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9.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showInkAnnotation="0" updateLinks="never" codeName="ThisWorkbook"/>
  <mc:AlternateContent xmlns:mc="http://schemas.openxmlformats.org/markup-compatibility/2006">
    <mc:Choice Requires="x15">
      <x15ac:absPath xmlns:x15ac="http://schemas.microsoft.com/office/spreadsheetml/2010/11/ac" url="https://usdagcc-my.sharepoint.com/personal/christina_sandberg_usda_gov/Documents/Documents/0584-0006 National School Lunch Program 2023 Renewal/ROCIS/"/>
    </mc:Choice>
  </mc:AlternateContent>
  <xr:revisionPtr revIDLastSave="1" documentId="11_2744FF3E77A4B38912E9744CA521A9C97EFC563A" xr6:coauthVersionLast="47" xr6:coauthVersionMax="47" xr10:uidLastSave="{FF9B78F9-3800-457F-BA39-3DDDE02C1A8A}"/>
  <bookViews>
    <workbookView xWindow="-110" yWindow="-110" windowWidth="19420" windowHeight="10420" tabRatio="756" activeTab="1" xr2:uid="{00000000-000D-0000-FFFF-FFFF00000000}"/>
  </bookViews>
  <sheets>
    <sheet name="Sheet1" sheetId="43" r:id="rId1"/>
    <sheet name="NSLP - Standard" sheetId="1" r:id="rId2"/>
    <sheet name="SBP - Standard" sheetId="24" r:id="rId3"/>
    <sheet name="SSO - NSLP (Closed and Migrant)" sheetId="42" r:id="rId4"/>
    <sheet name="SSO - SBP (Closed and Migrant)" sheetId="36" r:id="rId5"/>
    <sheet name="NSLP-Std RECALC " sheetId="29" r:id="rId6"/>
    <sheet name="SBP-Std RECALC" sheetId="30" r:id="rId7"/>
    <sheet name="SSO-NSLP RECALC " sheetId="39" r:id="rId8"/>
    <sheet name="SSO-SBP RECALC " sheetId="40" r:id="rId9"/>
    <sheet name="NSLP - P2 &amp; CEP" sheetId="6" r:id="rId10"/>
    <sheet name="SBP - P2 &amp; CEP" sheetId="7" r:id="rId11"/>
    <sheet name="NSLP - P2 &amp; CEP RECALC" sheetId="14" r:id="rId12"/>
    <sheet name="SBP - P2 &amp; CEP RECALC" sheetId="15" r:id="rId13"/>
    <sheet name="NSLP - P3" sheetId="8" r:id="rId14"/>
    <sheet name="SBP - P3" sheetId="17" r:id="rId15"/>
    <sheet name="SMP" sheetId="10" r:id="rId16"/>
    <sheet name="FA Summary" sheetId="3" r:id="rId17"/>
    <sheet name="KM Data" sheetId="22" state="hidden" r:id="rId18"/>
  </sheets>
  <definedNames>
    <definedName name="_xlnm._FilterDatabase" localSheetId="17" hidden="1">'KM Data'!$C$4:$C$7</definedName>
    <definedName name="_xlnm._FilterDatabase" localSheetId="5" hidden="1">'NSLP-Std RECALC '!$CO$18:$CO$118</definedName>
    <definedName name="_xlnm._FilterDatabase" localSheetId="6" hidden="1">'SBP-Std RECALC'!$CR$18:$CR$118</definedName>
    <definedName name="_xlnm._FilterDatabase" localSheetId="7" hidden="1">'SSO-NSLP RECALC '!$CP$18:$CP$118</definedName>
    <definedName name="_xlnm._FilterDatabase" localSheetId="8" hidden="1">'SSO-SBP RECALC '!$CP$18:$CP$118</definedName>
    <definedName name="allsnacks">'KM Data'!$D$10:$G$10</definedName>
    <definedName name="freebreakfast">'KM Data'!$H$3:$H$5</definedName>
    <definedName name="FreeLunch">'KM Data'!$D$3:$D$7</definedName>
    <definedName name="freesnack">'KM Data'!$D$9:$D$10</definedName>
    <definedName name="paidbreakfast">'KM Data'!$J$3:$J$4</definedName>
    <definedName name="paidlunch">'KM Data'!$F$3:$F$7</definedName>
    <definedName name="paidsnack">'KM Data'!$F$9:$F$10</definedName>
    <definedName name="reducedbreakfast">'KM Data'!$I$3:$I$5</definedName>
    <definedName name="reducedlunch">'KM Data'!$E$3:$E$7</definedName>
    <definedName name="reducedsnack">'KM Data'!$E$9:$E$10</definedName>
    <definedName name="Select_Month">'KM Data'!$A$1:$A$13</definedName>
    <definedName name="SelectMonth">'KM Data'!$A$1:$A$13</definedName>
    <definedName name="yesno">'KM Data'!$L$2:$L$3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1" l="1"/>
  <c r="AY20" i="8" l="1"/>
  <c r="AY22" i="8"/>
  <c r="AY24" i="8"/>
  <c r="AY26" i="8"/>
  <c r="AY28" i="8"/>
  <c r="AY30" i="8"/>
  <c r="AY32" i="8"/>
  <c r="AY34" i="8"/>
  <c r="AY36" i="8"/>
  <c r="AY38" i="8"/>
  <c r="AY40" i="8"/>
  <c r="AY42" i="8"/>
  <c r="AY44" i="8"/>
  <c r="AY46" i="8"/>
  <c r="AY48" i="8"/>
  <c r="AY50" i="8"/>
  <c r="AY52" i="8"/>
  <c r="AY54" i="8"/>
  <c r="AY56" i="8"/>
  <c r="AY58" i="8"/>
  <c r="AY60" i="8"/>
  <c r="AY62" i="8"/>
  <c r="AY64" i="8"/>
  <c r="AY66" i="8"/>
  <c r="AY68" i="8"/>
  <c r="AY70" i="8"/>
  <c r="AY72" i="8"/>
  <c r="AY74" i="8"/>
  <c r="AY76" i="8"/>
  <c r="AY78" i="8"/>
  <c r="AY80" i="8"/>
  <c r="AY82" i="8"/>
  <c r="AY84" i="8"/>
  <c r="AY86" i="8"/>
  <c r="AY88" i="8"/>
  <c r="AY90" i="8"/>
  <c r="AY92" i="8"/>
  <c r="AY94" i="8"/>
  <c r="AY96" i="8"/>
  <c r="AY98" i="8"/>
  <c r="AY100" i="8"/>
  <c r="AY102" i="8"/>
  <c r="AY104" i="8"/>
  <c r="AY106" i="8"/>
  <c r="AY108" i="8"/>
  <c r="AY110" i="8"/>
  <c r="AY112" i="8"/>
  <c r="AY114" i="8"/>
  <c r="AY116" i="8"/>
  <c r="AY118" i="8"/>
  <c r="AY120" i="8"/>
  <c r="AY122" i="8"/>
  <c r="AY124" i="8"/>
  <c r="AY126" i="8"/>
  <c r="AY128" i="8"/>
  <c r="AY130" i="8"/>
  <c r="AY132" i="8"/>
  <c r="AY134" i="8"/>
  <c r="AY136" i="8"/>
  <c r="AY138" i="8"/>
  <c r="AY140" i="8"/>
  <c r="AY142" i="8"/>
  <c r="AY144" i="8"/>
  <c r="AY146" i="8"/>
  <c r="AY148" i="8"/>
  <c r="AY150" i="8"/>
  <c r="AY152" i="8"/>
  <c r="AY154" i="8"/>
  <c r="AY156" i="8"/>
  <c r="AY158" i="8"/>
  <c r="AY160" i="8"/>
  <c r="AY162" i="8"/>
  <c r="AY164" i="8"/>
  <c r="AY166" i="8"/>
  <c r="AY168" i="8"/>
  <c r="AY104" i="17" l="1"/>
  <c r="AY78" i="17"/>
  <c r="AY168" i="17"/>
  <c r="AY166" i="17"/>
  <c r="AY164" i="17"/>
  <c r="AY162" i="17"/>
  <c r="AY160" i="17"/>
  <c r="AY158" i="17"/>
  <c r="AY156" i="17"/>
  <c r="AY154" i="17"/>
  <c r="AY152" i="17"/>
  <c r="AY150" i="17"/>
  <c r="AY148" i="17"/>
  <c r="AY146" i="17"/>
  <c r="AY144" i="17"/>
  <c r="AY142" i="17"/>
  <c r="AY140" i="17"/>
  <c r="AY138" i="17"/>
  <c r="AY136" i="17"/>
  <c r="AY134" i="17"/>
  <c r="AY132" i="17"/>
  <c r="AY130" i="17"/>
  <c r="AY128" i="17"/>
  <c r="AY126" i="17"/>
  <c r="AY124" i="17"/>
  <c r="AY122" i="17"/>
  <c r="AY120" i="17"/>
  <c r="AY118" i="17"/>
  <c r="AY116" i="17"/>
  <c r="AY114" i="17"/>
  <c r="AY112" i="17"/>
  <c r="AY110" i="17"/>
  <c r="AY108" i="17"/>
  <c r="AY106" i="17"/>
  <c r="AY102" i="17"/>
  <c r="AY100" i="17"/>
  <c r="AY98" i="17"/>
  <c r="AY96" i="17"/>
  <c r="AY94" i="17"/>
  <c r="AY92" i="17"/>
  <c r="AY90" i="17"/>
  <c r="AY88" i="17"/>
  <c r="AY86" i="17"/>
  <c r="AY84" i="17"/>
  <c r="AY82" i="17"/>
  <c r="AY80" i="17"/>
  <c r="AY76" i="17"/>
  <c r="AY74" i="17"/>
  <c r="AY72" i="17"/>
  <c r="AY70" i="17"/>
  <c r="AY68" i="17"/>
  <c r="AY66" i="17"/>
  <c r="AY64" i="17"/>
  <c r="AY62" i="17"/>
  <c r="AY60" i="17"/>
  <c r="AY58" i="17"/>
  <c r="AY56" i="17"/>
  <c r="AY54" i="17"/>
  <c r="AY52" i="17"/>
  <c r="AY50" i="17"/>
  <c r="AY48" i="17"/>
  <c r="AY46" i="17"/>
  <c r="AY44" i="17"/>
  <c r="AY42" i="17"/>
  <c r="AY40" i="17"/>
  <c r="AY38" i="17"/>
  <c r="AY36" i="17"/>
  <c r="AY34" i="17"/>
  <c r="AY32" i="17"/>
  <c r="AY30" i="17"/>
  <c r="AY28" i="17"/>
  <c r="AY26" i="17"/>
  <c r="AY24" i="17"/>
  <c r="AY22" i="17"/>
  <c r="AY20" i="17"/>
  <c r="CG118" i="14"/>
  <c r="DV117" i="39" l="1"/>
  <c r="DV115" i="39"/>
  <c r="DV113" i="39"/>
  <c r="DV111" i="39"/>
  <c r="DV109" i="39"/>
  <c r="DV107" i="39"/>
  <c r="DV105" i="39"/>
  <c r="DV103" i="39"/>
  <c r="DV101" i="39"/>
  <c r="DV99" i="39"/>
  <c r="DV97" i="39"/>
  <c r="DV95" i="39"/>
  <c r="DV93" i="39"/>
  <c r="DV91" i="39"/>
  <c r="DV89" i="39"/>
  <c r="DV87" i="39"/>
  <c r="DV85" i="39"/>
  <c r="DV83" i="39"/>
  <c r="DV79" i="39"/>
  <c r="DV77" i="39"/>
  <c r="DV75" i="39"/>
  <c r="DV73" i="39"/>
  <c r="DV71" i="39"/>
  <c r="DV69" i="39"/>
  <c r="DV67" i="39"/>
  <c r="DV65" i="39"/>
  <c r="DV63" i="39"/>
  <c r="DV61" i="39"/>
  <c r="DV59" i="39"/>
  <c r="DV57" i="39"/>
  <c r="DV55" i="39"/>
  <c r="DV53" i="39"/>
  <c r="DV51" i="39"/>
  <c r="DV49" i="39"/>
  <c r="DV47" i="39"/>
  <c r="DV45" i="39"/>
  <c r="DV43" i="39"/>
  <c r="DV41" i="39"/>
  <c r="DV39" i="39"/>
  <c r="DV37" i="39"/>
  <c r="DV35" i="39"/>
  <c r="DV33" i="39"/>
  <c r="DV31" i="39"/>
  <c r="DV29" i="39"/>
  <c r="DV27" i="39"/>
  <c r="DV25" i="39"/>
  <c r="DV23" i="39"/>
  <c r="DV21" i="39"/>
  <c r="DR117" i="29"/>
  <c r="DR115" i="29"/>
  <c r="DR113" i="29"/>
  <c r="DR111" i="29"/>
  <c r="DR109" i="29"/>
  <c r="DR107" i="29"/>
  <c r="DR105" i="29"/>
  <c r="DR103" i="29"/>
  <c r="DR101" i="29"/>
  <c r="DR99" i="29"/>
  <c r="DR97" i="29"/>
  <c r="DR95" i="29"/>
  <c r="DR93" i="29"/>
  <c r="DR91" i="29"/>
  <c r="DR89" i="29"/>
  <c r="DR87" i="29"/>
  <c r="DR85" i="29"/>
  <c r="DR83" i="29"/>
  <c r="DR81" i="29"/>
  <c r="DR79" i="29"/>
  <c r="DR77" i="29"/>
  <c r="DR75" i="29"/>
  <c r="DR73" i="29"/>
  <c r="DR71" i="29"/>
  <c r="DR69" i="29"/>
  <c r="DR67" i="29"/>
  <c r="DR65" i="29"/>
  <c r="DR63" i="29"/>
  <c r="DR61" i="29"/>
  <c r="DR59" i="29"/>
  <c r="DR57" i="29"/>
  <c r="DR55" i="29"/>
  <c r="DR53" i="29"/>
  <c r="DR51" i="29"/>
  <c r="DR49" i="29"/>
  <c r="DR47" i="29"/>
  <c r="DR45" i="29"/>
  <c r="DR43" i="29"/>
  <c r="DR41" i="29"/>
  <c r="DR39" i="29"/>
  <c r="DR37" i="29"/>
  <c r="DR35" i="29"/>
  <c r="DR33" i="29"/>
  <c r="DR31" i="29"/>
  <c r="DR29" i="29"/>
  <c r="DR27" i="29"/>
  <c r="DR25" i="29"/>
  <c r="DR23" i="29"/>
  <c r="DR21" i="29"/>
  <c r="BW120" i="29" l="1"/>
  <c r="BK120" i="29"/>
  <c r="AM120" i="29"/>
  <c r="AK120" i="29"/>
  <c r="AI120" i="29"/>
  <c r="AE120" i="29"/>
  <c r="AC120" i="29"/>
  <c r="AA120" i="29"/>
  <c r="U120" i="29"/>
  <c r="S120" i="29"/>
  <c r="Q120" i="29"/>
  <c r="M120" i="29"/>
  <c r="K120" i="29"/>
  <c r="I120" i="29"/>
  <c r="CY215" i="42" l="1"/>
  <c r="CY213" i="42"/>
  <c r="CY211" i="42"/>
  <c r="CY209" i="42"/>
  <c r="CY207" i="42"/>
  <c r="CY205" i="42"/>
  <c r="CY203" i="42"/>
  <c r="CY201" i="42"/>
  <c r="CY199" i="42"/>
  <c r="CY197" i="42"/>
  <c r="CY195" i="42"/>
  <c r="CY193" i="42"/>
  <c r="CY191" i="42"/>
  <c r="CY189" i="42"/>
  <c r="CY187" i="42"/>
  <c r="CY185" i="42"/>
  <c r="CY183" i="42"/>
  <c r="CY181" i="42"/>
  <c r="CY179" i="42"/>
  <c r="CY177" i="42"/>
  <c r="CY175" i="42"/>
  <c r="CY173" i="42"/>
  <c r="CY171" i="42"/>
  <c r="CY169" i="42"/>
  <c r="CY167" i="42"/>
  <c r="CY165" i="42"/>
  <c r="CY163" i="42"/>
  <c r="CY161" i="42"/>
  <c r="CY159" i="42"/>
  <c r="CY157" i="42"/>
  <c r="CY155" i="42"/>
  <c r="CY153" i="42"/>
  <c r="CY151" i="42"/>
  <c r="CY149" i="42"/>
  <c r="CY147" i="42"/>
  <c r="CY145" i="42"/>
  <c r="CY143" i="42"/>
  <c r="CY141" i="42"/>
  <c r="CY139" i="42"/>
  <c r="CY137" i="42"/>
  <c r="CY135" i="42"/>
  <c r="CY133" i="42"/>
  <c r="CY131" i="42"/>
  <c r="CY129" i="42"/>
  <c r="CY127" i="42"/>
  <c r="CY125" i="42"/>
  <c r="CY123" i="42"/>
  <c r="CY121" i="42"/>
  <c r="CY119" i="42"/>
  <c r="CY117" i="42"/>
  <c r="CY115" i="42"/>
  <c r="CY113" i="42"/>
  <c r="CY111" i="42"/>
  <c r="CY109" i="42"/>
  <c r="CY107" i="42"/>
  <c r="CY105" i="42"/>
  <c r="CY103" i="42"/>
  <c r="CY101" i="42"/>
  <c r="CY99" i="42"/>
  <c r="CY97" i="42"/>
  <c r="CY95" i="42"/>
  <c r="CY93" i="42"/>
  <c r="CY91" i="42"/>
  <c r="CY89" i="42"/>
  <c r="CY87" i="42"/>
  <c r="CY85" i="42"/>
  <c r="CY83" i="42"/>
  <c r="CY81" i="42"/>
  <c r="CY79" i="42"/>
  <c r="CY77" i="42"/>
  <c r="CY75" i="42"/>
  <c r="CY73" i="42"/>
  <c r="CY71" i="42"/>
  <c r="CY69" i="42"/>
  <c r="CY67" i="42"/>
  <c r="CY65" i="42"/>
  <c r="CY63" i="42"/>
  <c r="CY61" i="42"/>
  <c r="CY59" i="42"/>
  <c r="CY57" i="42"/>
  <c r="CY55" i="42"/>
  <c r="CY53" i="42"/>
  <c r="CY51" i="42"/>
  <c r="CY49" i="42"/>
  <c r="CY47" i="42"/>
  <c r="CY45" i="42"/>
  <c r="CY43" i="42"/>
  <c r="CY41" i="42"/>
  <c r="CY39" i="42"/>
  <c r="CY35" i="42"/>
  <c r="CY21" i="42"/>
  <c r="DY89" i="40"/>
  <c r="DY119" i="40"/>
  <c r="CG81" i="39"/>
  <c r="CE81" i="39"/>
  <c r="EA119" i="30"/>
  <c r="DR18" i="30"/>
  <c r="DW10" i="29"/>
  <c r="EU120" i="29"/>
  <c r="EY120" i="29"/>
  <c r="FA120" i="29"/>
  <c r="FC120" i="29"/>
  <c r="DV81" i="39" l="1"/>
  <c r="DL217" i="36" l="1"/>
  <c r="DH195" i="42" l="1"/>
  <c r="DI195" i="42" s="1"/>
  <c r="DJ185" i="42"/>
  <c r="DH185" i="42"/>
  <c r="DI185" i="42" s="1"/>
  <c r="DJ41" i="42"/>
  <c r="DH41" i="42"/>
  <c r="DI41" i="42" s="1"/>
  <c r="DJ37" i="42"/>
  <c r="DH37" i="42"/>
  <c r="DI37" i="42" s="1"/>
  <c r="DP35" i="42"/>
  <c r="DH35" i="42"/>
  <c r="DI35" i="42" s="1"/>
  <c r="DF35" i="42"/>
  <c r="DR35" i="42" s="1"/>
  <c r="DD35" i="42"/>
  <c r="DB35" i="42"/>
  <c r="DJ35" i="42" s="1"/>
  <c r="DJ33" i="42"/>
  <c r="DH33" i="42"/>
  <c r="DI33" i="42" s="1"/>
  <c r="DJ31" i="42"/>
  <c r="DH31" i="42"/>
  <c r="DI31" i="42" s="1"/>
  <c r="DF31" i="42"/>
  <c r="DD31" i="42"/>
  <c r="DJ27" i="42"/>
  <c r="DH27" i="42"/>
  <c r="DI27" i="42" s="1"/>
  <c r="DJ25" i="42"/>
  <c r="DH25" i="42"/>
  <c r="DI25" i="42" s="1"/>
  <c r="DJ23" i="42"/>
  <c r="DI23" i="42"/>
  <c r="DH23" i="42"/>
  <c r="DH21" i="42"/>
  <c r="DH19" i="42"/>
  <c r="DF10" i="42"/>
  <c r="DD10" i="42"/>
  <c r="DB10" i="42"/>
  <c r="AW195" i="42"/>
  <c r="AU195" i="42"/>
  <c r="AW175" i="42"/>
  <c r="AU175" i="42"/>
  <c r="AW21" i="42"/>
  <c r="AU21" i="42"/>
  <c r="CX195" i="42"/>
  <c r="DF195" i="42" s="1"/>
  <c r="DR195" i="42" s="1"/>
  <c r="CW195" i="42"/>
  <c r="CV195" i="42"/>
  <c r="DD195" i="42" s="1"/>
  <c r="CU195" i="42"/>
  <c r="CT195" i="42"/>
  <c r="DB195" i="42" s="1"/>
  <c r="CX21" i="42"/>
  <c r="DF21" i="42" s="1"/>
  <c r="DR21" i="42" s="1"/>
  <c r="CW21" i="42"/>
  <c r="CV21" i="42"/>
  <c r="DD21" i="42" s="1"/>
  <c r="DP21" i="42" s="1"/>
  <c r="CU21" i="42"/>
  <c r="CT21" i="42"/>
  <c r="DB21" i="42" s="1"/>
  <c r="DN21" i="42" s="1"/>
  <c r="AU195" i="1"/>
  <c r="CU195" i="1" s="1"/>
  <c r="AU175" i="1"/>
  <c r="AU21" i="1"/>
  <c r="CU21" i="1" s="1"/>
  <c r="AW195" i="1"/>
  <c r="CW195" i="1" s="1"/>
  <c r="AW175" i="1"/>
  <c r="AW21" i="1"/>
  <c r="CW21" i="1" s="1"/>
  <c r="CT195" i="1"/>
  <c r="DB195" i="1" s="1"/>
  <c r="DN195" i="1" s="1"/>
  <c r="DB35" i="1"/>
  <c r="DN35" i="1" s="1"/>
  <c r="DB31" i="1"/>
  <c r="CV195" i="1"/>
  <c r="DD195" i="1" s="1"/>
  <c r="DP195" i="1" s="1"/>
  <c r="DD35" i="1"/>
  <c r="DP35" i="1" s="1"/>
  <c r="DD31" i="1"/>
  <c r="CV21" i="1"/>
  <c r="DD21" i="1" s="1"/>
  <c r="DP21" i="1" s="1"/>
  <c r="CY195" i="1"/>
  <c r="CX195" i="1"/>
  <c r="DF195" i="1" s="1"/>
  <c r="DR195" i="1" s="1"/>
  <c r="DF185" i="1"/>
  <c r="DF35" i="1"/>
  <c r="DR35" i="1" s="1"/>
  <c r="DF31" i="1"/>
  <c r="CY21" i="1"/>
  <c r="CX21" i="1"/>
  <c r="DF21" i="1" s="1"/>
  <c r="DR21" i="1" s="1"/>
  <c r="DN35" i="42" l="1"/>
  <c r="DP195" i="42"/>
  <c r="DN195" i="42"/>
  <c r="DJ195" i="42"/>
  <c r="CT21" i="1"/>
  <c r="DB21" i="1" s="1"/>
  <c r="DN21" i="1" s="1"/>
  <c r="DQ102" i="14" l="1"/>
  <c r="DQ46" i="14"/>
  <c r="CW154" i="6"/>
  <c r="CA168" i="8"/>
  <c r="CA166" i="8"/>
  <c r="CA164" i="8"/>
  <c r="CA162" i="8"/>
  <c r="CA160" i="8"/>
  <c r="CA158" i="8"/>
  <c r="CA156" i="8"/>
  <c r="CA154" i="8"/>
  <c r="CA152" i="8"/>
  <c r="CA150" i="8"/>
  <c r="CA148" i="8"/>
  <c r="CA146" i="8"/>
  <c r="CA144" i="8"/>
  <c r="CA142" i="8"/>
  <c r="CA140" i="8"/>
  <c r="CA138" i="8"/>
  <c r="CA136" i="8"/>
  <c r="CA134" i="8"/>
  <c r="CA132" i="8"/>
  <c r="CA130" i="8"/>
  <c r="CA128" i="8"/>
  <c r="CA126" i="8"/>
  <c r="CA124" i="8"/>
  <c r="CA122" i="8"/>
  <c r="CA120" i="8"/>
  <c r="CA118" i="8"/>
  <c r="CA116" i="8"/>
  <c r="CA114" i="8"/>
  <c r="CA112" i="8"/>
  <c r="CA110" i="8"/>
  <c r="CA108" i="8"/>
  <c r="CA106" i="8"/>
  <c r="CA104" i="8"/>
  <c r="CA102" i="8"/>
  <c r="CA100" i="8"/>
  <c r="CA98" i="8"/>
  <c r="CA96" i="8"/>
  <c r="CA94" i="8"/>
  <c r="CA92" i="8"/>
  <c r="CA90" i="8"/>
  <c r="CA88" i="8"/>
  <c r="CA86" i="8"/>
  <c r="CA84" i="8"/>
  <c r="CA82" i="8"/>
  <c r="CA80" i="8"/>
  <c r="CA78" i="8"/>
  <c r="CA76" i="8"/>
  <c r="CA74" i="8"/>
  <c r="CA72" i="8"/>
  <c r="CA70" i="8"/>
  <c r="CA68" i="8"/>
  <c r="CA66" i="8"/>
  <c r="CA64" i="8"/>
  <c r="CA62" i="8"/>
  <c r="CA60" i="8"/>
  <c r="CA58" i="8"/>
  <c r="CA56" i="8"/>
  <c r="CA54" i="8"/>
  <c r="CA52" i="8"/>
  <c r="CA50" i="8"/>
  <c r="CA48" i="8"/>
  <c r="CA46" i="8"/>
  <c r="CA44" i="8"/>
  <c r="CA42" i="8"/>
  <c r="CA40" i="8"/>
  <c r="CA38" i="8"/>
  <c r="CA36" i="8"/>
  <c r="CA34" i="8"/>
  <c r="CA32" i="8"/>
  <c r="CA30" i="8"/>
  <c r="CA28" i="8"/>
  <c r="CA26" i="8"/>
  <c r="CA24" i="8"/>
  <c r="CA22" i="8"/>
  <c r="CA20" i="8"/>
  <c r="CA18" i="8"/>
  <c r="DQ118" i="14"/>
  <c r="DQ116" i="14"/>
  <c r="DQ114" i="14"/>
  <c r="DQ112" i="14"/>
  <c r="DQ110" i="14"/>
  <c r="DQ108" i="14"/>
  <c r="DQ106" i="14"/>
  <c r="DQ104" i="14"/>
  <c r="DQ100" i="14"/>
  <c r="DQ98" i="14"/>
  <c r="DQ96" i="14"/>
  <c r="DQ94" i="14"/>
  <c r="DQ92" i="14"/>
  <c r="DQ90" i="14"/>
  <c r="DQ88" i="14"/>
  <c r="DQ86" i="14"/>
  <c r="DQ84" i="14"/>
  <c r="DQ82" i="14"/>
  <c r="DQ80" i="14"/>
  <c r="DQ78" i="14"/>
  <c r="DQ76" i="14"/>
  <c r="DQ74" i="14"/>
  <c r="DQ72" i="14"/>
  <c r="DQ70" i="14"/>
  <c r="DQ68" i="14"/>
  <c r="DQ66" i="14"/>
  <c r="DQ64" i="14"/>
  <c r="DQ62" i="14"/>
  <c r="DQ60" i="14"/>
  <c r="DQ58" i="14"/>
  <c r="DQ56" i="14"/>
  <c r="DQ54" i="14"/>
  <c r="DQ52" i="14"/>
  <c r="DQ50" i="14"/>
  <c r="DQ48" i="14"/>
  <c r="DQ44" i="14"/>
  <c r="DQ42" i="14"/>
  <c r="DQ40" i="14"/>
  <c r="DQ38" i="14"/>
  <c r="DQ36" i="14"/>
  <c r="DQ34" i="14"/>
  <c r="DQ32" i="14"/>
  <c r="DQ30" i="14"/>
  <c r="DQ28" i="14"/>
  <c r="DQ26" i="14"/>
  <c r="DQ24" i="14"/>
  <c r="DQ22" i="14"/>
  <c r="DQ20" i="14"/>
  <c r="CW168" i="6"/>
  <c r="CW166" i="6"/>
  <c r="CW164" i="6"/>
  <c r="CW162" i="6"/>
  <c r="CW160" i="6"/>
  <c r="CW158" i="6"/>
  <c r="CW156" i="6"/>
  <c r="CW152" i="6"/>
  <c r="CW150" i="6"/>
  <c r="CW148" i="6"/>
  <c r="CW146" i="6"/>
  <c r="CW144" i="6"/>
  <c r="CW142" i="6"/>
  <c r="CW140" i="6"/>
  <c r="CW138" i="6"/>
  <c r="CW136" i="6"/>
  <c r="CW134" i="6"/>
  <c r="CW132" i="6"/>
  <c r="CW130" i="6"/>
  <c r="CW128" i="6"/>
  <c r="CW126" i="6"/>
  <c r="CW124" i="6"/>
  <c r="CW122" i="6"/>
  <c r="CW120" i="6"/>
  <c r="CW118" i="6"/>
  <c r="CW116" i="6"/>
  <c r="CW114" i="6"/>
  <c r="CW112" i="6"/>
  <c r="CW110" i="6"/>
  <c r="CW108" i="6"/>
  <c r="CW106" i="6"/>
  <c r="CW104" i="6"/>
  <c r="CW102" i="6"/>
  <c r="CW100" i="6"/>
  <c r="CW98" i="6"/>
  <c r="CW96" i="6"/>
  <c r="CW94" i="6"/>
  <c r="CW92" i="6"/>
  <c r="CW90" i="6"/>
  <c r="CW88" i="6"/>
  <c r="CW86" i="6"/>
  <c r="CW84" i="6"/>
  <c r="CW82" i="6"/>
  <c r="CW80" i="6"/>
  <c r="CW78" i="6"/>
  <c r="CW76" i="6"/>
  <c r="CW74" i="6"/>
  <c r="CW72" i="6"/>
  <c r="CW70" i="6"/>
  <c r="CW68" i="6"/>
  <c r="CW66" i="6"/>
  <c r="CW64" i="6"/>
  <c r="CW62" i="6"/>
  <c r="CW60" i="6"/>
  <c r="CW58" i="6"/>
  <c r="CW56" i="6"/>
  <c r="CW54" i="6"/>
  <c r="CW52" i="6"/>
  <c r="CW50" i="6"/>
  <c r="CW48" i="6"/>
  <c r="CW46" i="6"/>
  <c r="CW44" i="6"/>
  <c r="CW42" i="6"/>
  <c r="CW40" i="6"/>
  <c r="CW38" i="6"/>
  <c r="CW36" i="6"/>
  <c r="CW34" i="6"/>
  <c r="CW32" i="6"/>
  <c r="CW30" i="6"/>
  <c r="CW28" i="6"/>
  <c r="CW26" i="6"/>
  <c r="CW24" i="6"/>
  <c r="CW22" i="6"/>
  <c r="CW20" i="6"/>
  <c r="CW18" i="6"/>
  <c r="FR118" i="39"/>
  <c r="FR116" i="39"/>
  <c r="FR114" i="39"/>
  <c r="FR112" i="39"/>
  <c r="FR110" i="39"/>
  <c r="FR108" i="39"/>
  <c r="FR106" i="39"/>
  <c r="FR104" i="39"/>
  <c r="FR102" i="39"/>
  <c r="FR100" i="39"/>
  <c r="FR98" i="39"/>
  <c r="FR96" i="39"/>
  <c r="FR94" i="39"/>
  <c r="FR92" i="39"/>
  <c r="FR90" i="39"/>
  <c r="FR88" i="39"/>
  <c r="FR86" i="39"/>
  <c r="FR84" i="39"/>
  <c r="FR82" i="39"/>
  <c r="FR80" i="39"/>
  <c r="FR78" i="39"/>
  <c r="FR76" i="39"/>
  <c r="FR74" i="39"/>
  <c r="FR72" i="39"/>
  <c r="FR70" i="39"/>
  <c r="FR68" i="39"/>
  <c r="FR66" i="39"/>
  <c r="FR64" i="39"/>
  <c r="FR62" i="39"/>
  <c r="FR60" i="39"/>
  <c r="FR58" i="39"/>
  <c r="FR56" i="39"/>
  <c r="FR54" i="39"/>
  <c r="FR52" i="39"/>
  <c r="FR50" i="39"/>
  <c r="FR48" i="39"/>
  <c r="FR46" i="39"/>
  <c r="FR44" i="39"/>
  <c r="FR42" i="39"/>
  <c r="FR40" i="39"/>
  <c r="FR38" i="39"/>
  <c r="FR36" i="39"/>
  <c r="FR34" i="39"/>
  <c r="FR32" i="39"/>
  <c r="FR30" i="39"/>
  <c r="FR28" i="39"/>
  <c r="FR26" i="39"/>
  <c r="FR24" i="39"/>
  <c r="FR22" i="39"/>
  <c r="FR20" i="39"/>
  <c r="FR18" i="39"/>
  <c r="FO118" i="29"/>
  <c r="FO116" i="29"/>
  <c r="FO114" i="29"/>
  <c r="FO112" i="29"/>
  <c r="FO110" i="29"/>
  <c r="FO108" i="29"/>
  <c r="FO106" i="29"/>
  <c r="FO104" i="29"/>
  <c r="FO102" i="29"/>
  <c r="FO100" i="29"/>
  <c r="FO98" i="29"/>
  <c r="FO96" i="29"/>
  <c r="FO94" i="29"/>
  <c r="FO92" i="29"/>
  <c r="FO90" i="29"/>
  <c r="FO88" i="29"/>
  <c r="FO86" i="29"/>
  <c r="FO84" i="29"/>
  <c r="FO82" i="29"/>
  <c r="FO80" i="29"/>
  <c r="FO78" i="29"/>
  <c r="FO76" i="29"/>
  <c r="FO74" i="29"/>
  <c r="FO72" i="29"/>
  <c r="FO70" i="29"/>
  <c r="FO68" i="29"/>
  <c r="FO66" i="29"/>
  <c r="FO64" i="29"/>
  <c r="FO62" i="29"/>
  <c r="FO60" i="29"/>
  <c r="FO58" i="29"/>
  <c r="FO56" i="29"/>
  <c r="FO54" i="29"/>
  <c r="FO52" i="29"/>
  <c r="FO50" i="29"/>
  <c r="FO48" i="29"/>
  <c r="FO46" i="29"/>
  <c r="FO44" i="29"/>
  <c r="FO42" i="29"/>
  <c r="FO40" i="29"/>
  <c r="FO38" i="29"/>
  <c r="FO36" i="29"/>
  <c r="FO34" i="29"/>
  <c r="FO32" i="29"/>
  <c r="FO30" i="29"/>
  <c r="FO28" i="29"/>
  <c r="FO26" i="29"/>
  <c r="FO24" i="29"/>
  <c r="FO22" i="29"/>
  <c r="FO20" i="29"/>
  <c r="FO18" i="29"/>
  <c r="EQ216" i="42"/>
  <c r="EQ214" i="42"/>
  <c r="EQ212" i="42"/>
  <c r="EQ210" i="42"/>
  <c r="EQ208" i="42"/>
  <c r="EQ206" i="42"/>
  <c r="EQ204" i="42"/>
  <c r="EQ202" i="42"/>
  <c r="EQ200" i="42"/>
  <c r="EQ198" i="42"/>
  <c r="EQ196" i="42"/>
  <c r="EQ194" i="42"/>
  <c r="EQ192" i="42"/>
  <c r="EQ190" i="42"/>
  <c r="EQ188" i="42"/>
  <c r="EQ186" i="42"/>
  <c r="EQ184" i="42"/>
  <c r="EQ182" i="42"/>
  <c r="EQ180" i="42"/>
  <c r="EQ178" i="42"/>
  <c r="EQ176" i="42"/>
  <c r="EQ174" i="42"/>
  <c r="EQ172" i="42"/>
  <c r="EQ170" i="42"/>
  <c r="EQ168" i="42"/>
  <c r="EQ166" i="42"/>
  <c r="EQ164" i="42"/>
  <c r="EQ162" i="42"/>
  <c r="EQ160" i="42"/>
  <c r="EQ158" i="42"/>
  <c r="EQ156" i="42"/>
  <c r="EQ154" i="42"/>
  <c r="EQ152" i="42"/>
  <c r="EQ150" i="42"/>
  <c r="EQ148" i="42"/>
  <c r="EQ146" i="42"/>
  <c r="EQ144" i="42"/>
  <c r="EQ142" i="42"/>
  <c r="EQ140" i="42"/>
  <c r="EQ138" i="42"/>
  <c r="EQ136" i="42"/>
  <c r="EQ134" i="42"/>
  <c r="EQ132" i="42"/>
  <c r="EQ130" i="42"/>
  <c r="EQ128" i="42"/>
  <c r="EQ126" i="42"/>
  <c r="EQ124" i="42"/>
  <c r="EQ122" i="42"/>
  <c r="EQ120" i="42"/>
  <c r="EQ118" i="42"/>
  <c r="EQ116" i="42"/>
  <c r="EQ114" i="42"/>
  <c r="EQ112" i="42"/>
  <c r="EQ110" i="42"/>
  <c r="EQ108" i="42"/>
  <c r="EQ106" i="42"/>
  <c r="EQ104" i="42"/>
  <c r="EQ102" i="42"/>
  <c r="EQ100" i="42"/>
  <c r="EQ98" i="42"/>
  <c r="EQ96" i="42"/>
  <c r="EQ94" i="42"/>
  <c r="EQ92" i="42"/>
  <c r="EQ90" i="42"/>
  <c r="EQ88" i="42"/>
  <c r="EQ86" i="42"/>
  <c r="EQ84" i="42"/>
  <c r="EQ82" i="42"/>
  <c r="EQ80" i="42"/>
  <c r="EQ78" i="42"/>
  <c r="EQ76" i="42"/>
  <c r="EQ74" i="42"/>
  <c r="EQ72" i="42"/>
  <c r="EQ70" i="42"/>
  <c r="EQ68" i="42"/>
  <c r="EQ66" i="42"/>
  <c r="EQ64" i="42"/>
  <c r="EQ62" i="42"/>
  <c r="EQ60" i="42"/>
  <c r="EQ58" i="42"/>
  <c r="EQ56" i="42"/>
  <c r="EQ54" i="42"/>
  <c r="EQ52" i="42"/>
  <c r="EQ50" i="42"/>
  <c r="EQ48" i="42"/>
  <c r="EQ46" i="42"/>
  <c r="EQ44" i="42"/>
  <c r="EQ42" i="42"/>
  <c r="EQ40" i="42"/>
  <c r="EQ38" i="42"/>
  <c r="EQ36" i="42"/>
  <c r="EQ34" i="42"/>
  <c r="EQ32" i="42"/>
  <c r="EQ30" i="42"/>
  <c r="EQ28" i="42"/>
  <c r="EQ26" i="42"/>
  <c r="EQ24" i="42"/>
  <c r="EQ22" i="42"/>
  <c r="EQ20" i="42"/>
  <c r="EQ18" i="42"/>
  <c r="ET216" i="1"/>
  <c r="ET214" i="1"/>
  <c r="ET212" i="1"/>
  <c r="ET210" i="1"/>
  <c r="ET208" i="1"/>
  <c r="ET206" i="1"/>
  <c r="ET204" i="1"/>
  <c r="ET202" i="1"/>
  <c r="ET200" i="1"/>
  <c r="ET198" i="1"/>
  <c r="ET196" i="1"/>
  <c r="ET194" i="1"/>
  <c r="ET192" i="1"/>
  <c r="ET190" i="1"/>
  <c r="ET188" i="1"/>
  <c r="ET186" i="1"/>
  <c r="ET184" i="1"/>
  <c r="ET182" i="1"/>
  <c r="ET180" i="1"/>
  <c r="ET178" i="1"/>
  <c r="ET176" i="1"/>
  <c r="ET174" i="1"/>
  <c r="ET172" i="1"/>
  <c r="ET170" i="1"/>
  <c r="ET168" i="1"/>
  <c r="ET166" i="1"/>
  <c r="ET164" i="1"/>
  <c r="ET162" i="1"/>
  <c r="ET160" i="1"/>
  <c r="ET158" i="1"/>
  <c r="ET156" i="1"/>
  <c r="ET154" i="1"/>
  <c r="ET152" i="1"/>
  <c r="ET150" i="1"/>
  <c r="ET148" i="1"/>
  <c r="ET146" i="1"/>
  <c r="ET144" i="1"/>
  <c r="ET142" i="1"/>
  <c r="ET140" i="1"/>
  <c r="ET138" i="1"/>
  <c r="ET136" i="1"/>
  <c r="ET134" i="1"/>
  <c r="ET132" i="1"/>
  <c r="ET130" i="1"/>
  <c r="ET128" i="1"/>
  <c r="ET126" i="1"/>
  <c r="ET124" i="1"/>
  <c r="ET122" i="1"/>
  <c r="ET120" i="1"/>
  <c r="ET118" i="1"/>
  <c r="ET116" i="1"/>
  <c r="ET114" i="1"/>
  <c r="ET112" i="1"/>
  <c r="ET110" i="1"/>
  <c r="ET108" i="1"/>
  <c r="ET106" i="1"/>
  <c r="ET104" i="1"/>
  <c r="ET102" i="1"/>
  <c r="ET100" i="1"/>
  <c r="ET98" i="1"/>
  <c r="ET96" i="1"/>
  <c r="ET94" i="1"/>
  <c r="ET92" i="1"/>
  <c r="ET90" i="1"/>
  <c r="ET88" i="1"/>
  <c r="ET86" i="1"/>
  <c r="ET84" i="1"/>
  <c r="ET82" i="1"/>
  <c r="ET80" i="1"/>
  <c r="ET78" i="1"/>
  <c r="ET76" i="1"/>
  <c r="ET74" i="1"/>
  <c r="ET72" i="1"/>
  <c r="ET70" i="1"/>
  <c r="ET68" i="1"/>
  <c r="ET66" i="1"/>
  <c r="ET64" i="1"/>
  <c r="ET62" i="1"/>
  <c r="ET60" i="1"/>
  <c r="ET58" i="1"/>
  <c r="ET56" i="1"/>
  <c r="ET54" i="1"/>
  <c r="ET52" i="1"/>
  <c r="ET50" i="1"/>
  <c r="ET48" i="1"/>
  <c r="ET46" i="1"/>
  <c r="ET44" i="1"/>
  <c r="ET42" i="1"/>
  <c r="ET40" i="1"/>
  <c r="ET38" i="1"/>
  <c r="ET36" i="1"/>
  <c r="ET34" i="1"/>
  <c r="ET32" i="1"/>
  <c r="ET30" i="1"/>
  <c r="ET28" i="1"/>
  <c r="ET26" i="1"/>
  <c r="ET24" i="1"/>
  <c r="ET22" i="1"/>
  <c r="ET20" i="1"/>
  <c r="ET18" i="1"/>
  <c r="FO120" i="29" l="1"/>
  <c r="AI18" i="1"/>
  <c r="W8" i="36"/>
  <c r="U8" i="36"/>
  <c r="AC6" i="36"/>
  <c r="AC7" i="36"/>
  <c r="AC8" i="36"/>
  <c r="AC9" i="36"/>
  <c r="W8" i="40"/>
  <c r="U8" i="40"/>
  <c r="AC6" i="40"/>
  <c r="AC7" i="40"/>
  <c r="AC8" i="40"/>
  <c r="AC9" i="40"/>
  <c r="FW18" i="6"/>
  <c r="AQ28" i="39"/>
  <c r="AS28" i="39"/>
  <c r="AU28" i="39"/>
  <c r="CX28" i="39"/>
  <c r="CZ28" i="39"/>
  <c r="DB28" i="39"/>
  <c r="AQ66" i="39"/>
  <c r="AS66" i="39"/>
  <c r="AU66" i="39"/>
  <c r="CX66" i="39"/>
  <c r="CZ66" i="39"/>
  <c r="DB66" i="39"/>
  <c r="AQ88" i="39"/>
  <c r="AS88" i="39"/>
  <c r="AU88" i="39"/>
  <c r="CX88" i="39"/>
  <c r="CZ88" i="39"/>
  <c r="DB88" i="39"/>
  <c r="AI24" i="42"/>
  <c r="BA24" i="42" s="1"/>
  <c r="AK24" i="42"/>
  <c r="AM24" i="42"/>
  <c r="BM24" i="42"/>
  <c r="BO24" i="42"/>
  <c r="BQ24" i="42"/>
  <c r="AI214" i="42"/>
  <c r="AK214" i="42"/>
  <c r="AM214" i="42"/>
  <c r="BM214" i="42"/>
  <c r="BO214" i="42"/>
  <c r="BQ214" i="42"/>
  <c r="AI210" i="42"/>
  <c r="BA210" i="42" s="1"/>
  <c r="AK210" i="42"/>
  <c r="AM210" i="42"/>
  <c r="BM210" i="42"/>
  <c r="BO210" i="42"/>
  <c r="BQ210" i="42"/>
  <c r="AI206" i="42"/>
  <c r="AK206" i="42"/>
  <c r="AM206" i="42"/>
  <c r="BM206" i="42"/>
  <c r="BO206" i="42"/>
  <c r="BQ206" i="42"/>
  <c r="AI202" i="42"/>
  <c r="BA202" i="42" s="1"/>
  <c r="AK202" i="42"/>
  <c r="AM202" i="42"/>
  <c r="BM202" i="42"/>
  <c r="BO202" i="42"/>
  <c r="BQ202" i="42"/>
  <c r="AI198" i="42"/>
  <c r="AK198" i="42"/>
  <c r="AM198" i="42"/>
  <c r="BM198" i="42"/>
  <c r="BO198" i="42"/>
  <c r="BQ198" i="42"/>
  <c r="AI194" i="42"/>
  <c r="BA194" i="42" s="1"/>
  <c r="AK194" i="42"/>
  <c r="AM194" i="42"/>
  <c r="BM194" i="42"/>
  <c r="BO194" i="42"/>
  <c r="BQ194" i="42"/>
  <c r="AI190" i="42"/>
  <c r="AK190" i="42"/>
  <c r="AM190" i="42"/>
  <c r="BM190" i="42"/>
  <c r="BO190" i="42"/>
  <c r="BQ190" i="42"/>
  <c r="AI186" i="42"/>
  <c r="BA186" i="42" s="1"/>
  <c r="AK186" i="42"/>
  <c r="AM186" i="42"/>
  <c r="BM186" i="42"/>
  <c r="BO186" i="42"/>
  <c r="BQ186" i="42"/>
  <c r="AI182" i="42"/>
  <c r="AK182" i="42"/>
  <c r="AM182" i="42"/>
  <c r="BM182" i="42"/>
  <c r="BO182" i="42"/>
  <c r="BQ182" i="42"/>
  <c r="AI178" i="42"/>
  <c r="BA178" i="42" s="1"/>
  <c r="AK178" i="42"/>
  <c r="AM178" i="42"/>
  <c r="BM178" i="42"/>
  <c r="BO178" i="42"/>
  <c r="BQ178" i="42"/>
  <c r="AI174" i="42"/>
  <c r="AK174" i="42"/>
  <c r="AM174" i="42"/>
  <c r="BM174" i="42"/>
  <c r="BO174" i="42"/>
  <c r="BQ174" i="42"/>
  <c r="AI170" i="42"/>
  <c r="BA170" i="42" s="1"/>
  <c r="AK170" i="42"/>
  <c r="AM170" i="42"/>
  <c r="BM170" i="42"/>
  <c r="BO170" i="42"/>
  <c r="BQ170" i="42"/>
  <c r="AI166" i="42"/>
  <c r="AK166" i="42"/>
  <c r="AM166" i="42"/>
  <c r="BM166" i="42"/>
  <c r="BO166" i="42"/>
  <c r="BQ166" i="42"/>
  <c r="AI162" i="42"/>
  <c r="BA162" i="42" s="1"/>
  <c r="AK162" i="42"/>
  <c r="AM162" i="42"/>
  <c r="BM162" i="42"/>
  <c r="BO162" i="42"/>
  <c r="BQ162" i="42"/>
  <c r="AI158" i="42"/>
  <c r="AK158" i="42"/>
  <c r="AM158" i="42"/>
  <c r="BM158" i="42"/>
  <c r="BO158" i="42"/>
  <c r="BQ158" i="42"/>
  <c r="AI154" i="42"/>
  <c r="BA154" i="42" s="1"/>
  <c r="AK154" i="42"/>
  <c r="AM154" i="42"/>
  <c r="BM154" i="42"/>
  <c r="BO154" i="42"/>
  <c r="BQ154" i="42"/>
  <c r="AI150" i="42"/>
  <c r="AK150" i="42"/>
  <c r="AM150" i="42"/>
  <c r="BM150" i="42"/>
  <c r="BO150" i="42"/>
  <c r="BQ150" i="42"/>
  <c r="AI146" i="42"/>
  <c r="BA146" i="42" s="1"/>
  <c r="AK146" i="42"/>
  <c r="AM146" i="42"/>
  <c r="BM146" i="42"/>
  <c r="BO146" i="42"/>
  <c r="BQ146" i="42"/>
  <c r="AI142" i="42"/>
  <c r="AK142" i="42"/>
  <c r="AM142" i="42"/>
  <c r="BM142" i="42"/>
  <c r="BO142" i="42"/>
  <c r="BQ142" i="42"/>
  <c r="AI138" i="42"/>
  <c r="BA138" i="42" s="1"/>
  <c r="AK138" i="42"/>
  <c r="AM138" i="42"/>
  <c r="BM138" i="42"/>
  <c r="BO138" i="42"/>
  <c r="BQ138" i="42"/>
  <c r="AI134" i="42"/>
  <c r="AK134" i="42"/>
  <c r="AM134" i="42"/>
  <c r="BM134" i="42"/>
  <c r="BO134" i="42"/>
  <c r="BQ134" i="42"/>
  <c r="AI130" i="42"/>
  <c r="BA130" i="42" s="1"/>
  <c r="AK130" i="42"/>
  <c r="AM130" i="42"/>
  <c r="BM130" i="42"/>
  <c r="BO130" i="42"/>
  <c r="BQ130" i="42"/>
  <c r="AI126" i="42"/>
  <c r="AK126" i="42"/>
  <c r="AM126" i="42"/>
  <c r="BM126" i="42"/>
  <c r="BO126" i="42"/>
  <c r="BQ126" i="42"/>
  <c r="AI122" i="42"/>
  <c r="BA122" i="42" s="1"/>
  <c r="AK122" i="42"/>
  <c r="AM122" i="42"/>
  <c r="BM122" i="42"/>
  <c r="BO122" i="42"/>
  <c r="BQ122" i="42"/>
  <c r="AI118" i="42"/>
  <c r="AK118" i="42"/>
  <c r="AM118" i="42"/>
  <c r="BM118" i="42"/>
  <c r="BO118" i="42"/>
  <c r="BQ118" i="42"/>
  <c r="AI114" i="42"/>
  <c r="BA114" i="42" s="1"/>
  <c r="AK114" i="42"/>
  <c r="AM114" i="42"/>
  <c r="BM114" i="42"/>
  <c r="BO114" i="42"/>
  <c r="BQ114" i="42"/>
  <c r="AI110" i="42"/>
  <c r="AK110" i="42"/>
  <c r="AM110" i="42"/>
  <c r="BM110" i="42"/>
  <c r="BO110" i="42"/>
  <c r="BQ110" i="42"/>
  <c r="AI106" i="42"/>
  <c r="BA106" i="42" s="1"/>
  <c r="AK106" i="42"/>
  <c r="AM106" i="42"/>
  <c r="BM106" i="42"/>
  <c r="BO106" i="42"/>
  <c r="BQ106" i="42"/>
  <c r="AI102" i="42"/>
  <c r="AK102" i="42"/>
  <c r="AM102" i="42"/>
  <c r="BM102" i="42"/>
  <c r="BO102" i="42"/>
  <c r="BQ102" i="42"/>
  <c r="AI98" i="42"/>
  <c r="BA98" i="42" s="1"/>
  <c r="AK98" i="42"/>
  <c r="AM98" i="42"/>
  <c r="BM98" i="42"/>
  <c r="BO98" i="42"/>
  <c r="BQ98" i="42"/>
  <c r="AI94" i="42"/>
  <c r="AK94" i="42"/>
  <c r="AM94" i="42"/>
  <c r="BM94" i="42"/>
  <c r="BO94" i="42"/>
  <c r="BQ94" i="42"/>
  <c r="AI90" i="42"/>
  <c r="BA90" i="42" s="1"/>
  <c r="AK90" i="42"/>
  <c r="AM90" i="42"/>
  <c r="BM90" i="42"/>
  <c r="BO90" i="42"/>
  <c r="BQ90" i="42"/>
  <c r="AI86" i="42"/>
  <c r="AK86" i="42"/>
  <c r="AM86" i="42"/>
  <c r="BM86" i="42"/>
  <c r="BO86" i="42"/>
  <c r="BQ86" i="42"/>
  <c r="AI82" i="42"/>
  <c r="BA82" i="42" s="1"/>
  <c r="AK82" i="42"/>
  <c r="AM82" i="42"/>
  <c r="BM82" i="42"/>
  <c r="BO82" i="42"/>
  <c r="BQ82" i="42"/>
  <c r="AI78" i="42"/>
  <c r="AK78" i="42"/>
  <c r="AM78" i="42"/>
  <c r="BM78" i="42"/>
  <c r="BO78" i="42"/>
  <c r="BQ78" i="42"/>
  <c r="AI74" i="42"/>
  <c r="AK74" i="42"/>
  <c r="AM74" i="42"/>
  <c r="BM74" i="42"/>
  <c r="BO74" i="42"/>
  <c r="BQ74" i="42"/>
  <c r="AI70" i="42"/>
  <c r="AK70" i="42"/>
  <c r="AM70" i="42"/>
  <c r="BM70" i="42"/>
  <c r="BO70" i="42"/>
  <c r="BQ70" i="42"/>
  <c r="AI66" i="42"/>
  <c r="BA66" i="42" s="1"/>
  <c r="AK66" i="42"/>
  <c r="AM66" i="42"/>
  <c r="BM66" i="42"/>
  <c r="BO66" i="42"/>
  <c r="BQ66" i="42"/>
  <c r="AI62" i="42"/>
  <c r="AK62" i="42"/>
  <c r="AM62" i="42"/>
  <c r="BM62" i="42"/>
  <c r="BO62" i="42"/>
  <c r="BQ62" i="42"/>
  <c r="AI58" i="42"/>
  <c r="BA58" i="42" s="1"/>
  <c r="AK58" i="42"/>
  <c r="AM58" i="42"/>
  <c r="BM58" i="42"/>
  <c r="BO58" i="42"/>
  <c r="BQ58" i="42"/>
  <c r="AI54" i="42"/>
  <c r="AK54" i="42"/>
  <c r="AM54" i="42"/>
  <c r="BM54" i="42"/>
  <c r="BO54" i="42"/>
  <c r="BQ54" i="42"/>
  <c r="AI50" i="42"/>
  <c r="BA50" i="42" s="1"/>
  <c r="AK50" i="42"/>
  <c r="AM50" i="42"/>
  <c r="BM50" i="42"/>
  <c r="BO50" i="42"/>
  <c r="BQ50" i="42"/>
  <c r="AI46" i="42"/>
  <c r="AK46" i="42"/>
  <c r="AM46" i="42"/>
  <c r="BM46" i="42"/>
  <c r="BO46" i="42"/>
  <c r="BQ46" i="42"/>
  <c r="AI42" i="42"/>
  <c r="BA42" i="42" s="1"/>
  <c r="AK42" i="42"/>
  <c r="AM42" i="42"/>
  <c r="BM42" i="42"/>
  <c r="BO42" i="42"/>
  <c r="BQ42" i="42"/>
  <c r="AI38" i="42"/>
  <c r="AK38" i="42"/>
  <c r="AM38" i="42"/>
  <c r="BM38" i="42"/>
  <c r="BO38" i="42"/>
  <c r="BQ38" i="42"/>
  <c r="AI34" i="42"/>
  <c r="BA34" i="42" s="1"/>
  <c r="AK34" i="42"/>
  <c r="AM34" i="42"/>
  <c r="BM34" i="42"/>
  <c r="BO34" i="42"/>
  <c r="BQ34" i="42"/>
  <c r="AI30" i="42"/>
  <c r="AK30" i="42"/>
  <c r="AM30" i="42"/>
  <c r="BM30" i="42"/>
  <c r="BO30" i="42"/>
  <c r="BQ30" i="42"/>
  <c r="AI26" i="42"/>
  <c r="BA26" i="42" s="1"/>
  <c r="AK26" i="42"/>
  <c r="AM26" i="42"/>
  <c r="BM26" i="42"/>
  <c r="BO26" i="42"/>
  <c r="BQ26" i="42"/>
  <c r="AI22" i="42"/>
  <c r="AK22" i="42"/>
  <c r="AM22" i="42"/>
  <c r="BM22" i="42"/>
  <c r="BO22" i="42"/>
  <c r="BQ22" i="42"/>
  <c r="ET218" i="1"/>
  <c r="S18" i="6"/>
  <c r="AW18" i="6" s="1"/>
  <c r="AQ118" i="39"/>
  <c r="AS118" i="39"/>
  <c r="AU118" i="39"/>
  <c r="CX118" i="39"/>
  <c r="CZ118" i="39"/>
  <c r="DB118" i="39"/>
  <c r="AQ116" i="39"/>
  <c r="AS116" i="39"/>
  <c r="AU116" i="39"/>
  <c r="CX116" i="39"/>
  <c r="CZ116" i="39"/>
  <c r="DB116" i="39"/>
  <c r="AQ114" i="39"/>
  <c r="AS114" i="39"/>
  <c r="AU114" i="39"/>
  <c r="CX114" i="39"/>
  <c r="CZ114" i="39"/>
  <c r="DB114" i="39"/>
  <c r="AQ112" i="39"/>
  <c r="AS112" i="39"/>
  <c r="AU112" i="39"/>
  <c r="CX112" i="39"/>
  <c r="CZ112" i="39"/>
  <c r="DB112" i="39"/>
  <c r="AQ110" i="39"/>
  <c r="AS110" i="39"/>
  <c r="AU110" i="39"/>
  <c r="CX110" i="39"/>
  <c r="CZ110" i="39"/>
  <c r="DB110" i="39"/>
  <c r="AQ108" i="39"/>
  <c r="AS108" i="39"/>
  <c r="AU108" i="39"/>
  <c r="CX108" i="39"/>
  <c r="CZ108" i="39"/>
  <c r="DB108" i="39"/>
  <c r="AQ106" i="39"/>
  <c r="AS106" i="39"/>
  <c r="AU106" i="39"/>
  <c r="CX106" i="39"/>
  <c r="CZ106" i="39"/>
  <c r="DB106" i="39"/>
  <c r="AQ104" i="39"/>
  <c r="AS104" i="39"/>
  <c r="AU104" i="39"/>
  <c r="CX104" i="39"/>
  <c r="CZ104" i="39"/>
  <c r="DB104" i="39"/>
  <c r="AQ102" i="39"/>
  <c r="AS102" i="39"/>
  <c r="AU102" i="39"/>
  <c r="CX102" i="39"/>
  <c r="CZ102" i="39"/>
  <c r="DB102" i="39"/>
  <c r="AQ100" i="39"/>
  <c r="AS100" i="39"/>
  <c r="AU100" i="39"/>
  <c r="CX100" i="39"/>
  <c r="CZ100" i="39"/>
  <c r="DB100" i="39"/>
  <c r="AQ98" i="39"/>
  <c r="AS98" i="39"/>
  <c r="AU98" i="39"/>
  <c r="CX98" i="39"/>
  <c r="CZ98" i="39"/>
  <c r="DB98" i="39"/>
  <c r="AQ96" i="39"/>
  <c r="AS96" i="39"/>
  <c r="AU96" i="39"/>
  <c r="CX96" i="39"/>
  <c r="CZ96" i="39"/>
  <c r="DB96" i="39"/>
  <c r="AQ94" i="39"/>
  <c r="AS94" i="39"/>
  <c r="AU94" i="39"/>
  <c r="CX94" i="39"/>
  <c r="CZ94" i="39"/>
  <c r="DB94" i="39"/>
  <c r="AQ92" i="39"/>
  <c r="AS92" i="39"/>
  <c r="AU92" i="39"/>
  <c r="CX92" i="39"/>
  <c r="CZ92" i="39"/>
  <c r="DB92" i="39"/>
  <c r="AQ90" i="39"/>
  <c r="AS90" i="39"/>
  <c r="AU90" i="39"/>
  <c r="CX90" i="39"/>
  <c r="CZ90" i="39"/>
  <c r="DB90" i="39"/>
  <c r="AQ86" i="39"/>
  <c r="AS86" i="39"/>
  <c r="AU86" i="39"/>
  <c r="CX86" i="39"/>
  <c r="CZ86" i="39"/>
  <c r="DB86" i="39"/>
  <c r="AQ84" i="39"/>
  <c r="AS84" i="39"/>
  <c r="AU84" i="39"/>
  <c r="CX84" i="39"/>
  <c r="CZ84" i="39"/>
  <c r="DB84" i="39"/>
  <c r="AQ82" i="39"/>
  <c r="AS82" i="39"/>
  <c r="AU82" i="39"/>
  <c r="CX82" i="39"/>
  <c r="CZ82" i="39"/>
  <c r="DB82" i="39"/>
  <c r="AQ80" i="39"/>
  <c r="AS80" i="39"/>
  <c r="AU80" i="39"/>
  <c r="CX80" i="39"/>
  <c r="CZ80" i="39"/>
  <c r="DB80" i="39"/>
  <c r="AQ78" i="39"/>
  <c r="AS78" i="39"/>
  <c r="AU78" i="39"/>
  <c r="CX78" i="39"/>
  <c r="CZ78" i="39"/>
  <c r="DB78" i="39"/>
  <c r="AQ76" i="39"/>
  <c r="AS76" i="39"/>
  <c r="AU76" i="39"/>
  <c r="CX76" i="39"/>
  <c r="CZ76" i="39"/>
  <c r="DB76" i="39"/>
  <c r="AQ74" i="39"/>
  <c r="AS74" i="39"/>
  <c r="AU74" i="39"/>
  <c r="CX74" i="39"/>
  <c r="CZ74" i="39"/>
  <c r="DB74" i="39"/>
  <c r="AQ72" i="39"/>
  <c r="AS72" i="39"/>
  <c r="AU72" i="39"/>
  <c r="CX72" i="39"/>
  <c r="CZ72" i="39"/>
  <c r="DB72" i="39"/>
  <c r="AQ70" i="39"/>
  <c r="AS70" i="39"/>
  <c r="AU70" i="39"/>
  <c r="CX70" i="39"/>
  <c r="CZ70" i="39"/>
  <c r="DB70" i="39"/>
  <c r="AQ68" i="39"/>
  <c r="AS68" i="39"/>
  <c r="AU68" i="39"/>
  <c r="CX68" i="39"/>
  <c r="CZ68" i="39"/>
  <c r="DB68" i="39"/>
  <c r="AQ64" i="39"/>
  <c r="AS64" i="39"/>
  <c r="AU64" i="39"/>
  <c r="CX64" i="39"/>
  <c r="CZ64" i="39"/>
  <c r="DB64" i="39"/>
  <c r="AQ62" i="39"/>
  <c r="AS62" i="39"/>
  <c r="AU62" i="39"/>
  <c r="CX62" i="39"/>
  <c r="CZ62" i="39"/>
  <c r="DB62" i="39"/>
  <c r="AQ60" i="39"/>
  <c r="AS60" i="39"/>
  <c r="AU60" i="39"/>
  <c r="CX60" i="39"/>
  <c r="CZ60" i="39"/>
  <c r="DB60" i="39"/>
  <c r="AQ58" i="39"/>
  <c r="AS58" i="39"/>
  <c r="AU58" i="39"/>
  <c r="CX58" i="39"/>
  <c r="CZ58" i="39"/>
  <c r="DB58" i="39"/>
  <c r="AQ56" i="39"/>
  <c r="AS56" i="39"/>
  <c r="AU56" i="39"/>
  <c r="CX56" i="39"/>
  <c r="CZ56" i="39"/>
  <c r="DB56" i="39"/>
  <c r="AQ54" i="39"/>
  <c r="AS54" i="39"/>
  <c r="AU54" i="39"/>
  <c r="CX54" i="39"/>
  <c r="CZ54" i="39"/>
  <c r="DB54" i="39"/>
  <c r="AQ52" i="39"/>
  <c r="AS52" i="39"/>
  <c r="AU52" i="39"/>
  <c r="CX52" i="39"/>
  <c r="CZ52" i="39"/>
  <c r="DB52" i="39"/>
  <c r="AQ50" i="39"/>
  <c r="AS50" i="39"/>
  <c r="AU50" i="39"/>
  <c r="CX50" i="39"/>
  <c r="CZ50" i="39"/>
  <c r="DB50" i="39"/>
  <c r="AQ48" i="39"/>
  <c r="AS48" i="39"/>
  <c r="AU48" i="39"/>
  <c r="CX48" i="39"/>
  <c r="CZ48" i="39"/>
  <c r="DB48" i="39"/>
  <c r="AQ46" i="39"/>
  <c r="AS46" i="39"/>
  <c r="AU46" i="39"/>
  <c r="CX46" i="39"/>
  <c r="CZ46" i="39"/>
  <c r="DB46" i="39"/>
  <c r="AQ44" i="39"/>
  <c r="AS44" i="39"/>
  <c r="AU44" i="39"/>
  <c r="CX44" i="39"/>
  <c r="CZ44" i="39"/>
  <c r="DB44" i="39"/>
  <c r="AQ42" i="39"/>
  <c r="AS42" i="39"/>
  <c r="AU42" i="39"/>
  <c r="CX42" i="39"/>
  <c r="CZ42" i="39"/>
  <c r="DB42" i="39"/>
  <c r="AQ40" i="39"/>
  <c r="AS40" i="39"/>
  <c r="AU40" i="39"/>
  <c r="CX40" i="39"/>
  <c r="CZ40" i="39"/>
  <c r="DB40" i="39"/>
  <c r="AQ38" i="39"/>
  <c r="AS38" i="39"/>
  <c r="AU38" i="39"/>
  <c r="CX38" i="39"/>
  <c r="CZ38" i="39"/>
  <c r="DB38" i="39"/>
  <c r="AQ36" i="39"/>
  <c r="AS36" i="39"/>
  <c r="AU36" i="39"/>
  <c r="CX36" i="39"/>
  <c r="CZ36" i="39"/>
  <c r="DB36" i="39"/>
  <c r="AQ34" i="39"/>
  <c r="AS34" i="39"/>
  <c r="AU34" i="39"/>
  <c r="CX34" i="39"/>
  <c r="CZ34" i="39"/>
  <c r="DB34" i="39"/>
  <c r="AQ32" i="39"/>
  <c r="AS32" i="39"/>
  <c r="AU32" i="39"/>
  <c r="CX32" i="39"/>
  <c r="CZ32" i="39"/>
  <c r="DB32" i="39"/>
  <c r="AQ30" i="39"/>
  <c r="AS30" i="39"/>
  <c r="AU30" i="39"/>
  <c r="CX30" i="39"/>
  <c r="CZ30" i="39"/>
  <c r="DB30" i="39"/>
  <c r="AQ26" i="39"/>
  <c r="AS26" i="39"/>
  <c r="AU26" i="39"/>
  <c r="CX26" i="39"/>
  <c r="CZ26" i="39"/>
  <c r="DB26" i="39"/>
  <c r="AQ24" i="39"/>
  <c r="AQ18" i="39"/>
  <c r="BC18" i="39"/>
  <c r="BO18" i="39" s="1"/>
  <c r="AS18" i="39"/>
  <c r="BE18" i="39"/>
  <c r="BQ18" i="39" s="1"/>
  <c r="AU18" i="39"/>
  <c r="BG18" i="39"/>
  <c r="BS18" i="39" s="1"/>
  <c r="AQ20" i="39"/>
  <c r="BC20" i="39"/>
  <c r="BO20" i="39" s="1"/>
  <c r="AS20" i="39"/>
  <c r="BE20" i="39"/>
  <c r="BQ20" i="39" s="1"/>
  <c r="AU20" i="39"/>
  <c r="BG20" i="39"/>
  <c r="BS20" i="39" s="1"/>
  <c r="AQ22" i="39"/>
  <c r="BC22" i="39"/>
  <c r="BO22" i="39" s="1"/>
  <c r="AS22" i="39"/>
  <c r="BE22" i="39"/>
  <c r="AU22" i="39"/>
  <c r="BG22" i="39"/>
  <c r="BS22" i="39" s="1"/>
  <c r="BC24" i="39"/>
  <c r="BO24" i="39" s="1"/>
  <c r="AS24" i="39"/>
  <c r="BE24" i="39"/>
  <c r="BQ24" i="39" s="1"/>
  <c r="AU24" i="39"/>
  <c r="BG24" i="39"/>
  <c r="BS24" i="39" s="1"/>
  <c r="AU6" i="39"/>
  <c r="AU7" i="39"/>
  <c r="AU8" i="39" s="1"/>
  <c r="AM8" i="39" s="1"/>
  <c r="I120" i="39"/>
  <c r="K120" i="39"/>
  <c r="BC26" i="39"/>
  <c r="BE26" i="39"/>
  <c r="BQ26" i="39" s="1"/>
  <c r="BG26" i="39"/>
  <c r="BS26" i="39" s="1"/>
  <c r="BC28" i="39"/>
  <c r="BO28" i="39" s="1"/>
  <c r="BE28" i="39"/>
  <c r="BG28" i="39"/>
  <c r="BS28" i="39" s="1"/>
  <c r="BC30" i="39"/>
  <c r="BO30" i="39" s="1"/>
  <c r="BE30" i="39"/>
  <c r="BG30" i="39"/>
  <c r="BS30" i="39" s="1"/>
  <c r="BC32" i="39"/>
  <c r="BO32" i="39" s="1"/>
  <c r="BE32" i="39"/>
  <c r="BQ32" i="39" s="1"/>
  <c r="BG32" i="39"/>
  <c r="BS32" i="39" s="1"/>
  <c r="BC34" i="39"/>
  <c r="BO34" i="39" s="1"/>
  <c r="BE34" i="39"/>
  <c r="BG34" i="39"/>
  <c r="BS34" i="39" s="1"/>
  <c r="BC36" i="39"/>
  <c r="BO36" i="39" s="1"/>
  <c r="BE36" i="39"/>
  <c r="BG36" i="39"/>
  <c r="BS36" i="39" s="1"/>
  <c r="BC38" i="39"/>
  <c r="BO38" i="39" s="1"/>
  <c r="BE38" i="39"/>
  <c r="BG38" i="39"/>
  <c r="BS38" i="39" s="1"/>
  <c r="BC40" i="39"/>
  <c r="BO40" i="39" s="1"/>
  <c r="BE40" i="39"/>
  <c r="BQ40" i="39" s="1"/>
  <c r="BG40" i="39"/>
  <c r="BS40" i="39" s="1"/>
  <c r="BC42" i="39"/>
  <c r="BO42" i="39" s="1"/>
  <c r="BE42" i="39"/>
  <c r="BG42" i="39"/>
  <c r="BS42" i="39" s="1"/>
  <c r="BC44" i="39"/>
  <c r="BO44" i="39" s="1"/>
  <c r="BE44" i="39"/>
  <c r="BG44" i="39"/>
  <c r="BS44" i="39" s="1"/>
  <c r="BC46" i="39"/>
  <c r="BO46" i="39" s="1"/>
  <c r="BE46" i="39"/>
  <c r="BG46" i="39"/>
  <c r="BS46" i="39" s="1"/>
  <c r="BC48" i="39"/>
  <c r="BO48" i="39" s="1"/>
  <c r="BE48" i="39"/>
  <c r="BQ48" i="39" s="1"/>
  <c r="BG48" i="39"/>
  <c r="BS48" i="39" s="1"/>
  <c r="BC50" i="39"/>
  <c r="BO50" i="39" s="1"/>
  <c r="BE50" i="39"/>
  <c r="BG50" i="39"/>
  <c r="BS50" i="39" s="1"/>
  <c r="BC52" i="39"/>
  <c r="BO52" i="39" s="1"/>
  <c r="BE52" i="39"/>
  <c r="BG52" i="39"/>
  <c r="BS52" i="39" s="1"/>
  <c r="BC54" i="39"/>
  <c r="BO54" i="39" s="1"/>
  <c r="BE54" i="39"/>
  <c r="BG54" i="39"/>
  <c r="BS54" i="39" s="1"/>
  <c r="BC56" i="39"/>
  <c r="BO56" i="39" s="1"/>
  <c r="BE56" i="39"/>
  <c r="BQ56" i="39" s="1"/>
  <c r="BG56" i="39"/>
  <c r="BS56" i="39" s="1"/>
  <c r="BC58" i="39"/>
  <c r="BO58" i="39" s="1"/>
  <c r="BE58" i="39"/>
  <c r="BG58" i="39"/>
  <c r="BS58" i="39" s="1"/>
  <c r="BC60" i="39"/>
  <c r="BO60" i="39" s="1"/>
  <c r="BE60" i="39"/>
  <c r="BG60" i="39"/>
  <c r="BS60" i="39" s="1"/>
  <c r="BC62" i="39"/>
  <c r="BO62" i="39" s="1"/>
  <c r="BE62" i="39"/>
  <c r="BG62" i="39"/>
  <c r="BS62" i="39" s="1"/>
  <c r="BC64" i="39"/>
  <c r="BO64" i="39" s="1"/>
  <c r="BE64" i="39"/>
  <c r="BQ64" i="39" s="1"/>
  <c r="BG64" i="39"/>
  <c r="BS64" i="39" s="1"/>
  <c r="BC66" i="39"/>
  <c r="BE66" i="39"/>
  <c r="BQ66" i="39" s="1"/>
  <c r="BG66" i="39"/>
  <c r="BS66" i="39" s="1"/>
  <c r="BC68" i="39"/>
  <c r="BO68" i="39" s="1"/>
  <c r="BE68" i="39"/>
  <c r="BG68" i="39"/>
  <c r="BS68" i="39" s="1"/>
  <c r="BC70" i="39"/>
  <c r="BO70" i="39" s="1"/>
  <c r="BE70" i="39"/>
  <c r="BG70" i="39"/>
  <c r="BS70" i="39" s="1"/>
  <c r="BC72" i="39"/>
  <c r="BO72" i="39" s="1"/>
  <c r="BE72" i="39"/>
  <c r="BG72" i="39"/>
  <c r="BS72" i="39" s="1"/>
  <c r="BC74" i="39"/>
  <c r="BO74" i="39" s="1"/>
  <c r="BE74" i="39"/>
  <c r="BQ74" i="39" s="1"/>
  <c r="BG74" i="39"/>
  <c r="BS74" i="39" s="1"/>
  <c r="BC76" i="39"/>
  <c r="BO76" i="39" s="1"/>
  <c r="BE76" i="39"/>
  <c r="BG76" i="39"/>
  <c r="BS76" i="39" s="1"/>
  <c r="BC78" i="39"/>
  <c r="BO78" i="39" s="1"/>
  <c r="BE78" i="39"/>
  <c r="BG78" i="39"/>
  <c r="BS78" i="39" s="1"/>
  <c r="BC80" i="39"/>
  <c r="BO80" i="39" s="1"/>
  <c r="BE80" i="39"/>
  <c r="BQ80" i="39" s="1"/>
  <c r="BG80" i="39"/>
  <c r="BS80" i="39" s="1"/>
  <c r="BC82" i="39"/>
  <c r="BO82" i="39" s="1"/>
  <c r="BE82" i="39"/>
  <c r="BQ82" i="39" s="1"/>
  <c r="BG82" i="39"/>
  <c r="BS82" i="39" s="1"/>
  <c r="BC84" i="39"/>
  <c r="BO84" i="39" s="1"/>
  <c r="BE84" i="39"/>
  <c r="BQ84" i="39" s="1"/>
  <c r="BG84" i="39"/>
  <c r="BS84" i="39" s="1"/>
  <c r="BC86" i="39"/>
  <c r="BO86" i="39" s="1"/>
  <c r="BE86" i="39"/>
  <c r="BG86" i="39"/>
  <c r="BS86" i="39" s="1"/>
  <c r="BC88" i="39"/>
  <c r="BO88" i="39" s="1"/>
  <c r="BE88" i="39"/>
  <c r="BG88" i="39"/>
  <c r="BS88" i="39" s="1"/>
  <c r="BC90" i="39"/>
  <c r="BO90" i="39" s="1"/>
  <c r="BE90" i="39"/>
  <c r="BQ90" i="39" s="1"/>
  <c r="BG90" i="39"/>
  <c r="BS90" i="39" s="1"/>
  <c r="BC92" i="39"/>
  <c r="BO92" i="39" s="1"/>
  <c r="BE92" i="39"/>
  <c r="BG92" i="39"/>
  <c r="BS92" i="39" s="1"/>
  <c r="BC94" i="39"/>
  <c r="BO94" i="39" s="1"/>
  <c r="BE94" i="39"/>
  <c r="BQ94" i="39" s="1"/>
  <c r="BG94" i="39"/>
  <c r="BS94" i="39" s="1"/>
  <c r="BC96" i="39"/>
  <c r="BO96" i="39" s="1"/>
  <c r="BE96" i="39"/>
  <c r="BQ96" i="39" s="1"/>
  <c r="BG96" i="39"/>
  <c r="BS96" i="39" s="1"/>
  <c r="BC98" i="39"/>
  <c r="BO98" i="39" s="1"/>
  <c r="BE98" i="39"/>
  <c r="BQ98" i="39" s="1"/>
  <c r="BG98" i="39"/>
  <c r="BS98" i="39" s="1"/>
  <c r="BC100" i="39"/>
  <c r="BO100" i="39" s="1"/>
  <c r="BE100" i="39"/>
  <c r="BG100" i="39"/>
  <c r="BS100" i="39" s="1"/>
  <c r="BC102" i="39"/>
  <c r="BO102" i="39" s="1"/>
  <c r="BE102" i="39"/>
  <c r="BQ102" i="39" s="1"/>
  <c r="BG102" i="39"/>
  <c r="BS102" i="39" s="1"/>
  <c r="BC104" i="39"/>
  <c r="BO104" i="39" s="1"/>
  <c r="BE104" i="39"/>
  <c r="BQ104" i="39" s="1"/>
  <c r="BG104" i="39"/>
  <c r="BS104" i="39" s="1"/>
  <c r="BC106" i="39"/>
  <c r="BO106" i="39" s="1"/>
  <c r="BE106" i="39"/>
  <c r="BQ106" i="39" s="1"/>
  <c r="BG106" i="39"/>
  <c r="BS106" i="39" s="1"/>
  <c r="BC108" i="39"/>
  <c r="BO108" i="39" s="1"/>
  <c r="BE108" i="39"/>
  <c r="BG108" i="39"/>
  <c r="BS108" i="39" s="1"/>
  <c r="BC110" i="39"/>
  <c r="BO110" i="39" s="1"/>
  <c r="BE110" i="39"/>
  <c r="BQ110" i="39" s="1"/>
  <c r="BG110" i="39"/>
  <c r="BS110" i="39" s="1"/>
  <c r="BC112" i="39"/>
  <c r="BO112" i="39" s="1"/>
  <c r="BE112" i="39"/>
  <c r="BQ112" i="39" s="1"/>
  <c r="BG112" i="39"/>
  <c r="BS112" i="39" s="1"/>
  <c r="BC114" i="39"/>
  <c r="BO114" i="39" s="1"/>
  <c r="BE114" i="39"/>
  <c r="BQ114" i="39" s="1"/>
  <c r="BG114" i="39"/>
  <c r="BS114" i="39" s="1"/>
  <c r="BC116" i="39"/>
  <c r="BO116" i="39" s="1"/>
  <c r="BE116" i="39"/>
  <c r="BG116" i="39"/>
  <c r="BS116" i="39" s="1"/>
  <c r="BC118" i="39"/>
  <c r="BO118" i="39" s="1"/>
  <c r="BE118" i="39"/>
  <c r="BQ118" i="39" s="1"/>
  <c r="BG118" i="39"/>
  <c r="BS118" i="39" s="1"/>
  <c r="M120" i="39"/>
  <c r="CX24" i="39"/>
  <c r="CZ24" i="39"/>
  <c r="DB24" i="39"/>
  <c r="CX22" i="39"/>
  <c r="CZ22" i="39"/>
  <c r="DB22" i="39"/>
  <c r="CX20" i="39"/>
  <c r="CZ20" i="39"/>
  <c r="DB20" i="39"/>
  <c r="CX18" i="39"/>
  <c r="CZ18" i="39"/>
  <c r="DB18" i="39"/>
  <c r="AI216" i="42"/>
  <c r="BA216" i="42" s="1"/>
  <c r="AK216" i="42"/>
  <c r="AM216" i="42"/>
  <c r="BM216" i="42"/>
  <c r="BO216" i="42"/>
  <c r="BQ216" i="42"/>
  <c r="AI212" i="42"/>
  <c r="AK212" i="42"/>
  <c r="AM212" i="42"/>
  <c r="BM212" i="42"/>
  <c r="BO212" i="42"/>
  <c r="BQ212" i="42"/>
  <c r="AI208" i="42"/>
  <c r="BA208" i="42" s="1"/>
  <c r="AK208" i="42"/>
  <c r="AM208" i="42"/>
  <c r="BM208" i="42"/>
  <c r="BO208" i="42"/>
  <c r="BQ208" i="42"/>
  <c r="AI204" i="42"/>
  <c r="AK204" i="42"/>
  <c r="AM204" i="42"/>
  <c r="BM204" i="42"/>
  <c r="BO204" i="42"/>
  <c r="BQ204" i="42"/>
  <c r="AI200" i="42"/>
  <c r="BA200" i="42" s="1"/>
  <c r="AK200" i="42"/>
  <c r="AM200" i="42"/>
  <c r="BM200" i="42"/>
  <c r="BO200" i="42"/>
  <c r="BQ200" i="42"/>
  <c r="AI196" i="42"/>
  <c r="AK196" i="42"/>
  <c r="AM196" i="42"/>
  <c r="BM196" i="42"/>
  <c r="BO196" i="42"/>
  <c r="BQ196" i="42"/>
  <c r="AI192" i="42"/>
  <c r="BA192" i="42" s="1"/>
  <c r="AK192" i="42"/>
  <c r="AM192" i="42"/>
  <c r="BM192" i="42"/>
  <c r="BO192" i="42"/>
  <c r="BQ192" i="42"/>
  <c r="AI188" i="42"/>
  <c r="AK188" i="42"/>
  <c r="AM188" i="42"/>
  <c r="BM188" i="42"/>
  <c r="BO188" i="42"/>
  <c r="BQ188" i="42"/>
  <c r="AI184" i="42"/>
  <c r="BA184" i="42" s="1"/>
  <c r="AK184" i="42"/>
  <c r="AM184" i="42"/>
  <c r="BM184" i="42"/>
  <c r="BO184" i="42"/>
  <c r="BQ184" i="42"/>
  <c r="AI180" i="42"/>
  <c r="AK180" i="42"/>
  <c r="AM180" i="42"/>
  <c r="BM180" i="42"/>
  <c r="BO180" i="42"/>
  <c r="BQ180" i="42"/>
  <c r="AI176" i="42"/>
  <c r="BA176" i="42" s="1"/>
  <c r="AK176" i="42"/>
  <c r="AM176" i="42"/>
  <c r="BM176" i="42"/>
  <c r="BO176" i="42"/>
  <c r="BQ176" i="42"/>
  <c r="AI172" i="42"/>
  <c r="AK172" i="42"/>
  <c r="AM172" i="42"/>
  <c r="BM172" i="42"/>
  <c r="BO172" i="42"/>
  <c r="BQ172" i="42"/>
  <c r="AI168" i="42"/>
  <c r="BA168" i="42" s="1"/>
  <c r="AK168" i="42"/>
  <c r="AM168" i="42"/>
  <c r="BM168" i="42"/>
  <c r="BO168" i="42"/>
  <c r="BQ168" i="42"/>
  <c r="AI164" i="42"/>
  <c r="AK164" i="42"/>
  <c r="AM164" i="42"/>
  <c r="BM164" i="42"/>
  <c r="BO164" i="42"/>
  <c r="BQ164" i="42"/>
  <c r="AI160" i="42"/>
  <c r="BA160" i="42" s="1"/>
  <c r="AK160" i="42"/>
  <c r="AM160" i="42"/>
  <c r="BM160" i="42"/>
  <c r="BO160" i="42"/>
  <c r="BQ160" i="42"/>
  <c r="AI156" i="42"/>
  <c r="AK156" i="42"/>
  <c r="AM156" i="42"/>
  <c r="BM156" i="42"/>
  <c r="BO156" i="42"/>
  <c r="BQ156" i="42"/>
  <c r="AI152" i="42"/>
  <c r="BA152" i="42" s="1"/>
  <c r="AK152" i="42"/>
  <c r="AM152" i="42"/>
  <c r="BM152" i="42"/>
  <c r="BO152" i="42"/>
  <c r="BQ152" i="42"/>
  <c r="AI148" i="42"/>
  <c r="AK148" i="42"/>
  <c r="AM148" i="42"/>
  <c r="BM148" i="42"/>
  <c r="BO148" i="42"/>
  <c r="BQ148" i="42"/>
  <c r="AI144" i="42"/>
  <c r="BA144" i="42" s="1"/>
  <c r="AK144" i="42"/>
  <c r="AM144" i="42"/>
  <c r="BM144" i="42"/>
  <c r="BO144" i="42"/>
  <c r="BQ144" i="42"/>
  <c r="AI140" i="42"/>
  <c r="AK140" i="42"/>
  <c r="AM140" i="42"/>
  <c r="BM140" i="42"/>
  <c r="BO140" i="42"/>
  <c r="BQ140" i="42"/>
  <c r="AI136" i="42"/>
  <c r="BA136" i="42" s="1"/>
  <c r="AK136" i="42"/>
  <c r="AM136" i="42"/>
  <c r="BM136" i="42"/>
  <c r="BO136" i="42"/>
  <c r="BQ136" i="42"/>
  <c r="AI132" i="42"/>
  <c r="AK132" i="42"/>
  <c r="AM132" i="42"/>
  <c r="BM132" i="42"/>
  <c r="BO132" i="42"/>
  <c r="BQ132" i="42"/>
  <c r="AI128" i="42"/>
  <c r="BA128" i="42" s="1"/>
  <c r="AK128" i="42"/>
  <c r="AM128" i="42"/>
  <c r="BM128" i="42"/>
  <c r="BO128" i="42"/>
  <c r="BQ128" i="42"/>
  <c r="AI124" i="42"/>
  <c r="AK124" i="42"/>
  <c r="AM124" i="42"/>
  <c r="BM124" i="42"/>
  <c r="BO124" i="42"/>
  <c r="BQ124" i="42"/>
  <c r="AI120" i="42"/>
  <c r="BA120" i="42" s="1"/>
  <c r="AK120" i="42"/>
  <c r="AM120" i="42"/>
  <c r="BM120" i="42"/>
  <c r="BO120" i="42"/>
  <c r="BQ120" i="42"/>
  <c r="AI116" i="42"/>
  <c r="AK116" i="42"/>
  <c r="AM116" i="42"/>
  <c r="BM116" i="42"/>
  <c r="BO116" i="42"/>
  <c r="BQ116" i="42"/>
  <c r="AI112" i="42"/>
  <c r="BA112" i="42" s="1"/>
  <c r="AK112" i="42"/>
  <c r="AM112" i="42"/>
  <c r="BM112" i="42"/>
  <c r="BO112" i="42"/>
  <c r="BQ112" i="42"/>
  <c r="AI108" i="42"/>
  <c r="AK108" i="42"/>
  <c r="AM108" i="42"/>
  <c r="BM108" i="42"/>
  <c r="BO108" i="42"/>
  <c r="BQ108" i="42"/>
  <c r="AI104" i="42"/>
  <c r="BA104" i="42" s="1"/>
  <c r="AK104" i="42"/>
  <c r="AM104" i="42"/>
  <c r="BM104" i="42"/>
  <c r="BO104" i="42"/>
  <c r="BQ104" i="42"/>
  <c r="AI100" i="42"/>
  <c r="AK100" i="42"/>
  <c r="AM100" i="42"/>
  <c r="BM100" i="42"/>
  <c r="BO100" i="42"/>
  <c r="BQ100" i="42"/>
  <c r="AI96" i="42"/>
  <c r="BA96" i="42" s="1"/>
  <c r="AK96" i="42"/>
  <c r="AM96" i="42"/>
  <c r="BM96" i="42"/>
  <c r="BO96" i="42"/>
  <c r="BQ96" i="42"/>
  <c r="AI92" i="42"/>
  <c r="AK92" i="42"/>
  <c r="AM92" i="42"/>
  <c r="BM92" i="42"/>
  <c r="BO92" i="42"/>
  <c r="BQ92" i="42"/>
  <c r="AI88" i="42"/>
  <c r="BA88" i="42" s="1"/>
  <c r="AK88" i="42"/>
  <c r="AM88" i="42"/>
  <c r="BM88" i="42"/>
  <c r="BO88" i="42"/>
  <c r="BQ88" i="42"/>
  <c r="AI84" i="42"/>
  <c r="AK84" i="42"/>
  <c r="AM84" i="42"/>
  <c r="BM84" i="42"/>
  <c r="BO84" i="42"/>
  <c r="BQ84" i="42"/>
  <c r="AI80" i="42"/>
  <c r="BA80" i="42" s="1"/>
  <c r="AK80" i="42"/>
  <c r="AM80" i="42"/>
  <c r="BM80" i="42"/>
  <c r="BO80" i="42"/>
  <c r="BQ80" i="42"/>
  <c r="AI76" i="42"/>
  <c r="AK76" i="42"/>
  <c r="AM76" i="42"/>
  <c r="BM76" i="42"/>
  <c r="BO76" i="42"/>
  <c r="BQ76" i="42"/>
  <c r="AI72" i="42"/>
  <c r="BA72" i="42" s="1"/>
  <c r="AK72" i="42"/>
  <c r="AM72" i="42"/>
  <c r="BM72" i="42"/>
  <c r="BO72" i="42"/>
  <c r="BQ72" i="42"/>
  <c r="AI68" i="42"/>
  <c r="AK68" i="42"/>
  <c r="AM68" i="42"/>
  <c r="BM68" i="42"/>
  <c r="BO68" i="42"/>
  <c r="BQ68" i="42"/>
  <c r="AI64" i="42"/>
  <c r="BA64" i="42" s="1"/>
  <c r="AK64" i="42"/>
  <c r="AM64" i="42"/>
  <c r="BM64" i="42"/>
  <c r="BO64" i="42"/>
  <c r="BQ64" i="42"/>
  <c r="AI60" i="42"/>
  <c r="AK60" i="42"/>
  <c r="AM60" i="42"/>
  <c r="BM60" i="42"/>
  <c r="BO60" i="42"/>
  <c r="BQ60" i="42"/>
  <c r="AI56" i="42"/>
  <c r="BA56" i="42" s="1"/>
  <c r="AK56" i="42"/>
  <c r="AM56" i="42"/>
  <c r="BM56" i="42"/>
  <c r="BO56" i="42"/>
  <c r="BQ56" i="42"/>
  <c r="AI52" i="42"/>
  <c r="AK52" i="42"/>
  <c r="AM52" i="42"/>
  <c r="BM52" i="42"/>
  <c r="BO52" i="42"/>
  <c r="BQ52" i="42"/>
  <c r="AI48" i="42"/>
  <c r="BA48" i="42" s="1"/>
  <c r="AK48" i="42"/>
  <c r="AM48" i="42"/>
  <c r="BM48" i="42"/>
  <c r="BO48" i="42"/>
  <c r="BQ48" i="42"/>
  <c r="AI44" i="42"/>
  <c r="AK44" i="42"/>
  <c r="AM44" i="42"/>
  <c r="BM44" i="42"/>
  <c r="BO44" i="42"/>
  <c r="BQ44" i="42"/>
  <c r="AI40" i="42"/>
  <c r="BA40" i="42" s="1"/>
  <c r="AK40" i="42"/>
  <c r="AM40" i="42"/>
  <c r="BM40" i="42"/>
  <c r="BO40" i="42"/>
  <c r="BQ40" i="42"/>
  <c r="AI36" i="42"/>
  <c r="AK36" i="42"/>
  <c r="AM36" i="42"/>
  <c r="BM36" i="42"/>
  <c r="BO36" i="42"/>
  <c r="BQ36" i="42"/>
  <c r="AI32" i="42"/>
  <c r="O18" i="42"/>
  <c r="AI18" i="42"/>
  <c r="AK18" i="42"/>
  <c r="AM18" i="42"/>
  <c r="O20" i="42"/>
  <c r="AI20" i="42"/>
  <c r="AK20" i="42"/>
  <c r="AM20" i="42"/>
  <c r="O22" i="42"/>
  <c r="O24" i="42"/>
  <c r="O26" i="42"/>
  <c r="O28" i="42"/>
  <c r="O30" i="42"/>
  <c r="O32" i="42"/>
  <c r="AK32" i="42"/>
  <c r="AM32" i="42"/>
  <c r="O34" i="42"/>
  <c r="O36" i="42"/>
  <c r="O38" i="42"/>
  <c r="O40" i="42"/>
  <c r="O42" i="42"/>
  <c r="O44" i="42"/>
  <c r="O46" i="42"/>
  <c r="O48" i="42"/>
  <c r="DU48" i="42" s="1"/>
  <c r="O50" i="42"/>
  <c r="O52" i="42"/>
  <c r="O54" i="42"/>
  <c r="O56" i="42"/>
  <c r="O58" i="42"/>
  <c r="O60" i="42"/>
  <c r="O62" i="42"/>
  <c r="O64" i="42"/>
  <c r="DT64" i="42" s="1"/>
  <c r="O66" i="42"/>
  <c r="O68" i="42"/>
  <c r="O70" i="42"/>
  <c r="O72" i="42"/>
  <c r="O74" i="42"/>
  <c r="O76" i="42"/>
  <c r="O78" i="42"/>
  <c r="O80" i="42"/>
  <c r="DT80" i="42" s="1"/>
  <c r="O82" i="42"/>
  <c r="O84" i="42"/>
  <c r="O86" i="42"/>
  <c r="O88" i="42"/>
  <c r="O90" i="42"/>
  <c r="O92" i="42"/>
  <c r="O94" i="42"/>
  <c r="O96" i="42"/>
  <c r="DT96" i="42" s="1"/>
  <c r="O98" i="42"/>
  <c r="O100" i="42"/>
  <c r="O102" i="42"/>
  <c r="O104" i="42"/>
  <c r="O106" i="42"/>
  <c r="O108" i="42"/>
  <c r="O110" i="42"/>
  <c r="O112" i="42"/>
  <c r="DU112" i="42" s="1"/>
  <c r="O114" i="42"/>
  <c r="O116" i="42"/>
  <c r="O118" i="42"/>
  <c r="O120" i="42"/>
  <c r="O122" i="42"/>
  <c r="O124" i="42"/>
  <c r="O126" i="42"/>
  <c r="O128" i="42"/>
  <c r="DU128" i="42" s="1"/>
  <c r="O130" i="42"/>
  <c r="O132" i="42"/>
  <c r="O134" i="42"/>
  <c r="O136" i="42"/>
  <c r="O138" i="42"/>
  <c r="O140" i="42"/>
  <c r="O142" i="42"/>
  <c r="O144" i="42"/>
  <c r="DT144" i="42" s="1"/>
  <c r="O146" i="42"/>
  <c r="O148" i="42"/>
  <c r="O150" i="42"/>
  <c r="O152" i="42"/>
  <c r="O154" i="42"/>
  <c r="O156" i="42"/>
  <c r="O158" i="42"/>
  <c r="O160" i="42"/>
  <c r="O162" i="42"/>
  <c r="O164" i="42"/>
  <c r="O166" i="42"/>
  <c r="O168" i="42"/>
  <c r="O170" i="42"/>
  <c r="O172" i="42"/>
  <c r="O174" i="42"/>
  <c r="O176" i="42"/>
  <c r="DT176" i="42" s="1"/>
  <c r="O178" i="42"/>
  <c r="O180" i="42"/>
  <c r="O182" i="42"/>
  <c r="O184" i="42"/>
  <c r="O186" i="42"/>
  <c r="O188" i="42"/>
  <c r="O190" i="42"/>
  <c r="O192" i="42"/>
  <c r="DU192" i="42" s="1"/>
  <c r="O194" i="42"/>
  <c r="O196" i="42"/>
  <c r="O198" i="42"/>
  <c r="O200" i="42"/>
  <c r="O202" i="42"/>
  <c r="O204" i="42"/>
  <c r="O206" i="42"/>
  <c r="O208" i="42"/>
  <c r="DU208" i="42" s="1"/>
  <c r="O210" i="42"/>
  <c r="O212" i="42"/>
  <c r="O214" i="42"/>
  <c r="O216" i="42"/>
  <c r="AU6" i="42"/>
  <c r="AU7" i="42"/>
  <c r="AU8" i="42" s="1"/>
  <c r="AM6" i="42" s="1"/>
  <c r="I218" i="42"/>
  <c r="K218" i="42"/>
  <c r="O218" i="42" s="1"/>
  <c r="AI28" i="42"/>
  <c r="AK28" i="42"/>
  <c r="AM28" i="42"/>
  <c r="M218" i="42"/>
  <c r="BM32" i="42"/>
  <c r="BO32" i="42"/>
  <c r="BQ32" i="42"/>
  <c r="BM28" i="42"/>
  <c r="BO28" i="42"/>
  <c r="BQ28" i="42"/>
  <c r="BM20" i="42"/>
  <c r="BO20" i="42"/>
  <c r="BQ20" i="42"/>
  <c r="BM18" i="42"/>
  <c r="BO18" i="42"/>
  <c r="BQ18" i="42"/>
  <c r="M170" i="10"/>
  <c r="BB170" i="17"/>
  <c r="BA170" i="17"/>
  <c r="AZ170" i="17"/>
  <c r="AX170" i="17"/>
  <c r="AW170" i="17"/>
  <c r="AV170" i="17"/>
  <c r="AT170" i="17"/>
  <c r="AS170" i="17"/>
  <c r="AR170" i="17"/>
  <c r="AP170" i="17"/>
  <c r="AN170" i="17"/>
  <c r="AH170" i="17"/>
  <c r="AF170" i="17"/>
  <c r="AD170" i="17"/>
  <c r="AC170" i="17"/>
  <c r="AB170" i="17"/>
  <c r="AA170" i="17"/>
  <c r="Z170" i="17"/>
  <c r="Y170" i="17"/>
  <c r="X170" i="17"/>
  <c r="W170" i="17"/>
  <c r="V170" i="17"/>
  <c r="U170" i="17"/>
  <c r="T170" i="17"/>
  <c r="S170" i="17"/>
  <c r="R170" i="17"/>
  <c r="Q170" i="17"/>
  <c r="P170" i="17"/>
  <c r="O170" i="17"/>
  <c r="N170" i="17"/>
  <c r="M170" i="17"/>
  <c r="I170" i="17"/>
  <c r="CD170" i="8"/>
  <c r="CC170" i="8"/>
  <c r="CB170" i="8"/>
  <c r="CA170" i="8"/>
  <c r="BO170" i="8"/>
  <c r="BN170" i="8"/>
  <c r="BM170" i="8"/>
  <c r="BL170" i="8"/>
  <c r="BK170" i="8"/>
  <c r="BJ170" i="8"/>
  <c r="BI170" i="8"/>
  <c r="BH170" i="8"/>
  <c r="BG170" i="8"/>
  <c r="BB170" i="8"/>
  <c r="BA170" i="8"/>
  <c r="AZ170" i="8"/>
  <c r="AX170" i="8"/>
  <c r="AW170" i="8"/>
  <c r="AV170" i="8"/>
  <c r="AH170" i="8"/>
  <c r="AF170" i="8"/>
  <c r="AD170" i="8"/>
  <c r="AC170" i="8"/>
  <c r="AB170" i="8"/>
  <c r="AA170" i="8"/>
  <c r="Z170" i="8"/>
  <c r="Y170" i="8"/>
  <c r="X170" i="8"/>
  <c r="W170" i="8"/>
  <c r="V170" i="8"/>
  <c r="U170" i="8"/>
  <c r="T170" i="8"/>
  <c r="S170" i="8"/>
  <c r="R170" i="8"/>
  <c r="Q170" i="8"/>
  <c r="P170" i="8"/>
  <c r="O170" i="8"/>
  <c r="N170" i="8"/>
  <c r="M170" i="8"/>
  <c r="I170" i="8"/>
  <c r="CR120" i="15"/>
  <c r="CQ120" i="15"/>
  <c r="CP120" i="15"/>
  <c r="CN120" i="15"/>
  <c r="CL120" i="15"/>
  <c r="CJ120" i="15"/>
  <c r="CI120" i="15"/>
  <c r="CH120" i="15"/>
  <c r="CF120" i="15"/>
  <c r="CD120" i="15"/>
  <c r="CT120" i="15"/>
  <c r="BP120" i="15"/>
  <c r="BN120" i="15"/>
  <c r="BL120" i="15"/>
  <c r="AQ120" i="15"/>
  <c r="AP120" i="15"/>
  <c r="AO120" i="15"/>
  <c r="AN120" i="15"/>
  <c r="AI120" i="15"/>
  <c r="V120" i="15"/>
  <c r="U120" i="15"/>
  <c r="T120" i="15"/>
  <c r="S120" i="15"/>
  <c r="R120" i="15"/>
  <c r="P120" i="15"/>
  <c r="O120" i="15"/>
  <c r="N120" i="15"/>
  <c r="M120" i="15"/>
  <c r="I120" i="15"/>
  <c r="DT120" i="14"/>
  <c r="DS120" i="14"/>
  <c r="DR120" i="14"/>
  <c r="DP120" i="14"/>
  <c r="DO120" i="14"/>
  <c r="DN120" i="14"/>
  <c r="DL120" i="14"/>
  <c r="DJ120" i="14"/>
  <c r="DH120" i="14"/>
  <c r="DG120" i="14"/>
  <c r="DF120" i="14"/>
  <c r="DE120" i="14"/>
  <c r="DD120" i="14"/>
  <c r="DC120" i="14"/>
  <c r="DB120" i="14"/>
  <c r="CZ120" i="14"/>
  <c r="CY120" i="14"/>
  <c r="CX120" i="14"/>
  <c r="CW120" i="14"/>
  <c r="CV120" i="14"/>
  <c r="CU120" i="14"/>
  <c r="CT120" i="14"/>
  <c r="CR120" i="14"/>
  <c r="CQ120" i="14"/>
  <c r="CP120" i="14"/>
  <c r="CN120" i="14"/>
  <c r="CL120" i="14"/>
  <c r="CJ120" i="14"/>
  <c r="CI120" i="14"/>
  <c r="CH120" i="14"/>
  <c r="CF120" i="14"/>
  <c r="CD120" i="14"/>
  <c r="CB120" i="14"/>
  <c r="CA120" i="14"/>
  <c r="BZ120" i="14"/>
  <c r="BX120" i="14"/>
  <c r="BV120" i="14"/>
  <c r="BT120" i="14"/>
  <c r="BS120" i="14"/>
  <c r="BR120" i="14"/>
  <c r="BP120" i="14"/>
  <c r="BN120" i="14"/>
  <c r="BL120" i="14"/>
  <c r="BJ120" i="14"/>
  <c r="BI120" i="14"/>
  <c r="BH120" i="14"/>
  <c r="BF120" i="14"/>
  <c r="BD120" i="14"/>
  <c r="BB120" i="14"/>
  <c r="BA120" i="14"/>
  <c r="AZ120" i="14"/>
  <c r="AX120" i="14"/>
  <c r="AV120" i="14"/>
  <c r="AT120" i="14"/>
  <c r="AS120" i="14"/>
  <c r="AR120" i="14"/>
  <c r="AQ120" i="14"/>
  <c r="AP120" i="14"/>
  <c r="AO120" i="14"/>
  <c r="AN120" i="14"/>
  <c r="AL120" i="14"/>
  <c r="AK120" i="14"/>
  <c r="AJ120" i="14"/>
  <c r="AI120" i="14"/>
  <c r="AH120" i="14"/>
  <c r="AG120" i="14"/>
  <c r="AF120" i="14"/>
  <c r="AD120" i="14"/>
  <c r="AC120" i="14"/>
  <c r="AB120" i="14"/>
  <c r="Z120" i="14"/>
  <c r="Y120" i="14"/>
  <c r="X120" i="14"/>
  <c r="V120" i="14"/>
  <c r="U120" i="14"/>
  <c r="T120" i="14"/>
  <c r="S120" i="14"/>
  <c r="R120" i="14"/>
  <c r="Q120" i="14"/>
  <c r="P120" i="14"/>
  <c r="O120" i="14"/>
  <c r="N120" i="14"/>
  <c r="M120" i="14"/>
  <c r="I120" i="14"/>
  <c r="BX170" i="7"/>
  <c r="BW170" i="7"/>
  <c r="BV170" i="7"/>
  <c r="BT170" i="7"/>
  <c r="BR170" i="7"/>
  <c r="BP170" i="7"/>
  <c r="BO170" i="7"/>
  <c r="BN170" i="7"/>
  <c r="BL170" i="7"/>
  <c r="BJ170" i="7"/>
  <c r="BH170" i="7"/>
  <c r="BG170" i="7"/>
  <c r="BF170" i="7"/>
  <c r="BD170" i="7"/>
  <c r="BB170" i="7"/>
  <c r="AZ170" i="7"/>
  <c r="AY170" i="7"/>
  <c r="AX170" i="7"/>
  <c r="AV170" i="7"/>
  <c r="AT170" i="7"/>
  <c r="AR170" i="7"/>
  <c r="AP170" i="7"/>
  <c r="AO170" i="7"/>
  <c r="AN170" i="7"/>
  <c r="AL170" i="7"/>
  <c r="AJ170" i="7"/>
  <c r="AH170" i="7"/>
  <c r="AG170" i="7"/>
  <c r="AF170" i="7"/>
  <c r="AD170" i="7"/>
  <c r="AB170" i="7"/>
  <c r="Z170" i="7"/>
  <c r="Y170" i="7"/>
  <c r="X170" i="7"/>
  <c r="W170" i="7"/>
  <c r="V170" i="7"/>
  <c r="U170" i="7"/>
  <c r="T170" i="7"/>
  <c r="R170" i="7"/>
  <c r="Q170" i="7"/>
  <c r="P170" i="7"/>
  <c r="O170" i="7"/>
  <c r="N170" i="7"/>
  <c r="M170" i="7"/>
  <c r="I170" i="7"/>
  <c r="CX170" i="6"/>
  <c r="CY170" i="6"/>
  <c r="CZ170" i="6"/>
  <c r="DB170" i="6"/>
  <c r="CV170" i="6"/>
  <c r="CU170" i="6"/>
  <c r="CT170" i="6"/>
  <c r="CR170" i="6"/>
  <c r="CP170" i="6"/>
  <c r="CN170" i="6"/>
  <c r="CM170" i="6"/>
  <c r="CL170" i="6"/>
  <c r="CK170" i="6"/>
  <c r="CJ170" i="6"/>
  <c r="CI170" i="6"/>
  <c r="CH170" i="6"/>
  <c r="CG170" i="6"/>
  <c r="CF170" i="6"/>
  <c r="CE170" i="6"/>
  <c r="CD170" i="6"/>
  <c r="CC170" i="6"/>
  <c r="CB170" i="6"/>
  <c r="CA170" i="6"/>
  <c r="BZ170" i="6"/>
  <c r="BX170" i="6"/>
  <c r="BW170" i="6"/>
  <c r="BV170" i="6"/>
  <c r="BT170" i="6"/>
  <c r="BR170" i="6"/>
  <c r="BP170" i="6"/>
  <c r="BO170" i="6"/>
  <c r="BN170" i="6"/>
  <c r="BL170" i="6"/>
  <c r="BJ170" i="6"/>
  <c r="BH170" i="6"/>
  <c r="BG170" i="6"/>
  <c r="BF170" i="6"/>
  <c r="BD170" i="6"/>
  <c r="BB170" i="6"/>
  <c r="AZ170" i="6"/>
  <c r="AY170" i="6"/>
  <c r="AX170" i="6"/>
  <c r="AV170" i="6"/>
  <c r="AT170" i="6"/>
  <c r="AR170" i="6"/>
  <c r="AP170" i="6"/>
  <c r="AO170" i="6"/>
  <c r="AN170" i="6"/>
  <c r="AL170" i="6"/>
  <c r="AJ170" i="6"/>
  <c r="AH170" i="6"/>
  <c r="AG170" i="6"/>
  <c r="AF170" i="6"/>
  <c r="AD170" i="6"/>
  <c r="AB170" i="6"/>
  <c r="Z170" i="6"/>
  <c r="Y170" i="6"/>
  <c r="X170" i="6"/>
  <c r="W170" i="6"/>
  <c r="V170" i="6"/>
  <c r="U170" i="6"/>
  <c r="T170" i="6"/>
  <c r="R170" i="6"/>
  <c r="Q170" i="6"/>
  <c r="P170" i="6"/>
  <c r="O170" i="6"/>
  <c r="N170" i="6"/>
  <c r="M170" i="6"/>
  <c r="I170" i="6"/>
  <c r="AQ218" i="36"/>
  <c r="AE218" i="36"/>
  <c r="AD218" i="36"/>
  <c r="AC218" i="36"/>
  <c r="AB218" i="36"/>
  <c r="AA218" i="36"/>
  <c r="Z218" i="36"/>
  <c r="Y218" i="36"/>
  <c r="X218" i="36"/>
  <c r="W218" i="36"/>
  <c r="V218" i="36"/>
  <c r="U218" i="36"/>
  <c r="T218" i="36"/>
  <c r="S218" i="36"/>
  <c r="AE218" i="42"/>
  <c r="AD218" i="42"/>
  <c r="AC218" i="42"/>
  <c r="AB218" i="42"/>
  <c r="AA218" i="42"/>
  <c r="Z218" i="42"/>
  <c r="Y218" i="42"/>
  <c r="X218" i="42"/>
  <c r="W218" i="42"/>
  <c r="V218" i="42"/>
  <c r="U218" i="42"/>
  <c r="T218" i="42"/>
  <c r="S218" i="42"/>
  <c r="AQ218" i="42"/>
  <c r="AE218" i="24"/>
  <c r="AD218" i="24"/>
  <c r="AC218" i="24"/>
  <c r="AB218" i="24"/>
  <c r="AA218" i="24"/>
  <c r="Z218" i="24"/>
  <c r="Y218" i="24"/>
  <c r="X218" i="24"/>
  <c r="W218" i="24"/>
  <c r="V218" i="24"/>
  <c r="U218" i="24"/>
  <c r="T218" i="24"/>
  <c r="S218" i="24"/>
  <c r="AQ218" i="24"/>
  <c r="AQ218" i="1"/>
  <c r="AE218" i="1"/>
  <c r="AD218" i="1"/>
  <c r="AC218" i="1"/>
  <c r="AB218" i="1"/>
  <c r="AA218" i="1"/>
  <c r="Z218" i="1"/>
  <c r="Y218" i="1"/>
  <c r="X218" i="1"/>
  <c r="W218" i="1"/>
  <c r="V218" i="1"/>
  <c r="U218" i="1"/>
  <c r="S218" i="1"/>
  <c r="EQ218" i="42"/>
  <c r="FR120" i="39"/>
  <c r="AE9" i="42"/>
  <c r="AE9" i="36" s="1"/>
  <c r="AD9" i="36"/>
  <c r="AE8" i="36"/>
  <c r="AD8" i="36"/>
  <c r="AE7" i="42"/>
  <c r="AE7" i="36" s="1"/>
  <c r="AD7" i="36"/>
  <c r="AE6" i="36"/>
  <c r="AD6" i="36"/>
  <c r="U8" i="24"/>
  <c r="AC6" i="24"/>
  <c r="EE218" i="42"/>
  <c r="EC218" i="42"/>
  <c r="EA218" i="42"/>
  <c r="AZ218" i="42"/>
  <c r="AX218" i="42"/>
  <c r="AV218" i="42"/>
  <c r="AL218" i="42"/>
  <c r="AJ218" i="42"/>
  <c r="L218" i="42"/>
  <c r="J218" i="42"/>
  <c r="C216" i="42"/>
  <c r="DU215" i="42"/>
  <c r="DT215" i="42"/>
  <c r="C214" i="42"/>
  <c r="DU213" i="42"/>
  <c r="DT213" i="42"/>
  <c r="C212" i="42"/>
  <c r="DU211" i="42"/>
  <c r="DT211" i="42"/>
  <c r="C210" i="42"/>
  <c r="DU209" i="42"/>
  <c r="DT209" i="42"/>
  <c r="DU207" i="42"/>
  <c r="DT207" i="42"/>
  <c r="C206" i="42"/>
  <c r="DU205" i="42"/>
  <c r="DT205" i="42"/>
  <c r="C204" i="42"/>
  <c r="DU203" i="42"/>
  <c r="DT203" i="42"/>
  <c r="C202" i="42"/>
  <c r="DU201" i="42"/>
  <c r="DT201" i="42"/>
  <c r="DT200" i="42"/>
  <c r="C200" i="42"/>
  <c r="DU199" i="42"/>
  <c r="DT199" i="42"/>
  <c r="C198" i="42"/>
  <c r="DU197" i="42"/>
  <c r="DT197" i="42"/>
  <c r="C196" i="42"/>
  <c r="DU195" i="42"/>
  <c r="DT195" i="42"/>
  <c r="C194" i="42"/>
  <c r="DU193" i="42"/>
  <c r="DT193" i="42"/>
  <c r="C192" i="42"/>
  <c r="DU191" i="42"/>
  <c r="DT191" i="42"/>
  <c r="C190" i="42"/>
  <c r="DU189" i="42"/>
  <c r="DT189" i="42"/>
  <c r="DU188" i="42"/>
  <c r="C188" i="42"/>
  <c r="DU187" i="42"/>
  <c r="DT187" i="42"/>
  <c r="C186" i="42"/>
  <c r="DU185" i="42"/>
  <c r="DT185" i="42"/>
  <c r="C184" i="42"/>
  <c r="DU183" i="42"/>
  <c r="DT183" i="42"/>
  <c r="C182" i="42"/>
  <c r="DU181" i="42"/>
  <c r="DT181" i="42"/>
  <c r="DU180" i="42"/>
  <c r="C180" i="42"/>
  <c r="DU179" i="42"/>
  <c r="DT179" i="42"/>
  <c r="C178" i="42"/>
  <c r="DU177" i="42"/>
  <c r="DT177" i="42"/>
  <c r="C176" i="42"/>
  <c r="DU175" i="42"/>
  <c r="DT175" i="42"/>
  <c r="C174" i="42"/>
  <c r="DU173" i="42"/>
  <c r="DT173" i="42"/>
  <c r="DU172" i="42"/>
  <c r="C172" i="42"/>
  <c r="DU171" i="42"/>
  <c r="DT171" i="42"/>
  <c r="C170" i="42"/>
  <c r="DU169" i="42"/>
  <c r="DT169" i="42"/>
  <c r="C168" i="42"/>
  <c r="DU167" i="42"/>
  <c r="DT167" i="42"/>
  <c r="DU166" i="42"/>
  <c r="C166" i="42"/>
  <c r="DU165" i="42"/>
  <c r="DT165" i="42"/>
  <c r="DT164" i="42"/>
  <c r="C164" i="42"/>
  <c r="DU163" i="42"/>
  <c r="DT163" i="42"/>
  <c r="C162" i="42"/>
  <c r="DU161" i="42"/>
  <c r="DT161" i="42"/>
  <c r="C160" i="42"/>
  <c r="DU159" i="42"/>
  <c r="DT159" i="42"/>
  <c r="C158" i="42"/>
  <c r="DU157" i="42"/>
  <c r="DT157" i="42"/>
  <c r="C156" i="42"/>
  <c r="DU155" i="42"/>
  <c r="DT155" i="42"/>
  <c r="C154" i="42"/>
  <c r="DU153" i="42"/>
  <c r="DT153" i="42"/>
  <c r="C152" i="42"/>
  <c r="DU151" i="42"/>
  <c r="DT151" i="42"/>
  <c r="DU150" i="42"/>
  <c r="C150" i="42"/>
  <c r="DU149" i="42"/>
  <c r="DT149" i="42"/>
  <c r="C148" i="42"/>
  <c r="DU147" i="42"/>
  <c r="DT147" i="42"/>
  <c r="C146" i="42"/>
  <c r="DU145" i="42"/>
  <c r="DT145" i="42"/>
  <c r="C144" i="42"/>
  <c r="DU143" i="42"/>
  <c r="DT143" i="42"/>
  <c r="DU142" i="42"/>
  <c r="C142" i="42"/>
  <c r="DU141" i="42"/>
  <c r="DT141" i="42"/>
  <c r="DU140" i="42"/>
  <c r="C140" i="42"/>
  <c r="DU139" i="42"/>
  <c r="DT139" i="42"/>
  <c r="C138" i="42"/>
  <c r="DU137" i="42"/>
  <c r="DT137" i="42"/>
  <c r="C136" i="42"/>
  <c r="DU135" i="42"/>
  <c r="DT135" i="42"/>
  <c r="C134" i="42"/>
  <c r="DU133" i="42"/>
  <c r="DT133" i="42"/>
  <c r="C132" i="42"/>
  <c r="DU131" i="42"/>
  <c r="DT131" i="42"/>
  <c r="C130" i="42"/>
  <c r="DU129" i="42"/>
  <c r="DT129" i="42"/>
  <c r="C128" i="42"/>
  <c r="DU127" i="42"/>
  <c r="DT127" i="42"/>
  <c r="DU126" i="42"/>
  <c r="C126" i="42"/>
  <c r="DU125" i="42"/>
  <c r="DT125" i="42"/>
  <c r="C124" i="42"/>
  <c r="DU123" i="42"/>
  <c r="DT123" i="42"/>
  <c r="DU122" i="42"/>
  <c r="C122" i="42"/>
  <c r="DU121" i="42"/>
  <c r="DT121" i="42"/>
  <c r="DT120" i="42"/>
  <c r="C120" i="42"/>
  <c r="DU119" i="42"/>
  <c r="DT119" i="42"/>
  <c r="C118" i="42"/>
  <c r="DU117" i="42"/>
  <c r="DT117" i="42"/>
  <c r="C116" i="42"/>
  <c r="DU115" i="42"/>
  <c r="DT115" i="42"/>
  <c r="C114" i="42"/>
  <c r="DU113" i="42"/>
  <c r="DT113" i="42"/>
  <c r="C112" i="42"/>
  <c r="DU111" i="42"/>
  <c r="DT111" i="42"/>
  <c r="C110" i="42"/>
  <c r="DU109" i="42"/>
  <c r="DT109" i="42"/>
  <c r="DU108" i="42"/>
  <c r="C108" i="42"/>
  <c r="DU107" i="42"/>
  <c r="DT107" i="42"/>
  <c r="DU106" i="42"/>
  <c r="C106" i="42"/>
  <c r="DU105" i="42"/>
  <c r="DT105" i="42"/>
  <c r="C104" i="42"/>
  <c r="DU103" i="42"/>
  <c r="DT103" i="42"/>
  <c r="C102" i="42"/>
  <c r="DU101" i="42"/>
  <c r="DT101" i="42"/>
  <c r="C100" i="42"/>
  <c r="DU99" i="42"/>
  <c r="DT99" i="42"/>
  <c r="C98" i="42"/>
  <c r="DU97" i="42"/>
  <c r="DT97" i="42"/>
  <c r="C96" i="42"/>
  <c r="DU95" i="42"/>
  <c r="DT95" i="42"/>
  <c r="C94" i="42"/>
  <c r="DU93" i="42"/>
  <c r="DT93" i="42"/>
  <c r="DU92" i="42"/>
  <c r="C92" i="42"/>
  <c r="DU91" i="42"/>
  <c r="DT91" i="42"/>
  <c r="DU90" i="42"/>
  <c r="C90" i="42"/>
  <c r="DU89" i="42"/>
  <c r="DT89" i="42"/>
  <c r="C88" i="42"/>
  <c r="DU87" i="42"/>
  <c r="DT87" i="42"/>
  <c r="C86" i="42"/>
  <c r="DU85" i="42"/>
  <c r="DT85" i="42"/>
  <c r="DT84" i="42"/>
  <c r="C84" i="42"/>
  <c r="DU83" i="42"/>
  <c r="DT83" i="42"/>
  <c r="DT82" i="42"/>
  <c r="C82" i="42"/>
  <c r="DU81" i="42"/>
  <c r="DT81" i="42"/>
  <c r="C80" i="42"/>
  <c r="DU79" i="42"/>
  <c r="DT79" i="42"/>
  <c r="C78" i="42"/>
  <c r="DU77" i="42"/>
  <c r="DT77" i="42"/>
  <c r="C76" i="42"/>
  <c r="DU75" i="42"/>
  <c r="DT75" i="42"/>
  <c r="DU74" i="42"/>
  <c r="DT74" i="42"/>
  <c r="C74" i="42"/>
  <c r="DU73" i="42"/>
  <c r="DT73" i="42"/>
  <c r="C72" i="42"/>
  <c r="DU71" i="42"/>
  <c r="DT71" i="42"/>
  <c r="C70" i="42"/>
  <c r="DU69" i="42"/>
  <c r="DT69" i="42"/>
  <c r="C68" i="42"/>
  <c r="DU67" i="42"/>
  <c r="DT67" i="42"/>
  <c r="DU66" i="42"/>
  <c r="C66" i="42"/>
  <c r="DU65" i="42"/>
  <c r="DT65" i="42"/>
  <c r="C64" i="42"/>
  <c r="DU63" i="42"/>
  <c r="DT63" i="42"/>
  <c r="DU62" i="42"/>
  <c r="C62" i="42"/>
  <c r="DU61" i="42"/>
  <c r="DT61" i="42"/>
  <c r="C60" i="42"/>
  <c r="DU59" i="42"/>
  <c r="DT59" i="42"/>
  <c r="C58" i="42"/>
  <c r="DU57" i="42"/>
  <c r="DT57" i="42"/>
  <c r="C56" i="42"/>
  <c r="DU55" i="42"/>
  <c r="DT55" i="42"/>
  <c r="DU54" i="42"/>
  <c r="C54" i="42"/>
  <c r="DU53" i="42"/>
  <c r="DT53" i="42"/>
  <c r="C52" i="42"/>
  <c r="DU51" i="42"/>
  <c r="DT51" i="42"/>
  <c r="C50" i="42"/>
  <c r="DU49" i="42"/>
  <c r="DT49" i="42"/>
  <c r="C48" i="42"/>
  <c r="DU47" i="42"/>
  <c r="DT47" i="42"/>
  <c r="C46" i="42"/>
  <c r="DU45" i="42"/>
  <c r="DT45" i="42"/>
  <c r="DU44" i="42"/>
  <c r="C44" i="42"/>
  <c r="DU43" i="42"/>
  <c r="DT43" i="42"/>
  <c r="C42" i="42"/>
  <c r="DU41" i="42"/>
  <c r="DT41" i="42"/>
  <c r="DU40" i="42"/>
  <c r="C40" i="42"/>
  <c r="DU39" i="42"/>
  <c r="DT39" i="42"/>
  <c r="C38" i="42"/>
  <c r="DU37" i="42"/>
  <c r="DT37" i="42"/>
  <c r="DU36" i="42"/>
  <c r="C36" i="42"/>
  <c r="DU35" i="42"/>
  <c r="DT35" i="42"/>
  <c r="C34" i="42"/>
  <c r="DU33" i="42"/>
  <c r="DT33" i="42"/>
  <c r="C32" i="42"/>
  <c r="DU31" i="42"/>
  <c r="DT31" i="42"/>
  <c r="C30" i="42"/>
  <c r="DU29" i="42"/>
  <c r="DT29" i="42"/>
  <c r="DU28" i="42"/>
  <c r="C28" i="42"/>
  <c r="DU27" i="42"/>
  <c r="DT27" i="42"/>
  <c r="DU26" i="42"/>
  <c r="C26" i="42"/>
  <c r="DU25" i="42"/>
  <c r="DT25" i="42"/>
  <c r="DT24" i="42"/>
  <c r="C24" i="42"/>
  <c r="DU23" i="42"/>
  <c r="DT23" i="42"/>
  <c r="DT22" i="42"/>
  <c r="DU21" i="42"/>
  <c r="DT21" i="42"/>
  <c r="DU19" i="42"/>
  <c r="DT19" i="42"/>
  <c r="C18" i="42"/>
  <c r="C20" i="42"/>
  <c r="C22" i="42" s="1"/>
  <c r="DJ195" i="1"/>
  <c r="DJ185" i="1"/>
  <c r="DJ41" i="1"/>
  <c r="DJ37" i="1"/>
  <c r="DJ35" i="1"/>
  <c r="DJ33" i="1"/>
  <c r="DJ31" i="1"/>
  <c r="DJ27" i="1"/>
  <c r="DJ25" i="1"/>
  <c r="DJ23" i="1"/>
  <c r="DU22" i="42"/>
  <c r="DT166" i="42"/>
  <c r="DT72" i="42"/>
  <c r="DT42" i="42"/>
  <c r="DU120" i="42"/>
  <c r="DT106" i="42"/>
  <c r="DT110" i="42"/>
  <c r="DT40" i="42"/>
  <c r="DT60" i="42"/>
  <c r="DT76" i="42"/>
  <c r="DU82" i="42"/>
  <c r="DT138" i="42"/>
  <c r="DU164" i="42"/>
  <c r="DU198" i="42"/>
  <c r="DT90" i="42"/>
  <c r="DT38" i="42"/>
  <c r="DT68" i="42"/>
  <c r="DT170" i="42"/>
  <c r="DT216" i="42"/>
  <c r="DT94" i="42"/>
  <c r="DT36" i="42"/>
  <c r="DT44" i="42"/>
  <c r="DT56" i="42"/>
  <c r="DT188" i="42"/>
  <c r="DU206" i="42"/>
  <c r="DT28" i="42"/>
  <c r="DU52" i="42"/>
  <c r="DT30" i="42"/>
  <c r="DT86" i="42"/>
  <c r="DT154" i="42"/>
  <c r="DU158" i="42"/>
  <c r="DT158" i="42"/>
  <c r="DT52" i="42"/>
  <c r="DU98" i="42"/>
  <c r="DT98" i="42"/>
  <c r="DT184" i="42"/>
  <c r="DT26" i="42"/>
  <c r="DU50" i="42"/>
  <c r="DU114" i="42"/>
  <c r="DT114" i="42"/>
  <c r="DU60" i="42"/>
  <c r="DU76" i="42"/>
  <c r="DT102" i="42"/>
  <c r="DT118" i="42"/>
  <c r="DT156" i="42"/>
  <c r="DU156" i="42"/>
  <c r="DT162" i="42"/>
  <c r="DU214" i="42"/>
  <c r="DU68" i="42"/>
  <c r="DU84" i="42"/>
  <c r="DT122" i="42"/>
  <c r="DT126" i="42"/>
  <c r="DT130" i="42"/>
  <c r="DU134" i="42"/>
  <c r="DT134" i="42"/>
  <c r="DT214" i="42"/>
  <c r="DT146" i="42"/>
  <c r="DU200" i="42"/>
  <c r="DU216" i="42"/>
  <c r="DT142" i="42"/>
  <c r="DT150" i="42"/>
  <c r="DT180" i="42"/>
  <c r="DT198" i="42"/>
  <c r="DT206" i="42"/>
  <c r="DU24" i="42"/>
  <c r="DT124" i="42"/>
  <c r="DU124" i="42"/>
  <c r="DT46" i="42"/>
  <c r="DT58" i="42"/>
  <c r="DT34" i="42"/>
  <c r="DU34" i="42"/>
  <c r="DT50" i="42"/>
  <c r="DU70" i="42"/>
  <c r="DT70" i="42"/>
  <c r="DT108" i="42"/>
  <c r="DT54" i="42"/>
  <c r="DT66" i="42"/>
  <c r="DU46" i="42"/>
  <c r="DU58" i="42"/>
  <c r="DT62" i="42"/>
  <c r="DU78" i="42"/>
  <c r="DT78" i="42"/>
  <c r="DT92" i="42"/>
  <c r="DU30" i="42"/>
  <c r="DU38" i="42"/>
  <c r="DU42" i="42"/>
  <c r="DU56" i="42"/>
  <c r="DU72" i="42"/>
  <c r="DT112" i="42"/>
  <c r="DT100" i="42"/>
  <c r="DU100" i="42"/>
  <c r="DT116" i="42"/>
  <c r="DU116" i="42"/>
  <c r="DT132" i="42"/>
  <c r="DU132" i="42"/>
  <c r="DT140" i="42"/>
  <c r="DT186" i="42"/>
  <c r="DU186" i="42"/>
  <c r="DT88" i="42"/>
  <c r="DU88" i="42"/>
  <c r="DT104" i="42"/>
  <c r="DU104" i="42"/>
  <c r="DU86" i="42"/>
  <c r="DU94" i="42"/>
  <c r="DU102" i="42"/>
  <c r="DU110" i="42"/>
  <c r="DU118" i="42"/>
  <c r="DT148" i="42"/>
  <c r="DU148" i="42"/>
  <c r="DU168" i="42"/>
  <c r="DT168" i="42"/>
  <c r="DT128" i="42"/>
  <c r="DT136" i="42"/>
  <c r="DU136" i="42"/>
  <c r="DT152" i="42"/>
  <c r="DU152" i="42"/>
  <c r="DT160" i="42"/>
  <c r="DU130" i="42"/>
  <c r="DU138" i="42"/>
  <c r="DU146" i="42"/>
  <c r="DU154" i="42"/>
  <c r="DU162" i="42"/>
  <c r="DU170" i="42"/>
  <c r="DT174" i="42"/>
  <c r="DU174" i="42"/>
  <c r="DU190" i="42"/>
  <c r="DT190" i="42"/>
  <c r="DT172" i="42"/>
  <c r="DT178" i="42"/>
  <c r="DU178" i="42"/>
  <c r="DU196" i="42"/>
  <c r="DU202" i="42"/>
  <c r="DT202" i="42"/>
  <c r="DU212" i="42"/>
  <c r="DT182" i="42"/>
  <c r="DU182" i="42"/>
  <c r="DT196" i="42"/>
  <c r="DT212" i="42"/>
  <c r="DU184" i="42"/>
  <c r="DU194" i="42"/>
  <c r="DT194" i="42"/>
  <c r="DU204" i="42"/>
  <c r="DT204" i="42"/>
  <c r="DU210" i="42"/>
  <c r="DT210" i="42"/>
  <c r="C94" i="39"/>
  <c r="W94" i="39"/>
  <c r="C20" i="1"/>
  <c r="C22" i="1" s="1"/>
  <c r="O18" i="1"/>
  <c r="AK18" i="1"/>
  <c r="AM18" i="1"/>
  <c r="BM18" i="1"/>
  <c r="BO18" i="1"/>
  <c r="BQ18" i="1"/>
  <c r="CZ19" i="1"/>
  <c r="DH19" i="1"/>
  <c r="DT19" i="1"/>
  <c r="DU19" i="1"/>
  <c r="O20" i="1"/>
  <c r="AI20" i="1"/>
  <c r="AK20" i="1"/>
  <c r="AM20" i="1"/>
  <c r="BM20" i="1"/>
  <c r="BO20" i="1"/>
  <c r="BQ20" i="1"/>
  <c r="CZ21" i="1"/>
  <c r="DH21" i="1"/>
  <c r="DT21" i="1"/>
  <c r="DU21" i="1"/>
  <c r="O22" i="1"/>
  <c r="AI22" i="1"/>
  <c r="AK22" i="1"/>
  <c r="AM22" i="1"/>
  <c r="BM22" i="1"/>
  <c r="BO22" i="1"/>
  <c r="BQ22" i="1"/>
  <c r="CZ23" i="1"/>
  <c r="DH23" i="1"/>
  <c r="DI23" i="1" s="1"/>
  <c r="DT23" i="1"/>
  <c r="DU23" i="1"/>
  <c r="C24" i="1"/>
  <c r="O24" i="1"/>
  <c r="AI24" i="1"/>
  <c r="BA24" i="1" s="1"/>
  <c r="AK24" i="1"/>
  <c r="AM24" i="1"/>
  <c r="BM24" i="1"/>
  <c r="BO24" i="1"/>
  <c r="BQ24" i="1"/>
  <c r="CZ25" i="1"/>
  <c r="DH25" i="1"/>
  <c r="DI25" i="1" s="1"/>
  <c r="DT25" i="1"/>
  <c r="DU25" i="1"/>
  <c r="C26" i="1"/>
  <c r="O26" i="1"/>
  <c r="AI26" i="1"/>
  <c r="AK26" i="1"/>
  <c r="AM26" i="1"/>
  <c r="BM26" i="1"/>
  <c r="BO26" i="1"/>
  <c r="BQ26" i="1"/>
  <c r="CZ27" i="1"/>
  <c r="DH27" i="1"/>
  <c r="DI27" i="1" s="1"/>
  <c r="DT27" i="1"/>
  <c r="DU27" i="1"/>
  <c r="C28" i="1"/>
  <c r="O28" i="1"/>
  <c r="AI28" i="1"/>
  <c r="AK28" i="1"/>
  <c r="AM28" i="1"/>
  <c r="BM28" i="1"/>
  <c r="BO28" i="1"/>
  <c r="BQ28" i="1"/>
  <c r="CZ29" i="1"/>
  <c r="DT29" i="1"/>
  <c r="DU29" i="1"/>
  <c r="C30" i="1"/>
  <c r="O30" i="1"/>
  <c r="AI30" i="1"/>
  <c r="AK30" i="1"/>
  <c r="AM30" i="1"/>
  <c r="BM30" i="1"/>
  <c r="BO30" i="1"/>
  <c r="BQ30" i="1"/>
  <c r="CZ31" i="1"/>
  <c r="DH31" i="1"/>
  <c r="DI31" i="1" s="1"/>
  <c r="DT31" i="1"/>
  <c r="DU31" i="1"/>
  <c r="C32" i="1"/>
  <c r="O32" i="1"/>
  <c r="AI32" i="1"/>
  <c r="AK32" i="1"/>
  <c r="AM32" i="1"/>
  <c r="BM32" i="1"/>
  <c r="BO32" i="1"/>
  <c r="BQ32" i="1"/>
  <c r="DT24" i="1"/>
  <c r="CZ30" i="1"/>
  <c r="DT26" i="1"/>
  <c r="C18" i="24"/>
  <c r="C20" i="24" s="1"/>
  <c r="C22" i="24"/>
  <c r="O18" i="24"/>
  <c r="AI18" i="24"/>
  <c r="AK18" i="24"/>
  <c r="AM18" i="24"/>
  <c r="BM18" i="24"/>
  <c r="BO18" i="24"/>
  <c r="BQ18" i="24"/>
  <c r="DP19" i="24"/>
  <c r="DQ19" i="24"/>
  <c r="O20" i="24"/>
  <c r="AI20" i="24"/>
  <c r="AK20" i="24"/>
  <c r="AM20" i="24"/>
  <c r="BM20" i="24"/>
  <c r="BO20" i="24"/>
  <c r="BQ20" i="24"/>
  <c r="DP21" i="24"/>
  <c r="DQ21" i="24"/>
  <c r="O22" i="24"/>
  <c r="AI22" i="24"/>
  <c r="AK22" i="24"/>
  <c r="AM22" i="24"/>
  <c r="BM22" i="24"/>
  <c r="BO22" i="24"/>
  <c r="BQ22" i="24"/>
  <c r="DP23" i="24"/>
  <c r="DQ23" i="24"/>
  <c r="C24" i="24"/>
  <c r="O24" i="24"/>
  <c r="AI24" i="24"/>
  <c r="AK24" i="24"/>
  <c r="AM24" i="24"/>
  <c r="BM24" i="24"/>
  <c r="BO24" i="24"/>
  <c r="BQ24" i="24"/>
  <c r="DP25" i="24"/>
  <c r="DQ25" i="24"/>
  <c r="C26" i="24"/>
  <c r="O26" i="24"/>
  <c r="AI26" i="24"/>
  <c r="AK26" i="24"/>
  <c r="AM26" i="24"/>
  <c r="BM26" i="24"/>
  <c r="BO26" i="24"/>
  <c r="BQ26" i="24"/>
  <c r="DP27" i="24"/>
  <c r="DQ27" i="24"/>
  <c r="C28" i="24"/>
  <c r="O28" i="24"/>
  <c r="AI28" i="24"/>
  <c r="AK28" i="24"/>
  <c r="AM28" i="24"/>
  <c r="BM28" i="24"/>
  <c r="BO28" i="24"/>
  <c r="BQ28" i="24"/>
  <c r="DP29" i="24"/>
  <c r="DQ29" i="24"/>
  <c r="C30" i="24"/>
  <c r="O30" i="24"/>
  <c r="AI30" i="24"/>
  <c r="AK30" i="24"/>
  <c r="AM30" i="24"/>
  <c r="BM30" i="24"/>
  <c r="BO30" i="24"/>
  <c r="BQ30" i="24"/>
  <c r="DP31" i="24"/>
  <c r="DQ31" i="24"/>
  <c r="C32" i="24"/>
  <c r="O32" i="24"/>
  <c r="AI32" i="24"/>
  <c r="AK32" i="24"/>
  <c r="AM32" i="24"/>
  <c r="BM32" i="24"/>
  <c r="BO32" i="24"/>
  <c r="BQ32" i="24"/>
  <c r="DP33" i="24"/>
  <c r="DQ33" i="24"/>
  <c r="C34" i="24"/>
  <c r="O34" i="24"/>
  <c r="AI34" i="24"/>
  <c r="AK34" i="24"/>
  <c r="AM34" i="24"/>
  <c r="BM34" i="24"/>
  <c r="BO34" i="24"/>
  <c r="BQ34" i="24"/>
  <c r="DP35" i="24"/>
  <c r="DQ35" i="24"/>
  <c r="C36" i="24"/>
  <c r="O36" i="24"/>
  <c r="AI36" i="24"/>
  <c r="AK36" i="24"/>
  <c r="AM36" i="24"/>
  <c r="BM36" i="24"/>
  <c r="BO36" i="24"/>
  <c r="BQ36" i="24"/>
  <c r="DP37" i="24"/>
  <c r="DQ37" i="24"/>
  <c r="C38" i="24"/>
  <c r="O38" i="24"/>
  <c r="AI38" i="24"/>
  <c r="AK38" i="24"/>
  <c r="AM38" i="24"/>
  <c r="BM38" i="24"/>
  <c r="BO38" i="24"/>
  <c r="BQ38" i="24"/>
  <c r="DP39" i="24"/>
  <c r="DQ39" i="24"/>
  <c r="C40" i="24"/>
  <c r="O40" i="24"/>
  <c r="AI40" i="24"/>
  <c r="AK40" i="24"/>
  <c r="AM40" i="24"/>
  <c r="BM40" i="24"/>
  <c r="BO40" i="24"/>
  <c r="BQ40" i="24"/>
  <c r="DP41" i="24"/>
  <c r="DQ41" i="24"/>
  <c r="C42" i="24"/>
  <c r="O42" i="24"/>
  <c r="AI42" i="24"/>
  <c r="AK42" i="24"/>
  <c r="AM42" i="24"/>
  <c r="BM42" i="24"/>
  <c r="BO42" i="24"/>
  <c r="BQ42" i="24"/>
  <c r="DP43" i="24"/>
  <c r="DQ43" i="24"/>
  <c r="C44" i="24"/>
  <c r="O44" i="24"/>
  <c r="AI44" i="24"/>
  <c r="AK44" i="24"/>
  <c r="AM44" i="24"/>
  <c r="BM44" i="24"/>
  <c r="BO44" i="24"/>
  <c r="BQ44" i="24"/>
  <c r="DP45" i="24"/>
  <c r="DQ45" i="24"/>
  <c r="C46" i="24"/>
  <c r="O46" i="24"/>
  <c r="AI46" i="24"/>
  <c r="AK46" i="24"/>
  <c r="AM46" i="24"/>
  <c r="BM46" i="24"/>
  <c r="BO46" i="24"/>
  <c r="BQ46" i="24"/>
  <c r="DP47" i="24"/>
  <c r="DQ47" i="24"/>
  <c r="C48" i="24"/>
  <c r="O48" i="24"/>
  <c r="AI48" i="24"/>
  <c r="AK48" i="24"/>
  <c r="AM48" i="24"/>
  <c r="BM48" i="24"/>
  <c r="BO48" i="24"/>
  <c r="BQ48" i="24"/>
  <c r="DP49" i="24"/>
  <c r="DQ49" i="24"/>
  <c r="C50" i="24"/>
  <c r="O50" i="24"/>
  <c r="AI50" i="24"/>
  <c r="AK50" i="24"/>
  <c r="AM50" i="24"/>
  <c r="BM50" i="24"/>
  <c r="BO50" i="24"/>
  <c r="BQ50" i="24"/>
  <c r="DP51" i="24"/>
  <c r="DQ51" i="24"/>
  <c r="C52" i="24"/>
  <c r="O52" i="24"/>
  <c r="AI52" i="24"/>
  <c r="AK52" i="24"/>
  <c r="AM52" i="24"/>
  <c r="BM52" i="24"/>
  <c r="BO52" i="24"/>
  <c r="BQ52" i="24"/>
  <c r="DP53" i="24"/>
  <c r="DQ53" i="24"/>
  <c r="C54" i="24"/>
  <c r="O54" i="24"/>
  <c r="AI54" i="24"/>
  <c r="AK54" i="24"/>
  <c r="AM54" i="24"/>
  <c r="BM54" i="24"/>
  <c r="BO54" i="24"/>
  <c r="BQ54" i="24"/>
  <c r="DP55" i="24"/>
  <c r="DQ55" i="24"/>
  <c r="C56" i="24"/>
  <c r="O56" i="24"/>
  <c r="AI56" i="24"/>
  <c r="AK56" i="24"/>
  <c r="AM56" i="24"/>
  <c r="BM56" i="24"/>
  <c r="BO56" i="24"/>
  <c r="BQ56" i="24"/>
  <c r="DP57" i="24"/>
  <c r="DQ57" i="24"/>
  <c r="C58" i="24"/>
  <c r="O58" i="24"/>
  <c r="AI58" i="24"/>
  <c r="AK58" i="24"/>
  <c r="AM58" i="24"/>
  <c r="BM58" i="24"/>
  <c r="BO58" i="24"/>
  <c r="BQ58" i="24"/>
  <c r="DP59" i="24"/>
  <c r="DQ59" i="24"/>
  <c r="C60" i="24"/>
  <c r="O60" i="24"/>
  <c r="AI60" i="24"/>
  <c r="AK60" i="24"/>
  <c r="AM60" i="24"/>
  <c r="BM60" i="24"/>
  <c r="BO60" i="24"/>
  <c r="BQ60" i="24"/>
  <c r="DP61" i="24"/>
  <c r="DQ61" i="24"/>
  <c r="C62" i="24"/>
  <c r="O62" i="24"/>
  <c r="AI62" i="24"/>
  <c r="AK62" i="24"/>
  <c r="AM62" i="24"/>
  <c r="BM62" i="24"/>
  <c r="BO62" i="24"/>
  <c r="BQ62" i="24"/>
  <c r="DP63" i="24"/>
  <c r="DQ63" i="24"/>
  <c r="C64" i="24"/>
  <c r="O64" i="24"/>
  <c r="AI64" i="24"/>
  <c r="AK64" i="24"/>
  <c r="AM64" i="24"/>
  <c r="BM64" i="24"/>
  <c r="BO64" i="24"/>
  <c r="BQ64" i="24"/>
  <c r="DP65" i="24"/>
  <c r="DQ65" i="24"/>
  <c r="C66" i="24"/>
  <c r="O66" i="24"/>
  <c r="AI66" i="24"/>
  <c r="AK66" i="24"/>
  <c r="AM66" i="24"/>
  <c r="BM66" i="24"/>
  <c r="BO66" i="24"/>
  <c r="BQ66" i="24"/>
  <c r="DP67" i="24"/>
  <c r="DQ67" i="24"/>
  <c r="C68" i="24"/>
  <c r="O68" i="24"/>
  <c r="AI68" i="24"/>
  <c r="AK68" i="24"/>
  <c r="AM68" i="24"/>
  <c r="BM68" i="24"/>
  <c r="BO68" i="24"/>
  <c r="BQ68" i="24"/>
  <c r="DP69" i="24"/>
  <c r="DQ69" i="24"/>
  <c r="C70" i="24"/>
  <c r="O70" i="24"/>
  <c r="AI70" i="24"/>
  <c r="AK70" i="24"/>
  <c r="AM70" i="24"/>
  <c r="BM70" i="24"/>
  <c r="BO70" i="24"/>
  <c r="BQ70" i="24"/>
  <c r="DP71" i="24"/>
  <c r="DQ71" i="24"/>
  <c r="C72" i="24"/>
  <c r="O72" i="24"/>
  <c r="AI72" i="24"/>
  <c r="AK72" i="24"/>
  <c r="AM72" i="24"/>
  <c r="BM72" i="24"/>
  <c r="BO72" i="24"/>
  <c r="BQ72" i="24"/>
  <c r="DP73" i="24"/>
  <c r="DQ73" i="24"/>
  <c r="C74" i="24"/>
  <c r="O74" i="24"/>
  <c r="AI74" i="24"/>
  <c r="AK74" i="24"/>
  <c r="AM74" i="24"/>
  <c r="BM74" i="24"/>
  <c r="BO74" i="24"/>
  <c r="BQ74" i="24"/>
  <c r="DP75" i="24"/>
  <c r="DQ75" i="24"/>
  <c r="C76" i="24"/>
  <c r="O76" i="24"/>
  <c r="AI76" i="24"/>
  <c r="AK76" i="24"/>
  <c r="AM76" i="24"/>
  <c r="BM76" i="24"/>
  <c r="BO76" i="24"/>
  <c r="BQ76" i="24"/>
  <c r="DP77" i="24"/>
  <c r="DQ77" i="24"/>
  <c r="C78" i="24"/>
  <c r="O78" i="24"/>
  <c r="AI78" i="24"/>
  <c r="AK78" i="24"/>
  <c r="AM78" i="24"/>
  <c r="BM78" i="24"/>
  <c r="BO78" i="24"/>
  <c r="BQ78" i="24"/>
  <c r="DP79" i="24"/>
  <c r="DQ79" i="24"/>
  <c r="C80" i="24"/>
  <c r="O80" i="24"/>
  <c r="AI80" i="24"/>
  <c r="AK80" i="24"/>
  <c r="AM80" i="24"/>
  <c r="BM80" i="24"/>
  <c r="BO80" i="24"/>
  <c r="BQ80" i="24"/>
  <c r="DP81" i="24"/>
  <c r="DQ81" i="24"/>
  <c r="C82" i="24"/>
  <c r="O82" i="24"/>
  <c r="AI82" i="24"/>
  <c r="AK82" i="24"/>
  <c r="AM82" i="24"/>
  <c r="BM82" i="24"/>
  <c r="BO82" i="24"/>
  <c r="BQ82" i="24"/>
  <c r="DP83" i="24"/>
  <c r="DQ83" i="24"/>
  <c r="C84" i="24"/>
  <c r="O84" i="24"/>
  <c r="AI84" i="24"/>
  <c r="AK84" i="24"/>
  <c r="AM84" i="24"/>
  <c r="BM84" i="24"/>
  <c r="BO84" i="24"/>
  <c r="BQ84" i="24"/>
  <c r="DP85" i="24"/>
  <c r="DQ85" i="24"/>
  <c r="C86" i="24"/>
  <c r="O86" i="24"/>
  <c r="AI86" i="24"/>
  <c r="AK86" i="24"/>
  <c r="AM86" i="24"/>
  <c r="BM86" i="24"/>
  <c r="BO86" i="24"/>
  <c r="BQ86" i="24"/>
  <c r="DP87" i="24"/>
  <c r="DQ87" i="24"/>
  <c r="C88" i="24"/>
  <c r="O88" i="24"/>
  <c r="AI88" i="24"/>
  <c r="AK88" i="24"/>
  <c r="AM88" i="24"/>
  <c r="BM88" i="24"/>
  <c r="BO88" i="24"/>
  <c r="BQ88" i="24"/>
  <c r="DP89" i="24"/>
  <c r="DQ89" i="24"/>
  <c r="C90" i="24"/>
  <c r="O90" i="24"/>
  <c r="AI90" i="24"/>
  <c r="AK90" i="24"/>
  <c r="AM90" i="24"/>
  <c r="BM90" i="24"/>
  <c r="BO90" i="24"/>
  <c r="BQ90" i="24"/>
  <c r="DP91" i="24"/>
  <c r="DQ91" i="24"/>
  <c r="C92" i="24"/>
  <c r="O92" i="24"/>
  <c r="AI92" i="24"/>
  <c r="AK92" i="24"/>
  <c r="AM92" i="24"/>
  <c r="BM92" i="24"/>
  <c r="BO92" i="24"/>
  <c r="BQ92" i="24"/>
  <c r="DP93" i="24"/>
  <c r="DQ93" i="24"/>
  <c r="C94" i="24"/>
  <c r="O94" i="24"/>
  <c r="AI94" i="24"/>
  <c r="AK94" i="24"/>
  <c r="AM94" i="24"/>
  <c r="BM94" i="24"/>
  <c r="BO94" i="24"/>
  <c r="BQ94" i="24"/>
  <c r="DP95" i="24"/>
  <c r="DQ95" i="24"/>
  <c r="C96" i="24"/>
  <c r="O96" i="24"/>
  <c r="AI96" i="24"/>
  <c r="AK96" i="24"/>
  <c r="AM96" i="24"/>
  <c r="BM96" i="24"/>
  <c r="BO96" i="24"/>
  <c r="BQ96" i="24"/>
  <c r="DP97" i="24"/>
  <c r="DQ97" i="24"/>
  <c r="C98" i="24"/>
  <c r="O98" i="24"/>
  <c r="AI98" i="24"/>
  <c r="AK98" i="24"/>
  <c r="AM98" i="24"/>
  <c r="BM98" i="24"/>
  <c r="BO98" i="24"/>
  <c r="BQ98" i="24"/>
  <c r="DP99" i="24"/>
  <c r="DQ99" i="24"/>
  <c r="C100" i="24"/>
  <c r="O100" i="24"/>
  <c r="AI100" i="24"/>
  <c r="AK100" i="24"/>
  <c r="AM100" i="24"/>
  <c r="BM100" i="24"/>
  <c r="BO100" i="24"/>
  <c r="BQ100" i="24"/>
  <c r="DP101" i="24"/>
  <c r="DQ101" i="24"/>
  <c r="C102" i="24"/>
  <c r="O102" i="24"/>
  <c r="AI102" i="24"/>
  <c r="AK102" i="24"/>
  <c r="AM102" i="24"/>
  <c r="BM102" i="24"/>
  <c r="BO102" i="24"/>
  <c r="BQ102" i="24"/>
  <c r="DP103" i="24"/>
  <c r="DQ103" i="24"/>
  <c r="C104" i="24"/>
  <c r="O104" i="24"/>
  <c r="AI104" i="24"/>
  <c r="AK104" i="24"/>
  <c r="AM104" i="24"/>
  <c r="BM104" i="24"/>
  <c r="BO104" i="24"/>
  <c r="BQ104" i="24"/>
  <c r="DP105" i="24"/>
  <c r="DQ105" i="24"/>
  <c r="C106" i="24"/>
  <c r="O106" i="24"/>
  <c r="AI106" i="24"/>
  <c r="AK106" i="24"/>
  <c r="AM106" i="24"/>
  <c r="BM106" i="24"/>
  <c r="BO106" i="24"/>
  <c r="BQ106" i="24"/>
  <c r="DP107" i="24"/>
  <c r="DQ107" i="24"/>
  <c r="C108" i="24"/>
  <c r="O108" i="24"/>
  <c r="AI108" i="24"/>
  <c r="AK108" i="24"/>
  <c r="AM108" i="24"/>
  <c r="BM108" i="24"/>
  <c r="BO108" i="24"/>
  <c r="BQ108" i="24"/>
  <c r="DP109" i="24"/>
  <c r="DQ109" i="24"/>
  <c r="C110" i="24"/>
  <c r="O110" i="24"/>
  <c r="AI110" i="24"/>
  <c r="AK110" i="24"/>
  <c r="AM110" i="24"/>
  <c r="BM110" i="24"/>
  <c r="BO110" i="24"/>
  <c r="BQ110" i="24"/>
  <c r="DP111" i="24"/>
  <c r="DQ111" i="24"/>
  <c r="C112" i="24"/>
  <c r="O112" i="24"/>
  <c r="AI112" i="24"/>
  <c r="AK112" i="24"/>
  <c r="AM112" i="24"/>
  <c r="BM112" i="24"/>
  <c r="BO112" i="24"/>
  <c r="BQ112" i="24"/>
  <c r="DP113" i="24"/>
  <c r="DQ113" i="24"/>
  <c r="C114" i="24"/>
  <c r="O114" i="24"/>
  <c r="AI114" i="24"/>
  <c r="AK114" i="24"/>
  <c r="AM114" i="24"/>
  <c r="BM114" i="24"/>
  <c r="BO114" i="24"/>
  <c r="BQ114" i="24"/>
  <c r="DP115" i="24"/>
  <c r="DQ115" i="24"/>
  <c r="C116" i="24"/>
  <c r="O116" i="24"/>
  <c r="AI116" i="24"/>
  <c r="AK116" i="24"/>
  <c r="AM116" i="24"/>
  <c r="BM116" i="24"/>
  <c r="BO116" i="24"/>
  <c r="BQ116" i="24"/>
  <c r="DP117" i="24"/>
  <c r="DQ117" i="24"/>
  <c r="C118" i="24"/>
  <c r="O118" i="24"/>
  <c r="AI118" i="24"/>
  <c r="AK118" i="24"/>
  <c r="AM118" i="24"/>
  <c r="BM118" i="24"/>
  <c r="BO118" i="24"/>
  <c r="BQ118" i="24"/>
  <c r="DP119" i="24"/>
  <c r="DQ119" i="24"/>
  <c r="C120" i="24"/>
  <c r="O120" i="24"/>
  <c r="AI120" i="24"/>
  <c r="AK120" i="24"/>
  <c r="AM120" i="24"/>
  <c r="BM120" i="24"/>
  <c r="BO120" i="24"/>
  <c r="BQ120" i="24"/>
  <c r="DP121" i="24"/>
  <c r="DQ121" i="24"/>
  <c r="C122" i="24"/>
  <c r="O122" i="24"/>
  <c r="AI122" i="24"/>
  <c r="AK122" i="24"/>
  <c r="AM122" i="24"/>
  <c r="BM122" i="24"/>
  <c r="BO122" i="24"/>
  <c r="BQ122" i="24"/>
  <c r="DP123" i="24"/>
  <c r="DQ123" i="24"/>
  <c r="C124" i="24"/>
  <c r="O124" i="24"/>
  <c r="AI124" i="24"/>
  <c r="AK124" i="24"/>
  <c r="AM124" i="24"/>
  <c r="BM124" i="24"/>
  <c r="BO124" i="24"/>
  <c r="BQ124" i="24"/>
  <c r="DP125" i="24"/>
  <c r="DQ125" i="24"/>
  <c r="C126" i="24"/>
  <c r="O126" i="24"/>
  <c r="AI126" i="24"/>
  <c r="AK126" i="24"/>
  <c r="AM126" i="24"/>
  <c r="BM126" i="24"/>
  <c r="BO126" i="24"/>
  <c r="BQ126" i="24"/>
  <c r="DP127" i="24"/>
  <c r="DQ127" i="24"/>
  <c r="C128" i="24"/>
  <c r="O128" i="24"/>
  <c r="AI128" i="24"/>
  <c r="AK128" i="24"/>
  <c r="AM128" i="24"/>
  <c r="BM128" i="24"/>
  <c r="BO128" i="24"/>
  <c r="BQ128" i="24"/>
  <c r="DP129" i="24"/>
  <c r="DQ129" i="24"/>
  <c r="C130" i="24"/>
  <c r="O130" i="24"/>
  <c r="AI130" i="24"/>
  <c r="AK130" i="24"/>
  <c r="AM130" i="24"/>
  <c r="BM130" i="24"/>
  <c r="BO130" i="24"/>
  <c r="BQ130" i="24"/>
  <c r="DP131" i="24"/>
  <c r="DQ131" i="24"/>
  <c r="C132" i="24"/>
  <c r="O132" i="24"/>
  <c r="AI132" i="24"/>
  <c r="AK132" i="24"/>
  <c r="AM132" i="24"/>
  <c r="BM132" i="24"/>
  <c r="BO132" i="24"/>
  <c r="BQ132" i="24"/>
  <c r="DP133" i="24"/>
  <c r="DQ133" i="24"/>
  <c r="C134" i="24"/>
  <c r="O134" i="24"/>
  <c r="AI134" i="24"/>
  <c r="AK134" i="24"/>
  <c r="AM134" i="24"/>
  <c r="BM134" i="24"/>
  <c r="BO134" i="24"/>
  <c r="BQ134" i="24"/>
  <c r="DP135" i="24"/>
  <c r="DQ135" i="24"/>
  <c r="C136" i="24"/>
  <c r="O136" i="24"/>
  <c r="AI136" i="24"/>
  <c r="AK136" i="24"/>
  <c r="AM136" i="24"/>
  <c r="BM136" i="24"/>
  <c r="BO136" i="24"/>
  <c r="BQ136" i="24"/>
  <c r="DP137" i="24"/>
  <c r="DQ137" i="24"/>
  <c r="C138" i="24"/>
  <c r="O138" i="24"/>
  <c r="AI138" i="24"/>
  <c r="AK138" i="24"/>
  <c r="AM138" i="24"/>
  <c r="BM138" i="24"/>
  <c r="BO138" i="24"/>
  <c r="BQ138" i="24"/>
  <c r="DP139" i="24"/>
  <c r="DQ139" i="24"/>
  <c r="C140" i="24"/>
  <c r="O140" i="24"/>
  <c r="AI140" i="24"/>
  <c r="AK140" i="24"/>
  <c r="AM140" i="24"/>
  <c r="BM140" i="24"/>
  <c r="BO140" i="24"/>
  <c r="BQ140" i="24"/>
  <c r="DP141" i="24"/>
  <c r="DQ141" i="24"/>
  <c r="C142" i="24"/>
  <c r="O142" i="24"/>
  <c r="AI142" i="24"/>
  <c r="AK142" i="24"/>
  <c r="AM142" i="24"/>
  <c r="BM142" i="24"/>
  <c r="BO142" i="24"/>
  <c r="BQ142" i="24"/>
  <c r="DP143" i="24"/>
  <c r="DQ143" i="24"/>
  <c r="C144" i="24"/>
  <c r="O144" i="24"/>
  <c r="AI144" i="24"/>
  <c r="AK144" i="24"/>
  <c r="AM144" i="24"/>
  <c r="BM144" i="24"/>
  <c r="BO144" i="24"/>
  <c r="BQ144" i="24"/>
  <c r="DP145" i="24"/>
  <c r="DQ145" i="24"/>
  <c r="C146" i="24"/>
  <c r="O146" i="24"/>
  <c r="AI146" i="24"/>
  <c r="AK146" i="24"/>
  <c r="AM146" i="24"/>
  <c r="BM146" i="24"/>
  <c r="BO146" i="24"/>
  <c r="BQ146" i="24"/>
  <c r="DP147" i="24"/>
  <c r="DQ147" i="24"/>
  <c r="C148" i="24"/>
  <c r="O148" i="24"/>
  <c r="AI148" i="24"/>
  <c r="AK148" i="24"/>
  <c r="AM148" i="24"/>
  <c r="BM148" i="24"/>
  <c r="BO148" i="24"/>
  <c r="BQ148" i="24"/>
  <c r="DP149" i="24"/>
  <c r="DQ149" i="24"/>
  <c r="C150" i="24"/>
  <c r="O150" i="24"/>
  <c r="AI150" i="24"/>
  <c r="AK150" i="24"/>
  <c r="AM150" i="24"/>
  <c r="BM150" i="24"/>
  <c r="BO150" i="24"/>
  <c r="BQ150" i="24"/>
  <c r="DP151" i="24"/>
  <c r="DQ151" i="24"/>
  <c r="C152" i="24"/>
  <c r="O152" i="24"/>
  <c r="AI152" i="24"/>
  <c r="AK152" i="24"/>
  <c r="AM152" i="24"/>
  <c r="BM152" i="24"/>
  <c r="BO152" i="24"/>
  <c r="BQ152" i="24"/>
  <c r="DP153" i="24"/>
  <c r="DQ153" i="24"/>
  <c r="C154" i="24"/>
  <c r="O154" i="24"/>
  <c r="AI154" i="24"/>
  <c r="AK154" i="24"/>
  <c r="AM154" i="24"/>
  <c r="BM154" i="24"/>
  <c r="BO154" i="24"/>
  <c r="BQ154" i="24"/>
  <c r="DP155" i="24"/>
  <c r="DQ155" i="24"/>
  <c r="C156" i="24"/>
  <c r="O156" i="24"/>
  <c r="AI156" i="24"/>
  <c r="AK156" i="24"/>
  <c r="AM156" i="24"/>
  <c r="BA156" i="24" s="1"/>
  <c r="BM156" i="24"/>
  <c r="BO156" i="24"/>
  <c r="BQ156" i="24"/>
  <c r="DP157" i="24"/>
  <c r="DQ157" i="24"/>
  <c r="C158" i="24"/>
  <c r="O158" i="24"/>
  <c r="AI158" i="24"/>
  <c r="AK158" i="24"/>
  <c r="AM158" i="24"/>
  <c r="BM158" i="24"/>
  <c r="BO158" i="24"/>
  <c r="BQ158" i="24"/>
  <c r="DP159" i="24"/>
  <c r="DQ159" i="24"/>
  <c r="C160" i="24"/>
  <c r="O160" i="24"/>
  <c r="AI160" i="24"/>
  <c r="AK160" i="24"/>
  <c r="AM160" i="24"/>
  <c r="BM160" i="24"/>
  <c r="BO160" i="24"/>
  <c r="BQ160" i="24"/>
  <c r="DP161" i="24"/>
  <c r="DQ161" i="24"/>
  <c r="C162" i="24"/>
  <c r="O162" i="24"/>
  <c r="AI162" i="24"/>
  <c r="AK162" i="24"/>
  <c r="AM162" i="24"/>
  <c r="BM162" i="24"/>
  <c r="BO162" i="24"/>
  <c r="BQ162" i="24"/>
  <c r="DP163" i="24"/>
  <c r="DQ163" i="24"/>
  <c r="C164" i="24"/>
  <c r="O164" i="24"/>
  <c r="AI164" i="24"/>
  <c r="AK164" i="24"/>
  <c r="AM164" i="24"/>
  <c r="BM164" i="24"/>
  <c r="BO164" i="24"/>
  <c r="BQ164" i="24"/>
  <c r="DP165" i="24"/>
  <c r="DQ165" i="24"/>
  <c r="C166" i="24"/>
  <c r="O166" i="24"/>
  <c r="AI166" i="24"/>
  <c r="AK166" i="24"/>
  <c r="AM166" i="24"/>
  <c r="BM166" i="24"/>
  <c r="BO166" i="24"/>
  <c r="BQ166" i="24"/>
  <c r="DP167" i="24"/>
  <c r="DQ167" i="24"/>
  <c r="C168" i="24"/>
  <c r="O168" i="24"/>
  <c r="AI168" i="24"/>
  <c r="AK168" i="24"/>
  <c r="AM168" i="24"/>
  <c r="BM168" i="24"/>
  <c r="BO168" i="24"/>
  <c r="BQ168" i="24"/>
  <c r="DP169" i="24"/>
  <c r="DQ169" i="24"/>
  <c r="C170" i="24"/>
  <c r="O170" i="24"/>
  <c r="AI170" i="24"/>
  <c r="AK170" i="24"/>
  <c r="AM170" i="24"/>
  <c r="BM170" i="24"/>
  <c r="BO170" i="24"/>
  <c r="BQ170" i="24"/>
  <c r="DP171" i="24"/>
  <c r="DQ171" i="24"/>
  <c r="C172" i="24"/>
  <c r="O172" i="24"/>
  <c r="AI172" i="24"/>
  <c r="AK172" i="24"/>
  <c r="AM172" i="24"/>
  <c r="BA172" i="24" s="1"/>
  <c r="BM172" i="24"/>
  <c r="BO172" i="24"/>
  <c r="BQ172" i="24"/>
  <c r="DP173" i="24"/>
  <c r="DQ173" i="24"/>
  <c r="C174" i="24"/>
  <c r="O174" i="24"/>
  <c r="AI174" i="24"/>
  <c r="AK174" i="24"/>
  <c r="AM174" i="24"/>
  <c r="BM174" i="24"/>
  <c r="BO174" i="24"/>
  <c r="BQ174" i="24"/>
  <c r="DP175" i="24"/>
  <c r="DQ175" i="24"/>
  <c r="C176" i="24"/>
  <c r="O176" i="24"/>
  <c r="AI176" i="24"/>
  <c r="AK176" i="24"/>
  <c r="AM176" i="24"/>
  <c r="BM176" i="24"/>
  <c r="BO176" i="24"/>
  <c r="BQ176" i="24"/>
  <c r="DP177" i="24"/>
  <c r="DQ177" i="24"/>
  <c r="C178" i="24"/>
  <c r="O178" i="24"/>
  <c r="AI178" i="24"/>
  <c r="AK178" i="24"/>
  <c r="AM178" i="24"/>
  <c r="BM178" i="24"/>
  <c r="BO178" i="24"/>
  <c r="BQ178" i="24"/>
  <c r="DP179" i="24"/>
  <c r="DQ179" i="24"/>
  <c r="C180" i="24"/>
  <c r="O180" i="24"/>
  <c r="AI180" i="24"/>
  <c r="AK180" i="24"/>
  <c r="AM180" i="24"/>
  <c r="BM180" i="24"/>
  <c r="BO180" i="24"/>
  <c r="BQ180" i="24"/>
  <c r="DP181" i="24"/>
  <c r="DQ181" i="24"/>
  <c r="C182" i="24"/>
  <c r="O182" i="24"/>
  <c r="AI182" i="24"/>
  <c r="AK182" i="24"/>
  <c r="AM182" i="24"/>
  <c r="BM182" i="24"/>
  <c r="BO182" i="24"/>
  <c r="BQ182" i="24"/>
  <c r="DP183" i="24"/>
  <c r="DQ183" i="24"/>
  <c r="C184" i="24"/>
  <c r="O184" i="24"/>
  <c r="AI184" i="24"/>
  <c r="AK184" i="24"/>
  <c r="AM184" i="24"/>
  <c r="BM184" i="24"/>
  <c r="BO184" i="24"/>
  <c r="BQ184" i="24"/>
  <c r="DP185" i="24"/>
  <c r="DQ185" i="24"/>
  <c r="C186" i="24"/>
  <c r="O186" i="24"/>
  <c r="AI186" i="24"/>
  <c r="AK186" i="24"/>
  <c r="AM186" i="24"/>
  <c r="BM186" i="24"/>
  <c r="BO186" i="24"/>
  <c r="BQ186" i="24"/>
  <c r="DP187" i="24"/>
  <c r="DQ187" i="24"/>
  <c r="C188" i="24"/>
  <c r="O188" i="24"/>
  <c r="AI188" i="24"/>
  <c r="AK188" i="24"/>
  <c r="AM188" i="24"/>
  <c r="BM188" i="24"/>
  <c r="BO188" i="24"/>
  <c r="BQ188" i="24"/>
  <c r="DP189" i="24"/>
  <c r="DQ189" i="24"/>
  <c r="C190" i="24"/>
  <c r="O190" i="24"/>
  <c r="AI190" i="24"/>
  <c r="BA190" i="24" s="1"/>
  <c r="AK190" i="24"/>
  <c r="AM190" i="24"/>
  <c r="BM190" i="24"/>
  <c r="BO190" i="24"/>
  <c r="BQ190" i="24"/>
  <c r="DP191" i="24"/>
  <c r="DQ191" i="24"/>
  <c r="C192" i="24"/>
  <c r="O192" i="24"/>
  <c r="AI192" i="24"/>
  <c r="AK192" i="24"/>
  <c r="AM192" i="24"/>
  <c r="BM192" i="24"/>
  <c r="BO192" i="24"/>
  <c r="BQ192" i="24"/>
  <c r="DP193" i="24"/>
  <c r="DQ193" i="24"/>
  <c r="C194" i="24"/>
  <c r="O194" i="24"/>
  <c r="AI194" i="24"/>
  <c r="AK194" i="24"/>
  <c r="AM194" i="24"/>
  <c r="BM194" i="24"/>
  <c r="BO194" i="24"/>
  <c r="BQ194" i="24"/>
  <c r="DP195" i="24"/>
  <c r="DQ195" i="24"/>
  <c r="C196" i="24"/>
  <c r="O196" i="24"/>
  <c r="AI196" i="24"/>
  <c r="AK196" i="24"/>
  <c r="AM196" i="24"/>
  <c r="BM196" i="24"/>
  <c r="BO196" i="24"/>
  <c r="BQ196" i="24"/>
  <c r="DP197" i="24"/>
  <c r="DQ197" i="24"/>
  <c r="C198" i="24"/>
  <c r="O198" i="24"/>
  <c r="AI198" i="24"/>
  <c r="AK198" i="24"/>
  <c r="AM198" i="24"/>
  <c r="BM198" i="24"/>
  <c r="BO198" i="24"/>
  <c r="BQ198" i="24"/>
  <c r="DP199" i="24"/>
  <c r="DQ199" i="24"/>
  <c r="C200" i="24"/>
  <c r="O200" i="24"/>
  <c r="AI200" i="24"/>
  <c r="AK200" i="24"/>
  <c r="AM200" i="24"/>
  <c r="BM200" i="24"/>
  <c r="BO200" i="24"/>
  <c r="BQ200" i="24"/>
  <c r="DP201" i="24"/>
  <c r="DQ201" i="24"/>
  <c r="C202" i="24"/>
  <c r="O202" i="24"/>
  <c r="AI202" i="24"/>
  <c r="AK202" i="24"/>
  <c r="AM202" i="24"/>
  <c r="BM202" i="24"/>
  <c r="BO202" i="24"/>
  <c r="BQ202" i="24"/>
  <c r="DP203" i="24"/>
  <c r="DQ203" i="24"/>
  <c r="C204" i="24"/>
  <c r="O204" i="24"/>
  <c r="AI204" i="24"/>
  <c r="AK204" i="24"/>
  <c r="AM204" i="24"/>
  <c r="BA204" i="24" s="1"/>
  <c r="BM204" i="24"/>
  <c r="BO204" i="24"/>
  <c r="BQ204" i="24"/>
  <c r="DP205" i="24"/>
  <c r="DQ205" i="24"/>
  <c r="C206" i="24"/>
  <c r="O206" i="24"/>
  <c r="AI206" i="24"/>
  <c r="AK206" i="24"/>
  <c r="AM206" i="24"/>
  <c r="BM206" i="24"/>
  <c r="BO206" i="24"/>
  <c r="BQ206" i="24"/>
  <c r="DP207" i="24"/>
  <c r="DQ207" i="24"/>
  <c r="C208" i="24"/>
  <c r="O208" i="24"/>
  <c r="AI208" i="24"/>
  <c r="AK208" i="24"/>
  <c r="AM208" i="24"/>
  <c r="BM208" i="24"/>
  <c r="BO208" i="24"/>
  <c r="BQ208" i="24"/>
  <c r="DP209" i="24"/>
  <c r="DQ209" i="24"/>
  <c r="C210" i="24"/>
  <c r="O210" i="24"/>
  <c r="AI210" i="24"/>
  <c r="AK210" i="24"/>
  <c r="AM210" i="24"/>
  <c r="BM210" i="24"/>
  <c r="BO210" i="24"/>
  <c r="BQ210" i="24"/>
  <c r="DP211" i="24"/>
  <c r="DQ211" i="24"/>
  <c r="C212" i="24"/>
  <c r="O212" i="24"/>
  <c r="AI212" i="24"/>
  <c r="AK212" i="24"/>
  <c r="AM212" i="24"/>
  <c r="BM212" i="24"/>
  <c r="BO212" i="24"/>
  <c r="BQ212" i="24"/>
  <c r="DP213" i="24"/>
  <c r="DQ213" i="24"/>
  <c r="C214" i="24"/>
  <c r="O214" i="24"/>
  <c r="AI214" i="24"/>
  <c r="AK214" i="24"/>
  <c r="AM214" i="24"/>
  <c r="BM214" i="24"/>
  <c r="BO214" i="24"/>
  <c r="BQ214" i="24"/>
  <c r="DP215" i="24"/>
  <c r="DQ215" i="24"/>
  <c r="C216" i="24"/>
  <c r="O216" i="24"/>
  <c r="AI216" i="24"/>
  <c r="AK216" i="24"/>
  <c r="AM216" i="24"/>
  <c r="BM216" i="24"/>
  <c r="BO216" i="24"/>
  <c r="BQ216" i="24"/>
  <c r="I218" i="24"/>
  <c r="J218" i="24"/>
  <c r="K218" i="24"/>
  <c r="L218" i="24"/>
  <c r="M218" i="24"/>
  <c r="AJ218" i="24"/>
  <c r="AL218" i="24"/>
  <c r="AV218" i="24"/>
  <c r="AX218" i="24"/>
  <c r="AZ218" i="24"/>
  <c r="DP188" i="24"/>
  <c r="DQ156" i="24"/>
  <c r="DQ154" i="24"/>
  <c r="DQ84" i="24"/>
  <c r="DP174" i="24"/>
  <c r="DP104" i="24"/>
  <c r="DP24" i="24"/>
  <c r="DP178" i="24"/>
  <c r="DQ24" i="24"/>
  <c r="DP80" i="24"/>
  <c r="DP94" i="24"/>
  <c r="DQ58" i="24"/>
  <c r="DP170" i="24"/>
  <c r="DP92" i="24"/>
  <c r="DP72" i="24"/>
  <c r="DP46" i="24"/>
  <c r="DP116" i="24"/>
  <c r="DP196" i="24"/>
  <c r="DQ170" i="24"/>
  <c r="DP102" i="24"/>
  <c r="DP54" i="24"/>
  <c r="DP70" i="24"/>
  <c r="DP74" i="24"/>
  <c r="DP128" i="24"/>
  <c r="DP108" i="24"/>
  <c r="DQ46" i="24"/>
  <c r="DQ212" i="24"/>
  <c r="DQ90" i="24"/>
  <c r="DQ188" i="24"/>
  <c r="DP126" i="24"/>
  <c r="DQ126" i="24"/>
  <c r="DQ98" i="24"/>
  <c r="DQ36" i="24"/>
  <c r="DP36" i="24"/>
  <c r="DP68" i="24"/>
  <c r="DP212" i="24"/>
  <c r="DP200" i="24"/>
  <c r="DQ200" i="24"/>
  <c r="DQ108" i="24"/>
  <c r="DQ102" i="24"/>
  <c r="DP90" i="24"/>
  <c r="DP84" i="24"/>
  <c r="DQ80" i="24"/>
  <c r="BA26" i="24"/>
  <c r="DP166" i="24"/>
  <c r="DP118" i="24"/>
  <c r="BA80" i="24"/>
  <c r="DP58" i="24"/>
  <c r="DQ192" i="24"/>
  <c r="DP214" i="24"/>
  <c r="BA210" i="24"/>
  <c r="DP192" i="24"/>
  <c r="DQ184" i="24"/>
  <c r="DQ174" i="24"/>
  <c r="BA168" i="24"/>
  <c r="DQ196" i="24"/>
  <c r="DP184" i="24"/>
  <c r="DP146" i="24"/>
  <c r="DP78" i="24"/>
  <c r="DP56" i="24"/>
  <c r="DP44" i="24"/>
  <c r="DP100" i="24"/>
  <c r="BA136" i="24"/>
  <c r="DQ74" i="24"/>
  <c r="DQ68" i="24"/>
  <c r="DQ128" i="24"/>
  <c r="DQ116" i="24"/>
  <c r="DP110" i="24"/>
  <c r="BA96" i="24"/>
  <c r="BA90" i="24"/>
  <c r="DQ42" i="24"/>
  <c r="DQ150" i="24"/>
  <c r="DP124" i="24"/>
  <c r="DP38" i="24"/>
  <c r="DQ38" i="24"/>
  <c r="DQ208" i="24"/>
  <c r="DQ162" i="24"/>
  <c r="DP154" i="24"/>
  <c r="DQ112" i="24"/>
  <c r="DP112" i="24"/>
  <c r="DP88" i="24"/>
  <c r="DQ88" i="24"/>
  <c r="DP208" i="24"/>
  <c r="DP162" i="24"/>
  <c r="DQ214" i="24"/>
  <c r="DQ204" i="24"/>
  <c r="DQ186" i="24"/>
  <c r="DQ178" i="24"/>
  <c r="DQ166" i="24"/>
  <c r="DQ158" i="24"/>
  <c r="DP28" i="24"/>
  <c r="DP86" i="24"/>
  <c r="DQ86" i="24"/>
  <c r="DP66" i="24"/>
  <c r="DQ66" i="24"/>
  <c r="DP40" i="24"/>
  <c r="DQ40" i="24"/>
  <c r="DQ92" i="24"/>
  <c r="DQ72" i="24"/>
  <c r="DQ70" i="24"/>
  <c r="DP42" i="24"/>
  <c r="DP32" i="24"/>
  <c r="DQ56" i="24"/>
  <c r="DQ54" i="24"/>
  <c r="DQ44" i="24"/>
  <c r="EP18" i="29"/>
  <c r="O18" i="36"/>
  <c r="AI18" i="36"/>
  <c r="AK18" i="36"/>
  <c r="AM18" i="36"/>
  <c r="O20" i="36"/>
  <c r="AI20" i="36"/>
  <c r="AK20" i="36"/>
  <c r="AM20" i="36"/>
  <c r="O22" i="36"/>
  <c r="AI22" i="36"/>
  <c r="AK22" i="36"/>
  <c r="AM22" i="36"/>
  <c r="O24" i="36"/>
  <c r="O26" i="36"/>
  <c r="O28" i="36"/>
  <c r="O30" i="36"/>
  <c r="O32" i="36"/>
  <c r="O34" i="36"/>
  <c r="O36" i="36"/>
  <c r="O38" i="36"/>
  <c r="O40" i="36"/>
  <c r="O42" i="36"/>
  <c r="O44" i="36"/>
  <c r="O46" i="36"/>
  <c r="O48" i="36"/>
  <c r="O50" i="36"/>
  <c r="O52" i="36"/>
  <c r="O54" i="36"/>
  <c r="O56" i="36"/>
  <c r="O58" i="36"/>
  <c r="O60" i="36"/>
  <c r="O62" i="36"/>
  <c r="O64" i="36"/>
  <c r="O66" i="36"/>
  <c r="O68" i="36"/>
  <c r="O70" i="36"/>
  <c r="O72" i="36"/>
  <c r="O74" i="36"/>
  <c r="O76" i="36"/>
  <c r="O78" i="36"/>
  <c r="O80" i="36"/>
  <c r="O82" i="36"/>
  <c r="O84" i="36"/>
  <c r="O86" i="36"/>
  <c r="O88" i="36"/>
  <c r="O90" i="36"/>
  <c r="O92" i="36"/>
  <c r="O94" i="36"/>
  <c r="O96" i="36"/>
  <c r="O98" i="36"/>
  <c r="O100" i="36"/>
  <c r="O102" i="36"/>
  <c r="O104" i="36"/>
  <c r="O106" i="36"/>
  <c r="O108" i="36"/>
  <c r="O110" i="36"/>
  <c r="O112" i="36"/>
  <c r="O114" i="36"/>
  <c r="O116" i="36"/>
  <c r="O118" i="36"/>
  <c r="O120" i="36"/>
  <c r="O122" i="36"/>
  <c r="O124" i="36"/>
  <c r="O126" i="36"/>
  <c r="O128" i="36"/>
  <c r="O130" i="36"/>
  <c r="O132" i="36"/>
  <c r="O134" i="36"/>
  <c r="O136" i="36"/>
  <c r="O138" i="36"/>
  <c r="O140" i="36"/>
  <c r="O142" i="36"/>
  <c r="O144" i="36"/>
  <c r="O146" i="36"/>
  <c r="O148" i="36"/>
  <c r="O150" i="36"/>
  <c r="O152" i="36"/>
  <c r="O154" i="36"/>
  <c r="O156" i="36"/>
  <c r="O158" i="36"/>
  <c r="O160" i="36"/>
  <c r="O162" i="36"/>
  <c r="O164" i="36"/>
  <c r="O166" i="36"/>
  <c r="O168" i="36"/>
  <c r="O170" i="36"/>
  <c r="O172" i="36"/>
  <c r="O174" i="36"/>
  <c r="O176" i="36"/>
  <c r="O178" i="36"/>
  <c r="O180" i="36"/>
  <c r="O182" i="36"/>
  <c r="O184" i="36"/>
  <c r="O186" i="36"/>
  <c r="O188" i="36"/>
  <c r="O190" i="36"/>
  <c r="O192" i="36"/>
  <c r="O194" i="36"/>
  <c r="O196" i="36"/>
  <c r="O198" i="36"/>
  <c r="O200" i="36"/>
  <c r="O202" i="36"/>
  <c r="O204" i="36"/>
  <c r="O206" i="36"/>
  <c r="O208" i="36"/>
  <c r="O210" i="36"/>
  <c r="O212" i="36"/>
  <c r="O214" i="36"/>
  <c r="O216" i="36"/>
  <c r="AI24" i="36"/>
  <c r="BA24" i="36" s="1"/>
  <c r="AK24" i="36"/>
  <c r="AM24" i="36"/>
  <c r="AI26" i="36"/>
  <c r="BA26" i="36" s="1"/>
  <c r="AK26" i="36"/>
  <c r="AM26" i="36"/>
  <c r="AI28" i="36"/>
  <c r="AK28" i="36"/>
  <c r="AM28" i="36"/>
  <c r="AI30" i="36"/>
  <c r="AK30" i="36"/>
  <c r="AM30" i="36"/>
  <c r="AI32" i="36"/>
  <c r="AK32" i="36"/>
  <c r="AM32" i="36"/>
  <c r="AI34" i="36"/>
  <c r="AK34" i="36"/>
  <c r="AM34" i="36"/>
  <c r="AI36" i="36"/>
  <c r="AK36" i="36"/>
  <c r="AM36" i="36"/>
  <c r="AI38" i="36"/>
  <c r="BA38" i="36" s="1"/>
  <c r="AK38" i="36"/>
  <c r="AM38" i="36"/>
  <c r="AI40" i="36"/>
  <c r="BA40" i="36" s="1"/>
  <c r="AK40" i="36"/>
  <c r="AM40" i="36"/>
  <c r="AI42" i="36"/>
  <c r="BA42" i="36" s="1"/>
  <c r="AK42" i="36"/>
  <c r="AM42" i="36"/>
  <c r="AI44" i="36"/>
  <c r="AK44" i="36"/>
  <c r="AM44" i="36"/>
  <c r="AI46" i="36"/>
  <c r="AK46" i="36"/>
  <c r="AM46" i="36"/>
  <c r="AI48" i="36"/>
  <c r="AK48" i="36"/>
  <c r="AM48" i="36"/>
  <c r="AI50" i="36"/>
  <c r="AK50" i="36"/>
  <c r="AM50" i="36"/>
  <c r="AI52" i="36"/>
  <c r="AK52" i="36"/>
  <c r="AM52" i="36"/>
  <c r="AI54" i="36"/>
  <c r="BA54" i="36" s="1"/>
  <c r="AK54" i="36"/>
  <c r="AM54" i="36"/>
  <c r="AI56" i="36"/>
  <c r="BA56" i="36" s="1"/>
  <c r="AK56" i="36"/>
  <c r="AM56" i="36"/>
  <c r="AI58" i="36"/>
  <c r="BA58" i="36" s="1"/>
  <c r="AK58" i="36"/>
  <c r="AM58" i="36"/>
  <c r="AI60" i="36"/>
  <c r="AK60" i="36"/>
  <c r="AM60" i="36"/>
  <c r="AI62" i="36"/>
  <c r="AK62" i="36"/>
  <c r="AM62" i="36"/>
  <c r="AI64" i="36"/>
  <c r="AK64" i="36"/>
  <c r="AM64" i="36"/>
  <c r="AI66" i="36"/>
  <c r="AK66" i="36"/>
  <c r="AM66" i="36"/>
  <c r="AI68" i="36"/>
  <c r="AK68" i="36"/>
  <c r="AM68" i="36"/>
  <c r="AI70" i="36"/>
  <c r="BA70" i="36" s="1"/>
  <c r="AK70" i="36"/>
  <c r="AM70" i="36"/>
  <c r="AI72" i="36"/>
  <c r="BA72" i="36" s="1"/>
  <c r="AK72" i="36"/>
  <c r="AM72" i="36"/>
  <c r="AI74" i="36"/>
  <c r="BA74" i="36" s="1"/>
  <c r="AK74" i="36"/>
  <c r="AM74" i="36"/>
  <c r="AI76" i="36"/>
  <c r="AK76" i="36"/>
  <c r="AM76" i="36"/>
  <c r="AI78" i="36"/>
  <c r="AK78" i="36"/>
  <c r="AM78" i="36"/>
  <c r="AI80" i="36"/>
  <c r="AK80" i="36"/>
  <c r="AM80" i="36"/>
  <c r="AI82" i="36"/>
  <c r="BA82" i="36" s="1"/>
  <c r="AK82" i="36"/>
  <c r="AM82" i="36"/>
  <c r="AI84" i="36"/>
  <c r="AK84" i="36"/>
  <c r="AM84" i="36"/>
  <c r="AI86" i="36"/>
  <c r="BA86" i="36" s="1"/>
  <c r="AK86" i="36"/>
  <c r="AM86" i="36"/>
  <c r="AI88" i="36"/>
  <c r="AK88" i="36"/>
  <c r="AM88" i="36"/>
  <c r="AI90" i="36"/>
  <c r="BA90" i="36" s="1"/>
  <c r="AK90" i="36"/>
  <c r="AM90" i="36"/>
  <c r="AI92" i="36"/>
  <c r="AK92" i="36"/>
  <c r="AM92" i="36"/>
  <c r="AI94" i="36"/>
  <c r="AK94" i="36"/>
  <c r="AM94" i="36"/>
  <c r="AI96" i="36"/>
  <c r="AK96" i="36"/>
  <c r="AM96" i="36"/>
  <c r="AI98" i="36"/>
  <c r="BA98" i="36" s="1"/>
  <c r="AK98" i="36"/>
  <c r="AM98" i="36"/>
  <c r="AI100" i="36"/>
  <c r="AK100" i="36"/>
  <c r="AM100" i="36"/>
  <c r="AI102" i="36"/>
  <c r="BA102" i="36" s="1"/>
  <c r="AK102" i="36"/>
  <c r="AM102" i="36"/>
  <c r="AI104" i="36"/>
  <c r="AK104" i="36"/>
  <c r="AM104" i="36"/>
  <c r="AI106" i="36"/>
  <c r="BA106" i="36" s="1"/>
  <c r="AK106" i="36"/>
  <c r="AM106" i="36"/>
  <c r="AI108" i="36"/>
  <c r="AK108" i="36"/>
  <c r="AM108" i="36"/>
  <c r="AI110" i="36"/>
  <c r="AK110" i="36"/>
  <c r="AM110" i="36"/>
  <c r="AI112" i="36"/>
  <c r="AK112" i="36"/>
  <c r="AM112" i="36"/>
  <c r="AI114" i="36"/>
  <c r="BA114" i="36" s="1"/>
  <c r="AK114" i="36"/>
  <c r="AM114" i="36"/>
  <c r="AI116" i="36"/>
  <c r="AK116" i="36"/>
  <c r="AM116" i="36"/>
  <c r="AI118" i="36"/>
  <c r="BA118" i="36" s="1"/>
  <c r="AK118" i="36"/>
  <c r="AM118" i="36"/>
  <c r="AI120" i="36"/>
  <c r="BA120" i="36" s="1"/>
  <c r="AK120" i="36"/>
  <c r="AM120" i="36"/>
  <c r="AI122" i="36"/>
  <c r="BA122" i="36" s="1"/>
  <c r="AK122" i="36"/>
  <c r="AM122" i="36"/>
  <c r="AI124" i="36"/>
  <c r="AK124" i="36"/>
  <c r="AM124" i="36"/>
  <c r="AI126" i="36"/>
  <c r="AK126" i="36"/>
  <c r="AM126" i="36"/>
  <c r="AI128" i="36"/>
  <c r="AK128" i="36"/>
  <c r="AM128" i="36"/>
  <c r="AI130" i="36"/>
  <c r="BA130" i="36" s="1"/>
  <c r="AK130" i="36"/>
  <c r="AM130" i="36"/>
  <c r="AI132" i="36"/>
  <c r="AK132" i="36"/>
  <c r="AM132" i="36"/>
  <c r="AI134" i="36"/>
  <c r="BA134" i="36" s="1"/>
  <c r="AK134" i="36"/>
  <c r="AM134" i="36"/>
  <c r="AI136" i="36"/>
  <c r="BA136" i="36" s="1"/>
  <c r="AK136" i="36"/>
  <c r="AM136" i="36"/>
  <c r="AI138" i="36"/>
  <c r="BA138" i="36" s="1"/>
  <c r="AK138" i="36"/>
  <c r="AM138" i="36"/>
  <c r="AI140" i="36"/>
  <c r="AK140" i="36"/>
  <c r="AM140" i="36"/>
  <c r="AI142" i="36"/>
  <c r="AK142" i="36"/>
  <c r="AM142" i="36"/>
  <c r="AI144" i="36"/>
  <c r="AK144" i="36"/>
  <c r="AM144" i="36"/>
  <c r="AI146" i="36"/>
  <c r="BA146" i="36" s="1"/>
  <c r="AK146" i="36"/>
  <c r="AM146" i="36"/>
  <c r="AI148" i="36"/>
  <c r="AK148" i="36"/>
  <c r="AM148" i="36"/>
  <c r="AI150" i="36"/>
  <c r="AK150" i="36"/>
  <c r="AM150" i="36"/>
  <c r="AI152" i="36"/>
  <c r="BA152" i="36" s="1"/>
  <c r="AK152" i="36"/>
  <c r="AM152" i="36"/>
  <c r="AI154" i="36"/>
  <c r="BA154" i="36" s="1"/>
  <c r="AK154" i="36"/>
  <c r="AM154" i="36"/>
  <c r="AI156" i="36"/>
  <c r="AK156" i="36"/>
  <c r="AM156" i="36"/>
  <c r="AI158" i="36"/>
  <c r="AK158" i="36"/>
  <c r="AM158" i="36"/>
  <c r="AI160" i="36"/>
  <c r="AK160" i="36"/>
  <c r="AM160" i="36"/>
  <c r="AI162" i="36"/>
  <c r="BA162" i="36" s="1"/>
  <c r="AK162" i="36"/>
  <c r="AM162" i="36"/>
  <c r="AI164" i="36"/>
  <c r="AK164" i="36"/>
  <c r="AM164" i="36"/>
  <c r="AI166" i="36"/>
  <c r="AK166" i="36"/>
  <c r="AM166" i="36"/>
  <c r="AI168" i="36"/>
  <c r="BA168" i="36" s="1"/>
  <c r="AK168" i="36"/>
  <c r="AM168" i="36"/>
  <c r="AI170" i="36"/>
  <c r="BA170" i="36" s="1"/>
  <c r="AK170" i="36"/>
  <c r="AM170" i="36"/>
  <c r="AI172" i="36"/>
  <c r="AK172" i="36"/>
  <c r="AM172" i="36"/>
  <c r="AI174" i="36"/>
  <c r="AK174" i="36"/>
  <c r="AM174" i="36"/>
  <c r="AI176" i="36"/>
  <c r="AK176" i="36"/>
  <c r="AM176" i="36"/>
  <c r="AI178" i="36"/>
  <c r="BA178" i="36" s="1"/>
  <c r="AK178" i="36"/>
  <c r="AM178" i="36"/>
  <c r="AI180" i="36"/>
  <c r="AK180" i="36"/>
  <c r="AM180" i="36"/>
  <c r="AI182" i="36"/>
  <c r="AK182" i="36"/>
  <c r="AM182" i="36"/>
  <c r="AI184" i="36"/>
  <c r="BA184" i="36" s="1"/>
  <c r="AK184" i="36"/>
  <c r="AM184" i="36"/>
  <c r="AI186" i="36"/>
  <c r="BA186" i="36" s="1"/>
  <c r="AK186" i="36"/>
  <c r="AM186" i="36"/>
  <c r="AI188" i="36"/>
  <c r="AK188" i="36"/>
  <c r="AM188" i="36"/>
  <c r="AI190" i="36"/>
  <c r="AK190" i="36"/>
  <c r="AM190" i="36"/>
  <c r="AI192" i="36"/>
  <c r="AK192" i="36"/>
  <c r="AM192" i="36"/>
  <c r="AI194" i="36"/>
  <c r="BA194" i="36" s="1"/>
  <c r="AK194" i="36"/>
  <c r="AM194" i="36"/>
  <c r="AI196" i="36"/>
  <c r="AK196" i="36"/>
  <c r="AM196" i="36"/>
  <c r="AI198" i="36"/>
  <c r="AK198" i="36"/>
  <c r="AM198" i="36"/>
  <c r="AI200" i="36"/>
  <c r="BA200" i="36" s="1"/>
  <c r="AK200" i="36"/>
  <c r="AM200" i="36"/>
  <c r="AI202" i="36"/>
  <c r="BA202" i="36" s="1"/>
  <c r="AK202" i="36"/>
  <c r="AM202" i="36"/>
  <c r="AI204" i="36"/>
  <c r="AK204" i="36"/>
  <c r="AM204" i="36"/>
  <c r="AI206" i="36"/>
  <c r="AK206" i="36"/>
  <c r="AM206" i="36"/>
  <c r="AI208" i="36"/>
  <c r="AK208" i="36"/>
  <c r="AM208" i="36"/>
  <c r="AI210" i="36"/>
  <c r="BA210" i="36" s="1"/>
  <c r="AK210" i="36"/>
  <c r="AM210" i="36"/>
  <c r="AI212" i="36"/>
  <c r="AK212" i="36"/>
  <c r="AM212" i="36"/>
  <c r="AI214" i="36"/>
  <c r="AK214" i="36"/>
  <c r="AM214" i="36"/>
  <c r="AI216" i="36"/>
  <c r="BA216" i="36" s="1"/>
  <c r="AK216" i="36"/>
  <c r="AM216" i="36"/>
  <c r="M218" i="36"/>
  <c r="BQ18" i="36"/>
  <c r="BQ20" i="36"/>
  <c r="BQ22" i="36"/>
  <c r="BQ24" i="36"/>
  <c r="BQ26" i="36"/>
  <c r="BQ28" i="36"/>
  <c r="BQ30" i="36"/>
  <c r="BQ32" i="36"/>
  <c r="BQ34" i="36"/>
  <c r="BQ36" i="36"/>
  <c r="BQ38" i="36"/>
  <c r="BQ40" i="36"/>
  <c r="BQ42" i="36"/>
  <c r="BQ44" i="36"/>
  <c r="BQ46" i="36"/>
  <c r="BQ48" i="36"/>
  <c r="BQ50" i="36"/>
  <c r="BQ52" i="36"/>
  <c r="BQ54" i="36"/>
  <c r="BQ56" i="36"/>
  <c r="BQ58" i="36"/>
  <c r="BQ60" i="36"/>
  <c r="BQ62" i="36"/>
  <c r="BQ64" i="36"/>
  <c r="BQ66" i="36"/>
  <c r="BQ68" i="36"/>
  <c r="BQ70" i="36"/>
  <c r="BQ72" i="36"/>
  <c r="BQ74" i="36"/>
  <c r="BQ76" i="36"/>
  <c r="BQ78" i="36"/>
  <c r="BQ80" i="36"/>
  <c r="BQ82" i="36"/>
  <c r="BQ84" i="36"/>
  <c r="BQ86" i="36"/>
  <c r="BQ88" i="36"/>
  <c r="BQ90" i="36"/>
  <c r="BQ92" i="36"/>
  <c r="BQ94" i="36"/>
  <c r="BQ96" i="36"/>
  <c r="BQ98" i="36"/>
  <c r="BQ100" i="36"/>
  <c r="BQ102" i="36"/>
  <c r="BQ104" i="36"/>
  <c r="BQ106" i="36"/>
  <c r="BQ108" i="36"/>
  <c r="BQ110" i="36"/>
  <c r="BQ112" i="36"/>
  <c r="BQ114" i="36"/>
  <c r="BQ116" i="36"/>
  <c r="BQ118" i="36"/>
  <c r="BQ120" i="36"/>
  <c r="BQ122" i="36"/>
  <c r="BQ124" i="36"/>
  <c r="BQ126" i="36"/>
  <c r="BQ128" i="36"/>
  <c r="BQ130" i="36"/>
  <c r="BQ132" i="36"/>
  <c r="BQ134" i="36"/>
  <c r="BQ136" i="36"/>
  <c r="BQ138" i="36"/>
  <c r="BQ140" i="36"/>
  <c r="BQ142" i="36"/>
  <c r="BQ144" i="36"/>
  <c r="BQ146" i="36"/>
  <c r="BQ148" i="36"/>
  <c r="BQ150" i="36"/>
  <c r="BQ152" i="36"/>
  <c r="BQ154" i="36"/>
  <c r="BQ156" i="36"/>
  <c r="BQ158" i="36"/>
  <c r="BQ160" i="36"/>
  <c r="BQ162" i="36"/>
  <c r="BQ164" i="36"/>
  <c r="BQ166" i="36"/>
  <c r="BQ168" i="36"/>
  <c r="BQ170" i="36"/>
  <c r="BQ172" i="36"/>
  <c r="BQ174" i="36"/>
  <c r="BQ176" i="36"/>
  <c r="BQ178" i="36"/>
  <c r="BQ180" i="36"/>
  <c r="BQ182" i="36"/>
  <c r="BQ184" i="36"/>
  <c r="BQ186" i="36"/>
  <c r="BQ188" i="36"/>
  <c r="BQ190" i="36"/>
  <c r="BQ192" i="36"/>
  <c r="BQ194" i="36"/>
  <c r="BQ196" i="36"/>
  <c r="BQ198" i="36"/>
  <c r="BQ200" i="36"/>
  <c r="BQ202" i="36"/>
  <c r="BQ204" i="36"/>
  <c r="BQ206" i="36"/>
  <c r="BQ208" i="36"/>
  <c r="BQ210" i="36"/>
  <c r="BQ212" i="36"/>
  <c r="BQ214" i="36"/>
  <c r="BQ216" i="36"/>
  <c r="K218" i="36"/>
  <c r="BO18" i="36"/>
  <c r="BO20" i="36"/>
  <c r="BO22" i="36"/>
  <c r="BO24" i="36"/>
  <c r="BO26" i="36"/>
  <c r="BO28" i="36"/>
  <c r="BO30" i="36"/>
  <c r="BO32" i="36"/>
  <c r="BO34" i="36"/>
  <c r="BO36" i="36"/>
  <c r="BO38" i="36"/>
  <c r="BO40" i="36"/>
  <c r="BO42" i="36"/>
  <c r="BO44" i="36"/>
  <c r="BO46" i="36"/>
  <c r="BO48" i="36"/>
  <c r="BO50" i="36"/>
  <c r="BO52" i="36"/>
  <c r="BO54" i="36"/>
  <c r="BO56" i="36"/>
  <c r="BO58" i="36"/>
  <c r="BO60" i="36"/>
  <c r="BO62" i="36"/>
  <c r="BO64" i="36"/>
  <c r="BO66" i="36"/>
  <c r="BO68" i="36"/>
  <c r="BO70" i="36"/>
  <c r="BO72" i="36"/>
  <c r="BO74" i="36"/>
  <c r="BO76" i="36"/>
  <c r="BO78" i="36"/>
  <c r="BO80" i="36"/>
  <c r="BO82" i="36"/>
  <c r="BO84" i="36"/>
  <c r="BO86" i="36"/>
  <c r="BO88" i="36"/>
  <c r="BO90" i="36"/>
  <c r="BO92" i="36"/>
  <c r="BO94" i="36"/>
  <c r="BO96" i="36"/>
  <c r="BO98" i="36"/>
  <c r="BO100" i="36"/>
  <c r="BO102" i="36"/>
  <c r="BO104" i="36"/>
  <c r="BO106" i="36"/>
  <c r="BO108" i="36"/>
  <c r="BO110" i="36"/>
  <c r="BO112" i="36"/>
  <c r="BO114" i="36"/>
  <c r="BO116" i="36"/>
  <c r="BO118" i="36"/>
  <c r="BO120" i="36"/>
  <c r="BO122" i="36"/>
  <c r="BO124" i="36"/>
  <c r="BO126" i="36"/>
  <c r="BO128" i="36"/>
  <c r="BO130" i="36"/>
  <c r="BO132" i="36"/>
  <c r="BO134" i="36"/>
  <c r="BO136" i="36"/>
  <c r="BO138" i="36"/>
  <c r="BO140" i="36"/>
  <c r="BO142" i="36"/>
  <c r="BO144" i="36"/>
  <c r="BO146" i="36"/>
  <c r="BO148" i="36"/>
  <c r="BO150" i="36"/>
  <c r="BO152" i="36"/>
  <c r="BO154" i="36"/>
  <c r="BO156" i="36"/>
  <c r="BO158" i="36"/>
  <c r="BO160" i="36"/>
  <c r="BO162" i="36"/>
  <c r="BO164" i="36"/>
  <c r="BO166" i="36"/>
  <c r="BO168" i="36"/>
  <c r="BO170" i="36"/>
  <c r="BO172" i="36"/>
  <c r="BO174" i="36"/>
  <c r="BO176" i="36"/>
  <c r="BO178" i="36"/>
  <c r="BO180" i="36"/>
  <c r="BO182" i="36"/>
  <c r="BO184" i="36"/>
  <c r="BO186" i="36"/>
  <c r="BO188" i="36"/>
  <c r="BO190" i="36"/>
  <c r="BO192" i="36"/>
  <c r="BO194" i="36"/>
  <c r="BO196" i="36"/>
  <c r="BO198" i="36"/>
  <c r="BO200" i="36"/>
  <c r="BO202" i="36"/>
  <c r="BO204" i="36"/>
  <c r="BO206" i="36"/>
  <c r="BO208" i="36"/>
  <c r="BO210" i="36"/>
  <c r="BO212" i="36"/>
  <c r="BO214" i="36"/>
  <c r="BO216" i="36"/>
  <c r="I218" i="36"/>
  <c r="BM18" i="36"/>
  <c r="BM20" i="36"/>
  <c r="BM22" i="36"/>
  <c r="BM24" i="36"/>
  <c r="BM26" i="36"/>
  <c r="BM28" i="36"/>
  <c r="BM30" i="36"/>
  <c r="BM32" i="36"/>
  <c r="BM34" i="36"/>
  <c r="BM36" i="36"/>
  <c r="BM38" i="36"/>
  <c r="BM40" i="36"/>
  <c r="BM42" i="36"/>
  <c r="BM44" i="36"/>
  <c r="BM46" i="36"/>
  <c r="BM48" i="36"/>
  <c r="BM50" i="36"/>
  <c r="BM52" i="36"/>
  <c r="BM54" i="36"/>
  <c r="BM56" i="36"/>
  <c r="BM58" i="36"/>
  <c r="BM60" i="36"/>
  <c r="BM62" i="36"/>
  <c r="BM64" i="36"/>
  <c r="BM66" i="36"/>
  <c r="BM68" i="36"/>
  <c r="BM70" i="36"/>
  <c r="BM72" i="36"/>
  <c r="BM74" i="36"/>
  <c r="BM76" i="36"/>
  <c r="BM78" i="36"/>
  <c r="BM80" i="36"/>
  <c r="BM82" i="36"/>
  <c r="BM84" i="36"/>
  <c r="BM86" i="36"/>
  <c r="BM88" i="36"/>
  <c r="BM90" i="36"/>
  <c r="BM92" i="36"/>
  <c r="BM94" i="36"/>
  <c r="BM96" i="36"/>
  <c r="BM98" i="36"/>
  <c r="BM100" i="36"/>
  <c r="BM102" i="36"/>
  <c r="BM104" i="36"/>
  <c r="BM106" i="36"/>
  <c r="BM108" i="36"/>
  <c r="BM110" i="36"/>
  <c r="BM112" i="36"/>
  <c r="BM114" i="36"/>
  <c r="BM116" i="36"/>
  <c r="BM118" i="36"/>
  <c r="BM120" i="36"/>
  <c r="BM122" i="36"/>
  <c r="BM124" i="36"/>
  <c r="BM126" i="36"/>
  <c r="BM128" i="36"/>
  <c r="BM130" i="36"/>
  <c r="BM132" i="36"/>
  <c r="BM134" i="36"/>
  <c r="BM136" i="36"/>
  <c r="BM138" i="36"/>
  <c r="BM140" i="36"/>
  <c r="BM142" i="36"/>
  <c r="BM144" i="36"/>
  <c r="BM146" i="36"/>
  <c r="BM148" i="36"/>
  <c r="BM150" i="36"/>
  <c r="BM152" i="36"/>
  <c r="BM154" i="36"/>
  <c r="BM156" i="36"/>
  <c r="BM158" i="36"/>
  <c r="BM160" i="36"/>
  <c r="BM162" i="36"/>
  <c r="BM164" i="36"/>
  <c r="BM166" i="36"/>
  <c r="BM168" i="36"/>
  <c r="BM170" i="36"/>
  <c r="BM172" i="36"/>
  <c r="BM174" i="36"/>
  <c r="BM176" i="36"/>
  <c r="BM178" i="36"/>
  <c r="BM180" i="36"/>
  <c r="BM182" i="36"/>
  <c r="BM184" i="36"/>
  <c r="BM186" i="36"/>
  <c r="BM188" i="36"/>
  <c r="BM190" i="36"/>
  <c r="BM192" i="36"/>
  <c r="BM194" i="36"/>
  <c r="BM196" i="36"/>
  <c r="BM198" i="36"/>
  <c r="BM200" i="36"/>
  <c r="BM202" i="36"/>
  <c r="BM204" i="36"/>
  <c r="BM206" i="36"/>
  <c r="BM208" i="36"/>
  <c r="BM210" i="36"/>
  <c r="BM212" i="36"/>
  <c r="BM214" i="36"/>
  <c r="BM216" i="36"/>
  <c r="AQ18" i="40"/>
  <c r="BC18" i="40"/>
  <c r="BO18" i="40" s="1"/>
  <c r="AS18" i="40"/>
  <c r="BE18" i="40"/>
  <c r="BQ18" i="40" s="1"/>
  <c r="AU18" i="40"/>
  <c r="BG18" i="40"/>
  <c r="BS18" i="40" s="1"/>
  <c r="AQ20" i="40"/>
  <c r="CE20" i="40" s="1"/>
  <c r="BC20" i="40"/>
  <c r="BO20" i="40" s="1"/>
  <c r="AS20" i="40"/>
  <c r="BE20" i="40"/>
  <c r="BQ20" i="40" s="1"/>
  <c r="AU20" i="40"/>
  <c r="BG20" i="40"/>
  <c r="BS20" i="40" s="1"/>
  <c r="AQ22" i="40"/>
  <c r="AQ24" i="40"/>
  <c r="AQ26" i="40"/>
  <c r="AQ28" i="40"/>
  <c r="AQ30" i="40"/>
  <c r="AQ32" i="40"/>
  <c r="AQ34" i="40"/>
  <c r="AQ36" i="40"/>
  <c r="AQ38" i="40"/>
  <c r="AQ40" i="40"/>
  <c r="AQ42" i="40"/>
  <c r="AQ44" i="40"/>
  <c r="AQ46" i="40"/>
  <c r="AQ48" i="40"/>
  <c r="AQ50" i="40"/>
  <c r="AQ52" i="40"/>
  <c r="AQ54" i="40"/>
  <c r="AQ56" i="40"/>
  <c r="AQ58" i="40"/>
  <c r="AQ60" i="40"/>
  <c r="AQ62" i="40"/>
  <c r="AQ64" i="40"/>
  <c r="AQ66" i="40"/>
  <c r="AQ68" i="40"/>
  <c r="AQ70" i="40"/>
  <c r="AQ72" i="40"/>
  <c r="AQ74" i="40"/>
  <c r="AQ76" i="40"/>
  <c r="AQ78" i="40"/>
  <c r="AQ80" i="40"/>
  <c r="AQ82" i="40"/>
  <c r="AQ84" i="40"/>
  <c r="AQ86" i="40"/>
  <c r="AQ88" i="40"/>
  <c r="AQ90" i="40"/>
  <c r="AQ92" i="40"/>
  <c r="AQ94" i="40"/>
  <c r="AQ96" i="40"/>
  <c r="AQ98" i="40"/>
  <c r="AQ100" i="40"/>
  <c r="AQ102" i="40"/>
  <c r="AQ104" i="40"/>
  <c r="AQ106" i="40"/>
  <c r="AQ108" i="40"/>
  <c r="AQ110" i="40"/>
  <c r="AQ112" i="40"/>
  <c r="AQ114" i="40"/>
  <c r="AQ116" i="40"/>
  <c r="AQ118" i="40"/>
  <c r="AS22" i="40"/>
  <c r="AS24" i="40"/>
  <c r="AS26" i="40"/>
  <c r="AS28" i="40"/>
  <c r="AS30" i="40"/>
  <c r="AS32" i="40"/>
  <c r="AS34" i="40"/>
  <c r="AS36" i="40"/>
  <c r="AS38" i="40"/>
  <c r="AS40" i="40"/>
  <c r="AS42" i="40"/>
  <c r="AS44" i="40"/>
  <c r="AS46" i="40"/>
  <c r="AS48" i="40"/>
  <c r="AS50" i="40"/>
  <c r="AS52" i="40"/>
  <c r="AS54" i="40"/>
  <c r="AS56" i="40"/>
  <c r="AS58" i="40"/>
  <c r="AS60" i="40"/>
  <c r="AS62" i="40"/>
  <c r="AS64" i="40"/>
  <c r="AS66" i="40"/>
  <c r="AS68" i="40"/>
  <c r="AS70" i="40"/>
  <c r="AS72" i="40"/>
  <c r="AS74" i="40"/>
  <c r="AS76" i="40"/>
  <c r="AS78" i="40"/>
  <c r="AS80" i="40"/>
  <c r="AS82" i="40"/>
  <c r="AS84" i="40"/>
  <c r="AS86" i="40"/>
  <c r="AS88" i="40"/>
  <c r="AS90" i="40"/>
  <c r="AS92" i="40"/>
  <c r="AS94" i="40"/>
  <c r="AS96" i="40"/>
  <c r="AS98" i="40"/>
  <c r="AS100" i="40"/>
  <c r="AS102" i="40"/>
  <c r="AS104" i="40"/>
  <c r="AS106" i="40"/>
  <c r="AS108" i="40"/>
  <c r="AS110" i="40"/>
  <c r="AS112" i="40"/>
  <c r="AS114" i="40"/>
  <c r="AS116" i="40"/>
  <c r="AS118" i="40"/>
  <c r="BC22" i="40"/>
  <c r="BO22" i="40" s="1"/>
  <c r="CE22" i="40" s="1"/>
  <c r="BE22" i="40"/>
  <c r="BQ22" i="40" s="1"/>
  <c r="CG22" i="40" s="1"/>
  <c r="AU22" i="40"/>
  <c r="BG22" i="40"/>
  <c r="BS22" i="40" s="1"/>
  <c r="BC24" i="40"/>
  <c r="BO24" i="40" s="1"/>
  <c r="CE24" i="40" s="1"/>
  <c r="BE24" i="40"/>
  <c r="BQ24" i="40" s="1"/>
  <c r="CG24" i="40" s="1"/>
  <c r="AU24" i="40"/>
  <c r="BG24" i="40"/>
  <c r="BS24" i="40" s="1"/>
  <c r="BC26" i="40"/>
  <c r="BO26" i="40" s="1"/>
  <c r="CE26" i="40" s="1"/>
  <c r="BE26" i="40"/>
  <c r="BQ26" i="40" s="1"/>
  <c r="CG26" i="40" s="1"/>
  <c r="AU26" i="40"/>
  <c r="BG26" i="40"/>
  <c r="BS26" i="40" s="1"/>
  <c r="BC28" i="40"/>
  <c r="BO28" i="40" s="1"/>
  <c r="CE28" i="40" s="1"/>
  <c r="BE28" i="40"/>
  <c r="BQ28" i="40" s="1"/>
  <c r="CG28" i="40" s="1"/>
  <c r="AU28" i="40"/>
  <c r="BG28" i="40"/>
  <c r="BS28" i="40" s="1"/>
  <c r="BC30" i="40"/>
  <c r="BO30" i="40" s="1"/>
  <c r="CE30" i="40" s="1"/>
  <c r="BE30" i="40"/>
  <c r="BQ30" i="40" s="1"/>
  <c r="CG30" i="40" s="1"/>
  <c r="AU30" i="40"/>
  <c r="BG30" i="40"/>
  <c r="BS30" i="40" s="1"/>
  <c r="BC32" i="40"/>
  <c r="BO32" i="40" s="1"/>
  <c r="CE32" i="40" s="1"/>
  <c r="BE32" i="40"/>
  <c r="BQ32" i="40" s="1"/>
  <c r="CG32" i="40" s="1"/>
  <c r="AU32" i="40"/>
  <c r="BG32" i="40"/>
  <c r="BS32" i="40" s="1"/>
  <c r="BC34" i="40"/>
  <c r="BO34" i="40" s="1"/>
  <c r="CE34" i="40" s="1"/>
  <c r="BE34" i="40"/>
  <c r="BQ34" i="40" s="1"/>
  <c r="CG34" i="40" s="1"/>
  <c r="AU34" i="40"/>
  <c r="BG34" i="40"/>
  <c r="BS34" i="40" s="1"/>
  <c r="BC36" i="40"/>
  <c r="BO36" i="40" s="1"/>
  <c r="CE36" i="40" s="1"/>
  <c r="BE36" i="40"/>
  <c r="BQ36" i="40" s="1"/>
  <c r="CG36" i="40" s="1"/>
  <c r="AU36" i="40"/>
  <c r="BG36" i="40"/>
  <c r="BS36" i="40" s="1"/>
  <c r="BC38" i="40"/>
  <c r="BO38" i="40" s="1"/>
  <c r="CE38" i="40" s="1"/>
  <c r="BE38" i="40"/>
  <c r="BQ38" i="40" s="1"/>
  <c r="CG38" i="40" s="1"/>
  <c r="AU38" i="40"/>
  <c r="BG38" i="40"/>
  <c r="BS38" i="40" s="1"/>
  <c r="BC40" i="40"/>
  <c r="BO40" i="40" s="1"/>
  <c r="CE40" i="40" s="1"/>
  <c r="BE40" i="40"/>
  <c r="BQ40" i="40" s="1"/>
  <c r="CG40" i="40" s="1"/>
  <c r="AU40" i="40"/>
  <c r="BG40" i="40"/>
  <c r="BS40" i="40" s="1"/>
  <c r="BC42" i="40"/>
  <c r="BO42" i="40" s="1"/>
  <c r="CE42" i="40" s="1"/>
  <c r="BE42" i="40"/>
  <c r="BQ42" i="40" s="1"/>
  <c r="CG42" i="40" s="1"/>
  <c r="AU42" i="40"/>
  <c r="BG42" i="40"/>
  <c r="BS42" i="40" s="1"/>
  <c r="BC44" i="40"/>
  <c r="BO44" i="40" s="1"/>
  <c r="CE44" i="40" s="1"/>
  <c r="BE44" i="40"/>
  <c r="BQ44" i="40" s="1"/>
  <c r="CG44" i="40" s="1"/>
  <c r="AU44" i="40"/>
  <c r="BG44" i="40"/>
  <c r="BS44" i="40" s="1"/>
  <c r="BC46" i="40"/>
  <c r="BO46" i="40" s="1"/>
  <c r="CE46" i="40" s="1"/>
  <c r="BE46" i="40"/>
  <c r="BQ46" i="40" s="1"/>
  <c r="CG46" i="40" s="1"/>
  <c r="AU46" i="40"/>
  <c r="BG46" i="40"/>
  <c r="BS46" i="40" s="1"/>
  <c r="BC48" i="40"/>
  <c r="BO48" i="40" s="1"/>
  <c r="CE48" i="40" s="1"/>
  <c r="BE48" i="40"/>
  <c r="BQ48" i="40" s="1"/>
  <c r="CG48" i="40" s="1"/>
  <c r="AU48" i="40"/>
  <c r="BG48" i="40"/>
  <c r="BS48" i="40" s="1"/>
  <c r="BC50" i="40"/>
  <c r="BO50" i="40" s="1"/>
  <c r="CE50" i="40" s="1"/>
  <c r="BE50" i="40"/>
  <c r="BQ50" i="40" s="1"/>
  <c r="CG50" i="40" s="1"/>
  <c r="AU50" i="40"/>
  <c r="BG50" i="40"/>
  <c r="BS50" i="40" s="1"/>
  <c r="BC52" i="40"/>
  <c r="BO52" i="40" s="1"/>
  <c r="CE52" i="40" s="1"/>
  <c r="BE52" i="40"/>
  <c r="BQ52" i="40" s="1"/>
  <c r="CG52" i="40" s="1"/>
  <c r="AU52" i="40"/>
  <c r="BG52" i="40"/>
  <c r="BS52" i="40" s="1"/>
  <c r="BC54" i="40"/>
  <c r="BO54" i="40" s="1"/>
  <c r="CE54" i="40" s="1"/>
  <c r="BE54" i="40"/>
  <c r="BQ54" i="40" s="1"/>
  <c r="CG54" i="40" s="1"/>
  <c r="AU54" i="40"/>
  <c r="BG54" i="40"/>
  <c r="BS54" i="40" s="1"/>
  <c r="BC56" i="40"/>
  <c r="BO56" i="40" s="1"/>
  <c r="CE56" i="40" s="1"/>
  <c r="BE56" i="40"/>
  <c r="BQ56" i="40" s="1"/>
  <c r="CG56" i="40" s="1"/>
  <c r="AU56" i="40"/>
  <c r="BG56" i="40"/>
  <c r="BS56" i="40" s="1"/>
  <c r="BC58" i="40"/>
  <c r="BO58" i="40" s="1"/>
  <c r="CE58" i="40" s="1"/>
  <c r="BE58" i="40"/>
  <c r="BQ58" i="40" s="1"/>
  <c r="CG58" i="40" s="1"/>
  <c r="AU58" i="40"/>
  <c r="BG58" i="40"/>
  <c r="BS58" i="40" s="1"/>
  <c r="BC60" i="40"/>
  <c r="BO60" i="40" s="1"/>
  <c r="CE60" i="40" s="1"/>
  <c r="BE60" i="40"/>
  <c r="BQ60" i="40" s="1"/>
  <c r="CG60" i="40" s="1"/>
  <c r="AU60" i="40"/>
  <c r="BG60" i="40"/>
  <c r="BS60" i="40" s="1"/>
  <c r="BC62" i="40"/>
  <c r="BO62" i="40" s="1"/>
  <c r="CE62" i="40" s="1"/>
  <c r="BE62" i="40"/>
  <c r="BQ62" i="40" s="1"/>
  <c r="CG62" i="40" s="1"/>
  <c r="AU62" i="40"/>
  <c r="BG62" i="40"/>
  <c r="BS62" i="40" s="1"/>
  <c r="BC64" i="40"/>
  <c r="BO64" i="40" s="1"/>
  <c r="CE64" i="40" s="1"/>
  <c r="BE64" i="40"/>
  <c r="BQ64" i="40" s="1"/>
  <c r="CG64" i="40" s="1"/>
  <c r="AU64" i="40"/>
  <c r="BG64" i="40"/>
  <c r="BS64" i="40" s="1"/>
  <c r="BC66" i="40"/>
  <c r="BO66" i="40" s="1"/>
  <c r="CE66" i="40" s="1"/>
  <c r="BE66" i="40"/>
  <c r="BQ66" i="40" s="1"/>
  <c r="CG66" i="40" s="1"/>
  <c r="AU66" i="40"/>
  <c r="BG66" i="40"/>
  <c r="BS66" i="40" s="1"/>
  <c r="BC68" i="40"/>
  <c r="BO68" i="40" s="1"/>
  <c r="CE68" i="40" s="1"/>
  <c r="BE68" i="40"/>
  <c r="BQ68" i="40" s="1"/>
  <c r="CG68" i="40" s="1"/>
  <c r="AU68" i="40"/>
  <c r="BG68" i="40"/>
  <c r="BS68" i="40" s="1"/>
  <c r="BC70" i="40"/>
  <c r="BO70" i="40" s="1"/>
  <c r="CE70" i="40" s="1"/>
  <c r="BE70" i="40"/>
  <c r="BQ70" i="40" s="1"/>
  <c r="CG70" i="40" s="1"/>
  <c r="AU70" i="40"/>
  <c r="BG70" i="40"/>
  <c r="BS70" i="40" s="1"/>
  <c r="BC72" i="40"/>
  <c r="BO72" i="40" s="1"/>
  <c r="CE72" i="40" s="1"/>
  <c r="BE72" i="40"/>
  <c r="BQ72" i="40" s="1"/>
  <c r="CG72" i="40" s="1"/>
  <c r="AU72" i="40"/>
  <c r="BG72" i="40"/>
  <c r="BS72" i="40" s="1"/>
  <c r="BC74" i="40"/>
  <c r="BO74" i="40" s="1"/>
  <c r="CE74" i="40" s="1"/>
  <c r="BE74" i="40"/>
  <c r="BQ74" i="40" s="1"/>
  <c r="CG74" i="40" s="1"/>
  <c r="AU74" i="40"/>
  <c r="BG74" i="40"/>
  <c r="BS74" i="40" s="1"/>
  <c r="BC76" i="40"/>
  <c r="BO76" i="40" s="1"/>
  <c r="CE76" i="40" s="1"/>
  <c r="BE76" i="40"/>
  <c r="BQ76" i="40" s="1"/>
  <c r="CG76" i="40" s="1"/>
  <c r="AU76" i="40"/>
  <c r="BG76" i="40"/>
  <c r="BS76" i="40" s="1"/>
  <c r="BC78" i="40"/>
  <c r="BO78" i="40" s="1"/>
  <c r="CE78" i="40" s="1"/>
  <c r="BE78" i="40"/>
  <c r="BQ78" i="40" s="1"/>
  <c r="CG78" i="40" s="1"/>
  <c r="AU78" i="40"/>
  <c r="BG78" i="40"/>
  <c r="BS78" i="40" s="1"/>
  <c r="BC80" i="40"/>
  <c r="BO80" i="40" s="1"/>
  <c r="CE80" i="40" s="1"/>
  <c r="BE80" i="40"/>
  <c r="BQ80" i="40" s="1"/>
  <c r="CG80" i="40" s="1"/>
  <c r="AU80" i="40"/>
  <c r="BG80" i="40"/>
  <c r="BS80" i="40" s="1"/>
  <c r="BC82" i="40"/>
  <c r="BO82" i="40" s="1"/>
  <c r="CE82" i="40" s="1"/>
  <c r="BE82" i="40"/>
  <c r="BQ82" i="40" s="1"/>
  <c r="CG82" i="40" s="1"/>
  <c r="AU82" i="40"/>
  <c r="BG82" i="40"/>
  <c r="BS82" i="40" s="1"/>
  <c r="BC84" i="40"/>
  <c r="BO84" i="40" s="1"/>
  <c r="CE84" i="40" s="1"/>
  <c r="BE84" i="40"/>
  <c r="BQ84" i="40" s="1"/>
  <c r="CG84" i="40" s="1"/>
  <c r="AU84" i="40"/>
  <c r="BG84" i="40"/>
  <c r="BS84" i="40" s="1"/>
  <c r="BC86" i="40"/>
  <c r="BO86" i="40" s="1"/>
  <c r="CE86" i="40" s="1"/>
  <c r="BE86" i="40"/>
  <c r="BQ86" i="40" s="1"/>
  <c r="CG86" i="40" s="1"/>
  <c r="AU86" i="40"/>
  <c r="BG86" i="40"/>
  <c r="BS86" i="40" s="1"/>
  <c r="BC88" i="40"/>
  <c r="BO88" i="40" s="1"/>
  <c r="CE88" i="40" s="1"/>
  <c r="BE88" i="40"/>
  <c r="BQ88" i="40" s="1"/>
  <c r="CG88" i="40" s="1"/>
  <c r="AU88" i="40"/>
  <c r="BG88" i="40"/>
  <c r="BS88" i="40" s="1"/>
  <c r="BC90" i="40"/>
  <c r="BO90" i="40" s="1"/>
  <c r="CE90" i="40" s="1"/>
  <c r="BE90" i="40"/>
  <c r="BQ90" i="40" s="1"/>
  <c r="CG90" i="40" s="1"/>
  <c r="AU90" i="40"/>
  <c r="BG90" i="40"/>
  <c r="BS90" i="40" s="1"/>
  <c r="BC92" i="40"/>
  <c r="BO92" i="40" s="1"/>
  <c r="CE92" i="40" s="1"/>
  <c r="BE92" i="40"/>
  <c r="BQ92" i="40" s="1"/>
  <c r="CG92" i="40" s="1"/>
  <c r="AU92" i="40"/>
  <c r="BG92" i="40"/>
  <c r="BS92" i="40" s="1"/>
  <c r="BC94" i="40"/>
  <c r="BO94" i="40" s="1"/>
  <c r="CE94" i="40" s="1"/>
  <c r="BE94" i="40"/>
  <c r="BQ94" i="40" s="1"/>
  <c r="CG94" i="40" s="1"/>
  <c r="AU94" i="40"/>
  <c r="BG94" i="40"/>
  <c r="BS94" i="40" s="1"/>
  <c r="BC96" i="40"/>
  <c r="BO96" i="40" s="1"/>
  <c r="CE96" i="40" s="1"/>
  <c r="BE96" i="40"/>
  <c r="BQ96" i="40" s="1"/>
  <c r="CG96" i="40" s="1"/>
  <c r="AU96" i="40"/>
  <c r="BG96" i="40"/>
  <c r="BS96" i="40" s="1"/>
  <c r="BC98" i="40"/>
  <c r="BO98" i="40" s="1"/>
  <c r="CE98" i="40" s="1"/>
  <c r="BE98" i="40"/>
  <c r="BQ98" i="40" s="1"/>
  <c r="CG98" i="40" s="1"/>
  <c r="AU98" i="40"/>
  <c r="BG98" i="40"/>
  <c r="BS98" i="40" s="1"/>
  <c r="BC100" i="40"/>
  <c r="BO100" i="40" s="1"/>
  <c r="CE100" i="40" s="1"/>
  <c r="BE100" i="40"/>
  <c r="BQ100" i="40" s="1"/>
  <c r="CG100" i="40" s="1"/>
  <c r="AU100" i="40"/>
  <c r="BG100" i="40"/>
  <c r="BS100" i="40" s="1"/>
  <c r="BC102" i="40"/>
  <c r="BO102" i="40" s="1"/>
  <c r="CE102" i="40" s="1"/>
  <c r="BE102" i="40"/>
  <c r="BQ102" i="40" s="1"/>
  <c r="CG102" i="40" s="1"/>
  <c r="AU102" i="40"/>
  <c r="BG102" i="40"/>
  <c r="BS102" i="40" s="1"/>
  <c r="BC104" i="40"/>
  <c r="BO104" i="40" s="1"/>
  <c r="CE104" i="40" s="1"/>
  <c r="BE104" i="40"/>
  <c r="BQ104" i="40" s="1"/>
  <c r="CG104" i="40" s="1"/>
  <c r="AU104" i="40"/>
  <c r="BG104" i="40"/>
  <c r="BS104" i="40" s="1"/>
  <c r="BC106" i="40"/>
  <c r="BO106" i="40" s="1"/>
  <c r="CE106" i="40" s="1"/>
  <c r="BE106" i="40"/>
  <c r="BQ106" i="40" s="1"/>
  <c r="CG106" i="40" s="1"/>
  <c r="AU106" i="40"/>
  <c r="BG106" i="40"/>
  <c r="BS106" i="40" s="1"/>
  <c r="BC108" i="40"/>
  <c r="BO108" i="40" s="1"/>
  <c r="CE108" i="40" s="1"/>
  <c r="BE108" i="40"/>
  <c r="BQ108" i="40" s="1"/>
  <c r="CG108" i="40" s="1"/>
  <c r="AU108" i="40"/>
  <c r="BG108" i="40"/>
  <c r="BS108" i="40" s="1"/>
  <c r="BC110" i="40"/>
  <c r="BO110" i="40" s="1"/>
  <c r="CE110" i="40" s="1"/>
  <c r="BE110" i="40"/>
  <c r="BQ110" i="40" s="1"/>
  <c r="CG110" i="40" s="1"/>
  <c r="AU110" i="40"/>
  <c r="BG110" i="40"/>
  <c r="BS110" i="40" s="1"/>
  <c r="BC112" i="40"/>
  <c r="BO112" i="40" s="1"/>
  <c r="CE112" i="40" s="1"/>
  <c r="BE112" i="40"/>
  <c r="BQ112" i="40" s="1"/>
  <c r="CG112" i="40" s="1"/>
  <c r="AU112" i="40"/>
  <c r="BG112" i="40"/>
  <c r="BS112" i="40" s="1"/>
  <c r="BC114" i="40"/>
  <c r="BO114" i="40" s="1"/>
  <c r="CE114" i="40" s="1"/>
  <c r="BE114" i="40"/>
  <c r="BQ114" i="40" s="1"/>
  <c r="CG114" i="40" s="1"/>
  <c r="AU114" i="40"/>
  <c r="BG114" i="40"/>
  <c r="BS114" i="40" s="1"/>
  <c r="BC116" i="40"/>
  <c r="BO116" i="40" s="1"/>
  <c r="CE116" i="40" s="1"/>
  <c r="BE116" i="40"/>
  <c r="BQ116" i="40" s="1"/>
  <c r="CG116" i="40" s="1"/>
  <c r="AU116" i="40"/>
  <c r="BG116" i="40"/>
  <c r="BS116" i="40" s="1"/>
  <c r="BC118" i="40"/>
  <c r="BO118" i="40" s="1"/>
  <c r="CE118" i="40" s="1"/>
  <c r="BE118" i="40"/>
  <c r="BQ118" i="40" s="1"/>
  <c r="CG118" i="40" s="1"/>
  <c r="AU118" i="40"/>
  <c r="BG118" i="40"/>
  <c r="BS118" i="40" s="1"/>
  <c r="DB18" i="40"/>
  <c r="DB20" i="40"/>
  <c r="DB22" i="40"/>
  <c r="DB24" i="40"/>
  <c r="DB26" i="40"/>
  <c r="DB28" i="40"/>
  <c r="DB30" i="40"/>
  <c r="DB32" i="40"/>
  <c r="DB34" i="40"/>
  <c r="DB36" i="40"/>
  <c r="DB38" i="40"/>
  <c r="DB40" i="40"/>
  <c r="DB42" i="40"/>
  <c r="DB44" i="40"/>
  <c r="DB46" i="40"/>
  <c r="DB48" i="40"/>
  <c r="DB50" i="40"/>
  <c r="DB52" i="40"/>
  <c r="DB54" i="40"/>
  <c r="DB56" i="40"/>
  <c r="DB58" i="40"/>
  <c r="DB60" i="40"/>
  <c r="DB62" i="40"/>
  <c r="DB64" i="40"/>
  <c r="DB66" i="40"/>
  <c r="DB68" i="40"/>
  <c r="DB70" i="40"/>
  <c r="DB72" i="40"/>
  <c r="DB74" i="40"/>
  <c r="DB76" i="40"/>
  <c r="DB78" i="40"/>
  <c r="DB80" i="40"/>
  <c r="DB82" i="40"/>
  <c r="DB84" i="40"/>
  <c r="DB86" i="40"/>
  <c r="DB88" i="40"/>
  <c r="DB90" i="40"/>
  <c r="DB92" i="40"/>
  <c r="DB94" i="40"/>
  <c r="DB96" i="40"/>
  <c r="DB98" i="40"/>
  <c r="DB100" i="40"/>
  <c r="DB102" i="40"/>
  <c r="DB104" i="40"/>
  <c r="DB106" i="40"/>
  <c r="DB108" i="40"/>
  <c r="DB110" i="40"/>
  <c r="DB112" i="40"/>
  <c r="DB114" i="40"/>
  <c r="DB116" i="40"/>
  <c r="DB118" i="40"/>
  <c r="M120" i="40"/>
  <c r="CZ18" i="40"/>
  <c r="CZ20" i="40"/>
  <c r="CZ22" i="40"/>
  <c r="CZ24" i="40"/>
  <c r="CZ26" i="40"/>
  <c r="CZ28" i="40"/>
  <c r="CZ30" i="40"/>
  <c r="CZ32" i="40"/>
  <c r="CZ34" i="40"/>
  <c r="CZ36" i="40"/>
  <c r="CZ38" i="40"/>
  <c r="CZ40" i="40"/>
  <c r="CZ42" i="40"/>
  <c r="CZ44" i="40"/>
  <c r="CZ46" i="40"/>
  <c r="CZ48" i="40"/>
  <c r="CZ50" i="40"/>
  <c r="CZ52" i="40"/>
  <c r="CZ54" i="40"/>
  <c r="CZ56" i="40"/>
  <c r="CZ58" i="40"/>
  <c r="CZ60" i="40"/>
  <c r="CZ62" i="40"/>
  <c r="CZ64" i="40"/>
  <c r="CZ66" i="40"/>
  <c r="CZ68" i="40"/>
  <c r="CZ70" i="40"/>
  <c r="CZ72" i="40"/>
  <c r="CZ74" i="40"/>
  <c r="CZ76" i="40"/>
  <c r="CZ78" i="40"/>
  <c r="CZ80" i="40"/>
  <c r="CZ82" i="40"/>
  <c r="CZ84" i="40"/>
  <c r="CZ86" i="40"/>
  <c r="CZ88" i="40"/>
  <c r="CZ90" i="40"/>
  <c r="CZ92" i="40"/>
  <c r="CZ94" i="40"/>
  <c r="CZ96" i="40"/>
  <c r="CZ98" i="40"/>
  <c r="CZ100" i="40"/>
  <c r="CZ102" i="40"/>
  <c r="CZ104" i="40"/>
  <c r="CZ106" i="40"/>
  <c r="CZ108" i="40"/>
  <c r="CZ110" i="40"/>
  <c r="CZ112" i="40"/>
  <c r="CZ114" i="40"/>
  <c r="CZ116" i="40"/>
  <c r="CZ118" i="40"/>
  <c r="K120" i="40"/>
  <c r="CX18" i="40"/>
  <c r="CX20" i="40"/>
  <c r="CX22" i="40"/>
  <c r="CX24" i="40"/>
  <c r="CX26" i="40"/>
  <c r="CX28" i="40"/>
  <c r="CX30" i="40"/>
  <c r="CX32" i="40"/>
  <c r="CX34" i="40"/>
  <c r="CX36" i="40"/>
  <c r="CX38" i="40"/>
  <c r="CX40" i="40"/>
  <c r="CX42" i="40"/>
  <c r="CX44" i="40"/>
  <c r="CX46" i="40"/>
  <c r="CX48" i="40"/>
  <c r="CX50" i="40"/>
  <c r="CX52" i="40"/>
  <c r="CX54" i="40"/>
  <c r="CX56" i="40"/>
  <c r="CX58" i="40"/>
  <c r="CX60" i="40"/>
  <c r="CX62" i="40"/>
  <c r="CX64" i="40"/>
  <c r="CX66" i="40"/>
  <c r="CX68" i="40"/>
  <c r="CX70" i="40"/>
  <c r="CX72" i="40"/>
  <c r="CX74" i="40"/>
  <c r="CX76" i="40"/>
  <c r="CX78" i="40"/>
  <c r="CX80" i="40"/>
  <c r="CX82" i="40"/>
  <c r="CX84" i="40"/>
  <c r="CX86" i="40"/>
  <c r="CX88" i="40"/>
  <c r="CX90" i="40"/>
  <c r="CX92" i="40"/>
  <c r="CX94" i="40"/>
  <c r="CX96" i="40"/>
  <c r="CX98" i="40"/>
  <c r="CX100" i="40"/>
  <c r="CX102" i="40"/>
  <c r="CX104" i="40"/>
  <c r="CX106" i="40"/>
  <c r="CX108" i="40"/>
  <c r="CX110" i="40"/>
  <c r="CX112" i="40"/>
  <c r="CX114" i="40"/>
  <c r="CX116" i="40"/>
  <c r="CX118" i="40"/>
  <c r="I120" i="40"/>
  <c r="F9" i="40"/>
  <c r="F7" i="40"/>
  <c r="W18" i="40"/>
  <c r="W20" i="40"/>
  <c r="W22" i="40"/>
  <c r="W24" i="40"/>
  <c r="W26" i="40"/>
  <c r="W28" i="40"/>
  <c r="W30" i="40"/>
  <c r="W32" i="40"/>
  <c r="W34" i="40"/>
  <c r="W36" i="40"/>
  <c r="W38" i="40"/>
  <c r="W40" i="40"/>
  <c r="W42" i="40"/>
  <c r="W44" i="40"/>
  <c r="W46" i="40"/>
  <c r="W48" i="40"/>
  <c r="W50" i="40"/>
  <c r="W52" i="40"/>
  <c r="W54" i="40"/>
  <c r="W56" i="40"/>
  <c r="W58" i="40"/>
  <c r="W60" i="40"/>
  <c r="W62" i="40"/>
  <c r="W64" i="40"/>
  <c r="W66" i="40"/>
  <c r="W68" i="40"/>
  <c r="W70" i="40"/>
  <c r="W72" i="40"/>
  <c r="W74" i="40"/>
  <c r="W76" i="40"/>
  <c r="W78" i="40"/>
  <c r="W80" i="40"/>
  <c r="W82" i="40"/>
  <c r="W84" i="40"/>
  <c r="W86" i="40"/>
  <c r="W88" i="40"/>
  <c r="W90" i="40"/>
  <c r="W92" i="40"/>
  <c r="W94" i="40"/>
  <c r="W96" i="40"/>
  <c r="W98" i="40"/>
  <c r="W100" i="40"/>
  <c r="W102" i="40"/>
  <c r="W104" i="40"/>
  <c r="W106" i="40"/>
  <c r="W108" i="40"/>
  <c r="W110" i="40"/>
  <c r="W112" i="40"/>
  <c r="W114" i="40"/>
  <c r="W116" i="40"/>
  <c r="W118" i="40"/>
  <c r="BW120" i="40"/>
  <c r="BK120" i="40"/>
  <c r="AM120" i="40"/>
  <c r="AK120" i="40"/>
  <c r="AI120" i="40"/>
  <c r="AE120" i="40"/>
  <c r="AC120" i="40"/>
  <c r="AA120" i="40"/>
  <c r="U120" i="40"/>
  <c r="S120" i="40"/>
  <c r="Q120" i="40"/>
  <c r="C114" i="40"/>
  <c r="C112" i="40"/>
  <c r="C110" i="40"/>
  <c r="C108" i="40"/>
  <c r="C106" i="40"/>
  <c r="C104" i="40"/>
  <c r="C102" i="40"/>
  <c r="C100" i="40"/>
  <c r="C98" i="40"/>
  <c r="C96" i="40"/>
  <c r="C94" i="40"/>
  <c r="C92" i="40"/>
  <c r="C90" i="40"/>
  <c r="C88" i="40"/>
  <c r="C86" i="40"/>
  <c r="C84" i="40"/>
  <c r="C82" i="40"/>
  <c r="C80" i="40"/>
  <c r="C78" i="40"/>
  <c r="C76" i="40"/>
  <c r="C74" i="40"/>
  <c r="C72" i="40"/>
  <c r="C70" i="40"/>
  <c r="C68" i="40"/>
  <c r="C66" i="40"/>
  <c r="C64" i="40"/>
  <c r="C62" i="40"/>
  <c r="C60" i="40"/>
  <c r="C58" i="40"/>
  <c r="C56" i="40"/>
  <c r="C54" i="40"/>
  <c r="C52" i="40"/>
  <c r="C50" i="40"/>
  <c r="C48" i="40"/>
  <c r="C46" i="40"/>
  <c r="C44" i="40"/>
  <c r="C42" i="40"/>
  <c r="C40" i="40"/>
  <c r="C38" i="40"/>
  <c r="C36" i="40"/>
  <c r="C34" i="40"/>
  <c r="C32" i="40"/>
  <c r="C30" i="40"/>
  <c r="C28" i="40"/>
  <c r="C26" i="40"/>
  <c r="C24" i="40"/>
  <c r="C22" i="40"/>
  <c r="C18" i="40"/>
  <c r="C20" i="40"/>
  <c r="W18" i="39"/>
  <c r="W20" i="39"/>
  <c r="W22" i="39"/>
  <c r="W24" i="39"/>
  <c r="W26" i="39"/>
  <c r="W28" i="39"/>
  <c r="W30" i="39"/>
  <c r="W32" i="39"/>
  <c r="W34" i="39"/>
  <c r="W36" i="39"/>
  <c r="W38" i="39"/>
  <c r="W40" i="39"/>
  <c r="W42" i="39"/>
  <c r="W44" i="39"/>
  <c r="W46" i="39"/>
  <c r="W48" i="39"/>
  <c r="W50" i="39"/>
  <c r="W52" i="39"/>
  <c r="W54" i="39"/>
  <c r="W56" i="39"/>
  <c r="W58" i="39"/>
  <c r="W60" i="39"/>
  <c r="W62" i="39"/>
  <c r="W64" i="39"/>
  <c r="W66" i="39"/>
  <c r="W68" i="39"/>
  <c r="W70" i="39"/>
  <c r="W72" i="39"/>
  <c r="W74" i="39"/>
  <c r="W76" i="39"/>
  <c r="W78" i="39"/>
  <c r="W80" i="39"/>
  <c r="W82" i="39"/>
  <c r="W84" i="39"/>
  <c r="W86" i="39"/>
  <c r="W88" i="39"/>
  <c r="W90" i="39"/>
  <c r="W92" i="39"/>
  <c r="W96" i="39"/>
  <c r="W98" i="39"/>
  <c r="W100" i="39"/>
  <c r="W102" i="39"/>
  <c r="W104" i="39"/>
  <c r="W106" i="39"/>
  <c r="W108" i="39"/>
  <c r="W110" i="39"/>
  <c r="W112" i="39"/>
  <c r="W114" i="39"/>
  <c r="W116" i="39"/>
  <c r="W118" i="39"/>
  <c r="FF120" i="39"/>
  <c r="FD120" i="39"/>
  <c r="FB120" i="39"/>
  <c r="BW120" i="39"/>
  <c r="BK120" i="39"/>
  <c r="AM120" i="39"/>
  <c r="AK120" i="39"/>
  <c r="AI120" i="39"/>
  <c r="AE120" i="39"/>
  <c r="AC120" i="39"/>
  <c r="AA120" i="39"/>
  <c r="U120" i="39"/>
  <c r="S120" i="39"/>
  <c r="Q120" i="39"/>
  <c r="C114" i="39"/>
  <c r="C112" i="39"/>
  <c r="C110" i="39"/>
  <c r="C108" i="39"/>
  <c r="C106" i="39"/>
  <c r="C104" i="39"/>
  <c r="C102" i="39"/>
  <c r="C100" i="39"/>
  <c r="C98" i="39"/>
  <c r="C96" i="39"/>
  <c r="C92" i="39"/>
  <c r="C90" i="39"/>
  <c r="C88" i="39"/>
  <c r="C86" i="39"/>
  <c r="C84" i="39"/>
  <c r="C82" i="39"/>
  <c r="C80" i="39"/>
  <c r="C78" i="39"/>
  <c r="C76" i="39"/>
  <c r="C74" i="39"/>
  <c r="C70" i="39"/>
  <c r="C68" i="39"/>
  <c r="C66" i="39"/>
  <c r="C64" i="39"/>
  <c r="C62" i="39"/>
  <c r="C60" i="39"/>
  <c r="C58" i="39"/>
  <c r="C56" i="39"/>
  <c r="C54" i="39"/>
  <c r="C52" i="39"/>
  <c r="C50" i="39"/>
  <c r="C48" i="39"/>
  <c r="C46" i="39"/>
  <c r="C44" i="39"/>
  <c r="C42" i="39"/>
  <c r="C40" i="39"/>
  <c r="C38" i="39"/>
  <c r="C36" i="39"/>
  <c r="C34" i="39"/>
  <c r="C32" i="39"/>
  <c r="C30" i="39"/>
  <c r="C28" i="39"/>
  <c r="C26" i="39"/>
  <c r="EI24" i="39"/>
  <c r="C18" i="39"/>
  <c r="C20" i="39"/>
  <c r="C22" i="39"/>
  <c r="C24" i="39" s="1"/>
  <c r="EV23" i="39"/>
  <c r="EV22" i="39"/>
  <c r="EU22" i="39"/>
  <c r="EI22" i="39"/>
  <c r="EJ22" i="39" s="1"/>
  <c r="EV21" i="39"/>
  <c r="EU21" i="39"/>
  <c r="EV20" i="39"/>
  <c r="EU20" i="39"/>
  <c r="EI20" i="39"/>
  <c r="EJ20" i="39" s="1"/>
  <c r="EV19" i="39"/>
  <c r="EU19" i="39"/>
  <c r="EV18" i="39"/>
  <c r="EU18" i="39"/>
  <c r="EI18" i="39"/>
  <c r="EJ18" i="39" s="1"/>
  <c r="EG10" i="39"/>
  <c r="EE10" i="39"/>
  <c r="EC10" i="39"/>
  <c r="AE9" i="39"/>
  <c r="AE7" i="39"/>
  <c r="AU168" i="17"/>
  <c r="BC168" i="17" s="1"/>
  <c r="AU166" i="17"/>
  <c r="BC166" i="17" s="1"/>
  <c r="AU164" i="17"/>
  <c r="BC164" i="17" s="1"/>
  <c r="AU162" i="17"/>
  <c r="BC162" i="17" s="1"/>
  <c r="AU160" i="17"/>
  <c r="BC160" i="17" s="1"/>
  <c r="AU158" i="17"/>
  <c r="BC158" i="17" s="1"/>
  <c r="AU156" i="17"/>
  <c r="BC156" i="17" s="1"/>
  <c r="AU154" i="17"/>
  <c r="BC154" i="17" s="1"/>
  <c r="AU152" i="17"/>
  <c r="BC152" i="17" s="1"/>
  <c r="AU150" i="17"/>
  <c r="BC150" i="17" s="1"/>
  <c r="AU148" i="17"/>
  <c r="BC148" i="17" s="1"/>
  <c r="AU146" i="17"/>
  <c r="BC146" i="17" s="1"/>
  <c r="AU144" i="17"/>
  <c r="BC144" i="17" s="1"/>
  <c r="AU142" i="17"/>
  <c r="BC142" i="17" s="1"/>
  <c r="AU140" i="17"/>
  <c r="BC140" i="17" s="1"/>
  <c r="AU138" i="17"/>
  <c r="BC138" i="17" s="1"/>
  <c r="AU136" i="17"/>
  <c r="BC136" i="17" s="1"/>
  <c r="AU134" i="17"/>
  <c r="BC134" i="17" s="1"/>
  <c r="AU132" i="17"/>
  <c r="BC132" i="17" s="1"/>
  <c r="AU130" i="17"/>
  <c r="BC130" i="17" s="1"/>
  <c r="AU128" i="17"/>
  <c r="BC128" i="17" s="1"/>
  <c r="AU126" i="17"/>
  <c r="BC126" i="17" s="1"/>
  <c r="AU124" i="17"/>
  <c r="BC124" i="17" s="1"/>
  <c r="AU122" i="17"/>
  <c r="BC122" i="17" s="1"/>
  <c r="AU120" i="17"/>
  <c r="BC120" i="17" s="1"/>
  <c r="AU118" i="17"/>
  <c r="BC118" i="17" s="1"/>
  <c r="AU116" i="17"/>
  <c r="BC116" i="17" s="1"/>
  <c r="AU114" i="17"/>
  <c r="BC114" i="17" s="1"/>
  <c r="AU112" i="17"/>
  <c r="BC112" i="17" s="1"/>
  <c r="AU110" i="17"/>
  <c r="BC110" i="17" s="1"/>
  <c r="AU108" i="17"/>
  <c r="BC108" i="17" s="1"/>
  <c r="AU106" i="17"/>
  <c r="BC106" i="17" s="1"/>
  <c r="AU104" i="17"/>
  <c r="BC104" i="17" s="1"/>
  <c r="AU102" i="17"/>
  <c r="BC102" i="17" s="1"/>
  <c r="AU100" i="17"/>
  <c r="BC100" i="17" s="1"/>
  <c r="AU98" i="17"/>
  <c r="BC98" i="17" s="1"/>
  <c r="AU96" i="17"/>
  <c r="BC96" i="17" s="1"/>
  <c r="AU94" i="17"/>
  <c r="BC94" i="17" s="1"/>
  <c r="AU92" i="17"/>
  <c r="BC92" i="17" s="1"/>
  <c r="AU90" i="17"/>
  <c r="BC90" i="17" s="1"/>
  <c r="AU88" i="17"/>
  <c r="BC88" i="17" s="1"/>
  <c r="AU86" i="17"/>
  <c r="BC86" i="17" s="1"/>
  <c r="AU84" i="17"/>
  <c r="BC84" i="17" s="1"/>
  <c r="AU82" i="17"/>
  <c r="BC82" i="17" s="1"/>
  <c r="AU80" i="17"/>
  <c r="BC80" i="17" s="1"/>
  <c r="AU78" i="17"/>
  <c r="BC78" i="17" s="1"/>
  <c r="AU76" i="17"/>
  <c r="BC76" i="17" s="1"/>
  <c r="AU74" i="17"/>
  <c r="BC74" i="17" s="1"/>
  <c r="AU72" i="17"/>
  <c r="BC72" i="17" s="1"/>
  <c r="AU70" i="17"/>
  <c r="BC70" i="17" s="1"/>
  <c r="AU68" i="17"/>
  <c r="BC68" i="17" s="1"/>
  <c r="AU66" i="17"/>
  <c r="BC66" i="17" s="1"/>
  <c r="AU64" i="17"/>
  <c r="BC64" i="17" s="1"/>
  <c r="AU62" i="17"/>
  <c r="BC62" i="17" s="1"/>
  <c r="AU60" i="17"/>
  <c r="BC60" i="17" s="1"/>
  <c r="AU58" i="17"/>
  <c r="BC58" i="17" s="1"/>
  <c r="AU56" i="17"/>
  <c r="BC56" i="17" s="1"/>
  <c r="AU54" i="17"/>
  <c r="BC54" i="17" s="1"/>
  <c r="AU52" i="17"/>
  <c r="BC52" i="17" s="1"/>
  <c r="AU50" i="17"/>
  <c r="BC50" i="17" s="1"/>
  <c r="AU48" i="17"/>
  <c r="BC48" i="17" s="1"/>
  <c r="AU46" i="17"/>
  <c r="BC46" i="17" s="1"/>
  <c r="AU44" i="17"/>
  <c r="BC44" i="17" s="1"/>
  <c r="AU42" i="17"/>
  <c r="BC42" i="17" s="1"/>
  <c r="AU40" i="17"/>
  <c r="BC40" i="17" s="1"/>
  <c r="AU38" i="17"/>
  <c r="BC38" i="17" s="1"/>
  <c r="AU36" i="17"/>
  <c r="BC36" i="17" s="1"/>
  <c r="AU34" i="17"/>
  <c r="BC34" i="17" s="1"/>
  <c r="AU32" i="17"/>
  <c r="BC32" i="17" s="1"/>
  <c r="AU30" i="17"/>
  <c r="BC30" i="17" s="1"/>
  <c r="AU28" i="17"/>
  <c r="BC28" i="17" s="1"/>
  <c r="AU26" i="17"/>
  <c r="BC26" i="17" s="1"/>
  <c r="AU24" i="17"/>
  <c r="BC24" i="17" s="1"/>
  <c r="AU22" i="17"/>
  <c r="BC22" i="17" s="1"/>
  <c r="AU20" i="17"/>
  <c r="BC20" i="17" s="1"/>
  <c r="AU18" i="17"/>
  <c r="AE18" i="17"/>
  <c r="AG18" i="17"/>
  <c r="AI18" i="17"/>
  <c r="AU18" i="8"/>
  <c r="AE18" i="8"/>
  <c r="AG18" i="8"/>
  <c r="AI18" i="8"/>
  <c r="AU168" i="8"/>
  <c r="BC168" i="8" s="1"/>
  <c r="AU166" i="8"/>
  <c r="BC166" i="8" s="1"/>
  <c r="CE164" i="8"/>
  <c r="AU164" i="8"/>
  <c r="BC164" i="8" s="1"/>
  <c r="AU162" i="8"/>
  <c r="AU160" i="8"/>
  <c r="BC160" i="8" s="1"/>
  <c r="AU158" i="8"/>
  <c r="BC158" i="8" s="1"/>
  <c r="AU156" i="8"/>
  <c r="BC156" i="8" s="1"/>
  <c r="AU154" i="8"/>
  <c r="BC154" i="8" s="1"/>
  <c r="AU152" i="8"/>
  <c r="AU150" i="8"/>
  <c r="BC150" i="8" s="1"/>
  <c r="CE148" i="8"/>
  <c r="AU148" i="8"/>
  <c r="BC148" i="8" s="1"/>
  <c r="AU146" i="8"/>
  <c r="BC146" i="8" s="1"/>
  <c r="AU144" i="8"/>
  <c r="BC144" i="8" s="1"/>
  <c r="CE144" i="8" s="1"/>
  <c r="AU142" i="8"/>
  <c r="BC142" i="8" s="1"/>
  <c r="AU140" i="8"/>
  <c r="BC140" i="8" s="1"/>
  <c r="AU138" i="8"/>
  <c r="BC138" i="8" s="1"/>
  <c r="CE136" i="8"/>
  <c r="AU136" i="8"/>
  <c r="BC136" i="8" s="1"/>
  <c r="AU134" i="8"/>
  <c r="BC134" i="8" s="1"/>
  <c r="AU132" i="8"/>
  <c r="BC132" i="8" s="1"/>
  <c r="AU130" i="8"/>
  <c r="BC130" i="8" s="1"/>
  <c r="AU128" i="8"/>
  <c r="BC128" i="8" s="1"/>
  <c r="AU126" i="8"/>
  <c r="BC126" i="8" s="1"/>
  <c r="AU124" i="8"/>
  <c r="BC124" i="8" s="1"/>
  <c r="AU122" i="8"/>
  <c r="BC122" i="8" s="1"/>
  <c r="AU120" i="8"/>
  <c r="BC120" i="8" s="1"/>
  <c r="AU118" i="8"/>
  <c r="BC118" i="8" s="1"/>
  <c r="AU116" i="8"/>
  <c r="BC116" i="8" s="1"/>
  <c r="CE116" i="8" s="1"/>
  <c r="AU114" i="8"/>
  <c r="BC114" i="8" s="1"/>
  <c r="AU112" i="8"/>
  <c r="BC112" i="8" s="1"/>
  <c r="AU110" i="8"/>
  <c r="BC110" i="8" s="1"/>
  <c r="AU108" i="8"/>
  <c r="BC108" i="8" s="1"/>
  <c r="AU106" i="8"/>
  <c r="BC106" i="8" s="1"/>
  <c r="AU104" i="8"/>
  <c r="BC104" i="8" s="1"/>
  <c r="AU102" i="8"/>
  <c r="BC102" i="8" s="1"/>
  <c r="CE102" i="8" s="1"/>
  <c r="AU100" i="8"/>
  <c r="BC100" i="8" s="1"/>
  <c r="AU98" i="8"/>
  <c r="BC98" i="8" s="1"/>
  <c r="AU96" i="8"/>
  <c r="BC96" i="8" s="1"/>
  <c r="AU94" i="8"/>
  <c r="BC94" i="8" s="1"/>
  <c r="AU92" i="8"/>
  <c r="BC92" i="8" s="1"/>
  <c r="CE92" i="8" s="1"/>
  <c r="AU90" i="8"/>
  <c r="BC90" i="8" s="1"/>
  <c r="AU88" i="8"/>
  <c r="AU86" i="8"/>
  <c r="BC86" i="8" s="1"/>
  <c r="AU84" i="8"/>
  <c r="BC84" i="8" s="1"/>
  <c r="AU82" i="8"/>
  <c r="BC82" i="8" s="1"/>
  <c r="CE80" i="8"/>
  <c r="AU80" i="8"/>
  <c r="BC80" i="8" s="1"/>
  <c r="AU78" i="8"/>
  <c r="AU76" i="8"/>
  <c r="AU74" i="8"/>
  <c r="BC74" i="8" s="1"/>
  <c r="AU72" i="8"/>
  <c r="AU70" i="8"/>
  <c r="BC70" i="8" s="1"/>
  <c r="AU68" i="8"/>
  <c r="BC68" i="8" s="1"/>
  <c r="AU66" i="8"/>
  <c r="BC66" i="8" s="1"/>
  <c r="AU64" i="8"/>
  <c r="AU62" i="8"/>
  <c r="BC62" i="8" s="1"/>
  <c r="AU60" i="8"/>
  <c r="BC60" i="8" s="1"/>
  <c r="AU58" i="8"/>
  <c r="BC58" i="8" s="1"/>
  <c r="AU56" i="8"/>
  <c r="BC56" i="8" s="1"/>
  <c r="AU54" i="8"/>
  <c r="BC54" i="8" s="1"/>
  <c r="AU52" i="8"/>
  <c r="BC52" i="8" s="1"/>
  <c r="AU50" i="8"/>
  <c r="BC50" i="8" s="1"/>
  <c r="AU48" i="8"/>
  <c r="BC48" i="8" s="1"/>
  <c r="AU46" i="8"/>
  <c r="BC46" i="8" s="1"/>
  <c r="AU44" i="8"/>
  <c r="BC44" i="8" s="1"/>
  <c r="AU42" i="8"/>
  <c r="BC42" i="8" s="1"/>
  <c r="AU40" i="8"/>
  <c r="BC40" i="8" s="1"/>
  <c r="AU38" i="8"/>
  <c r="BC38" i="8" s="1"/>
  <c r="AU36" i="8"/>
  <c r="AU34" i="8"/>
  <c r="AU32" i="8"/>
  <c r="BC32" i="8" s="1"/>
  <c r="AU30" i="8"/>
  <c r="BC30" i="8" s="1"/>
  <c r="AU28" i="8"/>
  <c r="AU26" i="8"/>
  <c r="BC26" i="8" s="1"/>
  <c r="AU24" i="8"/>
  <c r="BC24" i="8" s="1"/>
  <c r="CE24" i="8" s="1"/>
  <c r="AU22" i="8"/>
  <c r="BC22" i="8" s="1"/>
  <c r="CE22" i="8"/>
  <c r="AU20" i="8"/>
  <c r="BC20" i="8" s="1"/>
  <c r="AE118" i="15"/>
  <c r="AM118" i="15" s="1"/>
  <c r="BQ118" i="15" s="1"/>
  <c r="BK118" i="15" s="1"/>
  <c r="CK118" i="15" s="1"/>
  <c r="CC118" i="15"/>
  <c r="CE118" i="15"/>
  <c r="CG118" i="15"/>
  <c r="AE116" i="15"/>
  <c r="AM116" i="15" s="1"/>
  <c r="BQ116" i="15"/>
  <c r="BK116" i="15" s="1"/>
  <c r="CK116" i="15" s="1"/>
  <c r="CC116" i="15"/>
  <c r="CE116" i="15"/>
  <c r="CG116" i="15"/>
  <c r="AE114" i="15"/>
  <c r="AM114" i="15" s="1"/>
  <c r="BQ114" i="15" s="1"/>
  <c r="CC114" i="15"/>
  <c r="CE114" i="15"/>
  <c r="CG114" i="15"/>
  <c r="AE112" i="15"/>
  <c r="CC112" i="15"/>
  <c r="CE112" i="15"/>
  <c r="CG112" i="15"/>
  <c r="AE110" i="15"/>
  <c r="AM110" i="15" s="1"/>
  <c r="BQ110" i="15" s="1"/>
  <c r="BM110" i="15" s="1"/>
  <c r="CC110" i="15"/>
  <c r="CE110" i="15"/>
  <c r="CG110" i="15"/>
  <c r="AE108" i="15"/>
  <c r="AM108" i="15" s="1"/>
  <c r="BQ108" i="15"/>
  <c r="BM108" i="15" s="1"/>
  <c r="CC108" i="15"/>
  <c r="CE108" i="15"/>
  <c r="CG108" i="15"/>
  <c r="AE106" i="15"/>
  <c r="AM106" i="15" s="1"/>
  <c r="BQ106" i="15"/>
  <c r="BM106" i="15" s="1"/>
  <c r="CM106" i="15" s="1"/>
  <c r="CC106" i="15"/>
  <c r="CE106" i="15"/>
  <c r="CG106" i="15"/>
  <c r="AE104" i="15"/>
  <c r="AM104" i="15" s="1"/>
  <c r="BQ104" i="15" s="1"/>
  <c r="CC104" i="15"/>
  <c r="CE104" i="15"/>
  <c r="CG104" i="15"/>
  <c r="AE102" i="15"/>
  <c r="AM102" i="15" s="1"/>
  <c r="BQ102" i="15" s="1"/>
  <c r="CC102" i="15"/>
  <c r="CE102" i="15"/>
  <c r="CG102" i="15"/>
  <c r="AE100" i="15"/>
  <c r="AM100" i="15" s="1"/>
  <c r="BQ100" i="15"/>
  <c r="BK100" i="15" s="1"/>
  <c r="CK100" i="15" s="1"/>
  <c r="CC100" i="15"/>
  <c r="CE100" i="15"/>
  <c r="CG100" i="15"/>
  <c r="AE98" i="15"/>
  <c r="AM98" i="15" s="1"/>
  <c r="BQ98" i="15" s="1"/>
  <c r="BM98" i="15" s="1"/>
  <c r="CM98" i="15" s="1"/>
  <c r="CC98" i="15"/>
  <c r="CE98" i="15"/>
  <c r="CG98" i="15"/>
  <c r="AE96" i="15"/>
  <c r="CC96" i="15"/>
  <c r="CE96" i="15"/>
  <c r="CG96" i="15"/>
  <c r="AE94" i="15"/>
  <c r="AM94" i="15" s="1"/>
  <c r="BQ94" i="15" s="1"/>
  <c r="BM94" i="15" s="1"/>
  <c r="CC94" i="15"/>
  <c r="CE94" i="15"/>
  <c r="CG94" i="15"/>
  <c r="AE92" i="15"/>
  <c r="AM92" i="15" s="1"/>
  <c r="BQ92" i="15" s="1"/>
  <c r="BK92" i="15" s="1"/>
  <c r="CC92" i="15"/>
  <c r="CE92" i="15"/>
  <c r="CG92" i="15"/>
  <c r="AE90" i="15"/>
  <c r="AM90" i="15" s="1"/>
  <c r="BQ90" i="15"/>
  <c r="BK90" i="15" s="1"/>
  <c r="CK90" i="15" s="1"/>
  <c r="CC90" i="15"/>
  <c r="CE90" i="15"/>
  <c r="CG90" i="15"/>
  <c r="AE88" i="15"/>
  <c r="AM88" i="15" s="1"/>
  <c r="BQ88" i="15" s="1"/>
  <c r="BK88" i="15" s="1"/>
  <c r="CK88" i="15" s="1"/>
  <c r="CC88" i="15"/>
  <c r="CE88" i="15"/>
  <c r="CG88" i="15"/>
  <c r="AE86" i="15"/>
  <c r="AM86" i="15" s="1"/>
  <c r="BQ86" i="15" s="1"/>
  <c r="CC86" i="15"/>
  <c r="CE86" i="15"/>
  <c r="CG86" i="15"/>
  <c r="AE84" i="15"/>
  <c r="CC84" i="15"/>
  <c r="CE84" i="15"/>
  <c r="CG84" i="15"/>
  <c r="AE82" i="15"/>
  <c r="AM82" i="15" s="1"/>
  <c r="BQ82" i="15" s="1"/>
  <c r="BK82" i="15" s="1"/>
  <c r="CK82" i="15" s="1"/>
  <c r="CC82" i="15"/>
  <c r="CE82" i="15"/>
  <c r="CG82" i="15"/>
  <c r="AE80" i="15"/>
  <c r="AM80" i="15" s="1"/>
  <c r="BQ80" i="15"/>
  <c r="CC80" i="15"/>
  <c r="CE80" i="15"/>
  <c r="CG80" i="15"/>
  <c r="AE78" i="15"/>
  <c r="AM78" i="15" s="1"/>
  <c r="BQ78" i="15" s="1"/>
  <c r="BK78" i="15" s="1"/>
  <c r="CK78" i="15" s="1"/>
  <c r="CC78" i="15"/>
  <c r="CE78" i="15"/>
  <c r="CG78" i="15"/>
  <c r="AE76" i="15"/>
  <c r="AM76" i="15" s="1"/>
  <c r="BQ76" i="15" s="1"/>
  <c r="BK76" i="15" s="1"/>
  <c r="CC76" i="15"/>
  <c r="CE76" i="15"/>
  <c r="CG76" i="15"/>
  <c r="AE74" i="15"/>
  <c r="AM74" i="15" s="1"/>
  <c r="BQ74" i="15" s="1"/>
  <c r="BK74" i="15" s="1"/>
  <c r="CK74" i="15" s="1"/>
  <c r="CC74" i="15"/>
  <c r="CE74" i="15"/>
  <c r="CG74" i="15"/>
  <c r="AE72" i="15"/>
  <c r="CC72" i="15"/>
  <c r="CE72" i="15"/>
  <c r="CG72" i="15"/>
  <c r="AE70" i="15"/>
  <c r="AM70" i="15" s="1"/>
  <c r="BQ70" i="15"/>
  <c r="BK70" i="15" s="1"/>
  <c r="CK70" i="15" s="1"/>
  <c r="CC70" i="15"/>
  <c r="CE70" i="15"/>
  <c r="CG70" i="15"/>
  <c r="AE68" i="15"/>
  <c r="CC68" i="15"/>
  <c r="CE68" i="15"/>
  <c r="CG68" i="15"/>
  <c r="AE66" i="15"/>
  <c r="CC66" i="15"/>
  <c r="CE66" i="15"/>
  <c r="CG66" i="15"/>
  <c r="AE64" i="15"/>
  <c r="AM64" i="15" s="1"/>
  <c r="BQ64" i="15" s="1"/>
  <c r="BM64" i="15" s="1"/>
  <c r="CM64" i="15" s="1"/>
  <c r="CC64" i="15"/>
  <c r="CE64" i="15"/>
  <c r="CG64" i="15"/>
  <c r="AE62" i="15"/>
  <c r="AM62" i="15" s="1"/>
  <c r="BQ62" i="15"/>
  <c r="BM62" i="15" s="1"/>
  <c r="CC62" i="15"/>
  <c r="CE62" i="15"/>
  <c r="CG62" i="15"/>
  <c r="AE60" i="15"/>
  <c r="CC60" i="15"/>
  <c r="CE60" i="15"/>
  <c r="CG60" i="15"/>
  <c r="AE58" i="15"/>
  <c r="CC58" i="15"/>
  <c r="CE58" i="15"/>
  <c r="CG58" i="15"/>
  <c r="AE56" i="15"/>
  <c r="AM56" i="15" s="1"/>
  <c r="BQ56" i="15" s="1"/>
  <c r="BM56" i="15" s="1"/>
  <c r="CM56" i="15" s="1"/>
  <c r="CC56" i="15"/>
  <c r="CE56" i="15"/>
  <c r="CG56" i="15"/>
  <c r="AE54" i="15"/>
  <c r="AM54" i="15" s="1"/>
  <c r="BQ54" i="15"/>
  <c r="BK54" i="15" s="1"/>
  <c r="CK54" i="15" s="1"/>
  <c r="CC54" i="15"/>
  <c r="CE54" i="15"/>
  <c r="CG54" i="15"/>
  <c r="AE52" i="15"/>
  <c r="CC52" i="15"/>
  <c r="CE52" i="15"/>
  <c r="CG52" i="15"/>
  <c r="AE50" i="15"/>
  <c r="CC50" i="15"/>
  <c r="CE50" i="15"/>
  <c r="CG50" i="15"/>
  <c r="AE48" i="15"/>
  <c r="AM48" i="15" s="1"/>
  <c r="BQ48" i="15"/>
  <c r="BM48" i="15" s="1"/>
  <c r="CM48" i="15" s="1"/>
  <c r="CC48" i="15"/>
  <c r="CE48" i="15"/>
  <c r="CG48" i="15"/>
  <c r="AE46" i="15"/>
  <c r="AM46" i="15" s="1"/>
  <c r="BQ46" i="15" s="1"/>
  <c r="BK46" i="15" s="1"/>
  <c r="CK46" i="15" s="1"/>
  <c r="CC46" i="15"/>
  <c r="CE46" i="15"/>
  <c r="CG46" i="15"/>
  <c r="AE44" i="15"/>
  <c r="CC44" i="15"/>
  <c r="CE44" i="15"/>
  <c r="CG44" i="15"/>
  <c r="AE42" i="15"/>
  <c r="CC42" i="15"/>
  <c r="CE42" i="15"/>
  <c r="CG42" i="15"/>
  <c r="AE40" i="15"/>
  <c r="AM40" i="15" s="1"/>
  <c r="BQ40" i="15" s="1"/>
  <c r="BM40" i="15" s="1"/>
  <c r="CM40" i="15" s="1"/>
  <c r="CC40" i="15"/>
  <c r="CE40" i="15"/>
  <c r="CG40" i="15"/>
  <c r="AE38" i="15"/>
  <c r="AM38" i="15" s="1"/>
  <c r="BQ38" i="15"/>
  <c r="BK38" i="15" s="1"/>
  <c r="CK38" i="15" s="1"/>
  <c r="CC38" i="15"/>
  <c r="CE38" i="15"/>
  <c r="CG38" i="15"/>
  <c r="AE36" i="15"/>
  <c r="CC36" i="15"/>
  <c r="CE36" i="15"/>
  <c r="CG36" i="15"/>
  <c r="AE34" i="15"/>
  <c r="CC34" i="15"/>
  <c r="CE34" i="15"/>
  <c r="CG34" i="15"/>
  <c r="AE32" i="15"/>
  <c r="AM32" i="15" s="1"/>
  <c r="BQ32" i="15" s="1"/>
  <c r="BK32" i="15" s="1"/>
  <c r="CK32" i="15" s="1"/>
  <c r="CC32" i="15"/>
  <c r="CE32" i="15"/>
  <c r="CG32" i="15"/>
  <c r="AE30" i="15"/>
  <c r="AM30" i="15" s="1"/>
  <c r="BQ30" i="15"/>
  <c r="BK30" i="15" s="1"/>
  <c r="CK30" i="15" s="1"/>
  <c r="CC30" i="15"/>
  <c r="CE30" i="15"/>
  <c r="CG30" i="15"/>
  <c r="AE28" i="15"/>
  <c r="CC28" i="15"/>
  <c r="CE28" i="15"/>
  <c r="CG28" i="15"/>
  <c r="AE26" i="15"/>
  <c r="CC26" i="15"/>
  <c r="CE26" i="15"/>
  <c r="CG26" i="15"/>
  <c r="AE24" i="15"/>
  <c r="AM24" i="15" s="1"/>
  <c r="BQ24" i="15" s="1"/>
  <c r="CC24" i="15"/>
  <c r="CE24" i="15"/>
  <c r="CG24" i="15"/>
  <c r="AE22" i="15"/>
  <c r="AM22" i="15" s="1"/>
  <c r="BQ22" i="15"/>
  <c r="CC22" i="15"/>
  <c r="CE22" i="15"/>
  <c r="CG22" i="15"/>
  <c r="AE20" i="15"/>
  <c r="AM20" i="15" s="1"/>
  <c r="CC20" i="15"/>
  <c r="CE20" i="15"/>
  <c r="CG20" i="15"/>
  <c r="AE18" i="15"/>
  <c r="AM18" i="15" s="1"/>
  <c r="CC18" i="15"/>
  <c r="CE18" i="15"/>
  <c r="CG18" i="15"/>
  <c r="AE118" i="14"/>
  <c r="AM118" i="14" s="1"/>
  <c r="BQ118" i="14"/>
  <c r="BM118" i="14" s="1"/>
  <c r="CC118" i="14"/>
  <c r="CE118" i="14"/>
  <c r="AE116" i="14"/>
  <c r="AM116" i="14" s="1"/>
  <c r="BQ116" i="14" s="1"/>
  <c r="BM116" i="14" s="1"/>
  <c r="CC116" i="14"/>
  <c r="CE116" i="14"/>
  <c r="CG116" i="14"/>
  <c r="AE114" i="14"/>
  <c r="AM114" i="14" s="1"/>
  <c r="BQ114" i="14" s="1"/>
  <c r="CC114" i="14"/>
  <c r="CE114" i="14"/>
  <c r="CG114" i="14"/>
  <c r="AE112" i="14"/>
  <c r="AM112" i="14" s="1"/>
  <c r="BQ112" i="14" s="1"/>
  <c r="CC112" i="14"/>
  <c r="CE112" i="14"/>
  <c r="CG112" i="14"/>
  <c r="AE110" i="14"/>
  <c r="AM110" i="14" s="1"/>
  <c r="BQ110" i="14"/>
  <c r="CC110" i="14"/>
  <c r="CE110" i="14"/>
  <c r="CG110" i="14"/>
  <c r="AE108" i="14"/>
  <c r="AM108" i="14" s="1"/>
  <c r="BQ108" i="14"/>
  <c r="BM108" i="14" s="1"/>
  <c r="CM108" i="14" s="1"/>
  <c r="CC108" i="14"/>
  <c r="CE108" i="14"/>
  <c r="CG108" i="14"/>
  <c r="AE106" i="14"/>
  <c r="AM106" i="14" s="1"/>
  <c r="BQ106" i="14" s="1"/>
  <c r="BM106" i="14" s="1"/>
  <c r="CM106" i="14" s="1"/>
  <c r="CC106" i="14"/>
  <c r="CE106" i="14"/>
  <c r="CG106" i="14"/>
  <c r="AE104" i="14"/>
  <c r="AM104" i="14" s="1"/>
  <c r="BQ104" i="14" s="1"/>
  <c r="BM104" i="14" s="1"/>
  <c r="CM104" i="14" s="1"/>
  <c r="CC104" i="14"/>
  <c r="CE104" i="14"/>
  <c r="CG104" i="14"/>
  <c r="AE102" i="14"/>
  <c r="AM102" i="14" s="1"/>
  <c r="BQ102" i="14"/>
  <c r="CC102" i="14"/>
  <c r="CE102" i="14"/>
  <c r="CG102" i="14"/>
  <c r="AE100" i="14"/>
  <c r="AM100" i="14" s="1"/>
  <c r="BQ100" i="14" s="1"/>
  <c r="BM100" i="14" s="1"/>
  <c r="CM100" i="14" s="1"/>
  <c r="CC100" i="14"/>
  <c r="CE100" i="14"/>
  <c r="CG100" i="14"/>
  <c r="AE98" i="14"/>
  <c r="AM98" i="14" s="1"/>
  <c r="BQ98" i="14" s="1"/>
  <c r="CC98" i="14"/>
  <c r="CE98" i="14"/>
  <c r="CG98" i="14"/>
  <c r="AE96" i="14"/>
  <c r="AM96" i="14" s="1"/>
  <c r="BQ96" i="14"/>
  <c r="BM96" i="14" s="1"/>
  <c r="CM96" i="14" s="1"/>
  <c r="CC96" i="14"/>
  <c r="CE96" i="14"/>
  <c r="CG96" i="14"/>
  <c r="AE94" i="14"/>
  <c r="AM94" i="14" s="1"/>
  <c r="BQ94" i="14" s="1"/>
  <c r="CC94" i="14"/>
  <c r="CE94" i="14"/>
  <c r="CG94" i="14"/>
  <c r="AE92" i="14"/>
  <c r="AM92" i="14" s="1"/>
  <c r="BQ92" i="14" s="1"/>
  <c r="BM92" i="14" s="1"/>
  <c r="CM92" i="14" s="1"/>
  <c r="CC92" i="14"/>
  <c r="CE92" i="14"/>
  <c r="CG92" i="14"/>
  <c r="AE90" i="14"/>
  <c r="AM90" i="14" s="1"/>
  <c r="BQ90" i="14"/>
  <c r="CC90" i="14"/>
  <c r="CE90" i="14"/>
  <c r="CG90" i="14"/>
  <c r="AE88" i="14"/>
  <c r="AM88" i="14" s="1"/>
  <c r="BQ88" i="14"/>
  <c r="BM88" i="14" s="1"/>
  <c r="CM88" i="14" s="1"/>
  <c r="CC88" i="14"/>
  <c r="CE88" i="14"/>
  <c r="CG88" i="14"/>
  <c r="AE86" i="14"/>
  <c r="AM86" i="14" s="1"/>
  <c r="BQ86" i="14"/>
  <c r="BM86" i="14" s="1"/>
  <c r="CC86" i="14"/>
  <c r="CE86" i="14"/>
  <c r="CG86" i="14"/>
  <c r="AE84" i="14"/>
  <c r="AM84" i="14" s="1"/>
  <c r="BQ84" i="14" s="1"/>
  <c r="BM84" i="14" s="1"/>
  <c r="CC84" i="14"/>
  <c r="CE84" i="14"/>
  <c r="CG84" i="14"/>
  <c r="AE82" i="14"/>
  <c r="AM82" i="14" s="1"/>
  <c r="BQ82" i="14" s="1"/>
  <c r="CC82" i="14"/>
  <c r="CE82" i="14"/>
  <c r="CG82" i="14"/>
  <c r="AE80" i="14"/>
  <c r="AM80" i="14" s="1"/>
  <c r="BQ80" i="14"/>
  <c r="CC80" i="14"/>
  <c r="CE80" i="14"/>
  <c r="CG80" i="14"/>
  <c r="AE78" i="14"/>
  <c r="AM78" i="14" s="1"/>
  <c r="BQ78" i="14" s="1"/>
  <c r="CC78" i="14"/>
  <c r="CE78" i="14"/>
  <c r="CG78" i="14"/>
  <c r="AE76" i="14"/>
  <c r="AM76" i="14" s="1"/>
  <c r="BQ76" i="14"/>
  <c r="BM76" i="14" s="1"/>
  <c r="CC76" i="14"/>
  <c r="CE76" i="14"/>
  <c r="CG76" i="14"/>
  <c r="AE74" i="14"/>
  <c r="AM74" i="14" s="1"/>
  <c r="BQ74" i="14"/>
  <c r="BK74" i="14" s="1"/>
  <c r="CC74" i="14"/>
  <c r="CE74" i="14"/>
  <c r="CG74" i="14"/>
  <c r="AE72" i="14"/>
  <c r="AM72" i="14" s="1"/>
  <c r="BQ72" i="14" s="1"/>
  <c r="BM72" i="14" s="1"/>
  <c r="CM72" i="14" s="1"/>
  <c r="CC72" i="14"/>
  <c r="CE72" i="14"/>
  <c r="CG72" i="14"/>
  <c r="AE70" i="14"/>
  <c r="AM70" i="14" s="1"/>
  <c r="BQ70" i="14"/>
  <c r="BM70" i="14" s="1"/>
  <c r="CM70" i="14" s="1"/>
  <c r="CC70" i="14"/>
  <c r="CE70" i="14"/>
  <c r="CG70" i="14"/>
  <c r="AE68" i="14"/>
  <c r="AM68" i="14" s="1"/>
  <c r="BQ68" i="14" s="1"/>
  <c r="BM68" i="14" s="1"/>
  <c r="CM68" i="14" s="1"/>
  <c r="CC68" i="14"/>
  <c r="CE68" i="14"/>
  <c r="CG68" i="14"/>
  <c r="AE66" i="14"/>
  <c r="AM66" i="14" s="1"/>
  <c r="BQ66" i="14" s="1"/>
  <c r="CC66" i="14"/>
  <c r="CE66" i="14"/>
  <c r="CG66" i="14"/>
  <c r="AE64" i="14"/>
  <c r="AM64" i="14" s="1"/>
  <c r="BQ64" i="14" s="1"/>
  <c r="CC64" i="14"/>
  <c r="CE64" i="14"/>
  <c r="CG64" i="14"/>
  <c r="AE62" i="14"/>
  <c r="AM62" i="14" s="1"/>
  <c r="BQ62" i="14" s="1"/>
  <c r="CC62" i="14"/>
  <c r="CE62" i="14"/>
  <c r="CG62" i="14"/>
  <c r="AE60" i="14"/>
  <c r="AM60" i="14" s="1"/>
  <c r="BQ60" i="14"/>
  <c r="BM60" i="14" s="1"/>
  <c r="CM60" i="14" s="1"/>
  <c r="CC60" i="14"/>
  <c r="CE60" i="14"/>
  <c r="CG60" i="14"/>
  <c r="AE58" i="14"/>
  <c r="AM58" i="14" s="1"/>
  <c r="BQ58" i="14"/>
  <c r="CC58" i="14"/>
  <c r="CE58" i="14"/>
  <c r="CG58" i="14"/>
  <c r="AE56" i="14"/>
  <c r="AM56" i="14" s="1"/>
  <c r="BQ56" i="14" s="1"/>
  <c r="BM56" i="14" s="1"/>
  <c r="CM56" i="14" s="1"/>
  <c r="CC56" i="14"/>
  <c r="CE56" i="14"/>
  <c r="CG56" i="14"/>
  <c r="AE54" i="14"/>
  <c r="AM54" i="14" s="1"/>
  <c r="BQ54" i="14" s="1"/>
  <c r="BM54" i="14" s="1"/>
  <c r="CC54" i="14"/>
  <c r="CE54" i="14"/>
  <c r="CG54" i="14"/>
  <c r="AE52" i="14"/>
  <c r="AM52" i="14" s="1"/>
  <c r="BQ52" i="14"/>
  <c r="BM52" i="14" s="1"/>
  <c r="CM52" i="14" s="1"/>
  <c r="CC52" i="14"/>
  <c r="CE52" i="14"/>
  <c r="CG52" i="14"/>
  <c r="AE50" i="14"/>
  <c r="AM50" i="14" s="1"/>
  <c r="BQ50" i="14" s="1"/>
  <c r="CC50" i="14"/>
  <c r="CE50" i="14"/>
  <c r="CG50" i="14"/>
  <c r="AE48" i="14"/>
  <c r="AM48" i="14" s="1"/>
  <c r="BQ48" i="14" s="1"/>
  <c r="CC48" i="14"/>
  <c r="CE48" i="14"/>
  <c r="CG48" i="14"/>
  <c r="AE46" i="14"/>
  <c r="AM46" i="14" s="1"/>
  <c r="BQ46" i="14" s="1"/>
  <c r="CC46" i="14"/>
  <c r="CE46" i="14"/>
  <c r="CG46" i="14"/>
  <c r="AE44" i="14"/>
  <c r="AM44" i="14" s="1"/>
  <c r="BQ44" i="14"/>
  <c r="BM44" i="14" s="1"/>
  <c r="CC44" i="14"/>
  <c r="CE44" i="14"/>
  <c r="CG44" i="14"/>
  <c r="AE42" i="14"/>
  <c r="AM42" i="14" s="1"/>
  <c r="BQ42" i="14"/>
  <c r="BM42" i="14" s="1"/>
  <c r="CM42" i="14" s="1"/>
  <c r="CC42" i="14"/>
  <c r="CE42" i="14"/>
  <c r="CG42" i="14"/>
  <c r="AE40" i="14"/>
  <c r="AM40" i="14" s="1"/>
  <c r="BQ40" i="14" s="1"/>
  <c r="BM40" i="14" s="1"/>
  <c r="CM40" i="14" s="1"/>
  <c r="CC40" i="14"/>
  <c r="CE40" i="14"/>
  <c r="CG40" i="14"/>
  <c r="AE38" i="14"/>
  <c r="AM38" i="14" s="1"/>
  <c r="BQ38" i="14" s="1"/>
  <c r="CC38" i="14"/>
  <c r="CE38" i="14"/>
  <c r="CG38" i="14"/>
  <c r="AE36" i="14"/>
  <c r="AM36" i="14" s="1"/>
  <c r="BQ36" i="14"/>
  <c r="BM36" i="14" s="1"/>
  <c r="CM36" i="14" s="1"/>
  <c r="CC36" i="14"/>
  <c r="CE36" i="14"/>
  <c r="CG36" i="14"/>
  <c r="AE34" i="14"/>
  <c r="AM34" i="14" s="1"/>
  <c r="BQ34" i="14" s="1"/>
  <c r="CC34" i="14"/>
  <c r="CE34" i="14"/>
  <c r="CG34" i="14"/>
  <c r="AE32" i="14"/>
  <c r="AM32" i="14" s="1"/>
  <c r="BQ32" i="14" s="1"/>
  <c r="CC32" i="14"/>
  <c r="CE32" i="14"/>
  <c r="CG32" i="14"/>
  <c r="AE30" i="14"/>
  <c r="AM30" i="14" s="1"/>
  <c r="BQ30" i="14" s="1"/>
  <c r="BK30" i="14" s="1"/>
  <c r="CK30" i="14" s="1"/>
  <c r="CC30" i="14"/>
  <c r="CE30" i="14"/>
  <c r="CG30" i="14"/>
  <c r="AE28" i="14"/>
  <c r="AM28" i="14" s="1"/>
  <c r="BQ28" i="14"/>
  <c r="BK28" i="14" s="1"/>
  <c r="CC28" i="14"/>
  <c r="CE28" i="14"/>
  <c r="CG28" i="14"/>
  <c r="AE26" i="14"/>
  <c r="AM26" i="14" s="1"/>
  <c r="BQ26" i="14"/>
  <c r="CC26" i="14"/>
  <c r="CE26" i="14"/>
  <c r="CG26" i="14"/>
  <c r="AE24" i="14"/>
  <c r="AM24" i="14" s="1"/>
  <c r="BQ24" i="14" s="1"/>
  <c r="BM24" i="14" s="1"/>
  <c r="CM24" i="14" s="1"/>
  <c r="CC24" i="14"/>
  <c r="CE24" i="14"/>
  <c r="CG24" i="14"/>
  <c r="AE22" i="14"/>
  <c r="AM22" i="14" s="1"/>
  <c r="BQ22" i="14" s="1"/>
  <c r="BK22" i="14" s="1"/>
  <c r="CK22" i="14" s="1"/>
  <c r="CC22" i="14"/>
  <c r="CE22" i="14"/>
  <c r="CG22" i="14"/>
  <c r="AE20" i="14"/>
  <c r="AM20" i="14" s="1"/>
  <c r="BQ20" i="14" s="1"/>
  <c r="CC20" i="14"/>
  <c r="CE20" i="14"/>
  <c r="CG20" i="14"/>
  <c r="AE18" i="14"/>
  <c r="AM18" i="14" s="1"/>
  <c r="CC18" i="14"/>
  <c r="CE18" i="14"/>
  <c r="CG18" i="14"/>
  <c r="W8" i="24"/>
  <c r="S18" i="7"/>
  <c r="BI18" i="7"/>
  <c r="BK18" i="7"/>
  <c r="BM18" i="7"/>
  <c r="S20" i="7"/>
  <c r="AW20" i="7"/>
  <c r="AS20" i="7" s="1"/>
  <c r="BS20" i="7" s="1"/>
  <c r="BI20" i="7"/>
  <c r="BK20" i="7"/>
  <c r="BM20" i="7"/>
  <c r="S22" i="7"/>
  <c r="AW22" i="7" s="1"/>
  <c r="BI22" i="7"/>
  <c r="BK22" i="7"/>
  <c r="BM22" i="7"/>
  <c r="S24" i="7"/>
  <c r="AW24" i="7" s="1"/>
  <c r="BI24" i="7"/>
  <c r="BK24" i="7"/>
  <c r="BM24" i="7"/>
  <c r="S26" i="7"/>
  <c r="AW26" i="7" s="1"/>
  <c r="BI26" i="7"/>
  <c r="BK26" i="7"/>
  <c r="BM26" i="7"/>
  <c r="S28" i="7"/>
  <c r="AW28" i="7" s="1"/>
  <c r="AS28" i="7" s="1"/>
  <c r="BS28" i="7" s="1"/>
  <c r="BI28" i="7"/>
  <c r="BK28" i="7"/>
  <c r="BM28" i="7"/>
  <c r="S30" i="7"/>
  <c r="AW30" i="7" s="1"/>
  <c r="BI30" i="7"/>
  <c r="BK30" i="7"/>
  <c r="BM30" i="7"/>
  <c r="S32" i="7"/>
  <c r="AW32" i="7"/>
  <c r="BI32" i="7"/>
  <c r="BK32" i="7"/>
  <c r="BM32" i="7"/>
  <c r="S34" i="7"/>
  <c r="AW34" i="7" s="1"/>
  <c r="BI34" i="7"/>
  <c r="BK34" i="7"/>
  <c r="BM34" i="7"/>
  <c r="S36" i="7"/>
  <c r="AW36" i="7" s="1"/>
  <c r="AS36" i="7" s="1"/>
  <c r="BS36" i="7" s="1"/>
  <c r="BI36" i="7"/>
  <c r="BK36" i="7"/>
  <c r="BM36" i="7"/>
  <c r="S38" i="7"/>
  <c r="AW38" i="7"/>
  <c r="AQ38" i="7" s="1"/>
  <c r="BQ38" i="7" s="1"/>
  <c r="AS38" i="7"/>
  <c r="BS38" i="7" s="1"/>
  <c r="BI38" i="7"/>
  <c r="BK38" i="7"/>
  <c r="BM38" i="7"/>
  <c r="S40" i="7"/>
  <c r="AW40" i="7"/>
  <c r="BI40" i="7"/>
  <c r="BK40" i="7"/>
  <c r="BM40" i="7"/>
  <c r="S42" i="7"/>
  <c r="AW42" i="7" s="1"/>
  <c r="BI42" i="7"/>
  <c r="BK42" i="7"/>
  <c r="BM42" i="7"/>
  <c r="S44" i="7"/>
  <c r="AW44" i="7" s="1"/>
  <c r="AS44" i="7" s="1"/>
  <c r="BS44" i="7"/>
  <c r="BI44" i="7"/>
  <c r="BK44" i="7"/>
  <c r="BM44" i="7"/>
  <c r="S46" i="7"/>
  <c r="AW46" i="7" s="1"/>
  <c r="BI46" i="7"/>
  <c r="BK46" i="7"/>
  <c r="BM46" i="7"/>
  <c r="S48" i="7"/>
  <c r="AW48" i="7"/>
  <c r="BI48" i="7"/>
  <c r="BK48" i="7"/>
  <c r="BM48" i="7"/>
  <c r="S50" i="7"/>
  <c r="AW50" i="7" s="1"/>
  <c r="BI50" i="7"/>
  <c r="BK50" i="7"/>
  <c r="BM50" i="7"/>
  <c r="S52" i="7"/>
  <c r="AW52" i="7"/>
  <c r="AS52" i="7" s="1"/>
  <c r="BS52" i="7" s="1"/>
  <c r="BI52" i="7"/>
  <c r="BK52" i="7"/>
  <c r="BM52" i="7"/>
  <c r="S54" i="7"/>
  <c r="AW54" i="7"/>
  <c r="BI54" i="7"/>
  <c r="BK54" i="7"/>
  <c r="BM54" i="7"/>
  <c r="S56" i="7"/>
  <c r="AW56" i="7" s="1"/>
  <c r="BI56" i="7"/>
  <c r="BK56" i="7"/>
  <c r="BM56" i="7"/>
  <c r="S58" i="7"/>
  <c r="AW58" i="7" s="1"/>
  <c r="BI58" i="7"/>
  <c r="BK58" i="7"/>
  <c r="BM58" i="7"/>
  <c r="S60" i="7"/>
  <c r="AW60" i="7" s="1"/>
  <c r="AS60" i="7" s="1"/>
  <c r="BS60" i="7" s="1"/>
  <c r="BI60" i="7"/>
  <c r="BK60" i="7"/>
  <c r="BM60" i="7"/>
  <c r="S62" i="7"/>
  <c r="AW62" i="7"/>
  <c r="BI62" i="7"/>
  <c r="BK62" i="7"/>
  <c r="BM62" i="7"/>
  <c r="S64" i="7"/>
  <c r="AW64" i="7"/>
  <c r="BI64" i="7"/>
  <c r="BK64" i="7"/>
  <c r="BM64" i="7"/>
  <c r="S66" i="7"/>
  <c r="AW66" i="7" s="1"/>
  <c r="AS66" i="7" s="1"/>
  <c r="BS66" i="7" s="1"/>
  <c r="BI66" i="7"/>
  <c r="BK66" i="7"/>
  <c r="BM66" i="7"/>
  <c r="S68" i="7"/>
  <c r="AW68" i="7"/>
  <c r="BI68" i="7"/>
  <c r="BK68" i="7"/>
  <c r="BM68" i="7"/>
  <c r="S70" i="7"/>
  <c r="AW70" i="7"/>
  <c r="AS70" i="7"/>
  <c r="BS70" i="7" s="1"/>
  <c r="BI70" i="7"/>
  <c r="BK70" i="7"/>
  <c r="BM70" i="7"/>
  <c r="S72" i="7"/>
  <c r="AW72" i="7" s="1"/>
  <c r="AS72" i="7" s="1"/>
  <c r="BS72" i="7" s="1"/>
  <c r="BI72" i="7"/>
  <c r="BK72" i="7"/>
  <c r="BM72" i="7"/>
  <c r="S74" i="7"/>
  <c r="AW74" i="7" s="1"/>
  <c r="BI74" i="7"/>
  <c r="BK74" i="7"/>
  <c r="BM74" i="7"/>
  <c r="S76" i="7"/>
  <c r="AW76" i="7"/>
  <c r="AS76" i="7"/>
  <c r="BS76" i="7" s="1"/>
  <c r="BI76" i="7"/>
  <c r="BK76" i="7"/>
  <c r="BM76" i="7"/>
  <c r="S78" i="7"/>
  <c r="AW78" i="7" s="1"/>
  <c r="BI78" i="7"/>
  <c r="BK78" i="7"/>
  <c r="BM78" i="7"/>
  <c r="S80" i="7"/>
  <c r="AW80" i="7" s="1"/>
  <c r="AS80" i="7" s="1"/>
  <c r="BS80" i="7" s="1"/>
  <c r="BI80" i="7"/>
  <c r="BK80" i="7"/>
  <c r="BM80" i="7"/>
  <c r="S82" i="7"/>
  <c r="AW82" i="7"/>
  <c r="BI82" i="7"/>
  <c r="BK82" i="7"/>
  <c r="BM82" i="7"/>
  <c r="S84" i="7"/>
  <c r="AW84" i="7" s="1"/>
  <c r="AS84" i="7" s="1"/>
  <c r="BS84" i="7" s="1"/>
  <c r="BI84" i="7"/>
  <c r="BK84" i="7"/>
  <c r="BM84" i="7"/>
  <c r="S86" i="7"/>
  <c r="AW86" i="7" s="1"/>
  <c r="BI86" i="7"/>
  <c r="BK86" i="7"/>
  <c r="BM86" i="7"/>
  <c r="S88" i="7"/>
  <c r="AW88" i="7"/>
  <c r="AS88" i="7"/>
  <c r="BS88" i="7"/>
  <c r="BI88" i="7"/>
  <c r="BK88" i="7"/>
  <c r="BM88" i="7"/>
  <c r="S90" i="7"/>
  <c r="AW90" i="7" s="1"/>
  <c r="BI90" i="7"/>
  <c r="BK90" i="7"/>
  <c r="BM90" i="7"/>
  <c r="S92" i="7"/>
  <c r="AW92" i="7" s="1"/>
  <c r="AS92" i="7" s="1"/>
  <c r="BS92" i="7" s="1"/>
  <c r="BI92" i="7"/>
  <c r="BK92" i="7"/>
  <c r="BM92" i="7"/>
  <c r="S94" i="7"/>
  <c r="AW94" i="7" s="1"/>
  <c r="AS94" i="7" s="1"/>
  <c r="BS94" i="7" s="1"/>
  <c r="BI94" i="7"/>
  <c r="BK94" i="7"/>
  <c r="BM94" i="7"/>
  <c r="S96" i="7"/>
  <c r="AW96" i="7" s="1"/>
  <c r="BI96" i="7"/>
  <c r="BK96" i="7"/>
  <c r="BM96" i="7"/>
  <c r="S98" i="7"/>
  <c r="AW98" i="7" s="1"/>
  <c r="BI98" i="7"/>
  <c r="BK98" i="7"/>
  <c r="BM98" i="7"/>
  <c r="S100" i="7"/>
  <c r="AW100" i="7"/>
  <c r="AS100" i="7" s="1"/>
  <c r="BS100" i="7" s="1"/>
  <c r="BI100" i="7"/>
  <c r="BK100" i="7"/>
  <c r="BM100" i="7"/>
  <c r="S102" i="7"/>
  <c r="AW102" i="7" s="1"/>
  <c r="AS102" i="7" s="1"/>
  <c r="BS102" i="7" s="1"/>
  <c r="BI102" i="7"/>
  <c r="BK102" i="7"/>
  <c r="BM102" i="7"/>
  <c r="S104" i="7"/>
  <c r="AW104" i="7" s="1"/>
  <c r="AS104" i="7" s="1"/>
  <c r="BS104" i="7" s="1"/>
  <c r="BI104" i="7"/>
  <c r="BK104" i="7"/>
  <c r="BM104" i="7"/>
  <c r="S106" i="7"/>
  <c r="AW106" i="7" s="1"/>
  <c r="BI106" i="7"/>
  <c r="BK106" i="7"/>
  <c r="BM106" i="7"/>
  <c r="S108" i="7"/>
  <c r="AW108" i="7" s="1"/>
  <c r="AS108" i="7" s="1"/>
  <c r="BS108" i="7" s="1"/>
  <c r="BI108" i="7"/>
  <c r="BK108" i="7"/>
  <c r="BM108" i="7"/>
  <c r="S110" i="7"/>
  <c r="AW110" i="7" s="1"/>
  <c r="AS110" i="7" s="1"/>
  <c r="BS110" i="7" s="1"/>
  <c r="BI110" i="7"/>
  <c r="BK110" i="7"/>
  <c r="BM110" i="7"/>
  <c r="S112" i="7"/>
  <c r="AW112" i="7"/>
  <c r="AS112" i="7" s="1"/>
  <c r="BS112" i="7" s="1"/>
  <c r="BI112" i="7"/>
  <c r="BK112" i="7"/>
  <c r="BM112" i="7"/>
  <c r="S114" i="7"/>
  <c r="AW114" i="7" s="1"/>
  <c r="BI114" i="7"/>
  <c r="BK114" i="7"/>
  <c r="BM114" i="7"/>
  <c r="S116" i="7"/>
  <c r="AW116" i="7" s="1"/>
  <c r="AS116" i="7" s="1"/>
  <c r="BS116" i="7" s="1"/>
  <c r="BI116" i="7"/>
  <c r="BK116" i="7"/>
  <c r="BM116" i="7"/>
  <c r="S118" i="7"/>
  <c r="AW118" i="7"/>
  <c r="AS118" i="7"/>
  <c r="BS118" i="7" s="1"/>
  <c r="BI118" i="7"/>
  <c r="BK118" i="7"/>
  <c r="BM118" i="7"/>
  <c r="S120" i="7"/>
  <c r="AW120" i="7"/>
  <c r="AS120" i="7" s="1"/>
  <c r="BS120" i="7" s="1"/>
  <c r="BI120" i="7"/>
  <c r="BK120" i="7"/>
  <c r="BM120" i="7"/>
  <c r="S122" i="7"/>
  <c r="AW122" i="7" s="1"/>
  <c r="BI122" i="7"/>
  <c r="BK122" i="7"/>
  <c r="BM122" i="7"/>
  <c r="S124" i="7"/>
  <c r="AW124" i="7"/>
  <c r="AS124" i="7" s="1"/>
  <c r="BS124" i="7" s="1"/>
  <c r="BI124" i="7"/>
  <c r="BK124" i="7"/>
  <c r="BM124" i="7"/>
  <c r="S126" i="7"/>
  <c r="AW126" i="7" s="1"/>
  <c r="AS126" i="7" s="1"/>
  <c r="BS126" i="7" s="1"/>
  <c r="BI126" i="7"/>
  <c r="BK126" i="7"/>
  <c r="BM126" i="7"/>
  <c r="S128" i="7"/>
  <c r="AW128" i="7"/>
  <c r="AS128" i="7" s="1"/>
  <c r="BS128" i="7" s="1"/>
  <c r="BI128" i="7"/>
  <c r="BK128" i="7"/>
  <c r="BM128" i="7"/>
  <c r="S130" i="7"/>
  <c r="AW130" i="7"/>
  <c r="BI130" i="7"/>
  <c r="BK130" i="7"/>
  <c r="BM130" i="7"/>
  <c r="S132" i="7"/>
  <c r="AW132" i="7"/>
  <c r="AS132" i="7" s="1"/>
  <c r="BS132" i="7" s="1"/>
  <c r="BI132" i="7"/>
  <c r="BK132" i="7"/>
  <c r="BM132" i="7"/>
  <c r="S134" i="7"/>
  <c r="AW134" i="7" s="1"/>
  <c r="AS134" i="7" s="1"/>
  <c r="BS134" i="7" s="1"/>
  <c r="BI134" i="7"/>
  <c r="BK134" i="7"/>
  <c r="BM134" i="7"/>
  <c r="S136" i="7"/>
  <c r="AW136" i="7"/>
  <c r="AQ136" i="7" s="1"/>
  <c r="BQ136" i="7" s="1"/>
  <c r="BI136" i="7"/>
  <c r="BK136" i="7"/>
  <c r="BM136" i="7"/>
  <c r="S138" i="7"/>
  <c r="AW138" i="7"/>
  <c r="AQ138" i="7"/>
  <c r="BQ138" i="7" s="1"/>
  <c r="BI138" i="7"/>
  <c r="BK138" i="7"/>
  <c r="BM138" i="7"/>
  <c r="S140" i="7"/>
  <c r="AW140" i="7"/>
  <c r="AQ140" i="7"/>
  <c r="BQ140" i="7"/>
  <c r="BI140" i="7"/>
  <c r="BK140" i="7"/>
  <c r="BM140" i="7"/>
  <c r="S142" i="7"/>
  <c r="AW142" i="7" s="1"/>
  <c r="BI142" i="7"/>
  <c r="BK142" i="7"/>
  <c r="BM142" i="7"/>
  <c r="S144" i="7"/>
  <c r="AW144" i="7"/>
  <c r="AS144" i="7"/>
  <c r="BS144" i="7" s="1"/>
  <c r="BI144" i="7"/>
  <c r="BK144" i="7"/>
  <c r="BM144" i="7"/>
  <c r="S146" i="7"/>
  <c r="AW146" i="7" s="1"/>
  <c r="AS146" i="7" s="1"/>
  <c r="BS146" i="7" s="1"/>
  <c r="BI146" i="7"/>
  <c r="BK146" i="7"/>
  <c r="BM146" i="7"/>
  <c r="S148" i="7"/>
  <c r="AW148" i="7"/>
  <c r="AQ148" i="7" s="1"/>
  <c r="BI148" i="7"/>
  <c r="BK148" i="7"/>
  <c r="BM148" i="7"/>
  <c r="S150" i="7"/>
  <c r="AW150" i="7"/>
  <c r="BI150" i="7"/>
  <c r="BK150" i="7"/>
  <c r="BM150" i="7"/>
  <c r="S152" i="7"/>
  <c r="AW152" i="7"/>
  <c r="AS152" i="7"/>
  <c r="BS152" i="7" s="1"/>
  <c r="BI152" i="7"/>
  <c r="BK152" i="7"/>
  <c r="BM152" i="7"/>
  <c r="S154" i="7"/>
  <c r="AW154" i="7"/>
  <c r="AQ154" i="7" s="1"/>
  <c r="BQ154" i="7" s="1"/>
  <c r="BI154" i="7"/>
  <c r="BK154" i="7"/>
  <c r="BM154" i="7"/>
  <c r="S156" i="7"/>
  <c r="AW156" i="7" s="1"/>
  <c r="BI156" i="7"/>
  <c r="BK156" i="7"/>
  <c r="BM156" i="7"/>
  <c r="S158" i="7"/>
  <c r="AW158" i="7"/>
  <c r="BI158" i="7"/>
  <c r="BK158" i="7"/>
  <c r="BM158" i="7"/>
  <c r="S160" i="7"/>
  <c r="AW160" i="7"/>
  <c r="AS160" i="7" s="1"/>
  <c r="BS160" i="7" s="1"/>
  <c r="BI160" i="7"/>
  <c r="BK160" i="7"/>
  <c r="BM160" i="7"/>
  <c r="S162" i="7"/>
  <c r="AW162" i="7" s="1"/>
  <c r="BI162" i="7"/>
  <c r="BK162" i="7"/>
  <c r="BM162" i="7"/>
  <c r="S164" i="7"/>
  <c r="AW164" i="7"/>
  <c r="AQ164" i="7" s="1"/>
  <c r="BI164" i="7"/>
  <c r="BK164" i="7"/>
  <c r="BM164" i="7"/>
  <c r="S166" i="7"/>
  <c r="AW166" i="7"/>
  <c r="BI166" i="7"/>
  <c r="BK166" i="7"/>
  <c r="BM166" i="7"/>
  <c r="S168" i="7"/>
  <c r="AW168" i="7"/>
  <c r="AS168" i="7" s="1"/>
  <c r="BI168" i="7"/>
  <c r="BK168" i="7"/>
  <c r="BM168" i="7"/>
  <c r="AC7" i="24"/>
  <c r="AC8" i="24"/>
  <c r="AC9" i="24"/>
  <c r="W8" i="30"/>
  <c r="U8" i="30"/>
  <c r="AM7" i="30" s="1"/>
  <c r="AC6" i="30"/>
  <c r="AC7" i="30"/>
  <c r="AC8" i="30"/>
  <c r="AC9" i="30"/>
  <c r="AS18" i="30"/>
  <c r="BG18" i="30"/>
  <c r="BS18" i="30" s="1"/>
  <c r="AQ18" i="30"/>
  <c r="BC18" i="30"/>
  <c r="BQ18" i="30" s="1"/>
  <c r="AU18" i="30"/>
  <c r="BI18" i="30"/>
  <c r="BU18" i="30" s="1"/>
  <c r="AS20" i="30"/>
  <c r="BG20" i="30"/>
  <c r="BS20" i="30" s="1"/>
  <c r="AQ20" i="30"/>
  <c r="BC20" i="30"/>
  <c r="BQ20" i="30" s="1"/>
  <c r="AU20" i="30"/>
  <c r="BI20" i="30"/>
  <c r="BU20" i="30" s="1"/>
  <c r="AS22" i="30"/>
  <c r="AS24" i="30"/>
  <c r="AS26" i="30"/>
  <c r="AS28" i="30"/>
  <c r="AS30" i="30"/>
  <c r="AS32" i="30"/>
  <c r="AS34" i="30"/>
  <c r="AS36" i="30"/>
  <c r="AS38" i="30"/>
  <c r="AS40" i="30"/>
  <c r="AS42" i="30"/>
  <c r="AS44" i="30"/>
  <c r="AS46" i="30"/>
  <c r="AS48" i="30"/>
  <c r="AS50" i="30"/>
  <c r="AS52" i="30"/>
  <c r="AS54" i="30"/>
  <c r="AS56" i="30"/>
  <c r="AS58" i="30"/>
  <c r="AS60" i="30"/>
  <c r="AS62" i="30"/>
  <c r="AS64" i="30"/>
  <c r="AS66" i="30"/>
  <c r="AS68" i="30"/>
  <c r="AS70" i="30"/>
  <c r="AS72" i="30"/>
  <c r="AS74" i="30"/>
  <c r="AS76" i="30"/>
  <c r="AS78" i="30"/>
  <c r="AS80" i="30"/>
  <c r="AS82" i="30"/>
  <c r="AS84" i="30"/>
  <c r="AS86" i="30"/>
  <c r="AS88" i="30"/>
  <c r="AS90" i="30"/>
  <c r="AS92" i="30"/>
  <c r="AS94" i="30"/>
  <c r="AS96" i="30"/>
  <c r="AS98" i="30"/>
  <c r="AS100" i="30"/>
  <c r="AS102" i="30"/>
  <c r="AS104" i="30"/>
  <c r="AS106" i="30"/>
  <c r="AS108" i="30"/>
  <c r="AS110" i="30"/>
  <c r="AS112" i="30"/>
  <c r="AS114" i="30"/>
  <c r="AS116" i="30"/>
  <c r="AS118" i="30"/>
  <c r="AQ22" i="30"/>
  <c r="AQ24" i="30"/>
  <c r="AQ26" i="30"/>
  <c r="AQ28" i="30"/>
  <c r="AQ30" i="30"/>
  <c r="AQ32" i="30"/>
  <c r="AQ34" i="30"/>
  <c r="AQ36" i="30"/>
  <c r="AQ38" i="30"/>
  <c r="AQ40" i="30"/>
  <c r="AQ42" i="30"/>
  <c r="AQ44" i="30"/>
  <c r="AQ46" i="30"/>
  <c r="AQ48" i="30"/>
  <c r="AQ50" i="30"/>
  <c r="AQ52" i="30"/>
  <c r="AQ54" i="30"/>
  <c r="AQ56" i="30"/>
  <c r="AQ58" i="30"/>
  <c r="AQ60" i="30"/>
  <c r="AQ62" i="30"/>
  <c r="AQ64" i="30"/>
  <c r="AQ66" i="30"/>
  <c r="AQ68" i="30"/>
  <c r="AQ70" i="30"/>
  <c r="AQ72" i="30"/>
  <c r="AQ74" i="30"/>
  <c r="AQ76" i="30"/>
  <c r="AQ78" i="30"/>
  <c r="AQ80" i="30"/>
  <c r="AQ82" i="30"/>
  <c r="AQ84" i="30"/>
  <c r="AQ86" i="30"/>
  <c r="AQ88" i="30"/>
  <c r="AQ90" i="30"/>
  <c r="AQ92" i="30"/>
  <c r="AQ94" i="30"/>
  <c r="AQ96" i="30"/>
  <c r="AQ98" i="30"/>
  <c r="AQ100" i="30"/>
  <c r="AQ102" i="30"/>
  <c r="AQ104" i="30"/>
  <c r="AQ106" i="30"/>
  <c r="AQ108" i="30"/>
  <c r="AQ110" i="30"/>
  <c r="AQ112" i="30"/>
  <c r="AQ114" i="30"/>
  <c r="AQ116" i="30"/>
  <c r="AQ118" i="30"/>
  <c r="BC22" i="30"/>
  <c r="BQ22" i="30" s="1"/>
  <c r="CG22" i="30" s="1"/>
  <c r="BG22" i="30"/>
  <c r="BS22" i="30" s="1"/>
  <c r="CI22" i="30" s="1"/>
  <c r="AU22" i="30"/>
  <c r="BI22" i="30"/>
  <c r="BU22" i="30" s="1"/>
  <c r="BC24" i="30"/>
  <c r="BQ24" i="30" s="1"/>
  <c r="CG24" i="30" s="1"/>
  <c r="BG24" i="30"/>
  <c r="BS24" i="30" s="1"/>
  <c r="CI24" i="30" s="1"/>
  <c r="AU24" i="30"/>
  <c r="BI24" i="30"/>
  <c r="BU24" i="30" s="1"/>
  <c r="BC26" i="30"/>
  <c r="BQ26" i="30" s="1"/>
  <c r="CG26" i="30" s="1"/>
  <c r="BG26" i="30"/>
  <c r="BS26" i="30" s="1"/>
  <c r="CI26" i="30" s="1"/>
  <c r="AU26" i="30"/>
  <c r="BI26" i="30"/>
  <c r="BU26" i="30" s="1"/>
  <c r="BC28" i="30"/>
  <c r="BQ28" i="30" s="1"/>
  <c r="CG28" i="30" s="1"/>
  <c r="BG28" i="30"/>
  <c r="BS28" i="30" s="1"/>
  <c r="CI28" i="30" s="1"/>
  <c r="AU28" i="30"/>
  <c r="BI28" i="30"/>
  <c r="BU28" i="30" s="1"/>
  <c r="BC30" i="30"/>
  <c r="BQ30" i="30" s="1"/>
  <c r="CG30" i="30" s="1"/>
  <c r="BG30" i="30"/>
  <c r="BS30" i="30" s="1"/>
  <c r="CI30" i="30" s="1"/>
  <c r="AU30" i="30"/>
  <c r="BI30" i="30"/>
  <c r="BU30" i="30" s="1"/>
  <c r="BC32" i="30"/>
  <c r="BQ32" i="30" s="1"/>
  <c r="CG32" i="30" s="1"/>
  <c r="BG32" i="30"/>
  <c r="BS32" i="30" s="1"/>
  <c r="CI32" i="30" s="1"/>
  <c r="AU32" i="30"/>
  <c r="BI32" i="30"/>
  <c r="BU32" i="30" s="1"/>
  <c r="BC34" i="30"/>
  <c r="BQ34" i="30" s="1"/>
  <c r="CG34" i="30" s="1"/>
  <c r="BG34" i="30"/>
  <c r="BS34" i="30" s="1"/>
  <c r="CI34" i="30" s="1"/>
  <c r="AU34" i="30"/>
  <c r="BI34" i="30"/>
  <c r="BU34" i="30" s="1"/>
  <c r="BC36" i="30"/>
  <c r="BQ36" i="30" s="1"/>
  <c r="CG36" i="30" s="1"/>
  <c r="BG36" i="30"/>
  <c r="BS36" i="30" s="1"/>
  <c r="CI36" i="30" s="1"/>
  <c r="AU36" i="30"/>
  <c r="BI36" i="30"/>
  <c r="BU36" i="30" s="1"/>
  <c r="BC38" i="30"/>
  <c r="BQ38" i="30" s="1"/>
  <c r="CG38" i="30" s="1"/>
  <c r="BG38" i="30"/>
  <c r="BS38" i="30" s="1"/>
  <c r="CI38" i="30" s="1"/>
  <c r="AU38" i="30"/>
  <c r="BI38" i="30"/>
  <c r="BU38" i="30" s="1"/>
  <c r="BC40" i="30"/>
  <c r="BQ40" i="30" s="1"/>
  <c r="CG40" i="30" s="1"/>
  <c r="BG40" i="30"/>
  <c r="BS40" i="30" s="1"/>
  <c r="CI40" i="30" s="1"/>
  <c r="AU40" i="30"/>
  <c r="BI40" i="30"/>
  <c r="BU40" i="30" s="1"/>
  <c r="BC42" i="30"/>
  <c r="BQ42" i="30" s="1"/>
  <c r="CG42" i="30" s="1"/>
  <c r="BG42" i="30"/>
  <c r="BS42" i="30" s="1"/>
  <c r="CI42" i="30" s="1"/>
  <c r="AU42" i="30"/>
  <c r="BI42" i="30"/>
  <c r="BU42" i="30" s="1"/>
  <c r="BC44" i="30"/>
  <c r="BQ44" i="30" s="1"/>
  <c r="CG44" i="30" s="1"/>
  <c r="BG44" i="30"/>
  <c r="BS44" i="30" s="1"/>
  <c r="CI44" i="30" s="1"/>
  <c r="AU44" i="30"/>
  <c r="BI44" i="30"/>
  <c r="BU44" i="30" s="1"/>
  <c r="BC46" i="30"/>
  <c r="BQ46" i="30" s="1"/>
  <c r="CG46" i="30" s="1"/>
  <c r="BG46" i="30"/>
  <c r="BS46" i="30" s="1"/>
  <c r="CI46" i="30" s="1"/>
  <c r="AU46" i="30"/>
  <c r="BI46" i="30"/>
  <c r="BU46" i="30" s="1"/>
  <c r="BC48" i="30"/>
  <c r="BQ48" i="30" s="1"/>
  <c r="CG48" i="30" s="1"/>
  <c r="BG48" i="30"/>
  <c r="BS48" i="30" s="1"/>
  <c r="CI48" i="30" s="1"/>
  <c r="AU48" i="30"/>
  <c r="BI48" i="30"/>
  <c r="BU48" i="30" s="1"/>
  <c r="BC50" i="30"/>
  <c r="BQ50" i="30" s="1"/>
  <c r="CG50" i="30" s="1"/>
  <c r="BG50" i="30"/>
  <c r="BS50" i="30" s="1"/>
  <c r="CI50" i="30" s="1"/>
  <c r="AU50" i="30"/>
  <c r="BI50" i="30"/>
  <c r="BU50" i="30" s="1"/>
  <c r="BC52" i="30"/>
  <c r="BQ52" i="30" s="1"/>
  <c r="CG52" i="30" s="1"/>
  <c r="BG52" i="30"/>
  <c r="BS52" i="30" s="1"/>
  <c r="CI52" i="30" s="1"/>
  <c r="AU52" i="30"/>
  <c r="BI52" i="30"/>
  <c r="BU52" i="30" s="1"/>
  <c r="BC54" i="30"/>
  <c r="BQ54" i="30" s="1"/>
  <c r="CG54" i="30" s="1"/>
  <c r="BG54" i="30"/>
  <c r="BS54" i="30" s="1"/>
  <c r="CI54" i="30" s="1"/>
  <c r="AU54" i="30"/>
  <c r="BI54" i="30"/>
  <c r="BU54" i="30" s="1"/>
  <c r="BC56" i="30"/>
  <c r="BQ56" i="30" s="1"/>
  <c r="CG56" i="30" s="1"/>
  <c r="BG56" i="30"/>
  <c r="BS56" i="30" s="1"/>
  <c r="CI56" i="30" s="1"/>
  <c r="AU56" i="30"/>
  <c r="BI56" i="30"/>
  <c r="BU56" i="30" s="1"/>
  <c r="BC58" i="30"/>
  <c r="BQ58" i="30" s="1"/>
  <c r="CG58" i="30" s="1"/>
  <c r="BG58" i="30"/>
  <c r="BS58" i="30" s="1"/>
  <c r="CI58" i="30" s="1"/>
  <c r="AU58" i="30"/>
  <c r="BI58" i="30"/>
  <c r="BC60" i="30"/>
  <c r="BQ60" i="30" s="1"/>
  <c r="CG60" i="30" s="1"/>
  <c r="BG60" i="30"/>
  <c r="BS60" i="30" s="1"/>
  <c r="CI60" i="30" s="1"/>
  <c r="AU60" i="30"/>
  <c r="BI60" i="30"/>
  <c r="BC62" i="30"/>
  <c r="BQ62" i="30" s="1"/>
  <c r="CG62" i="30" s="1"/>
  <c r="BG62" i="30"/>
  <c r="BS62" i="30" s="1"/>
  <c r="CI62" i="30" s="1"/>
  <c r="AU62" i="30"/>
  <c r="BI62" i="30"/>
  <c r="BU62" i="30" s="1"/>
  <c r="BC64" i="30"/>
  <c r="BQ64" i="30" s="1"/>
  <c r="CG64" i="30" s="1"/>
  <c r="BG64" i="30"/>
  <c r="BS64" i="30" s="1"/>
  <c r="CI64" i="30" s="1"/>
  <c r="AU64" i="30"/>
  <c r="BI64" i="30"/>
  <c r="BU64" i="30" s="1"/>
  <c r="BC66" i="30"/>
  <c r="BQ66" i="30" s="1"/>
  <c r="CG66" i="30" s="1"/>
  <c r="BG66" i="30"/>
  <c r="BS66" i="30" s="1"/>
  <c r="CI66" i="30" s="1"/>
  <c r="AU66" i="30"/>
  <c r="BI66" i="30"/>
  <c r="BU66" i="30" s="1"/>
  <c r="BC68" i="30"/>
  <c r="BQ68" i="30" s="1"/>
  <c r="CG68" i="30" s="1"/>
  <c r="BG68" i="30"/>
  <c r="BS68" i="30" s="1"/>
  <c r="CI68" i="30" s="1"/>
  <c r="AU68" i="30"/>
  <c r="BI68" i="30"/>
  <c r="BU68" i="30" s="1"/>
  <c r="BC70" i="30"/>
  <c r="BQ70" i="30" s="1"/>
  <c r="CG70" i="30" s="1"/>
  <c r="BG70" i="30"/>
  <c r="BS70" i="30" s="1"/>
  <c r="CI70" i="30" s="1"/>
  <c r="AU70" i="30"/>
  <c r="BI70" i="30"/>
  <c r="BU70" i="30" s="1"/>
  <c r="BC72" i="30"/>
  <c r="BQ72" i="30" s="1"/>
  <c r="CG72" i="30" s="1"/>
  <c r="BG72" i="30"/>
  <c r="BS72" i="30" s="1"/>
  <c r="CI72" i="30" s="1"/>
  <c r="AU72" i="30"/>
  <c r="BI72" i="30"/>
  <c r="BU72" i="30" s="1"/>
  <c r="BC74" i="30"/>
  <c r="BQ74" i="30" s="1"/>
  <c r="CG74" i="30" s="1"/>
  <c r="BG74" i="30"/>
  <c r="BS74" i="30" s="1"/>
  <c r="CI74" i="30" s="1"/>
  <c r="AU74" i="30"/>
  <c r="BI74" i="30"/>
  <c r="BU74" i="30" s="1"/>
  <c r="BC76" i="30"/>
  <c r="BQ76" i="30" s="1"/>
  <c r="CG76" i="30" s="1"/>
  <c r="BG76" i="30"/>
  <c r="BS76" i="30" s="1"/>
  <c r="CI76" i="30" s="1"/>
  <c r="AU76" i="30"/>
  <c r="BI76" i="30"/>
  <c r="BU76" i="30" s="1"/>
  <c r="BC78" i="30"/>
  <c r="BQ78" i="30" s="1"/>
  <c r="CG78" i="30" s="1"/>
  <c r="BG78" i="30"/>
  <c r="BS78" i="30" s="1"/>
  <c r="CI78" i="30" s="1"/>
  <c r="AU78" i="30"/>
  <c r="BI78" i="30"/>
  <c r="BU78" i="30" s="1"/>
  <c r="BC80" i="30"/>
  <c r="BQ80" i="30" s="1"/>
  <c r="CG80" i="30" s="1"/>
  <c r="BG80" i="30"/>
  <c r="BS80" i="30" s="1"/>
  <c r="CI80" i="30" s="1"/>
  <c r="AU80" i="30"/>
  <c r="BI80" i="30"/>
  <c r="BU80" i="30" s="1"/>
  <c r="BC82" i="30"/>
  <c r="BQ82" i="30" s="1"/>
  <c r="CG82" i="30" s="1"/>
  <c r="BG82" i="30"/>
  <c r="BS82" i="30" s="1"/>
  <c r="CI82" i="30" s="1"/>
  <c r="AU82" i="30"/>
  <c r="BI82" i="30"/>
  <c r="BU82" i="30" s="1"/>
  <c r="BC84" i="30"/>
  <c r="BQ84" i="30" s="1"/>
  <c r="CG84" i="30" s="1"/>
  <c r="BG84" i="30"/>
  <c r="BS84" i="30" s="1"/>
  <c r="CI84" i="30" s="1"/>
  <c r="AU84" i="30"/>
  <c r="BI84" i="30"/>
  <c r="BU84" i="30" s="1"/>
  <c r="BC86" i="30"/>
  <c r="BQ86" i="30" s="1"/>
  <c r="CG86" i="30" s="1"/>
  <c r="BG86" i="30"/>
  <c r="BS86" i="30" s="1"/>
  <c r="CI86" i="30" s="1"/>
  <c r="AU86" i="30"/>
  <c r="BI86" i="30"/>
  <c r="BU86" i="30" s="1"/>
  <c r="BC88" i="30"/>
  <c r="BQ88" i="30" s="1"/>
  <c r="CG88" i="30" s="1"/>
  <c r="BG88" i="30"/>
  <c r="BS88" i="30" s="1"/>
  <c r="CI88" i="30" s="1"/>
  <c r="AU88" i="30"/>
  <c r="BI88" i="30"/>
  <c r="BU88" i="30" s="1"/>
  <c r="BC90" i="30"/>
  <c r="BQ90" i="30" s="1"/>
  <c r="CG90" i="30" s="1"/>
  <c r="BG90" i="30"/>
  <c r="BS90" i="30" s="1"/>
  <c r="CI90" i="30" s="1"/>
  <c r="AU90" i="30"/>
  <c r="BI90" i="30"/>
  <c r="BU90" i="30" s="1"/>
  <c r="BC92" i="30"/>
  <c r="BQ92" i="30" s="1"/>
  <c r="CG92" i="30" s="1"/>
  <c r="BG92" i="30"/>
  <c r="BS92" i="30" s="1"/>
  <c r="CI92" i="30" s="1"/>
  <c r="AU92" i="30"/>
  <c r="BI92" i="30"/>
  <c r="BU92" i="30" s="1"/>
  <c r="BC94" i="30"/>
  <c r="BQ94" i="30" s="1"/>
  <c r="CG94" i="30" s="1"/>
  <c r="BG94" i="30"/>
  <c r="BS94" i="30" s="1"/>
  <c r="CI94" i="30" s="1"/>
  <c r="AU94" i="30"/>
  <c r="BI94" i="30"/>
  <c r="BU94" i="30" s="1"/>
  <c r="BC96" i="30"/>
  <c r="BQ96" i="30" s="1"/>
  <c r="CG96" i="30" s="1"/>
  <c r="BG96" i="30"/>
  <c r="BS96" i="30" s="1"/>
  <c r="CI96" i="30" s="1"/>
  <c r="AU96" i="30"/>
  <c r="BI96" i="30"/>
  <c r="BU96" i="30" s="1"/>
  <c r="BC98" i="30"/>
  <c r="BQ98" i="30" s="1"/>
  <c r="CG98" i="30" s="1"/>
  <c r="BG98" i="30"/>
  <c r="BS98" i="30" s="1"/>
  <c r="CI98" i="30" s="1"/>
  <c r="AU98" i="30"/>
  <c r="BI98" i="30"/>
  <c r="BU98" i="30" s="1"/>
  <c r="BC100" i="30"/>
  <c r="BQ100" i="30" s="1"/>
  <c r="CG100" i="30" s="1"/>
  <c r="BG100" i="30"/>
  <c r="BS100" i="30" s="1"/>
  <c r="CI100" i="30" s="1"/>
  <c r="AU100" i="30"/>
  <c r="BI100" i="30"/>
  <c r="BU100" i="30" s="1"/>
  <c r="BC102" i="30"/>
  <c r="BQ102" i="30" s="1"/>
  <c r="CG102" i="30" s="1"/>
  <c r="BG102" i="30"/>
  <c r="BS102" i="30" s="1"/>
  <c r="CI102" i="30" s="1"/>
  <c r="AU102" i="30"/>
  <c r="BI102" i="30"/>
  <c r="BU102" i="30" s="1"/>
  <c r="BC104" i="30"/>
  <c r="BQ104" i="30" s="1"/>
  <c r="CG104" i="30" s="1"/>
  <c r="BG104" i="30"/>
  <c r="BS104" i="30" s="1"/>
  <c r="CI104" i="30" s="1"/>
  <c r="AU104" i="30"/>
  <c r="BI104" i="30"/>
  <c r="BU104" i="30" s="1"/>
  <c r="BC106" i="30"/>
  <c r="BQ106" i="30" s="1"/>
  <c r="CG106" i="30" s="1"/>
  <c r="BG106" i="30"/>
  <c r="BS106" i="30" s="1"/>
  <c r="CI106" i="30" s="1"/>
  <c r="AU106" i="30"/>
  <c r="BI106" i="30"/>
  <c r="BU106" i="30" s="1"/>
  <c r="BC108" i="30"/>
  <c r="BQ108" i="30" s="1"/>
  <c r="CG108" i="30" s="1"/>
  <c r="BG108" i="30"/>
  <c r="BS108" i="30" s="1"/>
  <c r="CI108" i="30" s="1"/>
  <c r="AU108" i="30"/>
  <c r="BI108" i="30"/>
  <c r="BU108" i="30" s="1"/>
  <c r="BC110" i="30"/>
  <c r="BQ110" i="30" s="1"/>
  <c r="CG110" i="30" s="1"/>
  <c r="BG110" i="30"/>
  <c r="BS110" i="30" s="1"/>
  <c r="CI110" i="30" s="1"/>
  <c r="AU110" i="30"/>
  <c r="BI110" i="30"/>
  <c r="BU110" i="30" s="1"/>
  <c r="BC112" i="30"/>
  <c r="BQ112" i="30" s="1"/>
  <c r="CG112" i="30" s="1"/>
  <c r="BG112" i="30"/>
  <c r="BS112" i="30" s="1"/>
  <c r="CI112" i="30" s="1"/>
  <c r="AU112" i="30"/>
  <c r="BI112" i="30"/>
  <c r="BU112" i="30" s="1"/>
  <c r="BC114" i="30"/>
  <c r="BQ114" i="30" s="1"/>
  <c r="CG114" i="30" s="1"/>
  <c r="BG114" i="30"/>
  <c r="BS114" i="30" s="1"/>
  <c r="CI114" i="30" s="1"/>
  <c r="AU114" i="30"/>
  <c r="BI114" i="30"/>
  <c r="BU114" i="30" s="1"/>
  <c r="BC116" i="30"/>
  <c r="BQ116" i="30" s="1"/>
  <c r="CG116" i="30" s="1"/>
  <c r="BG116" i="30"/>
  <c r="BS116" i="30" s="1"/>
  <c r="CI116" i="30" s="1"/>
  <c r="AU116" i="30"/>
  <c r="BI116" i="30"/>
  <c r="BU116" i="30" s="1"/>
  <c r="BC118" i="30"/>
  <c r="BQ118" i="30" s="1"/>
  <c r="CG118" i="30" s="1"/>
  <c r="BG118" i="30"/>
  <c r="BS118" i="30" s="1"/>
  <c r="CI118" i="30" s="1"/>
  <c r="AU118" i="30"/>
  <c r="BI118" i="30"/>
  <c r="BU118" i="30" s="1"/>
  <c r="DD18" i="30"/>
  <c r="DD20" i="30"/>
  <c r="DD22" i="30"/>
  <c r="DD24" i="30"/>
  <c r="DD26" i="30"/>
  <c r="DD28" i="30"/>
  <c r="DD30" i="30"/>
  <c r="DD32" i="30"/>
  <c r="DD34" i="30"/>
  <c r="DD36" i="30"/>
  <c r="DD38" i="30"/>
  <c r="DD40" i="30"/>
  <c r="DD42" i="30"/>
  <c r="DD44" i="30"/>
  <c r="DD46" i="30"/>
  <c r="DD48" i="30"/>
  <c r="DD50" i="30"/>
  <c r="DD52" i="30"/>
  <c r="DD54" i="30"/>
  <c r="DD56" i="30"/>
  <c r="DD58" i="30"/>
  <c r="DD60" i="30"/>
  <c r="DD62" i="30"/>
  <c r="DD64" i="30"/>
  <c r="DD66" i="30"/>
  <c r="DD68" i="30"/>
  <c r="DD70" i="30"/>
  <c r="DD72" i="30"/>
  <c r="DD74" i="30"/>
  <c r="DD76" i="30"/>
  <c r="DD78" i="30"/>
  <c r="DD80" i="30"/>
  <c r="DD82" i="30"/>
  <c r="DD84" i="30"/>
  <c r="DD86" i="30"/>
  <c r="DD88" i="30"/>
  <c r="DD90" i="30"/>
  <c r="DD92" i="30"/>
  <c r="DD94" i="30"/>
  <c r="DD96" i="30"/>
  <c r="DD98" i="30"/>
  <c r="DD100" i="30"/>
  <c r="DD102" i="30"/>
  <c r="DD104" i="30"/>
  <c r="DD106" i="30"/>
  <c r="DD108" i="30"/>
  <c r="DD110" i="30"/>
  <c r="DD112" i="30"/>
  <c r="DD114" i="30"/>
  <c r="DD116" i="30"/>
  <c r="DD118" i="30"/>
  <c r="M120" i="30"/>
  <c r="DB18" i="30"/>
  <c r="DB20" i="30"/>
  <c r="DB22" i="30"/>
  <c r="DB24" i="30"/>
  <c r="DB26" i="30"/>
  <c r="DB28" i="30"/>
  <c r="DB30" i="30"/>
  <c r="DB32" i="30"/>
  <c r="DB34" i="30"/>
  <c r="DB36" i="30"/>
  <c r="DB38" i="30"/>
  <c r="DB40" i="30"/>
  <c r="DB42" i="30"/>
  <c r="DB44" i="30"/>
  <c r="DB46" i="30"/>
  <c r="DB48" i="30"/>
  <c r="DB50" i="30"/>
  <c r="DB52" i="30"/>
  <c r="DB54" i="30"/>
  <c r="DB56" i="30"/>
  <c r="DB58" i="30"/>
  <c r="DB60" i="30"/>
  <c r="DB62" i="30"/>
  <c r="DB64" i="30"/>
  <c r="DB66" i="30"/>
  <c r="DB68" i="30"/>
  <c r="DB70" i="30"/>
  <c r="DB72" i="30"/>
  <c r="DB74" i="30"/>
  <c r="DB76" i="30"/>
  <c r="DB78" i="30"/>
  <c r="DB80" i="30"/>
  <c r="DB82" i="30"/>
  <c r="DB84" i="30"/>
  <c r="DB86" i="30"/>
  <c r="DB88" i="30"/>
  <c r="DB90" i="30"/>
  <c r="DB92" i="30"/>
  <c r="DB94" i="30"/>
  <c r="DB96" i="30"/>
  <c r="DB98" i="30"/>
  <c r="DB100" i="30"/>
  <c r="DB102" i="30"/>
  <c r="DB104" i="30"/>
  <c r="DB106" i="30"/>
  <c r="DB108" i="30"/>
  <c r="DB110" i="30"/>
  <c r="DB112" i="30"/>
  <c r="DB114" i="30"/>
  <c r="DB116" i="30"/>
  <c r="DB118" i="30"/>
  <c r="K120" i="30"/>
  <c r="CZ18" i="30"/>
  <c r="CZ20" i="30"/>
  <c r="CZ22" i="30"/>
  <c r="CZ24" i="30"/>
  <c r="CZ26" i="30"/>
  <c r="CZ28" i="30"/>
  <c r="CZ30" i="30"/>
  <c r="CZ32" i="30"/>
  <c r="CZ34" i="30"/>
  <c r="CZ36" i="30"/>
  <c r="CZ38" i="30"/>
  <c r="CZ40" i="30"/>
  <c r="CZ42" i="30"/>
  <c r="CZ44" i="30"/>
  <c r="CZ46" i="30"/>
  <c r="CZ48" i="30"/>
  <c r="CZ50" i="30"/>
  <c r="CZ52" i="30"/>
  <c r="CZ54" i="30"/>
  <c r="CZ56" i="30"/>
  <c r="CZ58" i="30"/>
  <c r="CZ60" i="30"/>
  <c r="CZ62" i="30"/>
  <c r="CZ64" i="30"/>
  <c r="CZ66" i="30"/>
  <c r="CZ68" i="30"/>
  <c r="CZ70" i="30"/>
  <c r="CZ72" i="30"/>
  <c r="CZ74" i="30"/>
  <c r="CZ76" i="30"/>
  <c r="CZ78" i="30"/>
  <c r="CZ80" i="30"/>
  <c r="CZ82" i="30"/>
  <c r="CZ84" i="30"/>
  <c r="CZ86" i="30"/>
  <c r="CZ88" i="30"/>
  <c r="CZ90" i="30"/>
  <c r="CZ92" i="30"/>
  <c r="CZ94" i="30"/>
  <c r="CZ96" i="30"/>
  <c r="CZ98" i="30"/>
  <c r="CZ100" i="30"/>
  <c r="CZ102" i="30"/>
  <c r="CZ104" i="30"/>
  <c r="CZ106" i="30"/>
  <c r="CZ108" i="30"/>
  <c r="CZ110" i="30"/>
  <c r="CZ112" i="30"/>
  <c r="CZ114" i="30"/>
  <c r="CZ116" i="30"/>
  <c r="CZ118" i="30"/>
  <c r="I120" i="30"/>
  <c r="CW170" i="6"/>
  <c r="BI18" i="6"/>
  <c r="BK18" i="6"/>
  <c r="BM18" i="6"/>
  <c r="S20" i="6"/>
  <c r="AW20" i="6" s="1"/>
  <c r="AS20" i="6" s="1"/>
  <c r="BS20" i="6" s="1"/>
  <c r="BI20" i="6"/>
  <c r="BK20" i="6"/>
  <c r="BM20" i="6"/>
  <c r="S22" i="6"/>
  <c r="AW22" i="6"/>
  <c r="BI22" i="6"/>
  <c r="BK22" i="6"/>
  <c r="BM22" i="6"/>
  <c r="S24" i="6"/>
  <c r="AW24" i="6" s="1"/>
  <c r="BI24" i="6"/>
  <c r="BK24" i="6"/>
  <c r="BM24" i="6"/>
  <c r="S26" i="6"/>
  <c r="AW26" i="6"/>
  <c r="AS26" i="6" s="1"/>
  <c r="BS26" i="6" s="1"/>
  <c r="BI26" i="6"/>
  <c r="BK26" i="6"/>
  <c r="BM26" i="6"/>
  <c r="S28" i="6"/>
  <c r="AW28" i="6" s="1"/>
  <c r="AS28" i="6" s="1"/>
  <c r="BS28" i="6" s="1"/>
  <c r="BI28" i="6"/>
  <c r="BK28" i="6"/>
  <c r="BM28" i="6"/>
  <c r="S30" i="6"/>
  <c r="AW30" i="6"/>
  <c r="AS30" i="6" s="1"/>
  <c r="BS30" i="6" s="1"/>
  <c r="BI30" i="6"/>
  <c r="BK30" i="6"/>
  <c r="BM30" i="6"/>
  <c r="S32" i="6"/>
  <c r="AW32" i="6"/>
  <c r="AS32" i="6"/>
  <c r="BI32" i="6"/>
  <c r="BK32" i="6"/>
  <c r="BM32" i="6"/>
  <c r="S34" i="6"/>
  <c r="AW34" i="6"/>
  <c r="AS34" i="6"/>
  <c r="BS34" i="6"/>
  <c r="BI34" i="6"/>
  <c r="BK34" i="6"/>
  <c r="BM34" i="6"/>
  <c r="S36" i="6"/>
  <c r="AW36" i="6" s="1"/>
  <c r="AS36" i="6" s="1"/>
  <c r="BS36" i="6" s="1"/>
  <c r="BI36" i="6"/>
  <c r="BK36" i="6"/>
  <c r="BM36" i="6"/>
  <c r="S38" i="6"/>
  <c r="AW38" i="6"/>
  <c r="BI38" i="6"/>
  <c r="BK38" i="6"/>
  <c r="BM38" i="6"/>
  <c r="S40" i="6"/>
  <c r="AW40" i="6"/>
  <c r="AQ40" i="6" s="1"/>
  <c r="BQ40" i="6" s="1"/>
  <c r="AS40" i="6"/>
  <c r="BS40" i="6" s="1"/>
  <c r="BI40" i="6"/>
  <c r="BK40" i="6"/>
  <c r="BM40" i="6"/>
  <c r="S42" i="6"/>
  <c r="AW42" i="6" s="1"/>
  <c r="AS42" i="6" s="1"/>
  <c r="BS42" i="6" s="1"/>
  <c r="BI42" i="6"/>
  <c r="BK42" i="6"/>
  <c r="BM42" i="6"/>
  <c r="S44" i="6"/>
  <c r="AW44" i="6"/>
  <c r="AS44" i="6" s="1"/>
  <c r="BS44" i="6" s="1"/>
  <c r="BI44" i="6"/>
  <c r="BK44" i="6"/>
  <c r="BM44" i="6"/>
  <c r="S46" i="6"/>
  <c r="AW46" i="6"/>
  <c r="AS46" i="6"/>
  <c r="BS46" i="6"/>
  <c r="BI46" i="6"/>
  <c r="BK46" i="6"/>
  <c r="BM46" i="6"/>
  <c r="S48" i="6"/>
  <c r="AW48" i="6" s="1"/>
  <c r="BI48" i="6"/>
  <c r="BK48" i="6"/>
  <c r="BM48" i="6"/>
  <c r="S50" i="6"/>
  <c r="AW50" i="6" s="1"/>
  <c r="AS50" i="6" s="1"/>
  <c r="BS50" i="6" s="1"/>
  <c r="BI50" i="6"/>
  <c r="BK50" i="6"/>
  <c r="BM50" i="6"/>
  <c r="S52" i="6"/>
  <c r="AW52" i="6"/>
  <c r="AS52" i="6"/>
  <c r="BS52" i="6" s="1"/>
  <c r="BI52" i="6"/>
  <c r="BK52" i="6"/>
  <c r="BM52" i="6"/>
  <c r="S54" i="6"/>
  <c r="AW54" i="6" s="1"/>
  <c r="AS54" i="6" s="1"/>
  <c r="BS54" i="6" s="1"/>
  <c r="BI54" i="6"/>
  <c r="BK54" i="6"/>
  <c r="BM54" i="6"/>
  <c r="S56" i="6"/>
  <c r="AW56" i="6" s="1"/>
  <c r="AS56" i="6" s="1"/>
  <c r="BS56" i="6" s="1"/>
  <c r="BI56" i="6"/>
  <c r="BK56" i="6"/>
  <c r="BM56" i="6"/>
  <c r="S58" i="6"/>
  <c r="AW58" i="6"/>
  <c r="AS58" i="6" s="1"/>
  <c r="BS58" i="6" s="1"/>
  <c r="BI58" i="6"/>
  <c r="BK58" i="6"/>
  <c r="BM58" i="6"/>
  <c r="S60" i="6"/>
  <c r="AW60" i="6" s="1"/>
  <c r="AS60" i="6" s="1"/>
  <c r="BS60" i="6" s="1"/>
  <c r="BI60" i="6"/>
  <c r="BK60" i="6"/>
  <c r="BM60" i="6"/>
  <c r="S62" i="6"/>
  <c r="AW62" i="6"/>
  <c r="AS62" i="6" s="1"/>
  <c r="BS62" i="6" s="1"/>
  <c r="BI62" i="6"/>
  <c r="BK62" i="6"/>
  <c r="BM62" i="6"/>
  <c r="S64" i="6"/>
  <c r="AW64" i="6"/>
  <c r="AS64" i="6"/>
  <c r="BS64" i="6" s="1"/>
  <c r="BI64" i="6"/>
  <c r="BK64" i="6"/>
  <c r="BM64" i="6"/>
  <c r="S66" i="6"/>
  <c r="AW66" i="6"/>
  <c r="AS66" i="6"/>
  <c r="BS66" i="6"/>
  <c r="BI66" i="6"/>
  <c r="BK66" i="6"/>
  <c r="BM66" i="6"/>
  <c r="S68" i="6"/>
  <c r="AW68" i="6" s="1"/>
  <c r="BI68" i="6"/>
  <c r="BK68" i="6"/>
  <c r="BM68" i="6"/>
  <c r="S70" i="6"/>
  <c r="AW70" i="6"/>
  <c r="AS70" i="6" s="1"/>
  <c r="BS70" i="6" s="1"/>
  <c r="BI70" i="6"/>
  <c r="BK70" i="6"/>
  <c r="BM70" i="6"/>
  <c r="S72" i="6"/>
  <c r="AW72" i="6"/>
  <c r="AQ72" i="6" s="1"/>
  <c r="BQ72" i="6" s="1"/>
  <c r="AS72" i="6"/>
  <c r="BS72" i="6" s="1"/>
  <c r="BI72" i="6"/>
  <c r="BK72" i="6"/>
  <c r="BM72" i="6"/>
  <c r="S74" i="6"/>
  <c r="AW74" i="6" s="1"/>
  <c r="AS74" i="6" s="1"/>
  <c r="BS74" i="6" s="1"/>
  <c r="BI74" i="6"/>
  <c r="BK74" i="6"/>
  <c r="BM74" i="6"/>
  <c r="S76" i="6"/>
  <c r="AW76" i="6"/>
  <c r="AS76" i="6" s="1"/>
  <c r="BS76" i="6" s="1"/>
  <c r="BI76" i="6"/>
  <c r="BK76" i="6"/>
  <c r="BM76" i="6"/>
  <c r="S78" i="6"/>
  <c r="AW78" i="6"/>
  <c r="AS78" i="6"/>
  <c r="BS78" i="6"/>
  <c r="BI78" i="6"/>
  <c r="BK78" i="6"/>
  <c r="BM78" i="6"/>
  <c r="S80" i="6"/>
  <c r="AW80" i="6" s="1"/>
  <c r="AS80" i="6" s="1"/>
  <c r="BS80" i="6" s="1"/>
  <c r="BI80" i="6"/>
  <c r="BK80" i="6"/>
  <c r="BM80" i="6"/>
  <c r="S82" i="6"/>
  <c r="AW82" i="6" s="1"/>
  <c r="AS82" i="6" s="1"/>
  <c r="BS82" i="6" s="1"/>
  <c r="BI82" i="6"/>
  <c r="BK82" i="6"/>
  <c r="BM82" i="6"/>
  <c r="S84" i="6"/>
  <c r="AW84" i="6"/>
  <c r="AS84" i="6"/>
  <c r="BI84" i="6"/>
  <c r="BK84" i="6"/>
  <c r="BM84" i="6"/>
  <c r="S86" i="6"/>
  <c r="AW86" i="6" s="1"/>
  <c r="AS86" i="6" s="1"/>
  <c r="BS86" i="6" s="1"/>
  <c r="BI86" i="6"/>
  <c r="BK86" i="6"/>
  <c r="BM86" i="6"/>
  <c r="S88" i="6"/>
  <c r="AW88" i="6" s="1"/>
  <c r="BI88" i="6"/>
  <c r="BK88" i="6"/>
  <c r="BM88" i="6"/>
  <c r="S90" i="6"/>
  <c r="AW90" i="6"/>
  <c r="AS90" i="6" s="1"/>
  <c r="BS90" i="6" s="1"/>
  <c r="BI90" i="6"/>
  <c r="BK90" i="6"/>
  <c r="BM90" i="6"/>
  <c r="S92" i="6"/>
  <c r="AW92" i="6" s="1"/>
  <c r="AS92" i="6" s="1"/>
  <c r="BS92" i="6" s="1"/>
  <c r="BI92" i="6"/>
  <c r="BK92" i="6"/>
  <c r="BM92" i="6"/>
  <c r="S94" i="6"/>
  <c r="AW94" i="6" s="1"/>
  <c r="BI94" i="6"/>
  <c r="BK94" i="6"/>
  <c r="BM94" i="6"/>
  <c r="S96" i="6"/>
  <c r="AW96" i="6"/>
  <c r="AS96" i="6" s="1"/>
  <c r="BS96" i="6" s="1"/>
  <c r="BI96" i="6"/>
  <c r="BK96" i="6"/>
  <c r="BM96" i="6"/>
  <c r="S98" i="6"/>
  <c r="AW98" i="6"/>
  <c r="AS98" i="6"/>
  <c r="BS98" i="6"/>
  <c r="BI98" i="6"/>
  <c r="BK98" i="6"/>
  <c r="BM98" i="6"/>
  <c r="S100" i="6"/>
  <c r="AW100" i="6" s="1"/>
  <c r="AS100" i="6" s="1"/>
  <c r="BS100" i="6" s="1"/>
  <c r="BI100" i="6"/>
  <c r="BK100" i="6"/>
  <c r="BM100" i="6"/>
  <c r="S102" i="6"/>
  <c r="AW102" i="6" s="1"/>
  <c r="AS102" i="6" s="1"/>
  <c r="BS102" i="6" s="1"/>
  <c r="BI102" i="6"/>
  <c r="BK102" i="6"/>
  <c r="BM102" i="6"/>
  <c r="S104" i="6"/>
  <c r="AW104" i="6"/>
  <c r="AQ104" i="6" s="1"/>
  <c r="BQ104" i="6" s="1"/>
  <c r="AS104" i="6"/>
  <c r="BI104" i="6"/>
  <c r="BK104" i="6"/>
  <c r="BM104" i="6"/>
  <c r="S106" i="6"/>
  <c r="AW106" i="6" s="1"/>
  <c r="AS106" i="6" s="1"/>
  <c r="BS106" i="6" s="1"/>
  <c r="BI106" i="6"/>
  <c r="BK106" i="6"/>
  <c r="BM106" i="6"/>
  <c r="S108" i="6"/>
  <c r="AW108" i="6" s="1"/>
  <c r="AS108" i="6"/>
  <c r="BS108" i="6" s="1"/>
  <c r="BI108" i="6"/>
  <c r="BK108" i="6"/>
  <c r="BM108" i="6"/>
  <c r="S110" i="6"/>
  <c r="AW110" i="6" s="1"/>
  <c r="BI110" i="6"/>
  <c r="BK110" i="6"/>
  <c r="BM110" i="6"/>
  <c r="S112" i="6"/>
  <c r="AW112" i="6" s="1"/>
  <c r="AS112" i="6" s="1"/>
  <c r="BS112" i="6" s="1"/>
  <c r="BI112" i="6"/>
  <c r="BK112" i="6"/>
  <c r="BM112" i="6"/>
  <c r="S114" i="6"/>
  <c r="AW114" i="6"/>
  <c r="AS114" i="6" s="1"/>
  <c r="BS114" i="6" s="1"/>
  <c r="BI114" i="6"/>
  <c r="BK114" i="6"/>
  <c r="BM114" i="6"/>
  <c r="S116" i="6"/>
  <c r="AW116" i="6" s="1"/>
  <c r="BI116" i="6"/>
  <c r="BK116" i="6"/>
  <c r="BM116" i="6"/>
  <c r="S118" i="6"/>
  <c r="AW118" i="6"/>
  <c r="BI118" i="6"/>
  <c r="BK118" i="6"/>
  <c r="BM118" i="6"/>
  <c r="S120" i="6"/>
  <c r="AW120" i="6"/>
  <c r="AS120" i="6" s="1"/>
  <c r="BS120" i="6" s="1"/>
  <c r="BI120" i="6"/>
  <c r="BK120" i="6"/>
  <c r="BM120" i="6"/>
  <c r="S122" i="6"/>
  <c r="AW122" i="6" s="1"/>
  <c r="AS122" i="6"/>
  <c r="BS122" i="6"/>
  <c r="BI122" i="6"/>
  <c r="BK122" i="6"/>
  <c r="BM122" i="6"/>
  <c r="S124" i="6"/>
  <c r="AW124" i="6" s="1"/>
  <c r="BI124" i="6"/>
  <c r="BK124" i="6"/>
  <c r="BM124" i="6"/>
  <c r="S126" i="6"/>
  <c r="AW126" i="6" s="1"/>
  <c r="BI126" i="6"/>
  <c r="BK126" i="6"/>
  <c r="BM126" i="6"/>
  <c r="S128" i="6"/>
  <c r="AW128" i="6" s="1"/>
  <c r="AS128" i="6" s="1"/>
  <c r="BS128" i="6" s="1"/>
  <c r="BI128" i="6"/>
  <c r="BK128" i="6"/>
  <c r="BM128" i="6"/>
  <c r="S130" i="6"/>
  <c r="AW130" i="6"/>
  <c r="AS130" i="6" s="1"/>
  <c r="BS130" i="6" s="1"/>
  <c r="BI130" i="6"/>
  <c r="BK130" i="6"/>
  <c r="BM130" i="6"/>
  <c r="S132" i="6"/>
  <c r="AW132" i="6"/>
  <c r="AS132" i="6"/>
  <c r="BS132" i="6" s="1"/>
  <c r="BI132" i="6"/>
  <c r="BK132" i="6"/>
  <c r="BM132" i="6"/>
  <c r="S134" i="6"/>
  <c r="AW134" i="6" s="1"/>
  <c r="AQ134" i="6" s="1"/>
  <c r="BQ134" i="6" s="1"/>
  <c r="BI134" i="6"/>
  <c r="BK134" i="6"/>
  <c r="BM134" i="6"/>
  <c r="S136" i="6"/>
  <c r="AW136" i="6" s="1"/>
  <c r="AS136" i="6"/>
  <c r="BS136" i="6" s="1"/>
  <c r="BI136" i="6"/>
  <c r="BK136" i="6"/>
  <c r="BM136" i="6"/>
  <c r="S138" i="6"/>
  <c r="AW138" i="6" s="1"/>
  <c r="AS138" i="6" s="1"/>
  <c r="BS138" i="6" s="1"/>
  <c r="BI138" i="6"/>
  <c r="BK138" i="6"/>
  <c r="BM138" i="6"/>
  <c r="S140" i="6"/>
  <c r="AW140" i="6" s="1"/>
  <c r="AS140" i="6" s="1"/>
  <c r="BS140" i="6" s="1"/>
  <c r="BI140" i="6"/>
  <c r="BK140" i="6"/>
  <c r="BM140" i="6"/>
  <c r="S142" i="6"/>
  <c r="AW142" i="6" s="1"/>
  <c r="BI142" i="6"/>
  <c r="BK142" i="6"/>
  <c r="BM142" i="6"/>
  <c r="S144" i="6"/>
  <c r="AW144" i="6" s="1"/>
  <c r="BI144" i="6"/>
  <c r="BK144" i="6"/>
  <c r="BM144" i="6"/>
  <c r="S146" i="6"/>
  <c r="AW146" i="6"/>
  <c r="AS146" i="6" s="1"/>
  <c r="BS146" i="6" s="1"/>
  <c r="BI146" i="6"/>
  <c r="BK146" i="6"/>
  <c r="BM146" i="6"/>
  <c r="S148" i="6"/>
  <c r="AW148" i="6" s="1"/>
  <c r="BI148" i="6"/>
  <c r="BK148" i="6"/>
  <c r="BM148" i="6"/>
  <c r="S150" i="6"/>
  <c r="AW150" i="6" s="1"/>
  <c r="BI150" i="6"/>
  <c r="BK150" i="6"/>
  <c r="BM150" i="6"/>
  <c r="S152" i="6"/>
  <c r="AW152" i="6" s="1"/>
  <c r="BI152" i="6"/>
  <c r="BK152" i="6"/>
  <c r="BM152" i="6"/>
  <c r="S154" i="6"/>
  <c r="AW154" i="6" s="1"/>
  <c r="AS154" i="6" s="1"/>
  <c r="BS154" i="6" s="1"/>
  <c r="BI154" i="6"/>
  <c r="BK154" i="6"/>
  <c r="BM154" i="6"/>
  <c r="S156" i="6"/>
  <c r="AW156" i="6" s="1"/>
  <c r="AS156" i="6" s="1"/>
  <c r="BS156" i="6" s="1"/>
  <c r="BI156" i="6"/>
  <c r="BK156" i="6"/>
  <c r="BM156" i="6"/>
  <c r="S158" i="6"/>
  <c r="AW158" i="6"/>
  <c r="BI158" i="6"/>
  <c r="BK158" i="6"/>
  <c r="BM158" i="6"/>
  <c r="S160" i="6"/>
  <c r="AW160" i="6" s="1"/>
  <c r="AS160" i="6" s="1"/>
  <c r="BS160" i="6" s="1"/>
  <c r="BI160" i="6"/>
  <c r="BK160" i="6"/>
  <c r="BM160" i="6"/>
  <c r="S162" i="6"/>
  <c r="AW162" i="6" s="1"/>
  <c r="BI162" i="6"/>
  <c r="BK162" i="6"/>
  <c r="BM162" i="6"/>
  <c r="S164" i="6"/>
  <c r="AW164" i="6"/>
  <c r="AS164" i="6" s="1"/>
  <c r="BI164" i="6"/>
  <c r="BK164" i="6"/>
  <c r="BM164" i="6"/>
  <c r="S166" i="6"/>
  <c r="AW166" i="6" s="1"/>
  <c r="BI166" i="6"/>
  <c r="BK166" i="6"/>
  <c r="BM166" i="6"/>
  <c r="S168" i="6"/>
  <c r="AW168" i="6" s="1"/>
  <c r="BI168" i="6"/>
  <c r="BK168" i="6"/>
  <c r="BM168" i="6"/>
  <c r="AQ18" i="29"/>
  <c r="BC18" i="29"/>
  <c r="BO18" i="29" s="1"/>
  <c r="AS18" i="29"/>
  <c r="BE18" i="29"/>
  <c r="BQ18" i="29" s="1"/>
  <c r="AU18" i="29"/>
  <c r="BG18" i="29"/>
  <c r="BS18" i="29" s="1"/>
  <c r="AQ20" i="29"/>
  <c r="BC20" i="29"/>
  <c r="BO20" i="29" s="1"/>
  <c r="AS20" i="29"/>
  <c r="BE20" i="29"/>
  <c r="BQ20" i="29" s="1"/>
  <c r="AU20" i="29"/>
  <c r="BG20" i="29"/>
  <c r="BS20" i="29" s="1"/>
  <c r="AQ22" i="29"/>
  <c r="BC22" i="29"/>
  <c r="BO22" i="29" s="1"/>
  <c r="AS22" i="29"/>
  <c r="BE22" i="29"/>
  <c r="BQ22" i="29" s="1"/>
  <c r="AU22" i="29"/>
  <c r="BG22" i="29"/>
  <c r="BS22" i="29" s="1"/>
  <c r="AQ24" i="29"/>
  <c r="BC24" i="29"/>
  <c r="BO24" i="29" s="1"/>
  <c r="AS24" i="29"/>
  <c r="BE24" i="29"/>
  <c r="BQ24" i="29" s="1"/>
  <c r="AU24" i="29"/>
  <c r="BG24" i="29"/>
  <c r="BS24" i="29" s="1"/>
  <c r="AQ26" i="29"/>
  <c r="AQ28" i="29"/>
  <c r="AQ30" i="29"/>
  <c r="AQ32" i="29"/>
  <c r="AQ34" i="29"/>
  <c r="AQ36" i="29"/>
  <c r="AQ38" i="29"/>
  <c r="AQ40" i="29"/>
  <c r="AQ42" i="29"/>
  <c r="AQ44" i="29"/>
  <c r="AQ46" i="29"/>
  <c r="AQ48" i="29"/>
  <c r="AQ50" i="29"/>
  <c r="AQ52" i="29"/>
  <c r="AQ54" i="29"/>
  <c r="AQ56" i="29"/>
  <c r="AQ58" i="29"/>
  <c r="AQ60" i="29"/>
  <c r="AQ62" i="29"/>
  <c r="AQ64" i="29"/>
  <c r="AQ66" i="29"/>
  <c r="AQ68" i="29"/>
  <c r="AQ70" i="29"/>
  <c r="AQ72" i="29"/>
  <c r="AQ74" i="29"/>
  <c r="AQ76" i="29"/>
  <c r="AQ78" i="29"/>
  <c r="AQ80" i="29"/>
  <c r="AQ82" i="29"/>
  <c r="AQ84" i="29"/>
  <c r="AQ86" i="29"/>
  <c r="AQ88" i="29"/>
  <c r="AQ90" i="29"/>
  <c r="AQ92" i="29"/>
  <c r="AQ94" i="29"/>
  <c r="AQ96" i="29"/>
  <c r="AQ98" i="29"/>
  <c r="AQ100" i="29"/>
  <c r="AQ102" i="29"/>
  <c r="AQ104" i="29"/>
  <c r="AQ106" i="29"/>
  <c r="AQ108" i="29"/>
  <c r="AQ110" i="29"/>
  <c r="AQ112" i="29"/>
  <c r="AQ114" i="29"/>
  <c r="AQ116" i="29"/>
  <c r="AQ118" i="29"/>
  <c r="AS26" i="29"/>
  <c r="AS28" i="29"/>
  <c r="AS30" i="29"/>
  <c r="AS32" i="29"/>
  <c r="AS34" i="29"/>
  <c r="AS36" i="29"/>
  <c r="AS38" i="29"/>
  <c r="AS40" i="29"/>
  <c r="AS42" i="29"/>
  <c r="AS44" i="29"/>
  <c r="AS46" i="29"/>
  <c r="AS48" i="29"/>
  <c r="AS50" i="29"/>
  <c r="AS52" i="29"/>
  <c r="AS54" i="29"/>
  <c r="AS56" i="29"/>
  <c r="AS58" i="29"/>
  <c r="AS60" i="29"/>
  <c r="AS62" i="29"/>
  <c r="AS64" i="29"/>
  <c r="AS66" i="29"/>
  <c r="AS68" i="29"/>
  <c r="AS70" i="29"/>
  <c r="AS72" i="29"/>
  <c r="AS74" i="29"/>
  <c r="AS76" i="29"/>
  <c r="AS78" i="29"/>
  <c r="AS80" i="29"/>
  <c r="AS82" i="29"/>
  <c r="AS84" i="29"/>
  <c r="AS86" i="29"/>
  <c r="AS88" i="29"/>
  <c r="AS90" i="29"/>
  <c r="AS92" i="29"/>
  <c r="AS94" i="29"/>
  <c r="AS96" i="29"/>
  <c r="AS98" i="29"/>
  <c r="AS100" i="29"/>
  <c r="AS102" i="29"/>
  <c r="AS104" i="29"/>
  <c r="AS106" i="29"/>
  <c r="AS108" i="29"/>
  <c r="AS110" i="29"/>
  <c r="AS112" i="29"/>
  <c r="AS114" i="29"/>
  <c r="AS116" i="29"/>
  <c r="AS118" i="29"/>
  <c r="BC26" i="29"/>
  <c r="BO26" i="29" s="1"/>
  <c r="BE26" i="29"/>
  <c r="BQ26" i="29" s="1"/>
  <c r="AU26" i="29"/>
  <c r="BG26" i="29"/>
  <c r="BS26" i="29" s="1"/>
  <c r="BC28" i="29"/>
  <c r="BO28" i="29" s="1"/>
  <c r="BE28" i="29"/>
  <c r="BQ28" i="29" s="1"/>
  <c r="AU28" i="29"/>
  <c r="BG28" i="29"/>
  <c r="BS28" i="29" s="1"/>
  <c r="BC30" i="29"/>
  <c r="BO30" i="29" s="1"/>
  <c r="BE30" i="29"/>
  <c r="BQ30" i="29" s="1"/>
  <c r="AU30" i="29"/>
  <c r="BG30" i="29"/>
  <c r="BS30" i="29" s="1"/>
  <c r="BC32" i="29"/>
  <c r="BO32" i="29" s="1"/>
  <c r="BE32" i="29"/>
  <c r="BQ32" i="29" s="1"/>
  <c r="AU32" i="29"/>
  <c r="BG32" i="29"/>
  <c r="BS32" i="29" s="1"/>
  <c r="BC34" i="29"/>
  <c r="BO34" i="29" s="1"/>
  <c r="BE34" i="29"/>
  <c r="BQ34" i="29" s="1"/>
  <c r="AU34" i="29"/>
  <c r="BG34" i="29"/>
  <c r="BS34" i="29" s="1"/>
  <c r="BC36" i="29"/>
  <c r="BO36" i="29" s="1"/>
  <c r="BE36" i="29"/>
  <c r="BQ36" i="29" s="1"/>
  <c r="AU36" i="29"/>
  <c r="BG36" i="29"/>
  <c r="BS36" i="29" s="1"/>
  <c r="BC38" i="29"/>
  <c r="BO38" i="29" s="1"/>
  <c r="BE38" i="29"/>
  <c r="BQ38" i="29" s="1"/>
  <c r="AU38" i="29"/>
  <c r="BG38" i="29"/>
  <c r="BS38" i="29" s="1"/>
  <c r="BC40" i="29"/>
  <c r="BO40" i="29" s="1"/>
  <c r="BE40" i="29"/>
  <c r="BQ40" i="29" s="1"/>
  <c r="AU40" i="29"/>
  <c r="BG40" i="29"/>
  <c r="BS40" i="29" s="1"/>
  <c r="BC42" i="29"/>
  <c r="BO42" i="29" s="1"/>
  <c r="BE42" i="29"/>
  <c r="BQ42" i="29" s="1"/>
  <c r="AU42" i="29"/>
  <c r="BG42" i="29"/>
  <c r="BS42" i="29" s="1"/>
  <c r="BC44" i="29"/>
  <c r="BO44" i="29" s="1"/>
  <c r="BE44" i="29"/>
  <c r="BQ44" i="29" s="1"/>
  <c r="AU44" i="29"/>
  <c r="BG44" i="29"/>
  <c r="BS44" i="29" s="1"/>
  <c r="BC46" i="29"/>
  <c r="BO46" i="29" s="1"/>
  <c r="BE46" i="29"/>
  <c r="BQ46" i="29" s="1"/>
  <c r="AU46" i="29"/>
  <c r="BG46" i="29"/>
  <c r="BS46" i="29" s="1"/>
  <c r="BC48" i="29"/>
  <c r="BO48" i="29" s="1"/>
  <c r="BE48" i="29"/>
  <c r="BQ48" i="29" s="1"/>
  <c r="AU48" i="29"/>
  <c r="BG48" i="29"/>
  <c r="BS48" i="29" s="1"/>
  <c r="BC50" i="29"/>
  <c r="BO50" i="29" s="1"/>
  <c r="BE50" i="29"/>
  <c r="BQ50" i="29" s="1"/>
  <c r="AU50" i="29"/>
  <c r="BG50" i="29"/>
  <c r="BS50" i="29" s="1"/>
  <c r="BC52" i="29"/>
  <c r="BO52" i="29" s="1"/>
  <c r="BE52" i="29"/>
  <c r="BQ52" i="29" s="1"/>
  <c r="AU52" i="29"/>
  <c r="BG52" i="29"/>
  <c r="BS52" i="29" s="1"/>
  <c r="BC54" i="29"/>
  <c r="BO54" i="29" s="1"/>
  <c r="BE54" i="29"/>
  <c r="BQ54" i="29" s="1"/>
  <c r="AU54" i="29"/>
  <c r="BG54" i="29"/>
  <c r="BS54" i="29" s="1"/>
  <c r="BC56" i="29"/>
  <c r="BO56" i="29" s="1"/>
  <c r="BE56" i="29"/>
  <c r="BQ56" i="29" s="1"/>
  <c r="AU56" i="29"/>
  <c r="BG56" i="29"/>
  <c r="BS56" i="29" s="1"/>
  <c r="BC58" i="29"/>
  <c r="BO58" i="29" s="1"/>
  <c r="BE58" i="29"/>
  <c r="BQ58" i="29" s="1"/>
  <c r="AU58" i="29"/>
  <c r="BG58" i="29"/>
  <c r="BS58" i="29" s="1"/>
  <c r="BC60" i="29"/>
  <c r="BO60" i="29" s="1"/>
  <c r="BE60" i="29"/>
  <c r="BQ60" i="29" s="1"/>
  <c r="AU60" i="29"/>
  <c r="BG60" i="29"/>
  <c r="BS60" i="29" s="1"/>
  <c r="BC62" i="29"/>
  <c r="BO62" i="29" s="1"/>
  <c r="BE62" i="29"/>
  <c r="BQ62" i="29" s="1"/>
  <c r="AU62" i="29"/>
  <c r="BG62" i="29"/>
  <c r="BS62" i="29" s="1"/>
  <c r="BC64" i="29"/>
  <c r="BO64" i="29" s="1"/>
  <c r="BE64" i="29"/>
  <c r="BQ64" i="29" s="1"/>
  <c r="AU64" i="29"/>
  <c r="BG64" i="29"/>
  <c r="BS64" i="29" s="1"/>
  <c r="BC66" i="29"/>
  <c r="BO66" i="29" s="1"/>
  <c r="BE66" i="29"/>
  <c r="BQ66" i="29" s="1"/>
  <c r="AU66" i="29"/>
  <c r="BG66" i="29"/>
  <c r="BS66" i="29" s="1"/>
  <c r="BC68" i="29"/>
  <c r="BO68" i="29" s="1"/>
  <c r="BE68" i="29"/>
  <c r="BQ68" i="29" s="1"/>
  <c r="AU68" i="29"/>
  <c r="BG68" i="29"/>
  <c r="BS68" i="29" s="1"/>
  <c r="BC70" i="29"/>
  <c r="BO70" i="29" s="1"/>
  <c r="BE70" i="29"/>
  <c r="BQ70" i="29" s="1"/>
  <c r="AU70" i="29"/>
  <c r="BG70" i="29"/>
  <c r="BS70" i="29" s="1"/>
  <c r="BC72" i="29"/>
  <c r="BO72" i="29" s="1"/>
  <c r="BE72" i="29"/>
  <c r="BQ72" i="29" s="1"/>
  <c r="AU72" i="29"/>
  <c r="BG72" i="29"/>
  <c r="BS72" i="29" s="1"/>
  <c r="BC74" i="29"/>
  <c r="BO74" i="29" s="1"/>
  <c r="BE74" i="29"/>
  <c r="BQ74" i="29" s="1"/>
  <c r="AU74" i="29"/>
  <c r="BG74" i="29"/>
  <c r="BS74" i="29" s="1"/>
  <c r="BC76" i="29"/>
  <c r="BO76" i="29" s="1"/>
  <c r="BE76" i="29"/>
  <c r="BQ76" i="29" s="1"/>
  <c r="AU76" i="29"/>
  <c r="BG76" i="29"/>
  <c r="BS76" i="29" s="1"/>
  <c r="BC78" i="29"/>
  <c r="BO78" i="29" s="1"/>
  <c r="BE78" i="29"/>
  <c r="BQ78" i="29" s="1"/>
  <c r="AU78" i="29"/>
  <c r="BG78" i="29"/>
  <c r="BS78" i="29" s="1"/>
  <c r="BC80" i="29"/>
  <c r="BO80" i="29" s="1"/>
  <c r="BE80" i="29"/>
  <c r="BQ80" i="29" s="1"/>
  <c r="AU80" i="29"/>
  <c r="BG80" i="29"/>
  <c r="BS80" i="29" s="1"/>
  <c r="BC82" i="29"/>
  <c r="BO82" i="29" s="1"/>
  <c r="BE82" i="29"/>
  <c r="BQ82" i="29" s="1"/>
  <c r="AU82" i="29"/>
  <c r="BG82" i="29"/>
  <c r="BS82" i="29" s="1"/>
  <c r="BC84" i="29"/>
  <c r="BO84" i="29" s="1"/>
  <c r="BE84" i="29"/>
  <c r="BQ84" i="29" s="1"/>
  <c r="AU84" i="29"/>
  <c r="BG84" i="29"/>
  <c r="BS84" i="29" s="1"/>
  <c r="BC86" i="29"/>
  <c r="BO86" i="29" s="1"/>
  <c r="BE86" i="29"/>
  <c r="BQ86" i="29" s="1"/>
  <c r="AU86" i="29"/>
  <c r="BG86" i="29"/>
  <c r="BS86" i="29" s="1"/>
  <c r="BC88" i="29"/>
  <c r="BO88" i="29" s="1"/>
  <c r="BE88" i="29"/>
  <c r="BQ88" i="29" s="1"/>
  <c r="AU88" i="29"/>
  <c r="BG88" i="29"/>
  <c r="BS88" i="29" s="1"/>
  <c r="BC90" i="29"/>
  <c r="BO90" i="29" s="1"/>
  <c r="BE90" i="29"/>
  <c r="BQ90" i="29" s="1"/>
  <c r="AU90" i="29"/>
  <c r="BG90" i="29"/>
  <c r="BS90" i="29" s="1"/>
  <c r="BC92" i="29"/>
  <c r="BO92" i="29" s="1"/>
  <c r="BE92" i="29"/>
  <c r="BQ92" i="29" s="1"/>
  <c r="AU92" i="29"/>
  <c r="BG92" i="29"/>
  <c r="BS92" i="29" s="1"/>
  <c r="BC94" i="29"/>
  <c r="BO94" i="29" s="1"/>
  <c r="BE94" i="29"/>
  <c r="BQ94" i="29" s="1"/>
  <c r="AU94" i="29"/>
  <c r="BG94" i="29"/>
  <c r="BS94" i="29" s="1"/>
  <c r="BC96" i="29"/>
  <c r="BO96" i="29" s="1"/>
  <c r="BE96" i="29"/>
  <c r="BQ96" i="29" s="1"/>
  <c r="AU96" i="29"/>
  <c r="BG96" i="29"/>
  <c r="BS96" i="29" s="1"/>
  <c r="BC98" i="29"/>
  <c r="BO98" i="29" s="1"/>
  <c r="BE98" i="29"/>
  <c r="BQ98" i="29" s="1"/>
  <c r="AU98" i="29"/>
  <c r="BG98" i="29"/>
  <c r="BS98" i="29" s="1"/>
  <c r="BC100" i="29"/>
  <c r="BO100" i="29" s="1"/>
  <c r="BE100" i="29"/>
  <c r="BQ100" i="29" s="1"/>
  <c r="AU100" i="29"/>
  <c r="BG100" i="29"/>
  <c r="BS100" i="29" s="1"/>
  <c r="BC102" i="29"/>
  <c r="BO102" i="29" s="1"/>
  <c r="BE102" i="29"/>
  <c r="BQ102" i="29" s="1"/>
  <c r="AU102" i="29"/>
  <c r="BG102" i="29"/>
  <c r="BS102" i="29" s="1"/>
  <c r="BC104" i="29"/>
  <c r="BO104" i="29" s="1"/>
  <c r="BE104" i="29"/>
  <c r="BQ104" i="29" s="1"/>
  <c r="AU104" i="29"/>
  <c r="BG104" i="29"/>
  <c r="BS104" i="29" s="1"/>
  <c r="BC106" i="29"/>
  <c r="BO106" i="29" s="1"/>
  <c r="BE106" i="29"/>
  <c r="BQ106" i="29" s="1"/>
  <c r="AU106" i="29"/>
  <c r="BG106" i="29"/>
  <c r="BS106" i="29" s="1"/>
  <c r="BC108" i="29"/>
  <c r="BO108" i="29" s="1"/>
  <c r="BE108" i="29"/>
  <c r="BQ108" i="29" s="1"/>
  <c r="AU108" i="29"/>
  <c r="BG108" i="29"/>
  <c r="BS108" i="29" s="1"/>
  <c r="BC110" i="29"/>
  <c r="BO110" i="29" s="1"/>
  <c r="BE110" i="29"/>
  <c r="BQ110" i="29" s="1"/>
  <c r="AU110" i="29"/>
  <c r="BG110" i="29"/>
  <c r="BS110" i="29" s="1"/>
  <c r="BC112" i="29"/>
  <c r="BO112" i="29" s="1"/>
  <c r="BE112" i="29"/>
  <c r="BQ112" i="29" s="1"/>
  <c r="AU112" i="29"/>
  <c r="BG112" i="29"/>
  <c r="BS112" i="29" s="1"/>
  <c r="BC114" i="29"/>
  <c r="BO114" i="29" s="1"/>
  <c r="BE114" i="29"/>
  <c r="AU114" i="29"/>
  <c r="BG114" i="29"/>
  <c r="BS114" i="29" s="1"/>
  <c r="BC116" i="29"/>
  <c r="BO116" i="29" s="1"/>
  <c r="BE116" i="29"/>
  <c r="BQ116" i="29" s="1"/>
  <c r="AU116" i="29"/>
  <c r="BG116" i="29"/>
  <c r="BS116" i="29" s="1"/>
  <c r="BC118" i="29"/>
  <c r="BO118" i="29" s="1"/>
  <c r="BE118" i="29"/>
  <c r="BQ118" i="29" s="1"/>
  <c r="AU118" i="29"/>
  <c r="BG118" i="29"/>
  <c r="BS118" i="29" s="1"/>
  <c r="AU6" i="29"/>
  <c r="AU7" i="29"/>
  <c r="AU8" i="29" s="1"/>
  <c r="DA18" i="29"/>
  <c r="DA20" i="29"/>
  <c r="DA22" i="29"/>
  <c r="DA24" i="29"/>
  <c r="DA26" i="29"/>
  <c r="DA28" i="29"/>
  <c r="DA30" i="29"/>
  <c r="DA32" i="29"/>
  <c r="DA34" i="29"/>
  <c r="DA36" i="29"/>
  <c r="DA38" i="29"/>
  <c r="DA40" i="29"/>
  <c r="DA42" i="29"/>
  <c r="DA44" i="29"/>
  <c r="DA46" i="29"/>
  <c r="DA48" i="29"/>
  <c r="DA50" i="29"/>
  <c r="DA52" i="29"/>
  <c r="DA54" i="29"/>
  <c r="DA56" i="29"/>
  <c r="DA58" i="29"/>
  <c r="DA60" i="29"/>
  <c r="DA62" i="29"/>
  <c r="DA64" i="29"/>
  <c r="DA66" i="29"/>
  <c r="DA68" i="29"/>
  <c r="DA70" i="29"/>
  <c r="DA72" i="29"/>
  <c r="DA74" i="29"/>
  <c r="DA76" i="29"/>
  <c r="DA78" i="29"/>
  <c r="DA80" i="29"/>
  <c r="DA82" i="29"/>
  <c r="DA84" i="29"/>
  <c r="DA86" i="29"/>
  <c r="DA88" i="29"/>
  <c r="DA90" i="29"/>
  <c r="DA92" i="29"/>
  <c r="DA94" i="29"/>
  <c r="DA96" i="29"/>
  <c r="DA98" i="29"/>
  <c r="DA100" i="29"/>
  <c r="DA102" i="29"/>
  <c r="DA104" i="29"/>
  <c r="DA106" i="29"/>
  <c r="DA108" i="29"/>
  <c r="DA110" i="29"/>
  <c r="DA112" i="29"/>
  <c r="DA114" i="29"/>
  <c r="DA116" i="29"/>
  <c r="DA118" i="29"/>
  <c r="CY18" i="29"/>
  <c r="CY20" i="29"/>
  <c r="CY22" i="29"/>
  <c r="CY24" i="29"/>
  <c r="CY26" i="29"/>
  <c r="CY28" i="29"/>
  <c r="CY30" i="29"/>
  <c r="CY32" i="29"/>
  <c r="CY34" i="29"/>
  <c r="CY36" i="29"/>
  <c r="CY38" i="29"/>
  <c r="CY40" i="29"/>
  <c r="CY42" i="29"/>
  <c r="CY44" i="29"/>
  <c r="CY46" i="29"/>
  <c r="CY48" i="29"/>
  <c r="CY50" i="29"/>
  <c r="CY52" i="29"/>
  <c r="CY54" i="29"/>
  <c r="CY56" i="29"/>
  <c r="CY58" i="29"/>
  <c r="CY60" i="29"/>
  <c r="CY62" i="29"/>
  <c r="CY64" i="29"/>
  <c r="CY66" i="29"/>
  <c r="CY68" i="29"/>
  <c r="CY70" i="29"/>
  <c r="CY72" i="29"/>
  <c r="CY74" i="29"/>
  <c r="CY76" i="29"/>
  <c r="CY78" i="29"/>
  <c r="CY80" i="29"/>
  <c r="CY82" i="29"/>
  <c r="CY84" i="29"/>
  <c r="CY86" i="29"/>
  <c r="CY88" i="29"/>
  <c r="CY90" i="29"/>
  <c r="CY92" i="29"/>
  <c r="CY94" i="29"/>
  <c r="CY96" i="29"/>
  <c r="CY98" i="29"/>
  <c r="CY100" i="29"/>
  <c r="CY102" i="29"/>
  <c r="CY104" i="29"/>
  <c r="CY106" i="29"/>
  <c r="CY108" i="29"/>
  <c r="CY110" i="29"/>
  <c r="CY112" i="29"/>
  <c r="CY114" i="29"/>
  <c r="CY116" i="29"/>
  <c r="CY118" i="29"/>
  <c r="CW18" i="29"/>
  <c r="CW20" i="29"/>
  <c r="CW22" i="29"/>
  <c r="CW24" i="29"/>
  <c r="CW26" i="29"/>
  <c r="CW28" i="29"/>
  <c r="CW30" i="29"/>
  <c r="CW32" i="29"/>
  <c r="CW34" i="29"/>
  <c r="CW36" i="29"/>
  <c r="CW38" i="29"/>
  <c r="CW40" i="29"/>
  <c r="CW42" i="29"/>
  <c r="CW44" i="29"/>
  <c r="CW46" i="29"/>
  <c r="CW48" i="29"/>
  <c r="CW50" i="29"/>
  <c r="CW52" i="29"/>
  <c r="CW54" i="29"/>
  <c r="CW56" i="29"/>
  <c r="CW58" i="29"/>
  <c r="CW60" i="29"/>
  <c r="CW62" i="29"/>
  <c r="CW64" i="29"/>
  <c r="CW66" i="29"/>
  <c r="CW68" i="29"/>
  <c r="CW70" i="29"/>
  <c r="CW72" i="29"/>
  <c r="CW74" i="29"/>
  <c r="CW76" i="29"/>
  <c r="CW78" i="29"/>
  <c r="CW80" i="29"/>
  <c r="CW82" i="29"/>
  <c r="CW84" i="29"/>
  <c r="CW86" i="29"/>
  <c r="CW88" i="29"/>
  <c r="CW90" i="29"/>
  <c r="CW92" i="29"/>
  <c r="CW94" i="29"/>
  <c r="CW96" i="29"/>
  <c r="CW98" i="29"/>
  <c r="CW100" i="29"/>
  <c r="CW102" i="29"/>
  <c r="CW104" i="29"/>
  <c r="CW106" i="29"/>
  <c r="CW108" i="29"/>
  <c r="CW110" i="29"/>
  <c r="CW112" i="29"/>
  <c r="CW114" i="29"/>
  <c r="CW116" i="29"/>
  <c r="CW118" i="29"/>
  <c r="AU6" i="1"/>
  <c r="AU7" i="1" s="1"/>
  <c r="AU8" i="1" s="1"/>
  <c r="AM7" i="1" s="1"/>
  <c r="O34" i="1"/>
  <c r="DT34" i="1" s="1"/>
  <c r="O36" i="1"/>
  <c r="DT36" i="1" s="1"/>
  <c r="O38" i="1"/>
  <c r="O40" i="1"/>
  <c r="O42" i="1"/>
  <c r="O44" i="1"/>
  <c r="O46" i="1"/>
  <c r="O48" i="1"/>
  <c r="O50" i="1"/>
  <c r="DT50" i="1"/>
  <c r="O52" i="1"/>
  <c r="O54" i="1"/>
  <c r="DH54" i="1" s="1"/>
  <c r="O56" i="1"/>
  <c r="CZ56" i="1" s="1"/>
  <c r="O58" i="1"/>
  <c r="O60" i="1"/>
  <c r="O62" i="1"/>
  <c r="O64" i="1"/>
  <c r="O66" i="1"/>
  <c r="DT66" i="1" s="1"/>
  <c r="O68" i="1"/>
  <c r="O70" i="1"/>
  <c r="DH70" i="1" s="1"/>
  <c r="O72" i="1"/>
  <c r="O74" i="1"/>
  <c r="O76" i="1"/>
  <c r="O78" i="1"/>
  <c r="O80" i="1"/>
  <c r="O82" i="1"/>
  <c r="O84" i="1"/>
  <c r="O86" i="1"/>
  <c r="O88" i="1"/>
  <c r="O90" i="1"/>
  <c r="O92" i="1"/>
  <c r="O94" i="1"/>
  <c r="DH94" i="1" s="1"/>
  <c r="O96" i="1"/>
  <c r="O98" i="1"/>
  <c r="DH98" i="1" s="1"/>
  <c r="O100" i="1"/>
  <c r="O102" i="1"/>
  <c r="O104" i="1"/>
  <c r="O106" i="1"/>
  <c r="O108" i="1"/>
  <c r="O110" i="1"/>
  <c r="O112" i="1"/>
  <c r="DT112" i="1" s="1"/>
  <c r="O114" i="1"/>
  <c r="DH114" i="1" s="1"/>
  <c r="O116" i="1"/>
  <c r="O118" i="1"/>
  <c r="O120" i="1"/>
  <c r="O122" i="1"/>
  <c r="O124" i="1"/>
  <c r="O126" i="1"/>
  <c r="CZ126" i="1" s="1"/>
  <c r="O128" i="1"/>
  <c r="O130" i="1"/>
  <c r="O132" i="1"/>
  <c r="O134" i="1"/>
  <c r="CZ134" i="1" s="1"/>
  <c r="O136" i="1"/>
  <c r="O138" i="1"/>
  <c r="O140" i="1"/>
  <c r="O142" i="1"/>
  <c r="O144" i="1"/>
  <c r="O146" i="1"/>
  <c r="O148" i="1"/>
  <c r="O150" i="1"/>
  <c r="DT150" i="1" s="1"/>
  <c r="O152" i="1"/>
  <c r="O154" i="1"/>
  <c r="O156" i="1"/>
  <c r="CZ156" i="1" s="1"/>
  <c r="O158" i="1"/>
  <c r="O160" i="1"/>
  <c r="O162" i="1"/>
  <c r="DH162" i="1"/>
  <c r="O164" i="1"/>
  <c r="O166" i="1"/>
  <c r="O168" i="1"/>
  <c r="O170" i="1"/>
  <c r="DT170" i="1" s="1"/>
  <c r="O172" i="1"/>
  <c r="O174" i="1"/>
  <c r="O176" i="1"/>
  <c r="O178" i="1"/>
  <c r="CZ178" i="1" s="1"/>
  <c r="O180" i="1"/>
  <c r="O182" i="1"/>
  <c r="O184" i="1"/>
  <c r="DT184" i="1"/>
  <c r="O186" i="1"/>
  <c r="O188" i="1"/>
  <c r="O190" i="1"/>
  <c r="O192" i="1"/>
  <c r="DU192" i="1" s="1"/>
  <c r="O194" i="1"/>
  <c r="O196" i="1"/>
  <c r="O198" i="1"/>
  <c r="O200" i="1"/>
  <c r="O202" i="1"/>
  <c r="O204" i="1"/>
  <c r="O206" i="1"/>
  <c r="O208" i="1"/>
  <c r="CZ208" i="1" s="1"/>
  <c r="O210" i="1"/>
  <c r="O212" i="1"/>
  <c r="O214" i="1"/>
  <c r="O216" i="1"/>
  <c r="DT216" i="1" s="1"/>
  <c r="AI34" i="1"/>
  <c r="AK34" i="1"/>
  <c r="AM34" i="1"/>
  <c r="AI36" i="1"/>
  <c r="AK36" i="1"/>
  <c r="AM36" i="1"/>
  <c r="AI38" i="1"/>
  <c r="AK38" i="1"/>
  <c r="AM38" i="1"/>
  <c r="AI40" i="1"/>
  <c r="AK40" i="1"/>
  <c r="AM40" i="1"/>
  <c r="AI42" i="1"/>
  <c r="AK42" i="1"/>
  <c r="AM42" i="1"/>
  <c r="AI44" i="1"/>
  <c r="AK44" i="1"/>
  <c r="AM44" i="1"/>
  <c r="AI46" i="1"/>
  <c r="AK46" i="1"/>
  <c r="AM46" i="1"/>
  <c r="AI48" i="1"/>
  <c r="AK48" i="1"/>
  <c r="AM48" i="1"/>
  <c r="AI50" i="1"/>
  <c r="AK50" i="1"/>
  <c r="AM50" i="1"/>
  <c r="AI52" i="1"/>
  <c r="AK52" i="1"/>
  <c r="AM52" i="1"/>
  <c r="AI54" i="1"/>
  <c r="AK54" i="1"/>
  <c r="AM54" i="1"/>
  <c r="AI56" i="1"/>
  <c r="AK56" i="1"/>
  <c r="AM56" i="1"/>
  <c r="AI58" i="1"/>
  <c r="AK58" i="1"/>
  <c r="AM58" i="1"/>
  <c r="AI60" i="1"/>
  <c r="AK60" i="1"/>
  <c r="AM60" i="1"/>
  <c r="AI62" i="1"/>
  <c r="AK62" i="1"/>
  <c r="AM62" i="1"/>
  <c r="AI64" i="1"/>
  <c r="AK64" i="1"/>
  <c r="AM64" i="1"/>
  <c r="AI66" i="1"/>
  <c r="AK66" i="1"/>
  <c r="AM66" i="1"/>
  <c r="AI68" i="1"/>
  <c r="AK68" i="1"/>
  <c r="AM68" i="1"/>
  <c r="AI70" i="1"/>
  <c r="AK70" i="1"/>
  <c r="AM70" i="1"/>
  <c r="AI72" i="1"/>
  <c r="AK72" i="1"/>
  <c r="AM72" i="1"/>
  <c r="AI74" i="1"/>
  <c r="AK74" i="1"/>
  <c r="AM74" i="1"/>
  <c r="AI76" i="1"/>
  <c r="AK76" i="1"/>
  <c r="AM76" i="1"/>
  <c r="AI78" i="1"/>
  <c r="AK78" i="1"/>
  <c r="BA78" i="1" s="1"/>
  <c r="AM78" i="1"/>
  <c r="AI80" i="1"/>
  <c r="AK80" i="1"/>
  <c r="AM80" i="1"/>
  <c r="BA80" i="1" s="1"/>
  <c r="AI82" i="1"/>
  <c r="AK82" i="1"/>
  <c r="AM82" i="1"/>
  <c r="AI84" i="1"/>
  <c r="AK84" i="1"/>
  <c r="AM84" i="1"/>
  <c r="AI86" i="1"/>
  <c r="AK86" i="1"/>
  <c r="AM86" i="1"/>
  <c r="AI88" i="1"/>
  <c r="AK88" i="1"/>
  <c r="AM88" i="1"/>
  <c r="AI90" i="1"/>
  <c r="AK90" i="1"/>
  <c r="AM90" i="1"/>
  <c r="AI92" i="1"/>
  <c r="AK92" i="1"/>
  <c r="AM92" i="1"/>
  <c r="AI94" i="1"/>
  <c r="AK94" i="1"/>
  <c r="AM94" i="1"/>
  <c r="AI96" i="1"/>
  <c r="AK96" i="1"/>
  <c r="AM96" i="1"/>
  <c r="BA96" i="1" s="1"/>
  <c r="AI98" i="1"/>
  <c r="AK98" i="1"/>
  <c r="AM98" i="1"/>
  <c r="AI100" i="1"/>
  <c r="AK100" i="1"/>
  <c r="AM100" i="1"/>
  <c r="AI102" i="1"/>
  <c r="AK102" i="1"/>
  <c r="AM102" i="1"/>
  <c r="AI104" i="1"/>
  <c r="AK104" i="1"/>
  <c r="AM104" i="1"/>
  <c r="AI106" i="1"/>
  <c r="AK106" i="1"/>
  <c r="AM106" i="1"/>
  <c r="AI108" i="1"/>
  <c r="AK108" i="1"/>
  <c r="AM108" i="1"/>
  <c r="AI110" i="1"/>
  <c r="AK110" i="1"/>
  <c r="AM110" i="1"/>
  <c r="AI112" i="1"/>
  <c r="AK112" i="1"/>
  <c r="AM112" i="1"/>
  <c r="BA112" i="1" s="1"/>
  <c r="AI114" i="1"/>
  <c r="AK114" i="1"/>
  <c r="AM114" i="1"/>
  <c r="AI116" i="1"/>
  <c r="AK116" i="1"/>
  <c r="AM116" i="1"/>
  <c r="AI118" i="1"/>
  <c r="AK118" i="1"/>
  <c r="AM118" i="1"/>
  <c r="AI120" i="1"/>
  <c r="AK120" i="1"/>
  <c r="AM120" i="1"/>
  <c r="AI122" i="1"/>
  <c r="AK122" i="1"/>
  <c r="AM122" i="1"/>
  <c r="AI124" i="1"/>
  <c r="AK124" i="1"/>
  <c r="AM124" i="1"/>
  <c r="AI126" i="1"/>
  <c r="AK126" i="1"/>
  <c r="AM126" i="1"/>
  <c r="AI128" i="1"/>
  <c r="AK128" i="1"/>
  <c r="AM128" i="1"/>
  <c r="BA128" i="1" s="1"/>
  <c r="AI130" i="1"/>
  <c r="AK130" i="1"/>
  <c r="AM130" i="1"/>
  <c r="AI132" i="1"/>
  <c r="BA132" i="1" s="1"/>
  <c r="AK132" i="1"/>
  <c r="AM132" i="1"/>
  <c r="AI134" i="1"/>
  <c r="AK134" i="1"/>
  <c r="AM134" i="1"/>
  <c r="AI136" i="1"/>
  <c r="AK136" i="1"/>
  <c r="AM136" i="1"/>
  <c r="AI138" i="1"/>
  <c r="AK138" i="1"/>
  <c r="AM138" i="1"/>
  <c r="AI140" i="1"/>
  <c r="AK140" i="1"/>
  <c r="AM140" i="1"/>
  <c r="AI142" i="1"/>
  <c r="AK142" i="1"/>
  <c r="AM142" i="1"/>
  <c r="AI144" i="1"/>
  <c r="AK144" i="1"/>
  <c r="AM144" i="1"/>
  <c r="BA144" i="1" s="1"/>
  <c r="AI146" i="1"/>
  <c r="AK146" i="1"/>
  <c r="AM146" i="1"/>
  <c r="AI148" i="1"/>
  <c r="AK148" i="1"/>
  <c r="AM148" i="1"/>
  <c r="AI150" i="1"/>
  <c r="AK150" i="1"/>
  <c r="AM150" i="1"/>
  <c r="AI152" i="1"/>
  <c r="AK152" i="1"/>
  <c r="AM152" i="1"/>
  <c r="AI154" i="1"/>
  <c r="AK154" i="1"/>
  <c r="AM154" i="1"/>
  <c r="AI156" i="1"/>
  <c r="AK156" i="1"/>
  <c r="AM156" i="1"/>
  <c r="AI158" i="1"/>
  <c r="AK158" i="1"/>
  <c r="AM158" i="1"/>
  <c r="AI160" i="1"/>
  <c r="AK160" i="1"/>
  <c r="AM160" i="1"/>
  <c r="BA160" i="1" s="1"/>
  <c r="AI162" i="1"/>
  <c r="AK162" i="1"/>
  <c r="AM162" i="1"/>
  <c r="AI164" i="1"/>
  <c r="AK164" i="1"/>
  <c r="AM164" i="1"/>
  <c r="AI166" i="1"/>
  <c r="AK166" i="1"/>
  <c r="AM166" i="1"/>
  <c r="AI168" i="1"/>
  <c r="AK168" i="1"/>
  <c r="AM168" i="1"/>
  <c r="AI170" i="1"/>
  <c r="AK170" i="1"/>
  <c r="AM170" i="1"/>
  <c r="AI172" i="1"/>
  <c r="AK172" i="1"/>
  <c r="AM172" i="1"/>
  <c r="AI174" i="1"/>
  <c r="AK174" i="1"/>
  <c r="AM174" i="1"/>
  <c r="AI176" i="1"/>
  <c r="AK176" i="1"/>
  <c r="AM176" i="1"/>
  <c r="AI178" i="1"/>
  <c r="AK178" i="1"/>
  <c r="AM178" i="1"/>
  <c r="AI180" i="1"/>
  <c r="AK180" i="1"/>
  <c r="AM180" i="1"/>
  <c r="AI182" i="1"/>
  <c r="AK182" i="1"/>
  <c r="AM182" i="1"/>
  <c r="AI184" i="1"/>
  <c r="AK184" i="1"/>
  <c r="AM184" i="1"/>
  <c r="AI186" i="1"/>
  <c r="AK186" i="1"/>
  <c r="AM186" i="1"/>
  <c r="AI188" i="1"/>
  <c r="AK188" i="1"/>
  <c r="AM188" i="1"/>
  <c r="AI190" i="1"/>
  <c r="AK190" i="1"/>
  <c r="AM190" i="1"/>
  <c r="AI192" i="1"/>
  <c r="AK192" i="1"/>
  <c r="AM192" i="1"/>
  <c r="BA192" i="1" s="1"/>
  <c r="AI194" i="1"/>
  <c r="AK194" i="1"/>
  <c r="AM194" i="1"/>
  <c r="AI196" i="1"/>
  <c r="BA196" i="1" s="1"/>
  <c r="AK196" i="1"/>
  <c r="AM196" i="1"/>
  <c r="AI198" i="1"/>
  <c r="AK198" i="1"/>
  <c r="BA198" i="1" s="1"/>
  <c r="AM198" i="1"/>
  <c r="AI200" i="1"/>
  <c r="AK200" i="1"/>
  <c r="AM200" i="1"/>
  <c r="AI202" i="1"/>
  <c r="AK202" i="1"/>
  <c r="AM202" i="1"/>
  <c r="AI204" i="1"/>
  <c r="AK204" i="1"/>
  <c r="AM204" i="1"/>
  <c r="AI206" i="1"/>
  <c r="AK206" i="1"/>
  <c r="AM206" i="1"/>
  <c r="AI208" i="1"/>
  <c r="AK208" i="1"/>
  <c r="AM208" i="1"/>
  <c r="BA208" i="1" s="1"/>
  <c r="AI210" i="1"/>
  <c r="AK210" i="1"/>
  <c r="AM210" i="1"/>
  <c r="AI212" i="1"/>
  <c r="AK212" i="1"/>
  <c r="AM212" i="1"/>
  <c r="AI214" i="1"/>
  <c r="AK214" i="1"/>
  <c r="AM214" i="1"/>
  <c r="AI216" i="1"/>
  <c r="AK216" i="1"/>
  <c r="AM216" i="1"/>
  <c r="M218" i="1"/>
  <c r="BQ34" i="1"/>
  <c r="BQ36" i="1"/>
  <c r="BQ38" i="1"/>
  <c r="BQ40" i="1"/>
  <c r="BQ42" i="1"/>
  <c r="BQ44" i="1"/>
  <c r="BQ46" i="1"/>
  <c r="BQ48" i="1"/>
  <c r="BQ50" i="1"/>
  <c r="BQ52" i="1"/>
  <c r="BQ54" i="1"/>
  <c r="BQ56" i="1"/>
  <c r="BQ58" i="1"/>
  <c r="BQ60" i="1"/>
  <c r="BQ62" i="1"/>
  <c r="BQ64" i="1"/>
  <c r="BQ66" i="1"/>
  <c r="BQ68" i="1"/>
  <c r="BQ70" i="1"/>
  <c r="BQ72" i="1"/>
  <c r="BQ74" i="1"/>
  <c r="BQ76" i="1"/>
  <c r="BQ78" i="1"/>
  <c r="BQ80" i="1"/>
  <c r="BQ82" i="1"/>
  <c r="BQ84" i="1"/>
  <c r="BQ86" i="1"/>
  <c r="BQ88" i="1"/>
  <c r="BQ90" i="1"/>
  <c r="BQ92" i="1"/>
  <c r="BQ94" i="1"/>
  <c r="BQ96" i="1"/>
  <c r="BQ98" i="1"/>
  <c r="BQ100" i="1"/>
  <c r="BQ102" i="1"/>
  <c r="BQ104" i="1"/>
  <c r="BQ106" i="1"/>
  <c r="BQ108" i="1"/>
  <c r="BQ110" i="1"/>
  <c r="BQ112" i="1"/>
  <c r="BQ114" i="1"/>
  <c r="BQ116" i="1"/>
  <c r="BQ118" i="1"/>
  <c r="BQ120" i="1"/>
  <c r="BQ122" i="1"/>
  <c r="BQ124" i="1"/>
  <c r="BQ126" i="1"/>
  <c r="BQ128" i="1"/>
  <c r="BQ130" i="1"/>
  <c r="BQ132" i="1"/>
  <c r="BQ134" i="1"/>
  <c r="BQ136" i="1"/>
  <c r="BQ138" i="1"/>
  <c r="BQ140" i="1"/>
  <c r="BQ142" i="1"/>
  <c r="BQ144" i="1"/>
  <c r="BQ146" i="1"/>
  <c r="BQ148" i="1"/>
  <c r="BQ150" i="1"/>
  <c r="BQ152" i="1"/>
  <c r="BQ154" i="1"/>
  <c r="BQ156" i="1"/>
  <c r="BQ158" i="1"/>
  <c r="BQ160" i="1"/>
  <c r="BQ162" i="1"/>
  <c r="BQ164" i="1"/>
  <c r="BQ166" i="1"/>
  <c r="BQ168" i="1"/>
  <c r="BQ170" i="1"/>
  <c r="BQ172" i="1"/>
  <c r="BQ174" i="1"/>
  <c r="BQ176" i="1"/>
  <c r="BQ178" i="1"/>
  <c r="BQ180" i="1"/>
  <c r="BQ182" i="1"/>
  <c r="BQ184" i="1"/>
  <c r="BQ186" i="1"/>
  <c r="BQ188" i="1"/>
  <c r="BQ190" i="1"/>
  <c r="BQ192" i="1"/>
  <c r="BQ194" i="1"/>
  <c r="BQ196" i="1"/>
  <c r="BQ198" i="1"/>
  <c r="BQ200" i="1"/>
  <c r="BQ202" i="1"/>
  <c r="BQ204" i="1"/>
  <c r="BQ206" i="1"/>
  <c r="BQ208" i="1"/>
  <c r="BQ210" i="1"/>
  <c r="BQ212" i="1"/>
  <c r="BQ214" i="1"/>
  <c r="BQ216" i="1"/>
  <c r="K218" i="1"/>
  <c r="BO34" i="1"/>
  <c r="BO36" i="1"/>
  <c r="BO38" i="1"/>
  <c r="BO40" i="1"/>
  <c r="BO42" i="1"/>
  <c r="BO44" i="1"/>
  <c r="BO46" i="1"/>
  <c r="BO48" i="1"/>
  <c r="BO50" i="1"/>
  <c r="BO52" i="1"/>
  <c r="BO54" i="1"/>
  <c r="BO56" i="1"/>
  <c r="BO58" i="1"/>
  <c r="BO60" i="1"/>
  <c r="BO62" i="1"/>
  <c r="BO64" i="1"/>
  <c r="BO66" i="1"/>
  <c r="BO68" i="1"/>
  <c r="BO70" i="1"/>
  <c r="BO72" i="1"/>
  <c r="BO74" i="1"/>
  <c r="BO76" i="1"/>
  <c r="BO78" i="1"/>
  <c r="BO80" i="1"/>
  <c r="BO82" i="1"/>
  <c r="BO84" i="1"/>
  <c r="BO86" i="1"/>
  <c r="BO88" i="1"/>
  <c r="BO90" i="1"/>
  <c r="BO92" i="1"/>
  <c r="BO94" i="1"/>
  <c r="BO96" i="1"/>
  <c r="BO98" i="1"/>
  <c r="BO100" i="1"/>
  <c r="BO102" i="1"/>
  <c r="BO104" i="1"/>
  <c r="BO106" i="1"/>
  <c r="BO108" i="1"/>
  <c r="BO110" i="1"/>
  <c r="BO112" i="1"/>
  <c r="BO114" i="1"/>
  <c r="BO116" i="1"/>
  <c r="BO118" i="1"/>
  <c r="BO120" i="1"/>
  <c r="BO122" i="1"/>
  <c r="BO124" i="1"/>
  <c r="BO126" i="1"/>
  <c r="BO128" i="1"/>
  <c r="BO130" i="1"/>
  <c r="BO132" i="1"/>
  <c r="BO134" i="1"/>
  <c r="BO136" i="1"/>
  <c r="BO138" i="1"/>
  <c r="BO140" i="1"/>
  <c r="BO142" i="1"/>
  <c r="BO144" i="1"/>
  <c r="BO146" i="1"/>
  <c r="BO148" i="1"/>
  <c r="BO150" i="1"/>
  <c r="BO152" i="1"/>
  <c r="BO154" i="1"/>
  <c r="BO156" i="1"/>
  <c r="BO158" i="1"/>
  <c r="BO160" i="1"/>
  <c r="BO162" i="1"/>
  <c r="BO164" i="1"/>
  <c r="BO166" i="1"/>
  <c r="BO168" i="1"/>
  <c r="BO170" i="1"/>
  <c r="BO172" i="1"/>
  <c r="BO174" i="1"/>
  <c r="BO176" i="1"/>
  <c r="BO178" i="1"/>
  <c r="BO180" i="1"/>
  <c r="BO182" i="1"/>
  <c r="BO184" i="1"/>
  <c r="BO186" i="1"/>
  <c r="BO188" i="1"/>
  <c r="BO190" i="1"/>
  <c r="BO192" i="1"/>
  <c r="BO194" i="1"/>
  <c r="BO196" i="1"/>
  <c r="BO198" i="1"/>
  <c r="BO200" i="1"/>
  <c r="BO202" i="1"/>
  <c r="BO204" i="1"/>
  <c r="BO206" i="1"/>
  <c r="BO208" i="1"/>
  <c r="BO210" i="1"/>
  <c r="BO212" i="1"/>
  <c r="BO214" i="1"/>
  <c r="BO216" i="1"/>
  <c r="I218" i="1"/>
  <c r="BM34" i="1"/>
  <c r="BM36" i="1"/>
  <c r="BM38" i="1"/>
  <c r="BM40" i="1"/>
  <c r="BM42" i="1"/>
  <c r="BM44" i="1"/>
  <c r="BM46" i="1"/>
  <c r="BM48" i="1"/>
  <c r="BM50" i="1"/>
  <c r="BM52" i="1"/>
  <c r="BM54" i="1"/>
  <c r="BM56" i="1"/>
  <c r="BM58" i="1"/>
  <c r="BM60" i="1"/>
  <c r="BM62" i="1"/>
  <c r="BM64" i="1"/>
  <c r="BM66" i="1"/>
  <c r="BM68" i="1"/>
  <c r="BM70" i="1"/>
  <c r="BM72" i="1"/>
  <c r="BM74" i="1"/>
  <c r="BM76" i="1"/>
  <c r="BM78" i="1"/>
  <c r="BM80" i="1"/>
  <c r="BM82" i="1"/>
  <c r="BM84" i="1"/>
  <c r="BM86" i="1"/>
  <c r="BM88" i="1"/>
  <c r="BM90" i="1"/>
  <c r="BM92" i="1"/>
  <c r="BM94" i="1"/>
  <c r="BM96" i="1"/>
  <c r="BM98" i="1"/>
  <c r="BM100" i="1"/>
  <c r="BM102" i="1"/>
  <c r="BM104" i="1"/>
  <c r="BM106" i="1"/>
  <c r="BM108" i="1"/>
  <c r="BM110" i="1"/>
  <c r="BM112" i="1"/>
  <c r="BM114" i="1"/>
  <c r="BM116" i="1"/>
  <c r="BM118" i="1"/>
  <c r="BM120" i="1"/>
  <c r="BM122" i="1"/>
  <c r="BM124" i="1"/>
  <c r="BM126" i="1"/>
  <c r="BM128" i="1"/>
  <c r="BM130" i="1"/>
  <c r="BM132" i="1"/>
  <c r="BM134" i="1"/>
  <c r="BM136" i="1"/>
  <c r="BM138" i="1"/>
  <c r="BM140" i="1"/>
  <c r="BM142" i="1"/>
  <c r="BM144" i="1"/>
  <c r="BM146" i="1"/>
  <c r="BM148" i="1"/>
  <c r="BM150" i="1"/>
  <c r="BM152" i="1"/>
  <c r="BM154" i="1"/>
  <c r="BM156" i="1"/>
  <c r="BM158" i="1"/>
  <c r="BM160" i="1"/>
  <c r="BM162" i="1"/>
  <c r="BM164" i="1"/>
  <c r="BM166" i="1"/>
  <c r="BM168" i="1"/>
  <c r="BM170" i="1"/>
  <c r="BM172" i="1"/>
  <c r="BM174" i="1"/>
  <c r="BM176" i="1"/>
  <c r="BM178" i="1"/>
  <c r="BM180" i="1"/>
  <c r="BM182" i="1"/>
  <c r="BM184" i="1"/>
  <c r="BM186" i="1"/>
  <c r="BM188" i="1"/>
  <c r="BM190" i="1"/>
  <c r="BM192" i="1"/>
  <c r="BM194" i="1"/>
  <c r="BM196" i="1"/>
  <c r="BM198" i="1"/>
  <c r="BM200" i="1"/>
  <c r="BM202" i="1"/>
  <c r="BM204" i="1"/>
  <c r="BM206" i="1"/>
  <c r="BM208" i="1"/>
  <c r="BM210" i="1"/>
  <c r="BM212" i="1"/>
  <c r="BM214" i="1"/>
  <c r="BM216" i="1"/>
  <c r="Q168" i="10"/>
  <c r="Q166" i="10"/>
  <c r="Q164" i="10"/>
  <c r="Q162" i="10"/>
  <c r="Q160" i="10"/>
  <c r="Q158" i="10"/>
  <c r="Q156" i="10"/>
  <c r="Q154" i="10"/>
  <c r="Q152" i="10"/>
  <c r="Q150" i="10"/>
  <c r="Q148" i="10"/>
  <c r="Q146" i="10"/>
  <c r="Q144" i="10"/>
  <c r="Q142" i="10"/>
  <c r="Q140" i="10"/>
  <c r="Q138" i="10"/>
  <c r="Q136" i="10"/>
  <c r="Q134" i="10"/>
  <c r="Q132" i="10"/>
  <c r="Q130" i="10"/>
  <c r="Q128" i="10"/>
  <c r="Q126" i="10"/>
  <c r="Q124" i="10"/>
  <c r="Q122" i="10"/>
  <c r="Q120" i="10"/>
  <c r="Q118" i="10"/>
  <c r="Q116" i="10"/>
  <c r="Q114" i="10"/>
  <c r="Q112" i="10"/>
  <c r="Q110" i="10"/>
  <c r="Q108" i="10"/>
  <c r="Q106" i="10"/>
  <c r="Q104" i="10"/>
  <c r="Q102" i="10"/>
  <c r="Q100" i="10"/>
  <c r="Q98" i="10"/>
  <c r="Q96" i="10"/>
  <c r="Q94" i="10"/>
  <c r="Q92" i="10"/>
  <c r="Q90" i="10"/>
  <c r="Q88" i="10"/>
  <c r="Q86" i="10"/>
  <c r="Q84" i="10"/>
  <c r="Q82" i="10"/>
  <c r="Q80" i="10"/>
  <c r="Q78" i="10"/>
  <c r="Q76" i="10"/>
  <c r="Q74" i="10"/>
  <c r="Q72" i="10"/>
  <c r="Q70" i="10"/>
  <c r="Q68" i="10"/>
  <c r="Q66" i="10"/>
  <c r="Q64" i="10"/>
  <c r="Q62" i="10"/>
  <c r="Q60" i="10"/>
  <c r="Q58" i="10"/>
  <c r="Q56" i="10"/>
  <c r="Q54" i="10"/>
  <c r="Q52" i="10"/>
  <c r="Q50" i="10"/>
  <c r="Q48" i="10"/>
  <c r="Q46" i="10"/>
  <c r="Q44" i="10"/>
  <c r="Q42" i="10"/>
  <c r="Q40" i="10"/>
  <c r="Q38" i="10"/>
  <c r="Q36" i="10"/>
  <c r="Q34" i="10"/>
  <c r="Q32" i="10"/>
  <c r="Q30" i="10"/>
  <c r="Q28" i="10"/>
  <c r="Q26" i="10"/>
  <c r="Q24" i="10"/>
  <c r="Q22" i="10"/>
  <c r="Q20" i="10"/>
  <c r="Q18" i="10"/>
  <c r="DH33" i="1"/>
  <c r="DI33" i="1" s="1"/>
  <c r="DH35" i="1"/>
  <c r="DI35" i="1" s="1"/>
  <c r="DH37" i="1"/>
  <c r="DI37" i="1" s="1"/>
  <c r="DH41" i="1"/>
  <c r="DI41" i="1" s="1"/>
  <c r="DH42" i="1"/>
  <c r="DH58" i="1"/>
  <c r="DH62" i="1"/>
  <c r="DH74" i="1"/>
  <c r="DH110" i="1"/>
  <c r="DH158" i="1"/>
  <c r="DH182" i="1"/>
  <c r="DH185" i="1"/>
  <c r="DI185" i="1" s="1"/>
  <c r="DH186" i="1"/>
  <c r="DH195" i="1"/>
  <c r="DI195" i="1" s="1"/>
  <c r="DU33" i="1"/>
  <c r="DU35" i="1"/>
  <c r="DU37" i="1"/>
  <c r="DU38" i="1"/>
  <c r="DU39" i="1"/>
  <c r="DU41" i="1"/>
  <c r="DU42" i="1"/>
  <c r="DU43" i="1"/>
  <c r="DU45" i="1"/>
  <c r="DU47" i="1"/>
  <c r="DU49" i="1"/>
  <c r="DU51" i="1"/>
  <c r="DU53" i="1"/>
  <c r="DU55" i="1"/>
  <c r="DU57" i="1"/>
  <c r="DU59" i="1"/>
  <c r="DU61" i="1"/>
  <c r="DU63" i="1"/>
  <c r="DU65" i="1"/>
  <c r="DU67" i="1"/>
  <c r="DU69" i="1"/>
  <c r="DU71" i="1"/>
  <c r="DU73" i="1"/>
  <c r="DU75" i="1"/>
  <c r="DU77" i="1"/>
  <c r="DU78" i="1"/>
  <c r="DU79" i="1"/>
  <c r="DU81" i="1"/>
  <c r="DU83" i="1"/>
  <c r="DU85" i="1"/>
  <c r="DU87" i="1"/>
  <c r="DU89" i="1"/>
  <c r="DU91" i="1"/>
  <c r="DU93" i="1"/>
  <c r="DU95" i="1"/>
  <c r="DU97" i="1"/>
  <c r="DU99" i="1"/>
  <c r="DU101" i="1"/>
  <c r="DU102" i="1"/>
  <c r="DU103" i="1"/>
  <c r="DU105" i="1"/>
  <c r="DU106" i="1"/>
  <c r="DU107" i="1"/>
  <c r="DU109" i="1"/>
  <c r="DU111" i="1"/>
  <c r="DU113" i="1"/>
  <c r="DU115" i="1"/>
  <c r="DU117" i="1"/>
  <c r="DU119" i="1"/>
  <c r="DU121" i="1"/>
  <c r="DU123" i="1"/>
  <c r="DU124" i="1"/>
  <c r="DU125" i="1"/>
  <c r="DU127" i="1"/>
  <c r="DU129" i="1"/>
  <c r="DU131" i="1"/>
  <c r="DU133" i="1"/>
  <c r="DU135" i="1"/>
  <c r="DU137" i="1"/>
  <c r="DU139" i="1"/>
  <c r="DU141" i="1"/>
  <c r="DU143" i="1"/>
  <c r="DU145" i="1"/>
  <c r="DU147" i="1"/>
  <c r="DU148" i="1"/>
  <c r="DU149" i="1"/>
  <c r="DU151" i="1"/>
  <c r="DU153" i="1"/>
  <c r="DU155" i="1"/>
  <c r="DU157" i="1"/>
  <c r="DU159" i="1"/>
  <c r="DU161" i="1"/>
  <c r="DU163" i="1"/>
  <c r="DU165" i="1"/>
  <c r="DU167" i="1"/>
  <c r="DU169" i="1"/>
  <c r="DU171" i="1"/>
  <c r="DU173" i="1"/>
  <c r="DU175" i="1"/>
  <c r="DU177" i="1"/>
  <c r="DU178" i="1"/>
  <c r="DU179" i="1"/>
  <c r="DU181" i="1"/>
  <c r="DU183" i="1"/>
  <c r="DU185" i="1"/>
  <c r="DU187" i="1"/>
  <c r="DU189" i="1"/>
  <c r="DU191" i="1"/>
  <c r="DU193" i="1"/>
  <c r="DU195" i="1"/>
  <c r="DU197" i="1"/>
  <c r="DU199" i="1"/>
  <c r="DU201" i="1"/>
  <c r="DU203" i="1"/>
  <c r="DU205" i="1"/>
  <c r="DU207" i="1"/>
  <c r="DU209" i="1"/>
  <c r="DU211" i="1"/>
  <c r="DU213" i="1"/>
  <c r="DU215" i="1"/>
  <c r="DT33" i="1"/>
  <c r="DT35" i="1"/>
  <c r="DT37" i="1"/>
  <c r="DT39" i="1"/>
  <c r="DT41" i="1"/>
  <c r="DT42" i="1"/>
  <c r="DT43" i="1"/>
  <c r="DT44" i="1"/>
  <c r="DT45" i="1"/>
  <c r="DT47" i="1"/>
  <c r="DT49" i="1"/>
  <c r="DT51" i="1"/>
  <c r="DT53" i="1"/>
  <c r="DT55" i="1"/>
  <c r="DT57" i="1"/>
  <c r="DT59" i="1"/>
  <c r="DT61" i="1"/>
  <c r="DT62" i="1"/>
  <c r="DT63" i="1"/>
  <c r="DT65" i="1"/>
  <c r="DT67" i="1"/>
  <c r="DT69" i="1"/>
  <c r="DT71" i="1"/>
  <c r="DT73" i="1"/>
  <c r="DT74" i="1"/>
  <c r="DT75" i="1"/>
  <c r="DT77" i="1"/>
  <c r="DT78" i="1"/>
  <c r="DT79" i="1"/>
  <c r="DT81" i="1"/>
  <c r="DT83" i="1"/>
  <c r="DT85" i="1"/>
  <c r="DT87" i="1"/>
  <c r="DT89" i="1"/>
  <c r="DT91" i="1"/>
  <c r="DT93" i="1"/>
  <c r="DT95" i="1"/>
  <c r="DT97" i="1"/>
  <c r="DT99" i="1"/>
  <c r="DT101" i="1"/>
  <c r="DT103" i="1"/>
  <c r="DT105" i="1"/>
  <c r="DT107" i="1"/>
  <c r="DT109" i="1"/>
  <c r="DT110" i="1"/>
  <c r="DT111" i="1"/>
  <c r="DT113" i="1"/>
  <c r="DT115" i="1"/>
  <c r="DT117" i="1"/>
  <c r="DT119" i="1"/>
  <c r="DT121" i="1"/>
  <c r="DT123" i="1"/>
  <c r="DT124" i="1"/>
  <c r="DT125" i="1"/>
  <c r="DT127" i="1"/>
  <c r="DT129" i="1"/>
  <c r="DT131" i="1"/>
  <c r="DT133" i="1"/>
  <c r="DT135" i="1"/>
  <c r="DT137" i="1"/>
  <c r="DT139" i="1"/>
  <c r="DT141" i="1"/>
  <c r="DT143" i="1"/>
  <c r="DT145" i="1"/>
  <c r="DT147" i="1"/>
  <c r="DT149" i="1"/>
  <c r="DT151" i="1"/>
  <c r="DT153" i="1"/>
  <c r="DT155" i="1"/>
  <c r="DT157" i="1"/>
  <c r="DT159" i="1"/>
  <c r="DT161" i="1"/>
  <c r="DT163" i="1"/>
  <c r="DT165" i="1"/>
  <c r="DT167" i="1"/>
  <c r="DT169" i="1"/>
  <c r="DT171" i="1"/>
  <c r="DT173" i="1"/>
  <c r="DT175" i="1"/>
  <c r="DT177" i="1"/>
  <c r="DT179" i="1"/>
  <c r="DT181" i="1"/>
  <c r="DT183" i="1"/>
  <c r="DT185" i="1"/>
  <c r="DT186" i="1"/>
  <c r="DT187" i="1"/>
  <c r="DT189" i="1"/>
  <c r="DT191" i="1"/>
  <c r="DT193" i="1"/>
  <c r="DT195" i="1"/>
  <c r="DT197" i="1"/>
  <c r="DT199" i="1"/>
  <c r="DT201" i="1"/>
  <c r="DT203" i="1"/>
  <c r="DT205" i="1"/>
  <c r="DT207" i="1"/>
  <c r="DT209" i="1"/>
  <c r="DT211" i="1"/>
  <c r="DT213" i="1"/>
  <c r="DT214" i="1"/>
  <c r="DT215" i="1"/>
  <c r="DZ218" i="1"/>
  <c r="EC18" i="29"/>
  <c r="EC20" i="29"/>
  <c r="EC22" i="29"/>
  <c r="EN18" i="29"/>
  <c r="EN19" i="29"/>
  <c r="EN20" i="29"/>
  <c r="EN21" i="29"/>
  <c r="EN22" i="29"/>
  <c r="EN23" i="29"/>
  <c r="EM18" i="29"/>
  <c r="EM19" i="29"/>
  <c r="EM20" i="29"/>
  <c r="EM21" i="29"/>
  <c r="EM22" i="29"/>
  <c r="EA10" i="29"/>
  <c r="DY10" i="29"/>
  <c r="W24" i="29"/>
  <c r="W18" i="29"/>
  <c r="W20" i="29"/>
  <c r="W22" i="29"/>
  <c r="W26" i="29"/>
  <c r="W28" i="29"/>
  <c r="W30" i="29"/>
  <c r="W32" i="29"/>
  <c r="W34" i="29"/>
  <c r="W36" i="29"/>
  <c r="W38" i="29"/>
  <c r="W40" i="29"/>
  <c r="W42" i="29"/>
  <c r="W44" i="29"/>
  <c r="W46" i="29"/>
  <c r="W48" i="29"/>
  <c r="W50" i="29"/>
  <c r="W52" i="29"/>
  <c r="W54" i="29"/>
  <c r="W56" i="29"/>
  <c r="W58" i="29"/>
  <c r="W60" i="29"/>
  <c r="W62" i="29"/>
  <c r="W64" i="29"/>
  <c r="W66" i="29"/>
  <c r="W68" i="29"/>
  <c r="W70" i="29"/>
  <c r="W72" i="29"/>
  <c r="W74" i="29"/>
  <c r="W76" i="29"/>
  <c r="W78" i="29"/>
  <c r="W80" i="29"/>
  <c r="W82" i="29"/>
  <c r="W84" i="29"/>
  <c r="W86" i="29"/>
  <c r="W88" i="29"/>
  <c r="W90" i="29"/>
  <c r="W92" i="29"/>
  <c r="W94" i="29"/>
  <c r="W96" i="29"/>
  <c r="W98" i="29"/>
  <c r="W100" i="29"/>
  <c r="W102" i="29"/>
  <c r="W104" i="29"/>
  <c r="W106" i="29"/>
  <c r="W108" i="29"/>
  <c r="W110" i="29"/>
  <c r="W112" i="29"/>
  <c r="W114" i="29"/>
  <c r="W116" i="29"/>
  <c r="W118" i="29"/>
  <c r="DP19" i="36"/>
  <c r="DP21" i="36"/>
  <c r="DP23" i="36"/>
  <c r="DO19" i="36"/>
  <c r="DO21" i="36"/>
  <c r="AZ218" i="36"/>
  <c r="AX218" i="36"/>
  <c r="AV218" i="36"/>
  <c r="AL218" i="36"/>
  <c r="AJ218" i="36"/>
  <c r="L218" i="36"/>
  <c r="J218" i="36"/>
  <c r="C216" i="36"/>
  <c r="C214" i="36"/>
  <c r="C212" i="36"/>
  <c r="C210" i="36"/>
  <c r="C208" i="36"/>
  <c r="C206" i="36"/>
  <c r="C204" i="36"/>
  <c r="C202" i="36"/>
  <c r="C200" i="36"/>
  <c r="C198" i="36"/>
  <c r="C196" i="36"/>
  <c r="C194" i="36"/>
  <c r="C192" i="36"/>
  <c r="C190" i="36"/>
  <c r="C188" i="36"/>
  <c r="C184" i="36"/>
  <c r="C182" i="36"/>
  <c r="C180" i="36"/>
  <c r="C178" i="36"/>
  <c r="C176" i="36"/>
  <c r="C174" i="36"/>
  <c r="C172" i="36"/>
  <c r="C170" i="36"/>
  <c r="C168" i="36"/>
  <c r="C166" i="36"/>
  <c r="C164" i="36"/>
  <c r="C162" i="36"/>
  <c r="C160" i="36"/>
  <c r="C158" i="36"/>
  <c r="C156" i="36"/>
  <c r="C154" i="36"/>
  <c r="C152" i="36"/>
  <c r="C150" i="36"/>
  <c r="C148" i="36"/>
  <c r="C146" i="36"/>
  <c r="C144" i="36"/>
  <c r="C142" i="36"/>
  <c r="C140" i="36"/>
  <c r="C138" i="36"/>
  <c r="C136" i="36"/>
  <c r="C134" i="36"/>
  <c r="C132" i="36"/>
  <c r="C130" i="36"/>
  <c r="C128" i="36"/>
  <c r="C126" i="36"/>
  <c r="C124" i="36"/>
  <c r="C122" i="36"/>
  <c r="C120" i="36"/>
  <c r="C118" i="36"/>
  <c r="C116" i="36"/>
  <c r="C114" i="36"/>
  <c r="C112" i="36"/>
  <c r="C110" i="36"/>
  <c r="C108" i="36"/>
  <c r="C106" i="36"/>
  <c r="C104" i="36"/>
  <c r="C102" i="36"/>
  <c r="C100" i="36"/>
  <c r="C98" i="36"/>
  <c r="C96" i="36"/>
  <c r="C94" i="36"/>
  <c r="C92" i="36"/>
  <c r="C90" i="36"/>
  <c r="C88" i="36"/>
  <c r="C86" i="36"/>
  <c r="C84" i="36"/>
  <c r="C82" i="36"/>
  <c r="C80" i="36"/>
  <c r="C78" i="36"/>
  <c r="C76" i="36"/>
  <c r="C74" i="36"/>
  <c r="C72" i="36"/>
  <c r="C70" i="36"/>
  <c r="C68" i="36"/>
  <c r="C66" i="36"/>
  <c r="C64" i="36"/>
  <c r="C62" i="36"/>
  <c r="C60" i="36"/>
  <c r="C58" i="36"/>
  <c r="C56" i="36"/>
  <c r="C54" i="36"/>
  <c r="C52" i="36"/>
  <c r="C50" i="36"/>
  <c r="C48" i="36"/>
  <c r="C46" i="36"/>
  <c r="C44" i="36"/>
  <c r="C42" i="36"/>
  <c r="C40" i="36"/>
  <c r="C38" i="36"/>
  <c r="C36" i="36"/>
  <c r="C34" i="36"/>
  <c r="C32" i="36"/>
  <c r="C30" i="36"/>
  <c r="C28" i="36"/>
  <c r="C26" i="36"/>
  <c r="C24" i="36"/>
  <c r="C18" i="36"/>
  <c r="C20" i="36"/>
  <c r="C22" i="36" s="1"/>
  <c r="DF10" i="1"/>
  <c r="DD10" i="1"/>
  <c r="DB10" i="1"/>
  <c r="CZ33" i="1"/>
  <c r="CZ34" i="1"/>
  <c r="CZ35" i="1"/>
  <c r="CZ37" i="1"/>
  <c r="CZ39" i="1"/>
  <c r="CZ41" i="1"/>
  <c r="CZ43" i="1"/>
  <c r="CZ45" i="1"/>
  <c r="CZ47" i="1"/>
  <c r="CZ49" i="1"/>
  <c r="CZ50" i="1"/>
  <c r="CZ51" i="1"/>
  <c r="CZ52" i="1"/>
  <c r="CZ53" i="1"/>
  <c r="CZ55" i="1"/>
  <c r="CZ57" i="1"/>
  <c r="CZ59" i="1"/>
  <c r="CZ61" i="1"/>
  <c r="CZ63" i="1"/>
  <c r="CZ65" i="1"/>
  <c r="CZ67" i="1"/>
  <c r="CZ69" i="1"/>
  <c r="CZ71" i="1"/>
  <c r="CZ73" i="1"/>
  <c r="CZ74" i="1"/>
  <c r="CZ75" i="1"/>
  <c r="CZ77" i="1"/>
  <c r="CZ79" i="1"/>
  <c r="CZ81" i="1"/>
  <c r="CZ82" i="1"/>
  <c r="CZ83" i="1"/>
  <c r="CZ85" i="1"/>
  <c r="CZ87" i="1"/>
  <c r="CZ89" i="1"/>
  <c r="CZ90" i="1"/>
  <c r="CZ91" i="1"/>
  <c r="CZ93" i="1"/>
  <c r="CZ95" i="1"/>
  <c r="CZ97" i="1"/>
  <c r="CZ99" i="1"/>
  <c r="CZ101" i="1"/>
  <c r="CZ103" i="1"/>
  <c r="CZ105" i="1"/>
  <c r="CZ107" i="1"/>
  <c r="CZ109" i="1"/>
  <c r="CZ111" i="1"/>
  <c r="CZ113" i="1"/>
  <c r="CZ115" i="1"/>
  <c r="CZ117" i="1"/>
  <c r="CZ119" i="1"/>
  <c r="CZ121" i="1"/>
  <c r="CZ123" i="1"/>
  <c r="CZ124" i="1"/>
  <c r="CZ125" i="1"/>
  <c r="CZ127" i="1"/>
  <c r="CZ129" i="1"/>
  <c r="CZ131" i="1"/>
  <c r="CZ133" i="1"/>
  <c r="CZ135" i="1"/>
  <c r="CZ137" i="1"/>
  <c r="CZ139" i="1"/>
  <c r="CZ141" i="1"/>
  <c r="CZ143" i="1"/>
  <c r="CZ145" i="1"/>
  <c r="CZ147" i="1"/>
  <c r="CZ148" i="1"/>
  <c r="CZ149" i="1"/>
  <c r="CZ151" i="1"/>
  <c r="CZ153" i="1"/>
  <c r="CZ155" i="1"/>
  <c r="CZ157" i="1"/>
  <c r="CZ159" i="1"/>
  <c r="CZ161" i="1"/>
  <c r="CZ163" i="1"/>
  <c r="CZ165" i="1"/>
  <c r="CZ167" i="1"/>
  <c r="CZ169" i="1"/>
  <c r="CZ171" i="1"/>
  <c r="CZ173" i="1"/>
  <c r="CZ175" i="1"/>
  <c r="CZ177" i="1"/>
  <c r="CZ179" i="1"/>
  <c r="CZ181" i="1"/>
  <c r="CZ183" i="1"/>
  <c r="CZ185" i="1"/>
  <c r="CZ186" i="1"/>
  <c r="CZ187" i="1"/>
  <c r="CZ189" i="1"/>
  <c r="CZ191" i="1"/>
  <c r="CZ193" i="1"/>
  <c r="CZ195" i="1"/>
  <c r="CZ197" i="1"/>
  <c r="CZ199" i="1"/>
  <c r="CZ201" i="1"/>
  <c r="CZ203" i="1"/>
  <c r="CZ204" i="1"/>
  <c r="CZ205" i="1"/>
  <c r="CZ207" i="1"/>
  <c r="CZ209" i="1"/>
  <c r="CZ211" i="1"/>
  <c r="CZ213" i="1"/>
  <c r="CZ215" i="1"/>
  <c r="F7" i="30"/>
  <c r="F9" i="30"/>
  <c r="W18" i="30"/>
  <c r="W20" i="30"/>
  <c r="W22" i="30"/>
  <c r="W24" i="30"/>
  <c r="W26" i="30"/>
  <c r="W28" i="30"/>
  <c r="W30" i="30"/>
  <c r="W32" i="30"/>
  <c r="W34" i="30"/>
  <c r="W36" i="30"/>
  <c r="W38" i="30"/>
  <c r="W40" i="30"/>
  <c r="W42" i="30"/>
  <c r="W44" i="30"/>
  <c r="W46" i="30"/>
  <c r="W48" i="30"/>
  <c r="W50" i="30"/>
  <c r="W52" i="30"/>
  <c r="W54" i="30"/>
  <c r="W56" i="30"/>
  <c r="W58" i="30"/>
  <c r="W60" i="30"/>
  <c r="W62" i="30"/>
  <c r="W64" i="30"/>
  <c r="W66" i="30"/>
  <c r="W68" i="30"/>
  <c r="W70" i="30"/>
  <c r="W72" i="30"/>
  <c r="W74" i="30"/>
  <c r="W76" i="30"/>
  <c r="W78" i="30"/>
  <c r="W80" i="30"/>
  <c r="W82" i="30"/>
  <c r="W84" i="30"/>
  <c r="W86" i="30"/>
  <c r="W88" i="30"/>
  <c r="W90" i="30"/>
  <c r="W92" i="30"/>
  <c r="W94" i="30"/>
  <c r="W96" i="30"/>
  <c r="W98" i="30"/>
  <c r="W100" i="30"/>
  <c r="W102" i="30"/>
  <c r="W104" i="30"/>
  <c r="W106" i="30"/>
  <c r="W108" i="30"/>
  <c r="W110" i="30"/>
  <c r="W112" i="30"/>
  <c r="W114" i="30"/>
  <c r="W116" i="30"/>
  <c r="W118" i="30"/>
  <c r="BY120" i="30"/>
  <c r="BM120" i="30"/>
  <c r="AM120" i="30"/>
  <c r="AK120" i="30"/>
  <c r="AI120" i="30"/>
  <c r="AE120" i="30"/>
  <c r="AC120" i="30"/>
  <c r="AA120" i="30"/>
  <c r="U120" i="30"/>
  <c r="S120" i="30"/>
  <c r="Q120" i="30"/>
  <c r="C114" i="30"/>
  <c r="C112" i="30"/>
  <c r="C110" i="30"/>
  <c r="C108" i="30"/>
  <c r="C106" i="30"/>
  <c r="C104" i="30"/>
  <c r="C102" i="30"/>
  <c r="C100" i="30"/>
  <c r="C98" i="30"/>
  <c r="C96" i="30"/>
  <c r="C94" i="30"/>
  <c r="C92" i="30"/>
  <c r="C90" i="30"/>
  <c r="C88" i="30"/>
  <c r="C86" i="30"/>
  <c r="C84" i="30"/>
  <c r="C82" i="30"/>
  <c r="C80" i="30"/>
  <c r="C78" i="30"/>
  <c r="C76" i="30"/>
  <c r="C74" i="30"/>
  <c r="C72" i="30"/>
  <c r="C70" i="30"/>
  <c r="C68" i="30"/>
  <c r="C66" i="30"/>
  <c r="C64" i="30"/>
  <c r="C62" i="30"/>
  <c r="C60" i="30"/>
  <c r="C58" i="30"/>
  <c r="C56" i="30"/>
  <c r="C54" i="30"/>
  <c r="C52" i="30"/>
  <c r="C50" i="30"/>
  <c r="C48" i="30"/>
  <c r="C46" i="30"/>
  <c r="C44" i="30"/>
  <c r="C42" i="30"/>
  <c r="C40" i="30"/>
  <c r="C38" i="30"/>
  <c r="C36" i="30"/>
  <c r="C34" i="30"/>
  <c r="C32" i="30"/>
  <c r="C30" i="30"/>
  <c r="C28" i="30"/>
  <c r="C26" i="30"/>
  <c r="C24" i="30"/>
  <c r="C22" i="30"/>
  <c r="C18" i="30"/>
  <c r="C20" i="30"/>
  <c r="AE9" i="29"/>
  <c r="AE7" i="29"/>
  <c r="C114" i="29"/>
  <c r="C112" i="29"/>
  <c r="C110" i="29"/>
  <c r="C108" i="29"/>
  <c r="C106" i="29"/>
  <c r="C104" i="29"/>
  <c r="C98" i="29"/>
  <c r="C96" i="29"/>
  <c r="C94" i="29"/>
  <c r="C92" i="29"/>
  <c r="C90" i="29"/>
  <c r="C88" i="29"/>
  <c r="C86" i="29"/>
  <c r="C84" i="29"/>
  <c r="C82" i="29"/>
  <c r="C80" i="29"/>
  <c r="C78" i="29"/>
  <c r="C76" i="29"/>
  <c r="C74" i="29"/>
  <c r="C72" i="29"/>
  <c r="C70" i="29"/>
  <c r="C68" i="29"/>
  <c r="C66" i="29"/>
  <c r="C64" i="29"/>
  <c r="C62" i="29"/>
  <c r="C60" i="29"/>
  <c r="C58" i="29"/>
  <c r="C56" i="29"/>
  <c r="C54" i="29"/>
  <c r="C52" i="29"/>
  <c r="C50" i="29"/>
  <c r="C48" i="29"/>
  <c r="C46" i="29"/>
  <c r="C44" i="29"/>
  <c r="C42" i="29"/>
  <c r="C40" i="29"/>
  <c r="C38" i="29"/>
  <c r="C36" i="29"/>
  <c r="C34" i="29"/>
  <c r="C32" i="29"/>
  <c r="C30" i="29"/>
  <c r="C28" i="29"/>
  <c r="C26" i="29"/>
  <c r="C18" i="29"/>
  <c r="C20" i="29"/>
  <c r="C22" i="29" s="1"/>
  <c r="C24" i="29"/>
  <c r="AE7" i="1"/>
  <c r="AE9" i="1"/>
  <c r="C214" i="1"/>
  <c r="C212" i="1"/>
  <c r="C210" i="1"/>
  <c r="C208" i="1"/>
  <c r="C206" i="1"/>
  <c r="C204" i="1"/>
  <c r="C202" i="1"/>
  <c r="C200" i="1"/>
  <c r="C198" i="1"/>
  <c r="C196" i="1"/>
  <c r="C194" i="1"/>
  <c r="C192" i="1"/>
  <c r="C190" i="1"/>
  <c r="C188" i="1"/>
  <c r="C186" i="1"/>
  <c r="C184" i="1"/>
  <c r="C182" i="1"/>
  <c r="C180" i="1"/>
  <c r="C178" i="1"/>
  <c r="C176" i="1"/>
  <c r="C174" i="1"/>
  <c r="C172" i="1"/>
  <c r="C170" i="1"/>
  <c r="C168" i="1"/>
  <c r="C166" i="1"/>
  <c r="C164" i="1"/>
  <c r="C162" i="1"/>
  <c r="C160" i="1"/>
  <c r="C158" i="1"/>
  <c r="C156" i="1"/>
  <c r="C154" i="1"/>
  <c r="C152" i="1"/>
  <c r="C150" i="1"/>
  <c r="C148" i="1"/>
  <c r="C146" i="1"/>
  <c r="C144" i="1"/>
  <c r="C142" i="1"/>
  <c r="C140" i="1"/>
  <c r="C138" i="1"/>
  <c r="C136" i="1"/>
  <c r="C134" i="1"/>
  <c r="C132" i="1"/>
  <c r="C130" i="1"/>
  <c r="C128" i="1"/>
  <c r="C126" i="1"/>
  <c r="C124" i="1"/>
  <c r="C122" i="1"/>
  <c r="C120" i="1"/>
  <c r="C118" i="1"/>
  <c r="C116" i="1"/>
  <c r="C114" i="1"/>
  <c r="C112" i="1"/>
  <c r="C110" i="1"/>
  <c r="C108" i="1"/>
  <c r="C106" i="1"/>
  <c r="C104" i="1"/>
  <c r="C102" i="1"/>
  <c r="C100" i="1"/>
  <c r="C98" i="1"/>
  <c r="C96" i="1"/>
  <c r="C94" i="1"/>
  <c r="C92" i="1"/>
  <c r="C90" i="1"/>
  <c r="C88" i="1"/>
  <c r="C86" i="1"/>
  <c r="C84" i="1"/>
  <c r="C82" i="1"/>
  <c r="C80" i="1"/>
  <c r="C78" i="1"/>
  <c r="C76" i="1"/>
  <c r="C74" i="1"/>
  <c r="C72" i="1"/>
  <c r="C70" i="1"/>
  <c r="C68" i="1"/>
  <c r="C66" i="1"/>
  <c r="C64" i="1"/>
  <c r="C62" i="1"/>
  <c r="C60" i="1"/>
  <c r="C36" i="1"/>
  <c r="C38" i="1"/>
  <c r="C40" i="1"/>
  <c r="C42" i="1"/>
  <c r="C44" i="1"/>
  <c r="C46" i="1"/>
  <c r="C48" i="1"/>
  <c r="C50" i="1"/>
  <c r="C52" i="1"/>
  <c r="C54" i="1"/>
  <c r="C56" i="1"/>
  <c r="C58" i="1"/>
  <c r="EH218" i="1"/>
  <c r="EF218" i="1"/>
  <c r="ED218" i="1"/>
  <c r="E5" i="22"/>
  <c r="E4" i="22"/>
  <c r="AV218" i="1"/>
  <c r="AX218" i="1"/>
  <c r="AZ218" i="1"/>
  <c r="AJ218" i="1"/>
  <c r="AL218" i="1"/>
  <c r="J218" i="1"/>
  <c r="L218" i="1"/>
  <c r="L7" i="3"/>
  <c r="M9" i="10"/>
  <c r="M9" i="17"/>
  <c r="M9" i="8"/>
  <c r="Q9" i="15"/>
  <c r="M9" i="7"/>
  <c r="Q9" i="14"/>
  <c r="M9" i="6"/>
  <c r="F7" i="6"/>
  <c r="F7" i="14"/>
  <c r="F7" i="7"/>
  <c r="F7" i="15"/>
  <c r="F7" i="8"/>
  <c r="F7" i="17"/>
  <c r="F7" i="10"/>
  <c r="J6" i="3"/>
  <c r="J8" i="3"/>
  <c r="F9" i="10"/>
  <c r="F9" i="17"/>
  <c r="F9" i="8"/>
  <c r="F9" i="15"/>
  <c r="F9" i="7"/>
  <c r="F9" i="14"/>
  <c r="F9" i="6"/>
  <c r="AI168" i="17"/>
  <c r="AG168" i="17"/>
  <c r="AE168" i="17"/>
  <c r="C168" i="17"/>
  <c r="AI166" i="17"/>
  <c r="AG166" i="17"/>
  <c r="AE166" i="17"/>
  <c r="C166" i="17"/>
  <c r="AI164" i="17"/>
  <c r="AG164" i="17"/>
  <c r="AE164" i="17"/>
  <c r="C164" i="17"/>
  <c r="AI162" i="17"/>
  <c r="AG162" i="17"/>
  <c r="AE162" i="17"/>
  <c r="C162" i="17"/>
  <c r="AI160" i="17"/>
  <c r="AG160" i="17"/>
  <c r="AE160" i="17"/>
  <c r="C160" i="17"/>
  <c r="AI158" i="17"/>
  <c r="AG158" i="17"/>
  <c r="AE158" i="17"/>
  <c r="C158" i="17"/>
  <c r="AI156" i="17"/>
  <c r="AG156" i="17"/>
  <c r="AE156" i="17"/>
  <c r="C156" i="17"/>
  <c r="AI154" i="17"/>
  <c r="AG154" i="17"/>
  <c r="AE154" i="17"/>
  <c r="C154" i="17"/>
  <c r="AI152" i="17"/>
  <c r="AG152" i="17"/>
  <c r="AE152" i="17"/>
  <c r="C152" i="17"/>
  <c r="AI150" i="17"/>
  <c r="AG150" i="17"/>
  <c r="AE150" i="17"/>
  <c r="C150" i="17"/>
  <c r="AI148" i="17"/>
  <c r="AG148" i="17"/>
  <c r="AE148" i="17"/>
  <c r="C148" i="17"/>
  <c r="AI146" i="17"/>
  <c r="AG146" i="17"/>
  <c r="AE146" i="17"/>
  <c r="C146" i="17"/>
  <c r="AI144" i="17"/>
  <c r="AG144" i="17"/>
  <c r="AE144" i="17"/>
  <c r="C144" i="17"/>
  <c r="AI142" i="17"/>
  <c r="AG142" i="17"/>
  <c r="AE142" i="17"/>
  <c r="C142" i="17"/>
  <c r="AI140" i="17"/>
  <c r="AG140" i="17"/>
  <c r="AE140" i="17"/>
  <c r="C140" i="17"/>
  <c r="AI138" i="17"/>
  <c r="AG138" i="17"/>
  <c r="AE138" i="17"/>
  <c r="C138" i="17"/>
  <c r="AI136" i="17"/>
  <c r="AG136" i="17"/>
  <c r="AE136" i="17"/>
  <c r="C136" i="17"/>
  <c r="AI134" i="17"/>
  <c r="AG134" i="17"/>
  <c r="AE134" i="17"/>
  <c r="C134" i="17"/>
  <c r="AI132" i="17"/>
  <c r="AG132" i="17"/>
  <c r="AE132" i="17"/>
  <c r="C132" i="17"/>
  <c r="AI130" i="17"/>
  <c r="AG130" i="17"/>
  <c r="AE130" i="17"/>
  <c r="C130" i="17"/>
  <c r="AI128" i="17"/>
  <c r="AG128" i="17"/>
  <c r="AE128" i="17"/>
  <c r="C128" i="17"/>
  <c r="AI126" i="17"/>
  <c r="AG126" i="17"/>
  <c r="AE126" i="17"/>
  <c r="C126" i="17"/>
  <c r="AI124" i="17"/>
  <c r="AG124" i="17"/>
  <c r="AE124" i="17"/>
  <c r="C124" i="17"/>
  <c r="AI122" i="17"/>
  <c r="AG122" i="17"/>
  <c r="AE122" i="17"/>
  <c r="C122" i="17"/>
  <c r="AI120" i="17"/>
  <c r="AG120" i="17"/>
  <c r="AE120" i="17"/>
  <c r="C120" i="17"/>
  <c r="AI118" i="17"/>
  <c r="AG118" i="17"/>
  <c r="AE118" i="17"/>
  <c r="C118" i="17"/>
  <c r="AI116" i="17"/>
  <c r="AG116" i="17"/>
  <c r="AE116" i="17"/>
  <c r="C116" i="17"/>
  <c r="AI114" i="17"/>
  <c r="AG114" i="17"/>
  <c r="AE114" i="17"/>
  <c r="C114" i="17"/>
  <c r="AI112" i="17"/>
  <c r="AG112" i="17"/>
  <c r="AE112" i="17"/>
  <c r="C112" i="17"/>
  <c r="AI110" i="17"/>
  <c r="AG110" i="17"/>
  <c r="AE110" i="17"/>
  <c r="C110" i="17"/>
  <c r="AI108" i="17"/>
  <c r="AG108" i="17"/>
  <c r="AE108" i="17"/>
  <c r="C108" i="17"/>
  <c r="AI106" i="17"/>
  <c r="AG106" i="17"/>
  <c r="AE106" i="17"/>
  <c r="C106" i="17"/>
  <c r="AI104" i="17"/>
  <c r="AG104" i="17"/>
  <c r="AE104" i="17"/>
  <c r="C104" i="17"/>
  <c r="AI102" i="17"/>
  <c r="AG102" i="17"/>
  <c r="AE102" i="17"/>
  <c r="C102" i="17"/>
  <c r="AI100" i="17"/>
  <c r="AG100" i="17"/>
  <c r="AE100" i="17"/>
  <c r="C100" i="17"/>
  <c r="AI98" i="17"/>
  <c r="AG98" i="17"/>
  <c r="AE98" i="17"/>
  <c r="C98" i="17"/>
  <c r="AI96" i="17"/>
  <c r="AG96" i="17"/>
  <c r="AE96" i="17"/>
  <c r="C96" i="17"/>
  <c r="AI94" i="17"/>
  <c r="AG94" i="17"/>
  <c r="AE94" i="17"/>
  <c r="C94" i="17"/>
  <c r="AI92" i="17"/>
  <c r="AG92" i="17"/>
  <c r="AE92" i="17"/>
  <c r="C92" i="17"/>
  <c r="AI90" i="17"/>
  <c r="AG90" i="17"/>
  <c r="AE90" i="17"/>
  <c r="C90" i="17"/>
  <c r="AI88" i="17"/>
  <c r="AG88" i="17"/>
  <c r="AE88" i="17"/>
  <c r="C88" i="17"/>
  <c r="AI86" i="17"/>
  <c r="AG86" i="17"/>
  <c r="AE86" i="17"/>
  <c r="C86" i="17"/>
  <c r="AI84" i="17"/>
  <c r="AG84" i="17"/>
  <c r="AE84" i="17"/>
  <c r="C84" i="17"/>
  <c r="AI82" i="17"/>
  <c r="AG82" i="17"/>
  <c r="AE82" i="17"/>
  <c r="C82" i="17"/>
  <c r="AI80" i="17"/>
  <c r="AG80" i="17"/>
  <c r="AE80" i="17"/>
  <c r="C80" i="17"/>
  <c r="AI78" i="17"/>
  <c r="AG78" i="17"/>
  <c r="AE78" i="17"/>
  <c r="C78" i="17"/>
  <c r="AI76" i="17"/>
  <c r="AG76" i="17"/>
  <c r="AE76" i="17"/>
  <c r="C76" i="17"/>
  <c r="AI74" i="17"/>
  <c r="AG74" i="17"/>
  <c r="AE74" i="17"/>
  <c r="C74" i="17"/>
  <c r="AI72" i="17"/>
  <c r="AG72" i="17"/>
  <c r="AE72" i="17"/>
  <c r="C72" i="17"/>
  <c r="AI70" i="17"/>
  <c r="AG70" i="17"/>
  <c r="AE70" i="17"/>
  <c r="C70" i="17"/>
  <c r="AI68" i="17"/>
  <c r="AG68" i="17"/>
  <c r="AE68" i="17"/>
  <c r="C68" i="17"/>
  <c r="AI66" i="17"/>
  <c r="AG66" i="17"/>
  <c r="AE66" i="17"/>
  <c r="C66" i="17"/>
  <c r="AI64" i="17"/>
  <c r="AG64" i="17"/>
  <c r="AE64" i="17"/>
  <c r="C64" i="17"/>
  <c r="AI62" i="17"/>
  <c r="AG62" i="17"/>
  <c r="AE62" i="17"/>
  <c r="C62" i="17"/>
  <c r="AI60" i="17"/>
  <c r="AG60" i="17"/>
  <c r="AE60" i="17"/>
  <c r="C60" i="17"/>
  <c r="AI58" i="17"/>
  <c r="AG58" i="17"/>
  <c r="AE58" i="17"/>
  <c r="C58" i="17"/>
  <c r="AI56" i="17"/>
  <c r="AG56" i="17"/>
  <c r="AE56" i="17"/>
  <c r="C56" i="17"/>
  <c r="AI54" i="17"/>
  <c r="AG54" i="17"/>
  <c r="AE54" i="17"/>
  <c r="C54" i="17"/>
  <c r="AI52" i="17"/>
  <c r="AG52" i="17"/>
  <c r="AE52" i="17"/>
  <c r="C52" i="17"/>
  <c r="AI50" i="17"/>
  <c r="AG50" i="17"/>
  <c r="AE50" i="17"/>
  <c r="C50" i="17"/>
  <c r="AI48" i="17"/>
  <c r="AG48" i="17"/>
  <c r="AE48" i="17"/>
  <c r="C48" i="17"/>
  <c r="AI46" i="17"/>
  <c r="AG46" i="17"/>
  <c r="AE46" i="17"/>
  <c r="C46" i="17"/>
  <c r="AI44" i="17"/>
  <c r="AG44" i="17"/>
  <c r="AE44" i="17"/>
  <c r="C44" i="17"/>
  <c r="AI42" i="17"/>
  <c r="AG42" i="17"/>
  <c r="AE42" i="17"/>
  <c r="C42" i="17"/>
  <c r="AI40" i="17"/>
  <c r="AG40" i="17"/>
  <c r="AE40" i="17"/>
  <c r="C40" i="17"/>
  <c r="AI38" i="17"/>
  <c r="AG38" i="17"/>
  <c r="AE38" i="17"/>
  <c r="C38" i="17"/>
  <c r="AI36" i="17"/>
  <c r="AG36" i="17"/>
  <c r="AE36" i="17"/>
  <c r="C36" i="17"/>
  <c r="AI34" i="17"/>
  <c r="AG34" i="17"/>
  <c r="AE34" i="17"/>
  <c r="C34" i="17"/>
  <c r="AI32" i="17"/>
  <c r="AG32" i="17"/>
  <c r="AE32" i="17"/>
  <c r="C32" i="17"/>
  <c r="AI30" i="17"/>
  <c r="AG30" i="17"/>
  <c r="AE30" i="17"/>
  <c r="C30" i="17"/>
  <c r="AI28" i="17"/>
  <c r="AG28" i="17"/>
  <c r="AE28" i="17"/>
  <c r="C28" i="17"/>
  <c r="AI26" i="17"/>
  <c r="AG26" i="17"/>
  <c r="AE26" i="17"/>
  <c r="C26" i="17"/>
  <c r="AI24" i="17"/>
  <c r="AG24" i="17"/>
  <c r="AE24" i="17"/>
  <c r="C24" i="17"/>
  <c r="AI22" i="17"/>
  <c r="AG22" i="17"/>
  <c r="AE22" i="17"/>
  <c r="C18" i="17"/>
  <c r="C20" i="17" s="1"/>
  <c r="C22" i="17" s="1"/>
  <c r="AI20" i="17"/>
  <c r="AG20" i="17"/>
  <c r="AE20" i="17"/>
  <c r="AI168" i="8"/>
  <c r="AG168" i="8"/>
  <c r="AE168" i="8"/>
  <c r="AI166" i="8"/>
  <c r="AG166" i="8"/>
  <c r="AE166" i="8"/>
  <c r="AI164" i="8"/>
  <c r="AG164" i="8"/>
  <c r="AE164" i="8"/>
  <c r="AI162" i="8"/>
  <c r="AG162" i="8"/>
  <c r="AE162" i="8"/>
  <c r="AI160" i="8"/>
  <c r="AG160" i="8"/>
  <c r="AE160" i="8"/>
  <c r="AI158" i="8"/>
  <c r="AG158" i="8"/>
  <c r="AE158" i="8"/>
  <c r="AI156" i="8"/>
  <c r="AG156" i="8"/>
  <c r="AE156" i="8"/>
  <c r="AI154" i="8"/>
  <c r="AG154" i="8"/>
  <c r="AE154" i="8"/>
  <c r="AI152" i="8"/>
  <c r="AG152" i="8"/>
  <c r="AE152" i="8"/>
  <c r="AI150" i="8"/>
  <c r="AG150" i="8"/>
  <c r="AE150" i="8"/>
  <c r="AI148" i="8"/>
  <c r="AG148" i="8"/>
  <c r="AE148" i="8"/>
  <c r="AI146" i="8"/>
  <c r="AG146" i="8"/>
  <c r="AE146" i="8"/>
  <c r="AI144" i="8"/>
  <c r="AG144" i="8"/>
  <c r="AE144" i="8"/>
  <c r="AI142" i="8"/>
  <c r="AG142" i="8"/>
  <c r="AE142" i="8"/>
  <c r="AI140" i="8"/>
  <c r="AG140" i="8"/>
  <c r="AE140" i="8"/>
  <c r="AI138" i="8"/>
  <c r="AG138" i="8"/>
  <c r="AE138" i="8"/>
  <c r="AI136" i="8"/>
  <c r="AG136" i="8"/>
  <c r="AE136" i="8"/>
  <c r="AI134" i="8"/>
  <c r="AG134" i="8"/>
  <c r="AE134" i="8"/>
  <c r="AI132" i="8"/>
  <c r="AG132" i="8"/>
  <c r="AE132" i="8"/>
  <c r="AI130" i="8"/>
  <c r="AG130" i="8"/>
  <c r="AE130" i="8"/>
  <c r="AI128" i="8"/>
  <c r="AG128" i="8"/>
  <c r="AE128" i="8"/>
  <c r="AI126" i="8"/>
  <c r="AG126" i="8"/>
  <c r="AE126" i="8"/>
  <c r="AI124" i="8"/>
  <c r="AG124" i="8"/>
  <c r="AE124" i="8"/>
  <c r="AI122" i="8"/>
  <c r="AG122" i="8"/>
  <c r="AE122" i="8"/>
  <c r="AI120" i="8"/>
  <c r="AG120" i="8"/>
  <c r="AE120" i="8"/>
  <c r="AI118" i="8"/>
  <c r="AG118" i="8"/>
  <c r="AE118" i="8"/>
  <c r="AI116" i="8"/>
  <c r="AG116" i="8"/>
  <c r="AE116" i="8"/>
  <c r="AI114" i="8"/>
  <c r="AG114" i="8"/>
  <c r="AE114" i="8"/>
  <c r="AI112" i="8"/>
  <c r="AG112" i="8"/>
  <c r="AE112" i="8"/>
  <c r="AI110" i="8"/>
  <c r="AG110" i="8"/>
  <c r="AE110" i="8"/>
  <c r="AI108" i="8"/>
  <c r="AG108" i="8"/>
  <c r="AE108" i="8"/>
  <c r="AI106" i="8"/>
  <c r="AG106" i="8"/>
  <c r="AE106" i="8"/>
  <c r="AI104" i="8"/>
  <c r="AG104" i="8"/>
  <c r="AE104" i="8"/>
  <c r="AI102" i="8"/>
  <c r="AG102" i="8"/>
  <c r="AE102" i="8"/>
  <c r="AI100" i="8"/>
  <c r="AG100" i="8"/>
  <c r="AE100" i="8"/>
  <c r="AI98" i="8"/>
  <c r="AG98" i="8"/>
  <c r="AE98" i="8"/>
  <c r="AI96" i="8"/>
  <c r="AG96" i="8"/>
  <c r="AE96" i="8"/>
  <c r="AI94" i="8"/>
  <c r="AG94" i="8"/>
  <c r="AE94" i="8"/>
  <c r="AI92" i="8"/>
  <c r="AG92" i="8"/>
  <c r="AE92" i="8"/>
  <c r="AI90" i="8"/>
  <c r="AG90" i="8"/>
  <c r="AE90" i="8"/>
  <c r="AI88" i="8"/>
  <c r="AG88" i="8"/>
  <c r="AE88" i="8"/>
  <c r="AI86" i="8"/>
  <c r="AG86" i="8"/>
  <c r="AE86" i="8"/>
  <c r="AI84" i="8"/>
  <c r="AG84" i="8"/>
  <c r="AE84" i="8"/>
  <c r="AI82" i="8"/>
  <c r="AG82" i="8"/>
  <c r="AE82" i="8"/>
  <c r="AI80" i="8"/>
  <c r="AG80" i="8"/>
  <c r="AE80" i="8"/>
  <c r="AI78" i="8"/>
  <c r="AG78" i="8"/>
  <c r="AE78" i="8"/>
  <c r="AI76" i="8"/>
  <c r="AG76" i="8"/>
  <c r="AE76" i="8"/>
  <c r="AI74" i="8"/>
  <c r="AG74" i="8"/>
  <c r="AE74" i="8"/>
  <c r="AI72" i="8"/>
  <c r="AG72" i="8"/>
  <c r="AE72" i="8"/>
  <c r="AI70" i="8"/>
  <c r="AG70" i="8"/>
  <c r="AE70" i="8"/>
  <c r="AI68" i="8"/>
  <c r="AG68" i="8"/>
  <c r="AE68" i="8"/>
  <c r="AI66" i="8"/>
  <c r="AG66" i="8"/>
  <c r="AE66" i="8"/>
  <c r="AI64" i="8"/>
  <c r="AG64" i="8"/>
  <c r="AE64" i="8"/>
  <c r="AI62" i="8"/>
  <c r="AG62" i="8"/>
  <c r="AE62" i="8"/>
  <c r="AI60" i="8"/>
  <c r="AG60" i="8"/>
  <c r="AE60" i="8"/>
  <c r="AI58" i="8"/>
  <c r="AG58" i="8"/>
  <c r="AE58" i="8"/>
  <c r="AI56" i="8"/>
  <c r="AG56" i="8"/>
  <c r="AE56" i="8"/>
  <c r="AI54" i="8"/>
  <c r="AG54" i="8"/>
  <c r="AE54" i="8"/>
  <c r="AI52" i="8"/>
  <c r="AG52" i="8"/>
  <c r="AE52" i="8"/>
  <c r="AI50" i="8"/>
  <c r="AG50" i="8"/>
  <c r="AE50" i="8"/>
  <c r="AI48" i="8"/>
  <c r="AG48" i="8"/>
  <c r="AE48" i="8"/>
  <c r="AI46" i="8"/>
  <c r="AG46" i="8"/>
  <c r="AE46" i="8"/>
  <c r="AI44" i="8"/>
  <c r="AG44" i="8"/>
  <c r="AE44" i="8"/>
  <c r="AI42" i="8"/>
  <c r="AG42" i="8"/>
  <c r="AE42" i="8"/>
  <c r="AI40" i="8"/>
  <c r="AG40" i="8"/>
  <c r="AE40" i="8"/>
  <c r="AI38" i="8"/>
  <c r="AG38" i="8"/>
  <c r="AE38" i="8"/>
  <c r="AI36" i="8"/>
  <c r="AG36" i="8"/>
  <c r="AE36" i="8"/>
  <c r="AI34" i="8"/>
  <c r="AG34" i="8"/>
  <c r="AE34" i="8"/>
  <c r="AI32" i="8"/>
  <c r="AG32" i="8"/>
  <c r="AE32" i="8"/>
  <c r="AI30" i="8"/>
  <c r="AG30" i="8"/>
  <c r="AE30" i="8"/>
  <c r="AI28" i="8"/>
  <c r="AG28" i="8"/>
  <c r="AE28" i="8"/>
  <c r="AI26" i="8"/>
  <c r="AG26" i="8"/>
  <c r="AE26" i="8"/>
  <c r="AI24" i="8"/>
  <c r="AG24" i="8"/>
  <c r="AE24" i="8"/>
  <c r="AI22" i="8"/>
  <c r="AG22" i="8"/>
  <c r="AE22" i="8"/>
  <c r="AI20" i="8"/>
  <c r="AG20" i="8"/>
  <c r="AE20" i="8"/>
  <c r="W118" i="15"/>
  <c r="W116" i="15"/>
  <c r="W114" i="15"/>
  <c r="C114" i="15"/>
  <c r="W112" i="15"/>
  <c r="C112" i="15"/>
  <c r="W110" i="15"/>
  <c r="C110" i="15"/>
  <c r="W108" i="15"/>
  <c r="C108" i="15"/>
  <c r="W106" i="15"/>
  <c r="C106" i="15"/>
  <c r="W104" i="15"/>
  <c r="C104" i="15"/>
  <c r="W102" i="15"/>
  <c r="C102" i="15"/>
  <c r="W100" i="15"/>
  <c r="C100" i="15"/>
  <c r="W98" i="15"/>
  <c r="C98" i="15"/>
  <c r="W96" i="15"/>
  <c r="C96" i="15"/>
  <c r="W94" i="15"/>
  <c r="C94" i="15"/>
  <c r="W92" i="15"/>
  <c r="C92" i="15"/>
  <c r="W90" i="15"/>
  <c r="C90" i="15"/>
  <c r="W88" i="15"/>
  <c r="C88" i="15"/>
  <c r="W86" i="15"/>
  <c r="C86" i="15"/>
  <c r="W84" i="15"/>
  <c r="C84" i="15"/>
  <c r="W82" i="15"/>
  <c r="C82" i="15"/>
  <c r="W80" i="15"/>
  <c r="C80" i="15"/>
  <c r="W78" i="15"/>
  <c r="C78" i="15"/>
  <c r="W76" i="15"/>
  <c r="C76" i="15"/>
  <c r="W74" i="15"/>
  <c r="C74" i="15"/>
  <c r="W72" i="15"/>
  <c r="C72" i="15"/>
  <c r="W70" i="15"/>
  <c r="C70" i="15"/>
  <c r="W68" i="15"/>
  <c r="C68" i="15"/>
  <c r="W66" i="15"/>
  <c r="C66" i="15"/>
  <c r="W64" i="15"/>
  <c r="C64" i="15"/>
  <c r="W62" i="15"/>
  <c r="C62" i="15"/>
  <c r="W60" i="15"/>
  <c r="C60" i="15"/>
  <c r="W58" i="15"/>
  <c r="C58" i="15"/>
  <c r="W56" i="15"/>
  <c r="C56" i="15"/>
  <c r="W54" i="15"/>
  <c r="C54" i="15"/>
  <c r="W52" i="15"/>
  <c r="C52" i="15"/>
  <c r="W50" i="15"/>
  <c r="C50" i="15"/>
  <c r="W48" i="15"/>
  <c r="C48" i="15"/>
  <c r="W46" i="15"/>
  <c r="C46" i="15"/>
  <c r="W44" i="15"/>
  <c r="C44" i="15"/>
  <c r="W42" i="15"/>
  <c r="C42" i="15"/>
  <c r="W40" i="15"/>
  <c r="C40" i="15"/>
  <c r="W38" i="15"/>
  <c r="C38" i="15"/>
  <c r="W36" i="15"/>
  <c r="C36" i="15"/>
  <c r="W34" i="15"/>
  <c r="C34" i="15"/>
  <c r="W32" i="15"/>
  <c r="C32" i="15"/>
  <c r="W30" i="15"/>
  <c r="C30" i="15"/>
  <c r="W28" i="15"/>
  <c r="C28" i="15"/>
  <c r="W26" i="15"/>
  <c r="C26" i="15"/>
  <c r="W24" i="15"/>
  <c r="C24" i="15"/>
  <c r="W22" i="15"/>
  <c r="C18" i="15"/>
  <c r="C20" i="15" s="1"/>
  <c r="C22" i="15"/>
  <c r="W20" i="15"/>
  <c r="W118" i="14"/>
  <c r="W116" i="14"/>
  <c r="W114" i="14"/>
  <c r="W112" i="14"/>
  <c r="W110" i="14"/>
  <c r="W108" i="14"/>
  <c r="W106" i="14"/>
  <c r="W104" i="14"/>
  <c r="W102" i="14"/>
  <c r="W100" i="14"/>
  <c r="W98" i="14"/>
  <c r="W96" i="14"/>
  <c r="W94" i="14"/>
  <c r="W92" i="14"/>
  <c r="W90" i="14"/>
  <c r="W88" i="14"/>
  <c r="W86" i="14"/>
  <c r="W84" i="14"/>
  <c r="W82" i="14"/>
  <c r="W80" i="14"/>
  <c r="W78" i="14"/>
  <c r="W76" i="14"/>
  <c r="W74" i="14"/>
  <c r="W72" i="14"/>
  <c r="W70" i="14"/>
  <c r="W68" i="14"/>
  <c r="W66" i="14"/>
  <c r="W64" i="14"/>
  <c r="W62" i="14"/>
  <c r="W60" i="14"/>
  <c r="W58" i="14"/>
  <c r="W56" i="14"/>
  <c r="W54" i="14"/>
  <c r="W52" i="14"/>
  <c r="W50" i="14"/>
  <c r="W48" i="14"/>
  <c r="W46" i="14"/>
  <c r="W44" i="14"/>
  <c r="W42" i="14"/>
  <c r="W40" i="14"/>
  <c r="W38" i="14"/>
  <c r="W36" i="14"/>
  <c r="W34" i="14"/>
  <c r="W32" i="14"/>
  <c r="W30" i="14"/>
  <c r="W28" i="14"/>
  <c r="W26" i="14"/>
  <c r="W24" i="14"/>
  <c r="W22" i="14"/>
  <c r="W20" i="14"/>
  <c r="W18" i="14"/>
  <c r="BQ18" i="14" s="1"/>
  <c r="BK18" i="14" s="1"/>
  <c r="C114" i="14"/>
  <c r="C112" i="14"/>
  <c r="C110" i="14"/>
  <c r="C108" i="14"/>
  <c r="C106" i="14"/>
  <c r="C104" i="14"/>
  <c r="C102" i="14"/>
  <c r="C100" i="14"/>
  <c r="C98" i="14"/>
  <c r="C96" i="14"/>
  <c r="C94" i="14"/>
  <c r="C92" i="14"/>
  <c r="C90" i="14"/>
  <c r="C88" i="14"/>
  <c r="C86" i="14"/>
  <c r="C84" i="14"/>
  <c r="C82" i="14"/>
  <c r="C80" i="14"/>
  <c r="C78" i="14"/>
  <c r="C76" i="14"/>
  <c r="C74" i="14"/>
  <c r="C72" i="14"/>
  <c r="C70" i="14"/>
  <c r="C68" i="14"/>
  <c r="C66" i="14"/>
  <c r="C64" i="14"/>
  <c r="C62" i="14"/>
  <c r="C60" i="14"/>
  <c r="C58" i="14"/>
  <c r="C56" i="14"/>
  <c r="C54" i="14"/>
  <c r="C52" i="14"/>
  <c r="C50" i="14"/>
  <c r="C48" i="14"/>
  <c r="C46" i="14"/>
  <c r="C44" i="14"/>
  <c r="C42" i="14"/>
  <c r="C40" i="14"/>
  <c r="C38" i="14"/>
  <c r="C36" i="14"/>
  <c r="C34" i="14"/>
  <c r="C32" i="14"/>
  <c r="C30" i="14"/>
  <c r="C28" i="14"/>
  <c r="C26" i="14"/>
  <c r="C24" i="14"/>
  <c r="C18" i="14"/>
  <c r="C20" i="14" s="1"/>
  <c r="C22" i="14" s="1"/>
  <c r="C168" i="10"/>
  <c r="C166" i="10"/>
  <c r="C164" i="10"/>
  <c r="C162" i="10"/>
  <c r="C160" i="10"/>
  <c r="C158" i="10"/>
  <c r="C156" i="10"/>
  <c r="C154" i="10"/>
  <c r="C152" i="10"/>
  <c r="C150" i="10"/>
  <c r="C148" i="10"/>
  <c r="C146" i="10"/>
  <c r="C144" i="10"/>
  <c r="C142" i="10"/>
  <c r="C140" i="10"/>
  <c r="C138" i="10"/>
  <c r="C136" i="10"/>
  <c r="C134" i="10"/>
  <c r="C132" i="10"/>
  <c r="C130" i="10"/>
  <c r="C128" i="10"/>
  <c r="C126" i="10"/>
  <c r="C124" i="10"/>
  <c r="C122" i="10"/>
  <c r="C120" i="10"/>
  <c r="C118" i="10"/>
  <c r="C116" i="10"/>
  <c r="C114" i="10"/>
  <c r="C112" i="10"/>
  <c r="C110" i="10"/>
  <c r="C108" i="10"/>
  <c r="C106" i="10"/>
  <c r="C104" i="10"/>
  <c r="C102" i="10"/>
  <c r="C100" i="10"/>
  <c r="C98" i="10"/>
  <c r="C96" i="10"/>
  <c r="C94" i="10"/>
  <c r="C92" i="10"/>
  <c r="C90" i="10"/>
  <c r="C88" i="10"/>
  <c r="C86" i="10"/>
  <c r="C84" i="10"/>
  <c r="C82" i="10"/>
  <c r="C80" i="10"/>
  <c r="C78" i="10"/>
  <c r="C76" i="10"/>
  <c r="C74" i="10"/>
  <c r="C72" i="10"/>
  <c r="C70" i="10"/>
  <c r="C68" i="10"/>
  <c r="C66" i="10"/>
  <c r="C64" i="10"/>
  <c r="C62" i="10"/>
  <c r="C60" i="10"/>
  <c r="C58" i="10"/>
  <c r="C56" i="10"/>
  <c r="C54" i="10"/>
  <c r="C52" i="10"/>
  <c r="C50" i="10"/>
  <c r="C48" i="10"/>
  <c r="C46" i="10"/>
  <c r="C44" i="10"/>
  <c r="C42" i="10"/>
  <c r="C40" i="10"/>
  <c r="C38" i="10"/>
  <c r="C36" i="10"/>
  <c r="C34" i="10"/>
  <c r="C32" i="10"/>
  <c r="C30" i="10"/>
  <c r="C28" i="10"/>
  <c r="C26" i="10"/>
  <c r="C24" i="10"/>
  <c r="C22" i="10"/>
  <c r="C18" i="10"/>
  <c r="C20" i="10"/>
  <c r="C168" i="8"/>
  <c r="C166" i="8"/>
  <c r="C164" i="8"/>
  <c r="C160" i="8"/>
  <c r="C158" i="8"/>
  <c r="C156" i="8"/>
  <c r="C154" i="8"/>
  <c r="C152" i="8"/>
  <c r="C150" i="8"/>
  <c r="C148" i="8"/>
  <c r="C146" i="8"/>
  <c r="C144" i="8"/>
  <c r="C142" i="8"/>
  <c r="C140" i="8"/>
  <c r="C138" i="8"/>
  <c r="C136" i="8"/>
  <c r="C134" i="8"/>
  <c r="C132" i="8"/>
  <c r="C130" i="8"/>
  <c r="C128" i="8"/>
  <c r="C126" i="8"/>
  <c r="C124" i="8"/>
  <c r="C122" i="8"/>
  <c r="C120" i="8"/>
  <c r="C118" i="8"/>
  <c r="C116" i="8"/>
  <c r="C114" i="8"/>
  <c r="C112" i="8"/>
  <c r="C110" i="8"/>
  <c r="C108" i="8"/>
  <c r="C106" i="8"/>
  <c r="C104" i="8"/>
  <c r="C102" i="8"/>
  <c r="C100" i="8"/>
  <c r="C98" i="8"/>
  <c r="C96" i="8"/>
  <c r="C94" i="8"/>
  <c r="C92" i="8"/>
  <c r="C90" i="8"/>
  <c r="C88" i="8"/>
  <c r="C86" i="8"/>
  <c r="C84" i="8"/>
  <c r="C82" i="8"/>
  <c r="C80" i="8"/>
  <c r="C78" i="8"/>
  <c r="C76" i="8"/>
  <c r="C74" i="8"/>
  <c r="C72" i="8"/>
  <c r="C70" i="8"/>
  <c r="C68" i="8"/>
  <c r="C66" i="8"/>
  <c r="C64" i="8"/>
  <c r="C62" i="8"/>
  <c r="C60" i="8"/>
  <c r="C58" i="8"/>
  <c r="C56" i="8"/>
  <c r="C54" i="8"/>
  <c r="C52" i="8"/>
  <c r="C50" i="8"/>
  <c r="C48" i="8"/>
  <c r="C46" i="8"/>
  <c r="C44" i="8"/>
  <c r="C42" i="8"/>
  <c r="C40" i="8"/>
  <c r="C38" i="8"/>
  <c r="C36" i="8"/>
  <c r="C34" i="8"/>
  <c r="C32" i="8"/>
  <c r="C30" i="8"/>
  <c r="C28" i="8"/>
  <c r="C26" i="8"/>
  <c r="C24" i="8"/>
  <c r="C18" i="8"/>
  <c r="C20" i="8" s="1"/>
  <c r="C22" i="8"/>
  <c r="CE134" i="8"/>
  <c r="CE130" i="8"/>
  <c r="CE128" i="8"/>
  <c r="CE124" i="8"/>
  <c r="CE112" i="8"/>
  <c r="CE90" i="8"/>
  <c r="CE84" i="8"/>
  <c r="CE74" i="8"/>
  <c r="CE54" i="8"/>
  <c r="CE44" i="8"/>
  <c r="CE30" i="8"/>
  <c r="CE26" i="8"/>
  <c r="CE20" i="8"/>
  <c r="C114" i="7"/>
  <c r="C112" i="7"/>
  <c r="C110" i="7"/>
  <c r="C108" i="7"/>
  <c r="C106" i="7"/>
  <c r="C104" i="7"/>
  <c r="C102" i="7"/>
  <c r="C100" i="7"/>
  <c r="C98" i="7"/>
  <c r="C96" i="7"/>
  <c r="C94" i="7"/>
  <c r="C92" i="7"/>
  <c r="C90" i="7"/>
  <c r="C88" i="7"/>
  <c r="C86" i="7"/>
  <c r="C84" i="7"/>
  <c r="C82" i="7"/>
  <c r="C80" i="7"/>
  <c r="C78" i="7"/>
  <c r="C76" i="7"/>
  <c r="C74" i="7"/>
  <c r="C72" i="7"/>
  <c r="C70" i="7"/>
  <c r="C68" i="7"/>
  <c r="C66" i="7"/>
  <c r="C64" i="7"/>
  <c r="C62" i="7"/>
  <c r="C60" i="7"/>
  <c r="C58" i="7"/>
  <c r="C56" i="7"/>
  <c r="C54" i="7"/>
  <c r="C52" i="7"/>
  <c r="C50" i="7"/>
  <c r="C48" i="7"/>
  <c r="C46" i="7"/>
  <c r="C44" i="7"/>
  <c r="C42" i="7"/>
  <c r="C40" i="7"/>
  <c r="C38" i="7"/>
  <c r="C36" i="7"/>
  <c r="C34" i="7"/>
  <c r="C32" i="7"/>
  <c r="C30" i="7"/>
  <c r="C28" i="7"/>
  <c r="C26" i="7"/>
  <c r="C24" i="7"/>
  <c r="C18" i="7"/>
  <c r="C20" i="7"/>
  <c r="C22" i="7" s="1"/>
  <c r="C18" i="6"/>
  <c r="C20" i="6" s="1"/>
  <c r="C22" i="6" s="1"/>
  <c r="C24" i="6" s="1"/>
  <c r="C26" i="6"/>
  <c r="C28" i="6"/>
  <c r="C30" i="6"/>
  <c r="C32" i="6"/>
  <c r="C114" i="6"/>
  <c r="C112" i="6"/>
  <c r="C110" i="6"/>
  <c r="C108" i="6"/>
  <c r="C106" i="6"/>
  <c r="C104" i="6"/>
  <c r="C102" i="6"/>
  <c r="C100" i="6"/>
  <c r="C98" i="6"/>
  <c r="C96" i="6"/>
  <c r="C94" i="6"/>
  <c r="C92" i="6"/>
  <c r="C90" i="6"/>
  <c r="C88" i="6"/>
  <c r="C86" i="6"/>
  <c r="C84" i="6"/>
  <c r="C82" i="6"/>
  <c r="C80" i="6"/>
  <c r="C78" i="6"/>
  <c r="C76" i="6"/>
  <c r="C74" i="6"/>
  <c r="C72" i="6"/>
  <c r="C70" i="6"/>
  <c r="C68" i="6"/>
  <c r="C66" i="6"/>
  <c r="C64" i="6"/>
  <c r="C62" i="6"/>
  <c r="C60" i="6"/>
  <c r="C58" i="6"/>
  <c r="C56" i="6"/>
  <c r="C54" i="6"/>
  <c r="C52" i="6"/>
  <c r="C50" i="6"/>
  <c r="C48" i="6"/>
  <c r="C46" i="6"/>
  <c r="C44" i="6"/>
  <c r="C42" i="6"/>
  <c r="C40" i="6"/>
  <c r="C38" i="6"/>
  <c r="C36" i="6"/>
  <c r="C34" i="6"/>
  <c r="CE160" i="8"/>
  <c r="CE168" i="8"/>
  <c r="C34" i="1"/>
  <c r="C216" i="1"/>
  <c r="AS54" i="7"/>
  <c r="BS54" i="7" s="1"/>
  <c r="AQ54" i="7"/>
  <c r="BQ54" i="7" s="1"/>
  <c r="AS50" i="7"/>
  <c r="BS50" i="7" s="1"/>
  <c r="AQ50" i="7"/>
  <c r="AS46" i="7"/>
  <c r="BS46" i="7" s="1"/>
  <c r="AQ46" i="7"/>
  <c r="BQ46" i="7"/>
  <c r="AS62" i="7"/>
  <c r="BS62" i="7"/>
  <c r="AQ62" i="7"/>
  <c r="BQ62" i="7"/>
  <c r="AQ114" i="6"/>
  <c r="AU114" i="6" s="1"/>
  <c r="BU114" i="6" s="1"/>
  <c r="AQ80" i="6"/>
  <c r="BQ80" i="6" s="1"/>
  <c r="AQ48" i="6"/>
  <c r="BQ48" i="6" s="1"/>
  <c r="AS164" i="7"/>
  <c r="BS164" i="7" s="1"/>
  <c r="AS148" i="7"/>
  <c r="BS148" i="7" s="1"/>
  <c r="CE48" i="8"/>
  <c r="CE52" i="8"/>
  <c r="CE56" i="8"/>
  <c r="CE60" i="8"/>
  <c r="CE96" i="8"/>
  <c r="CE106" i="8"/>
  <c r="CE110" i="8"/>
  <c r="CE114" i="8"/>
  <c r="CE156" i="8"/>
  <c r="CE60" i="29"/>
  <c r="AQ96" i="6"/>
  <c r="BQ96" i="6" s="1"/>
  <c r="AQ64" i="6"/>
  <c r="BQ64" i="6"/>
  <c r="AQ32" i="6"/>
  <c r="BQ32" i="6"/>
  <c r="AS140" i="7"/>
  <c r="AQ66" i="7"/>
  <c r="AU66" i="7" s="1"/>
  <c r="BU66" i="7" s="1"/>
  <c r="CE32" i="8"/>
  <c r="CE42" i="8"/>
  <c r="CE58" i="8"/>
  <c r="CE62" i="8"/>
  <c r="CE66" i="8"/>
  <c r="CE70" i="8"/>
  <c r="CE138" i="8"/>
  <c r="CE142" i="8"/>
  <c r="CE158" i="8"/>
  <c r="AS154" i="7"/>
  <c r="BS154" i="7" s="1"/>
  <c r="AQ106" i="6"/>
  <c r="AQ92" i="6"/>
  <c r="BQ92" i="6"/>
  <c r="AQ76" i="6"/>
  <c r="BQ76" i="6"/>
  <c r="AQ60" i="6"/>
  <c r="BQ60" i="6" s="1"/>
  <c r="BY60" i="6" s="1"/>
  <c r="DA60" i="6" s="1"/>
  <c r="AQ44" i="6"/>
  <c r="BQ44" i="6"/>
  <c r="AQ28" i="6"/>
  <c r="BQ28" i="6" s="1"/>
  <c r="AQ168" i="7"/>
  <c r="BQ168" i="7" s="1"/>
  <c r="AQ146" i="7"/>
  <c r="BQ146" i="7" s="1"/>
  <c r="AS138" i="7"/>
  <c r="BS138" i="7" s="1"/>
  <c r="AS34" i="7"/>
  <c r="BS34" i="7" s="1"/>
  <c r="AQ34" i="7"/>
  <c r="AQ160" i="7"/>
  <c r="BQ160" i="7" s="1"/>
  <c r="AQ152" i="7"/>
  <c r="BQ152" i="7" s="1"/>
  <c r="AQ144" i="7"/>
  <c r="BQ144" i="7" s="1"/>
  <c r="AS30" i="7"/>
  <c r="BS30" i="7" s="1"/>
  <c r="AQ30" i="7"/>
  <c r="AQ108" i="6"/>
  <c r="BQ108" i="6" s="1"/>
  <c r="AQ100" i="6"/>
  <c r="AQ84" i="6"/>
  <c r="BQ84" i="6" s="1"/>
  <c r="AQ68" i="6"/>
  <c r="BQ68" i="6" s="1"/>
  <c r="AQ52" i="6"/>
  <c r="BQ52" i="6" s="1"/>
  <c r="AQ36" i="6"/>
  <c r="AQ20" i="6"/>
  <c r="BQ20" i="6" s="1"/>
  <c r="AS26" i="7"/>
  <c r="AQ26" i="7"/>
  <c r="AS24" i="7"/>
  <c r="AQ24" i="7"/>
  <c r="CE50" i="8"/>
  <c r="CE68" i="8"/>
  <c r="CE82" i="8"/>
  <c r="CE86" i="8"/>
  <c r="CE100" i="8"/>
  <c r="CE118" i="8"/>
  <c r="CE132" i="8"/>
  <c r="CE146" i="8"/>
  <c r="CE150" i="8"/>
  <c r="CE94" i="8"/>
  <c r="CE108" i="8"/>
  <c r="CE122" i="8"/>
  <c r="CE126" i="8"/>
  <c r="CE140" i="8"/>
  <c r="CE154" i="8"/>
  <c r="CE166" i="8"/>
  <c r="BK40" i="14"/>
  <c r="CK40" i="14" s="1"/>
  <c r="CE46" i="8"/>
  <c r="AK218" i="36"/>
  <c r="CA108" i="40"/>
  <c r="CA112" i="40"/>
  <c r="CA80" i="40"/>
  <c r="CA30" i="40"/>
  <c r="CG20" i="40"/>
  <c r="CI18" i="30"/>
  <c r="DY18" i="30" s="1"/>
  <c r="CC76" i="30"/>
  <c r="CK76" i="30" s="1"/>
  <c r="CG82" i="29"/>
  <c r="CG74" i="29"/>
  <c r="CG66" i="29"/>
  <c r="CG56" i="29"/>
  <c r="CE94" i="29"/>
  <c r="CZ66" i="1"/>
  <c r="CZ60" i="1"/>
  <c r="CZ42" i="1"/>
  <c r="DT154" i="1"/>
  <c r="DT148" i="1"/>
  <c r="DT122" i="1"/>
  <c r="DT116" i="1"/>
  <c r="DU186" i="1"/>
  <c r="DU180" i="1"/>
  <c r="DU66" i="1"/>
  <c r="DU60" i="1"/>
  <c r="DU34" i="1"/>
  <c r="CZ184" i="1"/>
  <c r="CZ144" i="1"/>
  <c r="DT176" i="1"/>
  <c r="CZ200" i="1"/>
  <c r="DT168" i="1"/>
  <c r="CZ176" i="1"/>
  <c r="CZ104" i="1"/>
  <c r="DT96" i="1"/>
  <c r="CC72" i="30"/>
  <c r="CK72" i="30" s="1"/>
  <c r="CZ120" i="30"/>
  <c r="AS120" i="30"/>
  <c r="CC62" i="30"/>
  <c r="CK62" i="30" s="1"/>
  <c r="CA106" i="40"/>
  <c r="CA90" i="40"/>
  <c r="CA102" i="40"/>
  <c r="CA56" i="40"/>
  <c r="AE9" i="40"/>
  <c r="CA46" i="40"/>
  <c r="CA52" i="40"/>
  <c r="CI52" i="40" s="1"/>
  <c r="CA48" i="40"/>
  <c r="CA104" i="40"/>
  <c r="AS120" i="40"/>
  <c r="CA96" i="40"/>
  <c r="CA88" i="40"/>
  <c r="CA42" i="40"/>
  <c r="CA36" i="40"/>
  <c r="CC68" i="30"/>
  <c r="DD120" i="30"/>
  <c r="CG106" i="29"/>
  <c r="CE100" i="29"/>
  <c r="CE34" i="29"/>
  <c r="CG26" i="29"/>
  <c r="CE70" i="29"/>
  <c r="AI218" i="36"/>
  <c r="CZ166" i="1"/>
  <c r="CZ96" i="1"/>
  <c r="CZ80" i="1"/>
  <c r="DH214" i="1"/>
  <c r="DH174" i="1"/>
  <c r="DH124" i="1"/>
  <c r="DH80" i="1"/>
  <c r="CZ214" i="1"/>
  <c r="CZ128" i="1"/>
  <c r="DT88" i="1"/>
  <c r="DT72" i="1"/>
  <c r="DU174" i="1"/>
  <c r="DU96" i="1"/>
  <c r="DH96" i="1"/>
  <c r="CZ190" i="1"/>
  <c r="CZ72" i="1"/>
  <c r="DT206" i="1"/>
  <c r="DT104" i="1"/>
  <c r="DT80" i="1"/>
  <c r="DU80" i="1"/>
  <c r="CZ188" i="1"/>
  <c r="CZ102" i="1"/>
  <c r="CZ62" i="1"/>
  <c r="CZ48" i="1"/>
  <c r="DT172" i="1"/>
  <c r="DT56" i="1"/>
  <c r="DT40" i="1"/>
  <c r="DH212" i="1"/>
  <c r="DH48" i="1"/>
  <c r="DT102" i="1"/>
  <c r="DT48" i="1"/>
  <c r="DU110" i="1"/>
  <c r="DH102" i="1"/>
  <c r="CZ212" i="1"/>
  <c r="CZ196" i="1"/>
  <c r="CZ110" i="1"/>
  <c r="CZ40" i="1"/>
  <c r="DT204" i="1"/>
  <c r="DT70" i="1"/>
  <c r="DU62" i="1"/>
  <c r="CZ198" i="1"/>
  <c r="CZ160" i="1"/>
  <c r="CZ130" i="1"/>
  <c r="CZ122" i="1"/>
  <c r="CZ116" i="1"/>
  <c r="CZ92" i="1"/>
  <c r="DT190" i="1"/>
  <c r="DT174" i="1"/>
  <c r="DT166" i="1"/>
  <c r="DT138" i="1"/>
  <c r="DT76" i="1"/>
  <c r="DT68" i="1"/>
  <c r="DU122" i="1"/>
  <c r="DH160" i="1"/>
  <c r="DH108" i="1"/>
  <c r="CZ206" i="1"/>
  <c r="CZ174" i="1"/>
  <c r="CZ100" i="1"/>
  <c r="DT160" i="1"/>
  <c r="DU206" i="1"/>
  <c r="DU166" i="1"/>
  <c r="DH206" i="1"/>
  <c r="DH198" i="1"/>
  <c r="DH84" i="1"/>
  <c r="CZ108" i="1"/>
  <c r="CZ38" i="1"/>
  <c r="DT198" i="1"/>
  <c r="DT108" i="1"/>
  <c r="DU198" i="1"/>
  <c r="DU160" i="1"/>
  <c r="DU130" i="1"/>
  <c r="DU76" i="1"/>
  <c r="DH166" i="1"/>
  <c r="DH38" i="1"/>
  <c r="CZ76" i="1"/>
  <c r="CZ54" i="1"/>
  <c r="CZ46" i="1"/>
  <c r="DT180" i="1"/>
  <c r="DT84" i="1"/>
  <c r="DT46" i="1"/>
  <c r="DT38" i="1"/>
  <c r="DU194" i="1"/>
  <c r="DU90" i="1"/>
  <c r="DU84" i="1"/>
  <c r="DU54" i="1"/>
  <c r="DH188" i="1"/>
  <c r="DH128" i="1"/>
  <c r="DH90" i="1"/>
  <c r="BA178" i="1"/>
  <c r="CZ194" i="1"/>
  <c r="CZ136" i="1"/>
  <c r="CZ84" i="1"/>
  <c r="DT202" i="1"/>
  <c r="DT188" i="1"/>
  <c r="DT136" i="1"/>
  <c r="DU188" i="1"/>
  <c r="DU46" i="1"/>
  <c r="CZ180" i="1"/>
  <c r="DT144" i="1"/>
  <c r="DT128" i="1"/>
  <c r="DT90" i="1"/>
  <c r="DT54" i="1"/>
  <c r="DU128" i="1"/>
  <c r="DH202" i="1"/>
  <c r="CZ162" i="1"/>
  <c r="DT64" i="1"/>
  <c r="DT52" i="1"/>
  <c r="DU196" i="1"/>
  <c r="DU182" i="1"/>
  <c r="DU92" i="1"/>
  <c r="DH196" i="1"/>
  <c r="DH176" i="1"/>
  <c r="DH134" i="1"/>
  <c r="DH52" i="1"/>
  <c r="CZ210" i="1"/>
  <c r="CZ202" i="1"/>
  <c r="CZ182" i="1"/>
  <c r="CZ120" i="1"/>
  <c r="CZ106" i="1"/>
  <c r="CZ98" i="1"/>
  <c r="CZ70" i="1"/>
  <c r="CZ58" i="1"/>
  <c r="DT196" i="1"/>
  <c r="DT142" i="1"/>
  <c r="DT120" i="1"/>
  <c r="DT106" i="1"/>
  <c r="DU162" i="1"/>
  <c r="DU114" i="1"/>
  <c r="DU58" i="1"/>
  <c r="BA170" i="1"/>
  <c r="CZ114" i="1"/>
  <c r="DT182" i="1"/>
  <c r="DT92" i="1"/>
  <c r="DT58" i="1"/>
  <c r="DU98" i="1"/>
  <c r="DU52" i="1"/>
  <c r="DH106" i="1"/>
  <c r="DH92" i="1"/>
  <c r="CZ172" i="1"/>
  <c r="CZ152" i="1"/>
  <c r="CZ132" i="1"/>
  <c r="CZ44" i="1"/>
  <c r="DT158" i="1"/>
  <c r="DH138" i="1"/>
  <c r="DH132" i="1"/>
  <c r="DT132" i="1"/>
  <c r="DU204" i="1"/>
  <c r="DU190" i="1"/>
  <c r="DU158" i="1"/>
  <c r="DH204" i="1"/>
  <c r="DH170" i="1"/>
  <c r="DI170" i="1" s="1"/>
  <c r="DH76" i="1"/>
  <c r="BA98" i="1"/>
  <c r="DH210" i="1"/>
  <c r="DU210" i="1"/>
  <c r="DU202" i="1"/>
  <c r="DU176" i="1"/>
  <c r="DU108" i="1"/>
  <c r="DT82" i="1"/>
  <c r="DU82" i="1"/>
  <c r="DU74" i="1"/>
  <c r="DU48" i="1"/>
  <c r="DU172" i="1"/>
  <c r="DH146" i="1"/>
  <c r="DU146" i="1"/>
  <c r="DU138" i="1"/>
  <c r="DU44" i="1"/>
  <c r="CZ158" i="1"/>
  <c r="CZ146" i="1"/>
  <c r="CZ138" i="1"/>
  <c r="CZ118" i="1"/>
  <c r="DT152" i="1"/>
  <c r="DU132" i="1"/>
  <c r="DU50" i="1"/>
  <c r="DH190" i="1"/>
  <c r="DH172" i="1"/>
  <c r="DH164" i="1"/>
  <c r="DH144" i="1"/>
  <c r="BA122" i="1"/>
  <c r="DU214" i="1"/>
  <c r="DH86" i="1"/>
  <c r="BA64" i="1"/>
  <c r="AU120" i="30"/>
  <c r="AQ120" i="30"/>
  <c r="W120" i="30"/>
  <c r="CC116" i="30"/>
  <c r="CC80" i="30"/>
  <c r="DB120" i="30"/>
  <c r="CG90" i="29"/>
  <c r="CG42" i="29"/>
  <c r="BO218" i="36"/>
  <c r="DH82" i="1"/>
  <c r="DH72" i="1"/>
  <c r="DH66" i="1"/>
  <c r="DH50" i="1"/>
  <c r="DH40" i="1"/>
  <c r="DH34" i="1"/>
  <c r="BA184" i="1"/>
  <c r="BA56" i="1"/>
  <c r="DT210" i="1"/>
  <c r="DT194" i="1"/>
  <c r="DT162" i="1"/>
  <c r="DT146" i="1"/>
  <c r="DT130" i="1"/>
  <c r="DT114" i="1"/>
  <c r="DT98" i="1"/>
  <c r="DU200" i="1"/>
  <c r="DU184" i="1"/>
  <c r="DU168" i="1"/>
  <c r="DU152" i="1"/>
  <c r="DU136" i="1"/>
  <c r="DU120" i="1"/>
  <c r="DU104" i="1"/>
  <c r="DU88" i="1"/>
  <c r="DU72" i="1"/>
  <c r="DU40" i="1"/>
  <c r="BA176" i="1"/>
  <c r="BA48" i="1"/>
  <c r="DH184" i="1"/>
  <c r="DH168" i="1"/>
  <c r="DH152" i="1"/>
  <c r="DH120" i="1"/>
  <c r="DH104" i="1"/>
  <c r="DH88" i="1"/>
  <c r="BA104" i="1"/>
  <c r="AM9" i="29"/>
  <c r="AM6" i="29"/>
  <c r="AM8" i="29"/>
  <c r="CE56" i="29"/>
  <c r="AQ166" i="6"/>
  <c r="BQ166" i="6"/>
  <c r="AQ158" i="6"/>
  <c r="BQ158" i="6" s="1"/>
  <c r="AQ150" i="6"/>
  <c r="BQ150" i="6"/>
  <c r="AQ126" i="6"/>
  <c r="BQ126" i="6" s="1"/>
  <c r="AQ118" i="6"/>
  <c r="BQ118" i="6" s="1"/>
  <c r="BQ148" i="7"/>
  <c r="AU148" i="7"/>
  <c r="BU148" i="7" s="1"/>
  <c r="BA190" i="1"/>
  <c r="AQ164" i="6"/>
  <c r="BQ164" i="6" s="1"/>
  <c r="AQ156" i="6"/>
  <c r="BQ156" i="6"/>
  <c r="AQ140" i="6"/>
  <c r="BQ140" i="6"/>
  <c r="AQ132" i="6"/>
  <c r="BQ132" i="6" s="1"/>
  <c r="BY132" i="6" s="1"/>
  <c r="DA132" i="6" s="1"/>
  <c r="CI20" i="30"/>
  <c r="CG18" i="30"/>
  <c r="DW18" i="30" s="1"/>
  <c r="BA84" i="1"/>
  <c r="CE80" i="29"/>
  <c r="AQ154" i="6"/>
  <c r="BQ154" i="6"/>
  <c r="AQ146" i="6"/>
  <c r="BQ146" i="6" s="1"/>
  <c r="AQ138" i="6"/>
  <c r="BQ138" i="6" s="1"/>
  <c r="AQ130" i="6"/>
  <c r="AU130" i="6" s="1"/>
  <c r="BU130" i="6" s="1"/>
  <c r="BQ130" i="6"/>
  <c r="AQ122" i="6"/>
  <c r="BQ122" i="6" s="1"/>
  <c r="CC78" i="30"/>
  <c r="CK78" i="30" s="1"/>
  <c r="AQ166" i="7"/>
  <c r="BQ166" i="7" s="1"/>
  <c r="AS166" i="7"/>
  <c r="BS166" i="7" s="1"/>
  <c r="BA134" i="1"/>
  <c r="AM7" i="29"/>
  <c r="CG84" i="29"/>
  <c r="AS166" i="6"/>
  <c r="BS166" i="6" s="1"/>
  <c r="AQ160" i="6"/>
  <c r="BQ160" i="6" s="1"/>
  <c r="AS158" i="6"/>
  <c r="AS150" i="6"/>
  <c r="BS150" i="6" s="1"/>
  <c r="AQ136" i="6"/>
  <c r="BQ136" i="6" s="1"/>
  <c r="AS134" i="6"/>
  <c r="BS134" i="6" s="1"/>
  <c r="AQ128" i="6"/>
  <c r="BQ128" i="6" s="1"/>
  <c r="AS126" i="6"/>
  <c r="AQ120" i="6"/>
  <c r="BQ120" i="6" s="1"/>
  <c r="AS118" i="6"/>
  <c r="CC66" i="30"/>
  <c r="CK66" i="30" s="1"/>
  <c r="AQ158" i="7"/>
  <c r="BQ158" i="7" s="1"/>
  <c r="AS158" i="7"/>
  <c r="BS158" i="7"/>
  <c r="AQ130" i="7"/>
  <c r="BQ130" i="7" s="1"/>
  <c r="BY130" i="7" s="1"/>
  <c r="AS130" i="7"/>
  <c r="BS130" i="7"/>
  <c r="AQ114" i="7"/>
  <c r="BQ114" i="7" s="1"/>
  <c r="AS114" i="7"/>
  <c r="BS114" i="7"/>
  <c r="AQ98" i="7"/>
  <c r="BQ98" i="7" s="1"/>
  <c r="AS98" i="7"/>
  <c r="BS98" i="7"/>
  <c r="AQ82" i="7"/>
  <c r="BQ82" i="7" s="1"/>
  <c r="AS82" i="7"/>
  <c r="BS82" i="7"/>
  <c r="AQ112" i="6"/>
  <c r="AU108" i="6"/>
  <c r="BU108" i="6" s="1"/>
  <c r="BY108" i="6"/>
  <c r="DA108" i="6" s="1"/>
  <c r="AQ102" i="6"/>
  <c r="AQ98" i="6"/>
  <c r="AQ90" i="6"/>
  <c r="AU90" i="6" s="1"/>
  <c r="BU90" i="6" s="1"/>
  <c r="AQ86" i="6"/>
  <c r="AQ82" i="6"/>
  <c r="AQ78" i="6"/>
  <c r="AQ74" i="6"/>
  <c r="BQ74" i="6" s="1"/>
  <c r="AQ70" i="6"/>
  <c r="BQ70" i="6" s="1"/>
  <c r="BY70" i="6" s="1"/>
  <c r="DA70" i="6" s="1"/>
  <c r="AQ66" i="6"/>
  <c r="BQ66" i="6" s="1"/>
  <c r="AQ62" i="6"/>
  <c r="AQ58" i="6"/>
  <c r="AQ54" i="6"/>
  <c r="AQ50" i="6"/>
  <c r="AQ46" i="6"/>
  <c r="AQ42" i="6"/>
  <c r="AU42" i="6" s="1"/>
  <c r="AQ34" i="6"/>
  <c r="AU34" i="6" s="1"/>
  <c r="BU34" i="6" s="1"/>
  <c r="BY34" i="6" s="1"/>
  <c r="DA34" i="6" s="1"/>
  <c r="AQ30" i="6"/>
  <c r="AQ26" i="6"/>
  <c r="CC70" i="30"/>
  <c r="CK70" i="30" s="1"/>
  <c r="CC38" i="30"/>
  <c r="CK38" i="30" s="1"/>
  <c r="AQ150" i="7"/>
  <c r="BQ150" i="7" s="1"/>
  <c r="AS150" i="7"/>
  <c r="BS150" i="7" s="1"/>
  <c r="AU96" i="6"/>
  <c r="BU96" i="6"/>
  <c r="AU92" i="6"/>
  <c r="BU92" i="6" s="1"/>
  <c r="AU80" i="6"/>
  <c r="BU80" i="6" s="1"/>
  <c r="AU76" i="6"/>
  <c r="BU76" i="6" s="1"/>
  <c r="BY76" i="6" s="1"/>
  <c r="DA76" i="6" s="1"/>
  <c r="AU72" i="6"/>
  <c r="BU72" i="6" s="1"/>
  <c r="BY72" i="6" s="1"/>
  <c r="DA72" i="6" s="1"/>
  <c r="AU64" i="6"/>
  <c r="BU64" i="6"/>
  <c r="AU60" i="6"/>
  <c r="BU60" i="6" s="1"/>
  <c r="AU52" i="6"/>
  <c r="BU52" i="6" s="1"/>
  <c r="BY52" i="6" s="1"/>
  <c r="DA52" i="6" s="1"/>
  <c r="AU44" i="6"/>
  <c r="BU44" i="6" s="1"/>
  <c r="BY44" i="6" s="1"/>
  <c r="DA44" i="6" s="1"/>
  <c r="AU40" i="6"/>
  <c r="BU40" i="6" s="1"/>
  <c r="BY40" i="6" s="1"/>
  <c r="DA40" i="6" s="1"/>
  <c r="AU20" i="6"/>
  <c r="BU20" i="6" s="1"/>
  <c r="AQ142" i="7"/>
  <c r="BQ142" i="7" s="1"/>
  <c r="AS142" i="7"/>
  <c r="BS142" i="7" s="1"/>
  <c r="AQ122" i="7"/>
  <c r="BQ122" i="7" s="1"/>
  <c r="AS122" i="7"/>
  <c r="AQ106" i="7"/>
  <c r="BQ106" i="7" s="1"/>
  <c r="AS106" i="7"/>
  <c r="AS90" i="7"/>
  <c r="BS90" i="7" s="1"/>
  <c r="AQ74" i="7"/>
  <c r="BQ74" i="7" s="1"/>
  <c r="AS74" i="7"/>
  <c r="BS74" i="7" s="1"/>
  <c r="AQ128" i="7"/>
  <c r="BQ128" i="7" s="1"/>
  <c r="AQ120" i="7"/>
  <c r="AQ112" i="7"/>
  <c r="BQ112" i="7" s="1"/>
  <c r="AQ104" i="7"/>
  <c r="AQ88" i="7"/>
  <c r="AQ80" i="7"/>
  <c r="BQ80" i="7" s="1"/>
  <c r="AQ72" i="7"/>
  <c r="BK34" i="14"/>
  <c r="CK34" i="14" s="1"/>
  <c r="BM34" i="14"/>
  <c r="BK50" i="14"/>
  <c r="CK50" i="14" s="1"/>
  <c r="BM50" i="14"/>
  <c r="CM50" i="14" s="1"/>
  <c r="AU160" i="7"/>
  <c r="BU160" i="7" s="1"/>
  <c r="AU152" i="7"/>
  <c r="BU152" i="7" s="1"/>
  <c r="AU144" i="7"/>
  <c r="BU144" i="7" s="1"/>
  <c r="AQ134" i="7"/>
  <c r="AQ126" i="7"/>
  <c r="BQ126" i="7" s="1"/>
  <c r="AQ118" i="7"/>
  <c r="AQ110" i="7"/>
  <c r="BQ110" i="7" s="1"/>
  <c r="AQ102" i="7"/>
  <c r="AQ94" i="7"/>
  <c r="BQ94" i="7" s="1"/>
  <c r="AQ70" i="7"/>
  <c r="AS64" i="7"/>
  <c r="BS64" i="7" s="1"/>
  <c r="AQ64" i="7"/>
  <c r="BQ64" i="7" s="1"/>
  <c r="AS48" i="7"/>
  <c r="AQ48" i="7"/>
  <c r="AS32" i="7"/>
  <c r="BS32" i="7" s="1"/>
  <c r="AQ32" i="7"/>
  <c r="BQ32" i="7" s="1"/>
  <c r="BS24" i="7"/>
  <c r="AU154" i="7"/>
  <c r="BU154" i="7" s="1"/>
  <c r="AU146" i="7"/>
  <c r="BU146" i="7" s="1"/>
  <c r="AU138" i="7"/>
  <c r="BU138" i="7" s="1"/>
  <c r="AQ132" i="7"/>
  <c r="BQ132" i="7" s="1"/>
  <c r="AQ124" i="7"/>
  <c r="BQ124" i="7" s="1"/>
  <c r="AQ116" i="7"/>
  <c r="AQ108" i="7"/>
  <c r="BQ108" i="7" s="1"/>
  <c r="AQ100" i="7"/>
  <c r="BQ100" i="7" s="1"/>
  <c r="AQ92" i="7"/>
  <c r="BQ92" i="7" s="1"/>
  <c r="AQ84" i="7"/>
  <c r="BQ84" i="7" s="1"/>
  <c r="AQ76" i="7"/>
  <c r="BQ66" i="7"/>
  <c r="BY66" i="7" s="1"/>
  <c r="AU50" i="7"/>
  <c r="BU50" i="7" s="1"/>
  <c r="BQ50" i="7"/>
  <c r="AU34" i="7"/>
  <c r="BU34" i="7" s="1"/>
  <c r="BQ34" i="7"/>
  <c r="BQ26" i="7"/>
  <c r="BK42" i="14"/>
  <c r="BK56" i="14"/>
  <c r="CK56" i="14" s="1"/>
  <c r="BK58" i="14"/>
  <c r="CK58" i="14" s="1"/>
  <c r="BM58" i="14"/>
  <c r="BK72" i="14"/>
  <c r="CK72" i="14" s="1"/>
  <c r="BK90" i="14"/>
  <c r="CK90" i="14" s="1"/>
  <c r="BM90" i="14"/>
  <c r="BK104" i="14"/>
  <c r="CK104" i="14" s="1"/>
  <c r="BK106" i="14"/>
  <c r="BK62" i="15"/>
  <c r="CK62" i="15" s="1"/>
  <c r="BM80" i="15"/>
  <c r="CM80" i="15" s="1"/>
  <c r="BK80" i="15"/>
  <c r="AU62" i="7"/>
  <c r="BU62" i="7" s="1"/>
  <c r="AU54" i="7"/>
  <c r="BU54" i="7" s="1"/>
  <c r="AU46" i="7"/>
  <c r="BU46" i="7" s="1"/>
  <c r="AU38" i="7"/>
  <c r="BU38" i="7" s="1"/>
  <c r="BK38" i="14"/>
  <c r="CK38" i="14" s="1"/>
  <c r="BK60" i="14"/>
  <c r="BK70" i="14"/>
  <c r="CK70" i="14" s="1"/>
  <c r="BK76" i="14"/>
  <c r="CK76" i="14" s="1"/>
  <c r="BK86" i="14"/>
  <c r="CK86" i="14" s="1"/>
  <c r="BK102" i="14"/>
  <c r="CK102" i="14" s="1"/>
  <c r="BK102" i="15"/>
  <c r="CK102" i="15" s="1"/>
  <c r="BM102" i="15"/>
  <c r="CM102" i="15" s="1"/>
  <c r="BK66" i="14"/>
  <c r="CK66" i="14" s="1"/>
  <c r="BM66" i="14"/>
  <c r="CM66" i="14" s="1"/>
  <c r="BK82" i="14"/>
  <c r="CK82" i="14" s="1"/>
  <c r="BM82" i="14"/>
  <c r="CM82" i="14" s="1"/>
  <c r="BK98" i="14"/>
  <c r="CK98" i="14" s="1"/>
  <c r="BM98" i="14"/>
  <c r="CM98" i="14" s="1"/>
  <c r="BM38" i="15"/>
  <c r="CM38" i="15" s="1"/>
  <c r="AQ60" i="7"/>
  <c r="AU60" i="7" s="1"/>
  <c r="BU60" i="7" s="1"/>
  <c r="AQ52" i="7"/>
  <c r="AU52" i="7" s="1"/>
  <c r="BU52" i="7" s="1"/>
  <c r="AQ44" i="7"/>
  <c r="AQ36" i="7"/>
  <c r="AQ28" i="7"/>
  <c r="BM30" i="14"/>
  <c r="CM30" i="14" s="1"/>
  <c r="BM46" i="14"/>
  <c r="CM46" i="14" s="1"/>
  <c r="BK46" i="14"/>
  <c r="BM62" i="14"/>
  <c r="CM62" i="14" s="1"/>
  <c r="BK62" i="14"/>
  <c r="CK62" i="14" s="1"/>
  <c r="BK68" i="14"/>
  <c r="CK68" i="14" s="1"/>
  <c r="BM78" i="14"/>
  <c r="CM78" i="14" s="1"/>
  <c r="BK78" i="14"/>
  <c r="BK84" i="14"/>
  <c r="CK84" i="14" s="1"/>
  <c r="BM94" i="14"/>
  <c r="CM94" i="14" s="1"/>
  <c r="BK94" i="14"/>
  <c r="CK94" i="14" s="1"/>
  <c r="BK100" i="14"/>
  <c r="CK100" i="14" s="1"/>
  <c r="BM110" i="14"/>
  <c r="CM110" i="14" s="1"/>
  <c r="BK110" i="14"/>
  <c r="BK40" i="15"/>
  <c r="CK40" i="15" s="1"/>
  <c r="BM114" i="15"/>
  <c r="CM114" i="15" s="1"/>
  <c r="BK114" i="15"/>
  <c r="CK114" i="15" s="1"/>
  <c r="BM88" i="15"/>
  <c r="CM88" i="15" s="1"/>
  <c r="BM104" i="15"/>
  <c r="CM104" i="15" s="1"/>
  <c r="BK104" i="15"/>
  <c r="CK104" i="15" s="1"/>
  <c r="BK94" i="15"/>
  <c r="CK94" i="15" s="1"/>
  <c r="BK110" i="15"/>
  <c r="CK110" i="15" s="1"/>
  <c r="CA82" i="40"/>
  <c r="CI82" i="40" s="1"/>
  <c r="CA34" i="40"/>
  <c r="CA92" i="40"/>
  <c r="CA76" i="40"/>
  <c r="CI76" i="40" s="1"/>
  <c r="CA60" i="40"/>
  <c r="CA28" i="40"/>
  <c r="CA54" i="40"/>
  <c r="CI54" i="40" s="1"/>
  <c r="CA38" i="40"/>
  <c r="CA22" i="40"/>
  <c r="CE18" i="40"/>
  <c r="DU18" i="40" s="1"/>
  <c r="CA72" i="40"/>
  <c r="BQ114" i="6"/>
  <c r="AU128" i="7"/>
  <c r="BU128" i="7" s="1"/>
  <c r="AU114" i="7"/>
  <c r="BU114" i="7" s="1"/>
  <c r="BS140" i="7"/>
  <c r="AU140" i="7"/>
  <c r="BU140" i="7"/>
  <c r="AU108" i="7"/>
  <c r="BU108" i="7" s="1"/>
  <c r="CA26" i="40"/>
  <c r="AU106" i="6"/>
  <c r="BU106" i="6" s="1"/>
  <c r="BY106" i="6" s="1"/>
  <c r="DA106" i="6" s="1"/>
  <c r="BQ106" i="6"/>
  <c r="AU80" i="7"/>
  <c r="BU80" i="7" s="1"/>
  <c r="AU112" i="7"/>
  <c r="BU112" i="7"/>
  <c r="AU120" i="6"/>
  <c r="BU120" i="6" s="1"/>
  <c r="BY120" i="6" s="1"/>
  <c r="DA120" i="6" s="1"/>
  <c r="AU84" i="7"/>
  <c r="BU84" i="7" s="1"/>
  <c r="AU100" i="7"/>
  <c r="BU100" i="7" s="1"/>
  <c r="AU132" i="7"/>
  <c r="BU132" i="7" s="1"/>
  <c r="AU136" i="6"/>
  <c r="BU136" i="6" s="1"/>
  <c r="AU122" i="6"/>
  <c r="BU122" i="6" s="1"/>
  <c r="AU138" i="6"/>
  <c r="BU138" i="6" s="1"/>
  <c r="AU154" i="6"/>
  <c r="BU154" i="6" s="1"/>
  <c r="AU82" i="7"/>
  <c r="BU82" i="7" s="1"/>
  <c r="CA94" i="40"/>
  <c r="CA44" i="40"/>
  <c r="CI44" i="40" s="1"/>
  <c r="CA66" i="40"/>
  <c r="CA78" i="40"/>
  <c r="CI78" i="40" s="1"/>
  <c r="CA98" i="40"/>
  <c r="CA68" i="40"/>
  <c r="CA70" i="40"/>
  <c r="CA84" i="40"/>
  <c r="CI84" i="40" s="1"/>
  <c r="CA110" i="40"/>
  <c r="CC82" i="30"/>
  <c r="CK82" i="30" s="1"/>
  <c r="CC90" i="30"/>
  <c r="CC98" i="30"/>
  <c r="CK98" i="30" s="1"/>
  <c r="CC108" i="30"/>
  <c r="CK108" i="30" s="1"/>
  <c r="CC118" i="30"/>
  <c r="CC32" i="30"/>
  <c r="CK32" i="30" s="1"/>
  <c r="CC106" i="30"/>
  <c r="CK106" i="30" s="1"/>
  <c r="CC24" i="30"/>
  <c r="CC46" i="30"/>
  <c r="CC104" i="30"/>
  <c r="CK104" i="30" s="1"/>
  <c r="CC92" i="30"/>
  <c r="CK92" i="30"/>
  <c r="CC26" i="30"/>
  <c r="CK26" i="30" s="1"/>
  <c r="CC114" i="30"/>
  <c r="CC64" i="30"/>
  <c r="CK64" i="30" s="1"/>
  <c r="CC40" i="30"/>
  <c r="CK40" i="30" s="1"/>
  <c r="CK90" i="30"/>
  <c r="CC102" i="30"/>
  <c r="CK102" i="30" s="1"/>
  <c r="CC50" i="30"/>
  <c r="CC74" i="30"/>
  <c r="CK74" i="30" s="1"/>
  <c r="CA118" i="40"/>
  <c r="CA64" i="40"/>
  <c r="CA74" i="40"/>
  <c r="CA100" i="40"/>
  <c r="CA62" i="40"/>
  <c r="CA40" i="40"/>
  <c r="CC86" i="30"/>
  <c r="CK86" i="30" s="1"/>
  <c r="CC96" i="30"/>
  <c r="CK96" i="30" s="1"/>
  <c r="CC100" i="30"/>
  <c r="CC28" i="30"/>
  <c r="CK28" i="30" s="1"/>
  <c r="CC48" i="30"/>
  <c r="CK48" i="30" s="1"/>
  <c r="CC112" i="30"/>
  <c r="CK112" i="30" s="1"/>
  <c r="AU36" i="7"/>
  <c r="BU36" i="7" s="1"/>
  <c r="BQ36" i="7"/>
  <c r="BQ30" i="6"/>
  <c r="AU30" i="6"/>
  <c r="BU30" i="6" s="1"/>
  <c r="BY30" i="6" s="1"/>
  <c r="DA30" i="6" s="1"/>
  <c r="BQ46" i="6"/>
  <c r="AU46" i="6"/>
  <c r="BU46" i="6" s="1"/>
  <c r="BQ62" i="6"/>
  <c r="AU62" i="6"/>
  <c r="BU62" i="6"/>
  <c r="BQ78" i="6"/>
  <c r="BY78" i="6" s="1"/>
  <c r="DA78" i="6" s="1"/>
  <c r="AU78" i="6"/>
  <c r="BU78" i="6" s="1"/>
  <c r="BQ112" i="6"/>
  <c r="AU112" i="6"/>
  <c r="BU112" i="6" s="1"/>
  <c r="BY112" i="6" s="1"/>
  <c r="DA112" i="6" s="1"/>
  <c r="CA32" i="40"/>
  <c r="AU44" i="7"/>
  <c r="BU44" i="7" s="1"/>
  <c r="BQ44" i="7"/>
  <c r="BQ34" i="6"/>
  <c r="BQ50" i="6"/>
  <c r="AU50" i="6"/>
  <c r="BU50" i="6" s="1"/>
  <c r="BY50" i="6" s="1"/>
  <c r="DA50" i="6" s="1"/>
  <c r="AU66" i="6"/>
  <c r="BU66" i="6" s="1"/>
  <c r="BQ82" i="6"/>
  <c r="AU82" i="6"/>
  <c r="BU82" i="6" s="1"/>
  <c r="BQ98" i="6"/>
  <c r="AU98" i="6"/>
  <c r="BU98" i="6" s="1"/>
  <c r="AU98" i="7"/>
  <c r="BU98" i="7" s="1"/>
  <c r="AU128" i="6"/>
  <c r="BU128" i="6" s="1"/>
  <c r="AU160" i="6"/>
  <c r="BU160" i="6"/>
  <c r="BY160" i="6" s="1"/>
  <c r="DA160" i="6" s="1"/>
  <c r="AU166" i="7"/>
  <c r="BU166" i="7" s="1"/>
  <c r="AU140" i="6"/>
  <c r="BU140" i="6" s="1"/>
  <c r="AU156" i="6"/>
  <c r="BU156" i="6" s="1"/>
  <c r="AU134" i="6"/>
  <c r="BU134" i="6" s="1"/>
  <c r="BY134" i="6" s="1"/>
  <c r="DA134" i="6" s="1"/>
  <c r="AU150" i="6"/>
  <c r="BU150" i="6" s="1"/>
  <c r="AU166" i="6"/>
  <c r="BU166" i="6" s="1"/>
  <c r="BQ52" i="7"/>
  <c r="BQ54" i="6"/>
  <c r="AU54" i="6"/>
  <c r="BU54" i="6" s="1"/>
  <c r="AU70" i="6"/>
  <c r="BU70" i="6" s="1"/>
  <c r="BQ86" i="6"/>
  <c r="AU86" i="6"/>
  <c r="BU86" i="6" s="1"/>
  <c r="BY86" i="6" s="1"/>
  <c r="DA86" i="6" s="1"/>
  <c r="BQ102" i="6"/>
  <c r="AU102" i="6"/>
  <c r="BU102" i="6" s="1"/>
  <c r="BY102" i="6" s="1"/>
  <c r="DA102" i="6" s="1"/>
  <c r="CC18" i="30"/>
  <c r="BY166" i="6"/>
  <c r="DA166" i="6" s="1"/>
  <c r="AU28" i="7"/>
  <c r="BU28" i="7" s="1"/>
  <c r="BQ28" i="7"/>
  <c r="BQ60" i="7"/>
  <c r="AU32" i="7"/>
  <c r="BU32" i="7" s="1"/>
  <c r="BQ48" i="7"/>
  <c r="AU64" i="7"/>
  <c r="BU64" i="7" s="1"/>
  <c r="AU94" i="7"/>
  <c r="BU94" i="7" s="1"/>
  <c r="AU110" i="7"/>
  <c r="BU110" i="7" s="1"/>
  <c r="AU142" i="7"/>
  <c r="BU142" i="7" s="1"/>
  <c r="AU150" i="7"/>
  <c r="BU150" i="7" s="1"/>
  <c r="BQ26" i="6"/>
  <c r="BQ42" i="6"/>
  <c r="BU42" i="6"/>
  <c r="AU74" i="6"/>
  <c r="BU74" i="6" s="1"/>
  <c r="BY74" i="6" s="1"/>
  <c r="DA74" i="6" s="1"/>
  <c r="BQ90" i="6"/>
  <c r="AU130" i="7"/>
  <c r="BU130" i="7" s="1"/>
  <c r="AU132" i="6"/>
  <c r="BU132" i="6" s="1"/>
  <c r="BY98" i="6"/>
  <c r="DA98" i="6" s="1"/>
  <c r="BQ164" i="7" l="1"/>
  <c r="AU164" i="7"/>
  <c r="BU164" i="7" s="1"/>
  <c r="AS86" i="7"/>
  <c r="BS86" i="7" s="1"/>
  <c r="AQ86" i="7"/>
  <c r="AQ142" i="6"/>
  <c r="BQ142" i="6" s="1"/>
  <c r="AS142" i="6"/>
  <c r="BS142" i="6" s="1"/>
  <c r="BK114" i="14"/>
  <c r="CK114" i="14" s="1"/>
  <c r="BM114" i="14"/>
  <c r="CM114" i="14" s="1"/>
  <c r="AS168" i="6"/>
  <c r="AQ168" i="6"/>
  <c r="BQ168" i="6" s="1"/>
  <c r="BS164" i="6"/>
  <c r="BY164" i="6" s="1"/>
  <c r="DA164" i="6" s="1"/>
  <c r="AU164" i="6"/>
  <c r="BU164" i="6" s="1"/>
  <c r="AS110" i="6"/>
  <c r="BS110" i="6" s="1"/>
  <c r="AQ110" i="6"/>
  <c r="BQ110" i="6" s="1"/>
  <c r="BM64" i="14"/>
  <c r="CM64" i="14" s="1"/>
  <c r="BK64" i="14"/>
  <c r="CK64" i="14" s="1"/>
  <c r="AQ152" i="6"/>
  <c r="BQ152" i="6" s="1"/>
  <c r="AS152" i="6"/>
  <c r="BS152" i="6" s="1"/>
  <c r="AU152" i="6"/>
  <c r="BU152" i="6" s="1"/>
  <c r="AS148" i="6"/>
  <c r="BS148" i="6" s="1"/>
  <c r="AQ148" i="6"/>
  <c r="BQ148" i="6" s="1"/>
  <c r="BM32" i="14"/>
  <c r="CM32" i="14" s="1"/>
  <c r="BK32" i="14"/>
  <c r="CK32" i="14" s="1"/>
  <c r="AS162" i="7"/>
  <c r="BS162" i="7" s="1"/>
  <c r="AQ162" i="7"/>
  <c r="BQ162" i="7" s="1"/>
  <c r="AU162" i="7"/>
  <c r="BU162" i="7" s="1"/>
  <c r="BY162" i="7" s="1"/>
  <c r="BK86" i="15"/>
  <c r="CK86" i="15" s="1"/>
  <c r="BM86" i="15"/>
  <c r="CM86" i="15" s="1"/>
  <c r="BY82" i="7"/>
  <c r="AU126" i="7"/>
  <c r="BU126" i="7" s="1"/>
  <c r="AU158" i="7"/>
  <c r="BU158" i="7" s="1"/>
  <c r="BO72" i="14"/>
  <c r="CO72" i="14" s="1"/>
  <c r="BY112" i="7"/>
  <c r="BY130" i="6"/>
  <c r="DA130" i="6" s="1"/>
  <c r="CY120" i="29"/>
  <c r="BQ114" i="29"/>
  <c r="CG114" i="29" s="1"/>
  <c r="AS116" i="6"/>
  <c r="BS116" i="6" s="1"/>
  <c r="AQ116" i="6"/>
  <c r="AM58" i="15"/>
  <c r="BQ58" i="15" s="1"/>
  <c r="BY52" i="7"/>
  <c r="BO104" i="14"/>
  <c r="CO104" i="14" s="1"/>
  <c r="CS104" i="14" s="1"/>
  <c r="DU104" i="14" s="1"/>
  <c r="BY84" i="7"/>
  <c r="BY136" i="6"/>
  <c r="DA136" i="6" s="1"/>
  <c r="W120" i="29"/>
  <c r="AQ120" i="29"/>
  <c r="DX118" i="30"/>
  <c r="EE118" i="30" s="1"/>
  <c r="EK118" i="30" s="1"/>
  <c r="DY118" i="30"/>
  <c r="DX114" i="30"/>
  <c r="EE114" i="30" s="1"/>
  <c r="EK114" i="30" s="1"/>
  <c r="DY114" i="30"/>
  <c r="DX110" i="30"/>
  <c r="EE110" i="30" s="1"/>
  <c r="EK110" i="30" s="1"/>
  <c r="DY110" i="30"/>
  <c r="DX106" i="30"/>
  <c r="EE106" i="30" s="1"/>
  <c r="EK106" i="30" s="1"/>
  <c r="DY106" i="30"/>
  <c r="DX102" i="30"/>
  <c r="EE102" i="30" s="1"/>
  <c r="EK102" i="30" s="1"/>
  <c r="DY102" i="30"/>
  <c r="DX98" i="30"/>
  <c r="EE98" i="30" s="1"/>
  <c r="EK98" i="30" s="1"/>
  <c r="DY98" i="30"/>
  <c r="DX94" i="30"/>
  <c r="EE94" i="30" s="1"/>
  <c r="EK94" i="30" s="1"/>
  <c r="DY94" i="30"/>
  <c r="DX90" i="30"/>
  <c r="EE90" i="30" s="1"/>
  <c r="EK90" i="30" s="1"/>
  <c r="DY90" i="30"/>
  <c r="DX86" i="30"/>
  <c r="EE86" i="30" s="1"/>
  <c r="EK86" i="30" s="1"/>
  <c r="DY86" i="30"/>
  <c r="DX82" i="30"/>
  <c r="EE82" i="30" s="1"/>
  <c r="EK82" i="30" s="1"/>
  <c r="DY82" i="30"/>
  <c r="DX78" i="30"/>
  <c r="EE78" i="30" s="1"/>
  <c r="EK78" i="30" s="1"/>
  <c r="DY78" i="30"/>
  <c r="DX74" i="30"/>
  <c r="EE74" i="30" s="1"/>
  <c r="EK74" i="30" s="1"/>
  <c r="DY74" i="30"/>
  <c r="DX70" i="30"/>
  <c r="EE70" i="30" s="1"/>
  <c r="EK70" i="30" s="1"/>
  <c r="DY70" i="30"/>
  <c r="DX66" i="30"/>
  <c r="EE66" i="30" s="1"/>
  <c r="EK66" i="30" s="1"/>
  <c r="DY66" i="30"/>
  <c r="DX62" i="30"/>
  <c r="EE62" i="30" s="1"/>
  <c r="EK62" i="30" s="1"/>
  <c r="DY62" i="30"/>
  <c r="DX58" i="30"/>
  <c r="EE58" i="30" s="1"/>
  <c r="EK58" i="30" s="1"/>
  <c r="DY58" i="30"/>
  <c r="DX54" i="30"/>
  <c r="EE54" i="30" s="1"/>
  <c r="EK54" i="30" s="1"/>
  <c r="DY54" i="30"/>
  <c r="DY50" i="30"/>
  <c r="DX50" i="30"/>
  <c r="EE50" i="30" s="1"/>
  <c r="EK50" i="30" s="1"/>
  <c r="DY46" i="30"/>
  <c r="DX46" i="30"/>
  <c r="EE46" i="30" s="1"/>
  <c r="EK46" i="30" s="1"/>
  <c r="DX42" i="30"/>
  <c r="EE42" i="30" s="1"/>
  <c r="EK42" i="30" s="1"/>
  <c r="DY42" i="30"/>
  <c r="DY38" i="30"/>
  <c r="DX38" i="30"/>
  <c r="EE38" i="30" s="1"/>
  <c r="EK38" i="30" s="1"/>
  <c r="DX34" i="30"/>
  <c r="EE34" i="30" s="1"/>
  <c r="EK34" i="30" s="1"/>
  <c r="DY34" i="30"/>
  <c r="DX30" i="30"/>
  <c r="EE30" i="30" s="1"/>
  <c r="EK30" i="30" s="1"/>
  <c r="DY30" i="30"/>
  <c r="DX26" i="30"/>
  <c r="EE26" i="30" s="1"/>
  <c r="EK26" i="30" s="1"/>
  <c r="DY26" i="30"/>
  <c r="DX22" i="30"/>
  <c r="EE22" i="30" s="1"/>
  <c r="EK22" i="30" s="1"/>
  <c r="DY22" i="30"/>
  <c r="AS136" i="7"/>
  <c r="BY82" i="6"/>
  <c r="DA82" i="6" s="1"/>
  <c r="AU92" i="7"/>
  <c r="BU92" i="7" s="1"/>
  <c r="BA172" i="1"/>
  <c r="BA140" i="1"/>
  <c r="BA108" i="1"/>
  <c r="BA70" i="1"/>
  <c r="BS120" i="29"/>
  <c r="AM44" i="15"/>
  <c r="BQ44" i="15" s="1"/>
  <c r="BQ96" i="15"/>
  <c r="BM96" i="15" s="1"/>
  <c r="CM96" i="15" s="1"/>
  <c r="AM96" i="15"/>
  <c r="BY96" i="6"/>
  <c r="DA96" i="6" s="1"/>
  <c r="BY64" i="6"/>
  <c r="DA64" i="6" s="1"/>
  <c r="DA120" i="29"/>
  <c r="CG116" i="29"/>
  <c r="CG52" i="29"/>
  <c r="DS52" i="29" s="1"/>
  <c r="DY52" i="29" s="1"/>
  <c r="EJ52" i="29" s="1"/>
  <c r="AU120" i="29"/>
  <c r="AS88" i="6"/>
  <c r="BS88" i="6" s="1"/>
  <c r="AQ88" i="6"/>
  <c r="CE34" i="8"/>
  <c r="BC34" i="8"/>
  <c r="BY34" i="7"/>
  <c r="BY142" i="7"/>
  <c r="BY154" i="6"/>
  <c r="DA154" i="6" s="1"/>
  <c r="AU124" i="7"/>
  <c r="BU124" i="7" s="1"/>
  <c r="BY124" i="7" s="1"/>
  <c r="AU146" i="6"/>
  <c r="BU146" i="6" s="1"/>
  <c r="BY146" i="6" s="1"/>
  <c r="DA146" i="6" s="1"/>
  <c r="BY80" i="6"/>
  <c r="DA80" i="6" s="1"/>
  <c r="BQ120" i="29"/>
  <c r="AM26" i="15"/>
  <c r="BQ26" i="15" s="1"/>
  <c r="BC36" i="8"/>
  <c r="CE36" i="8" s="1"/>
  <c r="BY54" i="6"/>
  <c r="DA54" i="6" s="1"/>
  <c r="BY62" i="6"/>
  <c r="DA62" i="6" s="1"/>
  <c r="BY138" i="6"/>
  <c r="DA138" i="6" s="1"/>
  <c r="BY114" i="6"/>
  <c r="DA114" i="6" s="1"/>
  <c r="BY108" i="7"/>
  <c r="CW120" i="29"/>
  <c r="AS120" i="29"/>
  <c r="AM112" i="15"/>
  <c r="BQ112" i="15" s="1"/>
  <c r="BY152" i="7"/>
  <c r="BA216" i="1"/>
  <c r="BA200" i="1"/>
  <c r="BA168" i="1"/>
  <c r="BA152" i="1"/>
  <c r="BA136" i="1"/>
  <c r="BA120" i="1"/>
  <c r="DI120" i="1" s="1"/>
  <c r="BA88" i="1"/>
  <c r="DI88" i="1" s="1"/>
  <c r="BA72" i="1"/>
  <c r="BA40" i="1"/>
  <c r="BO120" i="29"/>
  <c r="DV116" i="30"/>
  <c r="EC116" i="30" s="1"/>
  <c r="EI116" i="30" s="1"/>
  <c r="DW116" i="30"/>
  <c r="DV112" i="30"/>
  <c r="EC112" i="30" s="1"/>
  <c r="EI112" i="30" s="1"/>
  <c r="DW112" i="30"/>
  <c r="DV108" i="30"/>
  <c r="EC108" i="30" s="1"/>
  <c r="EI108" i="30" s="1"/>
  <c r="DW108" i="30"/>
  <c r="DV104" i="30"/>
  <c r="EC104" i="30" s="1"/>
  <c r="EI104" i="30" s="1"/>
  <c r="DW104" i="30"/>
  <c r="DV100" i="30"/>
  <c r="EC100" i="30" s="1"/>
  <c r="EI100" i="30" s="1"/>
  <c r="DW100" i="30"/>
  <c r="DV96" i="30"/>
  <c r="EC96" i="30" s="1"/>
  <c r="EI96" i="30" s="1"/>
  <c r="DW96" i="30"/>
  <c r="DV92" i="30"/>
  <c r="EC92" i="30" s="1"/>
  <c r="EI92" i="30" s="1"/>
  <c r="DW92" i="30"/>
  <c r="DV88" i="30"/>
  <c r="EC88" i="30" s="1"/>
  <c r="EI88" i="30" s="1"/>
  <c r="DW88" i="30"/>
  <c r="DV84" i="30"/>
  <c r="EC84" i="30" s="1"/>
  <c r="EI84" i="30" s="1"/>
  <c r="DW84" i="30"/>
  <c r="DV80" i="30"/>
  <c r="EC80" i="30" s="1"/>
  <c r="EI80" i="30" s="1"/>
  <c r="DW80" i="30"/>
  <c r="DV76" i="30"/>
  <c r="EC76" i="30" s="1"/>
  <c r="EI76" i="30" s="1"/>
  <c r="DW76" i="30"/>
  <c r="DV72" i="30"/>
  <c r="EC72" i="30" s="1"/>
  <c r="EI72" i="30" s="1"/>
  <c r="DW72" i="30"/>
  <c r="DV68" i="30"/>
  <c r="EC68" i="30" s="1"/>
  <c r="EI68" i="30" s="1"/>
  <c r="DW68" i="30"/>
  <c r="DV64" i="30"/>
  <c r="EC64" i="30" s="1"/>
  <c r="EI64" i="30" s="1"/>
  <c r="DW64" i="30"/>
  <c r="DV60" i="30"/>
  <c r="EC60" i="30" s="1"/>
  <c r="EI60" i="30" s="1"/>
  <c r="DW60" i="30"/>
  <c r="DV56" i="30"/>
  <c r="EC56" i="30" s="1"/>
  <c r="EI56" i="30" s="1"/>
  <c r="DW56" i="30"/>
  <c r="DV52" i="30"/>
  <c r="EC52" i="30" s="1"/>
  <c r="EI52" i="30" s="1"/>
  <c r="DW52" i="30"/>
  <c r="DW48" i="30"/>
  <c r="DV48" i="30"/>
  <c r="EC48" i="30" s="1"/>
  <c r="EI48" i="30" s="1"/>
  <c r="DW44" i="30"/>
  <c r="DV44" i="30"/>
  <c r="EC44" i="30" s="1"/>
  <c r="EI44" i="30" s="1"/>
  <c r="DW40" i="30"/>
  <c r="DV40" i="30"/>
  <c r="EC40" i="30" s="1"/>
  <c r="EI40" i="30" s="1"/>
  <c r="DW36" i="30"/>
  <c r="DV36" i="30"/>
  <c r="EC36" i="30" s="1"/>
  <c r="EI36" i="30" s="1"/>
  <c r="DV32" i="30"/>
  <c r="EC32" i="30" s="1"/>
  <c r="EI32" i="30" s="1"/>
  <c r="DW32" i="30"/>
  <c r="DV28" i="30"/>
  <c r="EC28" i="30" s="1"/>
  <c r="EI28" i="30" s="1"/>
  <c r="DW28" i="30"/>
  <c r="DV24" i="30"/>
  <c r="EC24" i="30" s="1"/>
  <c r="EI24" i="30" s="1"/>
  <c r="DW24" i="30"/>
  <c r="BY140" i="6"/>
  <c r="DA140" i="6" s="1"/>
  <c r="DV118" i="40"/>
  <c r="EC118" i="40" s="1"/>
  <c r="EJ118" i="40" s="1"/>
  <c r="DW118" i="40"/>
  <c r="DV114" i="40"/>
  <c r="EC114" i="40" s="1"/>
  <c r="EJ114" i="40" s="1"/>
  <c r="DW114" i="40"/>
  <c r="DW110" i="40"/>
  <c r="DV110" i="40"/>
  <c r="EC110" i="40" s="1"/>
  <c r="EJ110" i="40" s="1"/>
  <c r="DV106" i="40"/>
  <c r="EC106" i="40" s="1"/>
  <c r="EJ106" i="40" s="1"/>
  <c r="DW106" i="40"/>
  <c r="DW102" i="40"/>
  <c r="DV102" i="40"/>
  <c r="EC102" i="40" s="1"/>
  <c r="EJ102" i="40" s="1"/>
  <c r="DW98" i="40"/>
  <c r="DV98" i="40"/>
  <c r="EC98" i="40" s="1"/>
  <c r="EJ98" i="40" s="1"/>
  <c r="DV94" i="40"/>
  <c r="EC94" i="40" s="1"/>
  <c r="EJ94" i="40" s="1"/>
  <c r="DW94" i="40"/>
  <c r="DW90" i="40"/>
  <c r="DV90" i="40"/>
  <c r="EC90" i="40" s="1"/>
  <c r="EJ90" i="40" s="1"/>
  <c r="DW86" i="40"/>
  <c r="DV86" i="40"/>
  <c r="EC86" i="40" s="1"/>
  <c r="EJ86" i="40" s="1"/>
  <c r="DW82" i="40"/>
  <c r="DV82" i="40"/>
  <c r="EC82" i="40" s="1"/>
  <c r="EJ82" i="40" s="1"/>
  <c r="DV78" i="40"/>
  <c r="EC78" i="40" s="1"/>
  <c r="EJ78" i="40" s="1"/>
  <c r="DW78" i="40"/>
  <c r="DW74" i="40"/>
  <c r="DV74" i="40"/>
  <c r="EC74" i="40" s="1"/>
  <c r="EJ74" i="40" s="1"/>
  <c r="DW70" i="40"/>
  <c r="DV70" i="40"/>
  <c r="EC70" i="40" s="1"/>
  <c r="EJ70" i="40" s="1"/>
  <c r="DW66" i="40"/>
  <c r="DV66" i="40"/>
  <c r="EC66" i="40" s="1"/>
  <c r="EJ66" i="40" s="1"/>
  <c r="DV62" i="40"/>
  <c r="EC62" i="40" s="1"/>
  <c r="EJ62" i="40" s="1"/>
  <c r="DW62" i="40"/>
  <c r="DW58" i="40"/>
  <c r="DV58" i="40"/>
  <c r="EC58" i="40" s="1"/>
  <c r="EJ58" i="40" s="1"/>
  <c r="DW54" i="40"/>
  <c r="DV54" i="40"/>
  <c r="EC54" i="40" s="1"/>
  <c r="EJ54" i="40" s="1"/>
  <c r="DW50" i="40"/>
  <c r="DV50" i="40"/>
  <c r="EC50" i="40" s="1"/>
  <c r="EJ50" i="40" s="1"/>
  <c r="DV46" i="40"/>
  <c r="EC46" i="40" s="1"/>
  <c r="EJ46" i="40" s="1"/>
  <c r="DW46" i="40"/>
  <c r="DV42" i="40"/>
  <c r="EC42" i="40" s="1"/>
  <c r="EJ42" i="40" s="1"/>
  <c r="DW42" i="40"/>
  <c r="DW38" i="40"/>
  <c r="DV38" i="40"/>
  <c r="EC38" i="40" s="1"/>
  <c r="EJ38" i="40" s="1"/>
  <c r="DV34" i="40"/>
  <c r="EC34" i="40" s="1"/>
  <c r="EJ34" i="40" s="1"/>
  <c r="DW34" i="40"/>
  <c r="DW30" i="40"/>
  <c r="DV30" i="40"/>
  <c r="EC30" i="40" s="1"/>
  <c r="EJ30" i="40" s="1"/>
  <c r="DW26" i="40"/>
  <c r="DV26" i="40"/>
  <c r="EC26" i="40" s="1"/>
  <c r="EJ26" i="40" s="1"/>
  <c r="DW22" i="40"/>
  <c r="DV22" i="40"/>
  <c r="EC22" i="40" s="1"/>
  <c r="EJ22" i="40" s="1"/>
  <c r="BA206" i="36"/>
  <c r="AY206" i="36" s="1"/>
  <c r="BA190" i="36"/>
  <c r="AY190" i="36" s="1"/>
  <c r="BA174" i="36"/>
  <c r="BA158" i="36"/>
  <c r="BA142" i="36"/>
  <c r="BA126" i="36"/>
  <c r="BA110" i="36"/>
  <c r="BA94" i="36"/>
  <c r="BA78" i="36"/>
  <c r="AY78" i="36" s="1"/>
  <c r="BA62" i="36"/>
  <c r="AY62" i="36" s="1"/>
  <c r="BA46" i="36"/>
  <c r="BA30" i="36"/>
  <c r="AU204" i="36"/>
  <c r="AW204" i="36"/>
  <c r="AU188" i="36"/>
  <c r="AW188" i="36"/>
  <c r="AU172" i="36"/>
  <c r="AW172" i="36"/>
  <c r="AU156" i="36"/>
  <c r="AW156" i="36"/>
  <c r="AU140" i="36"/>
  <c r="AW140" i="36"/>
  <c r="AU124" i="36"/>
  <c r="AW124" i="36"/>
  <c r="AU108" i="36"/>
  <c r="AW108" i="36"/>
  <c r="AU92" i="36"/>
  <c r="AW92" i="36"/>
  <c r="AU76" i="36"/>
  <c r="AW76" i="36"/>
  <c r="AU60" i="36"/>
  <c r="AW60" i="36"/>
  <c r="AU44" i="36"/>
  <c r="AW44" i="36"/>
  <c r="AU28" i="36"/>
  <c r="AW28" i="36"/>
  <c r="DU176" i="42"/>
  <c r="DU144" i="42"/>
  <c r="DT208" i="42"/>
  <c r="AW204" i="42"/>
  <c r="DH204" i="42"/>
  <c r="DI204" i="42" s="1"/>
  <c r="AU204" i="42"/>
  <c r="DH188" i="42"/>
  <c r="DI188" i="42" s="1"/>
  <c r="AW188" i="42"/>
  <c r="AU188" i="42"/>
  <c r="DH172" i="42"/>
  <c r="AW172" i="42"/>
  <c r="AU172" i="42"/>
  <c r="DH156" i="42"/>
  <c r="DI156" i="42" s="1"/>
  <c r="AW156" i="42"/>
  <c r="AU156" i="42"/>
  <c r="DH140" i="42"/>
  <c r="AW140" i="42"/>
  <c r="AU140" i="42"/>
  <c r="DH124" i="42"/>
  <c r="AU124" i="42"/>
  <c r="AW124" i="42"/>
  <c r="DH108" i="42"/>
  <c r="DI108" i="42" s="1"/>
  <c r="AW108" i="42"/>
  <c r="AU108" i="42"/>
  <c r="DH92" i="42"/>
  <c r="AW92" i="42"/>
  <c r="AU92" i="42"/>
  <c r="DH76" i="42"/>
  <c r="AW76" i="42"/>
  <c r="AU76" i="42"/>
  <c r="DH60" i="42"/>
  <c r="DI60" i="42" s="1"/>
  <c r="AW60" i="42"/>
  <c r="AU60" i="42"/>
  <c r="AW44" i="42"/>
  <c r="DH44" i="42"/>
  <c r="DI44" i="42" s="1"/>
  <c r="AU44" i="42"/>
  <c r="AW32" i="42"/>
  <c r="AU32" i="42"/>
  <c r="DH32" i="42"/>
  <c r="BA20" i="42"/>
  <c r="BA44" i="42"/>
  <c r="BA60" i="42"/>
  <c r="BA76" i="42"/>
  <c r="BA92" i="42"/>
  <c r="AY92" i="42" s="1"/>
  <c r="BA108" i="42"/>
  <c r="AY108" i="42" s="1"/>
  <c r="BA124" i="42"/>
  <c r="AY124" i="42" s="1"/>
  <c r="BA140" i="42"/>
  <c r="AY140" i="42" s="1"/>
  <c r="BA156" i="42"/>
  <c r="BA172" i="42"/>
  <c r="AY172" i="42" s="1"/>
  <c r="BA188" i="42"/>
  <c r="AY188" i="42" s="1"/>
  <c r="BA204" i="42"/>
  <c r="BQ108" i="39"/>
  <c r="CA108" i="39" s="1"/>
  <c r="CG92" i="39"/>
  <c r="DW92" i="39" s="1"/>
  <c r="EE92" i="39" s="1"/>
  <c r="EQ92" i="39" s="1"/>
  <c r="BQ92" i="39"/>
  <c r="BQ76" i="39"/>
  <c r="CG76" i="39" s="1"/>
  <c r="BO66" i="39"/>
  <c r="CE66" i="39" s="1"/>
  <c r="BQ60" i="39"/>
  <c r="CA60" i="39" s="1"/>
  <c r="CG44" i="39"/>
  <c r="DX44" i="39" s="1"/>
  <c r="BQ44" i="39"/>
  <c r="BQ28" i="39"/>
  <c r="CG28" i="39" s="1"/>
  <c r="BQ22" i="39"/>
  <c r="CG22" i="39" s="1"/>
  <c r="BA22" i="42"/>
  <c r="BA38" i="42"/>
  <c r="AY38" i="42" s="1"/>
  <c r="BA54" i="42"/>
  <c r="BA70" i="42"/>
  <c r="BA86" i="42"/>
  <c r="BA102" i="42"/>
  <c r="BA118" i="42"/>
  <c r="BA134" i="42"/>
  <c r="BA150" i="42"/>
  <c r="BA166" i="42"/>
  <c r="AY166" i="42" s="1"/>
  <c r="BA182" i="42"/>
  <c r="AY182" i="42" s="1"/>
  <c r="BA198" i="42"/>
  <c r="BA214" i="42"/>
  <c r="DT118" i="40"/>
  <c r="DZ118" i="40" s="1"/>
  <c r="EH118" i="40" s="1"/>
  <c r="DU118" i="40"/>
  <c r="DT114" i="40"/>
  <c r="DZ114" i="40" s="1"/>
  <c r="EH114" i="40" s="1"/>
  <c r="DU114" i="40"/>
  <c r="DU110" i="40"/>
  <c r="DT110" i="40"/>
  <c r="DZ110" i="40" s="1"/>
  <c r="EH110" i="40" s="1"/>
  <c r="DU106" i="40"/>
  <c r="DT106" i="40"/>
  <c r="DZ106" i="40" s="1"/>
  <c r="EH106" i="40" s="1"/>
  <c r="DU102" i="40"/>
  <c r="DT102" i="40"/>
  <c r="DZ102" i="40" s="1"/>
  <c r="EH102" i="40" s="1"/>
  <c r="DU98" i="40"/>
  <c r="DT98" i="40"/>
  <c r="DZ98" i="40" s="1"/>
  <c r="EH98" i="40" s="1"/>
  <c r="DU94" i="40"/>
  <c r="DT94" i="40"/>
  <c r="DZ94" i="40" s="1"/>
  <c r="EH94" i="40" s="1"/>
  <c r="DU90" i="40"/>
  <c r="DT90" i="40"/>
  <c r="DZ90" i="40" s="1"/>
  <c r="EH90" i="40" s="1"/>
  <c r="DU86" i="40"/>
  <c r="DT86" i="40"/>
  <c r="DZ86" i="40" s="1"/>
  <c r="EH86" i="40" s="1"/>
  <c r="DU82" i="40"/>
  <c r="DT82" i="40"/>
  <c r="DZ82" i="40" s="1"/>
  <c r="EH82" i="40" s="1"/>
  <c r="DT78" i="40"/>
  <c r="DZ78" i="40" s="1"/>
  <c r="EH78" i="40" s="1"/>
  <c r="DU78" i="40"/>
  <c r="DT74" i="40"/>
  <c r="DZ74" i="40" s="1"/>
  <c r="EH74" i="40" s="1"/>
  <c r="DU74" i="40"/>
  <c r="DU70" i="40"/>
  <c r="DT70" i="40"/>
  <c r="DZ70" i="40" s="1"/>
  <c r="EH70" i="40" s="1"/>
  <c r="DT66" i="40"/>
  <c r="DZ66" i="40" s="1"/>
  <c r="EH66" i="40" s="1"/>
  <c r="DU66" i="40"/>
  <c r="DU62" i="40"/>
  <c r="DT62" i="40"/>
  <c r="DZ62" i="40" s="1"/>
  <c r="EH62" i="40" s="1"/>
  <c r="DU58" i="40"/>
  <c r="DT58" i="40"/>
  <c r="DZ58" i="40" s="1"/>
  <c r="EH58" i="40" s="1"/>
  <c r="DU54" i="40"/>
  <c r="DT54" i="40"/>
  <c r="DZ54" i="40" s="1"/>
  <c r="EH54" i="40" s="1"/>
  <c r="DU50" i="40"/>
  <c r="DT50" i="40"/>
  <c r="DZ50" i="40" s="1"/>
  <c r="EH50" i="40" s="1"/>
  <c r="DT46" i="40"/>
  <c r="DZ46" i="40" s="1"/>
  <c r="EH46" i="40" s="1"/>
  <c r="DU46" i="40"/>
  <c r="DU42" i="40"/>
  <c r="DT42" i="40"/>
  <c r="DZ42" i="40" s="1"/>
  <c r="EH42" i="40" s="1"/>
  <c r="DU38" i="40"/>
  <c r="DT38" i="40"/>
  <c r="DZ38" i="40" s="1"/>
  <c r="EH38" i="40" s="1"/>
  <c r="DU34" i="40"/>
  <c r="DT34" i="40"/>
  <c r="DZ34" i="40" s="1"/>
  <c r="EH34" i="40" s="1"/>
  <c r="DT30" i="40"/>
  <c r="DZ30" i="40" s="1"/>
  <c r="EH30" i="40" s="1"/>
  <c r="DU30" i="40"/>
  <c r="DU26" i="40"/>
  <c r="DT26" i="40"/>
  <c r="DZ26" i="40" s="1"/>
  <c r="EH26" i="40" s="1"/>
  <c r="DU22" i="40"/>
  <c r="DT22" i="40"/>
  <c r="DZ22" i="40" s="1"/>
  <c r="EH22" i="40" s="1"/>
  <c r="AY184" i="36"/>
  <c r="AY168" i="36"/>
  <c r="BA104" i="36"/>
  <c r="BA88" i="36"/>
  <c r="AY56" i="36"/>
  <c r="AY40" i="36"/>
  <c r="AW202" i="36"/>
  <c r="AU202" i="36"/>
  <c r="AW186" i="36"/>
  <c r="AU186" i="36"/>
  <c r="AW170" i="36"/>
  <c r="AU170" i="36"/>
  <c r="AW154" i="36"/>
  <c r="AU154" i="36"/>
  <c r="AW138" i="36"/>
  <c r="AU138" i="36"/>
  <c r="AW122" i="36"/>
  <c r="AU122" i="36"/>
  <c r="AW106" i="36"/>
  <c r="AU106" i="36"/>
  <c r="AY106" i="36" s="1"/>
  <c r="AW90" i="36"/>
  <c r="AU90" i="36"/>
  <c r="AW74" i="36"/>
  <c r="AU74" i="36"/>
  <c r="AW58" i="36"/>
  <c r="AU58" i="36"/>
  <c r="AW42" i="36"/>
  <c r="AU42" i="36"/>
  <c r="AW26" i="36"/>
  <c r="AY26" i="36" s="1"/>
  <c r="AU26" i="36"/>
  <c r="BA20" i="36"/>
  <c r="AW212" i="24"/>
  <c r="AU212" i="24"/>
  <c r="AU204" i="24"/>
  <c r="AW204" i="24"/>
  <c r="AW196" i="24"/>
  <c r="AU196" i="24"/>
  <c r="AU188" i="24"/>
  <c r="AW188" i="24"/>
  <c r="AU180" i="24"/>
  <c r="AW180" i="24"/>
  <c r="DQ172" i="24"/>
  <c r="AU172" i="24"/>
  <c r="AW172" i="24"/>
  <c r="DP164" i="24"/>
  <c r="AU164" i="24"/>
  <c r="AW164" i="24"/>
  <c r="AW156" i="24"/>
  <c r="AU156" i="24"/>
  <c r="AU148" i="24"/>
  <c r="AW148" i="24"/>
  <c r="AU140" i="24"/>
  <c r="AY140" i="24" s="1"/>
  <c r="CW140" i="24" s="1"/>
  <c r="DF140" i="24" s="1"/>
  <c r="DN140" i="24" s="1"/>
  <c r="AW140" i="24"/>
  <c r="AU132" i="24"/>
  <c r="AW132" i="24"/>
  <c r="AW124" i="24"/>
  <c r="AU124" i="24"/>
  <c r="AU116" i="24"/>
  <c r="AW116" i="24"/>
  <c r="AW108" i="24"/>
  <c r="AU108" i="24"/>
  <c r="AU100" i="24"/>
  <c r="AW100" i="24"/>
  <c r="AW92" i="24"/>
  <c r="AU92" i="24"/>
  <c r="AU84" i="24"/>
  <c r="AW84" i="24"/>
  <c r="AW76" i="24"/>
  <c r="AU76" i="24"/>
  <c r="AU68" i="24"/>
  <c r="AW68" i="24"/>
  <c r="AW60" i="24"/>
  <c r="AU60" i="24"/>
  <c r="AU52" i="24"/>
  <c r="AW52" i="24"/>
  <c r="AW44" i="24"/>
  <c r="AU44" i="24"/>
  <c r="AU36" i="24"/>
  <c r="AW36" i="24"/>
  <c r="AW28" i="24"/>
  <c r="AU28" i="24"/>
  <c r="DU80" i="42"/>
  <c r="DT48" i="42"/>
  <c r="DH202" i="42"/>
  <c r="DI202" i="42" s="1"/>
  <c r="AW202" i="42"/>
  <c r="AU202" i="42"/>
  <c r="DH186" i="42"/>
  <c r="DI186" i="42" s="1"/>
  <c r="AU186" i="42"/>
  <c r="AW186" i="42"/>
  <c r="DH170" i="42"/>
  <c r="DI170" i="42" s="1"/>
  <c r="AW170" i="42"/>
  <c r="AU170" i="42"/>
  <c r="DH154" i="42"/>
  <c r="DI154" i="42" s="1"/>
  <c r="AW154" i="42"/>
  <c r="AU154" i="42"/>
  <c r="AU138" i="42"/>
  <c r="DH138" i="42"/>
  <c r="DI138" i="42" s="1"/>
  <c r="AW138" i="42"/>
  <c r="DH122" i="42"/>
  <c r="DI122" i="42" s="1"/>
  <c r="AW122" i="42"/>
  <c r="AU122" i="42"/>
  <c r="DH106" i="42"/>
  <c r="DI106" i="42" s="1"/>
  <c r="AW106" i="42"/>
  <c r="AU106" i="42"/>
  <c r="DH90" i="42"/>
  <c r="DI90" i="42" s="1"/>
  <c r="AW90" i="42"/>
  <c r="AU90" i="42"/>
  <c r="DH74" i="42"/>
  <c r="DI74" i="42" s="1"/>
  <c r="AW74" i="42"/>
  <c r="AU74" i="42"/>
  <c r="DH58" i="42"/>
  <c r="DI58" i="42" s="1"/>
  <c r="AW58" i="42"/>
  <c r="AU58" i="42"/>
  <c r="DH42" i="42"/>
  <c r="DI42" i="42" s="1"/>
  <c r="AW42" i="42"/>
  <c r="AU42" i="42"/>
  <c r="DH30" i="42"/>
  <c r="DI30" i="42" s="1"/>
  <c r="AW30" i="42"/>
  <c r="AU30" i="42"/>
  <c r="DH20" i="42"/>
  <c r="DI20" i="42" s="1"/>
  <c r="AW20" i="42"/>
  <c r="AU20" i="42"/>
  <c r="BQ86" i="39"/>
  <c r="CA86" i="39" s="1"/>
  <c r="CG70" i="39"/>
  <c r="DX70" i="39" s="1"/>
  <c r="BQ70" i="39"/>
  <c r="CG54" i="39"/>
  <c r="BQ54" i="39"/>
  <c r="BQ38" i="39"/>
  <c r="CG38" i="39" s="1"/>
  <c r="AU6" i="36"/>
  <c r="DW118" i="30"/>
  <c r="DV118" i="30"/>
  <c r="EC118" i="30" s="1"/>
  <c r="EI118" i="30" s="1"/>
  <c r="DW114" i="30"/>
  <c r="DV114" i="30"/>
  <c r="EC114" i="30" s="1"/>
  <c r="EI114" i="30" s="1"/>
  <c r="DW110" i="30"/>
  <c r="DV110" i="30"/>
  <c r="EC110" i="30" s="1"/>
  <c r="EI110" i="30" s="1"/>
  <c r="DW106" i="30"/>
  <c r="DV106" i="30"/>
  <c r="EC106" i="30" s="1"/>
  <c r="EI106" i="30" s="1"/>
  <c r="DW102" i="30"/>
  <c r="DV102" i="30"/>
  <c r="EC102" i="30" s="1"/>
  <c r="EI102" i="30" s="1"/>
  <c r="DV98" i="30"/>
  <c r="EC98" i="30" s="1"/>
  <c r="EI98" i="30" s="1"/>
  <c r="DW98" i="30"/>
  <c r="DW94" i="30"/>
  <c r="DV94" i="30"/>
  <c r="EC94" i="30" s="1"/>
  <c r="EI94" i="30" s="1"/>
  <c r="DW90" i="30"/>
  <c r="DV90" i="30"/>
  <c r="EC90" i="30" s="1"/>
  <c r="EI90" i="30" s="1"/>
  <c r="DW86" i="30"/>
  <c r="DV86" i="30"/>
  <c r="EC86" i="30" s="1"/>
  <c r="EI86" i="30" s="1"/>
  <c r="DW82" i="30"/>
  <c r="DV82" i="30"/>
  <c r="EC82" i="30" s="1"/>
  <c r="EI82" i="30" s="1"/>
  <c r="DW78" i="30"/>
  <c r="DV78" i="30"/>
  <c r="EC78" i="30" s="1"/>
  <c r="EI78" i="30" s="1"/>
  <c r="DV74" i="30"/>
  <c r="EC74" i="30" s="1"/>
  <c r="EI74" i="30" s="1"/>
  <c r="DW74" i="30"/>
  <c r="DW70" i="30"/>
  <c r="DV70" i="30"/>
  <c r="EC70" i="30" s="1"/>
  <c r="EI70" i="30" s="1"/>
  <c r="DW66" i="30"/>
  <c r="DV66" i="30"/>
  <c r="EC66" i="30" s="1"/>
  <c r="EI66" i="30" s="1"/>
  <c r="DW62" i="30"/>
  <c r="DV62" i="30"/>
  <c r="EC62" i="30" s="1"/>
  <c r="EI62" i="30" s="1"/>
  <c r="DW58" i="30"/>
  <c r="DV58" i="30"/>
  <c r="EC58" i="30" s="1"/>
  <c r="EI58" i="30" s="1"/>
  <c r="DV54" i="30"/>
  <c r="EC54" i="30" s="1"/>
  <c r="EI54" i="30" s="1"/>
  <c r="DW54" i="30"/>
  <c r="DV50" i="30"/>
  <c r="EC50" i="30" s="1"/>
  <c r="EI50" i="30" s="1"/>
  <c r="DW50" i="30"/>
  <c r="DV46" i="30"/>
  <c r="EC46" i="30" s="1"/>
  <c r="EI46" i="30" s="1"/>
  <c r="DW46" i="30"/>
  <c r="DV42" i="30"/>
  <c r="EC42" i="30" s="1"/>
  <c r="EI42" i="30" s="1"/>
  <c r="DW42" i="30"/>
  <c r="DV38" i="30"/>
  <c r="EC38" i="30" s="1"/>
  <c r="EI38" i="30" s="1"/>
  <c r="DW38" i="30"/>
  <c r="DV34" i="30"/>
  <c r="EC34" i="30" s="1"/>
  <c r="EI34" i="30" s="1"/>
  <c r="DW34" i="30"/>
  <c r="DW30" i="30"/>
  <c r="DV30" i="30"/>
  <c r="EC30" i="30" s="1"/>
  <c r="EI30" i="30" s="1"/>
  <c r="DV26" i="30"/>
  <c r="EC26" i="30" s="1"/>
  <c r="EI26" i="30" s="1"/>
  <c r="DW26" i="30"/>
  <c r="DW22" i="30"/>
  <c r="DV22" i="30"/>
  <c r="EC22" i="30" s="1"/>
  <c r="EI22" i="30" s="1"/>
  <c r="BQ34" i="15"/>
  <c r="AM34" i="15"/>
  <c r="AM52" i="15"/>
  <c r="BQ52" i="15" s="1"/>
  <c r="AM66" i="15"/>
  <c r="BQ66" i="15" s="1"/>
  <c r="BC152" i="8"/>
  <c r="CE152" i="8" s="1"/>
  <c r="AY114" i="36"/>
  <c r="BA66" i="36"/>
  <c r="BA50" i="36"/>
  <c r="BA34" i="36"/>
  <c r="AW216" i="36"/>
  <c r="AU216" i="36"/>
  <c r="AW200" i="36"/>
  <c r="AU200" i="36"/>
  <c r="AW184" i="36"/>
  <c r="AU184" i="36"/>
  <c r="AW168" i="36"/>
  <c r="AU168" i="36"/>
  <c r="AW152" i="36"/>
  <c r="AU152" i="36"/>
  <c r="AW136" i="36"/>
  <c r="AU136" i="36"/>
  <c r="AW120" i="36"/>
  <c r="AU120" i="36"/>
  <c r="AY120" i="36" s="1"/>
  <c r="AW104" i="36"/>
  <c r="AU104" i="36"/>
  <c r="AW88" i="36"/>
  <c r="AU88" i="36"/>
  <c r="AW72" i="36"/>
  <c r="AU72" i="36"/>
  <c r="AY72" i="36" s="1"/>
  <c r="AW56" i="36"/>
  <c r="AU56" i="36"/>
  <c r="AW40" i="36"/>
  <c r="AU40" i="36"/>
  <c r="AW24" i="36"/>
  <c r="AU24" i="36"/>
  <c r="AW20" i="36"/>
  <c r="AU20" i="36"/>
  <c r="DH216" i="42"/>
  <c r="DI216" i="42" s="1"/>
  <c r="AU216" i="42"/>
  <c r="AW216" i="42"/>
  <c r="DH200" i="42"/>
  <c r="DI200" i="42" s="1"/>
  <c r="AW200" i="42"/>
  <c r="AU200" i="42"/>
  <c r="DH184" i="42"/>
  <c r="DI184" i="42" s="1"/>
  <c r="AW184" i="42"/>
  <c r="AU184" i="42"/>
  <c r="DH168" i="42"/>
  <c r="DI168" i="42" s="1"/>
  <c r="AW168" i="42"/>
  <c r="AU168" i="42"/>
  <c r="DH152" i="42"/>
  <c r="DI152" i="42" s="1"/>
  <c r="AU152" i="42"/>
  <c r="AW152" i="42"/>
  <c r="DH136" i="42"/>
  <c r="DI136" i="42" s="1"/>
  <c r="AW136" i="42"/>
  <c r="AU136" i="42"/>
  <c r="DH120" i="42"/>
  <c r="DI120" i="42" s="1"/>
  <c r="AW120" i="42"/>
  <c r="AU120" i="42"/>
  <c r="AW104" i="42"/>
  <c r="DH104" i="42"/>
  <c r="DI104" i="42" s="1"/>
  <c r="AU104" i="42"/>
  <c r="DH88" i="42"/>
  <c r="DI88" i="42" s="1"/>
  <c r="AU88" i="42"/>
  <c r="AY88" i="42" s="1"/>
  <c r="AW88" i="42"/>
  <c r="AU72" i="42"/>
  <c r="DH72" i="42"/>
  <c r="DI72" i="42" s="1"/>
  <c r="AW72" i="42"/>
  <c r="DH56" i="42"/>
  <c r="DI56" i="42" s="1"/>
  <c r="AU56" i="42"/>
  <c r="AW56" i="42"/>
  <c r="DH40" i="42"/>
  <c r="DI40" i="42" s="1"/>
  <c r="AU40" i="42"/>
  <c r="AW40" i="42"/>
  <c r="AW28" i="42"/>
  <c r="DH28" i="42"/>
  <c r="AU28" i="42"/>
  <c r="AY40" i="42"/>
  <c r="AY120" i="42"/>
  <c r="AY136" i="42"/>
  <c r="AY152" i="42"/>
  <c r="AY168" i="42"/>
  <c r="AY216" i="42"/>
  <c r="AY98" i="42"/>
  <c r="CC60" i="30"/>
  <c r="CK60" i="30" s="1"/>
  <c r="BU60" i="30"/>
  <c r="CE72" i="8"/>
  <c r="BC72" i="8"/>
  <c r="AU170" i="17"/>
  <c r="DB120" i="40"/>
  <c r="BA204" i="36"/>
  <c r="AY204" i="36" s="1"/>
  <c r="BA188" i="36"/>
  <c r="AY188" i="36" s="1"/>
  <c r="BA172" i="36"/>
  <c r="AY172" i="36" s="1"/>
  <c r="BA156" i="36"/>
  <c r="AY156" i="36" s="1"/>
  <c r="BA140" i="36"/>
  <c r="AY140" i="36" s="1"/>
  <c r="BA124" i="36"/>
  <c r="AY124" i="36" s="1"/>
  <c r="BA108" i="36"/>
  <c r="BA92" i="36"/>
  <c r="AY92" i="36" s="1"/>
  <c r="BA76" i="36"/>
  <c r="AY76" i="36" s="1"/>
  <c r="BA60" i="36"/>
  <c r="AY60" i="36" s="1"/>
  <c r="BA44" i="36"/>
  <c r="AY44" i="36" s="1"/>
  <c r="BA28" i="36"/>
  <c r="AY28" i="36" s="1"/>
  <c r="AW214" i="36"/>
  <c r="AU214" i="36"/>
  <c r="AW198" i="36"/>
  <c r="AU198" i="36"/>
  <c r="AW182" i="36"/>
  <c r="AU182" i="36"/>
  <c r="AW166" i="36"/>
  <c r="AU166" i="36"/>
  <c r="AW150" i="36"/>
  <c r="AU150" i="36"/>
  <c r="AW134" i="36"/>
  <c r="AU134" i="36"/>
  <c r="AW118" i="36"/>
  <c r="AU118" i="36"/>
  <c r="AW102" i="36"/>
  <c r="AU102" i="36"/>
  <c r="AW86" i="36"/>
  <c r="AU86" i="36"/>
  <c r="AW70" i="36"/>
  <c r="AU70" i="36"/>
  <c r="AW54" i="36"/>
  <c r="AU54" i="36"/>
  <c r="AW38" i="36"/>
  <c r="AU38" i="36"/>
  <c r="AM218" i="36"/>
  <c r="AW210" i="24"/>
  <c r="AU210" i="24"/>
  <c r="DQ202" i="24"/>
  <c r="AW202" i="24"/>
  <c r="AU202" i="24"/>
  <c r="DP194" i="24"/>
  <c r="AW194" i="24"/>
  <c r="AU194" i="24"/>
  <c r="DP186" i="24"/>
  <c r="AU186" i="24"/>
  <c r="AW186" i="24"/>
  <c r="AW178" i="24"/>
  <c r="AU178" i="24"/>
  <c r="AU170" i="24"/>
  <c r="AW170" i="24"/>
  <c r="AW162" i="24"/>
  <c r="AU162" i="24"/>
  <c r="AU154" i="24"/>
  <c r="AW154" i="24"/>
  <c r="AU146" i="24"/>
  <c r="AW146" i="24"/>
  <c r="AU138" i="24"/>
  <c r="AW138" i="24"/>
  <c r="AU130" i="24"/>
  <c r="AW130" i="24"/>
  <c r="AU122" i="24"/>
  <c r="AW122" i="24"/>
  <c r="AU114" i="24"/>
  <c r="AW114" i="24"/>
  <c r="AU106" i="24"/>
  <c r="AW106" i="24"/>
  <c r="DP98" i="24"/>
  <c r="AU98" i="24"/>
  <c r="AW98" i="24"/>
  <c r="AU90" i="24"/>
  <c r="AW90" i="24"/>
  <c r="AU82" i="24"/>
  <c r="AW82" i="24"/>
  <c r="AU74" i="24"/>
  <c r="AW74" i="24"/>
  <c r="AU66" i="24"/>
  <c r="AW66" i="24"/>
  <c r="AU58" i="24"/>
  <c r="AW58" i="24"/>
  <c r="AU50" i="24"/>
  <c r="AW50" i="24"/>
  <c r="AU42" i="24"/>
  <c r="AW42" i="24"/>
  <c r="AU34" i="24"/>
  <c r="AW34" i="24"/>
  <c r="AU26" i="24"/>
  <c r="AW26" i="24"/>
  <c r="DU64" i="42"/>
  <c r="DH214" i="42"/>
  <c r="DI214" i="42" s="1"/>
  <c r="AW214" i="42"/>
  <c r="AU214" i="42"/>
  <c r="DH198" i="42"/>
  <c r="DI198" i="42" s="1"/>
  <c r="AW198" i="42"/>
  <c r="AU198" i="42"/>
  <c r="AU182" i="42"/>
  <c r="DH182" i="42"/>
  <c r="DI182" i="42" s="1"/>
  <c r="AW182" i="42"/>
  <c r="AU166" i="42"/>
  <c r="DH166" i="42"/>
  <c r="AW166" i="42"/>
  <c r="AU150" i="42"/>
  <c r="DH150" i="42"/>
  <c r="DI150" i="42" s="1"/>
  <c r="AW150" i="42"/>
  <c r="AU134" i="42"/>
  <c r="DH134" i="42"/>
  <c r="DI134" i="42" s="1"/>
  <c r="AW134" i="42"/>
  <c r="AU118" i="42"/>
  <c r="DH118" i="42"/>
  <c r="DI118" i="42" s="1"/>
  <c r="AW118" i="42"/>
  <c r="AU102" i="42"/>
  <c r="DH102" i="42"/>
  <c r="DI102" i="42" s="1"/>
  <c r="AW102" i="42"/>
  <c r="DH86" i="42"/>
  <c r="DI86" i="42" s="1"/>
  <c r="AU86" i="42"/>
  <c r="AW86" i="42"/>
  <c r="DH70" i="42"/>
  <c r="DI70" i="42" s="1"/>
  <c r="AU70" i="42"/>
  <c r="AW70" i="42"/>
  <c r="DH54" i="42"/>
  <c r="AU54" i="42"/>
  <c r="AW54" i="42"/>
  <c r="DH38" i="42"/>
  <c r="AU38" i="42"/>
  <c r="AW38" i="42"/>
  <c r="AW26" i="42"/>
  <c r="AU26" i="42"/>
  <c r="DH26" i="42"/>
  <c r="DI26" i="42" s="1"/>
  <c r="CG58" i="39"/>
  <c r="DX58" i="39" s="1"/>
  <c r="BQ58" i="39"/>
  <c r="CG42" i="39"/>
  <c r="BQ42" i="39"/>
  <c r="AM28" i="15"/>
  <c r="BQ28" i="15" s="1"/>
  <c r="AM42" i="15"/>
  <c r="AM120" i="15" s="1"/>
  <c r="BQ60" i="15"/>
  <c r="AM60" i="15"/>
  <c r="BQ84" i="15"/>
  <c r="BK84" i="15" s="1"/>
  <c r="CK84" i="15" s="1"/>
  <c r="AM84" i="15"/>
  <c r="BC88" i="8"/>
  <c r="CE88" i="8" s="1"/>
  <c r="DW116" i="40"/>
  <c r="DV116" i="40"/>
  <c r="EC116" i="40" s="1"/>
  <c r="EJ116" i="40" s="1"/>
  <c r="DV112" i="40"/>
  <c r="EC112" i="40" s="1"/>
  <c r="EJ112" i="40" s="1"/>
  <c r="DW112" i="40"/>
  <c r="DW108" i="40"/>
  <c r="DV108" i="40"/>
  <c r="EC108" i="40" s="1"/>
  <c r="EJ108" i="40" s="1"/>
  <c r="DV104" i="40"/>
  <c r="EC104" i="40" s="1"/>
  <c r="EJ104" i="40" s="1"/>
  <c r="DW104" i="40"/>
  <c r="DV100" i="40"/>
  <c r="EC100" i="40" s="1"/>
  <c r="EJ100" i="40" s="1"/>
  <c r="DW100" i="40"/>
  <c r="DV96" i="40"/>
  <c r="EC96" i="40" s="1"/>
  <c r="EJ96" i="40" s="1"/>
  <c r="DW96" i="40"/>
  <c r="DV92" i="40"/>
  <c r="EC92" i="40" s="1"/>
  <c r="EJ92" i="40" s="1"/>
  <c r="DW92" i="40"/>
  <c r="DV88" i="40"/>
  <c r="EC88" i="40" s="1"/>
  <c r="EJ88" i="40" s="1"/>
  <c r="DW88" i="40"/>
  <c r="DV84" i="40"/>
  <c r="EC84" i="40" s="1"/>
  <c r="EJ84" i="40" s="1"/>
  <c r="DW84" i="40"/>
  <c r="DV80" i="40"/>
  <c r="EC80" i="40" s="1"/>
  <c r="EJ80" i="40" s="1"/>
  <c r="DW80" i="40"/>
  <c r="DV76" i="40"/>
  <c r="EC76" i="40" s="1"/>
  <c r="EJ76" i="40" s="1"/>
  <c r="DW76" i="40"/>
  <c r="DV72" i="40"/>
  <c r="EC72" i="40" s="1"/>
  <c r="EJ72" i="40" s="1"/>
  <c r="DW72" i="40"/>
  <c r="DV68" i="40"/>
  <c r="EC68" i="40" s="1"/>
  <c r="EJ68" i="40" s="1"/>
  <c r="DW68" i="40"/>
  <c r="DV64" i="40"/>
  <c r="EC64" i="40" s="1"/>
  <c r="EJ64" i="40" s="1"/>
  <c r="DW64" i="40"/>
  <c r="DV60" i="40"/>
  <c r="EC60" i="40" s="1"/>
  <c r="EJ60" i="40" s="1"/>
  <c r="DW60" i="40"/>
  <c r="DV56" i="40"/>
  <c r="EC56" i="40" s="1"/>
  <c r="EJ56" i="40" s="1"/>
  <c r="DW56" i="40"/>
  <c r="DV52" i="40"/>
  <c r="EC52" i="40" s="1"/>
  <c r="EJ52" i="40" s="1"/>
  <c r="DW52" i="40"/>
  <c r="DV48" i="40"/>
  <c r="EC48" i="40" s="1"/>
  <c r="EJ48" i="40" s="1"/>
  <c r="DW48" i="40"/>
  <c r="DV44" i="40"/>
  <c r="EC44" i="40" s="1"/>
  <c r="EJ44" i="40" s="1"/>
  <c r="DW44" i="40"/>
  <c r="DV40" i="40"/>
  <c r="EC40" i="40" s="1"/>
  <c r="EJ40" i="40" s="1"/>
  <c r="DW40" i="40"/>
  <c r="DV36" i="40"/>
  <c r="EC36" i="40" s="1"/>
  <c r="EJ36" i="40" s="1"/>
  <c r="DW36" i="40"/>
  <c r="DV32" i="40"/>
  <c r="EC32" i="40" s="1"/>
  <c r="EJ32" i="40" s="1"/>
  <c r="DW32" i="40"/>
  <c r="DV28" i="40"/>
  <c r="EC28" i="40" s="1"/>
  <c r="EJ28" i="40" s="1"/>
  <c r="DW28" i="40"/>
  <c r="DV24" i="40"/>
  <c r="EC24" i="40" s="1"/>
  <c r="EJ24" i="40" s="1"/>
  <c r="DW24" i="40"/>
  <c r="BA214" i="36"/>
  <c r="AY214" i="36" s="1"/>
  <c r="BA198" i="36"/>
  <c r="AY198" i="36" s="1"/>
  <c r="BA182" i="36"/>
  <c r="AY182" i="36" s="1"/>
  <c r="BA166" i="36"/>
  <c r="BA150" i="36"/>
  <c r="AY150" i="36" s="1"/>
  <c r="AY134" i="36"/>
  <c r="AY86" i="36"/>
  <c r="AY70" i="36"/>
  <c r="AY54" i="36"/>
  <c r="AW212" i="36"/>
  <c r="AU212" i="36"/>
  <c r="AW196" i="36"/>
  <c r="AU196" i="36"/>
  <c r="AW180" i="36"/>
  <c r="AU180" i="36"/>
  <c r="AW164" i="36"/>
  <c r="AU164" i="36"/>
  <c r="AW148" i="36"/>
  <c r="AU148" i="36"/>
  <c r="AW132" i="36"/>
  <c r="AU132" i="36"/>
  <c r="AW116" i="36"/>
  <c r="AU116" i="36"/>
  <c r="AW100" i="36"/>
  <c r="AU100" i="36"/>
  <c r="AW84" i="36"/>
  <c r="AU84" i="36"/>
  <c r="AW68" i="36"/>
  <c r="AU68" i="36"/>
  <c r="AW52" i="36"/>
  <c r="AU52" i="36"/>
  <c r="AW36" i="36"/>
  <c r="AU36" i="36"/>
  <c r="DH212" i="42"/>
  <c r="AW212" i="42"/>
  <c r="AU212" i="42"/>
  <c r="DH196" i="42"/>
  <c r="AW196" i="42"/>
  <c r="AU196" i="42"/>
  <c r="DH180" i="42"/>
  <c r="DI180" i="42" s="1"/>
  <c r="AU180" i="42"/>
  <c r="AW180" i="42"/>
  <c r="AU164" i="42"/>
  <c r="DH164" i="42"/>
  <c r="AW164" i="42"/>
  <c r="DH148" i="42"/>
  <c r="DI148" i="42" s="1"/>
  <c r="AU148" i="42"/>
  <c r="AW148" i="42"/>
  <c r="DH132" i="42"/>
  <c r="AU132" i="42"/>
  <c r="AW132" i="42"/>
  <c r="AU116" i="42"/>
  <c r="DH116" i="42"/>
  <c r="AW116" i="42"/>
  <c r="AU100" i="42"/>
  <c r="DH100" i="42"/>
  <c r="DI100" i="42" s="1"/>
  <c r="AW100" i="42"/>
  <c r="DH84" i="42"/>
  <c r="AU84" i="42"/>
  <c r="AW84" i="42"/>
  <c r="DH68" i="42"/>
  <c r="DI68" i="42" s="1"/>
  <c r="AW68" i="42"/>
  <c r="AU68" i="42"/>
  <c r="AW52" i="42"/>
  <c r="DH52" i="42"/>
  <c r="DI52" i="42" s="1"/>
  <c r="AU52" i="42"/>
  <c r="DH36" i="42"/>
  <c r="AW36" i="42"/>
  <c r="AU36" i="42"/>
  <c r="DH24" i="42"/>
  <c r="DI24" i="42" s="1"/>
  <c r="AU24" i="42"/>
  <c r="AY24" i="42" s="1"/>
  <c r="AW24" i="42"/>
  <c r="BA18" i="42"/>
  <c r="BA36" i="42"/>
  <c r="BA52" i="42"/>
  <c r="BA68" i="42"/>
  <c r="BA84" i="42"/>
  <c r="AY84" i="42" s="1"/>
  <c r="BA100" i="42"/>
  <c r="BA116" i="42"/>
  <c r="AY116" i="42" s="1"/>
  <c r="BA132" i="42"/>
  <c r="AY132" i="42" s="1"/>
  <c r="BA148" i="42"/>
  <c r="BA164" i="42"/>
  <c r="AY164" i="42" s="1"/>
  <c r="BA180" i="42"/>
  <c r="BA196" i="42"/>
  <c r="BA212" i="42"/>
  <c r="AY212" i="42" s="1"/>
  <c r="BQ116" i="39"/>
  <c r="CA116" i="39" s="1"/>
  <c r="CG100" i="39"/>
  <c r="DX100" i="39" s="1"/>
  <c r="BQ100" i="39"/>
  <c r="CG68" i="39"/>
  <c r="BQ68" i="39"/>
  <c r="BQ52" i="39"/>
  <c r="CG52" i="39" s="1"/>
  <c r="BQ36" i="39"/>
  <c r="CA36" i="39" s="1"/>
  <c r="CE26" i="39"/>
  <c r="DU26" i="39" s="1"/>
  <c r="BO26" i="39"/>
  <c r="AU120" i="39"/>
  <c r="BA30" i="42"/>
  <c r="AY30" i="42" s="1"/>
  <c r="BA46" i="42"/>
  <c r="BA62" i="42"/>
  <c r="BA78" i="42"/>
  <c r="BA94" i="42"/>
  <c r="AY94" i="42" s="1"/>
  <c r="BA110" i="42"/>
  <c r="BA126" i="42"/>
  <c r="BA142" i="42"/>
  <c r="BA158" i="42"/>
  <c r="BA174" i="42"/>
  <c r="BA190" i="42"/>
  <c r="BA206" i="42"/>
  <c r="AE7" i="40"/>
  <c r="DY116" i="30"/>
  <c r="DX116" i="30"/>
  <c r="EE116" i="30" s="1"/>
  <c r="EK116" i="30" s="1"/>
  <c r="DY112" i="30"/>
  <c r="DX112" i="30"/>
  <c r="EE112" i="30" s="1"/>
  <c r="EK112" i="30" s="1"/>
  <c r="DY108" i="30"/>
  <c r="DX108" i="30"/>
  <c r="EE108" i="30" s="1"/>
  <c r="EK108" i="30" s="1"/>
  <c r="DX104" i="30"/>
  <c r="EE104" i="30" s="1"/>
  <c r="EK104" i="30" s="1"/>
  <c r="DY104" i="30"/>
  <c r="DY100" i="30"/>
  <c r="DX100" i="30"/>
  <c r="EE100" i="30" s="1"/>
  <c r="EK100" i="30" s="1"/>
  <c r="DY96" i="30"/>
  <c r="DX96" i="30"/>
  <c r="EE96" i="30" s="1"/>
  <c r="EK96" i="30" s="1"/>
  <c r="DY92" i="30"/>
  <c r="DX92" i="30"/>
  <c r="EE92" i="30" s="1"/>
  <c r="EK92" i="30" s="1"/>
  <c r="DX88" i="30"/>
  <c r="EE88" i="30" s="1"/>
  <c r="EK88" i="30" s="1"/>
  <c r="DY88" i="30"/>
  <c r="DY84" i="30"/>
  <c r="DX84" i="30"/>
  <c r="EE84" i="30" s="1"/>
  <c r="EK84" i="30" s="1"/>
  <c r="DY80" i="30"/>
  <c r="DX80" i="30"/>
  <c r="EE80" i="30" s="1"/>
  <c r="EK80" i="30" s="1"/>
  <c r="DY76" i="30"/>
  <c r="DX76" i="30"/>
  <c r="EE76" i="30" s="1"/>
  <c r="EK76" i="30" s="1"/>
  <c r="DX72" i="30"/>
  <c r="EE72" i="30" s="1"/>
  <c r="EK72" i="30" s="1"/>
  <c r="DY72" i="30"/>
  <c r="DY68" i="30"/>
  <c r="DX68" i="30"/>
  <c r="EE68" i="30" s="1"/>
  <c r="EK68" i="30" s="1"/>
  <c r="DY64" i="30"/>
  <c r="DX64" i="30"/>
  <c r="EE64" i="30" s="1"/>
  <c r="EK64" i="30" s="1"/>
  <c r="DY60" i="30"/>
  <c r="DX60" i="30"/>
  <c r="EE60" i="30" s="1"/>
  <c r="EK60" i="30" s="1"/>
  <c r="DY56" i="30"/>
  <c r="DX56" i="30"/>
  <c r="EE56" i="30" s="1"/>
  <c r="EK56" i="30" s="1"/>
  <c r="DX52" i="30"/>
  <c r="EE52" i="30" s="1"/>
  <c r="EK52" i="30" s="1"/>
  <c r="DY52" i="30"/>
  <c r="DX48" i="30"/>
  <c r="EE48" i="30" s="1"/>
  <c r="EK48" i="30" s="1"/>
  <c r="DY48" i="30"/>
  <c r="DX44" i="30"/>
  <c r="EE44" i="30" s="1"/>
  <c r="EK44" i="30" s="1"/>
  <c r="DY44" i="30"/>
  <c r="DX40" i="30"/>
  <c r="EE40" i="30" s="1"/>
  <c r="EK40" i="30" s="1"/>
  <c r="DY40" i="30"/>
  <c r="DX36" i="30"/>
  <c r="EE36" i="30" s="1"/>
  <c r="EK36" i="30" s="1"/>
  <c r="DY36" i="30"/>
  <c r="DY32" i="30"/>
  <c r="DX32" i="30"/>
  <c r="EE32" i="30" s="1"/>
  <c r="EK32" i="30" s="1"/>
  <c r="DY28" i="30"/>
  <c r="DX28" i="30"/>
  <c r="EE28" i="30" s="1"/>
  <c r="EK28" i="30" s="1"/>
  <c r="DY24" i="30"/>
  <c r="DX24" i="30"/>
  <c r="EE24" i="30" s="1"/>
  <c r="EK24" i="30" s="1"/>
  <c r="CE28" i="8"/>
  <c r="BC28" i="8"/>
  <c r="CE76" i="8"/>
  <c r="BC76" i="8"/>
  <c r="DU116" i="40"/>
  <c r="DT116" i="40"/>
  <c r="DZ116" i="40" s="1"/>
  <c r="EH116" i="40" s="1"/>
  <c r="DT112" i="40"/>
  <c r="DZ112" i="40" s="1"/>
  <c r="EH112" i="40" s="1"/>
  <c r="DU112" i="40"/>
  <c r="DT108" i="40"/>
  <c r="DZ108" i="40" s="1"/>
  <c r="EH108" i="40" s="1"/>
  <c r="DU108" i="40"/>
  <c r="DT104" i="40"/>
  <c r="DZ104" i="40" s="1"/>
  <c r="EH104" i="40" s="1"/>
  <c r="DU104" i="40"/>
  <c r="DT100" i="40"/>
  <c r="DZ100" i="40" s="1"/>
  <c r="EH100" i="40" s="1"/>
  <c r="DU100" i="40"/>
  <c r="DT96" i="40"/>
  <c r="DZ96" i="40" s="1"/>
  <c r="EH96" i="40" s="1"/>
  <c r="DU96" i="40"/>
  <c r="DT92" i="40"/>
  <c r="DZ92" i="40" s="1"/>
  <c r="EH92" i="40" s="1"/>
  <c r="DU92" i="40"/>
  <c r="DT88" i="40"/>
  <c r="DZ88" i="40" s="1"/>
  <c r="EH88" i="40" s="1"/>
  <c r="DU88" i="40"/>
  <c r="DT84" i="40"/>
  <c r="DZ84" i="40" s="1"/>
  <c r="EH84" i="40" s="1"/>
  <c r="DU84" i="40"/>
  <c r="DT80" i="40"/>
  <c r="DZ80" i="40" s="1"/>
  <c r="EH80" i="40" s="1"/>
  <c r="DU80" i="40"/>
  <c r="DT76" i="40"/>
  <c r="DZ76" i="40" s="1"/>
  <c r="EH76" i="40" s="1"/>
  <c r="DU76" i="40"/>
  <c r="DT72" i="40"/>
  <c r="DZ72" i="40" s="1"/>
  <c r="EH72" i="40" s="1"/>
  <c r="DU72" i="40"/>
  <c r="DT68" i="40"/>
  <c r="DZ68" i="40" s="1"/>
  <c r="EH68" i="40" s="1"/>
  <c r="DU68" i="40"/>
  <c r="DT64" i="40"/>
  <c r="DZ64" i="40" s="1"/>
  <c r="EH64" i="40" s="1"/>
  <c r="DU64" i="40"/>
  <c r="DT60" i="40"/>
  <c r="DZ60" i="40" s="1"/>
  <c r="EH60" i="40" s="1"/>
  <c r="DU60" i="40"/>
  <c r="DT56" i="40"/>
  <c r="DZ56" i="40" s="1"/>
  <c r="EH56" i="40" s="1"/>
  <c r="DU56" i="40"/>
  <c r="DT52" i="40"/>
  <c r="DZ52" i="40" s="1"/>
  <c r="EH52" i="40" s="1"/>
  <c r="DU52" i="40"/>
  <c r="DT48" i="40"/>
  <c r="DZ48" i="40" s="1"/>
  <c r="EH48" i="40" s="1"/>
  <c r="DU48" i="40"/>
  <c r="DT44" i="40"/>
  <c r="DZ44" i="40" s="1"/>
  <c r="EH44" i="40" s="1"/>
  <c r="DU44" i="40"/>
  <c r="DT40" i="40"/>
  <c r="DZ40" i="40" s="1"/>
  <c r="EH40" i="40" s="1"/>
  <c r="DU40" i="40"/>
  <c r="DT36" i="40"/>
  <c r="DZ36" i="40" s="1"/>
  <c r="EH36" i="40" s="1"/>
  <c r="DU36" i="40"/>
  <c r="DT32" i="40"/>
  <c r="DZ32" i="40" s="1"/>
  <c r="EH32" i="40" s="1"/>
  <c r="DU32" i="40"/>
  <c r="DT28" i="40"/>
  <c r="DZ28" i="40" s="1"/>
  <c r="EH28" i="40" s="1"/>
  <c r="DU28" i="40"/>
  <c r="DT24" i="40"/>
  <c r="DZ24" i="40" s="1"/>
  <c r="EH24" i="40" s="1"/>
  <c r="DU24" i="40"/>
  <c r="AU120" i="40"/>
  <c r="BA208" i="36"/>
  <c r="BA192" i="36"/>
  <c r="BA176" i="36"/>
  <c r="BA160" i="36"/>
  <c r="AY160" i="36" s="1"/>
  <c r="BA144" i="36"/>
  <c r="BA128" i="36"/>
  <c r="BA112" i="36"/>
  <c r="BA96" i="36"/>
  <c r="BA80" i="36"/>
  <c r="BA64" i="36"/>
  <c r="BA48" i="36"/>
  <c r="BA32" i="36"/>
  <c r="AY32" i="36" s="1"/>
  <c r="AW210" i="36"/>
  <c r="AU210" i="36"/>
  <c r="AW194" i="36"/>
  <c r="AU194" i="36"/>
  <c r="AW178" i="36"/>
  <c r="AU178" i="36"/>
  <c r="AW162" i="36"/>
  <c r="AU162" i="36"/>
  <c r="AW146" i="36"/>
  <c r="AU146" i="36"/>
  <c r="AY146" i="36" s="1"/>
  <c r="AW130" i="36"/>
  <c r="AU130" i="36"/>
  <c r="AY130" i="36" s="1"/>
  <c r="AW114" i="36"/>
  <c r="AU114" i="36"/>
  <c r="AW98" i="36"/>
  <c r="AU98" i="36"/>
  <c r="AW82" i="36"/>
  <c r="AU82" i="36"/>
  <c r="AW66" i="36"/>
  <c r="AU66" i="36"/>
  <c r="AW50" i="36"/>
  <c r="AU50" i="36"/>
  <c r="AW34" i="36"/>
  <c r="AU34" i="36"/>
  <c r="BA22" i="36"/>
  <c r="AU216" i="24"/>
  <c r="AW216" i="24"/>
  <c r="AW208" i="24"/>
  <c r="AU208" i="24"/>
  <c r="AU200" i="24"/>
  <c r="AW200" i="24"/>
  <c r="AW192" i="24"/>
  <c r="AU192" i="24"/>
  <c r="AW184" i="24"/>
  <c r="AU184" i="24"/>
  <c r="AW176" i="24"/>
  <c r="AU176" i="24"/>
  <c r="AU168" i="24"/>
  <c r="AW168" i="24"/>
  <c r="AY168" i="24" s="1"/>
  <c r="CW168" i="24" s="1"/>
  <c r="DF168" i="24" s="1"/>
  <c r="DN168" i="24" s="1"/>
  <c r="AW160" i="24"/>
  <c r="AU160" i="24"/>
  <c r="AU152" i="24"/>
  <c r="AW152" i="24"/>
  <c r="AW144" i="24"/>
  <c r="AU144" i="24"/>
  <c r="AU136" i="24"/>
  <c r="AW136" i="24"/>
  <c r="AY136" i="24" s="1"/>
  <c r="CW136" i="24" s="1"/>
  <c r="DF136" i="24" s="1"/>
  <c r="DN136" i="24" s="1"/>
  <c r="AW128" i="24"/>
  <c r="AU128" i="24"/>
  <c r="AU120" i="24"/>
  <c r="AW120" i="24"/>
  <c r="AW112" i="24"/>
  <c r="AU112" i="24"/>
  <c r="AU104" i="24"/>
  <c r="AW104" i="24"/>
  <c r="DQ96" i="24"/>
  <c r="AW96" i="24"/>
  <c r="AU96" i="24"/>
  <c r="AU88" i="24"/>
  <c r="AW88" i="24"/>
  <c r="AW80" i="24"/>
  <c r="AU80" i="24"/>
  <c r="AW72" i="24"/>
  <c r="AU72" i="24"/>
  <c r="DQ64" i="24"/>
  <c r="AU64" i="24"/>
  <c r="AW64" i="24"/>
  <c r="AU56" i="24"/>
  <c r="AW56" i="24"/>
  <c r="AU48" i="24"/>
  <c r="AW48" i="24"/>
  <c r="AU40" i="24"/>
  <c r="AW40" i="24"/>
  <c r="AU32" i="24"/>
  <c r="AW32" i="24"/>
  <c r="BA28" i="42"/>
  <c r="DH210" i="42"/>
  <c r="DI210" i="42" s="1"/>
  <c r="AU210" i="42"/>
  <c r="AW210" i="42"/>
  <c r="DH194" i="42"/>
  <c r="DI194" i="42" s="1"/>
  <c r="AU194" i="42"/>
  <c r="AY194" i="42" s="1"/>
  <c r="AW194" i="42"/>
  <c r="DH178" i="42"/>
  <c r="DI178" i="42" s="1"/>
  <c r="AU178" i="42"/>
  <c r="AW178" i="42"/>
  <c r="DH162" i="42"/>
  <c r="DI162" i="42" s="1"/>
  <c r="AU162" i="42"/>
  <c r="AW162" i="42"/>
  <c r="DH146" i="42"/>
  <c r="DI146" i="42" s="1"/>
  <c r="AW146" i="42"/>
  <c r="AU146" i="42"/>
  <c r="DH130" i="42"/>
  <c r="DI130" i="42" s="1"/>
  <c r="AW130" i="42"/>
  <c r="AU130" i="42"/>
  <c r="DH114" i="42"/>
  <c r="DI114" i="42" s="1"/>
  <c r="AW114" i="42"/>
  <c r="AU114" i="42"/>
  <c r="DH98" i="42"/>
  <c r="DI98" i="42" s="1"/>
  <c r="AU98" i="42"/>
  <c r="AW98" i="42"/>
  <c r="AW82" i="42"/>
  <c r="DH82" i="42"/>
  <c r="DI82" i="42" s="1"/>
  <c r="AU82" i="42"/>
  <c r="DH66" i="42"/>
  <c r="DI66" i="42" s="1"/>
  <c r="AW66" i="42"/>
  <c r="AU66" i="42"/>
  <c r="AY66" i="42" s="1"/>
  <c r="DH50" i="42"/>
  <c r="DI50" i="42" s="1"/>
  <c r="AW50" i="42"/>
  <c r="AU50" i="42"/>
  <c r="AW34" i="42"/>
  <c r="AU34" i="42"/>
  <c r="DH34" i="42"/>
  <c r="DI34" i="42" s="1"/>
  <c r="AU22" i="42"/>
  <c r="DH22" i="42"/>
  <c r="DI22" i="42" s="1"/>
  <c r="AW22" i="42"/>
  <c r="AW18" i="42"/>
  <c r="CW18" i="42" s="1"/>
  <c r="AU18" i="42"/>
  <c r="CU18" i="42" s="1"/>
  <c r="DH18" i="42"/>
  <c r="CG78" i="39"/>
  <c r="DW78" i="39" s="1"/>
  <c r="EE78" i="39" s="1"/>
  <c r="EQ78" i="39" s="1"/>
  <c r="BQ78" i="39"/>
  <c r="CG62" i="39"/>
  <c r="BQ62" i="39"/>
  <c r="BQ46" i="39"/>
  <c r="CG46" i="39" s="1"/>
  <c r="BQ30" i="39"/>
  <c r="CG30" i="39" s="1"/>
  <c r="BQ36" i="15"/>
  <c r="BM36" i="15" s="1"/>
  <c r="CM36" i="15" s="1"/>
  <c r="AM36" i="15"/>
  <c r="BQ50" i="15"/>
  <c r="BM50" i="15" s="1"/>
  <c r="CM50" i="15" s="1"/>
  <c r="AM50" i="15"/>
  <c r="AM68" i="15"/>
  <c r="BQ68" i="15" s="1"/>
  <c r="BC78" i="8"/>
  <c r="CE78" i="8" s="1"/>
  <c r="AY202" i="36"/>
  <c r="AY186" i="36"/>
  <c r="AY138" i="36"/>
  <c r="AY122" i="36"/>
  <c r="AY74" i="36"/>
  <c r="AY58" i="36"/>
  <c r="AW208" i="36"/>
  <c r="AU208" i="36"/>
  <c r="AW192" i="36"/>
  <c r="AU192" i="36"/>
  <c r="AW176" i="36"/>
  <c r="AU176" i="36"/>
  <c r="AW160" i="36"/>
  <c r="AU160" i="36"/>
  <c r="AW144" i="36"/>
  <c r="AU144" i="36"/>
  <c r="AW128" i="36"/>
  <c r="AU128" i="36"/>
  <c r="AW112" i="36"/>
  <c r="AU112" i="36"/>
  <c r="AW96" i="36"/>
  <c r="AU96" i="36"/>
  <c r="AW80" i="36"/>
  <c r="AU80" i="36"/>
  <c r="AW64" i="36"/>
  <c r="AU64" i="36"/>
  <c r="AW48" i="36"/>
  <c r="AU48" i="36"/>
  <c r="AW32" i="36"/>
  <c r="AU32" i="36"/>
  <c r="AW22" i="36"/>
  <c r="AU22" i="36"/>
  <c r="DH208" i="42"/>
  <c r="DI208" i="42" s="1"/>
  <c r="AU208" i="42"/>
  <c r="AW208" i="42"/>
  <c r="DH192" i="42"/>
  <c r="DI192" i="42" s="1"/>
  <c r="AW192" i="42"/>
  <c r="AU192" i="42"/>
  <c r="DH176" i="42"/>
  <c r="DI176" i="42" s="1"/>
  <c r="AW176" i="42"/>
  <c r="AU176" i="42"/>
  <c r="AW160" i="42"/>
  <c r="DH160" i="42"/>
  <c r="DI160" i="42" s="1"/>
  <c r="AU160" i="42"/>
  <c r="AW144" i="42"/>
  <c r="DH144" i="42"/>
  <c r="DI144" i="42" s="1"/>
  <c r="AU144" i="42"/>
  <c r="AW128" i="42"/>
  <c r="DH128" i="42"/>
  <c r="DI128" i="42" s="1"/>
  <c r="AU128" i="42"/>
  <c r="AY128" i="42" s="1"/>
  <c r="AW112" i="42"/>
  <c r="AY112" i="42" s="1"/>
  <c r="DH112" i="42"/>
  <c r="DI112" i="42" s="1"/>
  <c r="AU112" i="42"/>
  <c r="DH96" i="42"/>
  <c r="DI96" i="42" s="1"/>
  <c r="AW96" i="42"/>
  <c r="AU96" i="42"/>
  <c r="AW80" i="42"/>
  <c r="DH80" i="42"/>
  <c r="DI80" i="42" s="1"/>
  <c r="AU80" i="42"/>
  <c r="DH64" i="42"/>
  <c r="DI64" i="42" s="1"/>
  <c r="AW64" i="42"/>
  <c r="AU64" i="42"/>
  <c r="DH48" i="42"/>
  <c r="DI48" i="42" s="1"/>
  <c r="AW48" i="42"/>
  <c r="AU48" i="42"/>
  <c r="BA32" i="42"/>
  <c r="AY48" i="42"/>
  <c r="AY64" i="42"/>
  <c r="AY144" i="42"/>
  <c r="AY160" i="42"/>
  <c r="AY176" i="42"/>
  <c r="AY192" i="42"/>
  <c r="BQ88" i="39"/>
  <c r="CG88" i="39" s="1"/>
  <c r="BQ72" i="39"/>
  <c r="CG72" i="39" s="1"/>
  <c r="AY26" i="42"/>
  <c r="AY42" i="42"/>
  <c r="AY58" i="42"/>
  <c r="BA74" i="42"/>
  <c r="AY90" i="42"/>
  <c r="AY106" i="42"/>
  <c r="AY138" i="42"/>
  <c r="AY154" i="42"/>
  <c r="AY170" i="42"/>
  <c r="AY186" i="42"/>
  <c r="BU58" i="30"/>
  <c r="BU120" i="30" s="1"/>
  <c r="AM72" i="15"/>
  <c r="BQ72" i="15" s="1"/>
  <c r="CE64" i="8"/>
  <c r="BC64" i="8"/>
  <c r="CE162" i="8"/>
  <c r="BC162" i="8"/>
  <c r="W120" i="40"/>
  <c r="CZ120" i="40"/>
  <c r="BA212" i="36"/>
  <c r="AY212" i="36" s="1"/>
  <c r="BA196" i="36"/>
  <c r="AY196" i="36" s="1"/>
  <c r="BA180" i="36"/>
  <c r="AY180" i="36" s="1"/>
  <c r="BA164" i="36"/>
  <c r="BA148" i="36"/>
  <c r="AY148" i="36" s="1"/>
  <c r="BA132" i="36"/>
  <c r="AY132" i="36" s="1"/>
  <c r="BA116" i="36"/>
  <c r="BA100" i="36"/>
  <c r="BA84" i="36"/>
  <c r="AY84" i="36" s="1"/>
  <c r="BA68" i="36"/>
  <c r="AY68" i="36" s="1"/>
  <c r="BA52" i="36"/>
  <c r="AY52" i="36" s="1"/>
  <c r="BA36" i="36"/>
  <c r="AW206" i="36"/>
  <c r="AU206" i="36"/>
  <c r="AW190" i="36"/>
  <c r="AU190" i="36"/>
  <c r="AW174" i="36"/>
  <c r="AU174" i="36"/>
  <c r="AW158" i="36"/>
  <c r="AU158" i="36"/>
  <c r="AW142" i="36"/>
  <c r="AU142" i="36"/>
  <c r="AW126" i="36"/>
  <c r="AU126" i="36"/>
  <c r="AW110" i="36"/>
  <c r="AU110" i="36"/>
  <c r="AW94" i="36"/>
  <c r="AU94" i="36"/>
  <c r="AW78" i="36"/>
  <c r="AU78" i="36"/>
  <c r="AW62" i="36"/>
  <c r="AU62" i="36"/>
  <c r="AW46" i="36"/>
  <c r="AU46" i="36"/>
  <c r="AW30" i="36"/>
  <c r="AU30" i="36"/>
  <c r="AW214" i="24"/>
  <c r="AU214" i="24"/>
  <c r="AU206" i="24"/>
  <c r="AW206" i="24"/>
  <c r="AU198" i="24"/>
  <c r="AW198" i="24"/>
  <c r="AU190" i="24"/>
  <c r="AY190" i="24" s="1"/>
  <c r="CW190" i="24" s="1"/>
  <c r="DF190" i="24" s="1"/>
  <c r="DN190" i="24" s="1"/>
  <c r="AW190" i="24"/>
  <c r="AU182" i="24"/>
  <c r="AW182" i="24"/>
  <c r="AW174" i="24"/>
  <c r="AU174" i="24"/>
  <c r="AU166" i="24"/>
  <c r="AW166" i="24"/>
  <c r="DP158" i="24"/>
  <c r="AW158" i="24"/>
  <c r="AU158" i="24"/>
  <c r="AU150" i="24"/>
  <c r="AW150" i="24"/>
  <c r="AW142" i="24"/>
  <c r="AU142" i="24"/>
  <c r="AW134" i="24"/>
  <c r="AU134" i="24"/>
  <c r="AW126" i="24"/>
  <c r="AU126" i="24"/>
  <c r="AW118" i="24"/>
  <c r="AU118" i="24"/>
  <c r="AW110" i="24"/>
  <c r="AU110" i="24"/>
  <c r="AU102" i="24"/>
  <c r="AW102" i="24"/>
  <c r="AW94" i="24"/>
  <c r="AU94" i="24"/>
  <c r="AU86" i="24"/>
  <c r="AW86" i="24"/>
  <c r="AW78" i="24"/>
  <c r="AU78" i="24"/>
  <c r="AW70" i="24"/>
  <c r="AU70" i="24"/>
  <c r="AW62" i="24"/>
  <c r="AU62" i="24"/>
  <c r="AW54" i="24"/>
  <c r="AU54" i="24"/>
  <c r="AW46" i="24"/>
  <c r="AU46" i="24"/>
  <c r="AU38" i="24"/>
  <c r="AW38" i="24"/>
  <c r="AW30" i="24"/>
  <c r="AU30" i="24"/>
  <c r="DU160" i="42"/>
  <c r="DU96" i="42"/>
  <c r="DT192" i="42"/>
  <c r="DH206" i="42"/>
  <c r="DI206" i="42" s="1"/>
  <c r="AU206" i="42"/>
  <c r="AW206" i="42"/>
  <c r="AU190" i="42"/>
  <c r="DH190" i="42"/>
  <c r="DI190" i="42" s="1"/>
  <c r="AW190" i="42"/>
  <c r="DH174" i="42"/>
  <c r="DI174" i="42" s="1"/>
  <c r="AW174" i="42"/>
  <c r="AU174" i="42"/>
  <c r="AW158" i="42"/>
  <c r="DH158" i="42"/>
  <c r="DI158" i="42" s="1"/>
  <c r="AU158" i="42"/>
  <c r="DH142" i="42"/>
  <c r="DI142" i="42" s="1"/>
  <c r="AW142" i="42"/>
  <c r="AU142" i="42"/>
  <c r="AW126" i="42"/>
  <c r="DH126" i="42"/>
  <c r="DI126" i="42" s="1"/>
  <c r="AU126" i="42"/>
  <c r="AW110" i="42"/>
  <c r="DH110" i="42"/>
  <c r="AU110" i="42"/>
  <c r="DH94" i="42"/>
  <c r="AW94" i="42"/>
  <c r="AU94" i="42"/>
  <c r="DH78" i="42"/>
  <c r="DI78" i="42" s="1"/>
  <c r="AW78" i="42"/>
  <c r="AU78" i="42"/>
  <c r="DH62" i="42"/>
  <c r="DI62" i="42" s="1"/>
  <c r="AW62" i="42"/>
  <c r="AU62" i="42"/>
  <c r="DH46" i="42"/>
  <c r="DI46" i="42" s="1"/>
  <c r="AW46" i="42"/>
  <c r="AU46" i="42"/>
  <c r="BQ50" i="39"/>
  <c r="CG50" i="39" s="1"/>
  <c r="CG34" i="39"/>
  <c r="BQ34" i="39"/>
  <c r="AW200" i="1"/>
  <c r="AU200" i="1"/>
  <c r="AY200" i="1" s="1"/>
  <c r="AW142" i="1"/>
  <c r="AU142" i="1"/>
  <c r="AW118" i="1"/>
  <c r="AU118" i="1"/>
  <c r="AW78" i="1"/>
  <c r="AU78" i="1"/>
  <c r="AU64" i="1"/>
  <c r="AW64" i="1"/>
  <c r="AW44" i="1"/>
  <c r="AU44" i="1"/>
  <c r="AW28" i="1"/>
  <c r="AU28" i="1"/>
  <c r="DI104" i="1"/>
  <c r="DI184" i="1"/>
  <c r="DU216" i="1"/>
  <c r="DH56" i="1"/>
  <c r="DI56" i="1" s="1"/>
  <c r="DU112" i="1"/>
  <c r="CZ112" i="1"/>
  <c r="DH64" i="1"/>
  <c r="DU70" i="1"/>
  <c r="DT156" i="1"/>
  <c r="CZ78" i="1"/>
  <c r="CZ142" i="1"/>
  <c r="DH156" i="1"/>
  <c r="DI84" i="1"/>
  <c r="DH78" i="1"/>
  <c r="DI78" i="1" s="1"/>
  <c r="DT126" i="1"/>
  <c r="DI96" i="1"/>
  <c r="CZ192" i="1"/>
  <c r="DU208" i="1"/>
  <c r="DH44" i="1"/>
  <c r="DU170" i="1"/>
  <c r="AU214" i="1"/>
  <c r="AW214" i="1"/>
  <c r="AU206" i="1"/>
  <c r="AW206" i="1"/>
  <c r="AU198" i="1"/>
  <c r="AW198" i="1"/>
  <c r="AW190" i="1"/>
  <c r="AU190" i="1"/>
  <c r="AY190" i="1" s="1"/>
  <c r="AU184" i="1"/>
  <c r="AY184" i="1" s="1"/>
  <c r="AW184" i="1"/>
  <c r="AU176" i="1"/>
  <c r="AW176" i="1"/>
  <c r="AW168" i="1"/>
  <c r="AU168" i="1"/>
  <c r="AU162" i="1"/>
  <c r="AW162" i="1"/>
  <c r="AU154" i="1"/>
  <c r="AW154" i="1"/>
  <c r="DH148" i="1"/>
  <c r="AW148" i="1"/>
  <c r="AU148" i="1"/>
  <c r="AW140" i="1"/>
  <c r="AU140" i="1"/>
  <c r="AY140" i="1" s="1"/>
  <c r="AW132" i="1"/>
  <c r="AU132" i="1"/>
  <c r="AW124" i="1"/>
  <c r="AU124" i="1"/>
  <c r="AW116" i="1"/>
  <c r="AU116" i="1"/>
  <c r="AW110" i="1"/>
  <c r="AU110" i="1"/>
  <c r="AU104" i="1"/>
  <c r="AY104" i="1" s="1"/>
  <c r="AW104" i="1"/>
  <c r="AU98" i="1"/>
  <c r="AW98" i="1"/>
  <c r="AW92" i="1"/>
  <c r="AU92" i="1"/>
  <c r="AW84" i="1"/>
  <c r="AU84" i="1"/>
  <c r="AY84" i="1" s="1"/>
  <c r="CX84" i="1" s="1"/>
  <c r="DF84" i="1" s="1"/>
  <c r="DR84" i="1" s="1"/>
  <c r="AW76" i="1"/>
  <c r="AU76" i="1"/>
  <c r="AW68" i="1"/>
  <c r="AU68" i="1"/>
  <c r="AW62" i="1"/>
  <c r="AU62" i="1"/>
  <c r="AW50" i="1"/>
  <c r="AU50" i="1"/>
  <c r="AU42" i="1"/>
  <c r="AW42" i="1"/>
  <c r="AU32" i="1"/>
  <c r="AW32" i="1"/>
  <c r="AW30" i="1"/>
  <c r="AU30" i="1"/>
  <c r="DU26" i="1"/>
  <c r="AU26" i="1"/>
  <c r="AW26" i="1"/>
  <c r="AU24" i="1"/>
  <c r="AY24" i="1" s="1"/>
  <c r="AW24" i="1"/>
  <c r="DI134" i="1"/>
  <c r="DH208" i="1"/>
  <c r="DI208" i="1" s="1"/>
  <c r="AU208" i="1"/>
  <c r="AW208" i="1"/>
  <c r="DH178" i="1"/>
  <c r="DI178" i="1" s="1"/>
  <c r="AU178" i="1"/>
  <c r="AW178" i="1"/>
  <c r="DH150" i="1"/>
  <c r="AW150" i="1"/>
  <c r="AU150" i="1"/>
  <c r="DU126" i="1"/>
  <c r="AW126" i="1"/>
  <c r="AU126" i="1"/>
  <c r="AW86" i="1"/>
  <c r="AU86" i="1"/>
  <c r="DT118" i="1"/>
  <c r="DH118" i="1"/>
  <c r="DU36" i="1"/>
  <c r="DU156" i="1"/>
  <c r="DI176" i="1"/>
  <c r="DI128" i="1"/>
  <c r="CZ86" i="1"/>
  <c r="DT86" i="1"/>
  <c r="DU118" i="1"/>
  <c r="DU64" i="1"/>
  <c r="DH112" i="1"/>
  <c r="DI112" i="1" s="1"/>
  <c r="DT208" i="1"/>
  <c r="DH192" i="1"/>
  <c r="DI192" i="1" s="1"/>
  <c r="CZ170" i="1"/>
  <c r="AW212" i="1"/>
  <c r="AU212" i="1"/>
  <c r="AW204" i="1"/>
  <c r="AU204" i="1"/>
  <c r="AW196" i="1"/>
  <c r="AU196" i="1"/>
  <c r="AY196" i="1" s="1"/>
  <c r="AW188" i="1"/>
  <c r="AU188" i="1"/>
  <c r="AW182" i="1"/>
  <c r="AU182" i="1"/>
  <c r="AW174" i="1"/>
  <c r="AU174" i="1"/>
  <c r="AW166" i="1"/>
  <c r="AU166" i="1"/>
  <c r="AU160" i="1"/>
  <c r="AW160" i="1"/>
  <c r="AU152" i="1"/>
  <c r="AY152" i="1" s="1"/>
  <c r="AW152" i="1"/>
  <c r="AW146" i="1"/>
  <c r="AU146" i="1"/>
  <c r="AU138" i="1"/>
  <c r="AW138" i="1"/>
  <c r="DH130" i="1"/>
  <c r="AW130" i="1"/>
  <c r="AU130" i="1"/>
  <c r="DH122" i="1"/>
  <c r="DI122" i="1" s="1"/>
  <c r="AU122" i="1"/>
  <c r="AW122" i="1"/>
  <c r="AW108" i="1"/>
  <c r="AU108" i="1"/>
  <c r="AY108" i="1" s="1"/>
  <c r="AW102" i="1"/>
  <c r="AU102" i="1"/>
  <c r="AU96" i="1"/>
  <c r="AY96" i="1" s="1"/>
  <c r="AW96" i="1"/>
  <c r="AW90" i="1"/>
  <c r="AU90" i="1"/>
  <c r="AU82" i="1"/>
  <c r="AW82" i="1"/>
  <c r="AU74" i="1"/>
  <c r="AW74" i="1"/>
  <c r="DH60" i="1"/>
  <c r="AW60" i="1"/>
  <c r="AU60" i="1"/>
  <c r="AW54" i="1"/>
  <c r="AU54" i="1"/>
  <c r="AU48" i="1"/>
  <c r="AW48" i="1"/>
  <c r="AU40" i="1"/>
  <c r="AW40" i="1"/>
  <c r="AY40" i="1" s="1"/>
  <c r="AW34" i="1"/>
  <c r="AU34" i="1"/>
  <c r="DU28" i="1"/>
  <c r="CZ26" i="1"/>
  <c r="DI168" i="1"/>
  <c r="AW216" i="1"/>
  <c r="AU216" i="1"/>
  <c r="AY216" i="1" s="1"/>
  <c r="AU192" i="1"/>
  <c r="AY192" i="1" s="1"/>
  <c r="AW192" i="1"/>
  <c r="AU170" i="1"/>
  <c r="AY170" i="1" s="1"/>
  <c r="CX170" i="1" s="1"/>
  <c r="DF170" i="1" s="1"/>
  <c r="DR170" i="1" s="1"/>
  <c r="AW170" i="1"/>
  <c r="AW156" i="1"/>
  <c r="AU156" i="1"/>
  <c r="AW134" i="1"/>
  <c r="AU134" i="1"/>
  <c r="AY134" i="1" s="1"/>
  <c r="AU112" i="1"/>
  <c r="AW112" i="1"/>
  <c r="AW94" i="1"/>
  <c r="AU94" i="1"/>
  <c r="AW70" i="1"/>
  <c r="AU70" i="1"/>
  <c r="AY70" i="1" s="1"/>
  <c r="AU56" i="1"/>
  <c r="AW56" i="1"/>
  <c r="DH36" i="1"/>
  <c r="DI36" i="1" s="1"/>
  <c r="AW36" i="1"/>
  <c r="AU36" i="1"/>
  <c r="DH200" i="1"/>
  <c r="DI200" i="1" s="1"/>
  <c r="DI172" i="1"/>
  <c r="DI152" i="1"/>
  <c r="DH216" i="1"/>
  <c r="DI216" i="1" s="1"/>
  <c r="DU56" i="1"/>
  <c r="DT178" i="1"/>
  <c r="DI72" i="1"/>
  <c r="DU86" i="1"/>
  <c r="DU150" i="1"/>
  <c r="DH126" i="1"/>
  <c r="DU142" i="1"/>
  <c r="DT134" i="1"/>
  <c r="DI196" i="1"/>
  <c r="CZ216" i="1"/>
  <c r="DI160" i="1"/>
  <c r="DU134" i="1"/>
  <c r="DU94" i="1"/>
  <c r="CZ64" i="1"/>
  <c r="DT200" i="1"/>
  <c r="DT192" i="1"/>
  <c r="CZ36" i="1"/>
  <c r="DT94" i="1"/>
  <c r="DH142" i="1"/>
  <c r="AW210" i="1"/>
  <c r="AU210" i="1"/>
  <c r="AW202" i="1"/>
  <c r="AU202" i="1"/>
  <c r="DH194" i="1"/>
  <c r="AU194" i="1"/>
  <c r="AW194" i="1"/>
  <c r="AW186" i="1"/>
  <c r="AU186" i="1"/>
  <c r="AW180" i="1"/>
  <c r="AU180" i="1"/>
  <c r="DH180" i="1"/>
  <c r="AU172" i="1"/>
  <c r="AW172" i="1"/>
  <c r="AY172" i="1" s="1"/>
  <c r="AW164" i="1"/>
  <c r="AU164" i="1"/>
  <c r="AW158" i="1"/>
  <c r="AU158" i="1"/>
  <c r="CZ150" i="1"/>
  <c r="DU144" i="1"/>
  <c r="AU144" i="1"/>
  <c r="AW144" i="1"/>
  <c r="AU136" i="1"/>
  <c r="AY136" i="1" s="1"/>
  <c r="AW136" i="1"/>
  <c r="DH136" i="1"/>
  <c r="DI136" i="1" s="1"/>
  <c r="AU128" i="1"/>
  <c r="AW128" i="1"/>
  <c r="AU120" i="1"/>
  <c r="AW120" i="1"/>
  <c r="AU114" i="1"/>
  <c r="AW114" i="1"/>
  <c r="AW106" i="1"/>
  <c r="AU106" i="1"/>
  <c r="AW100" i="1"/>
  <c r="AU100" i="1"/>
  <c r="CZ94" i="1"/>
  <c r="CZ88" i="1"/>
  <c r="AU88" i="1"/>
  <c r="AY88" i="1" s="1"/>
  <c r="AW88" i="1"/>
  <c r="AU80" i="1"/>
  <c r="AW80" i="1"/>
  <c r="AU72" i="1"/>
  <c r="AW72" i="1"/>
  <c r="AW66" i="1"/>
  <c r="AU66" i="1"/>
  <c r="AU58" i="1"/>
  <c r="AW58" i="1"/>
  <c r="AW52" i="1"/>
  <c r="AU52" i="1"/>
  <c r="DH46" i="1"/>
  <c r="AW46" i="1"/>
  <c r="AU46" i="1"/>
  <c r="AW38" i="1"/>
  <c r="AU38" i="1"/>
  <c r="DH28" i="1"/>
  <c r="DY78" i="40"/>
  <c r="DX78" i="40"/>
  <c r="EF78" i="40" s="1"/>
  <c r="EM78" i="40" s="1"/>
  <c r="CK82" i="40"/>
  <c r="DY82" i="40"/>
  <c r="DX82" i="40"/>
  <c r="EF82" i="40" s="1"/>
  <c r="EM82" i="40" s="1"/>
  <c r="CK54" i="40"/>
  <c r="DY54" i="40"/>
  <c r="DX54" i="40"/>
  <c r="EF54" i="40" s="1"/>
  <c r="EM54" i="40" s="1"/>
  <c r="CK84" i="40"/>
  <c r="DX84" i="40"/>
  <c r="EF84" i="40" s="1"/>
  <c r="EM84" i="40" s="1"/>
  <c r="DY84" i="40"/>
  <c r="CK44" i="40"/>
  <c r="DX44" i="40"/>
  <c r="EF44" i="40" s="1"/>
  <c r="EM44" i="40" s="1"/>
  <c r="DY44" i="40"/>
  <c r="CK76" i="40"/>
  <c r="DX76" i="40"/>
  <c r="EF76" i="40" s="1"/>
  <c r="EM76" i="40" s="1"/>
  <c r="DY76" i="40"/>
  <c r="CK52" i="40"/>
  <c r="DX52" i="40"/>
  <c r="EF52" i="40" s="1"/>
  <c r="EM52" i="40" s="1"/>
  <c r="DY52" i="40"/>
  <c r="CM40" i="30"/>
  <c r="EA40" i="30"/>
  <c r="DZ40" i="30"/>
  <c r="EG40" i="30" s="1"/>
  <c r="EN40" i="30" s="1"/>
  <c r="EP40" i="30" s="1"/>
  <c r="CM106" i="30"/>
  <c r="DZ106" i="30"/>
  <c r="EG106" i="30" s="1"/>
  <c r="EN106" i="30" s="1"/>
  <c r="EP106" i="30" s="1"/>
  <c r="EA106" i="30"/>
  <c r="CM28" i="30"/>
  <c r="DZ28" i="30"/>
  <c r="EG28" i="30" s="1"/>
  <c r="EN28" i="30" s="1"/>
  <c r="EA28" i="30"/>
  <c r="CM48" i="30"/>
  <c r="DZ48" i="30"/>
  <c r="EG48" i="30" s="1"/>
  <c r="EN48" i="30" s="1"/>
  <c r="EP48" i="30" s="1"/>
  <c r="EA48" i="30"/>
  <c r="CM86" i="30"/>
  <c r="DZ86" i="30"/>
  <c r="EG86" i="30" s="1"/>
  <c r="EN86" i="30" s="1"/>
  <c r="EA86" i="30"/>
  <c r="CM64" i="30"/>
  <c r="EA64" i="30"/>
  <c r="DZ64" i="30"/>
  <c r="EG64" i="30" s="1"/>
  <c r="EN64" i="30" s="1"/>
  <c r="EP64" i="30" s="1"/>
  <c r="CM108" i="30"/>
  <c r="EA108" i="30"/>
  <c r="DZ108" i="30"/>
  <c r="EG108" i="30" s="1"/>
  <c r="EN108" i="30" s="1"/>
  <c r="CM78" i="30"/>
  <c r="DZ78" i="30"/>
  <c r="EG78" i="30" s="1"/>
  <c r="EN78" i="30" s="1"/>
  <c r="EP78" i="30" s="1"/>
  <c r="EA78" i="30"/>
  <c r="CM72" i="30"/>
  <c r="EA72" i="30"/>
  <c r="DZ72" i="30"/>
  <c r="EG72" i="30" s="1"/>
  <c r="EN72" i="30" s="1"/>
  <c r="EP72" i="30" s="1"/>
  <c r="CM76" i="30"/>
  <c r="EA76" i="30"/>
  <c r="DZ76" i="30"/>
  <c r="EG76" i="30" s="1"/>
  <c r="EN76" i="30" s="1"/>
  <c r="CM102" i="30"/>
  <c r="DZ102" i="30"/>
  <c r="EG102" i="30" s="1"/>
  <c r="EN102" i="30" s="1"/>
  <c r="EA102" i="30"/>
  <c r="CM104" i="30"/>
  <c r="EA104" i="30"/>
  <c r="DZ104" i="30"/>
  <c r="EG104" i="30" s="1"/>
  <c r="EN104" i="30" s="1"/>
  <c r="EP104" i="30" s="1"/>
  <c r="CM98" i="30"/>
  <c r="DZ98" i="30"/>
  <c r="EG98" i="30" s="1"/>
  <c r="EN98" i="30" s="1"/>
  <c r="EA98" i="30"/>
  <c r="CM38" i="30"/>
  <c r="DZ38" i="30"/>
  <c r="EG38" i="30" s="1"/>
  <c r="EN38" i="30" s="1"/>
  <c r="EA38" i="30"/>
  <c r="CM62" i="30"/>
  <c r="DZ62" i="30"/>
  <c r="EG62" i="30" s="1"/>
  <c r="EN62" i="30" s="1"/>
  <c r="EP62" i="30" s="1"/>
  <c r="EA62" i="30"/>
  <c r="CM112" i="30"/>
  <c r="EA112" i="30"/>
  <c r="DZ112" i="30"/>
  <c r="EG112" i="30" s="1"/>
  <c r="EN112" i="30" s="1"/>
  <c r="EP112" i="30" s="1"/>
  <c r="CM96" i="30"/>
  <c r="EA96" i="30"/>
  <c r="DZ96" i="30"/>
  <c r="EG96" i="30" s="1"/>
  <c r="EN96" i="30" s="1"/>
  <c r="EP96" i="30" s="1"/>
  <c r="DZ90" i="30"/>
  <c r="EG90" i="30" s="1"/>
  <c r="EN90" i="30" s="1"/>
  <c r="EP90" i="30" s="1"/>
  <c r="EA90" i="30"/>
  <c r="EA26" i="30"/>
  <c r="DZ26" i="30"/>
  <c r="EG26" i="30" s="1"/>
  <c r="EN26" i="30" s="1"/>
  <c r="EP26" i="30" s="1"/>
  <c r="CM32" i="30"/>
  <c r="DZ32" i="30"/>
  <c r="EG32" i="30" s="1"/>
  <c r="EN32" i="30" s="1"/>
  <c r="EP32" i="30" s="1"/>
  <c r="EA32" i="30"/>
  <c r="CM70" i="30"/>
  <c r="DZ70" i="30"/>
  <c r="EG70" i="30" s="1"/>
  <c r="EN70" i="30" s="1"/>
  <c r="EA70" i="30"/>
  <c r="CM74" i="30"/>
  <c r="DZ74" i="30"/>
  <c r="EG74" i="30" s="1"/>
  <c r="EN74" i="30" s="1"/>
  <c r="EP74" i="30" s="1"/>
  <c r="EA74" i="30"/>
  <c r="CM92" i="30"/>
  <c r="EA92" i="30"/>
  <c r="DZ92" i="30"/>
  <c r="EG92" i="30" s="1"/>
  <c r="EN92" i="30" s="1"/>
  <c r="EP92" i="30" s="1"/>
  <c r="CM82" i="30"/>
  <c r="DZ82" i="30"/>
  <c r="EG82" i="30" s="1"/>
  <c r="EN82" i="30" s="1"/>
  <c r="EA82" i="30"/>
  <c r="CM66" i="30"/>
  <c r="DZ66" i="30"/>
  <c r="EG66" i="30" s="1"/>
  <c r="EN66" i="30" s="1"/>
  <c r="EA66" i="30"/>
  <c r="DS90" i="29"/>
  <c r="DY90" i="29" s="1"/>
  <c r="EJ90" i="29" s="1"/>
  <c r="DT90" i="29"/>
  <c r="DR34" i="29"/>
  <c r="DQ34" i="29"/>
  <c r="DW34" i="29" s="1"/>
  <c r="EH34" i="29" s="1"/>
  <c r="DR60" i="29"/>
  <c r="DQ60" i="29"/>
  <c r="DW60" i="29" s="1"/>
  <c r="EH60" i="29" s="1"/>
  <c r="DS84" i="29"/>
  <c r="DY84" i="29" s="1"/>
  <c r="EJ84" i="29" s="1"/>
  <c r="DT84" i="29"/>
  <c r="DR94" i="29"/>
  <c r="DQ94" i="29"/>
  <c r="DW94" i="29" s="1"/>
  <c r="EH94" i="29" s="1"/>
  <c r="DS82" i="29"/>
  <c r="DY82" i="29" s="1"/>
  <c r="EJ82" i="29" s="1"/>
  <c r="DT82" i="29"/>
  <c r="DS74" i="29"/>
  <c r="DY74" i="29" s="1"/>
  <c r="EJ74" i="29" s="1"/>
  <c r="DT74" i="29"/>
  <c r="DR70" i="29"/>
  <c r="DQ70" i="29"/>
  <c r="DW70" i="29" s="1"/>
  <c r="EH70" i="29" s="1"/>
  <c r="DR100" i="29"/>
  <c r="DQ100" i="29"/>
  <c r="DW100" i="29" s="1"/>
  <c r="EH100" i="29" s="1"/>
  <c r="DS56" i="29"/>
  <c r="DY56" i="29" s="1"/>
  <c r="EJ56" i="29" s="1"/>
  <c r="DT56" i="29"/>
  <c r="DR80" i="29"/>
  <c r="DQ80" i="29"/>
  <c r="DW80" i="29" s="1"/>
  <c r="EH80" i="29" s="1"/>
  <c r="DR56" i="29"/>
  <c r="DQ56" i="29"/>
  <c r="DW56" i="29" s="1"/>
  <c r="EH56" i="29" s="1"/>
  <c r="DS42" i="29"/>
  <c r="DY42" i="29" s="1"/>
  <c r="EJ42" i="29" s="1"/>
  <c r="DT42" i="29"/>
  <c r="DS26" i="29"/>
  <c r="DY26" i="29" s="1"/>
  <c r="EJ26" i="29" s="1"/>
  <c r="DT26" i="29"/>
  <c r="DS106" i="29"/>
  <c r="DY106" i="29" s="1"/>
  <c r="EJ106" i="29" s="1"/>
  <c r="DT106" i="29"/>
  <c r="DS66" i="29"/>
  <c r="DY66" i="29" s="1"/>
  <c r="EJ66" i="29" s="1"/>
  <c r="DT66" i="29"/>
  <c r="DS116" i="29"/>
  <c r="DY116" i="29" s="1"/>
  <c r="EJ116" i="29" s="1"/>
  <c r="DT116" i="29"/>
  <c r="BM78" i="15"/>
  <c r="CM78" i="15" s="1"/>
  <c r="BM54" i="15"/>
  <c r="CM54" i="15" s="1"/>
  <c r="BQ20" i="15"/>
  <c r="DT20" i="40"/>
  <c r="DZ20" i="40" s="1"/>
  <c r="EH20" i="40" s="1"/>
  <c r="DU20" i="40"/>
  <c r="DW20" i="40"/>
  <c r="DV20" i="40"/>
  <c r="EC20" i="40" s="1"/>
  <c r="EJ20" i="40" s="1"/>
  <c r="CC20" i="30"/>
  <c r="CG20" i="30"/>
  <c r="DY20" i="30"/>
  <c r="DX20" i="30"/>
  <c r="EE20" i="30" s="1"/>
  <c r="EK20" i="30" s="1"/>
  <c r="BK116" i="14"/>
  <c r="CK116" i="14" s="1"/>
  <c r="BK118" i="14"/>
  <c r="CK118" i="14" s="1"/>
  <c r="BK44" i="14"/>
  <c r="CK44" i="14" s="1"/>
  <c r="BK96" i="14"/>
  <c r="CK96" i="14" s="1"/>
  <c r="BO30" i="14"/>
  <c r="CO30" i="14" s="1"/>
  <c r="BK88" i="14"/>
  <c r="CK88" i="14" s="1"/>
  <c r="BO108" i="14"/>
  <c r="CO108" i="14" s="1"/>
  <c r="CS108" i="14" s="1"/>
  <c r="DU108" i="14" s="1"/>
  <c r="BO68" i="14"/>
  <c r="CO68" i="14" s="1"/>
  <c r="CS68" i="14" s="1"/>
  <c r="DU68" i="14" s="1"/>
  <c r="BK36" i="14"/>
  <c r="CK36" i="14" s="1"/>
  <c r="BO66" i="14"/>
  <c r="CO66" i="14" s="1"/>
  <c r="CS66" i="14" s="1"/>
  <c r="DU66" i="14" s="1"/>
  <c r="BK52" i="14"/>
  <c r="CK52" i="14" s="1"/>
  <c r="BK108" i="14"/>
  <c r="CK108" i="14" s="1"/>
  <c r="CM94" i="15"/>
  <c r="BO94" i="15"/>
  <c r="CO94" i="15" s="1"/>
  <c r="BK56" i="15"/>
  <c r="BO56" i="15" s="1"/>
  <c r="CO56" i="15" s="1"/>
  <c r="BO78" i="15"/>
  <c r="CO78" i="15" s="1"/>
  <c r="CS78" i="15" s="1"/>
  <c r="BO88" i="15"/>
  <c r="CO88" i="15" s="1"/>
  <c r="CS88" i="15" s="1"/>
  <c r="CM110" i="15"/>
  <c r="BO110" i="15"/>
  <c r="CO110" i="15" s="1"/>
  <c r="CS110" i="15" s="1"/>
  <c r="BO40" i="15"/>
  <c r="CO40" i="15" s="1"/>
  <c r="BM74" i="15"/>
  <c r="CM74" i="15" s="1"/>
  <c r="BM118" i="15"/>
  <c r="CM118" i="15" s="1"/>
  <c r="BK64" i="15"/>
  <c r="CK64" i="15" s="1"/>
  <c r="BM30" i="15"/>
  <c r="BK108" i="15"/>
  <c r="CK108" i="15" s="1"/>
  <c r="BO104" i="15"/>
  <c r="CO104" i="15" s="1"/>
  <c r="CS104" i="15" s="1"/>
  <c r="BM92" i="15"/>
  <c r="CM92" i="15" s="1"/>
  <c r="BM76" i="15"/>
  <c r="CM76" i="15" s="1"/>
  <c r="BK50" i="15"/>
  <c r="CK50" i="15" s="1"/>
  <c r="CK92" i="15"/>
  <c r="CM108" i="15"/>
  <c r="CK76" i="15"/>
  <c r="BM84" i="15"/>
  <c r="BO84" i="15" s="1"/>
  <c r="CO84" i="15" s="1"/>
  <c r="BO54" i="15"/>
  <c r="CO54" i="15" s="1"/>
  <c r="CS54" i="15" s="1"/>
  <c r="BK106" i="15"/>
  <c r="CK106" i="15" s="1"/>
  <c r="CS94" i="15"/>
  <c r="BM70" i="15"/>
  <c r="CM70" i="15" s="1"/>
  <c r="BM116" i="15"/>
  <c r="CM116" i="15" s="1"/>
  <c r="BM100" i="15"/>
  <c r="CM100" i="15" s="1"/>
  <c r="BM82" i="15"/>
  <c r="CM82" i="15" s="1"/>
  <c r="BM90" i="15"/>
  <c r="CM90" i="15" s="1"/>
  <c r="BK48" i="15"/>
  <c r="CK48" i="15" s="1"/>
  <c r="CM44" i="14"/>
  <c r="CM116" i="14"/>
  <c r="CM84" i="14"/>
  <c r="CS84" i="14" s="1"/>
  <c r="DU84" i="14" s="1"/>
  <c r="BO84" i="14"/>
  <c r="CO84" i="14" s="1"/>
  <c r="BO40" i="14"/>
  <c r="CO40" i="14" s="1"/>
  <c r="CS40" i="14" s="1"/>
  <c r="DU40" i="14" s="1"/>
  <c r="BK92" i="14"/>
  <c r="CK92" i="14" s="1"/>
  <c r="BM22" i="14"/>
  <c r="CM22" i="14" s="1"/>
  <c r="BM28" i="14"/>
  <c r="CM28" i="14" s="1"/>
  <c r="BO98" i="14"/>
  <c r="CO98" i="14" s="1"/>
  <c r="CS98" i="14" s="1"/>
  <c r="DU98" i="14" s="1"/>
  <c r="BK54" i="14"/>
  <c r="CK54" i="14" s="1"/>
  <c r="BM74" i="14"/>
  <c r="CM74" i="14" s="1"/>
  <c r="BO32" i="14"/>
  <c r="CO32" i="14" s="1"/>
  <c r="CS32" i="14" s="1"/>
  <c r="DU32" i="14" s="1"/>
  <c r="BO100" i="14"/>
  <c r="CO100" i="14" s="1"/>
  <c r="CS100" i="14" s="1"/>
  <c r="DU100" i="14" s="1"/>
  <c r="BO64" i="14"/>
  <c r="CO64" i="14" s="1"/>
  <c r="CS64" i="14" s="1"/>
  <c r="DU64" i="14" s="1"/>
  <c r="DB120" i="39"/>
  <c r="CE84" i="39"/>
  <c r="DU84" i="39" s="1"/>
  <c r="EC84" i="39" s="1"/>
  <c r="EO84" i="39" s="1"/>
  <c r="CA64" i="39"/>
  <c r="CA32" i="39"/>
  <c r="CG112" i="39"/>
  <c r="DW112" i="39" s="1"/>
  <c r="EE112" i="39" s="1"/>
  <c r="EQ112" i="39" s="1"/>
  <c r="CG104" i="39"/>
  <c r="DW104" i="39" s="1"/>
  <c r="EE104" i="39" s="1"/>
  <c r="EQ104" i="39" s="1"/>
  <c r="CG96" i="39"/>
  <c r="DX96" i="39" s="1"/>
  <c r="CG64" i="39"/>
  <c r="DX64" i="39" s="1"/>
  <c r="CG56" i="39"/>
  <c r="DW56" i="39" s="1"/>
  <c r="EE56" i="39" s="1"/>
  <c r="EQ56" i="39" s="1"/>
  <c r="CG48" i="39"/>
  <c r="DW48" i="39" s="1"/>
  <c r="EE48" i="39" s="1"/>
  <c r="EQ48" i="39" s="1"/>
  <c r="CG40" i="39"/>
  <c r="DX40" i="39" s="1"/>
  <c r="CG32" i="39"/>
  <c r="DW32" i="39" s="1"/>
  <c r="EE32" i="39" s="1"/>
  <c r="EQ32" i="39" s="1"/>
  <c r="CG82" i="39"/>
  <c r="DW82" i="39" s="1"/>
  <c r="EE82" i="39" s="1"/>
  <c r="EQ82" i="39" s="1"/>
  <c r="CG74" i="39"/>
  <c r="DX74" i="39" s="1"/>
  <c r="CG66" i="39"/>
  <c r="DX66" i="39" s="1"/>
  <c r="CE116" i="39"/>
  <c r="DU116" i="39" s="1"/>
  <c r="CA76" i="39"/>
  <c r="CE76" i="39"/>
  <c r="DU76" i="39" s="1"/>
  <c r="DX62" i="39"/>
  <c r="DW62" i="39"/>
  <c r="EE62" i="39" s="1"/>
  <c r="EQ62" i="39" s="1"/>
  <c r="CE52" i="39"/>
  <c r="DU52" i="39" s="1"/>
  <c r="CE44" i="39"/>
  <c r="DU44" i="39" s="1"/>
  <c r="CE36" i="39"/>
  <c r="DU36" i="39" s="1"/>
  <c r="W120" i="39"/>
  <c r="CZ120" i="39"/>
  <c r="CE118" i="39"/>
  <c r="DU118" i="39" s="1"/>
  <c r="CE110" i="39"/>
  <c r="DU110" i="39" s="1"/>
  <c r="DX104" i="39"/>
  <c r="CE102" i="39"/>
  <c r="DU102" i="39" s="1"/>
  <c r="CE94" i="39"/>
  <c r="DU94" i="39" s="1"/>
  <c r="CE86" i="39"/>
  <c r="DU86" i="39" s="1"/>
  <c r="CA82" i="39"/>
  <c r="CE78" i="39"/>
  <c r="DU78" i="39" s="1"/>
  <c r="CE70" i="39"/>
  <c r="DU70" i="39" s="1"/>
  <c r="DW64" i="39"/>
  <c r="EE64" i="39" s="1"/>
  <c r="EQ64" i="39" s="1"/>
  <c r="DX56" i="39"/>
  <c r="DX32" i="39"/>
  <c r="CE20" i="39"/>
  <c r="AU6" i="40"/>
  <c r="CE108" i="39"/>
  <c r="DU108" i="39" s="1"/>
  <c r="CE92" i="39"/>
  <c r="DU92" i="39" s="1"/>
  <c r="CA28" i="39"/>
  <c r="CE28" i="39"/>
  <c r="DU28" i="39" s="1"/>
  <c r="CA112" i="39"/>
  <c r="CE112" i="39"/>
  <c r="DU112" i="39" s="1"/>
  <c r="CE104" i="39"/>
  <c r="DU104" i="39" s="1"/>
  <c r="CA100" i="39"/>
  <c r="CE96" i="39"/>
  <c r="DU96" i="39" s="1"/>
  <c r="CA92" i="39"/>
  <c r="CE80" i="39"/>
  <c r="DU80" i="39" s="1"/>
  <c r="DW74" i="39"/>
  <c r="EE74" i="39" s="1"/>
  <c r="EQ74" i="39" s="1"/>
  <c r="CE64" i="39"/>
  <c r="DU64" i="39" s="1"/>
  <c r="CA56" i="39"/>
  <c r="CE56" i="39"/>
  <c r="DU56" i="39" s="1"/>
  <c r="CA52" i="39"/>
  <c r="CE48" i="39"/>
  <c r="DU48" i="39" s="1"/>
  <c r="CA44" i="39"/>
  <c r="DX42" i="39"/>
  <c r="DW42" i="39"/>
  <c r="EE42" i="39" s="1"/>
  <c r="EQ42" i="39" s="1"/>
  <c r="CE40" i="39"/>
  <c r="DU40" i="39" s="1"/>
  <c r="DX34" i="39"/>
  <c r="DW34" i="39"/>
  <c r="EE34" i="39" s="1"/>
  <c r="EQ34" i="39" s="1"/>
  <c r="CE32" i="39"/>
  <c r="DU32" i="39" s="1"/>
  <c r="CE100" i="39"/>
  <c r="DU100" i="39" s="1"/>
  <c r="DX78" i="39"/>
  <c r="CA68" i="39"/>
  <c r="CE68" i="39"/>
  <c r="DU68" i="39" s="1"/>
  <c r="CE60" i="39"/>
  <c r="DU60" i="39" s="1"/>
  <c r="DX54" i="39"/>
  <c r="DW54" i="39"/>
  <c r="EE54" i="39" s="1"/>
  <c r="EQ54" i="39" s="1"/>
  <c r="CE24" i="39"/>
  <c r="DU24" i="39" s="1"/>
  <c r="CE114" i="39"/>
  <c r="DU114" i="39" s="1"/>
  <c r="CE106" i="39"/>
  <c r="DU106" i="39" s="1"/>
  <c r="CE98" i="39"/>
  <c r="DU98" i="39" s="1"/>
  <c r="DX92" i="39"/>
  <c r="CE90" i="39"/>
  <c r="DU90" i="39" s="1"/>
  <c r="CE82" i="39"/>
  <c r="DU82" i="39" s="1"/>
  <c r="CA78" i="39"/>
  <c r="CE74" i="39"/>
  <c r="DU74" i="39" s="1"/>
  <c r="CA70" i="39"/>
  <c r="DW68" i="39"/>
  <c r="EE68" i="39" s="1"/>
  <c r="EQ68" i="39" s="1"/>
  <c r="DX68" i="39"/>
  <c r="EC26" i="39"/>
  <c r="EO26" i="39" s="1"/>
  <c r="CG24" i="39"/>
  <c r="AQ120" i="39"/>
  <c r="AY18" i="8"/>
  <c r="BC18" i="8" s="1"/>
  <c r="AY18" i="17"/>
  <c r="AW24" i="24"/>
  <c r="AU24" i="24"/>
  <c r="BA22" i="1"/>
  <c r="AU22" i="1" s="1"/>
  <c r="AM6" i="1"/>
  <c r="CG36" i="29"/>
  <c r="CG68" i="29"/>
  <c r="CG76" i="29"/>
  <c r="CA98" i="29"/>
  <c r="CA52" i="29"/>
  <c r="CG30" i="29"/>
  <c r="CG24" i="29"/>
  <c r="CE22" i="29"/>
  <c r="CG20" i="29"/>
  <c r="CG58" i="29"/>
  <c r="CG98" i="29"/>
  <c r="CG100" i="29"/>
  <c r="CG44" i="29"/>
  <c r="CG108" i="29"/>
  <c r="CA74" i="29"/>
  <c r="CG38" i="29"/>
  <c r="CG60" i="29"/>
  <c r="CG62" i="29"/>
  <c r="CE112" i="29"/>
  <c r="CE96" i="29"/>
  <c r="CA90" i="29"/>
  <c r="CE88" i="29"/>
  <c r="CE72" i="29"/>
  <c r="CA66" i="29"/>
  <c r="CE50" i="29"/>
  <c r="CE48" i="29"/>
  <c r="CE32" i="29"/>
  <c r="CE26" i="29"/>
  <c r="CG48" i="29"/>
  <c r="CE24" i="29"/>
  <c r="CG22" i="29"/>
  <c r="CE20" i="29"/>
  <c r="CE18" i="29"/>
  <c r="CG70" i="29"/>
  <c r="CG78" i="29"/>
  <c r="AU7" i="30"/>
  <c r="AU8" i="30" s="1"/>
  <c r="CG86" i="29"/>
  <c r="CG94" i="29"/>
  <c r="CG110" i="29"/>
  <c r="CG46" i="29"/>
  <c r="CG54" i="29"/>
  <c r="CG118" i="29"/>
  <c r="CG102" i="29"/>
  <c r="CE116" i="29"/>
  <c r="CE92" i="29"/>
  <c r="CE76" i="29"/>
  <c r="CE44" i="29"/>
  <c r="CE28" i="29"/>
  <c r="CG96" i="29"/>
  <c r="CA62" i="29"/>
  <c r="AE9" i="30"/>
  <c r="CE104" i="29"/>
  <c r="CA82" i="29"/>
  <c r="CE82" i="29"/>
  <c r="CE114" i="29"/>
  <c r="CA114" i="29"/>
  <c r="CE84" i="29"/>
  <c r="CE68" i="29"/>
  <c r="CA68" i="29"/>
  <c r="CE64" i="29"/>
  <c r="CE52" i="29"/>
  <c r="CE40" i="29"/>
  <c r="CE62" i="29"/>
  <c r="CE30" i="29"/>
  <c r="CE106" i="29"/>
  <c r="CA106" i="29"/>
  <c r="CE90" i="29"/>
  <c r="CE66" i="29"/>
  <c r="CE58" i="29"/>
  <c r="CA58" i="29"/>
  <c r="CA48" i="29"/>
  <c r="CE42" i="29"/>
  <c r="CA42" i="29"/>
  <c r="CA18" i="29"/>
  <c r="CG18" i="29"/>
  <c r="CE98" i="29"/>
  <c r="CA50" i="29"/>
  <c r="CG50" i="29"/>
  <c r="CG64" i="29"/>
  <c r="CG40" i="29"/>
  <c r="CA36" i="29"/>
  <c r="CE36" i="29"/>
  <c r="CA56" i="29"/>
  <c r="CI56" i="29" s="1"/>
  <c r="CG28" i="29"/>
  <c r="CA92" i="29"/>
  <c r="CG92" i="29"/>
  <c r="CG32" i="29"/>
  <c r="CG80" i="29"/>
  <c r="CG112" i="29"/>
  <c r="AE7" i="30"/>
  <c r="CG104" i="29"/>
  <c r="CE102" i="29"/>
  <c r="CE110" i="29"/>
  <c r="CA96" i="29"/>
  <c r="CE118" i="29"/>
  <c r="AU6" i="30"/>
  <c r="BA18" i="36"/>
  <c r="AU18" i="36" s="1"/>
  <c r="CT18" i="36" s="1"/>
  <c r="BQ218" i="36"/>
  <c r="O218" i="36"/>
  <c r="BM218" i="36"/>
  <c r="AE9" i="24"/>
  <c r="AM9" i="1"/>
  <c r="AM8" i="1"/>
  <c r="AE7" i="24"/>
  <c r="AU6" i="24"/>
  <c r="AU7" i="24" s="1"/>
  <c r="AU8" i="24" s="1"/>
  <c r="AM9" i="24" s="1"/>
  <c r="BA140" i="24"/>
  <c r="DQ50" i="24"/>
  <c r="DQ142" i="24"/>
  <c r="DQ194" i="24"/>
  <c r="DP172" i="24"/>
  <c r="DQ182" i="24"/>
  <c r="DQ198" i="24"/>
  <c r="BA70" i="24"/>
  <c r="BA154" i="24"/>
  <c r="AY154" i="24" s="1"/>
  <c r="CW154" i="24" s="1"/>
  <c r="DF154" i="24" s="1"/>
  <c r="DN154" i="24" s="1"/>
  <c r="BA158" i="24"/>
  <c r="BA58" i="24"/>
  <c r="BA106" i="24"/>
  <c r="DP168" i="24"/>
  <c r="BA184" i="24"/>
  <c r="AY184" i="24" s="1"/>
  <c r="CW184" i="24" s="1"/>
  <c r="DF184" i="24" s="1"/>
  <c r="DN184" i="24" s="1"/>
  <c r="DQ78" i="24"/>
  <c r="DQ100" i="24"/>
  <c r="DQ60" i="24"/>
  <c r="DP130" i="24"/>
  <c r="DQ168" i="24"/>
  <c r="BA118" i="24"/>
  <c r="DP190" i="24"/>
  <c r="BA30" i="24"/>
  <c r="AY30" i="24" s="1"/>
  <c r="CW30" i="24" s="1"/>
  <c r="DF30" i="24" s="1"/>
  <c r="DN30" i="24" s="1"/>
  <c r="BA34" i="24"/>
  <c r="DP64" i="24"/>
  <c r="BA52" i="24"/>
  <c r="BA174" i="24"/>
  <c r="AY174" i="24" s="1"/>
  <c r="CW174" i="24" s="1"/>
  <c r="DF174" i="24" s="1"/>
  <c r="DN174" i="24" s="1"/>
  <c r="BA206" i="24"/>
  <c r="DP138" i="24"/>
  <c r="DQ164" i="24"/>
  <c r="O218" i="24"/>
  <c r="BA86" i="24"/>
  <c r="AY86" i="24" s="1"/>
  <c r="CW86" i="24" s="1"/>
  <c r="DF86" i="24" s="1"/>
  <c r="DN86" i="24" s="1"/>
  <c r="BA82" i="24"/>
  <c r="BA48" i="24"/>
  <c r="DP150" i="24"/>
  <c r="DP198" i="24"/>
  <c r="DQ190" i="24"/>
  <c r="DP60" i="24"/>
  <c r="BA84" i="24"/>
  <c r="AY84" i="24" s="1"/>
  <c r="CW84" i="24" s="1"/>
  <c r="DF84" i="24" s="1"/>
  <c r="DN84" i="24" s="1"/>
  <c r="BA92" i="24"/>
  <c r="AY92" i="24" s="1"/>
  <c r="CW92" i="24" s="1"/>
  <c r="DF92" i="24" s="1"/>
  <c r="DN92" i="24" s="1"/>
  <c r="DP134" i="24"/>
  <c r="DP202" i="24"/>
  <c r="BA144" i="24"/>
  <c r="DQ104" i="24"/>
  <c r="BA132" i="24"/>
  <c r="BA160" i="24"/>
  <c r="BA114" i="24"/>
  <c r="AY114" i="24" s="1"/>
  <c r="CW114" i="24" s="1"/>
  <c r="DF114" i="24" s="1"/>
  <c r="DN114" i="24" s="1"/>
  <c r="O218" i="1"/>
  <c r="P8" i="10"/>
  <c r="J50" i="3" s="1"/>
  <c r="BM22" i="15"/>
  <c r="CM22" i="15" s="1"/>
  <c r="BK22" i="15"/>
  <c r="CK22" i="15" s="1"/>
  <c r="BM24" i="15"/>
  <c r="CM24" i="15" s="1"/>
  <c r="BK24" i="15"/>
  <c r="CK24" i="15" s="1"/>
  <c r="CS72" i="14"/>
  <c r="DU72" i="14" s="1"/>
  <c r="CS30" i="14"/>
  <c r="DU30" i="14" s="1"/>
  <c r="CK18" i="14"/>
  <c r="BM18" i="14"/>
  <c r="CM18" i="14" s="1"/>
  <c r="BM26" i="14"/>
  <c r="CM26" i="14" s="1"/>
  <c r="BK26" i="14"/>
  <c r="CK26" i="14" s="1"/>
  <c r="BK20" i="14"/>
  <c r="CK20" i="14" s="1"/>
  <c r="BM20" i="14"/>
  <c r="CM20" i="14" s="1"/>
  <c r="CC120" i="14"/>
  <c r="BK24" i="14"/>
  <c r="CK24" i="14" s="1"/>
  <c r="AQ20" i="7"/>
  <c r="BQ20" i="7" s="1"/>
  <c r="AS22" i="7"/>
  <c r="BS22" i="7" s="1"/>
  <c r="AQ22" i="7"/>
  <c r="BQ22" i="7" s="1"/>
  <c r="AU28" i="6"/>
  <c r="BU28" i="6" s="1"/>
  <c r="BY28" i="6" s="1"/>
  <c r="DA28" i="6" s="1"/>
  <c r="AU26" i="6"/>
  <c r="BU26" i="6" s="1"/>
  <c r="BY26" i="6"/>
  <c r="DA26" i="6" s="1"/>
  <c r="AS24" i="6"/>
  <c r="BS24" i="6" s="1"/>
  <c r="AQ24" i="6"/>
  <c r="BQ24" i="6" s="1"/>
  <c r="AW170" i="6"/>
  <c r="S170" i="6"/>
  <c r="CX120" i="40"/>
  <c r="BS120" i="40"/>
  <c r="CA20" i="40"/>
  <c r="CI20" i="40" s="1"/>
  <c r="AQ120" i="40"/>
  <c r="CX120" i="39"/>
  <c r="AS120" i="39"/>
  <c r="CG26" i="39"/>
  <c r="CA24" i="29"/>
  <c r="CA20" i="29"/>
  <c r="BM218" i="42"/>
  <c r="BO218" i="42"/>
  <c r="BQ218" i="42"/>
  <c r="AM218" i="42"/>
  <c r="AK218" i="42"/>
  <c r="BO218" i="1"/>
  <c r="BA20" i="1"/>
  <c r="AW20" i="1" s="1"/>
  <c r="BA36" i="1"/>
  <c r="AY36" i="1" s="1"/>
  <c r="DT30" i="1"/>
  <c r="DH26" i="1"/>
  <c r="DU30" i="1"/>
  <c r="DI98" i="1"/>
  <c r="BY90" i="6"/>
  <c r="DA90" i="6" s="1"/>
  <c r="CM84" i="15"/>
  <c r="CM54" i="14"/>
  <c r="BO54" i="14"/>
  <c r="CO54" i="14" s="1"/>
  <c r="CK80" i="15"/>
  <c r="BO80" i="15"/>
  <c r="CO80" i="15" s="1"/>
  <c r="CM90" i="14"/>
  <c r="BO90" i="14"/>
  <c r="CO90" i="14" s="1"/>
  <c r="CK74" i="14"/>
  <c r="BQ76" i="7"/>
  <c r="AU76" i="7"/>
  <c r="BU76" i="7" s="1"/>
  <c r="BY100" i="7"/>
  <c r="BY132" i="7"/>
  <c r="BQ102" i="7"/>
  <c r="AU102" i="7"/>
  <c r="BU102" i="7" s="1"/>
  <c r="BQ134" i="7"/>
  <c r="AU134" i="7"/>
  <c r="BU134" i="7" s="1"/>
  <c r="BQ104" i="7"/>
  <c r="AU104" i="7"/>
  <c r="BU104" i="7" s="1"/>
  <c r="BY98" i="7"/>
  <c r="BY114" i="7"/>
  <c r="BS118" i="6"/>
  <c r="AU118" i="6"/>
  <c r="BU118" i="6" s="1"/>
  <c r="AY64" i="1"/>
  <c r="DI64" i="1"/>
  <c r="AY122" i="1"/>
  <c r="CC22" i="30"/>
  <c r="CK22" i="30" s="1"/>
  <c r="CA50" i="40"/>
  <c r="CI50" i="40" s="1"/>
  <c r="BQ36" i="6"/>
  <c r="AU36" i="6"/>
  <c r="BU36" i="6" s="1"/>
  <c r="BQ100" i="6"/>
  <c r="AU100" i="6"/>
  <c r="BU100" i="6" s="1"/>
  <c r="BY144" i="7"/>
  <c r="AS124" i="6"/>
  <c r="BS124" i="6" s="1"/>
  <c r="AU124" i="6"/>
  <c r="BU124" i="6" s="1"/>
  <c r="AQ124" i="6"/>
  <c r="BQ124" i="6" s="1"/>
  <c r="BY122" i="6"/>
  <c r="DA122" i="6" s="1"/>
  <c r="BS104" i="6"/>
  <c r="AU104" i="6"/>
  <c r="BU104" i="6" s="1"/>
  <c r="AS94" i="6"/>
  <c r="BS94" i="6" s="1"/>
  <c r="AQ94" i="6"/>
  <c r="BQ94" i="6" s="1"/>
  <c r="BQ88" i="6"/>
  <c r="AU88" i="6"/>
  <c r="BU88" i="6" s="1"/>
  <c r="BS84" i="6"/>
  <c r="AU84" i="6"/>
  <c r="BU84" i="6" s="1"/>
  <c r="AS68" i="6"/>
  <c r="BS68" i="6" s="1"/>
  <c r="BY66" i="6"/>
  <c r="DA66" i="6" s="1"/>
  <c r="BM170" i="6"/>
  <c r="AQ156" i="7"/>
  <c r="BQ156" i="7" s="1"/>
  <c r="AS156" i="7"/>
  <c r="BS156" i="7" s="1"/>
  <c r="AU156" i="7"/>
  <c r="BU156" i="7" s="1"/>
  <c r="BY154" i="7"/>
  <c r="AS96" i="7"/>
  <c r="BS96" i="7" s="1"/>
  <c r="AQ96" i="7"/>
  <c r="BQ96" i="7" s="1"/>
  <c r="AQ90" i="7"/>
  <c r="BQ90" i="7" s="1"/>
  <c r="AU90" i="7"/>
  <c r="BU90" i="7" s="1"/>
  <c r="AS78" i="7"/>
  <c r="BS78" i="7" s="1"/>
  <c r="AQ78" i="7"/>
  <c r="AS68" i="7"/>
  <c r="BS68" i="7" s="1"/>
  <c r="AQ68" i="7"/>
  <c r="BQ68" i="7" s="1"/>
  <c r="AS58" i="7"/>
  <c r="BS58" i="7" s="1"/>
  <c r="AQ58" i="7"/>
  <c r="BQ58" i="7" s="1"/>
  <c r="AS56" i="7"/>
  <c r="BS56" i="7" s="1"/>
  <c r="AQ56" i="7"/>
  <c r="BQ56" i="7" s="1"/>
  <c r="AQ42" i="7"/>
  <c r="BQ42" i="7" s="1"/>
  <c r="AS42" i="7"/>
  <c r="BS42" i="7" s="1"/>
  <c r="AU42" i="7"/>
  <c r="BU42" i="7" s="1"/>
  <c r="AQ40" i="7"/>
  <c r="AS40" i="7"/>
  <c r="BS40" i="7" s="1"/>
  <c r="S170" i="7"/>
  <c r="AW18" i="7"/>
  <c r="BM38" i="14"/>
  <c r="CM38" i="14" s="1"/>
  <c r="BM48" i="14"/>
  <c r="CM48" i="14" s="1"/>
  <c r="BK48" i="14"/>
  <c r="CK48" i="14" s="1"/>
  <c r="CM76" i="14"/>
  <c r="BO76" i="14"/>
  <c r="CO76" i="14" s="1"/>
  <c r="BM80" i="14"/>
  <c r="CM80" i="14" s="1"/>
  <c r="BK80" i="14"/>
  <c r="CK80" i="14" s="1"/>
  <c r="BM102" i="14"/>
  <c r="CM102" i="14" s="1"/>
  <c r="BM112" i="14"/>
  <c r="CM112" i="14" s="1"/>
  <c r="BK112" i="14"/>
  <c r="CK112" i="14" s="1"/>
  <c r="BQ18" i="15"/>
  <c r="CK46" i="14"/>
  <c r="BO46" i="14"/>
  <c r="CO46" i="14" s="1"/>
  <c r="BO92" i="14"/>
  <c r="CO92" i="14" s="1"/>
  <c r="BQ70" i="7"/>
  <c r="AU70" i="7"/>
  <c r="BU70" i="7" s="1"/>
  <c r="BY110" i="7"/>
  <c r="BQ72" i="7"/>
  <c r="AU72" i="7"/>
  <c r="BU72" i="7" s="1"/>
  <c r="BS122" i="7"/>
  <c r="BY122" i="7" s="1"/>
  <c r="AU122" i="7"/>
  <c r="BU122" i="7" s="1"/>
  <c r="BY150" i="7"/>
  <c r="BQ58" i="6"/>
  <c r="AU58" i="6"/>
  <c r="BU58" i="6" s="1"/>
  <c r="BS158" i="6"/>
  <c r="AU158" i="6"/>
  <c r="BU158" i="6" s="1"/>
  <c r="BY156" i="6"/>
  <c r="DA156" i="6" s="1"/>
  <c r="AY78" i="1"/>
  <c r="DI108" i="1"/>
  <c r="CA100" i="29"/>
  <c r="CI100" i="29" s="1"/>
  <c r="BY146" i="7"/>
  <c r="BY92" i="6"/>
  <c r="DA92" i="6" s="1"/>
  <c r="BM218" i="1"/>
  <c r="BQ218" i="1"/>
  <c r="BA214" i="1"/>
  <c r="BA212" i="1"/>
  <c r="BA210" i="1"/>
  <c r="BA206" i="1"/>
  <c r="BA204" i="1"/>
  <c r="BA202" i="1"/>
  <c r="BA194" i="1"/>
  <c r="BA188" i="1"/>
  <c r="BA186" i="1"/>
  <c r="BA182" i="1"/>
  <c r="BA180" i="1"/>
  <c r="BA174" i="1"/>
  <c r="BA166" i="1"/>
  <c r="BA164" i="1"/>
  <c r="DI164" i="1" s="1"/>
  <c r="BA162" i="1"/>
  <c r="BA158" i="1"/>
  <c r="BA156" i="1"/>
  <c r="BA154" i="1"/>
  <c r="AY154" i="1" s="1"/>
  <c r="BA150" i="1"/>
  <c r="BA148" i="1"/>
  <c r="BA146" i="1"/>
  <c r="AY146" i="1" s="1"/>
  <c r="BA142" i="1"/>
  <c r="BA138" i="1"/>
  <c r="BA130" i="1"/>
  <c r="BA126" i="1"/>
  <c r="BA124" i="1"/>
  <c r="BA118" i="1"/>
  <c r="AY118" i="1" s="1"/>
  <c r="BA116" i="1"/>
  <c r="BA114" i="1"/>
  <c r="BA110" i="1"/>
  <c r="BA106" i="1"/>
  <c r="AY106" i="1" s="1"/>
  <c r="BA102" i="1"/>
  <c r="BA100" i="1"/>
  <c r="BA94" i="1"/>
  <c r="AY94" i="1" s="1"/>
  <c r="BA92" i="1"/>
  <c r="BA90" i="1"/>
  <c r="BA86" i="1"/>
  <c r="BA82" i="1"/>
  <c r="BA76" i="1"/>
  <c r="BA74" i="1"/>
  <c r="BA68" i="1"/>
  <c r="AY68" i="1" s="1"/>
  <c r="BA66" i="1"/>
  <c r="BA62" i="1"/>
  <c r="BA60" i="1"/>
  <c r="BA58" i="1"/>
  <c r="BA54" i="1"/>
  <c r="AY54" i="1" s="1"/>
  <c r="BA52" i="1"/>
  <c r="AY52" i="1" s="1"/>
  <c r="BA50" i="1"/>
  <c r="BA46" i="1"/>
  <c r="BA44" i="1"/>
  <c r="AY44" i="1" s="1"/>
  <c r="BA42" i="1"/>
  <c r="AM218" i="1"/>
  <c r="BA38" i="1"/>
  <c r="AK218" i="1"/>
  <c r="BA34" i="1"/>
  <c r="AI218" i="1"/>
  <c r="CZ168" i="1"/>
  <c r="DT140" i="1"/>
  <c r="CZ140" i="1"/>
  <c r="DH140" i="1"/>
  <c r="DI140" i="1" s="1"/>
  <c r="DU140" i="1"/>
  <c r="DH116" i="1"/>
  <c r="DU116" i="1"/>
  <c r="DH100" i="1"/>
  <c r="DI100" i="1" s="1"/>
  <c r="DT100" i="1"/>
  <c r="DU100" i="1"/>
  <c r="DH68" i="1"/>
  <c r="DI68" i="1" s="1"/>
  <c r="CZ68" i="1"/>
  <c r="DU68" i="1"/>
  <c r="BS168" i="6"/>
  <c r="BY168" i="6" s="1"/>
  <c r="DA168" i="6" s="1"/>
  <c r="AU168" i="6"/>
  <c r="BU168" i="6" s="1"/>
  <c r="AS162" i="6"/>
  <c r="BS162" i="6" s="1"/>
  <c r="AQ162" i="6"/>
  <c r="BQ162" i="6" s="1"/>
  <c r="AU162" i="6"/>
  <c r="BU162" i="6" s="1"/>
  <c r="AS144" i="6"/>
  <c r="BS144" i="6" s="1"/>
  <c r="AQ144" i="6"/>
  <c r="BQ144" i="6" s="1"/>
  <c r="AS22" i="6"/>
  <c r="BS22" i="6" s="1"/>
  <c r="AQ22" i="6"/>
  <c r="BQ22" i="6" s="1"/>
  <c r="BI170" i="6"/>
  <c r="CC94" i="30"/>
  <c r="CK94" i="30" s="1"/>
  <c r="CC36" i="30"/>
  <c r="CK36" i="30" s="1"/>
  <c r="CC88" i="30"/>
  <c r="CK88" i="30" s="1"/>
  <c r="CC54" i="30"/>
  <c r="BS168" i="7"/>
  <c r="AU168" i="7"/>
  <c r="BU168" i="7" s="1"/>
  <c r="BK96" i="15"/>
  <c r="CK96" i="15" s="1"/>
  <c r="BK98" i="15"/>
  <c r="CK98" i="15" s="1"/>
  <c r="AU170" i="8"/>
  <c r="CK110" i="14"/>
  <c r="BO110" i="14"/>
  <c r="CO110" i="14" s="1"/>
  <c r="CK78" i="14"/>
  <c r="BO78" i="14"/>
  <c r="CO78" i="14" s="1"/>
  <c r="BO50" i="14"/>
  <c r="CO50" i="14" s="1"/>
  <c r="CS50" i="14" s="1"/>
  <c r="DU50" i="14" s="1"/>
  <c r="BO38" i="15"/>
  <c r="CO38" i="15" s="1"/>
  <c r="CS38" i="15" s="1"/>
  <c r="BY28" i="7"/>
  <c r="BO102" i="15"/>
  <c r="CO102" i="15" s="1"/>
  <c r="CS102" i="15" s="1"/>
  <c r="CS40" i="15"/>
  <c r="CM118" i="14"/>
  <c r="BO118" i="14"/>
  <c r="CO118" i="14" s="1"/>
  <c r="CK60" i="14"/>
  <c r="BO60" i="14"/>
  <c r="CO60" i="14" s="1"/>
  <c r="CM62" i="15"/>
  <c r="BO62" i="15"/>
  <c r="CO62" i="15" s="1"/>
  <c r="CM30" i="15"/>
  <c r="BO30" i="15"/>
  <c r="CO30" i="15" s="1"/>
  <c r="CK106" i="14"/>
  <c r="BO106" i="14"/>
  <c r="CO106" i="14" s="1"/>
  <c r="CM58" i="14"/>
  <c r="BO58" i="14"/>
  <c r="CO58" i="14" s="1"/>
  <c r="CK42" i="14"/>
  <c r="BO42" i="14"/>
  <c r="CO42" i="14" s="1"/>
  <c r="BQ116" i="7"/>
  <c r="BY116" i="7" s="1"/>
  <c r="AU116" i="7"/>
  <c r="BU116" i="7" s="1"/>
  <c r="BY32" i="7"/>
  <c r="BS48" i="7"/>
  <c r="BY48" i="7" s="1"/>
  <c r="AU48" i="7"/>
  <c r="BU48" i="7" s="1"/>
  <c r="BQ86" i="7"/>
  <c r="AU86" i="7"/>
  <c r="BU86" i="7" s="1"/>
  <c r="BQ118" i="7"/>
  <c r="AU118" i="7"/>
  <c r="BU118" i="7" s="1"/>
  <c r="BY80" i="7"/>
  <c r="BQ120" i="7"/>
  <c r="BY120" i="7" s="1"/>
  <c r="AU120" i="7"/>
  <c r="BU120" i="7" s="1"/>
  <c r="CM26" i="30"/>
  <c r="CM90" i="30"/>
  <c r="AM8" i="30"/>
  <c r="AM9" i="30"/>
  <c r="AM6" i="30"/>
  <c r="CC34" i="30"/>
  <c r="CK34" i="30" s="1"/>
  <c r="BS126" i="6"/>
  <c r="BY126" i="6" s="1"/>
  <c r="DA126" i="6" s="1"/>
  <c r="AU126" i="6"/>
  <c r="BU126" i="6" s="1"/>
  <c r="CA32" i="29"/>
  <c r="DI70" i="1"/>
  <c r="DI80" i="1"/>
  <c r="AY80" i="1"/>
  <c r="DI146" i="1"/>
  <c r="CC42" i="30"/>
  <c r="CK42" i="30" s="1"/>
  <c r="BS26" i="7"/>
  <c r="AU26" i="7"/>
  <c r="BU26" i="7" s="1"/>
  <c r="BY26" i="7" s="1"/>
  <c r="BQ30" i="7"/>
  <c r="AU30" i="7"/>
  <c r="BU30" i="7" s="1"/>
  <c r="BY160" i="7"/>
  <c r="BM46" i="15"/>
  <c r="CM46" i="15" s="1"/>
  <c r="CK100" i="30"/>
  <c r="BY42" i="6"/>
  <c r="DA42" i="6" s="1"/>
  <c r="CK18" i="30"/>
  <c r="EA18" i="30" s="1"/>
  <c r="AU74" i="7"/>
  <c r="BU74" i="7" s="1"/>
  <c r="BY74" i="7" s="1"/>
  <c r="BO82" i="14"/>
  <c r="CO82" i="14" s="1"/>
  <c r="CS82" i="14" s="1"/>
  <c r="DU82" i="14" s="1"/>
  <c r="BO114" i="14"/>
  <c r="CO114" i="14" s="1"/>
  <c r="CS114" i="14" s="1"/>
  <c r="DU114" i="14" s="1"/>
  <c r="BO62" i="14"/>
  <c r="CO62" i="14" s="1"/>
  <c r="CS62" i="14" s="1"/>
  <c r="DU62" i="14" s="1"/>
  <c r="BO94" i="14"/>
  <c r="CO94" i="14" s="1"/>
  <c r="CS94" i="14" s="1"/>
  <c r="DU94" i="14" s="1"/>
  <c r="BO70" i="14"/>
  <c r="CO70" i="14" s="1"/>
  <c r="CS70" i="14" s="1"/>
  <c r="DU70" i="14" s="1"/>
  <c r="CK78" i="40"/>
  <c r="BO88" i="14"/>
  <c r="CO88" i="14" s="1"/>
  <c r="CS88" i="14" s="1"/>
  <c r="DU88" i="14" s="1"/>
  <c r="BO56" i="14"/>
  <c r="CO56" i="14" s="1"/>
  <c r="CS56" i="14" s="1"/>
  <c r="DU56" i="14" s="1"/>
  <c r="CM86" i="14"/>
  <c r="BO86" i="14"/>
  <c r="CO86" i="14" s="1"/>
  <c r="CK28" i="14"/>
  <c r="BY92" i="7"/>
  <c r="BY64" i="7"/>
  <c r="BY94" i="7"/>
  <c r="BY126" i="7"/>
  <c r="CM34" i="14"/>
  <c r="BO34" i="14"/>
  <c r="CO34" i="14" s="1"/>
  <c r="BQ88" i="7"/>
  <c r="AU88" i="7"/>
  <c r="BU88" i="7" s="1"/>
  <c r="BY128" i="7"/>
  <c r="BS106" i="7"/>
  <c r="AU106" i="7"/>
  <c r="BU106" i="7" s="1"/>
  <c r="BY128" i="6"/>
  <c r="DA128" i="6" s="1"/>
  <c r="BY150" i="6"/>
  <c r="DA150" i="6" s="1"/>
  <c r="BY166" i="7"/>
  <c r="CC110" i="30"/>
  <c r="DI190" i="1"/>
  <c r="BY158" i="6"/>
  <c r="DA158" i="6" s="1"/>
  <c r="CC44" i="30"/>
  <c r="CK44" i="30" s="1"/>
  <c r="DI132" i="1"/>
  <c r="DI38" i="1"/>
  <c r="DI198" i="1"/>
  <c r="CI46" i="40"/>
  <c r="CA24" i="40"/>
  <c r="CA116" i="40"/>
  <c r="CA86" i="40"/>
  <c r="CI86" i="40" s="1"/>
  <c r="BQ24" i="7"/>
  <c r="AU24" i="7"/>
  <c r="BU24" i="7" s="1"/>
  <c r="BY20" i="6"/>
  <c r="DA20" i="6" s="1"/>
  <c r="BY54" i="7"/>
  <c r="AS48" i="6"/>
  <c r="BS48" i="6" s="1"/>
  <c r="BY46" i="6"/>
  <c r="DA46" i="6" s="1"/>
  <c r="AS38" i="6"/>
  <c r="BS38" i="6" s="1"/>
  <c r="AQ38" i="6"/>
  <c r="BQ38" i="6" s="1"/>
  <c r="BS32" i="6"/>
  <c r="AU32" i="6"/>
  <c r="BU32" i="6" s="1"/>
  <c r="BM32" i="15"/>
  <c r="CM32" i="15" s="1"/>
  <c r="BO116" i="15"/>
  <c r="CO116" i="15" s="1"/>
  <c r="CS116" i="15" s="1"/>
  <c r="BO114" i="15"/>
  <c r="CO114" i="15" s="1"/>
  <c r="CS114" i="15" s="1"/>
  <c r="CK56" i="15"/>
  <c r="CS56" i="15" s="1"/>
  <c r="BY148" i="7"/>
  <c r="DI40" i="1"/>
  <c r="DI214" i="1"/>
  <c r="AY170" i="8"/>
  <c r="CG34" i="29"/>
  <c r="AQ56" i="6"/>
  <c r="CK24" i="30"/>
  <c r="BY138" i="7"/>
  <c r="DQ180" i="24"/>
  <c r="BA178" i="24"/>
  <c r="BA176" i="24"/>
  <c r="AY176" i="24" s="1"/>
  <c r="CW176" i="24" s="1"/>
  <c r="DF176" i="24" s="1"/>
  <c r="DN176" i="24" s="1"/>
  <c r="DP148" i="24"/>
  <c r="BA146" i="24"/>
  <c r="DP144" i="24"/>
  <c r="DQ144" i="24"/>
  <c r="BA142" i="24"/>
  <c r="AY142" i="24" s="1"/>
  <c r="CW142" i="24" s="1"/>
  <c r="DF142" i="24" s="1"/>
  <c r="DN142" i="24" s="1"/>
  <c r="DP140" i="24"/>
  <c r="BA138" i="24"/>
  <c r="AY138" i="24" s="1"/>
  <c r="CW138" i="24" s="1"/>
  <c r="DF138" i="24" s="1"/>
  <c r="DN138" i="24" s="1"/>
  <c r="DQ136" i="24"/>
  <c r="DP136" i="24"/>
  <c r="BA134" i="24"/>
  <c r="DQ132" i="24"/>
  <c r="AY132" i="24"/>
  <c r="CW132" i="24" s="1"/>
  <c r="DF132" i="24" s="1"/>
  <c r="DN132" i="24" s="1"/>
  <c r="DP132" i="24"/>
  <c r="BA130" i="24"/>
  <c r="BA128" i="24"/>
  <c r="AY128" i="24" s="1"/>
  <c r="CW128" i="24" s="1"/>
  <c r="DF128" i="24" s="1"/>
  <c r="DN128" i="24" s="1"/>
  <c r="BA124" i="24"/>
  <c r="AY124" i="24" s="1"/>
  <c r="CW124" i="24" s="1"/>
  <c r="DF124" i="24" s="1"/>
  <c r="DN124" i="24" s="1"/>
  <c r="DQ62" i="24"/>
  <c r="DP62" i="24"/>
  <c r="BA60" i="24"/>
  <c r="AY60" i="24" s="1"/>
  <c r="CW60" i="24" s="1"/>
  <c r="DF60" i="24" s="1"/>
  <c r="DN60" i="24" s="1"/>
  <c r="BA56" i="24"/>
  <c r="AY56" i="24" s="1"/>
  <c r="CW56" i="24" s="1"/>
  <c r="DF56" i="24" s="1"/>
  <c r="DN56" i="24" s="1"/>
  <c r="BA54" i="24"/>
  <c r="AY54" i="24" s="1"/>
  <c r="CW54" i="24" s="1"/>
  <c r="DF54" i="24" s="1"/>
  <c r="DN54" i="24" s="1"/>
  <c r="DQ52" i="24"/>
  <c r="DP52" i="24"/>
  <c r="BA50" i="24"/>
  <c r="DP48" i="24"/>
  <c r="DQ48" i="24"/>
  <c r="BA44" i="24"/>
  <c r="BA42" i="24"/>
  <c r="AY42" i="24" s="1"/>
  <c r="CW42" i="24" s="1"/>
  <c r="DF42" i="24" s="1"/>
  <c r="DN42" i="24" s="1"/>
  <c r="BA40" i="24"/>
  <c r="AY40" i="24" s="1"/>
  <c r="CW40" i="24" s="1"/>
  <c r="DF40" i="24" s="1"/>
  <c r="DN40" i="24" s="1"/>
  <c r="BA36" i="24"/>
  <c r="AY36" i="24" s="1"/>
  <c r="CW36" i="24" s="1"/>
  <c r="DF36" i="24" s="1"/>
  <c r="DN36" i="24" s="1"/>
  <c r="DP34" i="24"/>
  <c r="DQ34" i="24"/>
  <c r="AY34" i="24"/>
  <c r="CW34" i="24" s="1"/>
  <c r="DF34" i="24" s="1"/>
  <c r="DN34" i="24" s="1"/>
  <c r="BA32" i="24"/>
  <c r="AY32" i="24" s="1"/>
  <c r="CW32" i="24" s="1"/>
  <c r="DF32" i="24" s="1"/>
  <c r="DN32" i="24" s="1"/>
  <c r="DP30" i="24"/>
  <c r="DQ30" i="24"/>
  <c r="BA28" i="24"/>
  <c r="BM218" i="24"/>
  <c r="DP26" i="24"/>
  <c r="DQ26" i="24"/>
  <c r="BA22" i="24"/>
  <c r="AW22" i="24" s="1"/>
  <c r="AI218" i="24"/>
  <c r="BQ218" i="24"/>
  <c r="BA20" i="24"/>
  <c r="AW20" i="24" s="1"/>
  <c r="AK218" i="24"/>
  <c r="AM218" i="24"/>
  <c r="BA30" i="1"/>
  <c r="AY30" i="1" s="1"/>
  <c r="BA28" i="1"/>
  <c r="AY28" i="1" s="1"/>
  <c r="BA26" i="1"/>
  <c r="BY50" i="7"/>
  <c r="BY158" i="7"/>
  <c r="BY168" i="7"/>
  <c r="BY62" i="7"/>
  <c r="BY46" i="7"/>
  <c r="DH154" i="1"/>
  <c r="DI154" i="1" s="1"/>
  <c r="DU154" i="1"/>
  <c r="CZ154" i="1"/>
  <c r="DT60" i="1"/>
  <c r="BK170" i="6"/>
  <c r="CK46" i="30"/>
  <c r="BY140" i="7"/>
  <c r="BY38" i="7"/>
  <c r="CE120" i="15"/>
  <c r="CI90" i="40"/>
  <c r="DQ140" i="24"/>
  <c r="AY70" i="24"/>
  <c r="DQ148" i="24"/>
  <c r="DP180" i="24"/>
  <c r="BY60" i="7"/>
  <c r="BY44" i="7"/>
  <c r="BY36" i="7"/>
  <c r="DI144" i="1"/>
  <c r="DI48" i="1"/>
  <c r="DT212" i="1"/>
  <c r="DU212" i="1"/>
  <c r="DT164" i="1"/>
  <c r="DU164" i="1"/>
  <c r="CZ164" i="1"/>
  <c r="CC84" i="30"/>
  <c r="BY164" i="7"/>
  <c r="BI170" i="7"/>
  <c r="BQ120" i="14"/>
  <c r="CC120" i="15"/>
  <c r="CE120" i="8"/>
  <c r="AI170" i="8"/>
  <c r="AI170" i="17"/>
  <c r="CA58" i="40"/>
  <c r="CI34" i="40"/>
  <c r="AY144" i="24"/>
  <c r="CW144" i="24" s="1"/>
  <c r="DF144" i="24" s="1"/>
  <c r="DN144" i="24" s="1"/>
  <c r="AY52" i="24"/>
  <c r="CW52" i="24" s="1"/>
  <c r="DF52" i="24" s="1"/>
  <c r="DN52" i="24" s="1"/>
  <c r="AY210" i="24"/>
  <c r="CW210" i="24" s="1"/>
  <c r="DF210" i="24" s="1"/>
  <c r="DN210" i="24" s="1"/>
  <c r="DQ210" i="24"/>
  <c r="DP210" i="24"/>
  <c r="BA208" i="24"/>
  <c r="DP206" i="24"/>
  <c r="DQ206" i="24"/>
  <c r="BA202" i="24"/>
  <c r="AY202" i="24" s="1"/>
  <c r="CW202" i="24" s="1"/>
  <c r="DF202" i="24" s="1"/>
  <c r="DN202" i="24" s="1"/>
  <c r="BA200" i="24"/>
  <c r="BA196" i="24"/>
  <c r="BA194" i="24"/>
  <c r="AY194" i="24" s="1"/>
  <c r="CW194" i="24" s="1"/>
  <c r="DF194" i="24" s="1"/>
  <c r="DN194" i="24" s="1"/>
  <c r="BA186" i="24"/>
  <c r="AY186" i="24" s="1"/>
  <c r="CW186" i="24" s="1"/>
  <c r="DF186" i="24" s="1"/>
  <c r="DN186" i="24" s="1"/>
  <c r="BA148" i="24"/>
  <c r="DQ82" i="24"/>
  <c r="BA78" i="24"/>
  <c r="AY78" i="24" s="1"/>
  <c r="CW78" i="24" s="1"/>
  <c r="DF78" i="24" s="1"/>
  <c r="DN78" i="24" s="1"/>
  <c r="DP76" i="24"/>
  <c r="DQ76" i="24"/>
  <c r="BA72" i="24"/>
  <c r="BA68" i="24"/>
  <c r="AY68" i="24" s="1"/>
  <c r="CW68" i="24" s="1"/>
  <c r="DF68" i="24" s="1"/>
  <c r="DN68" i="24" s="1"/>
  <c r="BA64" i="24"/>
  <c r="BA32" i="1"/>
  <c r="DH24" i="1"/>
  <c r="DI24" i="1" s="1"/>
  <c r="CZ24" i="1"/>
  <c r="DU24" i="1"/>
  <c r="Q170" i="10"/>
  <c r="BM170" i="7"/>
  <c r="CG120" i="14"/>
  <c r="AM120" i="14"/>
  <c r="CE40" i="8"/>
  <c r="CI56" i="40"/>
  <c r="BA66" i="24"/>
  <c r="AY66" i="24" s="1"/>
  <c r="CW66" i="24" s="1"/>
  <c r="DF66" i="24" s="1"/>
  <c r="DN66" i="24" s="1"/>
  <c r="BA182" i="24"/>
  <c r="DP216" i="24"/>
  <c r="DQ216" i="24"/>
  <c r="BA214" i="24"/>
  <c r="AY214" i="24" s="1"/>
  <c r="CW214" i="24" s="1"/>
  <c r="DF214" i="24" s="1"/>
  <c r="DN214" i="24" s="1"/>
  <c r="BA212" i="24"/>
  <c r="AY212" i="24" s="1"/>
  <c r="CW212" i="24" s="1"/>
  <c r="DF212" i="24" s="1"/>
  <c r="DN212" i="24" s="1"/>
  <c r="AY160" i="24"/>
  <c r="CW160" i="24" s="1"/>
  <c r="DF160" i="24" s="1"/>
  <c r="DN160" i="24" s="1"/>
  <c r="DQ160" i="24"/>
  <c r="DP160" i="24"/>
  <c r="DP156" i="24"/>
  <c r="AY156" i="24"/>
  <c r="CW156" i="24" s="1"/>
  <c r="DF156" i="24" s="1"/>
  <c r="DN156" i="24" s="1"/>
  <c r="BA152" i="24"/>
  <c r="AY152" i="24" s="1"/>
  <c r="CW152" i="24" s="1"/>
  <c r="DF152" i="24" s="1"/>
  <c r="DN152" i="24" s="1"/>
  <c r="AY96" i="24"/>
  <c r="CW96" i="24" s="1"/>
  <c r="DF96" i="24" s="1"/>
  <c r="DN96" i="24" s="1"/>
  <c r="DP96" i="24"/>
  <c r="BA94" i="24"/>
  <c r="AY94" i="24" s="1"/>
  <c r="CW94" i="24" s="1"/>
  <c r="DF94" i="24" s="1"/>
  <c r="DN94" i="24" s="1"/>
  <c r="BA88" i="24"/>
  <c r="AY88" i="24" s="1"/>
  <c r="CW88" i="24" s="1"/>
  <c r="DF88" i="24" s="1"/>
  <c r="DN88" i="24" s="1"/>
  <c r="BA24" i="24"/>
  <c r="BO218" i="24"/>
  <c r="W120" i="14"/>
  <c r="J26" i="3"/>
  <c r="CC56" i="30"/>
  <c r="CK56" i="30" s="1"/>
  <c r="CC52" i="30"/>
  <c r="CK52" i="30" s="1"/>
  <c r="BK170" i="7"/>
  <c r="CE120" i="14"/>
  <c r="CG120" i="15"/>
  <c r="CE38" i="8"/>
  <c r="CE98" i="8"/>
  <c r="CE104" i="8"/>
  <c r="AE170" i="8"/>
  <c r="AE170" i="17"/>
  <c r="CI48" i="40"/>
  <c r="CA114" i="40"/>
  <c r="CI114" i="40" s="1"/>
  <c r="CI106" i="40"/>
  <c r="CI98" i="40"/>
  <c r="CI72" i="40"/>
  <c r="CI38" i="40"/>
  <c r="BA198" i="24"/>
  <c r="AY198" i="24" s="1"/>
  <c r="CW198" i="24" s="1"/>
  <c r="DF198" i="24" s="1"/>
  <c r="DN198" i="24" s="1"/>
  <c r="DP82" i="24"/>
  <c r="AY206" i="24"/>
  <c r="CW206" i="24" s="1"/>
  <c r="DF206" i="24" s="1"/>
  <c r="DN206" i="24" s="1"/>
  <c r="BA216" i="24"/>
  <c r="AY216" i="24" s="1"/>
  <c r="CW216" i="24" s="1"/>
  <c r="DF216" i="24" s="1"/>
  <c r="DN216" i="24" s="1"/>
  <c r="BA192" i="24"/>
  <c r="AY192" i="24" s="1"/>
  <c r="CW192" i="24" s="1"/>
  <c r="DF192" i="24" s="1"/>
  <c r="DN192" i="24" s="1"/>
  <c r="BA170" i="24"/>
  <c r="AY170" i="24" s="1"/>
  <c r="CW170" i="24" s="1"/>
  <c r="DF170" i="24" s="1"/>
  <c r="DN170" i="24" s="1"/>
  <c r="BA166" i="24"/>
  <c r="BA164" i="24"/>
  <c r="AY164" i="24" s="1"/>
  <c r="CW164" i="24" s="1"/>
  <c r="DF164" i="24" s="1"/>
  <c r="DN164" i="24" s="1"/>
  <c r="BA162" i="24"/>
  <c r="AY162" i="24" s="1"/>
  <c r="CW162" i="24" s="1"/>
  <c r="DF162" i="24" s="1"/>
  <c r="DN162" i="24" s="1"/>
  <c r="DP122" i="24"/>
  <c r="DQ122" i="24"/>
  <c r="BA120" i="24"/>
  <c r="DQ118" i="24"/>
  <c r="BA116" i="24"/>
  <c r="DQ114" i="24"/>
  <c r="DP114" i="24"/>
  <c r="BA112" i="24"/>
  <c r="DQ110" i="24"/>
  <c r="BA108" i="24"/>
  <c r="DP106" i="24"/>
  <c r="DQ106" i="24"/>
  <c r="AY106" i="24"/>
  <c r="CW106" i="24" s="1"/>
  <c r="DF106" i="24" s="1"/>
  <c r="DN106" i="24" s="1"/>
  <c r="BA104" i="24"/>
  <c r="BA102" i="24"/>
  <c r="AY102" i="24" s="1"/>
  <c r="CW102" i="24" s="1"/>
  <c r="DF102" i="24" s="1"/>
  <c r="DN102" i="24" s="1"/>
  <c r="BA100" i="24"/>
  <c r="AY100" i="24" s="1"/>
  <c r="CW100" i="24" s="1"/>
  <c r="DF100" i="24" s="1"/>
  <c r="DN100" i="24" s="1"/>
  <c r="BA98" i="24"/>
  <c r="BA74" i="24"/>
  <c r="AY74" i="24" s="1"/>
  <c r="CW74" i="24" s="1"/>
  <c r="DF74" i="24" s="1"/>
  <c r="DN74" i="24" s="1"/>
  <c r="AG170" i="8"/>
  <c r="AG170" i="17"/>
  <c r="DP50" i="24"/>
  <c r="DP152" i="24"/>
  <c r="DP182" i="24"/>
  <c r="DQ152" i="24"/>
  <c r="BA18" i="24"/>
  <c r="DQ124" i="24"/>
  <c r="DQ94" i="24"/>
  <c r="DQ32" i="24"/>
  <c r="DQ134" i="24"/>
  <c r="DQ146" i="24"/>
  <c r="DQ138" i="24"/>
  <c r="DQ176" i="24"/>
  <c r="DP176" i="24"/>
  <c r="DQ120" i="24"/>
  <c r="AY158" i="24"/>
  <c r="CW158" i="24" s="1"/>
  <c r="DF158" i="24" s="1"/>
  <c r="DN158" i="24" s="1"/>
  <c r="CZ28" i="1"/>
  <c r="DQ130" i="24"/>
  <c r="DQ28" i="24"/>
  <c r="DP142" i="24"/>
  <c r="BA150" i="24"/>
  <c r="AY150" i="24" s="1"/>
  <c r="CW150" i="24" s="1"/>
  <c r="DF150" i="24" s="1"/>
  <c r="DN150" i="24" s="1"/>
  <c r="AY204" i="24"/>
  <c r="CW204" i="24" s="1"/>
  <c r="DF204" i="24" s="1"/>
  <c r="DN204" i="24" s="1"/>
  <c r="BA62" i="24"/>
  <c r="BA122" i="24"/>
  <c r="AY122" i="24" s="1"/>
  <c r="CW122" i="24" s="1"/>
  <c r="DF122" i="24" s="1"/>
  <c r="DN122" i="24" s="1"/>
  <c r="BA76" i="24"/>
  <c r="BA38" i="24"/>
  <c r="BA126" i="24"/>
  <c r="AY126" i="24" s="1"/>
  <c r="CW126" i="24" s="1"/>
  <c r="DF126" i="24" s="1"/>
  <c r="DN126" i="24" s="1"/>
  <c r="DP204" i="24"/>
  <c r="BA180" i="24"/>
  <c r="AY180" i="24" s="1"/>
  <c r="CW180" i="24" s="1"/>
  <c r="DF180" i="24" s="1"/>
  <c r="DN180" i="24" s="1"/>
  <c r="BA46" i="24"/>
  <c r="AY46" i="24" s="1"/>
  <c r="BA110" i="24"/>
  <c r="AY110" i="24" s="1"/>
  <c r="CW110" i="24" s="1"/>
  <c r="DF110" i="24" s="1"/>
  <c r="DN110" i="24" s="1"/>
  <c r="BA188" i="24"/>
  <c r="AY188" i="24" s="1"/>
  <c r="DP120" i="24"/>
  <c r="DT28" i="1"/>
  <c r="DH30" i="1"/>
  <c r="AI218" i="42"/>
  <c r="AM9" i="42"/>
  <c r="AM8" i="42"/>
  <c r="AM7" i="42"/>
  <c r="AM7" i="39"/>
  <c r="AM9" i="39"/>
  <c r="AM6" i="39"/>
  <c r="CG98" i="39"/>
  <c r="CG114" i="39"/>
  <c r="CE22" i="39"/>
  <c r="DU22" i="39" s="1"/>
  <c r="AQ18" i="6"/>
  <c r="AS18" i="6"/>
  <c r="AU7" i="40"/>
  <c r="AU8" i="40" s="1"/>
  <c r="AU7" i="36"/>
  <c r="AU8" i="36" s="1"/>
  <c r="AM9" i="36" s="1"/>
  <c r="EU35" i="42"/>
  <c r="EU185" i="42"/>
  <c r="EU181" i="42"/>
  <c r="EU21" i="42"/>
  <c r="EU183" i="42"/>
  <c r="BA18" i="1"/>
  <c r="AU18" i="1" s="1"/>
  <c r="CU18" i="1" s="1"/>
  <c r="BM44" i="15" l="1"/>
  <c r="CM44" i="15" s="1"/>
  <c r="BK44" i="15"/>
  <c r="DU66" i="39"/>
  <c r="EC66" i="39" s="1"/>
  <c r="EO66" i="39" s="1"/>
  <c r="DV66" i="39"/>
  <c r="DW52" i="39"/>
  <c r="EE52" i="39" s="1"/>
  <c r="EQ52" i="39" s="1"/>
  <c r="DX52" i="39"/>
  <c r="DX76" i="39"/>
  <c r="DW76" i="39"/>
  <c r="EE76" i="39" s="1"/>
  <c r="EQ76" i="39" s="1"/>
  <c r="BK72" i="15"/>
  <c r="CK72" i="15" s="1"/>
  <c r="BM72" i="15"/>
  <c r="CM72" i="15" s="1"/>
  <c r="CX106" i="36"/>
  <c r="CW106" i="36"/>
  <c r="DF106" i="36" s="1"/>
  <c r="DN106" i="36" s="1"/>
  <c r="CY112" i="42"/>
  <c r="CX112" i="42"/>
  <c r="DF112" i="42" s="1"/>
  <c r="DR112" i="42" s="1"/>
  <c r="BM28" i="15"/>
  <c r="CM28" i="15" s="1"/>
  <c r="BK28" i="15"/>
  <c r="CK28" i="15" s="1"/>
  <c r="CX88" i="42"/>
  <c r="DF88" i="42" s="1"/>
  <c r="DR88" i="42" s="1"/>
  <c r="CY88" i="42"/>
  <c r="CX120" i="36"/>
  <c r="CW120" i="36"/>
  <c r="DF120" i="36" s="1"/>
  <c r="DN120" i="36" s="1"/>
  <c r="BM112" i="15"/>
  <c r="CM112" i="15" s="1"/>
  <c r="BK112" i="15"/>
  <c r="CK112" i="15" s="1"/>
  <c r="BO112" i="15"/>
  <c r="CO112" i="15" s="1"/>
  <c r="CS112" i="15" s="1"/>
  <c r="DX50" i="39"/>
  <c r="DW50" i="39"/>
  <c r="EE50" i="39" s="1"/>
  <c r="EQ50" i="39" s="1"/>
  <c r="CW26" i="36"/>
  <c r="DF26" i="36" s="1"/>
  <c r="DN26" i="36" s="1"/>
  <c r="CX26" i="36"/>
  <c r="CX136" i="1"/>
  <c r="DF136" i="1" s="1"/>
  <c r="DR136" i="1" s="1"/>
  <c r="CY136" i="1"/>
  <c r="CX200" i="1"/>
  <c r="DF200" i="1" s="1"/>
  <c r="DR200" i="1" s="1"/>
  <c r="CY200" i="1"/>
  <c r="DX72" i="39"/>
  <c r="DW72" i="39"/>
  <c r="EE72" i="39" s="1"/>
  <c r="EQ72" i="39" s="1"/>
  <c r="CX128" i="42"/>
  <c r="DF128" i="42" s="1"/>
  <c r="DR128" i="42" s="1"/>
  <c r="CY128" i="42"/>
  <c r="DW30" i="39"/>
  <c r="EE30" i="39" s="1"/>
  <c r="EQ30" i="39" s="1"/>
  <c r="DX30" i="39"/>
  <c r="CW130" i="36"/>
  <c r="DF130" i="36" s="1"/>
  <c r="DN130" i="36" s="1"/>
  <c r="CX130" i="36"/>
  <c r="DX22" i="39"/>
  <c r="DW22" i="39"/>
  <c r="EE22" i="39" s="1"/>
  <c r="EQ22" i="39" s="1"/>
  <c r="BM26" i="15"/>
  <c r="CM26" i="15" s="1"/>
  <c r="BK26" i="15"/>
  <c r="CK26" i="15" s="1"/>
  <c r="BO26" i="15"/>
  <c r="CO26" i="15" s="1"/>
  <c r="CS26" i="15" s="1"/>
  <c r="DS114" i="29"/>
  <c r="DY114" i="29" s="1"/>
  <c r="EJ114" i="29" s="1"/>
  <c r="DT114" i="29"/>
  <c r="DX88" i="39"/>
  <c r="DW88" i="39"/>
  <c r="EE88" i="39" s="1"/>
  <c r="EQ88" i="39" s="1"/>
  <c r="DW46" i="39"/>
  <c r="EE46" i="39" s="1"/>
  <c r="EQ46" i="39" s="1"/>
  <c r="DX46" i="39"/>
  <c r="CW72" i="36"/>
  <c r="DF72" i="36" s="1"/>
  <c r="DN72" i="36" s="1"/>
  <c r="CX72" i="36"/>
  <c r="DW38" i="39"/>
  <c r="EE38" i="39" s="1"/>
  <c r="EQ38" i="39" s="1"/>
  <c r="DX38" i="39"/>
  <c r="DX28" i="39"/>
  <c r="DW28" i="39"/>
  <c r="EE28" i="39" s="1"/>
  <c r="EQ28" i="39" s="1"/>
  <c r="CX66" i="42"/>
  <c r="DF66" i="42" s="1"/>
  <c r="DR66" i="42" s="1"/>
  <c r="CY66" i="42"/>
  <c r="CX146" i="36"/>
  <c r="CW146" i="36"/>
  <c r="DF146" i="36" s="1"/>
  <c r="DN146" i="36" s="1"/>
  <c r="CX24" i="42"/>
  <c r="DF24" i="42" s="1"/>
  <c r="DR24" i="42" s="1"/>
  <c r="CY24" i="42"/>
  <c r="BM66" i="15"/>
  <c r="CM66" i="15" s="1"/>
  <c r="BK66" i="15"/>
  <c r="CK66" i="15" s="1"/>
  <c r="BO66" i="15"/>
  <c r="CO66" i="15" s="1"/>
  <c r="CS66" i="15" s="1"/>
  <c r="BM58" i="15"/>
  <c r="CM58" i="15" s="1"/>
  <c r="BK58" i="15"/>
  <c r="CK58" i="15" s="1"/>
  <c r="BO58" i="15"/>
  <c r="CO58" i="15" s="1"/>
  <c r="BM68" i="15"/>
  <c r="CM68" i="15" s="1"/>
  <c r="BK68" i="15"/>
  <c r="CK68" i="15" s="1"/>
  <c r="CY194" i="42"/>
  <c r="CX194" i="42"/>
  <c r="DF194" i="42" s="1"/>
  <c r="DR194" i="42" s="1"/>
  <c r="BM52" i="15"/>
  <c r="CM52" i="15" s="1"/>
  <c r="BK52" i="15"/>
  <c r="CK52" i="15" s="1"/>
  <c r="BO52" i="15"/>
  <c r="CO52" i="15" s="1"/>
  <c r="CT78" i="42"/>
  <c r="DB78" i="42" s="1"/>
  <c r="CU78" i="42"/>
  <c r="CU102" i="24"/>
  <c r="DD102" i="24" s="1"/>
  <c r="DL102" i="24" s="1"/>
  <c r="CV102" i="24"/>
  <c r="CV30" i="36"/>
  <c r="CU30" i="36"/>
  <c r="DD30" i="36" s="1"/>
  <c r="DL30" i="36" s="1"/>
  <c r="CT80" i="42"/>
  <c r="DB80" i="42" s="1"/>
  <c r="CU80" i="42"/>
  <c r="CU162" i="42"/>
  <c r="CT162" i="42"/>
  <c r="DB162" i="42" s="1"/>
  <c r="CU200" i="24"/>
  <c r="DD200" i="24" s="1"/>
  <c r="DL200" i="24" s="1"/>
  <c r="CV200" i="24"/>
  <c r="AY110" i="42"/>
  <c r="CW24" i="42"/>
  <c r="CV24" i="42"/>
  <c r="DD24" i="42" s="1"/>
  <c r="DP24" i="42" s="1"/>
  <c r="CV36" i="36"/>
  <c r="CU36" i="36"/>
  <c r="DD36" i="36" s="1"/>
  <c r="DL36" i="36" s="1"/>
  <c r="CT54" i="42"/>
  <c r="DB54" i="42" s="1"/>
  <c r="CU54" i="42"/>
  <c r="CT82" i="24"/>
  <c r="CS82" i="24"/>
  <c r="CT178" i="24"/>
  <c r="CS178" i="24"/>
  <c r="CV102" i="36"/>
  <c r="CU102" i="36"/>
  <c r="DD102" i="36" s="1"/>
  <c r="DL102" i="36" s="1"/>
  <c r="CX98" i="42"/>
  <c r="DF98" i="42" s="1"/>
  <c r="DR98" i="42" s="1"/>
  <c r="CY98" i="42"/>
  <c r="CW184" i="42"/>
  <c r="CV184" i="42"/>
  <c r="DD184" i="42" s="1"/>
  <c r="DP184" i="42" s="1"/>
  <c r="CS200" i="36"/>
  <c r="DB200" i="36" s="1"/>
  <c r="DJ200" i="36" s="1"/>
  <c r="CT200" i="36"/>
  <c r="CW202" i="42"/>
  <c r="CV202" i="42"/>
  <c r="DD202" i="42" s="1"/>
  <c r="DP202" i="42" s="1"/>
  <c r="CT196" i="24"/>
  <c r="CS196" i="24"/>
  <c r="CU154" i="36"/>
  <c r="DD154" i="36" s="1"/>
  <c r="DL154" i="36" s="1"/>
  <c r="CV154" i="36"/>
  <c r="CT204" i="42"/>
  <c r="DB204" i="42" s="1"/>
  <c r="CU204" i="42"/>
  <c r="CW158" i="42"/>
  <c r="CV158" i="42"/>
  <c r="DD158" i="42" s="1"/>
  <c r="DP158" i="42" s="1"/>
  <c r="CV166" i="24"/>
  <c r="CU166" i="24"/>
  <c r="DD166" i="24" s="1"/>
  <c r="DL166" i="24" s="1"/>
  <c r="CT110" i="36"/>
  <c r="CS110" i="36"/>
  <c r="DB110" i="36" s="1"/>
  <c r="DJ110" i="36" s="1"/>
  <c r="CX160" i="42"/>
  <c r="DF160" i="42" s="1"/>
  <c r="DR160" i="42" s="1"/>
  <c r="CY160" i="42"/>
  <c r="CT210" i="42"/>
  <c r="DB210" i="42" s="1"/>
  <c r="CU210" i="42"/>
  <c r="CU162" i="36"/>
  <c r="DD162" i="36" s="1"/>
  <c r="DL162" i="36" s="1"/>
  <c r="CV162" i="36"/>
  <c r="CU100" i="42"/>
  <c r="CT100" i="42"/>
  <c r="DB100" i="42" s="1"/>
  <c r="CT116" i="36"/>
  <c r="CS116" i="36"/>
  <c r="DB116" i="36" s="1"/>
  <c r="DJ116" i="36" s="1"/>
  <c r="DI54" i="42"/>
  <c r="CU58" i="24"/>
  <c r="DD58" i="24" s="1"/>
  <c r="DL58" i="24" s="1"/>
  <c r="CV58" i="24"/>
  <c r="CV178" i="24"/>
  <c r="CU178" i="24"/>
  <c r="DD178" i="24" s="1"/>
  <c r="DL178" i="24" s="1"/>
  <c r="CS118" i="36"/>
  <c r="DB118" i="36" s="1"/>
  <c r="DJ118" i="36" s="1"/>
  <c r="CT118" i="36"/>
  <c r="AY210" i="42"/>
  <c r="CT28" i="42"/>
  <c r="DB28" i="42" s="1"/>
  <c r="CU28" i="42"/>
  <c r="CX114" i="36"/>
  <c r="CW114" i="36"/>
  <c r="DF114" i="36" s="1"/>
  <c r="DN114" i="36" s="1"/>
  <c r="CU170" i="42"/>
  <c r="CT170" i="42"/>
  <c r="DB170" i="42" s="1"/>
  <c r="CU172" i="24"/>
  <c r="DD172" i="24" s="1"/>
  <c r="DL172" i="24" s="1"/>
  <c r="CV172" i="24"/>
  <c r="CX184" i="36"/>
  <c r="CW184" i="36"/>
  <c r="DF184" i="36" s="1"/>
  <c r="DN184" i="36" s="1"/>
  <c r="CS108" i="36"/>
  <c r="DB108" i="36" s="1"/>
  <c r="DJ108" i="36" s="1"/>
  <c r="CT108" i="36"/>
  <c r="BS136" i="7"/>
  <c r="AU136" i="7"/>
  <c r="BU136" i="7" s="1"/>
  <c r="AY38" i="24"/>
  <c r="CW38" i="24" s="1"/>
  <c r="DF38" i="24" s="1"/>
  <c r="DN38" i="24" s="1"/>
  <c r="AY166" i="24"/>
  <c r="CW166" i="24" s="1"/>
  <c r="DF166" i="24" s="1"/>
  <c r="DN166" i="24" s="1"/>
  <c r="AY50" i="24"/>
  <c r="CW50" i="24" s="1"/>
  <c r="DF50" i="24" s="1"/>
  <c r="DN50" i="24" s="1"/>
  <c r="AU48" i="6"/>
  <c r="BU48" i="6" s="1"/>
  <c r="AY66" i="1"/>
  <c r="CX66" i="1" s="1"/>
  <c r="DF66" i="1" s="1"/>
  <c r="DR66" i="1" s="1"/>
  <c r="BY84" i="6"/>
  <c r="DA84" i="6" s="1"/>
  <c r="DW100" i="39"/>
  <c r="EE100" i="39" s="1"/>
  <c r="EQ100" i="39" s="1"/>
  <c r="DW58" i="39"/>
  <c r="EE58" i="39" s="1"/>
  <c r="EQ58" i="39" s="1"/>
  <c r="DY120" i="30"/>
  <c r="EP38" i="30"/>
  <c r="AY120" i="1"/>
  <c r="AY56" i="1"/>
  <c r="CY56" i="1" s="1"/>
  <c r="AY160" i="1"/>
  <c r="CT46" i="42"/>
  <c r="DB46" i="42" s="1"/>
  <c r="CU46" i="42"/>
  <c r="CT174" i="42"/>
  <c r="DB174" i="42" s="1"/>
  <c r="CU174" i="42"/>
  <c r="CT46" i="24"/>
  <c r="CS46" i="24"/>
  <c r="DB46" i="24" s="1"/>
  <c r="DJ46" i="24" s="1"/>
  <c r="CT78" i="24"/>
  <c r="CS78" i="24"/>
  <c r="CT110" i="24"/>
  <c r="CS110" i="24"/>
  <c r="CT142" i="24"/>
  <c r="CS142" i="24"/>
  <c r="CT166" i="24"/>
  <c r="CS166" i="24"/>
  <c r="CT198" i="24"/>
  <c r="CS198" i="24"/>
  <c r="CV46" i="36"/>
  <c r="CU46" i="36"/>
  <c r="DD46" i="36" s="1"/>
  <c r="DL46" i="36" s="1"/>
  <c r="CV110" i="36"/>
  <c r="CU110" i="36"/>
  <c r="DD110" i="36" s="1"/>
  <c r="DL110" i="36" s="1"/>
  <c r="CV174" i="36"/>
  <c r="CU174" i="36"/>
  <c r="DD174" i="36" s="1"/>
  <c r="DL174" i="36" s="1"/>
  <c r="CX84" i="36"/>
  <c r="CW84" i="36"/>
  <c r="DF84" i="36" s="1"/>
  <c r="DN84" i="36" s="1"/>
  <c r="CX212" i="36"/>
  <c r="CW212" i="36"/>
  <c r="DF212" i="36" s="1"/>
  <c r="DN212" i="36" s="1"/>
  <c r="CX138" i="42"/>
  <c r="DF138" i="42" s="1"/>
  <c r="DR138" i="42" s="1"/>
  <c r="CY138" i="42"/>
  <c r="CY144" i="42"/>
  <c r="CX144" i="42"/>
  <c r="DF144" i="42" s="1"/>
  <c r="DR144" i="42" s="1"/>
  <c r="CU48" i="42"/>
  <c r="CT48" i="42"/>
  <c r="DB48" i="42" s="1"/>
  <c r="CW80" i="42"/>
  <c r="CV80" i="42"/>
  <c r="DD80" i="42" s="1"/>
  <c r="DP80" i="42" s="1"/>
  <c r="CU176" i="42"/>
  <c r="CT176" i="42"/>
  <c r="DB176" i="42" s="1"/>
  <c r="CU64" i="36"/>
  <c r="DD64" i="36" s="1"/>
  <c r="DL64" i="36" s="1"/>
  <c r="CV64" i="36"/>
  <c r="CU128" i="36"/>
  <c r="DD128" i="36" s="1"/>
  <c r="DL128" i="36" s="1"/>
  <c r="CV128" i="36"/>
  <c r="CV192" i="36"/>
  <c r="CU192" i="36"/>
  <c r="DD192" i="36" s="1"/>
  <c r="DL192" i="36" s="1"/>
  <c r="CU50" i="42"/>
  <c r="CT50" i="42"/>
  <c r="DB50" i="42" s="1"/>
  <c r="CW82" i="42"/>
  <c r="CV82" i="42"/>
  <c r="DD82" i="42" s="1"/>
  <c r="DP82" i="42" s="1"/>
  <c r="CW130" i="42"/>
  <c r="CV130" i="42"/>
  <c r="DD130" i="42" s="1"/>
  <c r="DP130" i="42" s="1"/>
  <c r="CV178" i="42"/>
  <c r="DD178" i="42" s="1"/>
  <c r="DP178" i="42" s="1"/>
  <c r="CW178" i="42"/>
  <c r="CU56" i="24"/>
  <c r="DD56" i="24" s="1"/>
  <c r="DL56" i="24" s="1"/>
  <c r="CV56" i="24"/>
  <c r="CU80" i="24"/>
  <c r="DD80" i="24" s="1"/>
  <c r="DL80" i="24" s="1"/>
  <c r="CV80" i="24"/>
  <c r="CT112" i="24"/>
  <c r="CS112" i="24"/>
  <c r="CT144" i="24"/>
  <c r="CS144" i="24"/>
  <c r="CT176" i="24"/>
  <c r="CS176" i="24"/>
  <c r="CT208" i="24"/>
  <c r="CS208" i="24"/>
  <c r="CT50" i="36"/>
  <c r="CS50" i="36"/>
  <c r="DB50" i="36" s="1"/>
  <c r="DJ50" i="36" s="1"/>
  <c r="CS114" i="36"/>
  <c r="DB114" i="36" s="1"/>
  <c r="DJ114" i="36" s="1"/>
  <c r="CT114" i="36"/>
  <c r="CT178" i="36"/>
  <c r="CS178" i="36"/>
  <c r="DB178" i="36" s="1"/>
  <c r="DJ178" i="36" s="1"/>
  <c r="AY64" i="36"/>
  <c r="AY192" i="36"/>
  <c r="AY206" i="42"/>
  <c r="AY78" i="42"/>
  <c r="CG36" i="39"/>
  <c r="CG116" i="39"/>
  <c r="AY100" i="42"/>
  <c r="CW68" i="42"/>
  <c r="CV68" i="42"/>
  <c r="DD68" i="42" s="1"/>
  <c r="DP68" i="42" s="1"/>
  <c r="CW116" i="42"/>
  <c r="CV116" i="42"/>
  <c r="DD116" i="42" s="1"/>
  <c r="DP116" i="42" s="1"/>
  <c r="CW196" i="42"/>
  <c r="CV196" i="42"/>
  <c r="DD196" i="42" s="1"/>
  <c r="DP196" i="42" s="1"/>
  <c r="CV52" i="36"/>
  <c r="CU52" i="36"/>
  <c r="DD52" i="36" s="1"/>
  <c r="DL52" i="36" s="1"/>
  <c r="CV116" i="36"/>
  <c r="CU116" i="36"/>
  <c r="DD116" i="36" s="1"/>
  <c r="DL116" i="36" s="1"/>
  <c r="CU180" i="36"/>
  <c r="DD180" i="36" s="1"/>
  <c r="DL180" i="36" s="1"/>
  <c r="CV180" i="36"/>
  <c r="CX86" i="36"/>
  <c r="CW86" i="36"/>
  <c r="DF86" i="36" s="1"/>
  <c r="DN86" i="36" s="1"/>
  <c r="CW214" i="36"/>
  <c r="DF214" i="36" s="1"/>
  <c r="DN214" i="36" s="1"/>
  <c r="CX214" i="36"/>
  <c r="BQ42" i="15"/>
  <c r="CU26" i="42"/>
  <c r="CT26" i="42"/>
  <c r="DB26" i="42" s="1"/>
  <c r="CW70" i="42"/>
  <c r="CV70" i="42"/>
  <c r="DD70" i="42" s="1"/>
  <c r="DP70" i="42" s="1"/>
  <c r="CT102" i="42"/>
  <c r="DB102" i="42" s="1"/>
  <c r="CU102" i="42"/>
  <c r="CU198" i="42"/>
  <c r="CT198" i="42"/>
  <c r="DB198" i="42" s="1"/>
  <c r="CT26" i="24"/>
  <c r="CS26" i="24"/>
  <c r="CT58" i="24"/>
  <c r="CS58" i="24"/>
  <c r="CT90" i="24"/>
  <c r="CS90" i="24"/>
  <c r="CU122" i="24"/>
  <c r="DD122" i="24" s="1"/>
  <c r="DL122" i="24" s="1"/>
  <c r="CV122" i="24"/>
  <c r="CU154" i="24"/>
  <c r="DD154" i="24" s="1"/>
  <c r="DL154" i="24" s="1"/>
  <c r="CV154" i="24"/>
  <c r="CU186" i="24"/>
  <c r="DD186" i="24" s="1"/>
  <c r="DL186" i="24" s="1"/>
  <c r="CV186" i="24"/>
  <c r="CU54" i="36"/>
  <c r="DD54" i="36" s="1"/>
  <c r="DL54" i="36" s="1"/>
  <c r="CV54" i="36"/>
  <c r="CV118" i="36"/>
  <c r="CU118" i="36"/>
  <c r="DD118" i="36" s="1"/>
  <c r="DL118" i="36" s="1"/>
  <c r="CV182" i="36"/>
  <c r="CU182" i="36"/>
  <c r="DD182" i="36" s="1"/>
  <c r="DL182" i="36" s="1"/>
  <c r="CX76" i="36"/>
  <c r="CW76" i="36"/>
  <c r="DF76" i="36" s="1"/>
  <c r="DN76" i="36" s="1"/>
  <c r="CW204" i="36"/>
  <c r="DF204" i="36" s="1"/>
  <c r="DN204" i="36" s="1"/>
  <c r="CX204" i="36"/>
  <c r="CY136" i="42"/>
  <c r="CX136" i="42"/>
  <c r="DF136" i="42" s="1"/>
  <c r="DR136" i="42" s="1"/>
  <c r="DI28" i="42"/>
  <c r="CW72" i="42"/>
  <c r="CV72" i="42"/>
  <c r="DD72" i="42" s="1"/>
  <c r="DP72" i="42" s="1"/>
  <c r="CW104" i="42"/>
  <c r="CV104" i="42"/>
  <c r="DD104" i="42" s="1"/>
  <c r="DP104" i="42" s="1"/>
  <c r="CU152" i="42"/>
  <c r="CT152" i="42"/>
  <c r="DB152" i="42" s="1"/>
  <c r="CU200" i="42"/>
  <c r="CT200" i="42"/>
  <c r="DB200" i="42" s="1"/>
  <c r="CT24" i="36"/>
  <c r="CT218" i="36" s="1"/>
  <c r="CS24" i="36"/>
  <c r="DB24" i="36" s="1"/>
  <c r="DJ24" i="36" s="1"/>
  <c r="CS88" i="36"/>
  <c r="DB88" i="36" s="1"/>
  <c r="DJ88" i="36" s="1"/>
  <c r="CT88" i="36"/>
  <c r="CS152" i="36"/>
  <c r="DB152" i="36" s="1"/>
  <c r="DJ152" i="36" s="1"/>
  <c r="CT152" i="36"/>
  <c r="CT216" i="36"/>
  <c r="CS216" i="36"/>
  <c r="DB216" i="36" s="1"/>
  <c r="DJ216" i="36" s="1"/>
  <c r="CG86" i="39"/>
  <c r="CW42" i="42"/>
  <c r="CV42" i="42"/>
  <c r="DD42" i="42" s="1"/>
  <c r="DP42" i="42" s="1"/>
  <c r="CU90" i="42"/>
  <c r="CT90" i="42"/>
  <c r="DB90" i="42" s="1"/>
  <c r="CW170" i="42"/>
  <c r="CV170" i="42"/>
  <c r="DD170" i="42" s="1"/>
  <c r="DP170" i="42" s="1"/>
  <c r="CU52" i="24"/>
  <c r="DD52" i="24" s="1"/>
  <c r="DL52" i="24" s="1"/>
  <c r="CV52" i="24"/>
  <c r="CU84" i="24"/>
  <c r="DD84" i="24" s="1"/>
  <c r="DL84" i="24" s="1"/>
  <c r="CV84" i="24"/>
  <c r="CU116" i="24"/>
  <c r="DD116" i="24" s="1"/>
  <c r="DL116" i="24" s="1"/>
  <c r="CV116" i="24"/>
  <c r="CU148" i="24"/>
  <c r="DD148" i="24" s="1"/>
  <c r="DL148" i="24" s="1"/>
  <c r="CV148" i="24"/>
  <c r="CT172" i="24"/>
  <c r="CS172" i="24"/>
  <c r="CU204" i="24"/>
  <c r="DD204" i="24" s="1"/>
  <c r="DL204" i="24" s="1"/>
  <c r="CV204" i="24"/>
  <c r="CU42" i="36"/>
  <c r="DD42" i="36" s="1"/>
  <c r="DL42" i="36" s="1"/>
  <c r="CV42" i="36"/>
  <c r="CU106" i="36"/>
  <c r="DD106" i="36" s="1"/>
  <c r="DL106" i="36" s="1"/>
  <c r="CV106" i="36"/>
  <c r="CV170" i="36"/>
  <c r="CU170" i="36"/>
  <c r="DD170" i="36" s="1"/>
  <c r="DL170" i="36" s="1"/>
  <c r="AY200" i="36"/>
  <c r="AY150" i="42"/>
  <c r="AY22" i="42"/>
  <c r="CG60" i="39"/>
  <c r="CG108" i="39"/>
  <c r="CX92" i="42"/>
  <c r="DF92" i="42" s="1"/>
  <c r="DR92" i="42" s="1"/>
  <c r="CY92" i="42"/>
  <c r="CU44" i="42"/>
  <c r="CT44" i="42"/>
  <c r="DB44" i="42" s="1"/>
  <c r="DI76" i="42"/>
  <c r="CT124" i="42"/>
  <c r="DB124" i="42" s="1"/>
  <c r="CU124" i="42"/>
  <c r="CU172" i="42"/>
  <c r="CT172" i="42"/>
  <c r="DB172" i="42" s="1"/>
  <c r="CW204" i="42"/>
  <c r="CV204" i="42"/>
  <c r="DD204" i="42" s="1"/>
  <c r="DP204" i="42" s="1"/>
  <c r="CU60" i="36"/>
  <c r="DD60" i="36" s="1"/>
  <c r="DL60" i="36" s="1"/>
  <c r="CV60" i="36"/>
  <c r="CV124" i="36"/>
  <c r="CU124" i="36"/>
  <c r="DD124" i="36" s="1"/>
  <c r="DL124" i="36" s="1"/>
  <c r="CV188" i="36"/>
  <c r="CU188" i="36"/>
  <c r="DD188" i="36" s="1"/>
  <c r="DL188" i="36" s="1"/>
  <c r="AY94" i="36"/>
  <c r="CW206" i="42"/>
  <c r="CV206" i="42"/>
  <c r="DD206" i="42" s="1"/>
  <c r="DP206" i="42" s="1"/>
  <c r="CV158" i="36"/>
  <c r="CU158" i="36"/>
  <c r="DD158" i="36" s="1"/>
  <c r="DL158" i="36" s="1"/>
  <c r="CX42" i="42"/>
  <c r="DF42" i="42" s="1"/>
  <c r="DR42" i="42" s="1"/>
  <c r="CY42" i="42"/>
  <c r="CV208" i="42"/>
  <c r="DD208" i="42" s="1"/>
  <c r="DP208" i="42" s="1"/>
  <c r="CW208" i="42"/>
  <c r="CU176" i="36"/>
  <c r="DD176" i="36" s="1"/>
  <c r="DL176" i="36" s="1"/>
  <c r="CV176" i="36"/>
  <c r="CU82" i="42"/>
  <c r="CT82" i="42"/>
  <c r="DB82" i="42" s="1"/>
  <c r="CU104" i="24"/>
  <c r="DD104" i="24" s="1"/>
  <c r="DL104" i="24" s="1"/>
  <c r="CV104" i="24"/>
  <c r="CS98" i="36"/>
  <c r="DB98" i="36" s="1"/>
  <c r="DJ98" i="36" s="1"/>
  <c r="CT98" i="36"/>
  <c r="CX132" i="42"/>
  <c r="DF132" i="42" s="1"/>
  <c r="DR132" i="42" s="1"/>
  <c r="CY132" i="42"/>
  <c r="CX182" i="36"/>
  <c r="CW182" i="36"/>
  <c r="DF182" i="36" s="1"/>
  <c r="DN182" i="36" s="1"/>
  <c r="CT50" i="24"/>
  <c r="CS50" i="24"/>
  <c r="CX172" i="36"/>
  <c r="CW172" i="36"/>
  <c r="DF172" i="36" s="1"/>
  <c r="DN172" i="36" s="1"/>
  <c r="CU104" i="42"/>
  <c r="CT104" i="42"/>
  <c r="DB104" i="42" s="1"/>
  <c r="CU122" i="42"/>
  <c r="CT122" i="42"/>
  <c r="DB122" i="42" s="1"/>
  <c r="CU90" i="36"/>
  <c r="DD90" i="36" s="1"/>
  <c r="DL90" i="36" s="1"/>
  <c r="CV90" i="36"/>
  <c r="CW156" i="42"/>
  <c r="CV156" i="42"/>
  <c r="DD156" i="42" s="1"/>
  <c r="DP156" i="42" s="1"/>
  <c r="CV172" i="36"/>
  <c r="CU172" i="36"/>
  <c r="DD172" i="36" s="1"/>
  <c r="DL172" i="36" s="1"/>
  <c r="BY106" i="7"/>
  <c r="CW78" i="42"/>
  <c r="CV78" i="42"/>
  <c r="DD78" i="42" s="1"/>
  <c r="DP78" i="42" s="1"/>
  <c r="CU134" i="24"/>
  <c r="DD134" i="24" s="1"/>
  <c r="DL134" i="24" s="1"/>
  <c r="CV134" i="24"/>
  <c r="CW160" i="42"/>
  <c r="CV160" i="42"/>
  <c r="DD160" i="42" s="1"/>
  <c r="DP160" i="42" s="1"/>
  <c r="CT200" i="24"/>
  <c r="CS200" i="24"/>
  <c r="CX116" i="42"/>
  <c r="DF116" i="42" s="1"/>
  <c r="DR116" i="42" s="1"/>
  <c r="CY116" i="42"/>
  <c r="CT196" i="42"/>
  <c r="DB196" i="42" s="1"/>
  <c r="CU196" i="42"/>
  <c r="CT180" i="36"/>
  <c r="CS180" i="36"/>
  <c r="DB180" i="36" s="1"/>
  <c r="DJ180" i="36" s="1"/>
  <c r="DR180" i="36" s="1"/>
  <c r="CW150" i="42"/>
  <c r="CV150" i="42"/>
  <c r="DD150" i="42" s="1"/>
  <c r="DP150" i="42" s="1"/>
  <c r="CU202" i="24"/>
  <c r="DD202" i="24" s="1"/>
  <c r="DL202" i="24" s="1"/>
  <c r="CV202" i="24"/>
  <c r="CV44" i="24"/>
  <c r="CU44" i="24"/>
  <c r="DD44" i="24" s="1"/>
  <c r="DL44" i="24" s="1"/>
  <c r="CX38" i="42"/>
  <c r="DF38" i="42" s="1"/>
  <c r="DR38" i="42" s="1"/>
  <c r="CY38" i="42"/>
  <c r="CT44" i="36"/>
  <c r="CS44" i="36"/>
  <c r="DB44" i="36" s="1"/>
  <c r="DJ44" i="36" s="1"/>
  <c r="AY76" i="24"/>
  <c r="CW76" i="24" s="1"/>
  <c r="DF76" i="24" s="1"/>
  <c r="DN76" i="24" s="1"/>
  <c r="AY178" i="24"/>
  <c r="CW178" i="24" s="1"/>
  <c r="DF178" i="24" s="1"/>
  <c r="DN178" i="24" s="1"/>
  <c r="BY48" i="6"/>
  <c r="DA48" i="6" s="1"/>
  <c r="BO86" i="15"/>
  <c r="CO86" i="15" s="1"/>
  <c r="BO36" i="14"/>
  <c r="CO36" i="14" s="1"/>
  <c r="EP66" i="30"/>
  <c r="EP102" i="30"/>
  <c r="EP28" i="30"/>
  <c r="AY48" i="1"/>
  <c r="AY198" i="1"/>
  <c r="CW46" i="42"/>
  <c r="CV46" i="42"/>
  <c r="DD46" i="42" s="1"/>
  <c r="DP46" i="42" s="1"/>
  <c r="CT94" i="42"/>
  <c r="DB94" i="42" s="1"/>
  <c r="CU94" i="42"/>
  <c r="CW126" i="42"/>
  <c r="CV126" i="42"/>
  <c r="DD126" i="42" s="1"/>
  <c r="DP126" i="42" s="1"/>
  <c r="CW174" i="42"/>
  <c r="CV174" i="42"/>
  <c r="DD174" i="42" s="1"/>
  <c r="DP174" i="42" s="1"/>
  <c r="CV46" i="24"/>
  <c r="CU46" i="24"/>
  <c r="DD46" i="24" s="1"/>
  <c r="DL46" i="24" s="1"/>
  <c r="CU78" i="24"/>
  <c r="DD78" i="24" s="1"/>
  <c r="DL78" i="24" s="1"/>
  <c r="CV78" i="24"/>
  <c r="CU110" i="24"/>
  <c r="DD110" i="24" s="1"/>
  <c r="DL110" i="24" s="1"/>
  <c r="CV110" i="24"/>
  <c r="CU142" i="24"/>
  <c r="DD142" i="24" s="1"/>
  <c r="DL142" i="24" s="1"/>
  <c r="CV142" i="24"/>
  <c r="CT174" i="24"/>
  <c r="CS174" i="24"/>
  <c r="CU206" i="24"/>
  <c r="DD206" i="24" s="1"/>
  <c r="DL206" i="24" s="1"/>
  <c r="CV206" i="24"/>
  <c r="CT62" i="36"/>
  <c r="CS62" i="36"/>
  <c r="DB62" i="36" s="1"/>
  <c r="DJ62" i="36" s="1"/>
  <c r="CS126" i="36"/>
  <c r="DB126" i="36" s="1"/>
  <c r="DJ126" i="36" s="1"/>
  <c r="CT126" i="36"/>
  <c r="CT190" i="36"/>
  <c r="CS190" i="36"/>
  <c r="DB190" i="36" s="1"/>
  <c r="DJ190" i="36" s="1"/>
  <c r="AY100" i="36"/>
  <c r="AY122" i="42"/>
  <c r="CW48" i="42"/>
  <c r="CV48" i="42"/>
  <c r="DD48" i="42" s="1"/>
  <c r="DP48" i="42" s="1"/>
  <c r="CT96" i="42"/>
  <c r="DB96" i="42" s="1"/>
  <c r="CU96" i="42"/>
  <c r="CW128" i="42"/>
  <c r="CV128" i="42"/>
  <c r="DD128" i="42" s="1"/>
  <c r="DP128" i="42" s="1"/>
  <c r="CW176" i="42"/>
  <c r="CV176" i="42"/>
  <c r="DD176" i="42" s="1"/>
  <c r="DP176" i="42" s="1"/>
  <c r="CS22" i="36"/>
  <c r="DB22" i="36" s="1"/>
  <c r="DJ22" i="36" s="1"/>
  <c r="CT22" i="36"/>
  <c r="CT80" i="36"/>
  <c r="CS80" i="36"/>
  <c r="DB80" i="36" s="1"/>
  <c r="DJ80" i="36" s="1"/>
  <c r="CT144" i="36"/>
  <c r="CS144" i="36"/>
  <c r="DB144" i="36" s="1"/>
  <c r="DJ144" i="36" s="1"/>
  <c r="CS208" i="36"/>
  <c r="DB208" i="36" s="1"/>
  <c r="DJ208" i="36" s="1"/>
  <c r="CT208" i="36"/>
  <c r="CW122" i="36"/>
  <c r="DF122" i="36" s="1"/>
  <c r="DN122" i="36" s="1"/>
  <c r="CX122" i="36"/>
  <c r="CV50" i="42"/>
  <c r="DD50" i="42" s="1"/>
  <c r="DP50" i="42" s="1"/>
  <c r="CW50" i="42"/>
  <c r="CW98" i="42"/>
  <c r="CV98" i="42"/>
  <c r="DD98" i="42" s="1"/>
  <c r="DP98" i="42" s="1"/>
  <c r="CU178" i="42"/>
  <c r="CT178" i="42"/>
  <c r="DB178" i="42" s="1"/>
  <c r="AY28" i="42"/>
  <c r="CT56" i="24"/>
  <c r="CS56" i="24"/>
  <c r="CU88" i="24"/>
  <c r="DD88" i="24" s="1"/>
  <c r="DL88" i="24" s="1"/>
  <c r="CV88" i="24"/>
  <c r="CU112" i="24"/>
  <c r="DD112" i="24" s="1"/>
  <c r="DL112" i="24" s="1"/>
  <c r="CV112" i="24"/>
  <c r="CU144" i="24"/>
  <c r="DD144" i="24" s="1"/>
  <c r="DL144" i="24" s="1"/>
  <c r="CV144" i="24"/>
  <c r="CU176" i="24"/>
  <c r="DD176" i="24" s="1"/>
  <c r="DL176" i="24" s="1"/>
  <c r="CV176" i="24"/>
  <c r="CU208" i="24"/>
  <c r="DD208" i="24" s="1"/>
  <c r="DL208" i="24" s="1"/>
  <c r="CV208" i="24"/>
  <c r="CU50" i="36"/>
  <c r="DD50" i="36" s="1"/>
  <c r="DL50" i="36" s="1"/>
  <c r="CV50" i="36"/>
  <c r="CV114" i="36"/>
  <c r="CU114" i="36"/>
  <c r="DD114" i="36" s="1"/>
  <c r="DL114" i="36" s="1"/>
  <c r="CV178" i="36"/>
  <c r="CU178" i="36"/>
  <c r="DD178" i="36" s="1"/>
  <c r="DL178" i="36" s="1"/>
  <c r="AY80" i="36"/>
  <c r="AY208" i="36"/>
  <c r="AY190" i="42"/>
  <c r="AY62" i="42"/>
  <c r="CX212" i="42"/>
  <c r="DF212" i="42" s="1"/>
  <c r="DR212" i="42" s="1"/>
  <c r="CY212" i="42"/>
  <c r="CX84" i="42"/>
  <c r="DF84" i="42" s="1"/>
  <c r="DR84" i="42" s="1"/>
  <c r="CY84" i="42"/>
  <c r="CU36" i="42"/>
  <c r="CT36" i="42"/>
  <c r="DB36" i="42" s="1"/>
  <c r="DI116" i="42"/>
  <c r="CV164" i="42"/>
  <c r="DD164" i="42" s="1"/>
  <c r="DP164" i="42" s="1"/>
  <c r="CW164" i="42"/>
  <c r="DI196" i="42"/>
  <c r="CT68" i="36"/>
  <c r="CS68" i="36"/>
  <c r="DB68" i="36" s="1"/>
  <c r="DJ68" i="36" s="1"/>
  <c r="CT132" i="36"/>
  <c r="CS132" i="36"/>
  <c r="DB132" i="36" s="1"/>
  <c r="DJ132" i="36" s="1"/>
  <c r="CT196" i="36"/>
  <c r="CS196" i="36"/>
  <c r="DB196" i="36" s="1"/>
  <c r="DJ196" i="36" s="1"/>
  <c r="DR196" i="36" s="1"/>
  <c r="AY102" i="36"/>
  <c r="CW26" i="42"/>
  <c r="CV26" i="42"/>
  <c r="DD26" i="42" s="1"/>
  <c r="DP26" i="42" s="1"/>
  <c r="CT70" i="42"/>
  <c r="DB70" i="42" s="1"/>
  <c r="CU70" i="42"/>
  <c r="CV118" i="42"/>
  <c r="DD118" i="42" s="1"/>
  <c r="DP118" i="42" s="1"/>
  <c r="CW118" i="42"/>
  <c r="CT150" i="42"/>
  <c r="DB150" i="42" s="1"/>
  <c r="CU150" i="42"/>
  <c r="CW198" i="42"/>
  <c r="CV198" i="42"/>
  <c r="DD198" i="42" s="1"/>
  <c r="DP198" i="42" s="1"/>
  <c r="CU34" i="24"/>
  <c r="DD34" i="24" s="1"/>
  <c r="DL34" i="24" s="1"/>
  <c r="CV34" i="24"/>
  <c r="CU66" i="24"/>
  <c r="DD66" i="24" s="1"/>
  <c r="DL66" i="24" s="1"/>
  <c r="CV66" i="24"/>
  <c r="CU98" i="24"/>
  <c r="DD98" i="24" s="1"/>
  <c r="DL98" i="24" s="1"/>
  <c r="CV98" i="24"/>
  <c r="CT122" i="24"/>
  <c r="CS122" i="24"/>
  <c r="CT154" i="24"/>
  <c r="CS154" i="24"/>
  <c r="CT186" i="24"/>
  <c r="CS186" i="24"/>
  <c r="CT210" i="24"/>
  <c r="CS210" i="24"/>
  <c r="CS70" i="36"/>
  <c r="DB70" i="36" s="1"/>
  <c r="DJ70" i="36" s="1"/>
  <c r="CT70" i="36"/>
  <c r="CS134" i="36"/>
  <c r="DB134" i="36" s="1"/>
  <c r="DJ134" i="36" s="1"/>
  <c r="CT134" i="36"/>
  <c r="CT198" i="36"/>
  <c r="CS198" i="36"/>
  <c r="DB198" i="36" s="1"/>
  <c r="DJ198" i="36" s="1"/>
  <c r="CX92" i="36"/>
  <c r="CW92" i="36"/>
  <c r="DF92" i="36" s="1"/>
  <c r="DN92" i="36" s="1"/>
  <c r="AY178" i="42"/>
  <c r="AY50" i="42"/>
  <c r="CX120" i="42"/>
  <c r="DF120" i="42" s="1"/>
  <c r="DR120" i="42" s="1"/>
  <c r="CY120" i="42"/>
  <c r="CW28" i="42"/>
  <c r="CV28" i="42"/>
  <c r="DD28" i="42" s="1"/>
  <c r="DP28" i="42" s="1"/>
  <c r="CU120" i="42"/>
  <c r="CT120" i="42"/>
  <c r="DB120" i="42" s="1"/>
  <c r="CW200" i="42"/>
  <c r="CV200" i="42"/>
  <c r="DD200" i="42" s="1"/>
  <c r="DP200" i="42" s="1"/>
  <c r="CU24" i="36"/>
  <c r="DD24" i="36" s="1"/>
  <c r="DL24" i="36" s="1"/>
  <c r="CV24" i="36"/>
  <c r="CV88" i="36"/>
  <c r="CU88" i="36"/>
  <c r="DD88" i="36" s="1"/>
  <c r="DL88" i="36" s="1"/>
  <c r="CV152" i="36"/>
  <c r="CU152" i="36"/>
  <c r="DD152" i="36" s="1"/>
  <c r="DL152" i="36" s="1"/>
  <c r="CV216" i="36"/>
  <c r="CU216" i="36"/>
  <c r="DD216" i="36" s="1"/>
  <c r="DL216" i="36" s="1"/>
  <c r="CT20" i="42"/>
  <c r="DB20" i="42" s="1"/>
  <c r="CU20" i="42"/>
  <c r="CU218" i="42" s="1"/>
  <c r="CW90" i="42"/>
  <c r="CV90" i="42"/>
  <c r="DD90" i="42" s="1"/>
  <c r="DP90" i="42" s="1"/>
  <c r="CW138" i="42"/>
  <c r="CV138" i="42"/>
  <c r="DD138" i="42" s="1"/>
  <c r="DP138" i="42" s="1"/>
  <c r="CT52" i="24"/>
  <c r="CS52" i="24"/>
  <c r="CT84" i="24"/>
  <c r="CS84" i="24"/>
  <c r="CT116" i="24"/>
  <c r="CS116" i="24"/>
  <c r="CT148" i="24"/>
  <c r="CS148" i="24"/>
  <c r="CT204" i="24"/>
  <c r="CS204" i="24"/>
  <c r="CS58" i="36"/>
  <c r="DB58" i="36" s="1"/>
  <c r="DJ58" i="36" s="1"/>
  <c r="CT58" i="36"/>
  <c r="CT122" i="36"/>
  <c r="CS122" i="36"/>
  <c r="DB122" i="36" s="1"/>
  <c r="DJ122" i="36" s="1"/>
  <c r="CT186" i="36"/>
  <c r="CS186" i="36"/>
  <c r="DB186" i="36" s="1"/>
  <c r="DJ186" i="36" s="1"/>
  <c r="AY88" i="36"/>
  <c r="AY216" i="36"/>
  <c r="AY134" i="42"/>
  <c r="AY204" i="42"/>
  <c r="AY76" i="42"/>
  <c r="CU92" i="42"/>
  <c r="CT92" i="42"/>
  <c r="DB92" i="42" s="1"/>
  <c r="DI124" i="42"/>
  <c r="CV172" i="42"/>
  <c r="DD172" i="42" s="1"/>
  <c r="DP172" i="42" s="1"/>
  <c r="CW172" i="42"/>
  <c r="CT60" i="36"/>
  <c r="CS60" i="36"/>
  <c r="DB60" i="36" s="1"/>
  <c r="DJ60" i="36" s="1"/>
  <c r="CT124" i="36"/>
  <c r="CS124" i="36"/>
  <c r="DB124" i="36" s="1"/>
  <c r="DJ124" i="36" s="1"/>
  <c r="CT188" i="36"/>
  <c r="CS188" i="36"/>
  <c r="DB188" i="36" s="1"/>
  <c r="DJ188" i="36" s="1"/>
  <c r="AY110" i="36"/>
  <c r="CT70" i="24"/>
  <c r="CS70" i="24"/>
  <c r="DB70" i="24" s="1"/>
  <c r="DJ70" i="24" s="1"/>
  <c r="CX180" i="36"/>
  <c r="CW180" i="36"/>
  <c r="DF180" i="36" s="1"/>
  <c r="DN180" i="36" s="1"/>
  <c r="CY176" i="42"/>
  <c r="CX176" i="42"/>
  <c r="DF176" i="42" s="1"/>
  <c r="DR176" i="42" s="1"/>
  <c r="CV48" i="36"/>
  <c r="CU48" i="36"/>
  <c r="DD48" i="36" s="1"/>
  <c r="DL48" i="36" s="1"/>
  <c r="CX74" i="36"/>
  <c r="CW74" i="36"/>
  <c r="DF74" i="36" s="1"/>
  <c r="DN74" i="36" s="1"/>
  <c r="CU34" i="42"/>
  <c r="CT34" i="42"/>
  <c r="DB34" i="42" s="1"/>
  <c r="CW210" i="42"/>
  <c r="CV210" i="42"/>
  <c r="DD210" i="42" s="1"/>
  <c r="DP210" i="42" s="1"/>
  <c r="CU168" i="24"/>
  <c r="DD168" i="24" s="1"/>
  <c r="DL168" i="24" s="1"/>
  <c r="CV168" i="24"/>
  <c r="CT162" i="36"/>
  <c r="CS162" i="36"/>
  <c r="DB162" i="36" s="1"/>
  <c r="DJ162" i="36" s="1"/>
  <c r="CW148" i="42"/>
  <c r="CV148" i="42"/>
  <c r="DD148" i="42" s="1"/>
  <c r="DP148" i="42" s="1"/>
  <c r="BM60" i="15"/>
  <c r="CM60" i="15" s="1"/>
  <c r="BK60" i="15"/>
  <c r="CK60" i="15" s="1"/>
  <c r="CT134" i="42"/>
  <c r="DB134" i="42" s="1"/>
  <c r="CU134" i="42"/>
  <c r="CT202" i="24"/>
  <c r="CS202" i="24"/>
  <c r="CW74" i="42"/>
  <c r="CV74" i="42"/>
  <c r="DD74" i="42" s="1"/>
  <c r="DP74" i="42" s="1"/>
  <c r="CU140" i="24"/>
  <c r="DD140" i="24" s="1"/>
  <c r="DL140" i="24" s="1"/>
  <c r="CV140" i="24"/>
  <c r="CV108" i="36"/>
  <c r="CU108" i="36"/>
  <c r="DD108" i="36" s="1"/>
  <c r="DL108" i="36" s="1"/>
  <c r="AY144" i="1"/>
  <c r="CT126" i="42"/>
  <c r="DB126" i="42" s="1"/>
  <c r="CU126" i="42"/>
  <c r="CT102" i="24"/>
  <c r="CS102" i="24"/>
  <c r="CT46" i="36"/>
  <c r="CS46" i="36"/>
  <c r="DB46" i="36" s="1"/>
  <c r="DJ46" i="36" s="1"/>
  <c r="CT64" i="36"/>
  <c r="CS64" i="36"/>
  <c r="DB64" i="36" s="1"/>
  <c r="DJ64" i="36" s="1"/>
  <c r="CT130" i="42"/>
  <c r="DB130" i="42" s="1"/>
  <c r="CU130" i="42"/>
  <c r="CT136" i="24"/>
  <c r="CS136" i="24"/>
  <c r="CV98" i="36"/>
  <c r="CU98" i="36"/>
  <c r="DD98" i="36" s="1"/>
  <c r="DL98" i="36" s="1"/>
  <c r="CT148" i="42"/>
  <c r="DB148" i="42" s="1"/>
  <c r="CU148" i="42"/>
  <c r="CT114" i="24"/>
  <c r="CS114" i="24"/>
  <c r="CW188" i="36"/>
  <c r="DF188" i="36" s="1"/>
  <c r="DN188" i="36" s="1"/>
  <c r="CX188" i="36"/>
  <c r="AY82" i="42"/>
  <c r="CV152" i="42"/>
  <c r="DD152" i="42" s="1"/>
  <c r="DP152" i="42" s="1"/>
  <c r="CW152" i="42"/>
  <c r="CU42" i="42"/>
  <c r="CT42" i="42"/>
  <c r="DB42" i="42" s="1"/>
  <c r="CU76" i="24"/>
  <c r="DD76" i="24" s="1"/>
  <c r="DL76" i="24" s="1"/>
  <c r="CV76" i="24"/>
  <c r="CT42" i="36"/>
  <c r="CS42" i="36"/>
  <c r="DB42" i="36" s="1"/>
  <c r="DJ42" i="36" s="1"/>
  <c r="CT170" i="36"/>
  <c r="CS170" i="36"/>
  <c r="DB170" i="36" s="1"/>
  <c r="DJ170" i="36" s="1"/>
  <c r="CX108" i="42"/>
  <c r="DF108" i="42" s="1"/>
  <c r="DR108" i="42" s="1"/>
  <c r="CY108" i="42"/>
  <c r="CV124" i="42"/>
  <c r="DD124" i="42" s="1"/>
  <c r="DP124" i="42" s="1"/>
  <c r="CW124" i="42"/>
  <c r="CT172" i="36"/>
  <c r="CS172" i="36"/>
  <c r="DB172" i="36" s="1"/>
  <c r="DJ172" i="36" s="1"/>
  <c r="DR172" i="36" s="1"/>
  <c r="AU148" i="6"/>
  <c r="BU148" i="6" s="1"/>
  <c r="BY148" i="6" s="1"/>
  <c r="DA148" i="6" s="1"/>
  <c r="CW188" i="24"/>
  <c r="DF188" i="24" s="1"/>
  <c r="DN188" i="24" s="1"/>
  <c r="CX188" i="24"/>
  <c r="BY88" i="7"/>
  <c r="BO118" i="15"/>
  <c r="CO118" i="15" s="1"/>
  <c r="CS118" i="15" s="1"/>
  <c r="AU22" i="6"/>
  <c r="BU22" i="6" s="1"/>
  <c r="AY188" i="1"/>
  <c r="CX188" i="1" s="1"/>
  <c r="DF188" i="1" s="1"/>
  <c r="DR188" i="1" s="1"/>
  <c r="BY72" i="7"/>
  <c r="BY88" i="6"/>
  <c r="DA88" i="6" s="1"/>
  <c r="AU20" i="7"/>
  <c r="BU20" i="7" s="1"/>
  <c r="BK36" i="15"/>
  <c r="CK36" i="15" s="1"/>
  <c r="DT52" i="29"/>
  <c r="AY72" i="1"/>
  <c r="AY128" i="1"/>
  <c r="CW94" i="42"/>
  <c r="CV94" i="42"/>
  <c r="DD94" i="42" s="1"/>
  <c r="DP94" i="42" s="1"/>
  <c r="CT142" i="42"/>
  <c r="DB142" i="42" s="1"/>
  <c r="CU142" i="42"/>
  <c r="CT54" i="24"/>
  <c r="CS54" i="24"/>
  <c r="CU86" i="24"/>
  <c r="DD86" i="24" s="1"/>
  <c r="DL86" i="24" s="1"/>
  <c r="CV86" i="24"/>
  <c r="CT118" i="24"/>
  <c r="CS118" i="24"/>
  <c r="CU150" i="24"/>
  <c r="DD150" i="24" s="1"/>
  <c r="DL150" i="24" s="1"/>
  <c r="CV150" i="24"/>
  <c r="CV174" i="24"/>
  <c r="CU174" i="24"/>
  <c r="DD174" i="24" s="1"/>
  <c r="DL174" i="24" s="1"/>
  <c r="CT206" i="24"/>
  <c r="CS206" i="24"/>
  <c r="CV62" i="36"/>
  <c r="CU62" i="36"/>
  <c r="DD62" i="36" s="1"/>
  <c r="DL62" i="36" s="1"/>
  <c r="CV126" i="36"/>
  <c r="CU126" i="36"/>
  <c r="DD126" i="36" s="1"/>
  <c r="DL126" i="36" s="1"/>
  <c r="CV190" i="36"/>
  <c r="CU190" i="36"/>
  <c r="DD190" i="36" s="1"/>
  <c r="DL190" i="36" s="1"/>
  <c r="AY116" i="36"/>
  <c r="CC58" i="30"/>
  <c r="CK58" i="30" s="1"/>
  <c r="CX106" i="42"/>
  <c r="DF106" i="42" s="1"/>
  <c r="DR106" i="42" s="1"/>
  <c r="CY106" i="42"/>
  <c r="CW96" i="42"/>
  <c r="CV96" i="42"/>
  <c r="DD96" i="42" s="1"/>
  <c r="DP96" i="42" s="1"/>
  <c r="CT144" i="42"/>
  <c r="DB144" i="42" s="1"/>
  <c r="CU144" i="42"/>
  <c r="CV22" i="36"/>
  <c r="CU22" i="36"/>
  <c r="DD22" i="36" s="1"/>
  <c r="DL22" i="36" s="1"/>
  <c r="CV80" i="36"/>
  <c r="CU80" i="36"/>
  <c r="DD80" i="36" s="1"/>
  <c r="DL80" i="36" s="1"/>
  <c r="CV144" i="36"/>
  <c r="CU144" i="36"/>
  <c r="DD144" i="36" s="1"/>
  <c r="DL144" i="36" s="1"/>
  <c r="CV208" i="36"/>
  <c r="CU208" i="36"/>
  <c r="DD208" i="36" s="1"/>
  <c r="DL208" i="36" s="1"/>
  <c r="CW138" i="36"/>
  <c r="DF138" i="36" s="1"/>
  <c r="DN138" i="36" s="1"/>
  <c r="CX138" i="36"/>
  <c r="CV22" i="42"/>
  <c r="DD22" i="42" s="1"/>
  <c r="DP22" i="42" s="1"/>
  <c r="CW22" i="42"/>
  <c r="CU98" i="42"/>
  <c r="CT98" i="42"/>
  <c r="DB98" i="42" s="1"/>
  <c r="CU146" i="42"/>
  <c r="CT146" i="42"/>
  <c r="DB146" i="42" s="1"/>
  <c r="CV32" i="24"/>
  <c r="CU32" i="24"/>
  <c r="DD32" i="24" s="1"/>
  <c r="DL32" i="24" s="1"/>
  <c r="CU64" i="24"/>
  <c r="DD64" i="24" s="1"/>
  <c r="DL64" i="24" s="1"/>
  <c r="CV64" i="24"/>
  <c r="CT88" i="24"/>
  <c r="CS88" i="24"/>
  <c r="CU120" i="24"/>
  <c r="DD120" i="24" s="1"/>
  <c r="DL120" i="24" s="1"/>
  <c r="CV120" i="24"/>
  <c r="CU152" i="24"/>
  <c r="DD152" i="24" s="1"/>
  <c r="DL152" i="24" s="1"/>
  <c r="CV152" i="24"/>
  <c r="CT184" i="24"/>
  <c r="CS184" i="24"/>
  <c r="CU216" i="24"/>
  <c r="DD216" i="24" s="1"/>
  <c r="DL216" i="24" s="1"/>
  <c r="CV216" i="24"/>
  <c r="CT66" i="36"/>
  <c r="CS66" i="36"/>
  <c r="DB66" i="36" s="1"/>
  <c r="DJ66" i="36" s="1"/>
  <c r="CT130" i="36"/>
  <c r="CS130" i="36"/>
  <c r="DB130" i="36" s="1"/>
  <c r="DJ130" i="36" s="1"/>
  <c r="CT194" i="36"/>
  <c r="CS194" i="36"/>
  <c r="DB194" i="36" s="1"/>
  <c r="DJ194" i="36" s="1"/>
  <c r="AY96" i="36"/>
  <c r="AY174" i="42"/>
  <c r="AY46" i="42"/>
  <c r="AY196" i="42"/>
  <c r="AY68" i="42"/>
  <c r="CV36" i="42"/>
  <c r="DD36" i="42" s="1"/>
  <c r="DP36" i="42" s="1"/>
  <c r="CW36" i="42"/>
  <c r="CW84" i="42"/>
  <c r="CV84" i="42"/>
  <c r="DD84" i="42" s="1"/>
  <c r="DP84" i="42" s="1"/>
  <c r="CU116" i="42"/>
  <c r="CT116" i="42"/>
  <c r="DB116" i="42" s="1"/>
  <c r="DI164" i="42"/>
  <c r="CU212" i="42"/>
  <c r="CT212" i="42"/>
  <c r="DB212" i="42" s="1"/>
  <c r="CV68" i="36"/>
  <c r="CU68" i="36"/>
  <c r="DD68" i="36" s="1"/>
  <c r="DL68" i="36" s="1"/>
  <c r="CV132" i="36"/>
  <c r="CU132" i="36"/>
  <c r="DD132" i="36" s="1"/>
  <c r="DL132" i="36" s="1"/>
  <c r="CU196" i="36"/>
  <c r="DD196" i="36" s="1"/>
  <c r="DL196" i="36" s="1"/>
  <c r="CV196" i="36"/>
  <c r="AY118" i="36"/>
  <c r="CV38" i="42"/>
  <c r="DD38" i="42" s="1"/>
  <c r="DP38" i="42" s="1"/>
  <c r="CW38" i="42"/>
  <c r="CW166" i="42"/>
  <c r="CV166" i="42"/>
  <c r="DD166" i="42" s="1"/>
  <c r="DP166" i="42" s="1"/>
  <c r="CT34" i="24"/>
  <c r="CS34" i="24"/>
  <c r="CT66" i="24"/>
  <c r="CS66" i="24"/>
  <c r="CT98" i="24"/>
  <c r="CS98" i="24"/>
  <c r="CU130" i="24"/>
  <c r="DD130" i="24" s="1"/>
  <c r="DL130" i="24" s="1"/>
  <c r="CV130" i="24"/>
  <c r="CT162" i="24"/>
  <c r="CS162" i="24"/>
  <c r="CU210" i="24"/>
  <c r="DD210" i="24" s="1"/>
  <c r="DL210" i="24" s="1"/>
  <c r="CV210" i="24"/>
  <c r="CV70" i="36"/>
  <c r="CU70" i="36"/>
  <c r="DD70" i="36" s="1"/>
  <c r="DL70" i="36" s="1"/>
  <c r="CV134" i="36"/>
  <c r="CU134" i="36"/>
  <c r="DD134" i="36" s="1"/>
  <c r="DL134" i="36" s="1"/>
  <c r="CV198" i="36"/>
  <c r="CU198" i="36"/>
  <c r="DD198" i="36" s="1"/>
  <c r="DL198" i="36" s="1"/>
  <c r="AY108" i="36"/>
  <c r="AY162" i="42"/>
  <c r="AY34" i="42"/>
  <c r="AY104" i="42"/>
  <c r="CW40" i="42"/>
  <c r="CV40" i="42"/>
  <c r="DD40" i="42" s="1"/>
  <c r="DP40" i="42" s="1"/>
  <c r="CT72" i="42"/>
  <c r="DB72" i="42" s="1"/>
  <c r="CU72" i="42"/>
  <c r="CW120" i="42"/>
  <c r="CV120" i="42"/>
  <c r="DD120" i="42" s="1"/>
  <c r="DP120" i="42" s="1"/>
  <c r="CU168" i="42"/>
  <c r="CT168" i="42"/>
  <c r="DB168" i="42" s="1"/>
  <c r="CS40" i="36"/>
  <c r="DB40" i="36" s="1"/>
  <c r="DJ40" i="36" s="1"/>
  <c r="CT40" i="36"/>
  <c r="CS104" i="36"/>
  <c r="DB104" i="36" s="1"/>
  <c r="DJ104" i="36" s="1"/>
  <c r="CT104" i="36"/>
  <c r="CT168" i="36"/>
  <c r="CS168" i="36"/>
  <c r="DB168" i="36" s="1"/>
  <c r="DJ168" i="36" s="1"/>
  <c r="AY34" i="36"/>
  <c r="AY162" i="36"/>
  <c r="CV20" i="42"/>
  <c r="DD20" i="42" s="1"/>
  <c r="DP20" i="42" s="1"/>
  <c r="CW20" i="42"/>
  <c r="CW218" i="42" s="1"/>
  <c r="CU58" i="42"/>
  <c r="CT58" i="42"/>
  <c r="DB58" i="42" s="1"/>
  <c r="CW186" i="42"/>
  <c r="CV186" i="42"/>
  <c r="DD186" i="42" s="1"/>
  <c r="DP186" i="42" s="1"/>
  <c r="CT28" i="24"/>
  <c r="CS28" i="24"/>
  <c r="CT60" i="24"/>
  <c r="CS60" i="24"/>
  <c r="CT92" i="24"/>
  <c r="CS92" i="24"/>
  <c r="CT124" i="24"/>
  <c r="CS124" i="24"/>
  <c r="CT156" i="24"/>
  <c r="CS156" i="24"/>
  <c r="CU180" i="24"/>
  <c r="DD180" i="24" s="1"/>
  <c r="DL180" i="24" s="1"/>
  <c r="CV180" i="24"/>
  <c r="CT212" i="24"/>
  <c r="CS212" i="24"/>
  <c r="CV58" i="36"/>
  <c r="CU58" i="36"/>
  <c r="DD58" i="36" s="1"/>
  <c r="DL58" i="36" s="1"/>
  <c r="CV122" i="36"/>
  <c r="CU122" i="36"/>
  <c r="DD122" i="36" s="1"/>
  <c r="DL122" i="36" s="1"/>
  <c r="CV186" i="36"/>
  <c r="CU186" i="36"/>
  <c r="DD186" i="36" s="1"/>
  <c r="DL186" i="36" s="1"/>
  <c r="AY104" i="36"/>
  <c r="AY118" i="42"/>
  <c r="CY188" i="42"/>
  <c r="CX188" i="42"/>
  <c r="DF188" i="42" s="1"/>
  <c r="DR188" i="42" s="1"/>
  <c r="AY60" i="42"/>
  <c r="CV44" i="42"/>
  <c r="DD44" i="42" s="1"/>
  <c r="DP44" i="42" s="1"/>
  <c r="CW44" i="42"/>
  <c r="CW92" i="42"/>
  <c r="CV92" i="42"/>
  <c r="DD92" i="42" s="1"/>
  <c r="DP92" i="42" s="1"/>
  <c r="CU140" i="42"/>
  <c r="CT140" i="42"/>
  <c r="DB140" i="42" s="1"/>
  <c r="DI172" i="42"/>
  <c r="CV76" i="36"/>
  <c r="CU76" i="36"/>
  <c r="DD76" i="36" s="1"/>
  <c r="DL76" i="36" s="1"/>
  <c r="CV140" i="36"/>
  <c r="CU140" i="36"/>
  <c r="DD140" i="36" s="1"/>
  <c r="DL140" i="36" s="1"/>
  <c r="CV204" i="36"/>
  <c r="CU204" i="36"/>
  <c r="DD204" i="36" s="1"/>
  <c r="DL204" i="36" s="1"/>
  <c r="AY126" i="36"/>
  <c r="BQ116" i="6"/>
  <c r="AU116" i="6"/>
  <c r="BU116" i="6" s="1"/>
  <c r="BY152" i="6"/>
  <c r="DA152" i="6" s="1"/>
  <c r="CX70" i="24"/>
  <c r="CW70" i="24"/>
  <c r="DF70" i="24" s="1"/>
  <c r="DN70" i="24" s="1"/>
  <c r="CT190" i="24"/>
  <c r="CS190" i="24"/>
  <c r="CV112" i="36"/>
  <c r="CU112" i="36"/>
  <c r="DD112" i="36" s="1"/>
  <c r="DL112" i="36" s="1"/>
  <c r="CU72" i="24"/>
  <c r="DD72" i="24" s="1"/>
  <c r="DL72" i="24" s="1"/>
  <c r="CV72" i="24"/>
  <c r="CW160" i="36"/>
  <c r="DF160" i="36" s="1"/>
  <c r="DN160" i="36" s="1"/>
  <c r="CX160" i="36"/>
  <c r="CV164" i="36"/>
  <c r="CU164" i="36"/>
  <c r="DD164" i="36" s="1"/>
  <c r="DL164" i="36" s="1"/>
  <c r="CW102" i="42"/>
  <c r="CV102" i="42"/>
  <c r="DD102" i="42" s="1"/>
  <c r="DP102" i="42" s="1"/>
  <c r="CU114" i="24"/>
  <c r="DD114" i="24" s="1"/>
  <c r="DL114" i="24" s="1"/>
  <c r="CV114" i="24"/>
  <c r="CV38" i="36"/>
  <c r="CU38" i="36"/>
  <c r="DD38" i="36" s="1"/>
  <c r="DL38" i="36" s="1"/>
  <c r="CU56" i="42"/>
  <c r="CT56" i="42"/>
  <c r="DB56" i="42" s="1"/>
  <c r="CT136" i="36"/>
  <c r="CS136" i="36"/>
  <c r="DB136" i="36" s="1"/>
  <c r="DJ136" i="36" s="1"/>
  <c r="CT44" i="24"/>
  <c r="CS44" i="24"/>
  <c r="CX40" i="36"/>
  <c r="CW40" i="36"/>
  <c r="DF40" i="36" s="1"/>
  <c r="DN40" i="36" s="1"/>
  <c r="CY182" i="42"/>
  <c r="CX182" i="42"/>
  <c r="DF182" i="42" s="1"/>
  <c r="DR182" i="42" s="1"/>
  <c r="CT76" i="42"/>
  <c r="DB76" i="42" s="1"/>
  <c r="CU76" i="42"/>
  <c r="CW62" i="36"/>
  <c r="DF62" i="36" s="1"/>
  <c r="DN62" i="36" s="1"/>
  <c r="CX62" i="36"/>
  <c r="BY36" i="6"/>
  <c r="DA36" i="6" s="1"/>
  <c r="CU206" i="42"/>
  <c r="CT206" i="42"/>
  <c r="DB206" i="42" s="1"/>
  <c r="CX68" i="36"/>
  <c r="CW68" i="36"/>
  <c r="DF68" i="36" s="1"/>
  <c r="DN68" i="36" s="1"/>
  <c r="CX26" i="42"/>
  <c r="DF26" i="42" s="1"/>
  <c r="DR26" i="42" s="1"/>
  <c r="CY26" i="42"/>
  <c r="CT128" i="36"/>
  <c r="CS128" i="36"/>
  <c r="DB128" i="36" s="1"/>
  <c r="DJ128" i="36" s="1"/>
  <c r="DH218" i="42"/>
  <c r="DH219" i="42" s="1"/>
  <c r="DI18" i="42"/>
  <c r="CT48" i="24"/>
  <c r="CS48" i="24"/>
  <c r="CT168" i="24"/>
  <c r="CS168" i="24"/>
  <c r="CU34" i="36"/>
  <c r="DD34" i="36" s="1"/>
  <c r="DL34" i="36" s="1"/>
  <c r="CV34" i="36"/>
  <c r="CW198" i="36"/>
  <c r="DF198" i="36" s="1"/>
  <c r="DN198" i="36" s="1"/>
  <c r="CX198" i="36"/>
  <c r="CU90" i="24"/>
  <c r="DD90" i="24" s="1"/>
  <c r="DL90" i="24" s="1"/>
  <c r="CV90" i="24"/>
  <c r="CT54" i="36"/>
  <c r="CS54" i="36"/>
  <c r="DB54" i="36" s="1"/>
  <c r="DJ54" i="36" s="1"/>
  <c r="CV20" i="36"/>
  <c r="CU20" i="36"/>
  <c r="DD20" i="36" s="1"/>
  <c r="DL20" i="36" s="1"/>
  <c r="CV200" i="36"/>
  <c r="CU200" i="36"/>
  <c r="DD200" i="36" s="1"/>
  <c r="DL200" i="36" s="1"/>
  <c r="CV122" i="42"/>
  <c r="DD122" i="42" s="1"/>
  <c r="DP122" i="42" s="1"/>
  <c r="CW122" i="42"/>
  <c r="CT140" i="24"/>
  <c r="CS140" i="24"/>
  <c r="CX56" i="36"/>
  <c r="CW56" i="36"/>
  <c r="DF56" i="36" s="1"/>
  <c r="DN56" i="36" s="1"/>
  <c r="CX166" i="42"/>
  <c r="DF166" i="42" s="1"/>
  <c r="DR166" i="42" s="1"/>
  <c r="CY166" i="42"/>
  <c r="CW76" i="42"/>
  <c r="CV76" i="42"/>
  <c r="DD76" i="42" s="1"/>
  <c r="DP76" i="42" s="1"/>
  <c r="CX206" i="36"/>
  <c r="CW206" i="36"/>
  <c r="DF206" i="36" s="1"/>
  <c r="DN206" i="36" s="1"/>
  <c r="AU142" i="6"/>
  <c r="BU142" i="6" s="1"/>
  <c r="BY142" i="6" s="1"/>
  <c r="DA142" i="6" s="1"/>
  <c r="AY108" i="24"/>
  <c r="CW108" i="24" s="1"/>
  <c r="DF108" i="24" s="1"/>
  <c r="DN108" i="24" s="1"/>
  <c r="AY24" i="24"/>
  <c r="CW24" i="24" s="1"/>
  <c r="DF24" i="24" s="1"/>
  <c r="DN24" i="24" s="1"/>
  <c r="BO28" i="14"/>
  <c r="CO28" i="14" s="1"/>
  <c r="CY84" i="1"/>
  <c r="DW44" i="39"/>
  <c r="EE44" i="39" s="1"/>
  <c r="EQ44" i="39" s="1"/>
  <c r="EP98" i="30"/>
  <c r="EP76" i="30"/>
  <c r="EP86" i="30"/>
  <c r="AY176" i="1"/>
  <c r="CT62" i="42"/>
  <c r="DB62" i="42" s="1"/>
  <c r="CU62" i="42"/>
  <c r="DI94" i="42"/>
  <c r="CW142" i="42"/>
  <c r="CV142" i="42"/>
  <c r="DD142" i="42" s="1"/>
  <c r="DP142" i="42" s="1"/>
  <c r="CW190" i="42"/>
  <c r="CV190" i="42"/>
  <c r="DD190" i="42" s="1"/>
  <c r="DP190" i="42" s="1"/>
  <c r="CV54" i="24"/>
  <c r="CU54" i="24"/>
  <c r="DD54" i="24" s="1"/>
  <c r="DL54" i="24" s="1"/>
  <c r="CT86" i="24"/>
  <c r="CS86" i="24"/>
  <c r="CU118" i="24"/>
  <c r="DD118" i="24" s="1"/>
  <c r="DL118" i="24" s="1"/>
  <c r="CV118" i="24"/>
  <c r="CT150" i="24"/>
  <c r="CS150" i="24"/>
  <c r="CU182" i="24"/>
  <c r="DD182" i="24" s="1"/>
  <c r="DL182" i="24" s="1"/>
  <c r="CV182" i="24"/>
  <c r="CT214" i="24"/>
  <c r="CS214" i="24"/>
  <c r="CT78" i="36"/>
  <c r="CS78" i="36"/>
  <c r="DB78" i="36" s="1"/>
  <c r="DJ78" i="36" s="1"/>
  <c r="CS142" i="36"/>
  <c r="DB142" i="36" s="1"/>
  <c r="DJ142" i="36" s="1"/>
  <c r="CT142" i="36"/>
  <c r="CT206" i="36"/>
  <c r="CS206" i="36"/>
  <c r="DB206" i="36" s="1"/>
  <c r="DJ206" i="36" s="1"/>
  <c r="CX132" i="36"/>
  <c r="CW132" i="36"/>
  <c r="DF132" i="36" s="1"/>
  <c r="DN132" i="36" s="1"/>
  <c r="CY90" i="42"/>
  <c r="CX90" i="42"/>
  <c r="DF90" i="42" s="1"/>
  <c r="DR90" i="42" s="1"/>
  <c r="AY96" i="42"/>
  <c r="CU64" i="42"/>
  <c r="CT64" i="42"/>
  <c r="DB64" i="42" s="1"/>
  <c r="CU192" i="42"/>
  <c r="CT192" i="42"/>
  <c r="DB192" i="42" s="1"/>
  <c r="CT32" i="36"/>
  <c r="CS32" i="36"/>
  <c r="DB32" i="36" s="1"/>
  <c r="DJ32" i="36" s="1"/>
  <c r="CT96" i="36"/>
  <c r="CS96" i="36"/>
  <c r="DB96" i="36" s="1"/>
  <c r="DJ96" i="36" s="1"/>
  <c r="CS160" i="36"/>
  <c r="DB160" i="36" s="1"/>
  <c r="DJ160" i="36" s="1"/>
  <c r="DR160" i="36" s="1"/>
  <c r="CT160" i="36"/>
  <c r="AY154" i="36"/>
  <c r="CT66" i="42"/>
  <c r="DB66" i="42" s="1"/>
  <c r="CU66" i="42"/>
  <c r="CW146" i="42"/>
  <c r="CV146" i="42"/>
  <c r="DD146" i="42" s="1"/>
  <c r="DP146" i="42" s="1"/>
  <c r="CV194" i="42"/>
  <c r="DD194" i="42" s="1"/>
  <c r="DP194" i="42" s="1"/>
  <c r="CW194" i="42"/>
  <c r="CT32" i="24"/>
  <c r="CS32" i="24"/>
  <c r="CT64" i="24"/>
  <c r="CS64" i="24"/>
  <c r="CT96" i="24"/>
  <c r="CS96" i="24"/>
  <c r="CT120" i="24"/>
  <c r="CS120" i="24"/>
  <c r="CT152" i="24"/>
  <c r="CS152" i="24"/>
  <c r="CV184" i="24"/>
  <c r="CU184" i="24"/>
  <c r="DD184" i="24" s="1"/>
  <c r="DL184" i="24" s="1"/>
  <c r="CT216" i="24"/>
  <c r="CS216" i="24"/>
  <c r="CV66" i="36"/>
  <c r="CU66" i="36"/>
  <c r="DD66" i="36" s="1"/>
  <c r="DL66" i="36" s="1"/>
  <c r="CV130" i="36"/>
  <c r="CU130" i="36"/>
  <c r="DD130" i="36" s="1"/>
  <c r="DL130" i="36" s="1"/>
  <c r="CU194" i="36"/>
  <c r="DD194" i="36" s="1"/>
  <c r="DL194" i="36" s="1"/>
  <c r="CV194" i="36"/>
  <c r="AY112" i="36"/>
  <c r="AY158" i="42"/>
  <c r="CX30" i="42"/>
  <c r="DF30" i="42" s="1"/>
  <c r="DR30" i="42" s="1"/>
  <c r="CY30" i="42"/>
  <c r="AY180" i="42"/>
  <c r="AY52" i="42"/>
  <c r="DI36" i="42"/>
  <c r="CT84" i="42"/>
  <c r="DB84" i="42" s="1"/>
  <c r="CU84" i="42"/>
  <c r="CW132" i="42"/>
  <c r="CV132" i="42"/>
  <c r="DD132" i="42" s="1"/>
  <c r="DP132" i="42" s="1"/>
  <c r="CU164" i="42"/>
  <c r="CT164" i="42"/>
  <c r="DB164" i="42" s="1"/>
  <c r="CW212" i="42"/>
  <c r="CV212" i="42"/>
  <c r="DD212" i="42" s="1"/>
  <c r="DP212" i="42" s="1"/>
  <c r="CS84" i="36"/>
  <c r="DB84" i="36" s="1"/>
  <c r="DJ84" i="36" s="1"/>
  <c r="CT84" i="36"/>
  <c r="CS148" i="36"/>
  <c r="DB148" i="36" s="1"/>
  <c r="DJ148" i="36" s="1"/>
  <c r="CT148" i="36"/>
  <c r="CT212" i="36"/>
  <c r="CS212" i="36"/>
  <c r="DB212" i="36" s="1"/>
  <c r="DJ212" i="36" s="1"/>
  <c r="CX134" i="36"/>
  <c r="CW134" i="36"/>
  <c r="DF134" i="36" s="1"/>
  <c r="DN134" i="36" s="1"/>
  <c r="CT38" i="42"/>
  <c r="DB38" i="42" s="1"/>
  <c r="CU38" i="42"/>
  <c r="CW86" i="42"/>
  <c r="CV86" i="42"/>
  <c r="DD86" i="42" s="1"/>
  <c r="DP86" i="42" s="1"/>
  <c r="CT118" i="42"/>
  <c r="DB118" i="42" s="1"/>
  <c r="CU118" i="42"/>
  <c r="DI166" i="42"/>
  <c r="CT214" i="42"/>
  <c r="DB214" i="42" s="1"/>
  <c r="CU214" i="42"/>
  <c r="CU42" i="24"/>
  <c r="DD42" i="24" s="1"/>
  <c r="DL42" i="24" s="1"/>
  <c r="CV42" i="24"/>
  <c r="CU74" i="24"/>
  <c r="DD74" i="24" s="1"/>
  <c r="DL74" i="24" s="1"/>
  <c r="CV74" i="24"/>
  <c r="CT130" i="24"/>
  <c r="CS130" i="24"/>
  <c r="CV162" i="24"/>
  <c r="CU162" i="24"/>
  <c r="DD162" i="24" s="1"/>
  <c r="DL162" i="24" s="1"/>
  <c r="CT194" i="24"/>
  <c r="CS194" i="24"/>
  <c r="AY90" i="24"/>
  <c r="CT86" i="36"/>
  <c r="CS86" i="36"/>
  <c r="DB86" i="36" s="1"/>
  <c r="DJ86" i="36" s="1"/>
  <c r="CT150" i="36"/>
  <c r="CS150" i="36"/>
  <c r="DB150" i="36" s="1"/>
  <c r="DJ150" i="36" s="1"/>
  <c r="CT214" i="36"/>
  <c r="CS214" i="36"/>
  <c r="DB214" i="36" s="1"/>
  <c r="DJ214" i="36" s="1"/>
  <c r="CX124" i="36"/>
  <c r="CW124" i="36"/>
  <c r="DF124" i="36" s="1"/>
  <c r="DN124" i="36" s="1"/>
  <c r="AY146" i="42"/>
  <c r="CX216" i="42"/>
  <c r="DF216" i="42" s="1"/>
  <c r="DR216" i="42" s="1"/>
  <c r="CY216" i="42"/>
  <c r="CU40" i="42"/>
  <c r="CT40" i="42"/>
  <c r="DB40" i="42" s="1"/>
  <c r="CV88" i="42"/>
  <c r="DD88" i="42" s="1"/>
  <c r="DP88" i="42" s="1"/>
  <c r="CW88" i="42"/>
  <c r="CW168" i="42"/>
  <c r="CV168" i="42"/>
  <c r="DD168" i="42" s="1"/>
  <c r="DP168" i="42" s="1"/>
  <c r="CW216" i="42"/>
  <c r="CV216" i="42"/>
  <c r="DD216" i="42" s="1"/>
  <c r="DP216" i="42" s="1"/>
  <c r="CV40" i="36"/>
  <c r="CU40" i="36"/>
  <c r="DD40" i="36" s="1"/>
  <c r="DL40" i="36" s="1"/>
  <c r="CV104" i="36"/>
  <c r="CU104" i="36"/>
  <c r="DD104" i="36" s="1"/>
  <c r="DL104" i="36" s="1"/>
  <c r="CU168" i="36"/>
  <c r="DD168" i="36" s="1"/>
  <c r="DL168" i="36" s="1"/>
  <c r="CV168" i="36"/>
  <c r="AY50" i="36"/>
  <c r="AY178" i="36"/>
  <c r="CV58" i="42"/>
  <c r="DD58" i="42" s="1"/>
  <c r="DP58" i="42" s="1"/>
  <c r="CW58" i="42"/>
  <c r="CU106" i="42"/>
  <c r="CT106" i="42"/>
  <c r="DB106" i="42" s="1"/>
  <c r="CT138" i="42"/>
  <c r="DB138" i="42" s="1"/>
  <c r="CU138" i="42"/>
  <c r="CU186" i="42"/>
  <c r="CT186" i="42"/>
  <c r="DB186" i="42" s="1"/>
  <c r="CV28" i="24"/>
  <c r="CU28" i="24"/>
  <c r="DD28" i="24" s="1"/>
  <c r="DL28" i="24" s="1"/>
  <c r="CU60" i="24"/>
  <c r="DD60" i="24" s="1"/>
  <c r="DL60" i="24" s="1"/>
  <c r="CV60" i="24"/>
  <c r="CU92" i="24"/>
  <c r="DD92" i="24" s="1"/>
  <c r="DL92" i="24" s="1"/>
  <c r="CV92" i="24"/>
  <c r="CU124" i="24"/>
  <c r="DD124" i="24" s="1"/>
  <c r="DL124" i="24" s="1"/>
  <c r="CV124" i="24"/>
  <c r="CU156" i="24"/>
  <c r="DD156" i="24" s="1"/>
  <c r="DL156" i="24" s="1"/>
  <c r="CV156" i="24"/>
  <c r="CT180" i="24"/>
  <c r="CS180" i="24"/>
  <c r="CU212" i="24"/>
  <c r="DD212" i="24" s="1"/>
  <c r="DL212" i="24" s="1"/>
  <c r="CV212" i="24"/>
  <c r="CT74" i="36"/>
  <c r="CS74" i="36"/>
  <c r="DB74" i="36" s="1"/>
  <c r="DJ74" i="36" s="1"/>
  <c r="CT138" i="36"/>
  <c r="CS138" i="36"/>
  <c r="DB138" i="36" s="1"/>
  <c r="DJ138" i="36" s="1"/>
  <c r="CT202" i="36"/>
  <c r="CS202" i="36"/>
  <c r="DB202" i="36" s="1"/>
  <c r="DJ202" i="36" s="1"/>
  <c r="AY102" i="42"/>
  <c r="CX172" i="42"/>
  <c r="DF172" i="42" s="1"/>
  <c r="DR172" i="42" s="1"/>
  <c r="CY172" i="42"/>
  <c r="AY44" i="42"/>
  <c r="CT60" i="42"/>
  <c r="DB60" i="42" s="1"/>
  <c r="CU60" i="42"/>
  <c r="DI92" i="42"/>
  <c r="CW140" i="42"/>
  <c r="CV140" i="42"/>
  <c r="DD140" i="42" s="1"/>
  <c r="DP140" i="42" s="1"/>
  <c r="CU188" i="42"/>
  <c r="CT188" i="42"/>
  <c r="DB188" i="42" s="1"/>
  <c r="CS76" i="36"/>
  <c r="DB76" i="36" s="1"/>
  <c r="DJ76" i="36" s="1"/>
  <c r="CT76" i="36"/>
  <c r="CT140" i="36"/>
  <c r="CS140" i="36"/>
  <c r="DB140" i="36" s="1"/>
  <c r="DJ140" i="36" s="1"/>
  <c r="CT204" i="36"/>
  <c r="CS204" i="36"/>
  <c r="DB204" i="36" s="1"/>
  <c r="DJ204" i="36" s="1"/>
  <c r="DR204" i="36" s="1"/>
  <c r="AY142" i="36"/>
  <c r="CW110" i="42"/>
  <c r="CV110" i="42"/>
  <c r="DD110" i="42" s="1"/>
  <c r="DP110" i="42" s="1"/>
  <c r="CT134" i="24"/>
  <c r="CS134" i="24"/>
  <c r="CV94" i="36"/>
  <c r="CU94" i="36"/>
  <c r="DD94" i="36" s="1"/>
  <c r="DL94" i="36" s="1"/>
  <c r="CX170" i="42"/>
  <c r="DF170" i="42" s="1"/>
  <c r="DR170" i="42" s="1"/>
  <c r="CY170" i="42"/>
  <c r="CW112" i="42"/>
  <c r="CV112" i="42"/>
  <c r="DD112" i="42" s="1"/>
  <c r="DP112" i="42" s="1"/>
  <c r="CU136" i="24"/>
  <c r="DD136" i="24" s="1"/>
  <c r="DL136" i="24" s="1"/>
  <c r="CV136" i="24"/>
  <c r="CT34" i="36"/>
  <c r="CS34" i="36"/>
  <c r="DB34" i="36" s="1"/>
  <c r="DJ34" i="36" s="1"/>
  <c r="CV52" i="42"/>
  <c r="DD52" i="42" s="1"/>
  <c r="DP52" i="42" s="1"/>
  <c r="CW52" i="42"/>
  <c r="CU100" i="36"/>
  <c r="DD100" i="36" s="1"/>
  <c r="DL100" i="36" s="1"/>
  <c r="CV100" i="36"/>
  <c r="CW44" i="36"/>
  <c r="DF44" i="36" s="1"/>
  <c r="DN44" i="36" s="1"/>
  <c r="CX44" i="36"/>
  <c r="CY168" i="42"/>
  <c r="CX168" i="42"/>
  <c r="DF168" i="42" s="1"/>
  <c r="DR168" i="42" s="1"/>
  <c r="CT20" i="36"/>
  <c r="CS20" i="36"/>
  <c r="DB20" i="36" s="1"/>
  <c r="DJ20" i="36" s="1"/>
  <c r="AY98" i="36"/>
  <c r="CT108" i="24"/>
  <c r="CS108" i="24"/>
  <c r="CX168" i="36"/>
  <c r="CW168" i="36"/>
  <c r="DF168" i="36" s="1"/>
  <c r="DN168" i="36" s="1"/>
  <c r="CX124" i="42"/>
  <c r="DF124" i="42" s="1"/>
  <c r="DR124" i="42" s="1"/>
  <c r="CY124" i="42"/>
  <c r="CW190" i="36"/>
  <c r="DF190" i="36" s="1"/>
  <c r="DN190" i="36" s="1"/>
  <c r="CX190" i="36"/>
  <c r="AY26" i="1"/>
  <c r="CU70" i="24"/>
  <c r="DD70" i="24" s="1"/>
  <c r="DL70" i="24" s="1"/>
  <c r="CV70" i="24"/>
  <c r="CW196" i="36"/>
  <c r="DF196" i="36" s="1"/>
  <c r="DN196" i="36" s="1"/>
  <c r="CX196" i="36"/>
  <c r="AY32" i="42"/>
  <c r="CU208" i="42"/>
  <c r="CT208" i="42"/>
  <c r="DB208" i="42" s="1"/>
  <c r="CS192" i="36"/>
  <c r="DB192" i="36" s="1"/>
  <c r="DJ192" i="36" s="1"/>
  <c r="CT192" i="36"/>
  <c r="AY90" i="36"/>
  <c r="CW34" i="42"/>
  <c r="CV34" i="42"/>
  <c r="DD34" i="42" s="1"/>
  <c r="DP34" i="42" s="1"/>
  <c r="CT80" i="24"/>
  <c r="CS80" i="24"/>
  <c r="AY48" i="36"/>
  <c r="CT68" i="42"/>
  <c r="DB68" i="42" s="1"/>
  <c r="CU68" i="42"/>
  <c r="CX70" i="36"/>
  <c r="CW70" i="36"/>
  <c r="DF70" i="36" s="1"/>
  <c r="DN70" i="36" s="1"/>
  <c r="CU26" i="24"/>
  <c r="DD26" i="24" s="1"/>
  <c r="DL26" i="24" s="1"/>
  <c r="CV26" i="24"/>
  <c r="CX60" i="36"/>
  <c r="CW60" i="36"/>
  <c r="DF60" i="36" s="1"/>
  <c r="DN60" i="36" s="1"/>
  <c r="CX152" i="42"/>
  <c r="DF152" i="42" s="1"/>
  <c r="DR152" i="42" s="1"/>
  <c r="CY152" i="42"/>
  <c r="CU136" i="36"/>
  <c r="DD136" i="36" s="1"/>
  <c r="DL136" i="36" s="1"/>
  <c r="CV136" i="36"/>
  <c r="CU196" i="24"/>
  <c r="DD196" i="24" s="1"/>
  <c r="DL196" i="24" s="1"/>
  <c r="CV196" i="24"/>
  <c r="CV32" i="42"/>
  <c r="DD32" i="42" s="1"/>
  <c r="DP32" i="42" s="1"/>
  <c r="CW32" i="42"/>
  <c r="CX78" i="36"/>
  <c r="CW78" i="36"/>
  <c r="DF78" i="36" s="1"/>
  <c r="DN78" i="36" s="1"/>
  <c r="AY48" i="24"/>
  <c r="CW48" i="24" s="1"/>
  <c r="DF48" i="24" s="1"/>
  <c r="DN48" i="24" s="1"/>
  <c r="AY82" i="24"/>
  <c r="CW82" i="24" s="1"/>
  <c r="DF82" i="24" s="1"/>
  <c r="DN82" i="24" s="1"/>
  <c r="AY72" i="24"/>
  <c r="CW72" i="24" s="1"/>
  <c r="DF72" i="24" s="1"/>
  <c r="DN72" i="24" s="1"/>
  <c r="AY196" i="24"/>
  <c r="CW196" i="24" s="1"/>
  <c r="DF196" i="24" s="1"/>
  <c r="DN196" i="24" s="1"/>
  <c r="AU38" i="6"/>
  <c r="BU38" i="6" s="1"/>
  <c r="BY38" i="6" s="1"/>
  <c r="DA38" i="6" s="1"/>
  <c r="DI118" i="1"/>
  <c r="DW70" i="39"/>
  <c r="EE70" i="39" s="1"/>
  <c r="EQ70" i="39" s="1"/>
  <c r="BO116" i="14"/>
  <c r="CO116" i="14" s="1"/>
  <c r="CS116" i="14" s="1"/>
  <c r="DU116" i="14" s="1"/>
  <c r="EP82" i="30"/>
  <c r="EP108" i="30"/>
  <c r="CW62" i="42"/>
  <c r="CV62" i="42"/>
  <c r="DD62" i="42" s="1"/>
  <c r="DP62" i="42" s="1"/>
  <c r="CT110" i="42"/>
  <c r="DB110" i="42" s="1"/>
  <c r="CU110" i="42"/>
  <c r="CT30" i="24"/>
  <c r="CS30" i="24"/>
  <c r="CT62" i="24"/>
  <c r="CS62" i="24"/>
  <c r="CT94" i="24"/>
  <c r="CS94" i="24"/>
  <c r="CT126" i="24"/>
  <c r="CS126" i="24"/>
  <c r="CT158" i="24"/>
  <c r="CS158" i="24"/>
  <c r="CT182" i="24"/>
  <c r="CS182" i="24"/>
  <c r="CU214" i="24"/>
  <c r="DD214" i="24" s="1"/>
  <c r="DL214" i="24" s="1"/>
  <c r="CV214" i="24"/>
  <c r="CU78" i="36"/>
  <c r="DD78" i="36" s="1"/>
  <c r="DL78" i="36" s="1"/>
  <c r="CV78" i="36"/>
  <c r="CV142" i="36"/>
  <c r="CU142" i="36"/>
  <c r="DD142" i="36" s="1"/>
  <c r="DL142" i="36" s="1"/>
  <c r="CV206" i="36"/>
  <c r="CU206" i="36"/>
  <c r="DD206" i="36" s="1"/>
  <c r="DL206" i="36" s="1"/>
  <c r="CX148" i="36"/>
  <c r="CW148" i="36"/>
  <c r="DF148" i="36" s="1"/>
  <c r="DN148" i="36" s="1"/>
  <c r="AY202" i="42"/>
  <c r="AY74" i="42"/>
  <c r="AY208" i="42"/>
  <c r="AY80" i="42"/>
  <c r="CW64" i="42"/>
  <c r="CV64" i="42"/>
  <c r="DD64" i="42" s="1"/>
  <c r="DP64" i="42" s="1"/>
  <c r="CU112" i="42"/>
  <c r="CT112" i="42"/>
  <c r="DB112" i="42" s="1"/>
  <c r="CW144" i="42"/>
  <c r="CV144" i="42"/>
  <c r="DD144" i="42" s="1"/>
  <c r="DP144" i="42" s="1"/>
  <c r="CW192" i="42"/>
  <c r="CV192" i="42"/>
  <c r="DD192" i="42" s="1"/>
  <c r="DP192" i="42" s="1"/>
  <c r="CV32" i="36"/>
  <c r="CU32" i="36"/>
  <c r="DD32" i="36" s="1"/>
  <c r="DL32" i="36" s="1"/>
  <c r="CV96" i="36"/>
  <c r="CU96" i="36"/>
  <c r="DD96" i="36" s="1"/>
  <c r="DL96" i="36" s="1"/>
  <c r="CV160" i="36"/>
  <c r="CU160" i="36"/>
  <c r="DD160" i="36" s="1"/>
  <c r="DL160" i="36" s="1"/>
  <c r="AY42" i="36"/>
  <c r="AY170" i="36"/>
  <c r="CU22" i="42"/>
  <c r="CT22" i="42"/>
  <c r="DB22" i="42" s="1"/>
  <c r="CW66" i="42"/>
  <c r="CV66" i="42"/>
  <c r="DD66" i="42" s="1"/>
  <c r="DP66" i="42" s="1"/>
  <c r="CU114" i="42"/>
  <c r="CT114" i="42"/>
  <c r="DB114" i="42" s="1"/>
  <c r="CU194" i="42"/>
  <c r="CT194" i="42"/>
  <c r="DB194" i="42" s="1"/>
  <c r="CV40" i="24"/>
  <c r="CU40" i="24"/>
  <c r="DD40" i="24" s="1"/>
  <c r="DL40" i="24" s="1"/>
  <c r="CU96" i="24"/>
  <c r="DD96" i="24" s="1"/>
  <c r="DL96" i="24" s="1"/>
  <c r="CV96" i="24"/>
  <c r="CT128" i="24"/>
  <c r="CS128" i="24"/>
  <c r="CT160" i="24"/>
  <c r="CS160" i="24"/>
  <c r="CT192" i="24"/>
  <c r="CS192" i="24"/>
  <c r="AY80" i="24"/>
  <c r="CT82" i="36"/>
  <c r="CS82" i="36"/>
  <c r="DB82" i="36" s="1"/>
  <c r="DJ82" i="36" s="1"/>
  <c r="CT146" i="36"/>
  <c r="CS146" i="36"/>
  <c r="DB146" i="36" s="1"/>
  <c r="DJ146" i="36" s="1"/>
  <c r="CT210" i="36"/>
  <c r="CS210" i="36"/>
  <c r="DB210" i="36" s="1"/>
  <c r="DJ210" i="36" s="1"/>
  <c r="AY128" i="36"/>
  <c r="AY142" i="42"/>
  <c r="CX164" i="42"/>
  <c r="DF164" i="42" s="1"/>
  <c r="DR164" i="42" s="1"/>
  <c r="CY164" i="42"/>
  <c r="AY36" i="42"/>
  <c r="CU52" i="42"/>
  <c r="CT52" i="42"/>
  <c r="DB52" i="42" s="1"/>
  <c r="DI84" i="42"/>
  <c r="CU132" i="42"/>
  <c r="CT132" i="42"/>
  <c r="DB132" i="42" s="1"/>
  <c r="CV180" i="42"/>
  <c r="DD180" i="42" s="1"/>
  <c r="DP180" i="42" s="1"/>
  <c r="CW180" i="42"/>
  <c r="DI212" i="42"/>
  <c r="CV84" i="36"/>
  <c r="CU84" i="36"/>
  <c r="DD84" i="36" s="1"/>
  <c r="DL84" i="36" s="1"/>
  <c r="CV148" i="36"/>
  <c r="CU148" i="36"/>
  <c r="DD148" i="36" s="1"/>
  <c r="DL148" i="36" s="1"/>
  <c r="CU212" i="36"/>
  <c r="DD212" i="36" s="1"/>
  <c r="DL212" i="36" s="1"/>
  <c r="CV212" i="36"/>
  <c r="CX150" i="36"/>
  <c r="CW150" i="36"/>
  <c r="DF150" i="36" s="1"/>
  <c r="DN150" i="36" s="1"/>
  <c r="DI38" i="42"/>
  <c r="CT86" i="42"/>
  <c r="DB86" i="42" s="1"/>
  <c r="CU86" i="42"/>
  <c r="CW134" i="42"/>
  <c r="CV134" i="42"/>
  <c r="DD134" i="42" s="1"/>
  <c r="DP134" i="42" s="1"/>
  <c r="CT166" i="42"/>
  <c r="DB166" i="42" s="1"/>
  <c r="CU166" i="42"/>
  <c r="CW214" i="42"/>
  <c r="CV214" i="42"/>
  <c r="DD214" i="42" s="1"/>
  <c r="DP214" i="42" s="1"/>
  <c r="CT42" i="24"/>
  <c r="CS42" i="24"/>
  <c r="CT74" i="24"/>
  <c r="CS74" i="24"/>
  <c r="CU106" i="24"/>
  <c r="DD106" i="24" s="1"/>
  <c r="DL106" i="24" s="1"/>
  <c r="CV106" i="24"/>
  <c r="CU138" i="24"/>
  <c r="DD138" i="24" s="1"/>
  <c r="DL138" i="24" s="1"/>
  <c r="CV138" i="24"/>
  <c r="CV170" i="24"/>
  <c r="CU170" i="24"/>
  <c r="DD170" i="24" s="1"/>
  <c r="DL170" i="24" s="1"/>
  <c r="CV194" i="24"/>
  <c r="CU194" i="24"/>
  <c r="DD194" i="24" s="1"/>
  <c r="DL194" i="24" s="1"/>
  <c r="CU86" i="36"/>
  <c r="DD86" i="36" s="1"/>
  <c r="DL86" i="36" s="1"/>
  <c r="CV86" i="36"/>
  <c r="CU150" i="36"/>
  <c r="DD150" i="36" s="1"/>
  <c r="DL150" i="36" s="1"/>
  <c r="CV150" i="36"/>
  <c r="CV214" i="36"/>
  <c r="CU214" i="36"/>
  <c r="DD214" i="36" s="1"/>
  <c r="DL214" i="36" s="1"/>
  <c r="CX140" i="36"/>
  <c r="CW140" i="36"/>
  <c r="DF140" i="36" s="1"/>
  <c r="DN140" i="36" s="1"/>
  <c r="AY130" i="42"/>
  <c r="AY200" i="42"/>
  <c r="AY72" i="42"/>
  <c r="CU88" i="42"/>
  <c r="CT88" i="42"/>
  <c r="DB88" i="42" s="1"/>
  <c r="CT136" i="42"/>
  <c r="DB136" i="42" s="1"/>
  <c r="CU136" i="42"/>
  <c r="CU216" i="42"/>
  <c r="CT216" i="42"/>
  <c r="DB216" i="42" s="1"/>
  <c r="CT56" i="36"/>
  <c r="CS56" i="36"/>
  <c r="DB56" i="36" s="1"/>
  <c r="DJ56" i="36" s="1"/>
  <c r="CT120" i="36"/>
  <c r="CS120" i="36"/>
  <c r="DB120" i="36" s="1"/>
  <c r="DJ120" i="36" s="1"/>
  <c r="CT184" i="36"/>
  <c r="CS184" i="36"/>
  <c r="DB184" i="36" s="1"/>
  <c r="DJ184" i="36" s="1"/>
  <c r="AY66" i="36"/>
  <c r="AY194" i="36"/>
  <c r="CT30" i="42"/>
  <c r="DB30" i="42" s="1"/>
  <c r="CU30" i="42"/>
  <c r="CW106" i="42"/>
  <c r="CV106" i="42"/>
  <c r="DD106" i="42" s="1"/>
  <c r="DP106" i="42" s="1"/>
  <c r="CU154" i="42"/>
  <c r="CT154" i="42"/>
  <c r="DB154" i="42" s="1"/>
  <c r="CV36" i="24"/>
  <c r="CU36" i="24"/>
  <c r="DD36" i="24" s="1"/>
  <c r="DL36" i="24" s="1"/>
  <c r="CU68" i="24"/>
  <c r="DD68" i="24" s="1"/>
  <c r="DL68" i="24" s="1"/>
  <c r="CV68" i="24"/>
  <c r="CU100" i="24"/>
  <c r="DD100" i="24" s="1"/>
  <c r="DL100" i="24" s="1"/>
  <c r="CV100" i="24"/>
  <c r="CU132" i="24"/>
  <c r="DD132" i="24" s="1"/>
  <c r="DL132" i="24" s="1"/>
  <c r="CV132" i="24"/>
  <c r="CU164" i="24"/>
  <c r="DD164" i="24" s="1"/>
  <c r="DL164" i="24" s="1"/>
  <c r="CV164" i="24"/>
  <c r="CU188" i="24"/>
  <c r="DD188" i="24" s="1"/>
  <c r="DL188" i="24" s="1"/>
  <c r="CV188" i="24"/>
  <c r="AY20" i="36"/>
  <c r="CV74" i="36"/>
  <c r="CU74" i="36"/>
  <c r="DD74" i="36" s="1"/>
  <c r="DL74" i="36" s="1"/>
  <c r="CV138" i="36"/>
  <c r="CU138" i="36"/>
  <c r="DD138" i="36" s="1"/>
  <c r="DL138" i="36" s="1"/>
  <c r="CU202" i="36"/>
  <c r="DD202" i="36" s="1"/>
  <c r="DL202" i="36" s="1"/>
  <c r="CV202" i="36"/>
  <c r="AY136" i="36"/>
  <c r="AY214" i="42"/>
  <c r="AY86" i="42"/>
  <c r="AY156" i="42"/>
  <c r="AY20" i="42"/>
  <c r="CV60" i="42"/>
  <c r="DD60" i="42" s="1"/>
  <c r="DP60" i="42" s="1"/>
  <c r="CW60" i="42"/>
  <c r="CU108" i="42"/>
  <c r="CT108" i="42"/>
  <c r="DB108" i="42" s="1"/>
  <c r="DI140" i="42"/>
  <c r="CW188" i="42"/>
  <c r="CV188" i="42"/>
  <c r="DD188" i="42" s="1"/>
  <c r="DP188" i="42" s="1"/>
  <c r="CU28" i="36"/>
  <c r="DD28" i="36" s="1"/>
  <c r="DL28" i="36" s="1"/>
  <c r="CV28" i="36"/>
  <c r="CV92" i="36"/>
  <c r="CU92" i="36"/>
  <c r="DD92" i="36" s="1"/>
  <c r="DL92" i="36" s="1"/>
  <c r="CV156" i="36"/>
  <c r="CU156" i="36"/>
  <c r="DD156" i="36" s="1"/>
  <c r="DL156" i="36" s="1"/>
  <c r="AY30" i="36"/>
  <c r="AY158" i="36"/>
  <c r="CU38" i="24"/>
  <c r="DD38" i="24" s="1"/>
  <c r="DL38" i="24" s="1"/>
  <c r="CV38" i="24"/>
  <c r="CX52" i="36"/>
  <c r="CW52" i="36"/>
  <c r="DF52" i="36" s="1"/>
  <c r="DN52" i="36" s="1"/>
  <c r="CY48" i="42"/>
  <c r="CX48" i="42"/>
  <c r="DF48" i="42" s="1"/>
  <c r="DR48" i="42" s="1"/>
  <c r="CX202" i="36"/>
  <c r="CW202" i="36"/>
  <c r="DF202" i="36" s="1"/>
  <c r="DN202" i="36" s="1"/>
  <c r="CU48" i="24"/>
  <c r="DD48" i="24" s="1"/>
  <c r="DL48" i="24" s="1"/>
  <c r="CV48" i="24"/>
  <c r="CX32" i="36"/>
  <c r="CW32" i="36"/>
  <c r="DF32" i="36" s="1"/>
  <c r="DN32" i="36" s="1"/>
  <c r="CX54" i="36"/>
  <c r="CW54" i="36"/>
  <c r="DF54" i="36" s="1"/>
  <c r="DN54" i="36" s="1"/>
  <c r="CU146" i="24"/>
  <c r="DD146" i="24" s="1"/>
  <c r="DL146" i="24" s="1"/>
  <c r="CV146" i="24"/>
  <c r="CU166" i="36"/>
  <c r="DD166" i="36" s="1"/>
  <c r="DL166" i="36" s="1"/>
  <c r="CV166" i="36"/>
  <c r="CY40" i="42"/>
  <c r="CX40" i="42"/>
  <c r="DF40" i="42" s="1"/>
  <c r="DR40" i="42" s="1"/>
  <c r="CT72" i="36"/>
  <c r="CS72" i="36"/>
  <c r="DB72" i="36" s="1"/>
  <c r="DJ72" i="36" s="1"/>
  <c r="CT76" i="24"/>
  <c r="CS76" i="24"/>
  <c r="CV26" i="36"/>
  <c r="CU26" i="36"/>
  <c r="DD26" i="36" s="1"/>
  <c r="DL26" i="36" s="1"/>
  <c r="AY54" i="42"/>
  <c r="CT32" i="42"/>
  <c r="DB32" i="42" s="1"/>
  <c r="CU32" i="42"/>
  <c r="CV44" i="36"/>
  <c r="CU44" i="36"/>
  <c r="DD44" i="36" s="1"/>
  <c r="DL44" i="36" s="1"/>
  <c r="AY104" i="24"/>
  <c r="CW104" i="24" s="1"/>
  <c r="DF104" i="24" s="1"/>
  <c r="DN104" i="24" s="1"/>
  <c r="CT38" i="24"/>
  <c r="CS38" i="24"/>
  <c r="CU198" i="24"/>
  <c r="DD198" i="24" s="1"/>
  <c r="DL198" i="24" s="1"/>
  <c r="CV198" i="24"/>
  <c r="CS174" i="36"/>
  <c r="DB174" i="36" s="1"/>
  <c r="DJ174" i="36" s="1"/>
  <c r="CT174" i="36"/>
  <c r="CY154" i="42"/>
  <c r="CX154" i="42"/>
  <c r="DF154" i="42" s="1"/>
  <c r="DR154" i="42" s="1"/>
  <c r="CU128" i="42"/>
  <c r="CT128" i="42"/>
  <c r="DB128" i="42" s="1"/>
  <c r="CT104" i="24"/>
  <c r="CS104" i="24"/>
  <c r="AY176" i="36"/>
  <c r="CX94" i="42"/>
  <c r="DF94" i="42" s="1"/>
  <c r="DR94" i="42" s="1"/>
  <c r="CY94" i="42"/>
  <c r="CU24" i="42"/>
  <c r="CT24" i="42"/>
  <c r="DB24" i="42" s="1"/>
  <c r="CS52" i="36"/>
  <c r="DB52" i="36" s="1"/>
  <c r="DJ52" i="36" s="1"/>
  <c r="DR52" i="36" s="1"/>
  <c r="CT52" i="36"/>
  <c r="CT182" i="42"/>
  <c r="DB182" i="42" s="1"/>
  <c r="CU182" i="42"/>
  <c r="CT146" i="24"/>
  <c r="CS146" i="24"/>
  <c r="CS182" i="36"/>
  <c r="DB182" i="36" s="1"/>
  <c r="DJ182" i="36" s="1"/>
  <c r="CT182" i="36"/>
  <c r="CV72" i="36"/>
  <c r="CU72" i="36"/>
  <c r="DD72" i="36" s="1"/>
  <c r="DL72" i="36" s="1"/>
  <c r="CU108" i="24"/>
  <c r="DD108" i="24" s="1"/>
  <c r="DL108" i="24" s="1"/>
  <c r="CV108" i="24"/>
  <c r="CT106" i="36"/>
  <c r="CS106" i="36"/>
  <c r="DB106" i="36" s="1"/>
  <c r="DJ106" i="36" s="1"/>
  <c r="DR106" i="36" s="1"/>
  <c r="AY58" i="24"/>
  <c r="CW58" i="24" s="1"/>
  <c r="DF58" i="24" s="1"/>
  <c r="DN58" i="24" s="1"/>
  <c r="AY200" i="24"/>
  <c r="CW200" i="24" s="1"/>
  <c r="DF200" i="24" s="1"/>
  <c r="DN200" i="24" s="1"/>
  <c r="AY44" i="24"/>
  <c r="CW44" i="24" s="1"/>
  <c r="DF44" i="24" s="1"/>
  <c r="DN44" i="24" s="1"/>
  <c r="BY58" i="6"/>
  <c r="DA58" i="6" s="1"/>
  <c r="BY100" i="6"/>
  <c r="DA100" i="6" s="1"/>
  <c r="DV26" i="39"/>
  <c r="DU120" i="40"/>
  <c r="EP70" i="30"/>
  <c r="AY112" i="1"/>
  <c r="CX112" i="1" s="1"/>
  <c r="DF112" i="1" s="1"/>
  <c r="DR112" i="1" s="1"/>
  <c r="AY178" i="1"/>
  <c r="AY132" i="1"/>
  <c r="CX132" i="1" s="1"/>
  <c r="DF132" i="1" s="1"/>
  <c r="DR132" i="1" s="1"/>
  <c r="DI110" i="42"/>
  <c r="CT158" i="42"/>
  <c r="DB158" i="42" s="1"/>
  <c r="CU158" i="42"/>
  <c r="CU190" i="42"/>
  <c r="CT190" i="42"/>
  <c r="DB190" i="42" s="1"/>
  <c r="CU30" i="24"/>
  <c r="DD30" i="24" s="1"/>
  <c r="DL30" i="24" s="1"/>
  <c r="CV30" i="24"/>
  <c r="CU62" i="24"/>
  <c r="DD62" i="24" s="1"/>
  <c r="DL62" i="24" s="1"/>
  <c r="CV62" i="24"/>
  <c r="CU94" i="24"/>
  <c r="DD94" i="24" s="1"/>
  <c r="DL94" i="24" s="1"/>
  <c r="CV94" i="24"/>
  <c r="CU126" i="24"/>
  <c r="DD126" i="24" s="1"/>
  <c r="DL126" i="24" s="1"/>
  <c r="CV126" i="24"/>
  <c r="CV158" i="24"/>
  <c r="CU158" i="24"/>
  <c r="DD158" i="24" s="1"/>
  <c r="DL158" i="24" s="1"/>
  <c r="CU190" i="24"/>
  <c r="DD190" i="24" s="1"/>
  <c r="DL190" i="24" s="1"/>
  <c r="CV190" i="24"/>
  <c r="CT30" i="36"/>
  <c r="CS30" i="36"/>
  <c r="DB30" i="36" s="1"/>
  <c r="DJ30" i="36" s="1"/>
  <c r="CT94" i="36"/>
  <c r="CS94" i="36"/>
  <c r="DB94" i="36" s="1"/>
  <c r="DJ94" i="36" s="1"/>
  <c r="CT158" i="36"/>
  <c r="CS158" i="36"/>
  <c r="DB158" i="36" s="1"/>
  <c r="DJ158" i="36" s="1"/>
  <c r="AY36" i="36"/>
  <c r="AY164" i="36"/>
  <c r="CY186" i="42"/>
  <c r="CX186" i="42"/>
  <c r="DF186" i="42" s="1"/>
  <c r="DR186" i="42" s="1"/>
  <c r="CY58" i="42"/>
  <c r="CX58" i="42"/>
  <c r="DF58" i="42" s="1"/>
  <c r="DR58" i="42" s="1"/>
  <c r="CY192" i="42"/>
  <c r="CX192" i="42"/>
  <c r="DF192" i="42" s="1"/>
  <c r="DR192" i="42" s="1"/>
  <c r="CX64" i="42"/>
  <c r="DF64" i="42" s="1"/>
  <c r="DR64" i="42" s="1"/>
  <c r="CY64" i="42"/>
  <c r="CT160" i="42"/>
  <c r="DB160" i="42" s="1"/>
  <c r="CU160" i="42"/>
  <c r="CS48" i="36"/>
  <c r="DB48" i="36" s="1"/>
  <c r="DJ48" i="36" s="1"/>
  <c r="CT48" i="36"/>
  <c r="CT112" i="36"/>
  <c r="CS112" i="36"/>
  <c r="DB112" i="36" s="1"/>
  <c r="DJ112" i="36" s="1"/>
  <c r="CT176" i="36"/>
  <c r="CS176" i="36"/>
  <c r="DB176" i="36" s="1"/>
  <c r="DJ176" i="36" s="1"/>
  <c r="CX58" i="36"/>
  <c r="CW58" i="36"/>
  <c r="DF58" i="36" s="1"/>
  <c r="DN58" i="36" s="1"/>
  <c r="CW186" i="36"/>
  <c r="DF186" i="36" s="1"/>
  <c r="DN186" i="36" s="1"/>
  <c r="CX186" i="36"/>
  <c r="CV114" i="42"/>
  <c r="DD114" i="42" s="1"/>
  <c r="DP114" i="42" s="1"/>
  <c r="CW114" i="42"/>
  <c r="CW162" i="42"/>
  <c r="CV162" i="42"/>
  <c r="DD162" i="42" s="1"/>
  <c r="DP162" i="42" s="1"/>
  <c r="CT40" i="24"/>
  <c r="CS40" i="24"/>
  <c r="CT72" i="24"/>
  <c r="CS72" i="24"/>
  <c r="CU128" i="24"/>
  <c r="DD128" i="24" s="1"/>
  <c r="DL128" i="24" s="1"/>
  <c r="CV128" i="24"/>
  <c r="CU160" i="24"/>
  <c r="DD160" i="24" s="1"/>
  <c r="DL160" i="24" s="1"/>
  <c r="CV160" i="24"/>
  <c r="CU192" i="24"/>
  <c r="DD192" i="24" s="1"/>
  <c r="DL192" i="24" s="1"/>
  <c r="CV192" i="24"/>
  <c r="AY22" i="36"/>
  <c r="CV82" i="36"/>
  <c r="CU82" i="36"/>
  <c r="DD82" i="36" s="1"/>
  <c r="DL82" i="36" s="1"/>
  <c r="CV146" i="36"/>
  <c r="CU146" i="36"/>
  <c r="DD146" i="36" s="1"/>
  <c r="DL146" i="36" s="1"/>
  <c r="CU210" i="36"/>
  <c r="DD210" i="36" s="1"/>
  <c r="DL210" i="36" s="1"/>
  <c r="CV210" i="36"/>
  <c r="AY144" i="36"/>
  <c r="AY126" i="42"/>
  <c r="AY148" i="42"/>
  <c r="AY18" i="42"/>
  <c r="CY18" i="42" s="1"/>
  <c r="CV100" i="42"/>
  <c r="DD100" i="42" s="1"/>
  <c r="DP100" i="42" s="1"/>
  <c r="CW100" i="42"/>
  <c r="DI132" i="42"/>
  <c r="CU180" i="42"/>
  <c r="CT180" i="42"/>
  <c r="DB180" i="42" s="1"/>
  <c r="CT36" i="36"/>
  <c r="CS36" i="36"/>
  <c r="DB36" i="36" s="1"/>
  <c r="DJ36" i="36" s="1"/>
  <c r="CT100" i="36"/>
  <c r="CS100" i="36"/>
  <c r="DB100" i="36" s="1"/>
  <c r="DJ100" i="36" s="1"/>
  <c r="CS164" i="36"/>
  <c r="DB164" i="36" s="1"/>
  <c r="DJ164" i="36" s="1"/>
  <c r="CT164" i="36"/>
  <c r="AY38" i="36"/>
  <c r="AY166" i="36"/>
  <c r="CV54" i="42"/>
  <c r="DD54" i="42" s="1"/>
  <c r="DP54" i="42" s="1"/>
  <c r="CW54" i="42"/>
  <c r="CW182" i="42"/>
  <c r="CV182" i="42"/>
  <c r="DD182" i="42" s="1"/>
  <c r="DP182" i="42" s="1"/>
  <c r="CV50" i="24"/>
  <c r="CU50" i="24"/>
  <c r="DD50" i="24" s="1"/>
  <c r="DL50" i="24" s="1"/>
  <c r="CU82" i="24"/>
  <c r="DD82" i="24" s="1"/>
  <c r="DL82" i="24" s="1"/>
  <c r="CV82" i="24"/>
  <c r="CT106" i="24"/>
  <c r="CS106" i="24"/>
  <c r="CT138" i="24"/>
  <c r="CS138" i="24"/>
  <c r="CT170" i="24"/>
  <c r="CS170" i="24"/>
  <c r="CT38" i="36"/>
  <c r="CS38" i="36"/>
  <c r="DB38" i="36" s="1"/>
  <c r="DJ38" i="36" s="1"/>
  <c r="CT102" i="36"/>
  <c r="CS102" i="36"/>
  <c r="DB102" i="36" s="1"/>
  <c r="DJ102" i="36" s="1"/>
  <c r="CT166" i="36"/>
  <c r="CS166" i="36"/>
  <c r="DB166" i="36" s="1"/>
  <c r="DJ166" i="36" s="1"/>
  <c r="CX28" i="36"/>
  <c r="CW28" i="36"/>
  <c r="DF28" i="36" s="1"/>
  <c r="DN28" i="36" s="1"/>
  <c r="CW156" i="36"/>
  <c r="DF156" i="36" s="1"/>
  <c r="DN156" i="36" s="1"/>
  <c r="CX156" i="36"/>
  <c r="AY114" i="42"/>
  <c r="AY184" i="42"/>
  <c r="AY56" i="42"/>
  <c r="CW56" i="42"/>
  <c r="CV56" i="42"/>
  <c r="DD56" i="42" s="1"/>
  <c r="DP56" i="42" s="1"/>
  <c r="CW136" i="42"/>
  <c r="CV136" i="42"/>
  <c r="DD136" i="42" s="1"/>
  <c r="DP136" i="42" s="1"/>
  <c r="CT184" i="42"/>
  <c r="DB184" i="42" s="1"/>
  <c r="CU184" i="42"/>
  <c r="CV56" i="36"/>
  <c r="CU56" i="36"/>
  <c r="DD56" i="36" s="1"/>
  <c r="DL56" i="36" s="1"/>
  <c r="CU120" i="36"/>
  <c r="DD120" i="36" s="1"/>
  <c r="DL120" i="36" s="1"/>
  <c r="CV120" i="36"/>
  <c r="CU184" i="36"/>
  <c r="DD184" i="36" s="1"/>
  <c r="DL184" i="36" s="1"/>
  <c r="CV184" i="36"/>
  <c r="AY82" i="36"/>
  <c r="AY210" i="36"/>
  <c r="BK34" i="15"/>
  <c r="BM34" i="15"/>
  <c r="CM34" i="15" s="1"/>
  <c r="CW30" i="42"/>
  <c r="CV30" i="42"/>
  <c r="DD30" i="42" s="1"/>
  <c r="DP30" i="42" s="1"/>
  <c r="CT74" i="42"/>
  <c r="DB74" i="42" s="1"/>
  <c r="CU74" i="42"/>
  <c r="CW154" i="42"/>
  <c r="CV154" i="42"/>
  <c r="DD154" i="42" s="1"/>
  <c r="DP154" i="42" s="1"/>
  <c r="CU202" i="42"/>
  <c r="CT202" i="42"/>
  <c r="DB202" i="42" s="1"/>
  <c r="CT36" i="24"/>
  <c r="CS36" i="24"/>
  <c r="CT68" i="24"/>
  <c r="CS68" i="24"/>
  <c r="CT100" i="24"/>
  <c r="CS100" i="24"/>
  <c r="CT132" i="24"/>
  <c r="CS132" i="24"/>
  <c r="CT164" i="24"/>
  <c r="CS164" i="24"/>
  <c r="CT188" i="24"/>
  <c r="CS188" i="24"/>
  <c r="DB188" i="24" s="1"/>
  <c r="DJ188" i="24" s="1"/>
  <c r="CT26" i="36"/>
  <c r="CS26" i="36"/>
  <c r="DB26" i="36" s="1"/>
  <c r="DJ26" i="36" s="1"/>
  <c r="DR26" i="36" s="1"/>
  <c r="CT90" i="36"/>
  <c r="CS90" i="36"/>
  <c r="DB90" i="36" s="1"/>
  <c r="DJ90" i="36" s="1"/>
  <c r="CT154" i="36"/>
  <c r="CS154" i="36"/>
  <c r="DB154" i="36" s="1"/>
  <c r="DJ154" i="36" s="1"/>
  <c r="AY24" i="36"/>
  <c r="AY152" i="36"/>
  <c r="AY198" i="42"/>
  <c r="AY70" i="42"/>
  <c r="CX140" i="42"/>
  <c r="DF140" i="42" s="1"/>
  <c r="DR140" i="42" s="1"/>
  <c r="CY140" i="42"/>
  <c r="DI32" i="42"/>
  <c r="CV108" i="42"/>
  <c r="DD108" i="42" s="1"/>
  <c r="DP108" i="42" s="1"/>
  <c r="CW108" i="42"/>
  <c r="CT156" i="42"/>
  <c r="DB156" i="42" s="1"/>
  <c r="CU156" i="42"/>
  <c r="CT28" i="36"/>
  <c r="CS28" i="36"/>
  <c r="DB28" i="36" s="1"/>
  <c r="DJ28" i="36" s="1"/>
  <c r="DR28" i="36" s="1"/>
  <c r="CT92" i="36"/>
  <c r="CS92" i="36"/>
  <c r="DB92" i="36" s="1"/>
  <c r="DJ92" i="36" s="1"/>
  <c r="DR92" i="36" s="1"/>
  <c r="CS156" i="36"/>
  <c r="DB156" i="36" s="1"/>
  <c r="DJ156" i="36" s="1"/>
  <c r="DR156" i="36" s="1"/>
  <c r="CT156" i="36"/>
  <c r="AY46" i="36"/>
  <c r="AY174" i="36"/>
  <c r="AU110" i="6"/>
  <c r="BU110" i="6" s="1"/>
  <c r="BY110" i="6" s="1"/>
  <c r="DA110" i="6" s="1"/>
  <c r="CX120" i="1"/>
  <c r="DF120" i="1" s="1"/>
  <c r="DR120" i="1" s="1"/>
  <c r="CY120" i="1"/>
  <c r="CX56" i="1"/>
  <c r="DF56" i="1" s="1"/>
  <c r="DR56" i="1" s="1"/>
  <c r="CY160" i="1"/>
  <c r="CX160" i="1"/>
  <c r="DF160" i="1" s="1"/>
  <c r="DR160" i="1" s="1"/>
  <c r="CX48" i="1"/>
  <c r="DF48" i="1" s="1"/>
  <c r="DR48" i="1" s="1"/>
  <c r="CY48" i="1"/>
  <c r="CY108" i="1"/>
  <c r="CX108" i="1"/>
  <c r="DF108" i="1" s="1"/>
  <c r="DR108" i="1" s="1"/>
  <c r="CX196" i="1"/>
  <c r="DF196" i="1" s="1"/>
  <c r="DR196" i="1" s="1"/>
  <c r="CY196" i="1"/>
  <c r="CX184" i="1"/>
  <c r="DF184" i="1" s="1"/>
  <c r="DR184" i="1" s="1"/>
  <c r="CY184" i="1"/>
  <c r="CY198" i="1"/>
  <c r="CX198" i="1"/>
  <c r="DF198" i="1" s="1"/>
  <c r="DR198" i="1" s="1"/>
  <c r="CY72" i="1"/>
  <c r="CX72" i="1"/>
  <c r="DF72" i="1" s="1"/>
  <c r="DR72" i="1" s="1"/>
  <c r="CX88" i="1"/>
  <c r="DF88" i="1" s="1"/>
  <c r="DR88" i="1" s="1"/>
  <c r="CY88" i="1"/>
  <c r="CY128" i="1"/>
  <c r="CX128" i="1"/>
  <c r="DF128" i="1" s="1"/>
  <c r="DR128" i="1" s="1"/>
  <c r="CX172" i="1"/>
  <c r="DF172" i="1" s="1"/>
  <c r="DR172" i="1" s="1"/>
  <c r="CY172" i="1"/>
  <c r="CX192" i="1"/>
  <c r="DF192" i="1" s="1"/>
  <c r="DR192" i="1" s="1"/>
  <c r="CY192" i="1"/>
  <c r="CX96" i="1"/>
  <c r="DF96" i="1" s="1"/>
  <c r="DR96" i="1" s="1"/>
  <c r="CY96" i="1"/>
  <c r="CY152" i="1"/>
  <c r="CX152" i="1"/>
  <c r="DF152" i="1" s="1"/>
  <c r="DR152" i="1" s="1"/>
  <c r="CY104" i="1"/>
  <c r="CX104" i="1"/>
  <c r="DF104" i="1" s="1"/>
  <c r="DR104" i="1" s="1"/>
  <c r="CY144" i="1"/>
  <c r="CX144" i="1"/>
  <c r="DF144" i="1" s="1"/>
  <c r="DR144" i="1" s="1"/>
  <c r="CY216" i="1"/>
  <c r="CX216" i="1"/>
  <c r="DF216" i="1" s="1"/>
  <c r="DR216" i="1" s="1"/>
  <c r="CX176" i="1"/>
  <c r="DF176" i="1" s="1"/>
  <c r="DR176" i="1" s="1"/>
  <c r="CY176" i="1"/>
  <c r="CT208" i="1"/>
  <c r="CU208" i="1"/>
  <c r="CV78" i="1"/>
  <c r="CW78" i="1"/>
  <c r="DI54" i="1"/>
  <c r="AY38" i="1"/>
  <c r="CX38" i="1" s="1"/>
  <c r="DF38" i="1" s="1"/>
  <c r="DR38" i="1" s="1"/>
  <c r="AY100" i="1"/>
  <c r="AY214" i="1"/>
  <c r="DI60" i="1"/>
  <c r="AY208" i="1"/>
  <c r="DI26" i="1"/>
  <c r="CY170" i="1"/>
  <c r="DI180" i="1"/>
  <c r="DI148" i="1"/>
  <c r="CY78" i="1"/>
  <c r="CX78" i="1"/>
  <c r="DI116" i="1"/>
  <c r="AY34" i="1"/>
  <c r="CX34" i="1" s="1"/>
  <c r="DF34" i="1" s="1"/>
  <c r="DR34" i="1" s="1"/>
  <c r="AY180" i="1"/>
  <c r="DI150" i="1"/>
  <c r="CW208" i="1"/>
  <c r="CV208" i="1"/>
  <c r="AY98" i="1"/>
  <c r="CU78" i="1"/>
  <c r="CT78" i="1"/>
  <c r="CX46" i="24"/>
  <c r="CW46" i="24"/>
  <c r="DF46" i="24" s="1"/>
  <c r="DN46" i="24" s="1"/>
  <c r="DY38" i="40"/>
  <c r="DX38" i="40"/>
  <c r="EF38" i="40" s="1"/>
  <c r="EM38" i="40" s="1"/>
  <c r="DY114" i="40"/>
  <c r="DX114" i="40"/>
  <c r="EF114" i="40" s="1"/>
  <c r="EM114" i="40" s="1"/>
  <c r="EO114" i="40" s="1"/>
  <c r="DX56" i="40"/>
  <c r="EF56" i="40" s="1"/>
  <c r="EM56" i="40" s="1"/>
  <c r="DY56" i="40"/>
  <c r="CK86" i="40"/>
  <c r="DY86" i="40"/>
  <c r="DX86" i="40"/>
  <c r="EF86" i="40" s="1"/>
  <c r="EM86" i="40" s="1"/>
  <c r="CK50" i="40"/>
  <c r="DY50" i="40"/>
  <c r="DX50" i="40"/>
  <c r="EF50" i="40" s="1"/>
  <c r="EM50" i="40" s="1"/>
  <c r="EO50" i="40" s="1"/>
  <c r="DX106" i="40"/>
  <c r="EF106" i="40" s="1"/>
  <c r="EM106" i="40" s="1"/>
  <c r="DY106" i="40"/>
  <c r="DX72" i="40"/>
  <c r="EF72" i="40" s="1"/>
  <c r="EM72" i="40" s="1"/>
  <c r="EO72" i="40" s="1"/>
  <c r="DY72" i="40"/>
  <c r="DX48" i="40"/>
  <c r="EF48" i="40" s="1"/>
  <c r="EM48" i="40" s="1"/>
  <c r="DY48" i="40"/>
  <c r="DY34" i="40"/>
  <c r="DX34" i="40"/>
  <c r="EF34" i="40" s="1"/>
  <c r="EM34" i="40" s="1"/>
  <c r="EO34" i="40" s="1"/>
  <c r="DY90" i="40"/>
  <c r="DX90" i="40"/>
  <c r="EF90" i="40" s="1"/>
  <c r="EM90" i="40" s="1"/>
  <c r="CK46" i="40"/>
  <c r="DY46" i="40"/>
  <c r="DX46" i="40"/>
  <c r="EF46" i="40" s="1"/>
  <c r="EM46" i="40" s="1"/>
  <c r="EO46" i="40" s="1"/>
  <c r="DY98" i="40"/>
  <c r="DX98" i="40"/>
  <c r="EF98" i="40" s="1"/>
  <c r="EM98" i="40" s="1"/>
  <c r="DX48" i="39"/>
  <c r="DW40" i="39"/>
  <c r="EE40" i="39" s="1"/>
  <c r="EQ40" i="39" s="1"/>
  <c r="CI70" i="39"/>
  <c r="DY70" i="39" s="1"/>
  <c r="EG70" i="39" s="1"/>
  <c r="ES70" i="39" s="1"/>
  <c r="CI78" i="39"/>
  <c r="DY78" i="39" s="1"/>
  <c r="EG78" i="39" s="1"/>
  <c r="ES78" i="39" s="1"/>
  <c r="CI44" i="39"/>
  <c r="DX82" i="39"/>
  <c r="DX112" i="39"/>
  <c r="CI52" i="39"/>
  <c r="DY52" i="39" s="1"/>
  <c r="EG52" i="39" s="1"/>
  <c r="ES52" i="39" s="1"/>
  <c r="DV84" i="39"/>
  <c r="CM34" i="30"/>
  <c r="DZ34" i="30"/>
  <c r="EG34" i="30" s="1"/>
  <c r="EN34" i="30" s="1"/>
  <c r="EP34" i="30" s="1"/>
  <c r="EA34" i="30"/>
  <c r="DZ94" i="30"/>
  <c r="EG94" i="30" s="1"/>
  <c r="EN94" i="30" s="1"/>
  <c r="EP94" i="30" s="1"/>
  <c r="EA94" i="30"/>
  <c r="CM22" i="30"/>
  <c r="EA22" i="30"/>
  <c r="DZ22" i="30"/>
  <c r="EG22" i="30" s="1"/>
  <c r="EN22" i="30" s="1"/>
  <c r="EP22" i="30" s="1"/>
  <c r="DZ52" i="30"/>
  <c r="EG52" i="30" s="1"/>
  <c r="EN52" i="30" s="1"/>
  <c r="EP52" i="30" s="1"/>
  <c r="EA52" i="30"/>
  <c r="CM60" i="30"/>
  <c r="EA60" i="30"/>
  <c r="DZ60" i="30"/>
  <c r="EG60" i="30" s="1"/>
  <c r="EN60" i="30" s="1"/>
  <c r="EP60" i="30" s="1"/>
  <c r="EA100" i="30"/>
  <c r="DZ100" i="30"/>
  <c r="EG100" i="30" s="1"/>
  <c r="EN100" i="30" s="1"/>
  <c r="EP100" i="30" s="1"/>
  <c r="CM56" i="30"/>
  <c r="EA56" i="30"/>
  <c r="DZ56" i="30"/>
  <c r="EG56" i="30" s="1"/>
  <c r="EN56" i="30" s="1"/>
  <c r="EP56" i="30" s="1"/>
  <c r="DZ24" i="30"/>
  <c r="EG24" i="30" s="1"/>
  <c r="EN24" i="30" s="1"/>
  <c r="EP24" i="30" s="1"/>
  <c r="EA24" i="30"/>
  <c r="CM44" i="30"/>
  <c r="EA44" i="30"/>
  <c r="DZ44" i="30"/>
  <c r="EG44" i="30" s="1"/>
  <c r="EN44" i="30" s="1"/>
  <c r="EP44" i="30" s="1"/>
  <c r="CM42" i="30"/>
  <c r="DZ42" i="30"/>
  <c r="EG42" i="30" s="1"/>
  <c r="EN42" i="30" s="1"/>
  <c r="EP42" i="30" s="1"/>
  <c r="EA42" i="30"/>
  <c r="EA88" i="30"/>
  <c r="DZ88" i="30"/>
  <c r="EG88" i="30" s="1"/>
  <c r="EN88" i="30" s="1"/>
  <c r="EP88" i="30" s="1"/>
  <c r="DZ58" i="30"/>
  <c r="EG58" i="30" s="1"/>
  <c r="EN58" i="30" s="1"/>
  <c r="EP58" i="30" s="1"/>
  <c r="EA58" i="30"/>
  <c r="EA36" i="30"/>
  <c r="DZ36" i="30"/>
  <c r="EG36" i="30" s="1"/>
  <c r="EN36" i="30" s="1"/>
  <c r="EP36" i="30" s="1"/>
  <c r="CI24" i="29"/>
  <c r="DV24" i="29" s="1"/>
  <c r="CI58" i="29"/>
  <c r="CK58" i="29" s="1"/>
  <c r="CI42" i="29"/>
  <c r="DV42" i="29" s="1"/>
  <c r="DS34" i="29"/>
  <c r="DY34" i="29" s="1"/>
  <c r="EJ34" i="29" s="1"/>
  <c r="DT34" i="29"/>
  <c r="DT104" i="29"/>
  <c r="DS104" i="29"/>
  <c r="DY104" i="29" s="1"/>
  <c r="EJ104" i="29" s="1"/>
  <c r="DT70" i="29"/>
  <c r="DS70" i="29"/>
  <c r="DY70" i="29" s="1"/>
  <c r="EJ70" i="29" s="1"/>
  <c r="CI32" i="29"/>
  <c r="CI20" i="29"/>
  <c r="CK20" i="29" s="1"/>
  <c r="DS92" i="29"/>
  <c r="DY92" i="29" s="1"/>
  <c r="EJ92" i="29" s="1"/>
  <c r="DT92" i="29"/>
  <c r="DR36" i="29"/>
  <c r="DQ36" i="29"/>
  <c r="DW36" i="29" s="1"/>
  <c r="EH36" i="29" s="1"/>
  <c r="DR58" i="29"/>
  <c r="DQ58" i="29"/>
  <c r="DW58" i="29" s="1"/>
  <c r="EH58" i="29" s="1"/>
  <c r="DR106" i="29"/>
  <c r="DQ106" i="29"/>
  <c r="DW106" i="29" s="1"/>
  <c r="EH106" i="29" s="1"/>
  <c r="DR52" i="29"/>
  <c r="DQ52" i="29"/>
  <c r="DW52" i="29" s="1"/>
  <c r="EH52" i="29" s="1"/>
  <c r="DR84" i="29"/>
  <c r="DQ84" i="29"/>
  <c r="DW84" i="29" s="1"/>
  <c r="EH84" i="29" s="1"/>
  <c r="DS96" i="29"/>
  <c r="DY96" i="29" s="1"/>
  <c r="EJ96" i="29" s="1"/>
  <c r="DT96" i="29"/>
  <c r="DR92" i="29"/>
  <c r="DQ92" i="29"/>
  <c r="DW92" i="29" s="1"/>
  <c r="EH92" i="29" s="1"/>
  <c r="DT54" i="29"/>
  <c r="DS54" i="29"/>
  <c r="DY54" i="29" s="1"/>
  <c r="EJ54" i="29" s="1"/>
  <c r="DT86" i="29"/>
  <c r="DS86" i="29"/>
  <c r="DY86" i="29" s="1"/>
  <c r="EJ86" i="29" s="1"/>
  <c r="DR24" i="29"/>
  <c r="DQ24" i="29"/>
  <c r="DW24" i="29" s="1"/>
  <c r="EH24" i="29" s="1"/>
  <c r="DR32" i="29"/>
  <c r="DQ32" i="29"/>
  <c r="DW32" i="29" s="1"/>
  <c r="EH32" i="29" s="1"/>
  <c r="DR72" i="29"/>
  <c r="DQ72" i="29"/>
  <c r="DW72" i="29" s="1"/>
  <c r="EH72" i="29" s="1"/>
  <c r="DR112" i="29"/>
  <c r="DQ112" i="29"/>
  <c r="DW112" i="29" s="1"/>
  <c r="EH112" i="29" s="1"/>
  <c r="DT60" i="29"/>
  <c r="DS60" i="29"/>
  <c r="DY60" i="29" s="1"/>
  <c r="EJ60" i="29" s="1"/>
  <c r="DT100" i="29"/>
  <c r="DS100" i="29"/>
  <c r="DY100" i="29" s="1"/>
  <c r="EJ100" i="29" s="1"/>
  <c r="DS58" i="29"/>
  <c r="DY58" i="29" s="1"/>
  <c r="EJ58" i="29" s="1"/>
  <c r="DT58" i="29"/>
  <c r="DR22" i="29"/>
  <c r="DQ22" i="29"/>
  <c r="DW22" i="29" s="1"/>
  <c r="EH22" i="29" s="1"/>
  <c r="DS68" i="29"/>
  <c r="DY68" i="29" s="1"/>
  <c r="EJ68" i="29" s="1"/>
  <c r="DT68" i="29"/>
  <c r="CK100" i="29"/>
  <c r="DU100" i="29"/>
  <c r="EA100" i="29" s="1"/>
  <c r="EL100" i="29" s="1"/>
  <c r="DV100" i="29"/>
  <c r="CK56" i="29"/>
  <c r="DU56" i="29"/>
  <c r="EA56" i="29" s="1"/>
  <c r="EL56" i="29" s="1"/>
  <c r="FS56" i="29" s="1"/>
  <c r="DV56" i="29"/>
  <c r="DS50" i="29"/>
  <c r="DY50" i="29" s="1"/>
  <c r="EJ50" i="29" s="1"/>
  <c r="DT50" i="29"/>
  <c r="DR68" i="29"/>
  <c r="DQ68" i="29"/>
  <c r="DW68" i="29" s="1"/>
  <c r="EH68" i="29" s="1"/>
  <c r="DR76" i="29"/>
  <c r="DQ76" i="29"/>
  <c r="DW76" i="29" s="1"/>
  <c r="EH76" i="29" s="1"/>
  <c r="DT94" i="29"/>
  <c r="DS94" i="29"/>
  <c r="DY94" i="29" s="1"/>
  <c r="EJ94" i="29" s="1"/>
  <c r="DR26" i="29"/>
  <c r="DQ26" i="29"/>
  <c r="DW26" i="29" s="1"/>
  <c r="EH26" i="29" s="1"/>
  <c r="DR96" i="29"/>
  <c r="DQ96" i="29"/>
  <c r="DW96" i="29" s="1"/>
  <c r="EH96" i="29" s="1"/>
  <c r="DT30" i="29"/>
  <c r="DS30" i="29"/>
  <c r="DY30" i="29" s="1"/>
  <c r="EJ30" i="29" s="1"/>
  <c r="DR118" i="29"/>
  <c r="DQ118" i="29"/>
  <c r="DW118" i="29" s="1"/>
  <c r="EH118" i="29" s="1"/>
  <c r="DR110" i="29"/>
  <c r="DQ110" i="29"/>
  <c r="DW110" i="29" s="1"/>
  <c r="EH110" i="29" s="1"/>
  <c r="DS112" i="29"/>
  <c r="DY112" i="29" s="1"/>
  <c r="EJ112" i="29" s="1"/>
  <c r="DT112" i="29"/>
  <c r="DS40" i="29"/>
  <c r="DY40" i="29" s="1"/>
  <c r="EJ40" i="29" s="1"/>
  <c r="DT40" i="29"/>
  <c r="DR98" i="29"/>
  <c r="DQ98" i="29"/>
  <c r="DW98" i="29" s="1"/>
  <c r="EH98" i="29" s="1"/>
  <c r="DR42" i="29"/>
  <c r="DQ42" i="29"/>
  <c r="DW42" i="29" s="1"/>
  <c r="EH42" i="29" s="1"/>
  <c r="DR66" i="29"/>
  <c r="DQ66" i="29"/>
  <c r="DW66" i="29" s="1"/>
  <c r="EH66" i="29" s="1"/>
  <c r="DR30" i="29"/>
  <c r="DQ30" i="29"/>
  <c r="DW30" i="29" s="1"/>
  <c r="EH30" i="29" s="1"/>
  <c r="DR64" i="29"/>
  <c r="DQ64" i="29"/>
  <c r="DW64" i="29" s="1"/>
  <c r="EH64" i="29" s="1"/>
  <c r="DR104" i="29"/>
  <c r="DQ104" i="29"/>
  <c r="DW104" i="29" s="1"/>
  <c r="EH104" i="29" s="1"/>
  <c r="DR28" i="29"/>
  <c r="DQ28" i="29"/>
  <c r="DW28" i="29" s="1"/>
  <c r="EH28" i="29" s="1"/>
  <c r="DR116" i="29"/>
  <c r="DQ116" i="29"/>
  <c r="DW116" i="29" s="1"/>
  <c r="EH116" i="29" s="1"/>
  <c r="DT46" i="29"/>
  <c r="DS46" i="29"/>
  <c r="DY46" i="29" s="1"/>
  <c r="EJ46" i="29" s="1"/>
  <c r="DR20" i="29"/>
  <c r="DQ20" i="29"/>
  <c r="DW20" i="29" s="1"/>
  <c r="EH20" i="29" s="1"/>
  <c r="DR48" i="29"/>
  <c r="DQ48" i="29"/>
  <c r="DW48" i="29" s="1"/>
  <c r="EH48" i="29" s="1"/>
  <c r="DR88" i="29"/>
  <c r="DQ88" i="29"/>
  <c r="DW88" i="29" s="1"/>
  <c r="EH88" i="29" s="1"/>
  <c r="DT38" i="29"/>
  <c r="DS38" i="29"/>
  <c r="DY38" i="29" s="1"/>
  <c r="EJ38" i="29" s="1"/>
  <c r="CI52" i="29"/>
  <c r="DS36" i="29"/>
  <c r="DY36" i="29" s="1"/>
  <c r="EJ36" i="29" s="1"/>
  <c r="DT36" i="29"/>
  <c r="DT32" i="29"/>
  <c r="DS32" i="29"/>
  <c r="DY32" i="29" s="1"/>
  <c r="EJ32" i="29" s="1"/>
  <c r="DR40" i="29"/>
  <c r="DQ40" i="29"/>
  <c r="DW40" i="29" s="1"/>
  <c r="EH40" i="29" s="1"/>
  <c r="DR82" i="29"/>
  <c r="DQ82" i="29"/>
  <c r="DW82" i="29" s="1"/>
  <c r="EH82" i="29" s="1"/>
  <c r="DT118" i="29"/>
  <c r="DS118" i="29"/>
  <c r="DY118" i="29" s="1"/>
  <c r="EJ118" i="29" s="1"/>
  <c r="DT22" i="29"/>
  <c r="DS22" i="29"/>
  <c r="DY22" i="29" s="1"/>
  <c r="EJ22" i="29" s="1"/>
  <c r="DT44" i="29"/>
  <c r="DS44" i="29"/>
  <c r="DY44" i="29" s="1"/>
  <c r="EJ44" i="29" s="1"/>
  <c r="DS98" i="29"/>
  <c r="DY98" i="29" s="1"/>
  <c r="EJ98" i="29" s="1"/>
  <c r="DT98" i="29"/>
  <c r="DT20" i="29"/>
  <c r="DS20" i="29"/>
  <c r="DY20" i="29" s="1"/>
  <c r="EJ20" i="29" s="1"/>
  <c r="DT76" i="29"/>
  <c r="DS76" i="29"/>
  <c r="DY76" i="29" s="1"/>
  <c r="EJ76" i="29" s="1"/>
  <c r="CI96" i="29"/>
  <c r="DR102" i="29"/>
  <c r="DQ102" i="29"/>
  <c r="DW102" i="29" s="1"/>
  <c r="EH102" i="29" s="1"/>
  <c r="DT80" i="29"/>
  <c r="DS80" i="29"/>
  <c r="DY80" i="29" s="1"/>
  <c r="EJ80" i="29" s="1"/>
  <c r="DT28" i="29"/>
  <c r="DS28" i="29"/>
  <c r="DY28" i="29" s="1"/>
  <c r="EJ28" i="29" s="1"/>
  <c r="DT64" i="29"/>
  <c r="DS64" i="29"/>
  <c r="DY64" i="29" s="1"/>
  <c r="EJ64" i="29" s="1"/>
  <c r="DR90" i="29"/>
  <c r="DQ90" i="29"/>
  <c r="DW90" i="29" s="1"/>
  <c r="EH90" i="29" s="1"/>
  <c r="DR62" i="29"/>
  <c r="DQ62" i="29"/>
  <c r="DW62" i="29" s="1"/>
  <c r="EH62" i="29" s="1"/>
  <c r="DR114" i="29"/>
  <c r="DQ114" i="29"/>
  <c r="DW114" i="29" s="1"/>
  <c r="EH114" i="29" s="1"/>
  <c r="DR44" i="29"/>
  <c r="DQ44" i="29"/>
  <c r="DW44" i="29" s="1"/>
  <c r="EH44" i="29" s="1"/>
  <c r="DT102" i="29"/>
  <c r="DS102" i="29"/>
  <c r="DY102" i="29" s="1"/>
  <c r="EJ102" i="29" s="1"/>
  <c r="DT110" i="29"/>
  <c r="DS110" i="29"/>
  <c r="DY110" i="29" s="1"/>
  <c r="EJ110" i="29" s="1"/>
  <c r="DT78" i="29"/>
  <c r="DS78" i="29"/>
  <c r="DY78" i="29" s="1"/>
  <c r="EJ78" i="29" s="1"/>
  <c r="DT48" i="29"/>
  <c r="DS48" i="29"/>
  <c r="DY48" i="29" s="1"/>
  <c r="EJ48" i="29" s="1"/>
  <c r="DR50" i="29"/>
  <c r="DQ50" i="29"/>
  <c r="DW50" i="29" s="1"/>
  <c r="EH50" i="29" s="1"/>
  <c r="CI90" i="29"/>
  <c r="DT62" i="29"/>
  <c r="DS62" i="29"/>
  <c r="DY62" i="29" s="1"/>
  <c r="EJ62" i="29" s="1"/>
  <c r="DS108" i="29"/>
  <c r="DY108" i="29" s="1"/>
  <c r="EJ108" i="29" s="1"/>
  <c r="DT108" i="29"/>
  <c r="DS24" i="29"/>
  <c r="DY24" i="29" s="1"/>
  <c r="EJ24" i="29" s="1"/>
  <c r="DT24" i="29"/>
  <c r="DT18" i="29"/>
  <c r="DR18" i="29"/>
  <c r="BO32" i="15"/>
  <c r="CO32" i="15" s="1"/>
  <c r="BO106" i="15"/>
  <c r="CO106" i="15" s="1"/>
  <c r="BO76" i="15"/>
  <c r="CO76" i="15" s="1"/>
  <c r="CS76" i="15" s="1"/>
  <c r="BM20" i="15"/>
  <c r="CM20" i="15" s="1"/>
  <c r="BK20" i="15"/>
  <c r="CK20" i="15" s="1"/>
  <c r="CK20" i="40"/>
  <c r="DX20" i="40"/>
  <c r="EF20" i="40" s="1"/>
  <c r="EM20" i="40" s="1"/>
  <c r="DY20" i="40"/>
  <c r="CA18" i="40"/>
  <c r="CG18" i="40"/>
  <c r="DW18" i="40" s="1"/>
  <c r="DW120" i="40" s="1"/>
  <c r="DW20" i="30"/>
  <c r="DW120" i="30" s="1"/>
  <c r="DV20" i="30"/>
  <c r="EC20" i="30" s="1"/>
  <c r="EI20" i="30" s="1"/>
  <c r="BO26" i="14"/>
  <c r="CO26" i="14" s="1"/>
  <c r="CS26" i="14" s="1"/>
  <c r="DU26" i="14" s="1"/>
  <c r="BO52" i="14"/>
  <c r="CO52" i="14" s="1"/>
  <c r="CS52" i="14" s="1"/>
  <c r="DU52" i="14" s="1"/>
  <c r="BO22" i="14"/>
  <c r="CO22" i="14" s="1"/>
  <c r="CS22" i="14" s="1"/>
  <c r="DU22" i="14" s="1"/>
  <c r="BO74" i="14"/>
  <c r="CO74" i="14" s="1"/>
  <c r="BO102" i="14"/>
  <c r="CO102" i="14" s="1"/>
  <c r="CS102" i="14" s="1"/>
  <c r="DU102" i="14" s="1"/>
  <c r="BO44" i="14"/>
  <c r="CO44" i="14" s="1"/>
  <c r="CS44" i="14" s="1"/>
  <c r="DU44" i="14" s="1"/>
  <c r="BO96" i="14"/>
  <c r="CO96" i="14" s="1"/>
  <c r="CS96" i="14" s="1"/>
  <c r="DU96" i="14" s="1"/>
  <c r="BO74" i="15"/>
  <c r="CO74" i="15" s="1"/>
  <c r="CS74" i="15" s="1"/>
  <c r="BO82" i="15"/>
  <c r="CO82" i="15" s="1"/>
  <c r="CS82" i="15" s="1"/>
  <c r="BO92" i="15"/>
  <c r="CO92" i="15" s="1"/>
  <c r="CS62" i="15"/>
  <c r="CS84" i="15"/>
  <c r="CS106" i="15"/>
  <c r="BO64" i="15"/>
  <c r="CO64" i="15" s="1"/>
  <c r="CS64" i="15" s="1"/>
  <c r="CS92" i="15"/>
  <c r="CS58" i="15"/>
  <c r="BO22" i="15"/>
  <c r="CO22" i="15" s="1"/>
  <c r="BO50" i="15"/>
  <c r="CO50" i="15" s="1"/>
  <c r="CS50" i="15" s="1"/>
  <c r="BO90" i="15"/>
  <c r="CO90" i="15" s="1"/>
  <c r="CS90" i="15" s="1"/>
  <c r="BO108" i="15"/>
  <c r="CO108" i="15" s="1"/>
  <c r="CS108" i="15" s="1"/>
  <c r="CS30" i="15"/>
  <c r="CS52" i="15"/>
  <c r="CS80" i="15"/>
  <c r="BO46" i="15"/>
  <c r="CO46" i="15" s="1"/>
  <c r="CS46" i="15" s="1"/>
  <c r="CS86" i="15"/>
  <c r="BO48" i="15"/>
  <c r="CO48" i="15" s="1"/>
  <c r="CS48" i="15" s="1"/>
  <c r="BO70" i="15"/>
  <c r="CO70" i="15" s="1"/>
  <c r="CS70" i="15" s="1"/>
  <c r="BO100" i="15"/>
  <c r="CO100" i="15" s="1"/>
  <c r="CS100" i="15" s="1"/>
  <c r="BO38" i="14"/>
  <c r="CO38" i="14" s="1"/>
  <c r="CS38" i="14" s="1"/>
  <c r="DU38" i="14" s="1"/>
  <c r="BM120" i="14"/>
  <c r="BO48" i="14"/>
  <c r="CO48" i="14" s="1"/>
  <c r="CS48" i="14" s="1"/>
  <c r="DU48" i="14" s="1"/>
  <c r="CS54" i="14"/>
  <c r="DU54" i="14" s="1"/>
  <c r="CI56" i="39"/>
  <c r="DZ56" i="39" s="1"/>
  <c r="CA96" i="39"/>
  <c r="CI96" i="39" s="1"/>
  <c r="CI100" i="39"/>
  <c r="DY100" i="39" s="1"/>
  <c r="EG100" i="39" s="1"/>
  <c r="ES100" i="39" s="1"/>
  <c r="DW66" i="39"/>
  <c r="EE66" i="39" s="1"/>
  <c r="EQ66" i="39" s="1"/>
  <c r="CI92" i="39"/>
  <c r="CK92" i="39" s="1"/>
  <c r="CA98" i="39"/>
  <c r="CI98" i="39" s="1"/>
  <c r="CK98" i="39" s="1"/>
  <c r="CA40" i="39"/>
  <c r="CI40" i="39" s="1"/>
  <c r="CK40" i="39" s="1"/>
  <c r="CI28" i="39"/>
  <c r="CK28" i="39" s="1"/>
  <c r="DW96" i="39"/>
  <c r="EE96" i="39" s="1"/>
  <c r="EQ96" i="39" s="1"/>
  <c r="CA66" i="39"/>
  <c r="CI66" i="39" s="1"/>
  <c r="DY66" i="39" s="1"/>
  <c r="EG66" i="39" s="1"/>
  <c r="ES66" i="39" s="1"/>
  <c r="CA48" i="39"/>
  <c r="CI48" i="39" s="1"/>
  <c r="CA74" i="39"/>
  <c r="CI74" i="39" s="1"/>
  <c r="DY74" i="39" s="1"/>
  <c r="EG74" i="39" s="1"/>
  <c r="ES74" i="39" s="1"/>
  <c r="CI36" i="39"/>
  <c r="CK36" i="39" s="1"/>
  <c r="CA104" i="39"/>
  <c r="CI104" i="39" s="1"/>
  <c r="CK104" i="39" s="1"/>
  <c r="CA26" i="39"/>
  <c r="CI26" i="39" s="1"/>
  <c r="DY26" i="39" s="1"/>
  <c r="EG26" i="39" s="1"/>
  <c r="ES26" i="39" s="1"/>
  <c r="DZ70" i="39"/>
  <c r="DZ52" i="39"/>
  <c r="DZ44" i="39"/>
  <c r="DY44" i="39"/>
  <c r="EG44" i="39" s="1"/>
  <c r="ES44" i="39" s="1"/>
  <c r="CK56" i="39"/>
  <c r="CA72" i="39"/>
  <c r="CE72" i="39"/>
  <c r="DU72" i="39" s="1"/>
  <c r="EC96" i="39"/>
  <c r="EO96" i="39" s="1"/>
  <c r="DV96" i="39"/>
  <c r="CA38" i="39"/>
  <c r="CE38" i="39"/>
  <c r="DU38" i="39" s="1"/>
  <c r="EC70" i="39"/>
  <c r="EO70" i="39" s="1"/>
  <c r="DV70" i="39"/>
  <c r="EC86" i="39"/>
  <c r="EO86" i="39" s="1"/>
  <c r="DV86" i="39"/>
  <c r="EC94" i="39"/>
  <c r="EO94" i="39" s="1"/>
  <c r="DV94" i="39"/>
  <c r="EC36" i="39"/>
  <c r="EO36" i="39" s="1"/>
  <c r="DV36" i="39"/>
  <c r="EC22" i="39"/>
  <c r="EO22" i="39" s="1"/>
  <c r="DV22" i="39"/>
  <c r="CA118" i="39"/>
  <c r="CG118" i="39"/>
  <c r="CA110" i="39"/>
  <c r="CG110" i="39"/>
  <c r="CA102" i="39"/>
  <c r="CG102" i="39"/>
  <c r="CA94" i="39"/>
  <c r="CG94" i="39"/>
  <c r="CA84" i="39"/>
  <c r="CG84" i="39"/>
  <c r="CA114" i="39"/>
  <c r="CI114" i="39" s="1"/>
  <c r="CA58" i="39"/>
  <c r="CE58" i="39"/>
  <c r="DU58" i="39" s="1"/>
  <c r="EC74" i="39"/>
  <c r="EO74" i="39" s="1"/>
  <c r="DV74" i="39"/>
  <c r="EC90" i="39"/>
  <c r="EO90" i="39" s="1"/>
  <c r="DV90" i="39"/>
  <c r="EC24" i="39"/>
  <c r="EO24" i="39" s="1"/>
  <c r="DV24" i="39"/>
  <c r="CI68" i="39"/>
  <c r="CI32" i="39"/>
  <c r="EC40" i="39"/>
  <c r="EO40" i="39" s="1"/>
  <c r="DV40" i="39"/>
  <c r="CI64" i="39"/>
  <c r="EC28" i="39"/>
  <c r="EO28" i="39" s="1"/>
  <c r="DV28" i="39"/>
  <c r="EC92" i="39"/>
  <c r="EO92" i="39" s="1"/>
  <c r="DV92" i="39"/>
  <c r="CA30" i="39"/>
  <c r="CE30" i="39"/>
  <c r="DU30" i="39" s="1"/>
  <c r="CA62" i="39"/>
  <c r="CE62" i="39"/>
  <c r="DU62" i="39" s="1"/>
  <c r="EC78" i="39"/>
  <c r="EO78" i="39" s="1"/>
  <c r="DV78" i="39"/>
  <c r="EC118" i="39"/>
  <c r="EO118" i="39" s="1"/>
  <c r="DV118" i="39"/>
  <c r="CA20" i="39"/>
  <c r="CG20" i="39"/>
  <c r="EC52" i="39"/>
  <c r="EO52" i="39" s="1"/>
  <c r="DV52" i="39"/>
  <c r="DX26" i="39"/>
  <c r="DW26" i="39"/>
  <c r="EE26" i="39" s="1"/>
  <c r="EQ26" i="39" s="1"/>
  <c r="CA50" i="39"/>
  <c r="CE50" i="39"/>
  <c r="DU50" i="39" s="1"/>
  <c r="EC82" i="39"/>
  <c r="EO82" i="39" s="1"/>
  <c r="DV82" i="39"/>
  <c r="EC114" i="39"/>
  <c r="EO114" i="39" s="1"/>
  <c r="DV114" i="39"/>
  <c r="EC60" i="39"/>
  <c r="EO60" i="39" s="1"/>
  <c r="DV60" i="39"/>
  <c r="EC100" i="39"/>
  <c r="EO100" i="39" s="1"/>
  <c r="DV100" i="39"/>
  <c r="CK100" i="39"/>
  <c r="EC48" i="39"/>
  <c r="EO48" i="39" s="1"/>
  <c r="DV48" i="39"/>
  <c r="CA88" i="39"/>
  <c r="CE88" i="39"/>
  <c r="DU88" i="39" s="1"/>
  <c r="EC112" i="39"/>
  <c r="EO112" i="39" s="1"/>
  <c r="DV112" i="39"/>
  <c r="CA54" i="39"/>
  <c r="CE54" i="39"/>
  <c r="DU54" i="39" s="1"/>
  <c r="EC110" i="39"/>
  <c r="EO110" i="39" s="1"/>
  <c r="DV110" i="39"/>
  <c r="EC44" i="39"/>
  <c r="EO44" i="39" s="1"/>
  <c r="DV44" i="39"/>
  <c r="CK44" i="39"/>
  <c r="EC76" i="39"/>
  <c r="EO76" i="39" s="1"/>
  <c r="DV76" i="39"/>
  <c r="EC116" i="39"/>
  <c r="EO116" i="39" s="1"/>
  <c r="DV116" i="39"/>
  <c r="CA34" i="39"/>
  <c r="CE34" i="39"/>
  <c r="DU34" i="39" s="1"/>
  <c r="EC98" i="39"/>
  <c r="EO98" i="39" s="1"/>
  <c r="DV98" i="39"/>
  <c r="EC68" i="39"/>
  <c r="EO68" i="39" s="1"/>
  <c r="DV68" i="39"/>
  <c r="EC32" i="39"/>
  <c r="EO32" i="39" s="1"/>
  <c r="DV32" i="39"/>
  <c r="EC64" i="39"/>
  <c r="EO64" i="39" s="1"/>
  <c r="DV64" i="39"/>
  <c r="CK66" i="39"/>
  <c r="DX114" i="39"/>
  <c r="DW114" i="39"/>
  <c r="EE114" i="39" s="1"/>
  <c r="EQ114" i="39" s="1"/>
  <c r="CA106" i="39"/>
  <c r="CG106" i="39"/>
  <c r="DX98" i="39"/>
  <c r="DW98" i="39"/>
  <c r="EE98" i="39" s="1"/>
  <c r="EQ98" i="39" s="1"/>
  <c r="CA90" i="39"/>
  <c r="CG90" i="39"/>
  <c r="CA80" i="39"/>
  <c r="CG80" i="39"/>
  <c r="DX24" i="39"/>
  <c r="DW24" i="39"/>
  <c r="EE24" i="39" s="1"/>
  <c r="EQ24" i="39" s="1"/>
  <c r="CA42" i="39"/>
  <c r="CE42" i="39"/>
  <c r="DU42" i="39" s="1"/>
  <c r="CI82" i="39"/>
  <c r="CK82" i="39" s="1"/>
  <c r="EC106" i="39"/>
  <c r="EO106" i="39" s="1"/>
  <c r="DV106" i="39"/>
  <c r="CI60" i="39"/>
  <c r="EC56" i="39"/>
  <c r="EO56" i="39" s="1"/>
  <c r="DV56" i="39"/>
  <c r="EC80" i="39"/>
  <c r="EO80" i="39" s="1"/>
  <c r="DV80" i="39"/>
  <c r="EC104" i="39"/>
  <c r="EO104" i="39" s="1"/>
  <c r="DV104" i="39"/>
  <c r="CI112" i="39"/>
  <c r="EC108" i="39"/>
  <c r="EO108" i="39" s="1"/>
  <c r="DV108" i="39"/>
  <c r="DU20" i="39"/>
  <c r="EC20" i="39" s="1"/>
  <c r="EO20" i="39" s="1"/>
  <c r="DV20" i="39"/>
  <c r="CA46" i="39"/>
  <c r="CE46" i="39"/>
  <c r="DU46" i="39" s="1"/>
  <c r="EC102" i="39"/>
  <c r="EO102" i="39" s="1"/>
  <c r="DV102" i="39"/>
  <c r="CI76" i="39"/>
  <c r="CK76" i="39" s="1"/>
  <c r="AY170" i="17"/>
  <c r="BC18" i="17"/>
  <c r="CT24" i="24"/>
  <c r="CS24" i="24"/>
  <c r="CV24" i="24"/>
  <c r="CU24" i="24"/>
  <c r="DD24" i="24" s="1"/>
  <c r="DL24" i="24" s="1"/>
  <c r="AM7" i="24"/>
  <c r="AM6" i="24"/>
  <c r="AU22" i="24"/>
  <c r="AY22" i="24" s="1"/>
  <c r="AW18" i="24"/>
  <c r="AW218" i="24" s="1"/>
  <c r="BA218" i="24"/>
  <c r="CC18" i="24" s="1"/>
  <c r="AU20" i="24"/>
  <c r="AY20" i="24" s="1"/>
  <c r="AW22" i="1"/>
  <c r="AY22" i="1" s="1"/>
  <c r="AU20" i="1"/>
  <c r="AY20" i="1" s="1"/>
  <c r="BY20" i="7"/>
  <c r="AU18" i="24"/>
  <c r="EA46" i="30"/>
  <c r="DZ46" i="30"/>
  <c r="EG46" i="30" s="1"/>
  <c r="CM88" i="30"/>
  <c r="CA60" i="29"/>
  <c r="CI60" i="29" s="1"/>
  <c r="CA76" i="29"/>
  <c r="CI76" i="29" s="1"/>
  <c r="CI82" i="29"/>
  <c r="CA116" i="29"/>
  <c r="CI116" i="29" s="1"/>
  <c r="CA30" i="29"/>
  <c r="CI30" i="29" s="1"/>
  <c r="CA84" i="29"/>
  <c r="CI84" i="29" s="1"/>
  <c r="CE74" i="29"/>
  <c r="CA28" i="29"/>
  <c r="CI28" i="29" s="1"/>
  <c r="CA26" i="29"/>
  <c r="CI26" i="29" s="1"/>
  <c r="CA22" i="29"/>
  <c r="CA108" i="29"/>
  <c r="CI66" i="29"/>
  <c r="CI106" i="29"/>
  <c r="CE108" i="29"/>
  <c r="CI98" i="29"/>
  <c r="CA118" i="29"/>
  <c r="CI118" i="29" s="1"/>
  <c r="CA70" i="29"/>
  <c r="CI70" i="29" s="1"/>
  <c r="CA44" i="29"/>
  <c r="CI44" i="29" s="1"/>
  <c r="CI92" i="29"/>
  <c r="CA94" i="29"/>
  <c r="CI94" i="29" s="1"/>
  <c r="CA102" i="29"/>
  <c r="CI102" i="29" s="1"/>
  <c r="CI68" i="29"/>
  <c r="CA38" i="29"/>
  <c r="CE38" i="29"/>
  <c r="CA72" i="29"/>
  <c r="CG72" i="29"/>
  <c r="CA110" i="29"/>
  <c r="CI110" i="29" s="1"/>
  <c r="CI48" i="29"/>
  <c r="CI62" i="29"/>
  <c r="CA40" i="29"/>
  <c r="CI40" i="29" s="1"/>
  <c r="CA104" i="29"/>
  <c r="CI104" i="29" s="1"/>
  <c r="CA88" i="29"/>
  <c r="CG88" i="29"/>
  <c r="CI36" i="29"/>
  <c r="CE78" i="29"/>
  <c r="CA78" i="29"/>
  <c r="CA64" i="29"/>
  <c r="CI64" i="29" s="1"/>
  <c r="CE54" i="29"/>
  <c r="CA54" i="29"/>
  <c r="CE86" i="29"/>
  <c r="CA86" i="29"/>
  <c r="CE46" i="29"/>
  <c r="CA46" i="29"/>
  <c r="CA80" i="29"/>
  <c r="CI80" i="29" s="1"/>
  <c r="CI50" i="29"/>
  <c r="CA112" i="29"/>
  <c r="CI112" i="29" s="1"/>
  <c r="AW18" i="36"/>
  <c r="AU218" i="36"/>
  <c r="BW18" i="36" s="1"/>
  <c r="BA218" i="36"/>
  <c r="CC18" i="36" s="1"/>
  <c r="CX122" i="24"/>
  <c r="CX162" i="24"/>
  <c r="CX152" i="24"/>
  <c r="CX82" i="24"/>
  <c r="CX78" i="24"/>
  <c r="CX200" i="24"/>
  <c r="CX30" i="24"/>
  <c r="CX32" i="24"/>
  <c r="CX128" i="24"/>
  <c r="CX126" i="24"/>
  <c r="CX74" i="24"/>
  <c r="CX100" i="24"/>
  <c r="CX108" i="24"/>
  <c r="CX198" i="24"/>
  <c r="CX94" i="24"/>
  <c r="CX214" i="24"/>
  <c r="CX58" i="24"/>
  <c r="CX56" i="24"/>
  <c r="CX138" i="24"/>
  <c r="CX92" i="24"/>
  <c r="CX174" i="24"/>
  <c r="CX190" i="24"/>
  <c r="CX154" i="24"/>
  <c r="CX110" i="24"/>
  <c r="CX150" i="24"/>
  <c r="CX102" i="24"/>
  <c r="CX72" i="24"/>
  <c r="CX194" i="24"/>
  <c r="CX210" i="24"/>
  <c r="CX40" i="24"/>
  <c r="CX176" i="24"/>
  <c r="CX180" i="24"/>
  <c r="CX38" i="24"/>
  <c r="CX204" i="24"/>
  <c r="CX106" i="24"/>
  <c r="CX166" i="24"/>
  <c r="CX192" i="24"/>
  <c r="CX136" i="24"/>
  <c r="CX24" i="24"/>
  <c r="CX88" i="24"/>
  <c r="CX96" i="24"/>
  <c r="CX156" i="24"/>
  <c r="CX212" i="24"/>
  <c r="CX52" i="24"/>
  <c r="CX54" i="24"/>
  <c r="CX84" i="24"/>
  <c r="CX86" i="24"/>
  <c r="CX60" i="24"/>
  <c r="CX168" i="24"/>
  <c r="CX184" i="24"/>
  <c r="CX76" i="24"/>
  <c r="CX158" i="24"/>
  <c r="CX104" i="24"/>
  <c r="CX114" i="24"/>
  <c r="CX164" i="24"/>
  <c r="CX170" i="24"/>
  <c r="CX216" i="24"/>
  <c r="CX206" i="24"/>
  <c r="CX48" i="24"/>
  <c r="CX140" i="24"/>
  <c r="CX160" i="24"/>
  <c r="CX66" i="24"/>
  <c r="CX68" i="24"/>
  <c r="CX186" i="24"/>
  <c r="CX196" i="24"/>
  <c r="CX202" i="24"/>
  <c r="CX144" i="24"/>
  <c r="CX34" i="24"/>
  <c r="CX36" i="24"/>
  <c r="CX42" i="24"/>
  <c r="CX50" i="24"/>
  <c r="CX124" i="24"/>
  <c r="CX132" i="24"/>
  <c r="CX142" i="24"/>
  <c r="CX178" i="24"/>
  <c r="AW18" i="1"/>
  <c r="CX28" i="1"/>
  <c r="DF28" i="1" s="1"/>
  <c r="DR28" i="1" s="1"/>
  <c r="CY28" i="1"/>
  <c r="CX80" i="1"/>
  <c r="DF80" i="1" s="1"/>
  <c r="DR80" i="1" s="1"/>
  <c r="CY80" i="1"/>
  <c r="CX44" i="1"/>
  <c r="DF44" i="1" s="1"/>
  <c r="DR44" i="1" s="1"/>
  <c r="CY44" i="1"/>
  <c r="CX52" i="1"/>
  <c r="DF52" i="1" s="1"/>
  <c r="DR52" i="1" s="1"/>
  <c r="CY52" i="1"/>
  <c r="CX68" i="1"/>
  <c r="DF68" i="1" s="1"/>
  <c r="DR68" i="1" s="1"/>
  <c r="CY68" i="1"/>
  <c r="CX100" i="1"/>
  <c r="DF100" i="1" s="1"/>
  <c r="DR100" i="1" s="1"/>
  <c r="CY100" i="1"/>
  <c r="CX180" i="1"/>
  <c r="DF180" i="1" s="1"/>
  <c r="DR180" i="1" s="1"/>
  <c r="CY180" i="1"/>
  <c r="DF78" i="1"/>
  <c r="DR78" i="1" s="1"/>
  <c r="CX122" i="1"/>
  <c r="DF122" i="1" s="1"/>
  <c r="DR122" i="1" s="1"/>
  <c r="CY122" i="1"/>
  <c r="CX190" i="1"/>
  <c r="DF190" i="1" s="1"/>
  <c r="DR190" i="1" s="1"/>
  <c r="CY190" i="1"/>
  <c r="CX134" i="1"/>
  <c r="DF134" i="1" s="1"/>
  <c r="DR134" i="1" s="1"/>
  <c r="CY134" i="1"/>
  <c r="CX118" i="1"/>
  <c r="DF118" i="1" s="1"/>
  <c r="DR118" i="1" s="1"/>
  <c r="CY118" i="1"/>
  <c r="CX36" i="1"/>
  <c r="DF36" i="1" s="1"/>
  <c r="DR36" i="1" s="1"/>
  <c r="CY36" i="1"/>
  <c r="CX26" i="1"/>
  <c r="DF26" i="1" s="1"/>
  <c r="DR26" i="1" s="1"/>
  <c r="CY26" i="1"/>
  <c r="CX30" i="1"/>
  <c r="DF30" i="1" s="1"/>
  <c r="DR30" i="1" s="1"/>
  <c r="CY30" i="1"/>
  <c r="CX40" i="1"/>
  <c r="DF40" i="1" s="1"/>
  <c r="DR40" i="1" s="1"/>
  <c r="CY40" i="1"/>
  <c r="CX140" i="1"/>
  <c r="DF140" i="1" s="1"/>
  <c r="DR140" i="1" s="1"/>
  <c r="CY140" i="1"/>
  <c r="CX54" i="1"/>
  <c r="DF54" i="1" s="1"/>
  <c r="DR54" i="1" s="1"/>
  <c r="CY54" i="1"/>
  <c r="CX146" i="1"/>
  <c r="DF146" i="1" s="1"/>
  <c r="DR146" i="1" s="1"/>
  <c r="CY146" i="1"/>
  <c r="CX154" i="1"/>
  <c r="DF154" i="1" s="1"/>
  <c r="DR154" i="1" s="1"/>
  <c r="CY154" i="1"/>
  <c r="CX24" i="1"/>
  <c r="DF24" i="1" s="1"/>
  <c r="DR24" i="1" s="1"/>
  <c r="CY24" i="1"/>
  <c r="CX178" i="1"/>
  <c r="DF178" i="1" s="1"/>
  <c r="DR178" i="1" s="1"/>
  <c r="CY178" i="1"/>
  <c r="CX70" i="1"/>
  <c r="DF70" i="1" s="1"/>
  <c r="DR70" i="1" s="1"/>
  <c r="CY70" i="1"/>
  <c r="CX94" i="1"/>
  <c r="DF94" i="1" s="1"/>
  <c r="DR94" i="1" s="1"/>
  <c r="CY94" i="1"/>
  <c r="CX106" i="1"/>
  <c r="DF106" i="1" s="1"/>
  <c r="DR106" i="1" s="1"/>
  <c r="CY106" i="1"/>
  <c r="CX214" i="1"/>
  <c r="DF214" i="1" s="1"/>
  <c r="DR214" i="1" s="1"/>
  <c r="CY214" i="1"/>
  <c r="CX64" i="1"/>
  <c r="DF64" i="1" s="1"/>
  <c r="DR64" i="1" s="1"/>
  <c r="CY64" i="1"/>
  <c r="AM8" i="24"/>
  <c r="AY62" i="24"/>
  <c r="CW62" i="24" s="1"/>
  <c r="DF62" i="24" s="1"/>
  <c r="DN62" i="24" s="1"/>
  <c r="AY98" i="24"/>
  <c r="CW98" i="24" s="1"/>
  <c r="DF98" i="24" s="1"/>
  <c r="DN98" i="24" s="1"/>
  <c r="AY118" i="24"/>
  <c r="CW118" i="24" s="1"/>
  <c r="DF118" i="24" s="1"/>
  <c r="DN118" i="24" s="1"/>
  <c r="AY172" i="24"/>
  <c r="CW172" i="24" s="1"/>
  <c r="DF172" i="24" s="1"/>
  <c r="DN172" i="24" s="1"/>
  <c r="AY148" i="24"/>
  <c r="CW148" i="24" s="1"/>
  <c r="DF148" i="24" s="1"/>
  <c r="DN148" i="24" s="1"/>
  <c r="AY26" i="24"/>
  <c r="CW26" i="24" s="1"/>
  <c r="DF26" i="24" s="1"/>
  <c r="DN26" i="24" s="1"/>
  <c r="CS22" i="15"/>
  <c r="BO24" i="15"/>
  <c r="CO24" i="15" s="1"/>
  <c r="CS24" i="15" s="1"/>
  <c r="CS36" i="14"/>
  <c r="DU36" i="14" s="1"/>
  <c r="CS76" i="14"/>
  <c r="DU76" i="14" s="1"/>
  <c r="CS58" i="14"/>
  <c r="DU58" i="14" s="1"/>
  <c r="CS34" i="14"/>
  <c r="DU34" i="14" s="1"/>
  <c r="CS78" i="14"/>
  <c r="DU78" i="14" s="1"/>
  <c r="CS74" i="14"/>
  <c r="DU74" i="14" s="1"/>
  <c r="CS42" i="14"/>
  <c r="DU42" i="14" s="1"/>
  <c r="CS106" i="14"/>
  <c r="DU106" i="14" s="1"/>
  <c r="CS46" i="14"/>
  <c r="DU46" i="14" s="1"/>
  <c r="CS90" i="14"/>
  <c r="DU90" i="14" s="1"/>
  <c r="CS86" i="14"/>
  <c r="DU86" i="14" s="1"/>
  <c r="CS118" i="14"/>
  <c r="DU118" i="14" s="1"/>
  <c r="CS92" i="14"/>
  <c r="DU92" i="14" s="1"/>
  <c r="CS110" i="14"/>
  <c r="DU110" i="14" s="1"/>
  <c r="CM120" i="14"/>
  <c r="BO18" i="14"/>
  <c r="CO18" i="14" s="1"/>
  <c r="BK120" i="14"/>
  <c r="BO20" i="14"/>
  <c r="CO20" i="14" s="1"/>
  <c r="CS20" i="14" s="1"/>
  <c r="DU20" i="14" s="1"/>
  <c r="BO24" i="14"/>
  <c r="CO24" i="14" s="1"/>
  <c r="CS24" i="14" s="1"/>
  <c r="DU24" i="14" s="1"/>
  <c r="CK120" i="14"/>
  <c r="BY24" i="7"/>
  <c r="AU22" i="7"/>
  <c r="BU22" i="7" s="1"/>
  <c r="BY22" i="7" s="1"/>
  <c r="AU18" i="6"/>
  <c r="BU18" i="6" s="1"/>
  <c r="AU24" i="6"/>
  <c r="BU24" i="6" s="1"/>
  <c r="BY24" i="6" s="1"/>
  <c r="DA24" i="6" s="1"/>
  <c r="CA24" i="39"/>
  <c r="CI24" i="39" s="1"/>
  <c r="CA18" i="39"/>
  <c r="CG18" i="39" s="1"/>
  <c r="EO98" i="40"/>
  <c r="DI30" i="1"/>
  <c r="DI28" i="1"/>
  <c r="EO54" i="40"/>
  <c r="EO44" i="40"/>
  <c r="EO38" i="40"/>
  <c r="BS18" i="6"/>
  <c r="BS170" i="6" s="1"/>
  <c r="AS170" i="6"/>
  <c r="EO82" i="40"/>
  <c r="EO86" i="40"/>
  <c r="EO90" i="40"/>
  <c r="EO52" i="40"/>
  <c r="AY112" i="24"/>
  <c r="CW112" i="24" s="1"/>
  <c r="DF112" i="24" s="1"/>
  <c r="DN112" i="24" s="1"/>
  <c r="AY116" i="24"/>
  <c r="CW116" i="24" s="1"/>
  <c r="DF116" i="24" s="1"/>
  <c r="DN116" i="24" s="1"/>
  <c r="AY120" i="24"/>
  <c r="CW120" i="24" s="1"/>
  <c r="DF120" i="24" s="1"/>
  <c r="DN120" i="24" s="1"/>
  <c r="CK114" i="40"/>
  <c r="CI74" i="40"/>
  <c r="CI108" i="40"/>
  <c r="CI26" i="40"/>
  <c r="AY32" i="1"/>
  <c r="AY208" i="24"/>
  <c r="CW208" i="24" s="1"/>
  <c r="DF208" i="24" s="1"/>
  <c r="DN208" i="24" s="1"/>
  <c r="CI94" i="40"/>
  <c r="CI110" i="40"/>
  <c r="CI58" i="40"/>
  <c r="CK58" i="40" s="1"/>
  <c r="CK50" i="30"/>
  <c r="CK84" i="30"/>
  <c r="BQ56" i="6"/>
  <c r="BY56" i="6" s="1"/>
  <c r="DA56" i="6" s="1"/>
  <c r="AU56" i="6"/>
  <c r="BU56" i="6" s="1"/>
  <c r="CS32" i="15"/>
  <c r="CI100" i="40"/>
  <c r="CI88" i="40"/>
  <c r="BY86" i="7"/>
  <c r="CS60" i="14"/>
  <c r="DU60" i="14" s="1"/>
  <c r="CG120" i="30"/>
  <c r="DJ18" i="30" s="1"/>
  <c r="CM18" i="30"/>
  <c r="BC170" i="8"/>
  <c r="J23" i="3" s="1"/>
  <c r="CE18" i="8"/>
  <c r="BO96" i="15"/>
  <c r="CO96" i="15" s="1"/>
  <c r="CS96" i="15" s="1"/>
  <c r="CC30" i="30"/>
  <c r="CK30" i="30" s="1"/>
  <c r="BQ120" i="30"/>
  <c r="CM94" i="30"/>
  <c r="CM100" i="30"/>
  <c r="AU144" i="6"/>
  <c r="BU144" i="6" s="1"/>
  <c r="BY162" i="6"/>
  <c r="DA162" i="6" s="1"/>
  <c r="AY82" i="1"/>
  <c r="DI82" i="1"/>
  <c r="DI124" i="1"/>
  <c r="AY124" i="1"/>
  <c r="AY126" i="1"/>
  <c r="DI126" i="1"/>
  <c r="AY130" i="1"/>
  <c r="DI130" i="1"/>
  <c r="DI188" i="1"/>
  <c r="BY70" i="7"/>
  <c r="BO112" i="14"/>
  <c r="CO112" i="14" s="1"/>
  <c r="CS112" i="14" s="1"/>
  <c r="DU112" i="14" s="1"/>
  <c r="AU68" i="7"/>
  <c r="BU68" i="7" s="1"/>
  <c r="AU96" i="7"/>
  <c r="BU96" i="7" s="1"/>
  <c r="BY96" i="7" s="1"/>
  <c r="AU68" i="6"/>
  <c r="BU68" i="6" s="1"/>
  <c r="BY124" i="6"/>
  <c r="DA124" i="6" s="1"/>
  <c r="DI34" i="1"/>
  <c r="BY118" i="6"/>
  <c r="DA118" i="6" s="1"/>
  <c r="BY134" i="7"/>
  <c r="AM6" i="40"/>
  <c r="AM7" i="40"/>
  <c r="AM8" i="40"/>
  <c r="EO56" i="40"/>
  <c r="AY64" i="24"/>
  <c r="CW64" i="24" s="1"/>
  <c r="DF64" i="24" s="1"/>
  <c r="DN64" i="24" s="1"/>
  <c r="CK34" i="40"/>
  <c r="CI68" i="40"/>
  <c r="CK118" i="30"/>
  <c r="CI62" i="40"/>
  <c r="AY146" i="24"/>
  <c r="CW146" i="24" s="1"/>
  <c r="DF146" i="24" s="1"/>
  <c r="DN146" i="24" s="1"/>
  <c r="CM24" i="30"/>
  <c r="CI116" i="40"/>
  <c r="CA120" i="40"/>
  <c r="CI114" i="29"/>
  <c r="BY144" i="6"/>
  <c r="DA144" i="6" s="1"/>
  <c r="DI74" i="1"/>
  <c r="AY74" i="1"/>
  <c r="DI76" i="1"/>
  <c r="AY76" i="1"/>
  <c r="DI110" i="1"/>
  <c r="AY110" i="1"/>
  <c r="AY114" i="1"/>
  <c r="DI114" i="1"/>
  <c r="AY116" i="1"/>
  <c r="DI142" i="1"/>
  <c r="AY142" i="1"/>
  <c r="AY148" i="1"/>
  <c r="AY150" i="1"/>
  <c r="DI156" i="1"/>
  <c r="AY156" i="1"/>
  <c r="DI158" i="1"/>
  <c r="AY158" i="1"/>
  <c r="DI162" i="1"/>
  <c r="AY162" i="1"/>
  <c r="AY164" i="1"/>
  <c r="AY166" i="1"/>
  <c r="DI166" i="1"/>
  <c r="DI194" i="1"/>
  <c r="AY194" i="1"/>
  <c r="CI42" i="40"/>
  <c r="DI52" i="1"/>
  <c r="CI66" i="40"/>
  <c r="BO80" i="14"/>
  <c r="CO80" i="14" s="1"/>
  <c r="BY42" i="7"/>
  <c r="BY68" i="7"/>
  <c r="BY156" i="7"/>
  <c r="BY68" i="6"/>
  <c r="DA68" i="6" s="1"/>
  <c r="CI112" i="40"/>
  <c r="DI44" i="1"/>
  <c r="CI104" i="40"/>
  <c r="AM9" i="40"/>
  <c r="BQ18" i="6"/>
  <c r="AQ170" i="6"/>
  <c r="BQ120" i="39"/>
  <c r="CA22" i="39"/>
  <c r="BO120" i="39"/>
  <c r="EO84" i="40"/>
  <c r="EO106" i="40"/>
  <c r="CI80" i="40"/>
  <c r="CI22" i="40"/>
  <c r="CK68" i="30"/>
  <c r="AY28" i="24"/>
  <c r="CW28" i="24" s="1"/>
  <c r="DF28" i="24" s="1"/>
  <c r="DN28" i="24" s="1"/>
  <c r="AY130" i="24"/>
  <c r="CW130" i="24" s="1"/>
  <c r="DF130" i="24" s="1"/>
  <c r="DN130" i="24" s="1"/>
  <c r="BY32" i="6"/>
  <c r="DA32" i="6" s="1"/>
  <c r="CI102" i="40"/>
  <c r="CK110" i="30"/>
  <c r="CS28" i="14"/>
  <c r="DU28" i="14" s="1"/>
  <c r="CK44" i="15"/>
  <c r="BO44" i="15"/>
  <c r="CO44" i="15" s="1"/>
  <c r="BY30" i="7"/>
  <c r="BY118" i="7"/>
  <c r="CI118" i="40"/>
  <c r="BO98" i="15"/>
  <c r="CO98" i="15" s="1"/>
  <c r="CS98" i="15" s="1"/>
  <c r="BO72" i="15"/>
  <c r="CO72" i="15" s="1"/>
  <c r="CK54" i="30"/>
  <c r="CM36" i="30"/>
  <c r="BY22" i="6"/>
  <c r="DA22" i="6" s="1"/>
  <c r="AY168" i="1"/>
  <c r="AY42" i="1"/>
  <c r="DI42" i="1"/>
  <c r="AY46" i="1"/>
  <c r="DI46" i="1"/>
  <c r="AY50" i="1"/>
  <c r="DI50" i="1"/>
  <c r="AY58" i="1"/>
  <c r="DI58" i="1"/>
  <c r="AY60" i="1"/>
  <c r="DI62" i="1"/>
  <c r="AY62" i="1"/>
  <c r="DI102" i="1"/>
  <c r="AY102" i="1"/>
  <c r="AY138" i="1"/>
  <c r="DI138" i="1"/>
  <c r="DI182" i="1"/>
  <c r="AY182" i="1"/>
  <c r="DI186" i="1"/>
  <c r="AY186" i="1"/>
  <c r="DI94" i="1"/>
  <c r="DI106" i="1"/>
  <c r="BQ120" i="15"/>
  <c r="BK18" i="15"/>
  <c r="BM18" i="15"/>
  <c r="CS80" i="14"/>
  <c r="DU80" i="14" s="1"/>
  <c r="BQ40" i="7"/>
  <c r="AU40" i="7"/>
  <c r="BU40" i="7" s="1"/>
  <c r="AU56" i="7"/>
  <c r="BU56" i="7" s="1"/>
  <c r="AU58" i="7"/>
  <c r="BU58" i="7" s="1"/>
  <c r="BY58" i="7" s="1"/>
  <c r="BY90" i="7"/>
  <c r="AU94" i="6"/>
  <c r="BU94" i="6" s="1"/>
  <c r="BY104" i="6"/>
  <c r="DA104" i="6" s="1"/>
  <c r="BS120" i="30"/>
  <c r="CI96" i="40"/>
  <c r="BY104" i="7"/>
  <c r="BY102" i="7"/>
  <c r="BY76" i="7"/>
  <c r="CI92" i="40"/>
  <c r="CE120" i="40"/>
  <c r="DH18" i="40" s="1"/>
  <c r="AM7" i="36"/>
  <c r="BW22" i="36" s="1"/>
  <c r="CA22" i="36" s="1"/>
  <c r="AM6" i="36"/>
  <c r="AM8" i="36"/>
  <c r="BS120" i="39"/>
  <c r="EO48" i="40"/>
  <c r="EO78" i="40"/>
  <c r="CI30" i="40"/>
  <c r="CK30" i="40" s="1"/>
  <c r="CK38" i="40"/>
  <c r="CI64" i="40"/>
  <c r="CK72" i="40"/>
  <c r="CK98" i="40"/>
  <c r="CK106" i="40"/>
  <c r="CK48" i="40"/>
  <c r="AY182" i="24"/>
  <c r="CW182" i="24" s="1"/>
  <c r="DF182" i="24" s="1"/>
  <c r="DN182" i="24" s="1"/>
  <c r="CK56" i="40"/>
  <c r="EO76" i="40"/>
  <c r="CK90" i="40"/>
  <c r="CM46" i="30"/>
  <c r="CK80" i="30"/>
  <c r="CK114" i="30"/>
  <c r="AY134" i="24"/>
  <c r="CW134" i="24" s="1"/>
  <c r="DF134" i="24" s="1"/>
  <c r="DN134" i="24" s="1"/>
  <c r="CM52" i="30"/>
  <c r="BO120" i="40"/>
  <c r="CK20" i="30"/>
  <c r="CI18" i="29"/>
  <c r="CS18" i="14"/>
  <c r="CM58" i="30"/>
  <c r="CI70" i="40"/>
  <c r="CI32" i="40"/>
  <c r="CS72" i="15"/>
  <c r="DI86" i="1"/>
  <c r="AY86" i="1"/>
  <c r="DI90" i="1"/>
  <c r="AY90" i="1"/>
  <c r="DI92" i="1"/>
  <c r="AY92" i="1"/>
  <c r="AY174" i="1"/>
  <c r="DI174" i="1"/>
  <c r="DI202" i="1"/>
  <c r="AY202" i="1"/>
  <c r="AY204" i="1"/>
  <c r="DI204" i="1"/>
  <c r="AY206" i="1"/>
  <c r="DI206" i="1"/>
  <c r="DI210" i="1"/>
  <c r="AY210" i="1"/>
  <c r="AY212" i="1"/>
  <c r="DI212" i="1"/>
  <c r="CA34" i="29"/>
  <c r="CI40" i="40"/>
  <c r="AW170" i="7"/>
  <c r="AS18" i="7"/>
  <c r="AQ18" i="7"/>
  <c r="BY56" i="7"/>
  <c r="BQ78" i="7"/>
  <c r="AU78" i="7"/>
  <c r="BU78" i="7" s="1"/>
  <c r="BY94" i="6"/>
  <c r="DA94" i="6" s="1"/>
  <c r="BQ120" i="40"/>
  <c r="CI36" i="40"/>
  <c r="DI66" i="1"/>
  <c r="CI120" i="30"/>
  <c r="DL18" i="30" s="1"/>
  <c r="CI60" i="40"/>
  <c r="CK116" i="30"/>
  <c r="CI28" i="40"/>
  <c r="BC170" i="17"/>
  <c r="J44" i="3" s="1"/>
  <c r="O8" i="17"/>
  <c r="AU218" i="42"/>
  <c r="BW18" i="42" s="1"/>
  <c r="AW218" i="42"/>
  <c r="BY18" i="42" s="1"/>
  <c r="BA218" i="42"/>
  <c r="CC18" i="42" s="1"/>
  <c r="BA218" i="1"/>
  <c r="CC18" i="1" s="1"/>
  <c r="CX54" i="42" l="1"/>
  <c r="DF54" i="42" s="1"/>
  <c r="DR54" i="42" s="1"/>
  <c r="CY54" i="42"/>
  <c r="CX146" i="42"/>
  <c r="DF146" i="42" s="1"/>
  <c r="DR146" i="42" s="1"/>
  <c r="CY146" i="42"/>
  <c r="CX62" i="42"/>
  <c r="DF62" i="42" s="1"/>
  <c r="DR62" i="42" s="1"/>
  <c r="CY62" i="42"/>
  <c r="DW86" i="39"/>
  <c r="EE86" i="39" s="1"/>
  <c r="EQ86" i="39" s="1"/>
  <c r="DX86" i="39"/>
  <c r="DN162" i="42"/>
  <c r="DJ162" i="42"/>
  <c r="CC120" i="30"/>
  <c r="CY66" i="1"/>
  <c r="BO20" i="15"/>
  <c r="CO20" i="15" s="1"/>
  <c r="CS20" i="15" s="1"/>
  <c r="DU58" i="29"/>
  <c r="EA58" i="29" s="1"/>
  <c r="EL58" i="29" s="1"/>
  <c r="DN128" i="42"/>
  <c r="EU128" i="42" s="1"/>
  <c r="DJ128" i="42"/>
  <c r="CW66" i="36"/>
  <c r="DF66" i="36" s="1"/>
  <c r="DN66" i="36" s="1"/>
  <c r="DR66" i="36" s="1"/>
  <c r="CX66" i="36"/>
  <c r="DN132" i="42"/>
  <c r="EU132" i="42" s="1"/>
  <c r="DJ132" i="42"/>
  <c r="CX142" i="42"/>
  <c r="DF142" i="42" s="1"/>
  <c r="DR142" i="42" s="1"/>
  <c r="CY142" i="42"/>
  <c r="CW80" i="24"/>
  <c r="DF80" i="24" s="1"/>
  <c r="DN80" i="24" s="1"/>
  <c r="CX80" i="24"/>
  <c r="CX32" i="42"/>
  <c r="DF32" i="42" s="1"/>
  <c r="DR32" i="42" s="1"/>
  <c r="CY32" i="42"/>
  <c r="CX102" i="42"/>
  <c r="DF102" i="42" s="1"/>
  <c r="DR102" i="42" s="1"/>
  <c r="CY102" i="42"/>
  <c r="DJ138" i="42"/>
  <c r="DN138" i="42"/>
  <c r="EU138" i="42" s="1"/>
  <c r="CW90" i="24"/>
  <c r="DF90" i="24" s="1"/>
  <c r="DN90" i="24" s="1"/>
  <c r="CX90" i="24"/>
  <c r="DR96" i="36"/>
  <c r="CX96" i="42"/>
  <c r="DF96" i="42" s="1"/>
  <c r="DR96" i="42" s="1"/>
  <c r="CY96" i="42"/>
  <c r="DR54" i="36"/>
  <c r="BY116" i="6"/>
  <c r="DA116" i="6" s="1"/>
  <c r="CX60" i="42"/>
  <c r="DF60" i="42" s="1"/>
  <c r="DR60" i="42" s="1"/>
  <c r="CY60" i="42"/>
  <c r="CX34" i="36"/>
  <c r="CW34" i="36"/>
  <c r="DF34" i="36" s="1"/>
  <c r="DN34" i="36" s="1"/>
  <c r="CX34" i="42"/>
  <c r="DF34" i="42" s="1"/>
  <c r="DR34" i="42" s="1"/>
  <c r="CY34" i="42"/>
  <c r="DJ212" i="42"/>
  <c r="DN212" i="42"/>
  <c r="EU212" i="42" s="1"/>
  <c r="DR130" i="36"/>
  <c r="DR124" i="36"/>
  <c r="DR122" i="36"/>
  <c r="DR198" i="36"/>
  <c r="CY190" i="42"/>
  <c r="CX190" i="42"/>
  <c r="DF190" i="42" s="1"/>
  <c r="DR190" i="42" s="1"/>
  <c r="CX100" i="36"/>
  <c r="CW100" i="36"/>
  <c r="DF100" i="36" s="1"/>
  <c r="DN100" i="36" s="1"/>
  <c r="DR100" i="36" s="1"/>
  <c r="DN94" i="42"/>
  <c r="EU94" i="42" s="1"/>
  <c r="DJ94" i="42"/>
  <c r="CW94" i="36"/>
  <c r="DF94" i="36" s="1"/>
  <c r="DN94" i="36" s="1"/>
  <c r="CX94" i="36"/>
  <c r="DN200" i="42"/>
  <c r="DJ200" i="42"/>
  <c r="CX64" i="36"/>
  <c r="CW64" i="36"/>
  <c r="DF64" i="36" s="1"/>
  <c r="DN64" i="36" s="1"/>
  <c r="DJ78" i="42"/>
  <c r="DN78" i="42"/>
  <c r="CX194" i="36"/>
  <c r="CW194" i="36"/>
  <c r="DF194" i="36" s="1"/>
  <c r="DN194" i="36" s="1"/>
  <c r="DN112" i="42"/>
  <c r="EU112" i="42" s="1"/>
  <c r="DJ112" i="42"/>
  <c r="DN168" i="42"/>
  <c r="EU168" i="42" s="1"/>
  <c r="DJ168" i="42"/>
  <c r="CY122" i="42"/>
  <c r="CX122" i="42"/>
  <c r="DF122" i="42" s="1"/>
  <c r="DR122" i="42" s="1"/>
  <c r="DN26" i="42"/>
  <c r="EU26" i="42" s="1"/>
  <c r="DJ26" i="42"/>
  <c r="CK78" i="39"/>
  <c r="DV58" i="29"/>
  <c r="DN202" i="42"/>
  <c r="DJ202" i="42"/>
  <c r="CX56" i="42"/>
  <c r="DF56" i="42" s="1"/>
  <c r="DR56" i="42" s="1"/>
  <c r="CY56" i="42"/>
  <c r="DJ24" i="42"/>
  <c r="DN24" i="42"/>
  <c r="EU24" i="42" s="1"/>
  <c r="CY20" i="42"/>
  <c r="CY218" i="42" s="1"/>
  <c r="CX20" i="42"/>
  <c r="DF20" i="42" s="1"/>
  <c r="DR20" i="42" s="1"/>
  <c r="DJ154" i="42"/>
  <c r="DN154" i="42"/>
  <c r="EU154" i="42" s="1"/>
  <c r="DR184" i="36"/>
  <c r="CX128" i="36"/>
  <c r="CW128" i="36"/>
  <c r="DF128" i="36" s="1"/>
  <c r="DN128" i="36" s="1"/>
  <c r="DJ22" i="42"/>
  <c r="DN22" i="42"/>
  <c r="DR34" i="36"/>
  <c r="DR202" i="36"/>
  <c r="DJ106" i="42"/>
  <c r="DN106" i="42"/>
  <c r="EU106" i="42" s="1"/>
  <c r="DR148" i="36"/>
  <c r="CX158" i="42"/>
  <c r="DF158" i="42" s="1"/>
  <c r="DR158" i="42" s="1"/>
  <c r="CY158" i="42"/>
  <c r="DR78" i="36"/>
  <c r="DR168" i="36"/>
  <c r="CX162" i="42"/>
  <c r="DF162" i="42" s="1"/>
  <c r="DR162" i="42" s="1"/>
  <c r="CY162" i="42"/>
  <c r="CX118" i="36"/>
  <c r="CW118" i="36"/>
  <c r="DF118" i="36" s="1"/>
  <c r="DN118" i="36" s="1"/>
  <c r="CX68" i="42"/>
  <c r="DF68" i="42" s="1"/>
  <c r="DR68" i="42" s="1"/>
  <c r="CY68" i="42"/>
  <c r="CX116" i="36"/>
  <c r="CW116" i="36"/>
  <c r="DF116" i="36" s="1"/>
  <c r="DN116" i="36" s="1"/>
  <c r="BO60" i="15"/>
  <c r="CO60" i="15" s="1"/>
  <c r="CS60" i="15" s="1"/>
  <c r="DN34" i="42"/>
  <c r="EU34" i="42" s="1"/>
  <c r="DJ34" i="42"/>
  <c r="CX76" i="42"/>
  <c r="DF76" i="42" s="1"/>
  <c r="DR76" i="42" s="1"/>
  <c r="CY76" i="42"/>
  <c r="DR132" i="36"/>
  <c r="DN36" i="42"/>
  <c r="DJ36" i="42"/>
  <c r="CX208" i="36"/>
  <c r="CW208" i="36"/>
  <c r="DF208" i="36" s="1"/>
  <c r="DN208" i="36" s="1"/>
  <c r="DR208" i="36" s="1"/>
  <c r="DR190" i="36"/>
  <c r="DJ172" i="42"/>
  <c r="DN172" i="42"/>
  <c r="EU172" i="42" s="1"/>
  <c r="DN198" i="42"/>
  <c r="EU198" i="42" s="1"/>
  <c r="DJ198" i="42"/>
  <c r="BM42" i="15"/>
  <c r="CM42" i="15" s="1"/>
  <c r="BK42" i="15"/>
  <c r="CK42" i="15" s="1"/>
  <c r="BO42" i="15"/>
  <c r="CO42" i="15" s="1"/>
  <c r="DN50" i="42"/>
  <c r="DJ50" i="42"/>
  <c r="DJ28" i="42"/>
  <c r="DN28" i="42"/>
  <c r="DJ210" i="42"/>
  <c r="DN210" i="42"/>
  <c r="CX130" i="42"/>
  <c r="DF130" i="42" s="1"/>
  <c r="DR130" i="42" s="1"/>
  <c r="CY130" i="42"/>
  <c r="DJ118" i="42"/>
  <c r="DN118" i="42"/>
  <c r="CX192" i="36"/>
  <c r="CW192" i="36"/>
  <c r="DF192" i="36" s="1"/>
  <c r="DN192" i="36" s="1"/>
  <c r="CY188" i="1"/>
  <c r="CX44" i="24"/>
  <c r="AW218" i="36"/>
  <c r="BY18" i="36" s="1"/>
  <c r="CV18" i="36"/>
  <c r="CV218" i="36" s="1"/>
  <c r="BO68" i="15"/>
  <c r="CO68" i="15" s="1"/>
  <c r="CS68" i="15" s="1"/>
  <c r="CI86" i="39"/>
  <c r="CK34" i="15"/>
  <c r="BO34" i="15"/>
  <c r="CO34" i="15" s="1"/>
  <c r="CY184" i="42"/>
  <c r="CX184" i="42"/>
  <c r="DF184" i="42" s="1"/>
  <c r="DR184" i="42" s="1"/>
  <c r="CX148" i="42"/>
  <c r="DF148" i="42" s="1"/>
  <c r="DR148" i="42" s="1"/>
  <c r="CY148" i="42"/>
  <c r="DR94" i="36"/>
  <c r="DJ190" i="42"/>
  <c r="DN190" i="42"/>
  <c r="EU190" i="42" s="1"/>
  <c r="DR182" i="36"/>
  <c r="CX158" i="36"/>
  <c r="CW158" i="36"/>
  <c r="DF158" i="36" s="1"/>
  <c r="DN158" i="36" s="1"/>
  <c r="DR158" i="36" s="1"/>
  <c r="CX156" i="42"/>
  <c r="DF156" i="42" s="1"/>
  <c r="DR156" i="42" s="1"/>
  <c r="CY156" i="42"/>
  <c r="DN136" i="42"/>
  <c r="EU136" i="42" s="1"/>
  <c r="DJ136" i="42"/>
  <c r="DR140" i="36"/>
  <c r="DR214" i="36"/>
  <c r="CX112" i="36"/>
  <c r="CW112" i="36"/>
  <c r="DF112" i="36" s="1"/>
  <c r="DN112" i="36" s="1"/>
  <c r="DR112" i="36" s="1"/>
  <c r="DR32" i="36"/>
  <c r="DN76" i="42"/>
  <c r="EU76" i="42" s="1"/>
  <c r="DJ76" i="42"/>
  <c r="CX126" i="36"/>
  <c r="CW126" i="36"/>
  <c r="DF126" i="36" s="1"/>
  <c r="DN126" i="36" s="1"/>
  <c r="DN140" i="42"/>
  <c r="EU140" i="42" s="1"/>
  <c r="DJ140" i="42"/>
  <c r="CX108" i="36"/>
  <c r="CW108" i="36"/>
  <c r="DF108" i="36" s="1"/>
  <c r="DN108" i="36" s="1"/>
  <c r="DR108" i="36" s="1"/>
  <c r="CX196" i="42"/>
  <c r="DF196" i="42" s="1"/>
  <c r="DR196" i="42" s="1"/>
  <c r="CY196" i="42"/>
  <c r="DN146" i="42"/>
  <c r="EU146" i="42" s="1"/>
  <c r="DJ146" i="42"/>
  <c r="DR60" i="36"/>
  <c r="CX204" i="42"/>
  <c r="DF204" i="42" s="1"/>
  <c r="DR204" i="42" s="1"/>
  <c r="CY204" i="42"/>
  <c r="CW80" i="36"/>
  <c r="DF80" i="36" s="1"/>
  <c r="DN80" i="36" s="1"/>
  <c r="CX80" i="36"/>
  <c r="DJ196" i="42"/>
  <c r="DN196" i="42"/>
  <c r="EU196" i="42" s="1"/>
  <c r="DX108" i="39"/>
  <c r="DW108" i="39"/>
  <c r="EE108" i="39" s="1"/>
  <c r="EQ108" i="39" s="1"/>
  <c r="DN152" i="42"/>
  <c r="EU152" i="42" s="1"/>
  <c r="DJ152" i="42"/>
  <c r="CX100" i="42"/>
  <c r="DF100" i="42" s="1"/>
  <c r="DR100" i="42" s="1"/>
  <c r="CY100" i="42"/>
  <c r="DJ176" i="42"/>
  <c r="DN176" i="42"/>
  <c r="EU176" i="42" s="1"/>
  <c r="CX210" i="42"/>
  <c r="DF210" i="42" s="1"/>
  <c r="DR210" i="42" s="1"/>
  <c r="CY210" i="42"/>
  <c r="DR116" i="36"/>
  <c r="DN80" i="42"/>
  <c r="DJ80" i="42"/>
  <c r="DJ166" i="42"/>
  <c r="DN166" i="42"/>
  <c r="EU166" i="42" s="1"/>
  <c r="CY132" i="1"/>
  <c r="CY112" i="1"/>
  <c r="CX70" i="42"/>
  <c r="DF70" i="42" s="1"/>
  <c r="DR70" i="42" s="1"/>
  <c r="CY70" i="42"/>
  <c r="CX210" i="36"/>
  <c r="CW210" i="36"/>
  <c r="DF210" i="36" s="1"/>
  <c r="DN210" i="36" s="1"/>
  <c r="DR210" i="36" s="1"/>
  <c r="CX114" i="42"/>
  <c r="DF114" i="42" s="1"/>
  <c r="DR114" i="42" s="1"/>
  <c r="CY114" i="42"/>
  <c r="CX126" i="42"/>
  <c r="DF126" i="42" s="1"/>
  <c r="DR126" i="42" s="1"/>
  <c r="CY126" i="42"/>
  <c r="CX22" i="36"/>
  <c r="CW22" i="36"/>
  <c r="DF22" i="36" s="1"/>
  <c r="DN22" i="36" s="1"/>
  <c r="DR22" i="36" s="1"/>
  <c r="CW30" i="36"/>
  <c r="DF30" i="36" s="1"/>
  <c r="DN30" i="36" s="1"/>
  <c r="CX30" i="36"/>
  <c r="CX86" i="42"/>
  <c r="DF86" i="42" s="1"/>
  <c r="DR86" i="42" s="1"/>
  <c r="CY86" i="42"/>
  <c r="DR120" i="36"/>
  <c r="DN88" i="42"/>
  <c r="EU88" i="42" s="1"/>
  <c r="DJ88" i="42"/>
  <c r="DN86" i="42"/>
  <c r="DJ86" i="42"/>
  <c r="DN52" i="42"/>
  <c r="DJ52" i="42"/>
  <c r="DN194" i="42"/>
  <c r="EU194" i="42" s="1"/>
  <c r="DJ194" i="42"/>
  <c r="CW170" i="36"/>
  <c r="DF170" i="36" s="1"/>
  <c r="DN170" i="36" s="1"/>
  <c r="CX170" i="36"/>
  <c r="CY80" i="42"/>
  <c r="CX80" i="42"/>
  <c r="DF80" i="42" s="1"/>
  <c r="DR80" i="42" s="1"/>
  <c r="CX90" i="36"/>
  <c r="CW90" i="36"/>
  <c r="DF90" i="36" s="1"/>
  <c r="DN90" i="36" s="1"/>
  <c r="DR90" i="36" s="1"/>
  <c r="DR138" i="36"/>
  <c r="DN40" i="42"/>
  <c r="EU40" i="42" s="1"/>
  <c r="DJ40" i="42"/>
  <c r="DJ38" i="42"/>
  <c r="DN38" i="42"/>
  <c r="EU38" i="42" s="1"/>
  <c r="DR84" i="36"/>
  <c r="DN84" i="42"/>
  <c r="EU84" i="42" s="1"/>
  <c r="DJ84" i="42"/>
  <c r="DN56" i="42"/>
  <c r="EU56" i="42" s="1"/>
  <c r="DJ56" i="42"/>
  <c r="CX118" i="42"/>
  <c r="DF118" i="42" s="1"/>
  <c r="DR118" i="42" s="1"/>
  <c r="CY118" i="42"/>
  <c r="DJ58" i="42"/>
  <c r="DN58" i="42"/>
  <c r="EU58" i="42" s="1"/>
  <c r="DN116" i="42"/>
  <c r="EU116" i="42" s="1"/>
  <c r="DJ116" i="42"/>
  <c r="CX46" i="42"/>
  <c r="DF46" i="42" s="1"/>
  <c r="DR46" i="42" s="1"/>
  <c r="CY46" i="42"/>
  <c r="DN144" i="42"/>
  <c r="EU144" i="42" s="1"/>
  <c r="DJ144" i="42"/>
  <c r="DJ42" i="42"/>
  <c r="DN42" i="42"/>
  <c r="EU42" i="42" s="1"/>
  <c r="DN130" i="42"/>
  <c r="EU130" i="42" s="1"/>
  <c r="DJ130" i="42"/>
  <c r="DJ126" i="42"/>
  <c r="DN126" i="42"/>
  <c r="EU126" i="42" s="1"/>
  <c r="DR162" i="36"/>
  <c r="CX134" i="42"/>
  <c r="DF134" i="42" s="1"/>
  <c r="DR134" i="42" s="1"/>
  <c r="CY134" i="42"/>
  <c r="DR58" i="36"/>
  <c r="DN20" i="42"/>
  <c r="DJ20" i="42"/>
  <c r="DR134" i="36"/>
  <c r="DJ70" i="42"/>
  <c r="DN70" i="42"/>
  <c r="EU70" i="42" s="1"/>
  <c r="DR68" i="36"/>
  <c r="DR80" i="36"/>
  <c r="DW60" i="39"/>
  <c r="EE60" i="39" s="1"/>
  <c r="EQ60" i="39" s="1"/>
  <c r="DX60" i="39"/>
  <c r="DJ90" i="42"/>
  <c r="DN90" i="42"/>
  <c r="EU90" i="42" s="1"/>
  <c r="DX116" i="39"/>
  <c r="DW116" i="39"/>
  <c r="EE116" i="39" s="1"/>
  <c r="EQ116" i="39" s="1"/>
  <c r="DN174" i="42"/>
  <c r="DJ174" i="42"/>
  <c r="DJ204" i="42"/>
  <c r="DN204" i="42"/>
  <c r="DJ216" i="42"/>
  <c r="DN216" i="42"/>
  <c r="EU216" i="42" s="1"/>
  <c r="CX162" i="36"/>
  <c r="CW162" i="36"/>
  <c r="DF162" i="36" s="1"/>
  <c r="DN162" i="36" s="1"/>
  <c r="CX82" i="42"/>
  <c r="DF82" i="42" s="1"/>
  <c r="DR82" i="42" s="1"/>
  <c r="CY82" i="42"/>
  <c r="DN92" i="42"/>
  <c r="EU92" i="42" s="1"/>
  <c r="DJ92" i="42"/>
  <c r="DJ54" i="42"/>
  <c r="DN54" i="42"/>
  <c r="EU54" i="42" s="1"/>
  <c r="DU24" i="29"/>
  <c r="EA24" i="29" s="1"/>
  <c r="EL24" i="29" s="1"/>
  <c r="CX174" i="36"/>
  <c r="CW174" i="36"/>
  <c r="DF174" i="36" s="1"/>
  <c r="DN174" i="36" s="1"/>
  <c r="CX198" i="42"/>
  <c r="DF198" i="42" s="1"/>
  <c r="DR198" i="42" s="1"/>
  <c r="CY198" i="42"/>
  <c r="CX82" i="36"/>
  <c r="CW82" i="36"/>
  <c r="DF82" i="36" s="1"/>
  <c r="DN82" i="36" s="1"/>
  <c r="DJ184" i="42"/>
  <c r="DN184" i="42"/>
  <c r="EU184" i="42" s="1"/>
  <c r="CX166" i="36"/>
  <c r="CW166" i="36"/>
  <c r="DF166" i="36" s="1"/>
  <c r="DN166" i="36" s="1"/>
  <c r="DR166" i="36" s="1"/>
  <c r="DN180" i="42"/>
  <c r="DJ180" i="42"/>
  <c r="CW144" i="36"/>
  <c r="DF144" i="36" s="1"/>
  <c r="DN144" i="36" s="1"/>
  <c r="DR144" i="36" s="1"/>
  <c r="CX144" i="36"/>
  <c r="DR30" i="36"/>
  <c r="DR72" i="36"/>
  <c r="CX214" i="42"/>
  <c r="DF214" i="42" s="1"/>
  <c r="DR214" i="42" s="1"/>
  <c r="CY214" i="42"/>
  <c r="CX20" i="36"/>
  <c r="CW20" i="36"/>
  <c r="DF20" i="36" s="1"/>
  <c r="DN20" i="36" s="1"/>
  <c r="DR20" i="36" s="1"/>
  <c r="DR146" i="36"/>
  <c r="CX42" i="36"/>
  <c r="CW42" i="36"/>
  <c r="DF42" i="36" s="1"/>
  <c r="DN42" i="36" s="1"/>
  <c r="CX208" i="42"/>
  <c r="DF208" i="42" s="1"/>
  <c r="DR208" i="42" s="1"/>
  <c r="CY208" i="42"/>
  <c r="DN60" i="42"/>
  <c r="EU60" i="42" s="1"/>
  <c r="DJ60" i="42"/>
  <c r="DR150" i="36"/>
  <c r="DN214" i="42"/>
  <c r="EU214" i="42" s="1"/>
  <c r="DJ214" i="42"/>
  <c r="DJ66" i="42"/>
  <c r="DN66" i="42"/>
  <c r="EU66" i="42" s="1"/>
  <c r="DN192" i="42"/>
  <c r="EU192" i="42" s="1"/>
  <c r="DJ192" i="42"/>
  <c r="DJ206" i="42"/>
  <c r="DN206" i="42"/>
  <c r="EU206" i="42" s="1"/>
  <c r="CX104" i="36"/>
  <c r="CW104" i="36"/>
  <c r="DF104" i="36" s="1"/>
  <c r="DN104" i="36" s="1"/>
  <c r="DR104" i="36" s="1"/>
  <c r="DN72" i="42"/>
  <c r="DJ72" i="42"/>
  <c r="CX174" i="42"/>
  <c r="DF174" i="42" s="1"/>
  <c r="DR174" i="42" s="1"/>
  <c r="CY174" i="42"/>
  <c r="DJ98" i="42"/>
  <c r="DN98" i="42"/>
  <c r="EU98" i="42" s="1"/>
  <c r="DR64" i="36"/>
  <c r="CW216" i="36"/>
  <c r="DF216" i="36" s="1"/>
  <c r="DN216" i="36" s="1"/>
  <c r="DR216" i="36" s="1"/>
  <c r="CX216" i="36"/>
  <c r="CX50" i="42"/>
  <c r="DF50" i="42" s="1"/>
  <c r="DR50" i="42" s="1"/>
  <c r="CY50" i="42"/>
  <c r="DN96" i="42"/>
  <c r="EU96" i="42" s="1"/>
  <c r="DJ96" i="42"/>
  <c r="DR126" i="36"/>
  <c r="DN122" i="42"/>
  <c r="EU122" i="42" s="1"/>
  <c r="DJ122" i="42"/>
  <c r="DJ82" i="42"/>
  <c r="DN82" i="42"/>
  <c r="EU82" i="42" s="1"/>
  <c r="DN124" i="42"/>
  <c r="EU124" i="42" s="1"/>
  <c r="DJ124" i="42"/>
  <c r="CX22" i="42"/>
  <c r="DF22" i="42" s="1"/>
  <c r="DR22" i="42" s="1"/>
  <c r="CY22" i="42"/>
  <c r="DJ102" i="42"/>
  <c r="DN102" i="42"/>
  <c r="EU102" i="42" s="1"/>
  <c r="DX36" i="39"/>
  <c r="DW36" i="39"/>
  <c r="EE36" i="39" s="1"/>
  <c r="EQ36" i="39" s="1"/>
  <c r="DR114" i="36"/>
  <c r="DN170" i="42"/>
  <c r="EU170" i="42" s="1"/>
  <c r="DJ170" i="42"/>
  <c r="DR118" i="36"/>
  <c r="DN100" i="42"/>
  <c r="EU100" i="42" s="1"/>
  <c r="DJ100" i="42"/>
  <c r="CX110" i="42"/>
  <c r="DF110" i="42" s="1"/>
  <c r="DR110" i="42" s="1"/>
  <c r="CY110" i="42"/>
  <c r="CI116" i="39"/>
  <c r="CY104" i="42"/>
  <c r="CX104" i="42"/>
  <c r="DF104" i="42" s="1"/>
  <c r="DR104" i="42" s="1"/>
  <c r="CK42" i="29"/>
  <c r="CK24" i="29"/>
  <c r="CX46" i="36"/>
  <c r="CW46" i="36"/>
  <c r="DF46" i="36" s="1"/>
  <c r="DN46" i="36" s="1"/>
  <c r="DN156" i="42"/>
  <c r="DJ156" i="42"/>
  <c r="CW152" i="36"/>
  <c r="DF152" i="36" s="1"/>
  <c r="DN152" i="36" s="1"/>
  <c r="DR152" i="36" s="1"/>
  <c r="CX152" i="36"/>
  <c r="CX38" i="36"/>
  <c r="CW38" i="36"/>
  <c r="DF38" i="36" s="1"/>
  <c r="DN38" i="36" s="1"/>
  <c r="DR38" i="36" s="1"/>
  <c r="DJ160" i="42"/>
  <c r="DN160" i="42"/>
  <c r="EU160" i="42" s="1"/>
  <c r="DJ158" i="42"/>
  <c r="DN158" i="42"/>
  <c r="EU158" i="42" s="1"/>
  <c r="CX176" i="36"/>
  <c r="CW176" i="36"/>
  <c r="DF176" i="36" s="1"/>
  <c r="DN176" i="36" s="1"/>
  <c r="DR176" i="36" s="1"/>
  <c r="DR174" i="36"/>
  <c r="DN108" i="42"/>
  <c r="EU108" i="42" s="1"/>
  <c r="DJ108" i="42"/>
  <c r="CX136" i="36"/>
  <c r="CW136" i="36"/>
  <c r="DF136" i="36" s="1"/>
  <c r="DN136" i="36" s="1"/>
  <c r="DR136" i="36" s="1"/>
  <c r="DR56" i="36"/>
  <c r="CY72" i="42"/>
  <c r="CX72" i="42"/>
  <c r="DF72" i="42" s="1"/>
  <c r="DR72" i="42" s="1"/>
  <c r="CX36" i="42"/>
  <c r="DF36" i="42" s="1"/>
  <c r="DR36" i="42" s="1"/>
  <c r="CY36" i="42"/>
  <c r="DJ114" i="42"/>
  <c r="DN114" i="42"/>
  <c r="EU114" i="42" s="1"/>
  <c r="CX74" i="42"/>
  <c r="DF74" i="42" s="1"/>
  <c r="DR74" i="42" s="1"/>
  <c r="CY74" i="42"/>
  <c r="DN68" i="42"/>
  <c r="EU68" i="42" s="1"/>
  <c r="DJ68" i="42"/>
  <c r="DR192" i="36"/>
  <c r="DR76" i="36"/>
  <c r="CX44" i="42"/>
  <c r="DF44" i="42" s="1"/>
  <c r="DR44" i="42" s="1"/>
  <c r="CY44" i="42"/>
  <c r="DR74" i="36"/>
  <c r="DJ186" i="42"/>
  <c r="DN186" i="42"/>
  <c r="EU186" i="42" s="1"/>
  <c r="CW178" i="36"/>
  <c r="DF178" i="36" s="1"/>
  <c r="DN178" i="36" s="1"/>
  <c r="DR178" i="36" s="1"/>
  <c r="CX178" i="36"/>
  <c r="CX52" i="42"/>
  <c r="DF52" i="42" s="1"/>
  <c r="DR52" i="42" s="1"/>
  <c r="CY52" i="42"/>
  <c r="CX154" i="36"/>
  <c r="CW154" i="36"/>
  <c r="DF154" i="36" s="1"/>
  <c r="DN154" i="36" s="1"/>
  <c r="DR154" i="36" s="1"/>
  <c r="DR206" i="36"/>
  <c r="DJ62" i="42"/>
  <c r="DN62" i="42"/>
  <c r="EU62" i="42" s="1"/>
  <c r="CX96" i="36"/>
  <c r="CW96" i="36"/>
  <c r="DF96" i="36" s="1"/>
  <c r="DN96" i="36" s="1"/>
  <c r="DJ142" i="42"/>
  <c r="DN142" i="42"/>
  <c r="EU142" i="42" s="1"/>
  <c r="DR170" i="36"/>
  <c r="DN148" i="42"/>
  <c r="DJ148" i="42"/>
  <c r="CW110" i="36"/>
  <c r="DF110" i="36" s="1"/>
  <c r="DN110" i="36" s="1"/>
  <c r="DR110" i="36" s="1"/>
  <c r="CX110" i="36"/>
  <c r="CX88" i="36"/>
  <c r="CW88" i="36"/>
  <c r="DF88" i="36" s="1"/>
  <c r="DN88" i="36" s="1"/>
  <c r="CY178" i="42"/>
  <c r="CX178" i="42"/>
  <c r="DF178" i="42" s="1"/>
  <c r="DR178" i="42" s="1"/>
  <c r="DR70" i="36"/>
  <c r="CX28" i="42"/>
  <c r="DF28" i="42" s="1"/>
  <c r="DR28" i="42" s="1"/>
  <c r="CY28" i="42"/>
  <c r="DR62" i="36"/>
  <c r="DR44" i="36"/>
  <c r="CX150" i="42"/>
  <c r="DF150" i="42" s="1"/>
  <c r="DR150" i="42" s="1"/>
  <c r="CY150" i="42"/>
  <c r="DR88" i="36"/>
  <c r="CX78" i="42"/>
  <c r="DF78" i="42" s="1"/>
  <c r="DR78" i="42" s="1"/>
  <c r="CY78" i="42"/>
  <c r="DR50" i="36"/>
  <c r="DJ46" i="42"/>
  <c r="DN46" i="42"/>
  <c r="EU46" i="42" s="1"/>
  <c r="BO36" i="15"/>
  <c r="CO36" i="15" s="1"/>
  <c r="CS36" i="15" s="1"/>
  <c r="BY136" i="7"/>
  <c r="CI108" i="39"/>
  <c r="CW36" i="36"/>
  <c r="DF36" i="36" s="1"/>
  <c r="DN36" i="36" s="1"/>
  <c r="DR36" i="36" s="1"/>
  <c r="CX36" i="36"/>
  <c r="CX142" i="36"/>
  <c r="CW142" i="36"/>
  <c r="DF142" i="36" s="1"/>
  <c r="DN142" i="36" s="1"/>
  <c r="DR142" i="36" s="1"/>
  <c r="DR42" i="36"/>
  <c r="DJ150" i="42"/>
  <c r="DN150" i="42"/>
  <c r="CY34" i="1"/>
  <c r="CX24" i="36"/>
  <c r="CW24" i="36"/>
  <c r="DF24" i="36" s="1"/>
  <c r="DN24" i="36" s="1"/>
  <c r="DJ74" i="42"/>
  <c r="DN74" i="42"/>
  <c r="EU74" i="42" s="1"/>
  <c r="CW164" i="36"/>
  <c r="DF164" i="36" s="1"/>
  <c r="DN164" i="36" s="1"/>
  <c r="DR164" i="36" s="1"/>
  <c r="CX164" i="36"/>
  <c r="DN182" i="42"/>
  <c r="EU182" i="42" s="1"/>
  <c r="DJ182" i="42"/>
  <c r="DJ32" i="42"/>
  <c r="DN32" i="42"/>
  <c r="DN30" i="42"/>
  <c r="EU30" i="42" s="1"/>
  <c r="DJ30" i="42"/>
  <c r="CX200" i="42"/>
  <c r="DF200" i="42" s="1"/>
  <c r="DR200" i="42" s="1"/>
  <c r="CY200" i="42"/>
  <c r="DR82" i="36"/>
  <c r="CX202" i="42"/>
  <c r="DF202" i="42" s="1"/>
  <c r="DR202" i="42" s="1"/>
  <c r="CY202" i="42"/>
  <c r="DJ110" i="42"/>
  <c r="DN110" i="42"/>
  <c r="EU110" i="42" s="1"/>
  <c r="CX48" i="36"/>
  <c r="CW48" i="36"/>
  <c r="DF48" i="36" s="1"/>
  <c r="DN48" i="36" s="1"/>
  <c r="DR48" i="36" s="1"/>
  <c r="DJ208" i="42"/>
  <c r="DN208" i="42"/>
  <c r="EU208" i="42" s="1"/>
  <c r="CX98" i="36"/>
  <c r="CW98" i="36"/>
  <c r="DF98" i="36" s="1"/>
  <c r="DN98" i="36" s="1"/>
  <c r="DR98" i="36" s="1"/>
  <c r="DN188" i="42"/>
  <c r="EU188" i="42" s="1"/>
  <c r="DJ188" i="42"/>
  <c r="CX50" i="36"/>
  <c r="CW50" i="36"/>
  <c r="DF50" i="36" s="1"/>
  <c r="DN50" i="36" s="1"/>
  <c r="DR86" i="36"/>
  <c r="DR212" i="36"/>
  <c r="DN164" i="42"/>
  <c r="EU164" i="42" s="1"/>
  <c r="DJ164" i="42"/>
  <c r="CY180" i="42"/>
  <c r="CX180" i="42"/>
  <c r="DF180" i="42" s="1"/>
  <c r="DR180" i="42" s="1"/>
  <c r="DN64" i="42"/>
  <c r="EU64" i="42" s="1"/>
  <c r="DJ64" i="42"/>
  <c r="DR128" i="36"/>
  <c r="DR40" i="36"/>
  <c r="DR194" i="36"/>
  <c r="DR46" i="36"/>
  <c r="DJ134" i="42"/>
  <c r="DN134" i="42"/>
  <c r="EU134" i="42" s="1"/>
  <c r="DR188" i="36"/>
  <c r="DR186" i="36"/>
  <c r="DN120" i="42"/>
  <c r="EU120" i="42" s="1"/>
  <c r="DJ120" i="42"/>
  <c r="CW102" i="36"/>
  <c r="DF102" i="36" s="1"/>
  <c r="DN102" i="36" s="1"/>
  <c r="DR102" i="36" s="1"/>
  <c r="CX102" i="36"/>
  <c r="DJ178" i="42"/>
  <c r="DN178" i="42"/>
  <c r="EU178" i="42" s="1"/>
  <c r="DN104" i="42"/>
  <c r="EU104" i="42" s="1"/>
  <c r="DJ104" i="42"/>
  <c r="DN44" i="42"/>
  <c r="EU44" i="42" s="1"/>
  <c r="DJ44" i="42"/>
  <c r="CX200" i="36"/>
  <c r="CW200" i="36"/>
  <c r="DF200" i="36" s="1"/>
  <c r="DN200" i="36" s="1"/>
  <c r="DR200" i="36" s="1"/>
  <c r="DR24" i="36"/>
  <c r="CX206" i="42"/>
  <c r="DF206" i="42" s="1"/>
  <c r="DR206" i="42" s="1"/>
  <c r="CY206" i="42"/>
  <c r="DN48" i="42"/>
  <c r="EU48" i="42" s="1"/>
  <c r="DJ48" i="42"/>
  <c r="BO28" i="15"/>
  <c r="CO28" i="15" s="1"/>
  <c r="CS28" i="15" s="1"/>
  <c r="CY38" i="1"/>
  <c r="CX208" i="1"/>
  <c r="DF208" i="1" s="1"/>
  <c r="DR208" i="1" s="1"/>
  <c r="CY208" i="1"/>
  <c r="CX98" i="1"/>
  <c r="DF98" i="1" s="1"/>
  <c r="DR98" i="1" s="1"/>
  <c r="CY98" i="1"/>
  <c r="CG120" i="40"/>
  <c r="DJ18" i="40" s="1"/>
  <c r="CI18" i="40"/>
  <c r="CK118" i="40"/>
  <c r="DY118" i="40"/>
  <c r="DX118" i="40"/>
  <c r="EF118" i="40" s="1"/>
  <c r="EM118" i="40" s="1"/>
  <c r="EO118" i="40" s="1"/>
  <c r="CK102" i="40"/>
  <c r="DY102" i="40"/>
  <c r="DX102" i="40"/>
  <c r="EF102" i="40" s="1"/>
  <c r="EM102" i="40" s="1"/>
  <c r="EO102" i="40" s="1"/>
  <c r="CK112" i="40"/>
  <c r="DY112" i="40"/>
  <c r="DX112" i="40"/>
  <c r="EF112" i="40" s="1"/>
  <c r="EM112" i="40" s="1"/>
  <c r="EO112" i="40" s="1"/>
  <c r="CK68" i="40"/>
  <c r="DX68" i="40"/>
  <c r="EF68" i="40" s="1"/>
  <c r="EM68" i="40" s="1"/>
  <c r="EO68" i="40" s="1"/>
  <c r="DY68" i="40"/>
  <c r="CK94" i="40"/>
  <c r="DY94" i="40"/>
  <c r="DX94" i="40"/>
  <c r="EF94" i="40" s="1"/>
  <c r="EM94" i="40" s="1"/>
  <c r="EO94" i="40" s="1"/>
  <c r="CK28" i="40"/>
  <c r="DX28" i="40"/>
  <c r="EF28" i="40" s="1"/>
  <c r="EM28" i="40" s="1"/>
  <c r="EO28" i="40" s="1"/>
  <c r="DY28" i="40"/>
  <c r="CK92" i="40"/>
  <c r="DY92" i="40"/>
  <c r="DX92" i="40"/>
  <c r="EF92" i="40" s="1"/>
  <c r="EM92" i="40" s="1"/>
  <c r="EO92" i="40" s="1"/>
  <c r="CK74" i="40"/>
  <c r="DY74" i="40"/>
  <c r="DX74" i="40"/>
  <c r="EF74" i="40" s="1"/>
  <c r="EM74" i="40" s="1"/>
  <c r="EO74" i="40" s="1"/>
  <c r="CK36" i="40"/>
  <c r="DX36" i="40"/>
  <c r="EF36" i="40" s="1"/>
  <c r="EM36" i="40" s="1"/>
  <c r="EO36" i="40" s="1"/>
  <c r="DY36" i="40"/>
  <c r="CK64" i="40"/>
  <c r="DX64" i="40"/>
  <c r="EF64" i="40" s="1"/>
  <c r="EM64" i="40" s="1"/>
  <c r="EO64" i="40" s="1"/>
  <c r="DY64" i="40"/>
  <c r="CK42" i="40"/>
  <c r="DY42" i="40"/>
  <c r="DX42" i="40"/>
  <c r="EF42" i="40" s="1"/>
  <c r="EM42" i="40" s="1"/>
  <c r="EO42" i="40" s="1"/>
  <c r="CK116" i="40"/>
  <c r="DY116" i="40"/>
  <c r="DX116" i="40"/>
  <c r="EF116" i="40" s="1"/>
  <c r="EM116" i="40" s="1"/>
  <c r="EO116" i="40" s="1"/>
  <c r="CK62" i="40"/>
  <c r="DY62" i="40"/>
  <c r="DX62" i="40"/>
  <c r="EF62" i="40" s="1"/>
  <c r="EM62" i="40" s="1"/>
  <c r="EO62" i="40" s="1"/>
  <c r="CK88" i="40"/>
  <c r="DX88" i="40"/>
  <c r="EF88" i="40" s="1"/>
  <c r="EM88" i="40" s="1"/>
  <c r="EO88" i="40" s="1"/>
  <c r="DY88" i="40"/>
  <c r="CK26" i="40"/>
  <c r="DY26" i="40"/>
  <c r="DX26" i="40"/>
  <c r="EF26" i="40" s="1"/>
  <c r="EM26" i="40" s="1"/>
  <c r="EO26" i="40" s="1"/>
  <c r="CK32" i="40"/>
  <c r="DX32" i="40"/>
  <c r="EF32" i="40" s="1"/>
  <c r="EM32" i="40" s="1"/>
  <c r="EO32" i="40" s="1"/>
  <c r="DY32" i="40"/>
  <c r="CK96" i="40"/>
  <c r="DY96" i="40"/>
  <c r="DX96" i="40"/>
  <c r="EF96" i="40" s="1"/>
  <c r="EM96" i="40" s="1"/>
  <c r="EO96" i="40" s="1"/>
  <c r="CK80" i="40"/>
  <c r="DX80" i="40"/>
  <c r="EF80" i="40" s="1"/>
  <c r="EM80" i="40" s="1"/>
  <c r="EO80" i="40" s="1"/>
  <c r="DY80" i="40"/>
  <c r="CK66" i="40"/>
  <c r="DY66" i="40"/>
  <c r="DX66" i="40"/>
  <c r="EF66" i="40" s="1"/>
  <c r="EM66" i="40" s="1"/>
  <c r="EO66" i="40" s="1"/>
  <c r="CK70" i="40"/>
  <c r="DY70" i="40"/>
  <c r="DX70" i="40"/>
  <c r="EF70" i="40" s="1"/>
  <c r="EM70" i="40" s="1"/>
  <c r="EO70" i="40" s="1"/>
  <c r="CK60" i="40"/>
  <c r="DX60" i="40"/>
  <c r="EF60" i="40" s="1"/>
  <c r="EM60" i="40" s="1"/>
  <c r="EO60" i="40" s="1"/>
  <c r="DY60" i="40"/>
  <c r="CK40" i="40"/>
  <c r="DX40" i="40"/>
  <c r="EF40" i="40" s="1"/>
  <c r="EM40" i="40" s="1"/>
  <c r="EO40" i="40" s="1"/>
  <c r="DY40" i="40"/>
  <c r="DY30" i="40"/>
  <c r="DX30" i="40"/>
  <c r="EF30" i="40" s="1"/>
  <c r="EM30" i="40" s="1"/>
  <c r="EO30" i="40" s="1"/>
  <c r="DY22" i="40"/>
  <c r="DX22" i="40"/>
  <c r="EF22" i="40" s="1"/>
  <c r="EM22" i="40" s="1"/>
  <c r="EO22" i="40" s="1"/>
  <c r="CK104" i="40"/>
  <c r="DY104" i="40"/>
  <c r="DX104" i="40"/>
  <c r="EF104" i="40" s="1"/>
  <c r="EM104" i="40" s="1"/>
  <c r="EO104" i="40" s="1"/>
  <c r="CK100" i="40"/>
  <c r="DY100" i="40"/>
  <c r="DX100" i="40"/>
  <c r="EF100" i="40" s="1"/>
  <c r="EM100" i="40" s="1"/>
  <c r="EO100" i="40" s="1"/>
  <c r="DY58" i="40"/>
  <c r="DX58" i="40"/>
  <c r="EF58" i="40" s="1"/>
  <c r="EM58" i="40" s="1"/>
  <c r="EO58" i="40" s="1"/>
  <c r="CK108" i="40"/>
  <c r="DY108" i="40"/>
  <c r="DX108" i="40"/>
  <c r="EF108" i="40" s="1"/>
  <c r="EM108" i="40" s="1"/>
  <c r="EO108" i="40" s="1"/>
  <c r="CK52" i="39"/>
  <c r="DZ78" i="39"/>
  <c r="DZ100" i="39"/>
  <c r="DY40" i="39"/>
  <c r="EG40" i="39" s="1"/>
  <c r="ES40" i="39" s="1"/>
  <c r="FV40" i="39" s="1"/>
  <c r="CK70" i="39"/>
  <c r="CI84" i="39"/>
  <c r="CK84" i="39" s="1"/>
  <c r="CI102" i="39"/>
  <c r="CI118" i="39"/>
  <c r="CK118" i="39" s="1"/>
  <c r="DZ28" i="39"/>
  <c r="DZ104" i="39"/>
  <c r="DZ66" i="39"/>
  <c r="DY104" i="39"/>
  <c r="EG104" i="39" s="1"/>
  <c r="ES104" i="39" s="1"/>
  <c r="FV104" i="39" s="1"/>
  <c r="CK86" i="39"/>
  <c r="DY56" i="39"/>
  <c r="EG56" i="39" s="1"/>
  <c r="ES56" i="39" s="1"/>
  <c r="CM116" i="30"/>
  <c r="EA116" i="30"/>
  <c r="DZ116" i="30"/>
  <c r="EG116" i="30" s="1"/>
  <c r="EN116" i="30" s="1"/>
  <c r="EP116" i="30" s="1"/>
  <c r="CM114" i="30"/>
  <c r="DZ114" i="30"/>
  <c r="EG114" i="30" s="1"/>
  <c r="EN114" i="30" s="1"/>
  <c r="EP114" i="30" s="1"/>
  <c r="EA114" i="30"/>
  <c r="CM68" i="30"/>
  <c r="EA68" i="30"/>
  <c r="DZ68" i="30"/>
  <c r="EG68" i="30" s="1"/>
  <c r="EN68" i="30" s="1"/>
  <c r="EP68" i="30" s="1"/>
  <c r="CM80" i="30"/>
  <c r="EA80" i="30"/>
  <c r="DZ80" i="30"/>
  <c r="EG80" i="30" s="1"/>
  <c r="EN80" i="30" s="1"/>
  <c r="EP80" i="30" s="1"/>
  <c r="CM54" i="30"/>
  <c r="DZ54" i="30"/>
  <c r="EG54" i="30" s="1"/>
  <c r="EN54" i="30" s="1"/>
  <c r="EP54" i="30" s="1"/>
  <c r="EA54" i="30"/>
  <c r="CM110" i="30"/>
  <c r="DZ110" i="30"/>
  <c r="EG110" i="30" s="1"/>
  <c r="EN110" i="30" s="1"/>
  <c r="EP110" i="30" s="1"/>
  <c r="EA110" i="30"/>
  <c r="CM84" i="30"/>
  <c r="EA84" i="30"/>
  <c r="DZ84" i="30"/>
  <c r="EG84" i="30" s="1"/>
  <c r="EN84" i="30" s="1"/>
  <c r="EP84" i="30" s="1"/>
  <c r="CM118" i="30"/>
  <c r="DZ118" i="30"/>
  <c r="EG118" i="30" s="1"/>
  <c r="EN118" i="30" s="1"/>
  <c r="EP118" i="30" s="1"/>
  <c r="EA118" i="30"/>
  <c r="CM30" i="30"/>
  <c r="EA30" i="30"/>
  <c r="DZ30" i="30"/>
  <c r="EG30" i="30" s="1"/>
  <c r="EN30" i="30" s="1"/>
  <c r="EP30" i="30" s="1"/>
  <c r="CM50" i="30"/>
  <c r="EA50" i="30"/>
  <c r="DZ50" i="30"/>
  <c r="EG50" i="30" s="1"/>
  <c r="EN50" i="30" s="1"/>
  <c r="EP50" i="30" s="1"/>
  <c r="FS100" i="29"/>
  <c r="DU42" i="29"/>
  <c r="EA42" i="29" s="1"/>
  <c r="EL42" i="29" s="1"/>
  <c r="FS42" i="29" s="1"/>
  <c r="CI108" i="29"/>
  <c r="DV108" i="29" s="1"/>
  <c r="CE120" i="29"/>
  <c r="DG18" i="29" s="1"/>
  <c r="DG22" i="29" s="1"/>
  <c r="DK22" i="29" s="1"/>
  <c r="FS58" i="29"/>
  <c r="CK26" i="29"/>
  <c r="DV26" i="29"/>
  <c r="DU26" i="29"/>
  <c r="EA26" i="29" s="1"/>
  <c r="EL26" i="29" s="1"/>
  <c r="FS26" i="29" s="1"/>
  <c r="CK28" i="29"/>
  <c r="DU28" i="29"/>
  <c r="EA28" i="29" s="1"/>
  <c r="EL28" i="29" s="1"/>
  <c r="DV28" i="29"/>
  <c r="CK70" i="29"/>
  <c r="DU70" i="29"/>
  <c r="EA70" i="29" s="1"/>
  <c r="EL70" i="29" s="1"/>
  <c r="FS70" i="29" s="1"/>
  <c r="DV70" i="29"/>
  <c r="CK112" i="29"/>
  <c r="DU112" i="29"/>
  <c r="EA112" i="29" s="1"/>
  <c r="EL112" i="29" s="1"/>
  <c r="FS112" i="29" s="1"/>
  <c r="DV112" i="29"/>
  <c r="CK110" i="29"/>
  <c r="DV110" i="29"/>
  <c r="DU110" i="29"/>
  <c r="EA110" i="29" s="1"/>
  <c r="EL110" i="29" s="1"/>
  <c r="FS110" i="29" s="1"/>
  <c r="DU90" i="29"/>
  <c r="EA90" i="29" s="1"/>
  <c r="EL90" i="29" s="1"/>
  <c r="FS90" i="29" s="1"/>
  <c r="DV90" i="29"/>
  <c r="CK50" i="29"/>
  <c r="DV50" i="29"/>
  <c r="DU50" i="29"/>
  <c r="EA50" i="29" s="1"/>
  <c r="EL50" i="29" s="1"/>
  <c r="FS50" i="29" s="1"/>
  <c r="DR46" i="29"/>
  <c r="DQ46" i="29"/>
  <c r="DW46" i="29" s="1"/>
  <c r="EH46" i="29" s="1"/>
  <c r="DR54" i="29"/>
  <c r="DQ54" i="29"/>
  <c r="DW54" i="29" s="1"/>
  <c r="EH54" i="29" s="1"/>
  <c r="CK36" i="29"/>
  <c r="DU36" i="29"/>
  <c r="EA36" i="29" s="1"/>
  <c r="EL36" i="29" s="1"/>
  <c r="FS36" i="29" s="1"/>
  <c r="DV36" i="29"/>
  <c r="CK40" i="29"/>
  <c r="DU40" i="29"/>
  <c r="EA40" i="29" s="1"/>
  <c r="EL40" i="29" s="1"/>
  <c r="FS40" i="29" s="1"/>
  <c r="DV40" i="29"/>
  <c r="DS72" i="29"/>
  <c r="DY72" i="29" s="1"/>
  <c r="EJ72" i="29" s="1"/>
  <c r="DT72" i="29"/>
  <c r="CK108" i="29"/>
  <c r="DU108" i="29"/>
  <c r="EA108" i="29" s="1"/>
  <c r="EL108" i="29" s="1"/>
  <c r="CK94" i="29"/>
  <c r="DU94" i="29"/>
  <c r="EA94" i="29" s="1"/>
  <c r="EL94" i="29" s="1"/>
  <c r="FS94" i="29" s="1"/>
  <c r="DV94" i="29"/>
  <c r="CK118" i="29"/>
  <c r="DV118" i="29"/>
  <c r="DU118" i="29"/>
  <c r="EA118" i="29" s="1"/>
  <c r="EL118" i="29" s="1"/>
  <c r="FS118" i="29" s="1"/>
  <c r="DU116" i="29"/>
  <c r="EA116" i="29" s="1"/>
  <c r="EL116" i="29" s="1"/>
  <c r="FS116" i="29" s="1"/>
  <c r="DV116" i="29"/>
  <c r="CK66" i="29"/>
  <c r="DU66" i="29"/>
  <c r="EA66" i="29" s="1"/>
  <c r="EL66" i="29" s="1"/>
  <c r="FS66" i="29" s="1"/>
  <c r="DV66" i="29"/>
  <c r="CK60" i="29"/>
  <c r="DU60" i="29"/>
  <c r="EA60" i="29" s="1"/>
  <c r="EL60" i="29" s="1"/>
  <c r="FS60" i="29" s="1"/>
  <c r="DV60" i="29"/>
  <c r="CG120" i="29"/>
  <c r="DI18" i="29" s="1"/>
  <c r="DI26" i="29" s="1"/>
  <c r="DG26" i="29" s="1"/>
  <c r="CK52" i="29"/>
  <c r="DU52" i="29"/>
  <c r="EA52" i="29" s="1"/>
  <c r="EL52" i="29" s="1"/>
  <c r="FS52" i="29" s="1"/>
  <c r="DV52" i="29"/>
  <c r="DU20" i="29"/>
  <c r="EA20" i="29" s="1"/>
  <c r="EL20" i="29" s="1"/>
  <c r="DV20" i="29"/>
  <c r="DR78" i="29"/>
  <c r="DQ78" i="29"/>
  <c r="DW78" i="29" s="1"/>
  <c r="EH78" i="29" s="1"/>
  <c r="CK102" i="29"/>
  <c r="DV102" i="29"/>
  <c r="DU102" i="29"/>
  <c r="EA102" i="29" s="1"/>
  <c r="EL102" i="29" s="1"/>
  <c r="FS102" i="29" s="1"/>
  <c r="CK106" i="29"/>
  <c r="DV106" i="29"/>
  <c r="DU106" i="29"/>
  <c r="EA106" i="29" s="1"/>
  <c r="EL106" i="29" s="1"/>
  <c r="FS106" i="29" s="1"/>
  <c r="CK114" i="29"/>
  <c r="DV114" i="29"/>
  <c r="DU114" i="29"/>
  <c r="EA114" i="29" s="1"/>
  <c r="EL114" i="29" s="1"/>
  <c r="FS114" i="29" s="1"/>
  <c r="CK90" i="29"/>
  <c r="CK80" i="29"/>
  <c r="DV80" i="29"/>
  <c r="DU80" i="29"/>
  <c r="EA80" i="29" s="1"/>
  <c r="EL80" i="29" s="1"/>
  <c r="FS80" i="29" s="1"/>
  <c r="CK64" i="29"/>
  <c r="DU64" i="29"/>
  <c r="EA64" i="29" s="1"/>
  <c r="EL64" i="29" s="1"/>
  <c r="FS64" i="29" s="1"/>
  <c r="DV64" i="29"/>
  <c r="DT88" i="29"/>
  <c r="DS88" i="29"/>
  <c r="DY88" i="29" s="1"/>
  <c r="EJ88" i="29" s="1"/>
  <c r="CK62" i="29"/>
  <c r="DV62" i="29"/>
  <c r="DU62" i="29"/>
  <c r="EA62" i="29" s="1"/>
  <c r="EL62" i="29" s="1"/>
  <c r="FS62" i="29" s="1"/>
  <c r="CK68" i="29"/>
  <c r="DV68" i="29"/>
  <c r="DU68" i="29"/>
  <c r="EA68" i="29" s="1"/>
  <c r="EL68" i="29" s="1"/>
  <c r="FS68" i="29" s="1"/>
  <c r="CK92" i="29"/>
  <c r="DV92" i="29"/>
  <c r="DU92" i="29"/>
  <c r="EA92" i="29" s="1"/>
  <c r="EL92" i="29" s="1"/>
  <c r="FS92" i="29" s="1"/>
  <c r="CK98" i="29"/>
  <c r="DU98" i="29"/>
  <c r="EA98" i="29" s="1"/>
  <c r="EL98" i="29" s="1"/>
  <c r="FS98" i="29" s="1"/>
  <c r="DV98" i="29"/>
  <c r="DR108" i="29"/>
  <c r="DQ108" i="29"/>
  <c r="DW108" i="29" s="1"/>
  <c r="EH108" i="29" s="1"/>
  <c r="CI74" i="29"/>
  <c r="DR74" i="29"/>
  <c r="DQ74" i="29"/>
  <c r="DW74" i="29" s="1"/>
  <c r="EH74" i="29" s="1"/>
  <c r="CK82" i="29"/>
  <c r="DU82" i="29"/>
  <c r="EA82" i="29" s="1"/>
  <c r="EL82" i="29" s="1"/>
  <c r="FS82" i="29" s="1"/>
  <c r="DV82" i="29"/>
  <c r="FS28" i="29"/>
  <c r="CK32" i="29"/>
  <c r="DU32" i="29"/>
  <c r="EA32" i="29" s="1"/>
  <c r="EL32" i="29" s="1"/>
  <c r="FS32" i="29" s="1"/>
  <c r="DV32" i="29"/>
  <c r="CK104" i="29"/>
  <c r="DU104" i="29"/>
  <c r="EA104" i="29" s="1"/>
  <c r="EL104" i="29" s="1"/>
  <c r="FS104" i="29" s="1"/>
  <c r="DV104" i="29"/>
  <c r="CK30" i="29"/>
  <c r="DV30" i="29"/>
  <c r="DU30" i="29"/>
  <c r="EA30" i="29" s="1"/>
  <c r="EL30" i="29" s="1"/>
  <c r="FS30" i="29" s="1"/>
  <c r="CA120" i="29"/>
  <c r="DR86" i="29"/>
  <c r="DQ86" i="29"/>
  <c r="DW86" i="29" s="1"/>
  <c r="EH86" i="29" s="1"/>
  <c r="CK48" i="29"/>
  <c r="DU48" i="29"/>
  <c r="EA48" i="29" s="1"/>
  <c r="EL48" i="29" s="1"/>
  <c r="FS48" i="29" s="1"/>
  <c r="DV48" i="29"/>
  <c r="DR38" i="29"/>
  <c r="DQ38" i="29"/>
  <c r="DW38" i="29" s="1"/>
  <c r="EH38" i="29" s="1"/>
  <c r="CK44" i="29"/>
  <c r="DU44" i="29"/>
  <c r="EA44" i="29" s="1"/>
  <c r="EL44" i="29" s="1"/>
  <c r="FS44" i="29" s="1"/>
  <c r="DV44" i="29"/>
  <c r="CK116" i="29"/>
  <c r="CK84" i="29"/>
  <c r="DV84" i="29"/>
  <c r="DU84" i="29"/>
  <c r="EA84" i="29" s="1"/>
  <c r="EL84" i="29" s="1"/>
  <c r="FS84" i="29" s="1"/>
  <c r="CK76" i="29"/>
  <c r="DV76" i="29"/>
  <c r="DU76" i="29"/>
  <c r="EA76" i="29" s="1"/>
  <c r="EL76" i="29" s="1"/>
  <c r="FS76" i="29" s="1"/>
  <c r="CK96" i="29"/>
  <c r="DV96" i="29"/>
  <c r="DU96" i="29"/>
  <c r="EA96" i="29" s="1"/>
  <c r="EL96" i="29" s="1"/>
  <c r="FS96" i="29" s="1"/>
  <c r="DV18" i="29"/>
  <c r="CK18" i="40"/>
  <c r="DY18" i="40"/>
  <c r="EA20" i="30"/>
  <c r="DZ20" i="30"/>
  <c r="EG20" i="30" s="1"/>
  <c r="EN20" i="30" s="1"/>
  <c r="EP20" i="30" s="1"/>
  <c r="FV78" i="39"/>
  <c r="CE18" i="39"/>
  <c r="CI18" i="39" s="1"/>
  <c r="FV74" i="39"/>
  <c r="DY28" i="39"/>
  <c r="EG28" i="39" s="1"/>
  <c r="ES28" i="39" s="1"/>
  <c r="FV28" i="39" s="1"/>
  <c r="FV66" i="39"/>
  <c r="CK74" i="39"/>
  <c r="DZ92" i="39"/>
  <c r="FV70" i="39"/>
  <c r="DY36" i="39"/>
  <c r="EG36" i="39" s="1"/>
  <c r="ES36" i="39" s="1"/>
  <c r="FV36" i="39" s="1"/>
  <c r="CI90" i="39"/>
  <c r="CK90" i="39" s="1"/>
  <c r="CI106" i="39"/>
  <c r="CK106" i="39" s="1"/>
  <c r="DY92" i="39"/>
  <c r="EG92" i="39" s="1"/>
  <c r="ES92" i="39" s="1"/>
  <c r="FV92" i="39" s="1"/>
  <c r="DZ36" i="39"/>
  <c r="DZ74" i="39"/>
  <c r="FV52" i="39"/>
  <c r="CI88" i="39"/>
  <c r="DZ88" i="39" s="1"/>
  <c r="DZ40" i="39"/>
  <c r="CI30" i="39"/>
  <c r="DY30" i="39" s="1"/>
  <c r="EG30" i="39" s="1"/>
  <c r="ES30" i="39" s="1"/>
  <c r="CI58" i="39"/>
  <c r="DY58" i="39" s="1"/>
  <c r="EG58" i="39" s="1"/>
  <c r="ES58" i="39" s="1"/>
  <c r="DZ26" i="39"/>
  <c r="CK26" i="39"/>
  <c r="FV26" i="39"/>
  <c r="DY24" i="39"/>
  <c r="EG24" i="39" s="1"/>
  <c r="ES24" i="39" s="1"/>
  <c r="DZ24" i="39"/>
  <c r="CK112" i="39"/>
  <c r="DZ112" i="39"/>
  <c r="DY112" i="39"/>
  <c r="EG112" i="39" s="1"/>
  <c r="ES112" i="39" s="1"/>
  <c r="FV112" i="39" s="1"/>
  <c r="DZ60" i="39"/>
  <c r="DY60" i="39"/>
  <c r="EG60" i="39" s="1"/>
  <c r="ES60" i="39" s="1"/>
  <c r="FV60" i="39" s="1"/>
  <c r="DX80" i="39"/>
  <c r="DW80" i="39"/>
  <c r="EE80" i="39" s="1"/>
  <c r="EQ80" i="39" s="1"/>
  <c r="EC34" i="39"/>
  <c r="EO34" i="39" s="1"/>
  <c r="DV34" i="39"/>
  <c r="EC50" i="39"/>
  <c r="EO50" i="39" s="1"/>
  <c r="DV50" i="39"/>
  <c r="CK64" i="39"/>
  <c r="DZ64" i="39"/>
  <c r="DY64" i="39"/>
  <c r="EG64" i="39" s="1"/>
  <c r="ES64" i="39" s="1"/>
  <c r="FV64" i="39" s="1"/>
  <c r="DY68" i="39"/>
  <c r="EG68" i="39" s="1"/>
  <c r="ES68" i="39" s="1"/>
  <c r="FV68" i="39" s="1"/>
  <c r="DZ68" i="39"/>
  <c r="CK102" i="39"/>
  <c r="DZ102" i="39"/>
  <c r="DY102" i="39"/>
  <c r="EG102" i="39" s="1"/>
  <c r="ES102" i="39" s="1"/>
  <c r="CI80" i="39"/>
  <c r="CI34" i="39"/>
  <c r="CK34" i="39" s="1"/>
  <c r="CI50" i="39"/>
  <c r="EC62" i="39"/>
  <c r="EO62" i="39" s="1"/>
  <c r="DV62" i="39"/>
  <c r="DX94" i="39"/>
  <c r="DW94" i="39"/>
  <c r="EE94" i="39" s="1"/>
  <c r="EQ94" i="39" s="1"/>
  <c r="DX110" i="39"/>
  <c r="DW110" i="39"/>
  <c r="EE110" i="39" s="1"/>
  <c r="EQ110" i="39" s="1"/>
  <c r="CK114" i="39"/>
  <c r="DY114" i="39"/>
  <c r="EG114" i="39" s="1"/>
  <c r="ES114" i="39" s="1"/>
  <c r="FV114" i="39" s="1"/>
  <c r="DZ114" i="39"/>
  <c r="DZ76" i="39"/>
  <c r="DY76" i="39"/>
  <c r="EG76" i="39" s="1"/>
  <c r="ES76" i="39" s="1"/>
  <c r="FV76" i="39" s="1"/>
  <c r="CI46" i="39"/>
  <c r="CK46" i="39" s="1"/>
  <c r="FV56" i="39"/>
  <c r="DX90" i="39"/>
  <c r="DW90" i="39"/>
  <c r="EE90" i="39" s="1"/>
  <c r="EQ90" i="39" s="1"/>
  <c r="DX106" i="39"/>
  <c r="DW106" i="39"/>
  <c r="EE106" i="39" s="1"/>
  <c r="EQ106" i="39" s="1"/>
  <c r="FV44" i="39"/>
  <c r="CI54" i="39"/>
  <c r="EC88" i="39"/>
  <c r="EO88" i="39" s="1"/>
  <c r="DV88" i="39"/>
  <c r="DX20" i="39"/>
  <c r="DW20" i="39"/>
  <c r="EE20" i="39" s="1"/>
  <c r="EQ20" i="39" s="1"/>
  <c r="CI62" i="39"/>
  <c r="CK62" i="39" s="1"/>
  <c r="CI94" i="39"/>
  <c r="CI110" i="39"/>
  <c r="EC38" i="39"/>
  <c r="EO38" i="39" s="1"/>
  <c r="DV38" i="39"/>
  <c r="EC72" i="39"/>
  <c r="EO72" i="39" s="1"/>
  <c r="DV72" i="39"/>
  <c r="EC42" i="39"/>
  <c r="EO42" i="39" s="1"/>
  <c r="DV42" i="39"/>
  <c r="CK60" i="39"/>
  <c r="DY84" i="39"/>
  <c r="EG84" i="39" s="1"/>
  <c r="ES84" i="39" s="1"/>
  <c r="DZ84" i="39"/>
  <c r="DZ118" i="39"/>
  <c r="EC46" i="39"/>
  <c r="EO46" i="39" s="1"/>
  <c r="DV46" i="39"/>
  <c r="CI42" i="39"/>
  <c r="EC54" i="39"/>
  <c r="EO54" i="39" s="1"/>
  <c r="DV54" i="39"/>
  <c r="DZ98" i="39"/>
  <c r="DY98" i="39"/>
  <c r="EG98" i="39" s="1"/>
  <c r="ES98" i="39" s="1"/>
  <c r="FV98" i="39" s="1"/>
  <c r="CK48" i="39"/>
  <c r="DZ48" i="39"/>
  <c r="DY48" i="39"/>
  <c r="EG48" i="39" s="1"/>
  <c r="ES48" i="39" s="1"/>
  <c r="FV48" i="39" s="1"/>
  <c r="DY82" i="39"/>
  <c r="EG82" i="39" s="1"/>
  <c r="ES82" i="39" s="1"/>
  <c r="FV82" i="39" s="1"/>
  <c r="DZ82" i="39"/>
  <c r="DY90" i="39"/>
  <c r="EG90" i="39" s="1"/>
  <c r="ES90" i="39" s="1"/>
  <c r="CK68" i="39"/>
  <c r="CK88" i="39"/>
  <c r="DY88" i="39"/>
  <c r="EG88" i="39" s="1"/>
  <c r="ES88" i="39" s="1"/>
  <c r="FV100" i="39"/>
  <c r="EC30" i="39"/>
  <c r="EO30" i="39" s="1"/>
  <c r="DV30" i="39"/>
  <c r="CK96" i="39"/>
  <c r="DY96" i="39"/>
  <c r="EG96" i="39" s="1"/>
  <c r="ES96" i="39" s="1"/>
  <c r="FV96" i="39" s="1"/>
  <c r="DZ96" i="39"/>
  <c r="CK32" i="39"/>
  <c r="DZ32" i="39"/>
  <c r="DY32" i="39"/>
  <c r="EG32" i="39" s="1"/>
  <c r="ES32" i="39" s="1"/>
  <c r="FV32" i="39" s="1"/>
  <c r="EC58" i="39"/>
  <c r="EO58" i="39" s="1"/>
  <c r="DV58" i="39"/>
  <c r="DW84" i="39"/>
  <c r="EE84" i="39" s="1"/>
  <c r="EQ84" i="39" s="1"/>
  <c r="DX84" i="39"/>
  <c r="DX102" i="39"/>
  <c r="DW102" i="39"/>
  <c r="EE102" i="39" s="1"/>
  <c r="EQ102" i="39" s="1"/>
  <c r="DX118" i="39"/>
  <c r="DW118" i="39"/>
  <c r="EE118" i="39" s="1"/>
  <c r="EQ118" i="39" s="1"/>
  <c r="CI38" i="39"/>
  <c r="CI72" i="39"/>
  <c r="AU218" i="1"/>
  <c r="BW18" i="1" s="1"/>
  <c r="AU218" i="24"/>
  <c r="BW18" i="24" s="1"/>
  <c r="BW22" i="24" s="1"/>
  <c r="CA22" i="24" s="1"/>
  <c r="CK110" i="40"/>
  <c r="DY110" i="40"/>
  <c r="DX110" i="40"/>
  <c r="EF110" i="40" s="1"/>
  <c r="EM110" i="40" s="1"/>
  <c r="EO110" i="40" s="1"/>
  <c r="EN46" i="30"/>
  <c r="EP46" i="30" s="1"/>
  <c r="CK120" i="30"/>
  <c r="DN18" i="30" s="1"/>
  <c r="CI46" i="29"/>
  <c r="CI86" i="29"/>
  <c r="CI72" i="29"/>
  <c r="CI78" i="29"/>
  <c r="CI88" i="29"/>
  <c r="CI54" i="29"/>
  <c r="CI38" i="29"/>
  <c r="BW20" i="36"/>
  <c r="BY20" i="36" s="1"/>
  <c r="AY18" i="36"/>
  <c r="CX130" i="24"/>
  <c r="CX148" i="24"/>
  <c r="CX28" i="24"/>
  <c r="CX146" i="24"/>
  <c r="CX64" i="24"/>
  <c r="CX208" i="24"/>
  <c r="CX172" i="24"/>
  <c r="CX112" i="24"/>
  <c r="CX62" i="24"/>
  <c r="CX134" i="24"/>
  <c r="CX182" i="24"/>
  <c r="CX120" i="24"/>
  <c r="CX118" i="24"/>
  <c r="CX116" i="24"/>
  <c r="CX26" i="24"/>
  <c r="CX98" i="24"/>
  <c r="CX210" i="1"/>
  <c r="DF210" i="1" s="1"/>
  <c r="DR210" i="1" s="1"/>
  <c r="CY210" i="1"/>
  <c r="CX90" i="1"/>
  <c r="DF90" i="1" s="1"/>
  <c r="DR90" i="1" s="1"/>
  <c r="CY90" i="1"/>
  <c r="CX182" i="1"/>
  <c r="DF182" i="1" s="1"/>
  <c r="DR182" i="1" s="1"/>
  <c r="CY182" i="1"/>
  <c r="CX102" i="1"/>
  <c r="DF102" i="1" s="1"/>
  <c r="DR102" i="1" s="1"/>
  <c r="CY102" i="1"/>
  <c r="CX194" i="1"/>
  <c r="DF194" i="1" s="1"/>
  <c r="DR194" i="1" s="1"/>
  <c r="CY194" i="1"/>
  <c r="CX164" i="1"/>
  <c r="DF164" i="1" s="1"/>
  <c r="DR164" i="1" s="1"/>
  <c r="CY164" i="1"/>
  <c r="CX150" i="1"/>
  <c r="DF150" i="1" s="1"/>
  <c r="DR150" i="1" s="1"/>
  <c r="CY150" i="1"/>
  <c r="CX110" i="1"/>
  <c r="DF110" i="1" s="1"/>
  <c r="DR110" i="1" s="1"/>
  <c r="CY110" i="1"/>
  <c r="CX74" i="1"/>
  <c r="DF74" i="1" s="1"/>
  <c r="DR74" i="1" s="1"/>
  <c r="CY74" i="1"/>
  <c r="CX124" i="1"/>
  <c r="DF124" i="1" s="1"/>
  <c r="DR124" i="1" s="1"/>
  <c r="CY124" i="1"/>
  <c r="CX32" i="1"/>
  <c r="DF32" i="1" s="1"/>
  <c r="DR32" i="1" s="1"/>
  <c r="CY32" i="1"/>
  <c r="CX204" i="1"/>
  <c r="DF204" i="1" s="1"/>
  <c r="DR204" i="1" s="1"/>
  <c r="CY204" i="1"/>
  <c r="CX174" i="1"/>
  <c r="DF174" i="1" s="1"/>
  <c r="DR174" i="1" s="1"/>
  <c r="CY174" i="1"/>
  <c r="CX60" i="1"/>
  <c r="DF60" i="1" s="1"/>
  <c r="DR60" i="1" s="1"/>
  <c r="CY60" i="1"/>
  <c r="CX50" i="1"/>
  <c r="DF50" i="1" s="1"/>
  <c r="DR50" i="1" s="1"/>
  <c r="CY50" i="1"/>
  <c r="CX42" i="1"/>
  <c r="DF42" i="1" s="1"/>
  <c r="DR42" i="1" s="1"/>
  <c r="CY42" i="1"/>
  <c r="CX162" i="1"/>
  <c r="DF162" i="1" s="1"/>
  <c r="DR162" i="1" s="1"/>
  <c r="CY162" i="1"/>
  <c r="CX156" i="1"/>
  <c r="DF156" i="1" s="1"/>
  <c r="DR156" i="1" s="1"/>
  <c r="CY156" i="1"/>
  <c r="CX148" i="1"/>
  <c r="DF148" i="1" s="1"/>
  <c r="DR148" i="1" s="1"/>
  <c r="CY148" i="1"/>
  <c r="CX116" i="1"/>
  <c r="DF116" i="1" s="1"/>
  <c r="DR116" i="1" s="1"/>
  <c r="CY116" i="1"/>
  <c r="CX130" i="1"/>
  <c r="DF130" i="1" s="1"/>
  <c r="DR130" i="1" s="1"/>
  <c r="CY130" i="1"/>
  <c r="CX202" i="1"/>
  <c r="DF202" i="1" s="1"/>
  <c r="DR202" i="1" s="1"/>
  <c r="CY202" i="1"/>
  <c r="CX92" i="1"/>
  <c r="DF92" i="1" s="1"/>
  <c r="DR92" i="1" s="1"/>
  <c r="CY92" i="1"/>
  <c r="CX86" i="1"/>
  <c r="DF86" i="1" s="1"/>
  <c r="DR86" i="1" s="1"/>
  <c r="CY86" i="1"/>
  <c r="CX186" i="1"/>
  <c r="DF186" i="1" s="1"/>
  <c r="DR186" i="1" s="1"/>
  <c r="CY186" i="1"/>
  <c r="CX62" i="1"/>
  <c r="DF62" i="1" s="1"/>
  <c r="DR62" i="1" s="1"/>
  <c r="CY62" i="1"/>
  <c r="CX168" i="1"/>
  <c r="DF168" i="1" s="1"/>
  <c r="DR168" i="1" s="1"/>
  <c r="CY168" i="1"/>
  <c r="CX76" i="1"/>
  <c r="DF76" i="1" s="1"/>
  <c r="DR76" i="1" s="1"/>
  <c r="CY76" i="1"/>
  <c r="CX212" i="1"/>
  <c r="DF212" i="1" s="1"/>
  <c r="DR212" i="1" s="1"/>
  <c r="CY212" i="1"/>
  <c r="CX206" i="1"/>
  <c r="DF206" i="1" s="1"/>
  <c r="DR206" i="1" s="1"/>
  <c r="CY206" i="1"/>
  <c r="CX138" i="1"/>
  <c r="DF138" i="1" s="1"/>
  <c r="DR138" i="1" s="1"/>
  <c r="CY138" i="1"/>
  <c r="CX58" i="1"/>
  <c r="DF58" i="1" s="1"/>
  <c r="DR58" i="1" s="1"/>
  <c r="CY58" i="1"/>
  <c r="CX46" i="1"/>
  <c r="DF46" i="1" s="1"/>
  <c r="DR46" i="1" s="1"/>
  <c r="CY46" i="1"/>
  <c r="CX166" i="1"/>
  <c r="DF166" i="1" s="1"/>
  <c r="DR166" i="1" s="1"/>
  <c r="CY166" i="1"/>
  <c r="CX158" i="1"/>
  <c r="DF158" i="1" s="1"/>
  <c r="DR158" i="1" s="1"/>
  <c r="CY158" i="1"/>
  <c r="CX142" i="1"/>
  <c r="DF142" i="1" s="1"/>
  <c r="DR142" i="1" s="1"/>
  <c r="CY142" i="1"/>
  <c r="CX114" i="1"/>
  <c r="DF114" i="1" s="1"/>
  <c r="DR114" i="1" s="1"/>
  <c r="CY114" i="1"/>
  <c r="CX126" i="1"/>
  <c r="DF126" i="1" s="1"/>
  <c r="DR126" i="1" s="1"/>
  <c r="CY126" i="1"/>
  <c r="CX82" i="1"/>
  <c r="DF82" i="1" s="1"/>
  <c r="DR82" i="1" s="1"/>
  <c r="CY82" i="1"/>
  <c r="BY18" i="24"/>
  <c r="BY24" i="24" s="1"/>
  <c r="CA24" i="24" s="1"/>
  <c r="AW218" i="1"/>
  <c r="BY18" i="1" s="1"/>
  <c r="BY24" i="1" s="1"/>
  <c r="CA24" i="1" s="1"/>
  <c r="BO18" i="15"/>
  <c r="CO120" i="14"/>
  <c r="AU18" i="7"/>
  <c r="CI20" i="39"/>
  <c r="CK24" i="39"/>
  <c r="CM20" i="30"/>
  <c r="CI22" i="29"/>
  <c r="DJ26" i="40"/>
  <c r="DH26" i="40" s="1"/>
  <c r="DJ24" i="40"/>
  <c r="DL24" i="40" s="1"/>
  <c r="DL26" i="30"/>
  <c r="DJ26" i="30" s="1"/>
  <c r="DL24" i="30"/>
  <c r="DN24" i="30" s="1"/>
  <c r="BY78" i="7"/>
  <c r="AS170" i="7"/>
  <c r="BS18" i="7"/>
  <c r="BS170" i="7" s="1"/>
  <c r="CI22" i="39"/>
  <c r="CS44" i="15"/>
  <c r="CK22" i="40"/>
  <c r="BO120" i="14"/>
  <c r="CI24" i="40"/>
  <c r="AU170" i="6"/>
  <c r="AU170" i="7"/>
  <c r="BU18" i="7"/>
  <c r="BU170" i="7" s="1"/>
  <c r="CS120" i="14"/>
  <c r="CE120" i="39"/>
  <c r="DH18" i="39" s="1"/>
  <c r="DH22" i="40"/>
  <c r="DL22" i="40" s="1"/>
  <c r="DH20" i="40"/>
  <c r="DJ20" i="40" s="1"/>
  <c r="BM120" i="15"/>
  <c r="CM18" i="15"/>
  <c r="CM120" i="15" s="1"/>
  <c r="BU170" i="6"/>
  <c r="DJ20" i="30"/>
  <c r="DL20" i="30" s="1"/>
  <c r="DJ22" i="30"/>
  <c r="DN22" i="30" s="1"/>
  <c r="CA120" i="39"/>
  <c r="AQ170" i="7"/>
  <c r="BQ18" i="7"/>
  <c r="CI34" i="29"/>
  <c r="CK18" i="29"/>
  <c r="BY40" i="7"/>
  <c r="BK120" i="15"/>
  <c r="CK18" i="15"/>
  <c r="BY18" i="6"/>
  <c r="BQ170" i="6"/>
  <c r="AY18" i="24"/>
  <c r="AY218" i="24" s="1"/>
  <c r="CE170" i="8"/>
  <c r="O8" i="8"/>
  <c r="CG120" i="39"/>
  <c r="DJ18" i="39" s="1"/>
  <c r="BW20" i="42"/>
  <c r="BY20" i="42" s="1"/>
  <c r="BW22" i="42"/>
  <c r="CA22" i="42" s="1"/>
  <c r="AY218" i="42"/>
  <c r="CA18" i="42" s="1"/>
  <c r="BY24" i="42"/>
  <c r="CA24" i="42" s="1"/>
  <c r="BY26" i="42"/>
  <c r="BW26" i="42" s="1"/>
  <c r="BW22" i="1"/>
  <c r="CA22" i="1" s="1"/>
  <c r="BW20" i="1"/>
  <c r="BY20" i="1" s="1"/>
  <c r="AY18" i="1"/>
  <c r="FS108" i="29" l="1"/>
  <c r="EU36" i="42"/>
  <c r="EU202" i="42"/>
  <c r="BY24" i="36"/>
  <c r="CA24" i="36" s="1"/>
  <c r="BY26" i="36"/>
  <c r="BW26" i="36" s="1"/>
  <c r="BW28" i="36" s="1"/>
  <c r="EU50" i="42"/>
  <c r="EU22" i="42"/>
  <c r="EU148" i="42"/>
  <c r="DZ116" i="39"/>
  <c r="DY116" i="39"/>
  <c r="EG116" i="39" s="1"/>
  <c r="ES116" i="39" s="1"/>
  <c r="FV116" i="39" s="1"/>
  <c r="CK116" i="39"/>
  <c r="EU180" i="42"/>
  <c r="CK108" i="39"/>
  <c r="DY108" i="39"/>
  <c r="EG108" i="39" s="1"/>
  <c r="ES108" i="39" s="1"/>
  <c r="FV108" i="39" s="1"/>
  <c r="DZ108" i="39"/>
  <c r="EU156" i="42"/>
  <c r="EU204" i="42"/>
  <c r="EU200" i="42"/>
  <c r="EU162" i="42"/>
  <c r="CA28" i="42"/>
  <c r="BO120" i="15"/>
  <c r="DZ90" i="39"/>
  <c r="EU150" i="42"/>
  <c r="EU52" i="42"/>
  <c r="CS34" i="15"/>
  <c r="EU210" i="42"/>
  <c r="CS42" i="15"/>
  <c r="AY218" i="36"/>
  <c r="CA18" i="36" s="1"/>
  <c r="CA28" i="36" s="1"/>
  <c r="CX18" i="36"/>
  <c r="CX218" i="36" s="1"/>
  <c r="EU72" i="42"/>
  <c r="EU174" i="42"/>
  <c r="EU86" i="42"/>
  <c r="EU80" i="42"/>
  <c r="DZ86" i="39"/>
  <c r="DY86" i="39"/>
  <c r="EG86" i="39" s="1"/>
  <c r="ES86" i="39" s="1"/>
  <c r="FV86" i="39" s="1"/>
  <c r="EU118" i="42"/>
  <c r="EU28" i="42"/>
  <c r="EU78" i="42"/>
  <c r="CI120" i="40"/>
  <c r="DL18" i="40" s="1"/>
  <c r="DX24" i="40"/>
  <c r="EF24" i="40" s="1"/>
  <c r="EM24" i="40" s="1"/>
  <c r="DY24" i="40"/>
  <c r="DY120" i="40" s="1"/>
  <c r="DY118" i="39"/>
  <c r="EG118" i="39" s="1"/>
  <c r="ES118" i="39" s="1"/>
  <c r="FV90" i="39"/>
  <c r="CK30" i="39"/>
  <c r="DY106" i="39"/>
  <c r="EG106" i="39" s="1"/>
  <c r="ES106" i="39" s="1"/>
  <c r="FV106" i="39" s="1"/>
  <c r="CM120" i="30"/>
  <c r="DP18" i="30" s="1"/>
  <c r="EA120" i="30"/>
  <c r="DT120" i="29"/>
  <c r="DR120" i="29"/>
  <c r="CK38" i="29"/>
  <c r="DV38" i="29"/>
  <c r="DU38" i="29"/>
  <c r="EA38" i="29" s="1"/>
  <c r="EL38" i="29" s="1"/>
  <c r="FS38" i="29" s="1"/>
  <c r="CI120" i="29"/>
  <c r="DK18" i="29" s="1"/>
  <c r="CK54" i="29"/>
  <c r="DV54" i="29"/>
  <c r="DU54" i="29"/>
  <c r="EA54" i="29" s="1"/>
  <c r="EL54" i="29" s="1"/>
  <c r="FS54" i="29" s="1"/>
  <c r="CK34" i="29"/>
  <c r="DV34" i="29"/>
  <c r="DU34" i="29"/>
  <c r="EA34" i="29" s="1"/>
  <c r="EL34" i="29" s="1"/>
  <c r="FS34" i="29" s="1"/>
  <c r="CK88" i="29"/>
  <c r="DV88" i="29"/>
  <c r="DU88" i="29"/>
  <c r="EA88" i="29" s="1"/>
  <c r="EL88" i="29" s="1"/>
  <c r="FS88" i="29" s="1"/>
  <c r="CK86" i="29"/>
  <c r="DU86" i="29"/>
  <c r="EA86" i="29" s="1"/>
  <c r="EL86" i="29" s="1"/>
  <c r="FS86" i="29" s="1"/>
  <c r="DV86" i="29"/>
  <c r="CK74" i="29"/>
  <c r="DU74" i="29"/>
  <c r="EA74" i="29" s="1"/>
  <c r="EL74" i="29" s="1"/>
  <c r="FS74" i="29" s="1"/>
  <c r="DV74" i="29"/>
  <c r="CK72" i="29"/>
  <c r="DV72" i="29"/>
  <c r="DU72" i="29"/>
  <c r="EA72" i="29" s="1"/>
  <c r="EL72" i="29" s="1"/>
  <c r="FS72" i="29" s="1"/>
  <c r="CK22" i="29"/>
  <c r="DV22" i="29"/>
  <c r="DU22" i="29"/>
  <c r="EA22" i="29" s="1"/>
  <c r="EL22" i="29" s="1"/>
  <c r="CK78" i="29"/>
  <c r="DU78" i="29"/>
  <c r="EA78" i="29" s="1"/>
  <c r="EL78" i="29" s="1"/>
  <c r="FS78" i="29" s="1"/>
  <c r="DV78" i="29"/>
  <c r="CK46" i="29"/>
  <c r="DV46" i="29"/>
  <c r="DU46" i="29"/>
  <c r="EA46" i="29" s="1"/>
  <c r="EL46" i="29" s="1"/>
  <c r="FS46" i="29" s="1"/>
  <c r="CO18" i="15"/>
  <c r="CO120" i="15" s="1"/>
  <c r="DZ106" i="39"/>
  <c r="FV118" i="39"/>
  <c r="DZ30" i="39"/>
  <c r="FV84" i="39"/>
  <c r="FV30" i="39"/>
  <c r="CK58" i="39"/>
  <c r="DZ58" i="39"/>
  <c r="FV102" i="39"/>
  <c r="CK72" i="39"/>
  <c r="DY72" i="39"/>
  <c r="EG72" i="39" s="1"/>
  <c r="ES72" i="39" s="1"/>
  <c r="FV72" i="39" s="1"/>
  <c r="DZ72" i="39"/>
  <c r="DY54" i="39"/>
  <c r="EG54" i="39" s="1"/>
  <c r="ES54" i="39" s="1"/>
  <c r="FV54" i="39" s="1"/>
  <c r="DZ54" i="39"/>
  <c r="DY50" i="39"/>
  <c r="EG50" i="39" s="1"/>
  <c r="ES50" i="39" s="1"/>
  <c r="FV50" i="39" s="1"/>
  <c r="DZ50" i="39"/>
  <c r="DY38" i="39"/>
  <c r="EG38" i="39" s="1"/>
  <c r="ES38" i="39" s="1"/>
  <c r="FV38" i="39" s="1"/>
  <c r="DZ38" i="39"/>
  <c r="CK20" i="39"/>
  <c r="DY20" i="39"/>
  <c r="EG20" i="39" s="1"/>
  <c r="ES20" i="39" s="1"/>
  <c r="DZ20" i="39"/>
  <c r="CK110" i="39"/>
  <c r="DZ110" i="39"/>
  <c r="DY110" i="39"/>
  <c r="EG110" i="39" s="1"/>
  <c r="ES110" i="39" s="1"/>
  <c r="FV110" i="39" s="1"/>
  <c r="DY62" i="39"/>
  <c r="EG62" i="39" s="1"/>
  <c r="ES62" i="39" s="1"/>
  <c r="FV62" i="39" s="1"/>
  <c r="DZ62" i="39"/>
  <c r="DY46" i="39"/>
  <c r="EG46" i="39" s="1"/>
  <c r="ES46" i="39" s="1"/>
  <c r="FV46" i="39" s="1"/>
  <c r="DZ46" i="39"/>
  <c r="DY34" i="39"/>
  <c r="EG34" i="39" s="1"/>
  <c r="ES34" i="39" s="1"/>
  <c r="FV34" i="39" s="1"/>
  <c r="DZ34" i="39"/>
  <c r="CK50" i="39"/>
  <c r="DZ22" i="39"/>
  <c r="DY22" i="39"/>
  <c r="EG22" i="39" s="1"/>
  <c r="ES22" i="39" s="1"/>
  <c r="FV58" i="39"/>
  <c r="CK54" i="39"/>
  <c r="CK42" i="39"/>
  <c r="DY42" i="39"/>
  <c r="EG42" i="39" s="1"/>
  <c r="ES42" i="39" s="1"/>
  <c r="FV42" i="39" s="1"/>
  <c r="DZ42" i="39"/>
  <c r="CK38" i="39"/>
  <c r="CK94" i="39"/>
  <c r="DZ94" i="39"/>
  <c r="DY94" i="39"/>
  <c r="EG94" i="39" s="1"/>
  <c r="ES94" i="39" s="1"/>
  <c r="FV94" i="39" s="1"/>
  <c r="FV88" i="39"/>
  <c r="DZ80" i="39"/>
  <c r="DY80" i="39"/>
  <c r="EG80" i="39" s="1"/>
  <c r="ES80" i="39" s="1"/>
  <c r="FV80" i="39" s="1"/>
  <c r="CK80" i="39"/>
  <c r="DG20" i="29"/>
  <c r="DI20" i="29" s="1"/>
  <c r="DI24" i="29"/>
  <c r="DK24" i="29" s="1"/>
  <c r="BW20" i="24"/>
  <c r="BY20" i="24" s="1"/>
  <c r="BY26" i="24"/>
  <c r="BW26" i="24" s="1"/>
  <c r="BY26" i="1"/>
  <c r="BW26" i="1" s="1"/>
  <c r="BW28" i="1" s="1"/>
  <c r="CA18" i="24"/>
  <c r="CA28" i="24" s="1"/>
  <c r="AY218" i="1"/>
  <c r="CA18" i="1" s="1"/>
  <c r="CA28" i="1" s="1"/>
  <c r="DJ28" i="30"/>
  <c r="DN28" i="30"/>
  <c r="DL28" i="30"/>
  <c r="CK24" i="40"/>
  <c r="CK120" i="40" s="1"/>
  <c r="DN18" i="40" s="1"/>
  <c r="DJ28" i="40"/>
  <c r="DA18" i="6"/>
  <c r="BY170" i="6"/>
  <c r="J20" i="3" s="1"/>
  <c r="CI120" i="39"/>
  <c r="DL18" i="39" s="1"/>
  <c r="CK120" i="15"/>
  <c r="CS18" i="15"/>
  <c r="DL28" i="40"/>
  <c r="DH28" i="40"/>
  <c r="DJ24" i="39"/>
  <c r="DL24" i="39" s="1"/>
  <c r="DJ26" i="39"/>
  <c r="DH26" i="39" s="1"/>
  <c r="BY18" i="7"/>
  <c r="BQ170" i="7"/>
  <c r="CK18" i="39"/>
  <c r="CK22" i="39"/>
  <c r="DH22" i="39"/>
  <c r="DL22" i="39" s="1"/>
  <c r="DH20" i="39"/>
  <c r="DJ20" i="39" s="1"/>
  <c r="DO22" i="36"/>
  <c r="DP22" i="36" s="1"/>
  <c r="DO20" i="36"/>
  <c r="DP20" i="36" s="1"/>
  <c r="BW28" i="42"/>
  <c r="BY28" i="42"/>
  <c r="BY30" i="42" l="1"/>
  <c r="BY32" i="42" s="1"/>
  <c r="CV18" i="42" s="1"/>
  <c r="BW30" i="36"/>
  <c r="BW32" i="42"/>
  <c r="CT18" i="42" s="1"/>
  <c r="BW30" i="42"/>
  <c r="BY28" i="36"/>
  <c r="CK120" i="29"/>
  <c r="DM18" i="29" s="1"/>
  <c r="DV120" i="29"/>
  <c r="DJ30" i="30"/>
  <c r="DJ32" i="30" s="1"/>
  <c r="DV18" i="30" s="1"/>
  <c r="EC18" i="30" s="1"/>
  <c r="DL30" i="30"/>
  <c r="DL32" i="30" s="1"/>
  <c r="DX18" i="30" s="1"/>
  <c r="DX120" i="30" s="1"/>
  <c r="DH30" i="40"/>
  <c r="DH32" i="40" s="1"/>
  <c r="DT18" i="40" s="1"/>
  <c r="DJ30" i="40"/>
  <c r="DJ32" i="40" s="1"/>
  <c r="DV18" i="40" s="1"/>
  <c r="CT218" i="42"/>
  <c r="DB18" i="42"/>
  <c r="DG28" i="29"/>
  <c r="DI28" i="29"/>
  <c r="BW28" i="24"/>
  <c r="BY28" i="24"/>
  <c r="BY28" i="1"/>
  <c r="CC28" i="1" s="1"/>
  <c r="BW30" i="1"/>
  <c r="BW32" i="1" s="1"/>
  <c r="DH28" i="39"/>
  <c r="DP28" i="30"/>
  <c r="DK28" i="29"/>
  <c r="DL28" i="39"/>
  <c r="BY170" i="7"/>
  <c r="O8" i="7"/>
  <c r="DJ28" i="39"/>
  <c r="DN28" i="40"/>
  <c r="CS120" i="15"/>
  <c r="S8" i="15"/>
  <c r="CK120" i="39"/>
  <c r="DN18" i="39" s="1"/>
  <c r="O8" i="6"/>
  <c r="DA170" i="6"/>
  <c r="CA30" i="42"/>
  <c r="CA32" i="42" s="1"/>
  <c r="CX18" i="42" s="1"/>
  <c r="CC28" i="42"/>
  <c r="CV218" i="42" l="1"/>
  <c r="DD18" i="42"/>
  <c r="BW32" i="36"/>
  <c r="CS18" i="36" s="1"/>
  <c r="BY30" i="36"/>
  <c r="CA30" i="36" s="1"/>
  <c r="CC28" i="36"/>
  <c r="DI30" i="29"/>
  <c r="DI32" i="29" s="1"/>
  <c r="DS18" i="29" s="1"/>
  <c r="DG30" i="29"/>
  <c r="DN30" i="30"/>
  <c r="DN32" i="30" s="1"/>
  <c r="DZ18" i="30" s="1"/>
  <c r="EG18" i="30" s="1"/>
  <c r="DV120" i="30"/>
  <c r="EE18" i="30"/>
  <c r="EE120" i="30" s="1"/>
  <c r="EC18" i="40"/>
  <c r="EJ18" i="40" s="1"/>
  <c r="EJ120" i="40" s="1"/>
  <c r="DV120" i="40"/>
  <c r="DZ18" i="40"/>
  <c r="EH18" i="40" s="1"/>
  <c r="EH120" i="40" s="1"/>
  <c r="DT120" i="40"/>
  <c r="DH30" i="39"/>
  <c r="DH32" i="39" s="1"/>
  <c r="DJ30" i="39"/>
  <c r="DJ32" i="39" s="1"/>
  <c r="DL30" i="40"/>
  <c r="DL32" i="40" s="1"/>
  <c r="DX18" i="40" s="1"/>
  <c r="BW30" i="24"/>
  <c r="BW32" i="24" s="1"/>
  <c r="CC30" i="42"/>
  <c r="DB218" i="42"/>
  <c r="DN18" i="42"/>
  <c r="DN218" i="42" s="1"/>
  <c r="DJ18" i="42"/>
  <c r="BY30" i="24"/>
  <c r="BY32" i="24" s="1"/>
  <c r="EK18" i="30"/>
  <c r="EK120" i="30" s="1"/>
  <c r="DM28" i="29"/>
  <c r="CX218" i="42"/>
  <c r="DF18" i="42"/>
  <c r="DF218" i="42" s="1"/>
  <c r="DP18" i="42"/>
  <c r="DP218" i="42" s="1"/>
  <c r="DD218" i="42"/>
  <c r="EI18" i="30"/>
  <c r="EC120" i="30"/>
  <c r="DB72" i="24"/>
  <c r="DJ72" i="24" s="1"/>
  <c r="DT72" i="24" s="1"/>
  <c r="DT46" i="24"/>
  <c r="DB132" i="24"/>
  <c r="DJ132" i="24" s="1"/>
  <c r="DT132" i="24" s="1"/>
  <c r="CU216" i="1"/>
  <c r="CU214" i="1"/>
  <c r="CU212" i="1"/>
  <c r="CU210" i="1"/>
  <c r="CU206" i="1"/>
  <c r="CU204" i="1"/>
  <c r="CU202" i="1"/>
  <c r="CU200" i="1"/>
  <c r="CU198" i="1"/>
  <c r="CU196" i="1"/>
  <c r="CU194" i="1"/>
  <c r="CU192" i="1"/>
  <c r="CU190" i="1"/>
  <c r="CU188" i="1"/>
  <c r="CU186" i="1"/>
  <c r="CU184" i="1"/>
  <c r="CU182" i="1"/>
  <c r="CU180" i="1"/>
  <c r="CU178" i="1"/>
  <c r="CU176" i="1"/>
  <c r="CU174" i="1"/>
  <c r="CU172" i="1"/>
  <c r="CU170" i="1"/>
  <c r="CU168" i="1"/>
  <c r="CU166" i="1"/>
  <c r="CU164" i="1"/>
  <c r="CU162" i="1"/>
  <c r="CU160" i="1"/>
  <c r="CU158" i="1"/>
  <c r="CU156" i="1"/>
  <c r="CU154" i="1"/>
  <c r="CU152" i="1"/>
  <c r="CU150" i="1"/>
  <c r="CU148" i="1"/>
  <c r="CU146" i="1"/>
  <c r="CU144" i="1"/>
  <c r="CU142" i="1"/>
  <c r="CU140" i="1"/>
  <c r="CU138" i="1"/>
  <c r="CU136" i="1"/>
  <c r="CU134" i="1"/>
  <c r="CU132" i="1"/>
  <c r="CU130" i="1"/>
  <c r="CU128" i="1"/>
  <c r="CU126" i="1"/>
  <c r="CU124" i="1"/>
  <c r="CU122" i="1"/>
  <c r="CU120" i="1"/>
  <c r="CU118" i="1"/>
  <c r="CU116" i="1"/>
  <c r="CU114" i="1"/>
  <c r="CU112" i="1"/>
  <c r="CU110" i="1"/>
  <c r="CU108" i="1"/>
  <c r="CU106" i="1"/>
  <c r="CU104" i="1"/>
  <c r="CU102" i="1"/>
  <c r="CU100" i="1"/>
  <c r="CU98" i="1"/>
  <c r="CU96" i="1"/>
  <c r="CU94" i="1"/>
  <c r="CU92" i="1"/>
  <c r="CU90" i="1"/>
  <c r="CU88" i="1"/>
  <c r="CU86" i="1"/>
  <c r="CU84" i="1"/>
  <c r="CU82" i="1"/>
  <c r="CU80" i="1"/>
  <c r="CU76" i="1"/>
  <c r="CU74" i="1"/>
  <c r="CU72" i="1"/>
  <c r="CU70" i="1"/>
  <c r="CU68" i="1"/>
  <c r="CU66" i="1"/>
  <c r="CU64" i="1"/>
  <c r="CU62" i="1"/>
  <c r="CU60" i="1"/>
  <c r="CU58" i="1"/>
  <c r="CU56" i="1"/>
  <c r="CU54" i="1"/>
  <c r="CU52" i="1"/>
  <c r="CU50" i="1"/>
  <c r="CU48" i="1"/>
  <c r="CT216" i="1"/>
  <c r="DB216" i="1" s="1"/>
  <c r="DN216" i="1" s="1"/>
  <c r="CT214" i="1"/>
  <c r="DB214" i="1" s="1"/>
  <c r="DN214" i="1" s="1"/>
  <c r="CT212" i="1"/>
  <c r="DB212" i="1" s="1"/>
  <c r="DN212" i="1" s="1"/>
  <c r="CT210" i="1"/>
  <c r="DB210" i="1" s="1"/>
  <c r="DN210" i="1" s="1"/>
  <c r="DB208" i="1"/>
  <c r="DN208" i="1" s="1"/>
  <c r="CT206" i="1"/>
  <c r="DB206" i="1" s="1"/>
  <c r="DN206" i="1" s="1"/>
  <c r="CT204" i="1"/>
  <c r="DB204" i="1" s="1"/>
  <c r="DN204" i="1" s="1"/>
  <c r="CT202" i="1"/>
  <c r="DB202" i="1" s="1"/>
  <c r="DN202" i="1" s="1"/>
  <c r="CT200" i="1"/>
  <c r="DB200" i="1" s="1"/>
  <c r="DN200" i="1" s="1"/>
  <c r="CT198" i="1"/>
  <c r="DB198" i="1" s="1"/>
  <c r="DN198" i="1" s="1"/>
  <c r="CT196" i="1"/>
  <c r="DB196" i="1" s="1"/>
  <c r="DN196" i="1" s="1"/>
  <c r="CT194" i="1"/>
  <c r="DB194" i="1" s="1"/>
  <c r="DN194" i="1" s="1"/>
  <c r="CT192" i="1"/>
  <c r="DB192" i="1" s="1"/>
  <c r="DN192" i="1" s="1"/>
  <c r="CT190" i="1"/>
  <c r="DB190" i="1" s="1"/>
  <c r="DN190" i="1" s="1"/>
  <c r="CT188" i="1"/>
  <c r="DB188" i="1" s="1"/>
  <c r="DN188" i="1" s="1"/>
  <c r="CT186" i="1"/>
  <c r="DB186" i="1" s="1"/>
  <c r="DN186" i="1" s="1"/>
  <c r="CT184" i="1"/>
  <c r="DB184" i="1" s="1"/>
  <c r="DN184" i="1" s="1"/>
  <c r="CT182" i="1"/>
  <c r="DB182" i="1" s="1"/>
  <c r="DN182" i="1" s="1"/>
  <c r="CT180" i="1"/>
  <c r="DB180" i="1" s="1"/>
  <c r="CT178" i="1"/>
  <c r="DB178" i="1" s="1"/>
  <c r="DN178" i="1" s="1"/>
  <c r="CT176" i="1"/>
  <c r="DB176" i="1" s="1"/>
  <c r="DN176" i="1" s="1"/>
  <c r="CT174" i="1"/>
  <c r="DB174" i="1" s="1"/>
  <c r="DN174" i="1" s="1"/>
  <c r="CT172" i="1"/>
  <c r="DB172" i="1" s="1"/>
  <c r="DN172" i="1" s="1"/>
  <c r="CT170" i="1"/>
  <c r="DB170" i="1" s="1"/>
  <c r="DN170" i="1" s="1"/>
  <c r="CT168" i="1"/>
  <c r="DB168" i="1" s="1"/>
  <c r="DN168" i="1" s="1"/>
  <c r="CT166" i="1"/>
  <c r="DB166" i="1" s="1"/>
  <c r="DN166" i="1" s="1"/>
  <c r="CT164" i="1"/>
  <c r="DB164" i="1" s="1"/>
  <c r="DN164" i="1" s="1"/>
  <c r="CT162" i="1"/>
  <c r="DB162" i="1" s="1"/>
  <c r="DN162" i="1" s="1"/>
  <c r="CT160" i="1"/>
  <c r="DB160" i="1" s="1"/>
  <c r="DN160" i="1" s="1"/>
  <c r="CT158" i="1"/>
  <c r="DB158" i="1" s="1"/>
  <c r="DN158" i="1" s="1"/>
  <c r="CT156" i="1"/>
  <c r="DB156" i="1" s="1"/>
  <c r="DN156" i="1" s="1"/>
  <c r="CT154" i="1"/>
  <c r="DB154" i="1" s="1"/>
  <c r="DN154" i="1" s="1"/>
  <c r="CT152" i="1"/>
  <c r="DB152" i="1" s="1"/>
  <c r="DN152" i="1" s="1"/>
  <c r="CT150" i="1"/>
  <c r="DB150" i="1" s="1"/>
  <c r="CT148" i="1"/>
  <c r="DB148" i="1" s="1"/>
  <c r="CT146" i="1"/>
  <c r="DB146" i="1" s="1"/>
  <c r="DN146" i="1" s="1"/>
  <c r="CT144" i="1"/>
  <c r="DB144" i="1" s="1"/>
  <c r="DN144" i="1" s="1"/>
  <c r="CT142" i="1"/>
  <c r="DB142" i="1" s="1"/>
  <c r="DN142" i="1" s="1"/>
  <c r="CT140" i="1"/>
  <c r="DB140" i="1" s="1"/>
  <c r="DN140" i="1" s="1"/>
  <c r="CT138" i="1"/>
  <c r="DB138" i="1" s="1"/>
  <c r="DN138" i="1" s="1"/>
  <c r="CT136" i="1"/>
  <c r="DB136" i="1" s="1"/>
  <c r="CT134" i="1"/>
  <c r="DB134" i="1" s="1"/>
  <c r="DN134" i="1" s="1"/>
  <c r="CT132" i="1"/>
  <c r="DB132" i="1" s="1"/>
  <c r="DN132" i="1" s="1"/>
  <c r="CT130" i="1"/>
  <c r="DB130" i="1" s="1"/>
  <c r="DN130" i="1" s="1"/>
  <c r="CT128" i="1"/>
  <c r="DB128" i="1" s="1"/>
  <c r="DN128" i="1" s="1"/>
  <c r="CT126" i="1"/>
  <c r="DB126" i="1" s="1"/>
  <c r="DN126" i="1" s="1"/>
  <c r="CT124" i="1"/>
  <c r="DB124" i="1" s="1"/>
  <c r="DN124" i="1" s="1"/>
  <c r="CT122" i="1"/>
  <c r="DB122" i="1" s="1"/>
  <c r="DN122" i="1" s="1"/>
  <c r="CT120" i="1"/>
  <c r="DB120" i="1" s="1"/>
  <c r="DN120" i="1" s="1"/>
  <c r="CT118" i="1"/>
  <c r="DB118" i="1" s="1"/>
  <c r="DN118" i="1" s="1"/>
  <c r="CT116" i="1"/>
  <c r="DB116" i="1" s="1"/>
  <c r="DN116" i="1" s="1"/>
  <c r="CT114" i="1"/>
  <c r="DB114" i="1" s="1"/>
  <c r="DN114" i="1" s="1"/>
  <c r="CT112" i="1"/>
  <c r="DB112" i="1" s="1"/>
  <c r="DN112" i="1" s="1"/>
  <c r="CT110" i="1"/>
  <c r="DB110" i="1" s="1"/>
  <c r="DN110" i="1" s="1"/>
  <c r="CT108" i="1"/>
  <c r="DB108" i="1" s="1"/>
  <c r="DN108" i="1" s="1"/>
  <c r="CT106" i="1"/>
  <c r="DB106" i="1" s="1"/>
  <c r="DN106" i="1" s="1"/>
  <c r="CT104" i="1"/>
  <c r="DB104" i="1" s="1"/>
  <c r="DN104" i="1" s="1"/>
  <c r="CT102" i="1"/>
  <c r="DB102" i="1" s="1"/>
  <c r="DN102" i="1" s="1"/>
  <c r="CT100" i="1"/>
  <c r="DB100" i="1" s="1"/>
  <c r="DN100" i="1" s="1"/>
  <c r="CT98" i="1"/>
  <c r="DB98" i="1" s="1"/>
  <c r="DN98" i="1" s="1"/>
  <c r="CT96" i="1"/>
  <c r="DB96" i="1" s="1"/>
  <c r="DN96" i="1" s="1"/>
  <c r="CT94" i="1"/>
  <c r="DB94" i="1" s="1"/>
  <c r="DN94" i="1" s="1"/>
  <c r="CT92" i="1"/>
  <c r="DB92" i="1" s="1"/>
  <c r="DN92" i="1" s="1"/>
  <c r="CT90" i="1"/>
  <c r="DB90" i="1" s="1"/>
  <c r="DN90" i="1" s="1"/>
  <c r="CT88" i="1"/>
  <c r="DB88" i="1" s="1"/>
  <c r="DN88" i="1" s="1"/>
  <c r="CT86" i="1"/>
  <c r="DB86" i="1" s="1"/>
  <c r="DN86" i="1" s="1"/>
  <c r="CT84" i="1"/>
  <c r="DB84" i="1" s="1"/>
  <c r="DN84" i="1" s="1"/>
  <c r="CT82" i="1"/>
  <c r="DB82" i="1" s="1"/>
  <c r="DN82" i="1" s="1"/>
  <c r="CT80" i="1"/>
  <c r="DB80" i="1" s="1"/>
  <c r="DN80" i="1" s="1"/>
  <c r="DB78" i="1"/>
  <c r="DN78" i="1" s="1"/>
  <c r="CT76" i="1"/>
  <c r="DB76" i="1" s="1"/>
  <c r="DN76" i="1" s="1"/>
  <c r="CT74" i="1"/>
  <c r="DB74" i="1" s="1"/>
  <c r="DN74" i="1" s="1"/>
  <c r="CT72" i="1"/>
  <c r="DB72" i="1" s="1"/>
  <c r="DN72" i="1" s="1"/>
  <c r="CT70" i="1"/>
  <c r="DB70" i="1" s="1"/>
  <c r="DN70" i="1" s="1"/>
  <c r="CT68" i="1"/>
  <c r="DB68" i="1" s="1"/>
  <c r="DN68" i="1" s="1"/>
  <c r="CT66" i="1"/>
  <c r="DB66" i="1" s="1"/>
  <c r="DN66" i="1" s="1"/>
  <c r="CT64" i="1"/>
  <c r="DB64" i="1" s="1"/>
  <c r="DN64" i="1" s="1"/>
  <c r="CT62" i="1"/>
  <c r="DB62" i="1" s="1"/>
  <c r="DN62" i="1" s="1"/>
  <c r="CT60" i="1"/>
  <c r="DB60" i="1" s="1"/>
  <c r="CT58" i="1"/>
  <c r="DB58" i="1" s="1"/>
  <c r="DN58" i="1" s="1"/>
  <c r="CT56" i="1"/>
  <c r="DB56" i="1" s="1"/>
  <c r="DN56" i="1" s="1"/>
  <c r="CT54" i="1"/>
  <c r="DB54" i="1" s="1"/>
  <c r="DN54" i="1" s="1"/>
  <c r="CT52" i="1"/>
  <c r="DB52" i="1" s="1"/>
  <c r="DN52" i="1" s="1"/>
  <c r="CT50" i="1"/>
  <c r="DB50" i="1" s="1"/>
  <c r="DN50" i="1" s="1"/>
  <c r="CT48" i="1"/>
  <c r="DB48" i="1" s="1"/>
  <c r="DN48" i="1" s="1"/>
  <c r="CU46" i="1"/>
  <c r="CU44" i="1"/>
  <c r="CU42" i="1"/>
  <c r="CU40" i="1"/>
  <c r="CU38" i="1"/>
  <c r="CU36" i="1"/>
  <c r="CU34" i="1"/>
  <c r="CU32" i="1"/>
  <c r="CU30" i="1"/>
  <c r="CU28" i="1"/>
  <c r="CU26" i="1"/>
  <c r="CU24" i="1"/>
  <c r="CU22" i="1"/>
  <c r="CU20" i="1"/>
  <c r="CT42" i="1"/>
  <c r="DB42" i="1" s="1"/>
  <c r="DN42" i="1" s="1"/>
  <c r="CT34" i="1"/>
  <c r="DB34" i="1" s="1"/>
  <c r="DN34" i="1" s="1"/>
  <c r="CT26" i="1"/>
  <c r="DB26" i="1" s="1"/>
  <c r="DN26" i="1" s="1"/>
  <c r="CT40" i="1"/>
  <c r="DB40" i="1" s="1"/>
  <c r="DN40" i="1" s="1"/>
  <c r="CT44" i="1"/>
  <c r="DB44" i="1" s="1"/>
  <c r="DN44" i="1" s="1"/>
  <c r="CT36" i="1"/>
  <c r="DB36" i="1" s="1"/>
  <c r="DN36" i="1" s="1"/>
  <c r="CT28" i="1"/>
  <c r="DB28" i="1" s="1"/>
  <c r="DN28" i="1" s="1"/>
  <c r="CT20" i="1"/>
  <c r="DB20" i="1" s="1"/>
  <c r="DN20" i="1" s="1"/>
  <c r="CT32" i="1"/>
  <c r="DB32" i="1" s="1"/>
  <c r="DN32" i="1" s="1"/>
  <c r="CT24" i="1"/>
  <c r="DB24" i="1" s="1"/>
  <c r="DN24" i="1" s="1"/>
  <c r="CT46" i="1"/>
  <c r="DB46" i="1" s="1"/>
  <c r="DN46" i="1" s="1"/>
  <c r="CT38" i="1"/>
  <c r="DB38" i="1" s="1"/>
  <c r="DN38" i="1" s="1"/>
  <c r="CT30" i="1"/>
  <c r="DB30" i="1" s="1"/>
  <c r="DN30" i="1" s="1"/>
  <c r="CT22" i="1"/>
  <c r="DB22" i="1" s="1"/>
  <c r="DN22" i="1" s="1"/>
  <c r="DB196" i="24"/>
  <c r="DJ196" i="24" s="1"/>
  <c r="DT196" i="24" s="1"/>
  <c r="DB54" i="24"/>
  <c r="DJ54" i="24" s="1"/>
  <c r="DT54" i="24" s="1"/>
  <c r="DB100" i="24"/>
  <c r="DJ100" i="24" s="1"/>
  <c r="DT100" i="24" s="1"/>
  <c r="DB164" i="24"/>
  <c r="DJ164" i="24" s="1"/>
  <c r="DT164" i="24" s="1"/>
  <c r="DB44" i="24"/>
  <c r="DJ44" i="24" s="1"/>
  <c r="DT44" i="24" s="1"/>
  <c r="DB84" i="24"/>
  <c r="DJ84" i="24" s="1"/>
  <c r="DT84" i="24" s="1"/>
  <c r="DB148" i="24"/>
  <c r="DJ148" i="24" s="1"/>
  <c r="DT148" i="24" s="1"/>
  <c r="DB212" i="24"/>
  <c r="DJ212" i="24" s="1"/>
  <c r="DT212" i="24" s="1"/>
  <c r="DB36" i="24"/>
  <c r="DJ36" i="24" s="1"/>
  <c r="DT36" i="24" s="1"/>
  <c r="DB62" i="24"/>
  <c r="DJ62" i="24" s="1"/>
  <c r="DT62" i="24" s="1"/>
  <c r="DB116" i="24"/>
  <c r="DJ116" i="24" s="1"/>
  <c r="DT116" i="24" s="1"/>
  <c r="DB180" i="24"/>
  <c r="DJ180" i="24" s="1"/>
  <c r="DT180" i="24" s="1"/>
  <c r="DB26" i="24"/>
  <c r="DJ26" i="24" s="1"/>
  <c r="DT26" i="24" s="1"/>
  <c r="DB32" i="24"/>
  <c r="DJ32" i="24" s="1"/>
  <c r="DT32" i="24" s="1"/>
  <c r="DB58" i="24"/>
  <c r="DJ58" i="24" s="1"/>
  <c r="DT58" i="24" s="1"/>
  <c r="DB78" i="24"/>
  <c r="DJ78" i="24" s="1"/>
  <c r="DT78" i="24" s="1"/>
  <c r="DB108" i="24"/>
  <c r="DJ108" i="24" s="1"/>
  <c r="DT108" i="24" s="1"/>
  <c r="DB140" i="24"/>
  <c r="DJ140" i="24" s="1"/>
  <c r="DT140" i="24" s="1"/>
  <c r="DB172" i="24"/>
  <c r="DJ172" i="24" s="1"/>
  <c r="DT172" i="24" s="1"/>
  <c r="DB204" i="24"/>
  <c r="DJ204" i="24" s="1"/>
  <c r="DT204" i="24" s="1"/>
  <c r="CC28" i="24"/>
  <c r="DB42" i="24"/>
  <c r="DJ42" i="24" s="1"/>
  <c r="DT42" i="24" s="1"/>
  <c r="DB28" i="24"/>
  <c r="DJ28" i="24" s="1"/>
  <c r="DT28" i="24" s="1"/>
  <c r="DB50" i="24"/>
  <c r="DJ50" i="24" s="1"/>
  <c r="DT50" i="24" s="1"/>
  <c r="DB68" i="24"/>
  <c r="DJ68" i="24" s="1"/>
  <c r="DT68" i="24" s="1"/>
  <c r="DB92" i="24"/>
  <c r="DJ92" i="24" s="1"/>
  <c r="DT92" i="24" s="1"/>
  <c r="DB124" i="24"/>
  <c r="DJ124" i="24" s="1"/>
  <c r="DT124" i="24" s="1"/>
  <c r="DB156" i="24"/>
  <c r="DJ156" i="24" s="1"/>
  <c r="DT156" i="24" s="1"/>
  <c r="DT188" i="24"/>
  <c r="DB30" i="24"/>
  <c r="DJ30" i="24" s="1"/>
  <c r="DT30" i="24" s="1"/>
  <c r="DB34" i="24"/>
  <c r="DJ34" i="24" s="1"/>
  <c r="DT34" i="24" s="1"/>
  <c r="DB38" i="24"/>
  <c r="DJ38" i="24" s="1"/>
  <c r="DT38" i="24" s="1"/>
  <c r="DB52" i="24"/>
  <c r="DJ52" i="24" s="1"/>
  <c r="DT52" i="24" s="1"/>
  <c r="DB60" i="24"/>
  <c r="DJ60" i="24" s="1"/>
  <c r="DT60" i="24" s="1"/>
  <c r="DT70" i="24"/>
  <c r="DB80" i="24"/>
  <c r="DJ80" i="24" s="1"/>
  <c r="DT80" i="24" s="1"/>
  <c r="DB96" i="24"/>
  <c r="DJ96" i="24" s="1"/>
  <c r="DT96" i="24" s="1"/>
  <c r="DB112" i="24"/>
  <c r="DJ112" i="24" s="1"/>
  <c r="DT112" i="24" s="1"/>
  <c r="DB128" i="24"/>
  <c r="DJ128" i="24" s="1"/>
  <c r="DT128" i="24" s="1"/>
  <c r="DB144" i="24"/>
  <c r="DJ144" i="24" s="1"/>
  <c r="DT144" i="24" s="1"/>
  <c r="DB160" i="24"/>
  <c r="DJ160" i="24" s="1"/>
  <c r="DT160" i="24" s="1"/>
  <c r="DB176" i="24"/>
  <c r="DJ176" i="24" s="1"/>
  <c r="DT176" i="24" s="1"/>
  <c r="DB192" i="24"/>
  <c r="DJ192" i="24" s="1"/>
  <c r="DT192" i="24" s="1"/>
  <c r="DB208" i="24"/>
  <c r="DJ208" i="24" s="1"/>
  <c r="DT208" i="24" s="1"/>
  <c r="DB40" i="24"/>
  <c r="DJ40" i="24" s="1"/>
  <c r="DT40" i="24" s="1"/>
  <c r="DB24" i="24"/>
  <c r="DJ24" i="24" s="1"/>
  <c r="DT24" i="24" s="1"/>
  <c r="DB48" i="24"/>
  <c r="DJ48" i="24" s="1"/>
  <c r="DT48" i="24" s="1"/>
  <c r="DB56" i="24"/>
  <c r="DJ56" i="24" s="1"/>
  <c r="DT56" i="24" s="1"/>
  <c r="DB64" i="24"/>
  <c r="DJ64" i="24" s="1"/>
  <c r="DT64" i="24" s="1"/>
  <c r="DB76" i="24"/>
  <c r="DJ76" i="24" s="1"/>
  <c r="DT76" i="24" s="1"/>
  <c r="DB88" i="24"/>
  <c r="DJ88" i="24" s="1"/>
  <c r="DT88" i="24" s="1"/>
  <c r="DB104" i="24"/>
  <c r="DJ104" i="24" s="1"/>
  <c r="DT104" i="24" s="1"/>
  <c r="DB120" i="24"/>
  <c r="DJ120" i="24" s="1"/>
  <c r="DT120" i="24" s="1"/>
  <c r="DB136" i="24"/>
  <c r="DJ136" i="24" s="1"/>
  <c r="DT136" i="24" s="1"/>
  <c r="DB152" i="24"/>
  <c r="DJ152" i="24" s="1"/>
  <c r="DT152" i="24" s="1"/>
  <c r="DB168" i="24"/>
  <c r="DJ168" i="24" s="1"/>
  <c r="DT168" i="24" s="1"/>
  <c r="DB184" i="24"/>
  <c r="DJ184" i="24" s="1"/>
  <c r="DT184" i="24" s="1"/>
  <c r="DB200" i="24"/>
  <c r="DJ200" i="24" s="1"/>
  <c r="DT200" i="24" s="1"/>
  <c r="DB216" i="24"/>
  <c r="DJ216" i="24" s="1"/>
  <c r="DT216" i="24" s="1"/>
  <c r="DB86" i="24"/>
  <c r="DJ86" i="24" s="1"/>
  <c r="DT86" i="24" s="1"/>
  <c r="DB94" i="24"/>
  <c r="DJ94" i="24" s="1"/>
  <c r="DT94" i="24" s="1"/>
  <c r="DB102" i="24"/>
  <c r="DJ102" i="24" s="1"/>
  <c r="DT102" i="24" s="1"/>
  <c r="DB110" i="24"/>
  <c r="DJ110" i="24" s="1"/>
  <c r="DT110" i="24" s="1"/>
  <c r="DB118" i="24"/>
  <c r="DJ118" i="24" s="1"/>
  <c r="DT118" i="24" s="1"/>
  <c r="DB126" i="24"/>
  <c r="DJ126" i="24" s="1"/>
  <c r="DT126" i="24" s="1"/>
  <c r="DB134" i="24"/>
  <c r="DJ134" i="24" s="1"/>
  <c r="DT134" i="24" s="1"/>
  <c r="DB142" i="24"/>
  <c r="DJ142" i="24" s="1"/>
  <c r="DT142" i="24" s="1"/>
  <c r="DB150" i="24"/>
  <c r="DJ150" i="24" s="1"/>
  <c r="DT150" i="24" s="1"/>
  <c r="DB158" i="24"/>
  <c r="DJ158" i="24" s="1"/>
  <c r="DT158" i="24" s="1"/>
  <c r="DB166" i="24"/>
  <c r="DJ166" i="24" s="1"/>
  <c r="DT166" i="24" s="1"/>
  <c r="DB174" i="24"/>
  <c r="DJ174" i="24" s="1"/>
  <c r="DT174" i="24" s="1"/>
  <c r="DB182" i="24"/>
  <c r="DJ182" i="24" s="1"/>
  <c r="DT182" i="24" s="1"/>
  <c r="DB190" i="24"/>
  <c r="DJ190" i="24" s="1"/>
  <c r="DT190" i="24" s="1"/>
  <c r="DB198" i="24"/>
  <c r="DJ198" i="24" s="1"/>
  <c r="DT198" i="24" s="1"/>
  <c r="DB206" i="24"/>
  <c r="DJ206" i="24" s="1"/>
  <c r="DT206" i="24" s="1"/>
  <c r="DB214" i="24"/>
  <c r="DJ214" i="24" s="1"/>
  <c r="DT214" i="24" s="1"/>
  <c r="DB66" i="24"/>
  <c r="DJ66" i="24" s="1"/>
  <c r="DT66" i="24" s="1"/>
  <c r="DB74" i="24"/>
  <c r="DJ74" i="24" s="1"/>
  <c r="DT74" i="24" s="1"/>
  <c r="DB82" i="24"/>
  <c r="DJ82" i="24" s="1"/>
  <c r="DT82" i="24" s="1"/>
  <c r="DB90" i="24"/>
  <c r="DJ90" i="24" s="1"/>
  <c r="DT90" i="24" s="1"/>
  <c r="DB98" i="24"/>
  <c r="DJ98" i="24" s="1"/>
  <c r="DT98" i="24" s="1"/>
  <c r="DB106" i="24"/>
  <c r="DJ106" i="24" s="1"/>
  <c r="DT106" i="24" s="1"/>
  <c r="DB114" i="24"/>
  <c r="DJ114" i="24" s="1"/>
  <c r="DT114" i="24" s="1"/>
  <c r="DB122" i="24"/>
  <c r="DJ122" i="24" s="1"/>
  <c r="DT122" i="24" s="1"/>
  <c r="DB130" i="24"/>
  <c r="DJ130" i="24" s="1"/>
  <c r="DT130" i="24" s="1"/>
  <c r="DB138" i="24"/>
  <c r="DJ138" i="24" s="1"/>
  <c r="DT138" i="24" s="1"/>
  <c r="DB146" i="24"/>
  <c r="DJ146" i="24" s="1"/>
  <c r="DT146" i="24" s="1"/>
  <c r="DB154" i="24"/>
  <c r="DJ154" i="24" s="1"/>
  <c r="DT154" i="24" s="1"/>
  <c r="DB162" i="24"/>
  <c r="DJ162" i="24" s="1"/>
  <c r="DT162" i="24" s="1"/>
  <c r="DB170" i="24"/>
  <c r="DJ170" i="24" s="1"/>
  <c r="DT170" i="24" s="1"/>
  <c r="DB178" i="24"/>
  <c r="DJ178" i="24" s="1"/>
  <c r="DT178" i="24" s="1"/>
  <c r="DB186" i="24"/>
  <c r="DJ186" i="24" s="1"/>
  <c r="DT186" i="24" s="1"/>
  <c r="DB194" i="24"/>
  <c r="DJ194" i="24" s="1"/>
  <c r="DT194" i="24" s="1"/>
  <c r="DB202" i="24"/>
  <c r="DJ202" i="24" s="1"/>
  <c r="DT202" i="24" s="1"/>
  <c r="DB210" i="24"/>
  <c r="DJ210" i="24" s="1"/>
  <c r="DT210" i="24" s="1"/>
  <c r="BY30" i="1"/>
  <c r="BY32" i="1" s="1"/>
  <c r="CW20" i="1" s="1"/>
  <c r="DN30" i="40"/>
  <c r="DN28" i="39"/>
  <c r="J41" i="3"/>
  <c r="CC30" i="36" l="1"/>
  <c r="CA32" i="36"/>
  <c r="CW18" i="36" s="1"/>
  <c r="BY32" i="36"/>
  <c r="CU18" i="36" s="1"/>
  <c r="CS218" i="36"/>
  <c r="DB18" i="36"/>
  <c r="DP30" i="30"/>
  <c r="DZ120" i="30"/>
  <c r="DK30" i="29"/>
  <c r="DK32" i="29" s="1"/>
  <c r="DU18" i="29" s="1"/>
  <c r="DU120" i="29" s="1"/>
  <c r="DS120" i="29"/>
  <c r="DY18" i="29"/>
  <c r="EJ18" i="29" s="1"/>
  <c r="DG32" i="29"/>
  <c r="DQ18" i="29" s="1"/>
  <c r="DX18" i="39"/>
  <c r="DX120" i="39" s="1"/>
  <c r="DW18" i="39" s="1"/>
  <c r="DV18" i="39"/>
  <c r="DV120" i="39" s="1"/>
  <c r="DU18" i="39" s="1"/>
  <c r="DL30" i="39"/>
  <c r="DN30" i="39" s="1"/>
  <c r="CA30" i="24"/>
  <c r="CC30" i="24" s="1"/>
  <c r="CS22" i="24"/>
  <c r="DB22" i="24" s="1"/>
  <c r="DJ22" i="24" s="1"/>
  <c r="CT20" i="24"/>
  <c r="CT18" i="24"/>
  <c r="CT22" i="24"/>
  <c r="CS20" i="24"/>
  <c r="DB20" i="24" s="1"/>
  <c r="DJ20" i="24" s="1"/>
  <c r="DM30" i="29"/>
  <c r="CU22" i="24"/>
  <c r="DD22" i="24" s="1"/>
  <c r="DL22" i="24" s="1"/>
  <c r="CV20" i="24"/>
  <c r="CV18" i="24"/>
  <c r="CU20" i="24"/>
  <c r="DD20" i="24" s="1"/>
  <c r="DL20" i="24" s="1"/>
  <c r="CV22" i="24"/>
  <c r="EF18" i="40"/>
  <c r="DX120" i="40"/>
  <c r="EN18" i="30"/>
  <c r="EN120" i="30" s="1"/>
  <c r="EG120" i="30"/>
  <c r="DR18" i="42"/>
  <c r="DR218" i="42" s="1"/>
  <c r="EI120" i="30"/>
  <c r="DJ60" i="1"/>
  <c r="DN60" i="1"/>
  <c r="DN148" i="1"/>
  <c r="DJ148" i="1"/>
  <c r="DN180" i="1"/>
  <c r="DJ180" i="1"/>
  <c r="DN150" i="1"/>
  <c r="DJ150" i="1"/>
  <c r="DN136" i="1"/>
  <c r="DJ136" i="1"/>
  <c r="CW216" i="1"/>
  <c r="CW212" i="1"/>
  <c r="CW204" i="1"/>
  <c r="CW200" i="1"/>
  <c r="CW196" i="1"/>
  <c r="CW192" i="1"/>
  <c r="CW188" i="1"/>
  <c r="CW184" i="1"/>
  <c r="CW180" i="1"/>
  <c r="CW176" i="1"/>
  <c r="CW172" i="1"/>
  <c r="CW168" i="1"/>
  <c r="CW164" i="1"/>
  <c r="CW160" i="1"/>
  <c r="CW156" i="1"/>
  <c r="CW152" i="1"/>
  <c r="CW148" i="1"/>
  <c r="CW144" i="1"/>
  <c r="CW140" i="1"/>
  <c r="CW136" i="1"/>
  <c r="CW132" i="1"/>
  <c r="CW128" i="1"/>
  <c r="CW124" i="1"/>
  <c r="CW120" i="1"/>
  <c r="CW116" i="1"/>
  <c r="CW112" i="1"/>
  <c r="CW108" i="1"/>
  <c r="CW104" i="1"/>
  <c r="CW100" i="1"/>
  <c r="CW96" i="1"/>
  <c r="CW92" i="1"/>
  <c r="CW88" i="1"/>
  <c r="CW84" i="1"/>
  <c r="CW80" i="1"/>
  <c r="CW76" i="1"/>
  <c r="CW72" i="1"/>
  <c r="CW68" i="1"/>
  <c r="CW64" i="1"/>
  <c r="CW60" i="1"/>
  <c r="CW56" i="1"/>
  <c r="CW52" i="1"/>
  <c r="CW48" i="1"/>
  <c r="CW44" i="1"/>
  <c r="CW40" i="1"/>
  <c r="CW36" i="1"/>
  <c r="CW32" i="1"/>
  <c r="CW28" i="1"/>
  <c r="CW24" i="1"/>
  <c r="CW214" i="1"/>
  <c r="CW210" i="1"/>
  <c r="CW206" i="1"/>
  <c r="CW202" i="1"/>
  <c r="CW198" i="1"/>
  <c r="CW194" i="1"/>
  <c r="CW190" i="1"/>
  <c r="CW186" i="1"/>
  <c r="CW182" i="1"/>
  <c r="CW178" i="1"/>
  <c r="CW174" i="1"/>
  <c r="CW170" i="1"/>
  <c r="CW166" i="1"/>
  <c r="CW162" i="1"/>
  <c r="CW158" i="1"/>
  <c r="CW154" i="1"/>
  <c r="CW150" i="1"/>
  <c r="CW146" i="1"/>
  <c r="CW142" i="1"/>
  <c r="CW138" i="1"/>
  <c r="CW134" i="1"/>
  <c r="CW130" i="1"/>
  <c r="CW126" i="1"/>
  <c r="CW122" i="1"/>
  <c r="CW118" i="1"/>
  <c r="CW114" i="1"/>
  <c r="CW110" i="1"/>
  <c r="CW106" i="1"/>
  <c r="CW102" i="1"/>
  <c r="CW98" i="1"/>
  <c r="CW94" i="1"/>
  <c r="CW90" i="1"/>
  <c r="CW86" i="1"/>
  <c r="CW82" i="1"/>
  <c r="CW74" i="1"/>
  <c r="CW70" i="1"/>
  <c r="CW66" i="1"/>
  <c r="CW62" i="1"/>
  <c r="CW58" i="1"/>
  <c r="CW54" i="1"/>
  <c r="CW50" i="1"/>
  <c r="CW46" i="1"/>
  <c r="CW42" i="1"/>
  <c r="CW38" i="1"/>
  <c r="CW34" i="1"/>
  <c r="CW30" i="1"/>
  <c r="CW26" i="1"/>
  <c r="CW22" i="1"/>
  <c r="CA30" i="1"/>
  <c r="CA32" i="1" s="1"/>
  <c r="DJ30" i="1"/>
  <c r="DJ44" i="1"/>
  <c r="DJ42" i="1"/>
  <c r="DJ56" i="1"/>
  <c r="DJ64" i="1"/>
  <c r="DJ72" i="1"/>
  <c r="DJ80" i="1"/>
  <c r="DJ88" i="1"/>
  <c r="DJ96" i="1"/>
  <c r="DJ104" i="1"/>
  <c r="DJ112" i="1"/>
  <c r="DJ120" i="1"/>
  <c r="DJ128" i="1"/>
  <c r="DJ144" i="1"/>
  <c r="DJ152" i="1"/>
  <c r="DJ160" i="1"/>
  <c r="DJ168" i="1"/>
  <c r="DJ176" i="1"/>
  <c r="DJ184" i="1"/>
  <c r="DJ192" i="1"/>
  <c r="DJ200" i="1"/>
  <c r="DJ208" i="1"/>
  <c r="DJ216" i="1"/>
  <c r="DJ48" i="1"/>
  <c r="DJ32" i="1"/>
  <c r="DJ38" i="1"/>
  <c r="DJ40" i="1"/>
  <c r="DJ50" i="1"/>
  <c r="DJ58" i="1"/>
  <c r="DJ66" i="1"/>
  <c r="DJ74" i="1"/>
  <c r="DJ82" i="1"/>
  <c r="DJ90" i="1"/>
  <c r="DJ98" i="1"/>
  <c r="DJ106" i="1"/>
  <c r="DJ114" i="1"/>
  <c r="DJ122" i="1"/>
  <c r="DJ130" i="1"/>
  <c r="DJ138" i="1"/>
  <c r="DJ146" i="1"/>
  <c r="DJ154" i="1"/>
  <c r="DJ162" i="1"/>
  <c r="DJ170" i="1"/>
  <c r="DJ178" i="1"/>
  <c r="DJ186" i="1"/>
  <c r="DJ194" i="1"/>
  <c r="DJ202" i="1"/>
  <c r="DJ210" i="1"/>
  <c r="DJ46" i="1"/>
  <c r="DJ28" i="1"/>
  <c r="DJ26" i="1"/>
  <c r="DJ52" i="1"/>
  <c r="DJ68" i="1"/>
  <c r="DJ76" i="1"/>
  <c r="DJ84" i="1"/>
  <c r="DJ92" i="1"/>
  <c r="DJ100" i="1"/>
  <c r="DJ108" i="1"/>
  <c r="DJ116" i="1"/>
  <c r="DJ124" i="1"/>
  <c r="DJ132" i="1"/>
  <c r="DJ140" i="1"/>
  <c r="DJ156" i="1"/>
  <c r="DJ164" i="1"/>
  <c r="DJ172" i="1"/>
  <c r="DJ188" i="1"/>
  <c r="DJ196" i="1"/>
  <c r="DJ204" i="1"/>
  <c r="DJ212" i="1"/>
  <c r="CW18" i="1"/>
  <c r="DJ22" i="1"/>
  <c r="DJ24" i="1"/>
  <c r="DJ36" i="1"/>
  <c r="DJ34" i="1"/>
  <c r="DJ54" i="1"/>
  <c r="DJ62" i="1"/>
  <c r="DJ70" i="1"/>
  <c r="DJ78" i="1"/>
  <c r="DJ86" i="1"/>
  <c r="DJ94" i="1"/>
  <c r="DJ102" i="1"/>
  <c r="DJ110" i="1"/>
  <c r="DJ118" i="1"/>
  <c r="DJ126" i="1"/>
  <c r="DJ134" i="1"/>
  <c r="DJ142" i="1"/>
  <c r="DJ158" i="1"/>
  <c r="DJ166" i="1"/>
  <c r="DJ174" i="1"/>
  <c r="DJ182" i="1"/>
  <c r="DJ190" i="1"/>
  <c r="DJ198" i="1"/>
  <c r="DJ206" i="1"/>
  <c r="DJ214" i="1"/>
  <c r="CV22" i="1"/>
  <c r="DD22" i="1" s="1"/>
  <c r="CV216" i="1"/>
  <c r="DD216" i="1" s="1"/>
  <c r="DP216" i="1" s="1"/>
  <c r="CV214" i="1"/>
  <c r="DD214" i="1" s="1"/>
  <c r="DP214" i="1" s="1"/>
  <c r="CV212" i="1"/>
  <c r="DD212" i="1" s="1"/>
  <c r="DP212" i="1" s="1"/>
  <c r="CV210" i="1"/>
  <c r="DD210" i="1" s="1"/>
  <c r="DP210" i="1" s="1"/>
  <c r="DD208" i="1"/>
  <c r="DP208" i="1" s="1"/>
  <c r="CV206" i="1"/>
  <c r="DD206" i="1" s="1"/>
  <c r="DP206" i="1" s="1"/>
  <c r="CV204" i="1"/>
  <c r="DD204" i="1" s="1"/>
  <c r="DP204" i="1" s="1"/>
  <c r="CV202" i="1"/>
  <c r="DD202" i="1" s="1"/>
  <c r="DP202" i="1" s="1"/>
  <c r="CV200" i="1"/>
  <c r="DD200" i="1" s="1"/>
  <c r="DP200" i="1" s="1"/>
  <c r="CV198" i="1"/>
  <c r="DD198" i="1" s="1"/>
  <c r="DP198" i="1" s="1"/>
  <c r="CV196" i="1"/>
  <c r="DD196" i="1" s="1"/>
  <c r="DP196" i="1" s="1"/>
  <c r="CV194" i="1"/>
  <c r="DD194" i="1" s="1"/>
  <c r="DP194" i="1" s="1"/>
  <c r="CV192" i="1"/>
  <c r="DD192" i="1" s="1"/>
  <c r="DP192" i="1" s="1"/>
  <c r="CV190" i="1"/>
  <c r="DD190" i="1" s="1"/>
  <c r="DP190" i="1" s="1"/>
  <c r="CV188" i="1"/>
  <c r="DD188" i="1" s="1"/>
  <c r="DP188" i="1" s="1"/>
  <c r="CV186" i="1"/>
  <c r="DD186" i="1" s="1"/>
  <c r="DP186" i="1" s="1"/>
  <c r="CV184" i="1"/>
  <c r="DD184" i="1" s="1"/>
  <c r="DP184" i="1" s="1"/>
  <c r="CV182" i="1"/>
  <c r="DD182" i="1" s="1"/>
  <c r="DP182" i="1" s="1"/>
  <c r="CV180" i="1"/>
  <c r="DD180" i="1" s="1"/>
  <c r="CV178" i="1"/>
  <c r="DD178" i="1" s="1"/>
  <c r="DP178" i="1" s="1"/>
  <c r="CV176" i="1"/>
  <c r="DD176" i="1" s="1"/>
  <c r="DP176" i="1" s="1"/>
  <c r="CV174" i="1"/>
  <c r="DD174" i="1" s="1"/>
  <c r="DP174" i="1" s="1"/>
  <c r="CV172" i="1"/>
  <c r="DD172" i="1" s="1"/>
  <c r="DP172" i="1" s="1"/>
  <c r="CV170" i="1"/>
  <c r="DD170" i="1" s="1"/>
  <c r="DP170" i="1" s="1"/>
  <c r="CV168" i="1"/>
  <c r="DD168" i="1" s="1"/>
  <c r="DP168" i="1" s="1"/>
  <c r="CV166" i="1"/>
  <c r="DD166" i="1" s="1"/>
  <c r="DP166" i="1" s="1"/>
  <c r="CV164" i="1"/>
  <c r="DD164" i="1" s="1"/>
  <c r="DP164" i="1" s="1"/>
  <c r="CV162" i="1"/>
  <c r="DD162" i="1" s="1"/>
  <c r="DP162" i="1" s="1"/>
  <c r="CV160" i="1"/>
  <c r="DD160" i="1" s="1"/>
  <c r="DP160" i="1" s="1"/>
  <c r="CV158" i="1"/>
  <c r="DD158" i="1" s="1"/>
  <c r="DP158" i="1" s="1"/>
  <c r="CV156" i="1"/>
  <c r="DD156" i="1" s="1"/>
  <c r="DP156" i="1" s="1"/>
  <c r="CV154" i="1"/>
  <c r="DD154" i="1" s="1"/>
  <c r="DP154" i="1" s="1"/>
  <c r="CV152" i="1"/>
  <c r="DD152" i="1" s="1"/>
  <c r="DP152" i="1" s="1"/>
  <c r="CV150" i="1"/>
  <c r="DD150" i="1" s="1"/>
  <c r="CV148" i="1"/>
  <c r="DD148" i="1" s="1"/>
  <c r="CV146" i="1"/>
  <c r="DD146" i="1" s="1"/>
  <c r="DP146" i="1" s="1"/>
  <c r="CV144" i="1"/>
  <c r="DD144" i="1" s="1"/>
  <c r="DP144" i="1" s="1"/>
  <c r="CV142" i="1"/>
  <c r="DD142" i="1" s="1"/>
  <c r="DP142" i="1" s="1"/>
  <c r="CV140" i="1"/>
  <c r="DD140" i="1" s="1"/>
  <c r="DP140" i="1" s="1"/>
  <c r="CV138" i="1"/>
  <c r="DD138" i="1" s="1"/>
  <c r="DP138" i="1" s="1"/>
  <c r="CV136" i="1"/>
  <c r="DD136" i="1" s="1"/>
  <c r="CV134" i="1"/>
  <c r="DD134" i="1" s="1"/>
  <c r="DP134" i="1" s="1"/>
  <c r="CV132" i="1"/>
  <c r="DD132" i="1" s="1"/>
  <c r="DP132" i="1" s="1"/>
  <c r="CV130" i="1"/>
  <c r="DD130" i="1" s="1"/>
  <c r="DP130" i="1" s="1"/>
  <c r="CV128" i="1"/>
  <c r="DD128" i="1" s="1"/>
  <c r="DP128" i="1" s="1"/>
  <c r="CV126" i="1"/>
  <c r="DD126" i="1" s="1"/>
  <c r="DP126" i="1" s="1"/>
  <c r="CV124" i="1"/>
  <c r="DD124" i="1" s="1"/>
  <c r="DP124" i="1" s="1"/>
  <c r="CV122" i="1"/>
  <c r="DD122" i="1" s="1"/>
  <c r="DP122" i="1" s="1"/>
  <c r="CV120" i="1"/>
  <c r="DD120" i="1" s="1"/>
  <c r="DP120" i="1" s="1"/>
  <c r="CV118" i="1"/>
  <c r="DD118" i="1" s="1"/>
  <c r="DP118" i="1" s="1"/>
  <c r="CV116" i="1"/>
  <c r="DD116" i="1" s="1"/>
  <c r="DP116" i="1" s="1"/>
  <c r="CV114" i="1"/>
  <c r="DD114" i="1" s="1"/>
  <c r="DP114" i="1" s="1"/>
  <c r="CV112" i="1"/>
  <c r="DD112" i="1" s="1"/>
  <c r="DP112" i="1" s="1"/>
  <c r="CV110" i="1"/>
  <c r="DD110" i="1" s="1"/>
  <c r="DP110" i="1" s="1"/>
  <c r="CV108" i="1"/>
  <c r="DD108" i="1" s="1"/>
  <c r="DP108" i="1" s="1"/>
  <c r="CV106" i="1"/>
  <c r="DD106" i="1" s="1"/>
  <c r="DP106" i="1" s="1"/>
  <c r="CV104" i="1"/>
  <c r="DD104" i="1" s="1"/>
  <c r="DP104" i="1" s="1"/>
  <c r="CV102" i="1"/>
  <c r="DD102" i="1" s="1"/>
  <c r="DP102" i="1" s="1"/>
  <c r="CV100" i="1"/>
  <c r="DD100" i="1" s="1"/>
  <c r="DP100" i="1" s="1"/>
  <c r="CV98" i="1"/>
  <c r="DD98" i="1" s="1"/>
  <c r="DP98" i="1" s="1"/>
  <c r="CV96" i="1"/>
  <c r="DD96" i="1" s="1"/>
  <c r="DP96" i="1" s="1"/>
  <c r="CV94" i="1"/>
  <c r="DD94" i="1" s="1"/>
  <c r="DP94" i="1" s="1"/>
  <c r="CV92" i="1"/>
  <c r="DD92" i="1" s="1"/>
  <c r="DP92" i="1" s="1"/>
  <c r="CV90" i="1"/>
  <c r="DD90" i="1" s="1"/>
  <c r="DP90" i="1" s="1"/>
  <c r="CV88" i="1"/>
  <c r="DD88" i="1" s="1"/>
  <c r="DP88" i="1" s="1"/>
  <c r="CV86" i="1"/>
  <c r="DD86" i="1" s="1"/>
  <c r="CV84" i="1"/>
  <c r="DD84" i="1" s="1"/>
  <c r="CV82" i="1"/>
  <c r="DD82" i="1" s="1"/>
  <c r="CV80" i="1"/>
  <c r="DD80" i="1" s="1"/>
  <c r="DD78" i="1"/>
  <c r="CV76" i="1"/>
  <c r="DD76" i="1" s="1"/>
  <c r="CV74" i="1"/>
  <c r="DD74" i="1" s="1"/>
  <c r="CV72" i="1"/>
  <c r="DD72" i="1" s="1"/>
  <c r="CV70" i="1"/>
  <c r="DD70" i="1" s="1"/>
  <c r="CV68" i="1"/>
  <c r="DD68" i="1" s="1"/>
  <c r="CV66" i="1"/>
  <c r="DD66" i="1" s="1"/>
  <c r="CV64" i="1"/>
  <c r="DD64" i="1" s="1"/>
  <c r="CV62" i="1"/>
  <c r="DD62" i="1" s="1"/>
  <c r="CV60" i="1"/>
  <c r="DD60" i="1" s="1"/>
  <c r="CV58" i="1"/>
  <c r="DD58" i="1" s="1"/>
  <c r="CV56" i="1"/>
  <c r="DD56" i="1" s="1"/>
  <c r="CV54" i="1"/>
  <c r="DD54" i="1" s="1"/>
  <c r="CV52" i="1"/>
  <c r="DD52" i="1" s="1"/>
  <c r="CV50" i="1"/>
  <c r="DD50" i="1" s="1"/>
  <c r="CV48" i="1"/>
  <c r="DD48" i="1" s="1"/>
  <c r="CV46" i="1"/>
  <c r="DD46" i="1" s="1"/>
  <c r="CV38" i="1"/>
  <c r="DD38" i="1" s="1"/>
  <c r="CV34" i="1"/>
  <c r="DD34" i="1" s="1"/>
  <c r="CV30" i="1"/>
  <c r="DD30" i="1" s="1"/>
  <c r="CV26" i="1"/>
  <c r="DD26" i="1" s="1"/>
  <c r="CV24" i="1"/>
  <c r="DD24" i="1" s="1"/>
  <c r="CV44" i="1"/>
  <c r="DD44" i="1" s="1"/>
  <c r="CV42" i="1"/>
  <c r="DD42" i="1" s="1"/>
  <c r="CV40" i="1"/>
  <c r="DD40" i="1" s="1"/>
  <c r="CV36" i="1"/>
  <c r="DD36" i="1" s="1"/>
  <c r="CV32" i="1"/>
  <c r="DD32" i="1" s="1"/>
  <c r="CV28" i="1"/>
  <c r="DD28" i="1" s="1"/>
  <c r="CV20" i="1"/>
  <c r="DD20" i="1" s="1"/>
  <c r="DJ20" i="1"/>
  <c r="CU218" i="1"/>
  <c r="CT18" i="1" s="1"/>
  <c r="FS22" i="29"/>
  <c r="DO18" i="36"/>
  <c r="DP18" i="36" s="1"/>
  <c r="DP218" i="36" s="1"/>
  <c r="EC120" i="40"/>
  <c r="EO24" i="40"/>
  <c r="EO20" i="40"/>
  <c r="EK22" i="39"/>
  <c r="FS24" i="29"/>
  <c r="FS20" i="29"/>
  <c r="EJ120" i="29"/>
  <c r="EL20" i="39"/>
  <c r="EK20" i="39"/>
  <c r="DZ120" i="40"/>
  <c r="EL22" i="39"/>
  <c r="EU20" i="42"/>
  <c r="EU32" i="42"/>
  <c r="CZ32" i="1"/>
  <c r="CZ218" i="1" s="1"/>
  <c r="DB218" i="36" l="1"/>
  <c r="DJ18" i="36"/>
  <c r="DL32" i="39"/>
  <c r="EA18" i="29"/>
  <c r="EL18" i="29" s="1"/>
  <c r="CU218" i="36"/>
  <c r="DD18" i="36"/>
  <c r="DF18" i="36"/>
  <c r="CW218" i="36"/>
  <c r="CA32" i="24"/>
  <c r="CY18" i="24" s="1"/>
  <c r="CT218" i="24"/>
  <c r="CS18" i="24" s="1"/>
  <c r="DY120" i="29"/>
  <c r="DW18" i="29"/>
  <c r="DQ120" i="29"/>
  <c r="DU120" i="39"/>
  <c r="EC18" i="39"/>
  <c r="EO18" i="39" s="1"/>
  <c r="DW120" i="39"/>
  <c r="EE18" i="39"/>
  <c r="EQ18" i="39" s="1"/>
  <c r="EQ120" i="39" s="1"/>
  <c r="DZ18" i="39"/>
  <c r="DZ120" i="39" s="1"/>
  <c r="DY18" i="39" s="1"/>
  <c r="CV218" i="24"/>
  <c r="CU18" i="24" s="1"/>
  <c r="CU218" i="24" s="1"/>
  <c r="DB18" i="1"/>
  <c r="EM18" i="40"/>
  <c r="EM120" i="40" s="1"/>
  <c r="EF120" i="40"/>
  <c r="DB18" i="24"/>
  <c r="DJ18" i="24" s="1"/>
  <c r="CX18" i="24"/>
  <c r="CW22" i="24"/>
  <c r="DF22" i="24" s="1"/>
  <c r="DN22" i="24" s="1"/>
  <c r="CX20" i="24"/>
  <c r="CW20" i="24"/>
  <c r="DF20" i="24" s="1"/>
  <c r="DN20" i="24" s="1"/>
  <c r="CX22" i="24"/>
  <c r="CX22" i="1"/>
  <c r="DF22" i="1" s="1"/>
  <c r="DR22" i="1" s="1"/>
  <c r="CY22" i="1"/>
  <c r="CY18" i="1"/>
  <c r="CX20" i="1"/>
  <c r="DF20" i="1" s="1"/>
  <c r="DR20" i="1" s="1"/>
  <c r="CY20" i="1"/>
  <c r="EP18" i="30"/>
  <c r="EP120" i="30" s="1"/>
  <c r="DO218" i="36"/>
  <c r="DP136" i="1"/>
  <c r="EX136" i="1" s="1"/>
  <c r="DP60" i="1"/>
  <c r="EX60" i="1" s="1"/>
  <c r="DP148" i="1"/>
  <c r="EX148" i="1" s="1"/>
  <c r="DP180" i="1"/>
  <c r="DP150" i="1"/>
  <c r="EX150" i="1" s="1"/>
  <c r="DP20" i="1"/>
  <c r="DP28" i="1"/>
  <c r="EX28" i="1" s="1"/>
  <c r="DP42" i="1"/>
  <c r="EX42" i="1" s="1"/>
  <c r="DP30" i="1"/>
  <c r="EX30" i="1" s="1"/>
  <c r="DP48" i="1"/>
  <c r="EX48" i="1" s="1"/>
  <c r="DP56" i="1"/>
  <c r="EX56" i="1" s="1"/>
  <c r="DP64" i="1"/>
  <c r="EX64" i="1" s="1"/>
  <c r="DP72" i="1"/>
  <c r="EX72" i="1" s="1"/>
  <c r="DP80" i="1"/>
  <c r="EX80" i="1" s="1"/>
  <c r="DP32" i="1"/>
  <c r="DP34" i="1"/>
  <c r="EX34" i="1" s="1"/>
  <c r="DP50" i="1"/>
  <c r="EX50" i="1" s="1"/>
  <c r="DP58" i="1"/>
  <c r="EX58" i="1" s="1"/>
  <c r="DP66" i="1"/>
  <c r="EX66" i="1" s="1"/>
  <c r="DP74" i="1"/>
  <c r="EX74" i="1" s="1"/>
  <c r="DP82" i="1"/>
  <c r="EX82" i="1" s="1"/>
  <c r="DP22" i="1"/>
  <c r="DP44" i="1"/>
  <c r="EX44" i="1" s="1"/>
  <c r="DP36" i="1"/>
  <c r="EX36" i="1" s="1"/>
  <c r="DP24" i="1"/>
  <c r="EX24" i="1" s="1"/>
  <c r="DP38" i="1"/>
  <c r="EX38" i="1" s="1"/>
  <c r="DP52" i="1"/>
  <c r="EX52" i="1" s="1"/>
  <c r="DP68" i="1"/>
  <c r="EX68" i="1" s="1"/>
  <c r="DP76" i="1"/>
  <c r="EX76" i="1" s="1"/>
  <c r="DP84" i="1"/>
  <c r="EX84" i="1" s="1"/>
  <c r="DP40" i="1"/>
  <c r="EX40" i="1" s="1"/>
  <c r="DP26" i="1"/>
  <c r="EX26" i="1" s="1"/>
  <c r="DP46" i="1"/>
  <c r="EX46" i="1" s="1"/>
  <c r="DP54" i="1"/>
  <c r="EX54" i="1" s="1"/>
  <c r="DP62" i="1"/>
  <c r="EX62" i="1" s="1"/>
  <c r="DP70" i="1"/>
  <c r="EX70" i="1" s="1"/>
  <c r="DP78" i="1"/>
  <c r="EX78" i="1" s="1"/>
  <c r="DP86" i="1"/>
  <c r="EX86" i="1" s="1"/>
  <c r="EX124" i="1"/>
  <c r="EX164" i="1"/>
  <c r="EX180" i="1"/>
  <c r="EX196" i="1"/>
  <c r="EX102" i="1"/>
  <c r="EX110" i="1"/>
  <c r="EX118" i="1"/>
  <c r="EX126" i="1"/>
  <c r="EX134" i="1"/>
  <c r="EX142" i="1"/>
  <c r="EX158" i="1"/>
  <c r="EX166" i="1"/>
  <c r="EX174" i="1"/>
  <c r="EX182" i="1"/>
  <c r="EX190" i="1"/>
  <c r="EX198" i="1"/>
  <c r="EX206" i="1"/>
  <c r="EX214" i="1"/>
  <c r="EX140" i="1"/>
  <c r="EX212" i="1"/>
  <c r="EX96" i="1"/>
  <c r="EX176" i="1"/>
  <c r="EX208" i="1"/>
  <c r="EX172" i="1"/>
  <c r="EX108" i="1"/>
  <c r="EX92" i="1"/>
  <c r="EX116" i="1"/>
  <c r="EX132" i="1"/>
  <c r="EX156" i="1"/>
  <c r="EX188" i="1"/>
  <c r="EX204" i="1"/>
  <c r="EX100" i="1"/>
  <c r="EX88" i="1"/>
  <c r="EX104" i="1"/>
  <c r="EX112" i="1"/>
  <c r="EX120" i="1"/>
  <c r="EX128" i="1"/>
  <c r="EX144" i="1"/>
  <c r="EX152" i="1"/>
  <c r="EX160" i="1"/>
  <c r="EX168" i="1"/>
  <c r="EX184" i="1"/>
  <c r="EX192" i="1"/>
  <c r="EX200" i="1"/>
  <c r="EX216" i="1"/>
  <c r="EX90" i="1"/>
  <c r="EX98" i="1"/>
  <c r="EX106" i="1"/>
  <c r="EX114" i="1"/>
  <c r="EX122" i="1"/>
  <c r="EX130" i="1"/>
  <c r="EX138" i="1"/>
  <c r="EX146" i="1"/>
  <c r="EX154" i="1"/>
  <c r="EX162" i="1"/>
  <c r="EX170" i="1"/>
  <c r="EX178" i="1"/>
  <c r="EX186" i="1"/>
  <c r="EX194" i="1"/>
  <c r="EX202" i="1"/>
  <c r="EX210" i="1"/>
  <c r="EX94" i="1"/>
  <c r="CC30" i="1"/>
  <c r="CW218" i="1"/>
  <c r="CV18" i="1" s="1"/>
  <c r="FV20" i="39"/>
  <c r="DT32" i="42"/>
  <c r="DU32" i="42" s="1"/>
  <c r="EE120" i="39"/>
  <c r="FV22" i="39"/>
  <c r="FV24" i="39"/>
  <c r="EA120" i="29"/>
  <c r="EC120" i="39"/>
  <c r="EK18" i="39"/>
  <c r="DT20" i="42"/>
  <c r="DU20" i="42" s="1"/>
  <c r="DH32" i="1"/>
  <c r="DI32" i="1" s="1"/>
  <c r="DD218" i="36" l="1"/>
  <c r="DL18" i="36"/>
  <c r="DL218" i="36" s="1"/>
  <c r="DN18" i="36"/>
  <c r="DN218" i="36" s="1"/>
  <c r="DF218" i="36"/>
  <c r="DJ218" i="36"/>
  <c r="DR18" i="36"/>
  <c r="DR218" i="36" s="1"/>
  <c r="AW8" i="36" s="1"/>
  <c r="EH18" i="29"/>
  <c r="EH120" i="29" s="1"/>
  <c r="DW120" i="29"/>
  <c r="EG18" i="39"/>
  <c r="ES18" i="39" s="1"/>
  <c r="DY120" i="39"/>
  <c r="EL18" i="39"/>
  <c r="CX218" i="24"/>
  <c r="CW18" i="24" s="1"/>
  <c r="CW218" i="24" s="1"/>
  <c r="CT218" i="1"/>
  <c r="CY218" i="1"/>
  <c r="CX18" i="1" s="1"/>
  <c r="DF18" i="1" s="1"/>
  <c r="DR18" i="1" s="1"/>
  <c r="DN18" i="1"/>
  <c r="DB218" i="1"/>
  <c r="DJ18" i="1"/>
  <c r="CS218" i="24"/>
  <c r="DD18" i="24"/>
  <c r="DL18" i="24" s="1"/>
  <c r="DT20" i="1"/>
  <c r="DU20" i="1" s="1"/>
  <c r="EX20" i="1"/>
  <c r="DH22" i="1"/>
  <c r="DI22" i="1" s="1"/>
  <c r="EX22" i="1"/>
  <c r="DT22" i="1"/>
  <c r="DU22" i="1" s="1"/>
  <c r="DH20" i="1"/>
  <c r="DI20" i="1" s="1"/>
  <c r="DT22" i="24"/>
  <c r="DP22" i="24"/>
  <c r="DQ22" i="24" s="1"/>
  <c r="DT20" i="24"/>
  <c r="DP20" i="24"/>
  <c r="DQ20" i="24" s="1"/>
  <c r="BC8" i="30"/>
  <c r="EL120" i="29"/>
  <c r="EO18" i="40"/>
  <c r="EO120" i="40" s="1"/>
  <c r="EO120" i="39"/>
  <c r="EU18" i="42"/>
  <c r="EU218" i="42" s="1"/>
  <c r="AW8" i="42" s="1"/>
  <c r="DT18" i="42"/>
  <c r="EX32" i="1"/>
  <c r="DT32" i="1"/>
  <c r="DU32" i="1" s="1"/>
  <c r="DN218" i="1" l="1"/>
  <c r="DF18" i="24"/>
  <c r="DN18" i="24" s="1"/>
  <c r="DD218" i="24"/>
  <c r="CX218" i="1"/>
  <c r="DF218" i="1"/>
  <c r="DR218" i="1"/>
  <c r="DL218" i="24"/>
  <c r="DB218" i="24"/>
  <c r="DJ218" i="24"/>
  <c r="BC8" i="40"/>
  <c r="J38" i="3"/>
  <c r="FV18" i="39"/>
  <c r="EG120" i="39"/>
  <c r="FS18" i="29"/>
  <c r="DT218" i="42"/>
  <c r="DU18" i="42"/>
  <c r="DU218" i="42" s="1"/>
  <c r="FS120" i="29" l="1"/>
  <c r="BC8" i="29" s="1"/>
  <c r="DN218" i="24"/>
  <c r="DF218" i="24"/>
  <c r="ES120" i="39"/>
  <c r="J17" i="3" s="1"/>
  <c r="FV120" i="39"/>
  <c r="BC8" i="39" s="1"/>
  <c r="DA120" i="14"/>
  <c r="DQ18" i="14"/>
  <c r="DQ120" i="14" s="1"/>
  <c r="J29" i="3" s="1"/>
  <c r="DT18" i="24" l="1"/>
  <c r="DP18" i="24"/>
  <c r="DP218" i="24" s="1"/>
  <c r="DU18" i="14"/>
  <c r="DT218" i="24" l="1"/>
  <c r="AW8" i="24" s="1"/>
  <c r="DQ18" i="24"/>
  <c r="DQ218" i="24" s="1"/>
  <c r="DU120" i="14"/>
  <c r="S8" i="14"/>
  <c r="J35" i="3" l="1"/>
  <c r="J47" i="3" s="1"/>
  <c r="CV218" i="1"/>
  <c r="DD18" i="1"/>
  <c r="DP18" i="1" s="1"/>
  <c r="EX18" i="1" s="1"/>
  <c r="DH18" i="1" l="1"/>
  <c r="DI18" i="1" s="1"/>
  <c r="DT18" i="1"/>
  <c r="DP218" i="1"/>
  <c r="J14" i="3" s="1"/>
  <c r="J32" i="3" s="1"/>
  <c r="EX218" i="1"/>
  <c r="AW8" i="1" s="1"/>
  <c r="DD218" i="1"/>
  <c r="DH218" i="1" l="1"/>
  <c r="DH219" i="1" s="1"/>
  <c r="DU18" i="1"/>
  <c r="DU218" i="1" s="1"/>
  <c r="DT218" i="1"/>
  <c r="Q120" i="15"/>
  <c r="W18" i="15"/>
  <c r="W120"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Mcdaniel, Rachel - FNS</author>
    <author>Windows User:</author>
  </authors>
  <commentList>
    <comment ref="AC6" authorId="0" shapeId="0" xr:uid="{00000000-0006-0000-0100-000001000000}">
      <text>
        <r>
          <rPr>
            <b/>
            <sz val="9"/>
            <color indexed="81"/>
            <rFont val="Tahoma"/>
            <family val="2"/>
          </rPr>
          <t>Windows User:</t>
        </r>
        <r>
          <rPr>
            <sz val="9"/>
            <color indexed="81"/>
            <rFont val="Tahoma"/>
            <family val="2"/>
          </rPr>
          <t xml:space="preserve">
Data for Free and Reduced Price categories is recorded on the SFA-1, Section 2.</t>
        </r>
      </text>
    </comment>
    <comment ref="U8" authorId="0" shapeId="0" xr:uid="{00000000-0006-0000-0100-000002000000}">
      <text>
        <r>
          <rPr>
            <b/>
            <sz val="9"/>
            <color indexed="81"/>
            <rFont val="Tahoma"/>
            <family val="2"/>
          </rPr>
          <t xml:space="preserve">Windows User:
</t>
        </r>
        <r>
          <rPr>
            <sz val="9"/>
            <color indexed="81"/>
            <rFont val="Tahoma"/>
            <family val="2"/>
          </rPr>
          <t>Data for Free and Reduced Price categories is recorded on the SFA-1, Section 4, Box A.</t>
        </r>
      </text>
    </comment>
    <comment ref="AU9" authorId="1" shapeId="0" xr:uid="{00000000-0006-0000-0100-000003000000}">
      <text>
        <r>
          <rPr>
            <b/>
            <sz val="9"/>
            <color indexed="81"/>
            <rFont val="Tahoma"/>
            <family val="2"/>
          </rPr>
          <t>State agency has the discrection to take fiscal action when application errors do not exceed 3% error threshold</t>
        </r>
      </text>
    </comment>
    <comment ref="BL13" authorId="1" shapeId="0" xr:uid="{00000000-0006-0000-0100-000004000000}">
      <text>
        <r>
          <rPr>
            <b/>
            <sz val="9"/>
            <color indexed="81"/>
            <rFont val="Tahoma"/>
            <family val="2"/>
          </rPr>
          <t>Section 4 multiplied by rate</t>
        </r>
      </text>
    </comment>
    <comment ref="I18" authorId="0" shapeId="0" xr:uid="{00000000-0006-0000-0100-000005000000}">
      <text>
        <r>
          <rPr>
            <b/>
            <sz val="9"/>
            <color indexed="81"/>
            <rFont val="Tahoma"/>
            <family val="2"/>
          </rPr>
          <t xml:space="preserve">
</t>
        </r>
        <r>
          <rPr>
            <sz val="9"/>
            <color indexed="81"/>
            <rFont val="Tahoma"/>
            <family val="2"/>
          </rPr>
          <t>NSLP/Month of On-site review: Data for Free, Reduced Price, and Paid categories is recorded on the S-1, Line 19.
NSLP/Review Period: Data for Free, Reduced Price, and Paid categories is recorded on the S-1, Line 20.</t>
        </r>
      </text>
    </comment>
    <comment ref="S18" authorId="2" shapeId="0" xr:uid="{00000000-0006-0000-0100-000006000000}">
      <text>
        <r>
          <rPr>
            <b/>
            <sz val="9"/>
            <color indexed="81"/>
            <rFont val="Tahoma"/>
            <family val="2"/>
          </rPr>
          <t xml:space="preserve">
</t>
        </r>
        <r>
          <rPr>
            <sz val="9"/>
            <color indexed="81"/>
            <rFont val="Tahoma"/>
            <family val="2"/>
          </rPr>
          <t xml:space="preserve">
NSLP/Day of Review: Data for deductions to Free, Reduced Price, and Paid categories is recorded on the S-1, Line 13. 
NSLP/Review Period: Data for deductins to Free, Reduced Price, and Paid categories is recorded on the S-1, Line 17 B.
Other Meal Claim Errors (If applicable): Data for deductions to Free, Reduced Price, and Paid categories is recorded on the S-2,  Section 1, Column F.</t>
        </r>
      </text>
    </comment>
    <comment ref="AA18" authorId="0" shapeId="0" xr:uid="{00000000-0006-0000-0100-000007000000}">
      <text>
        <r>
          <rPr>
            <sz val="9"/>
            <color indexed="81"/>
            <rFont val="Tahoma"/>
            <family val="2"/>
          </rPr>
          <t xml:space="preserve">
NSLP/Day of Review: Data for additions to Free, Reduced Price, and Paid categories is recorded on the S-1, Line 13.. 
NSLP/Review Period: Data for additions to Free, Reduced Price, and Paid categories is recorded on the S-1, Line 17B.
Other Meal Claim Errors (If applicable): Data for additions to Free,  Reduced Price and Paid categories is recorded on the S-2,  Section 1, Column F.</t>
        </r>
      </text>
    </comment>
    <comment ref="AQ18" authorId="0" shapeId="0" xr:uid="{00000000-0006-0000-0100-000008000000}">
      <text>
        <r>
          <rPr>
            <sz val="9"/>
            <color indexed="81"/>
            <rFont val="Tahoma"/>
            <family val="2"/>
          </rPr>
          <t xml:space="preserve">
NSLP/Day of Review: From the  S-1 form, enter the SUM of Lines  10, 11, 12, and 12A..
NSLP/Review Period: 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t>
        </r>
      </text>
    </comment>
    <comment ref="BE18" authorId="3" shapeId="0" xr:uid="{00000000-0006-0000-0100-000009000000}">
      <text>
        <r>
          <rPr>
            <sz val="9"/>
            <color indexed="81"/>
            <rFont val="Tahoma"/>
            <family val="2"/>
          </rPr>
          <t xml:space="preserve">
Enter the total NSLP reimbursement rate that the  site receives for Free   Meals.</t>
        </r>
      </text>
    </comment>
    <comment ref="BG18" authorId="0" shapeId="0" xr:uid="{00000000-0006-0000-0100-00000A000000}">
      <text>
        <r>
          <rPr>
            <sz val="9"/>
            <color indexed="81"/>
            <rFont val="Tahoma"/>
            <family val="2"/>
          </rPr>
          <t>Enter the total NSLP reimbursement rate that the  site receives for Reduced Price Meals.</t>
        </r>
      </text>
    </comment>
    <comment ref="BI18" authorId="0" shapeId="0" xr:uid="{00000000-0006-0000-0100-00000B000000}">
      <text>
        <r>
          <rPr>
            <sz val="9"/>
            <color indexed="81"/>
            <rFont val="Tahoma"/>
            <family val="2"/>
          </rPr>
          <t xml:space="preserve">
Enter the total NSLP reimbursement rate that the site receives for Paid Meals.</t>
        </r>
      </text>
    </comment>
    <comment ref="DZ18" authorId="0" shapeId="0" xr:uid="{00000000-0006-0000-0100-00000C000000}">
      <text>
        <r>
          <rPr>
            <b/>
            <sz val="9"/>
            <color indexed="81"/>
            <rFont val="Tahoma"/>
            <family val="2"/>
          </rPr>
          <t xml:space="preserve">
</t>
        </r>
        <r>
          <rPr>
            <sz val="9"/>
            <color indexed="81"/>
            <rFont val="Tahoma"/>
            <family val="2"/>
          </rPr>
          <t>FFVP Data is recorded on the S-1, Line 21 for Day of Review and Review Period.
Other Meal Claim Errors (If applicable): FFVP Data is recorded on the S-2, Section 4, Columns D and E.</t>
        </r>
      </text>
    </comment>
    <comment ref="ED18" authorId="0" shapeId="0" xr:uid="{00000000-0006-0000-0100-00000D000000}">
      <text>
        <r>
          <rPr>
            <b/>
            <sz val="9"/>
            <color indexed="81"/>
            <rFont val="Tahoma"/>
            <family val="2"/>
          </rPr>
          <t xml:space="preserve">
</t>
        </r>
        <r>
          <rPr>
            <sz val="9"/>
            <color indexed="81"/>
            <rFont val="Tahoma"/>
            <family val="2"/>
          </rPr>
          <t xml:space="preserve">ASP Data for Free, Reduced Price and Paid catergories is recorded on the S-1, Line 22 A for Day of Review and 22 B for Review Period.
Other Meal Claim Errors (If applicable): Afterschool Snack Data is recorded on the S-2, Section 3, Column D </t>
        </r>
        <r>
          <rPr>
            <b/>
            <sz val="9"/>
            <color indexed="81"/>
            <rFont val="Tahoma"/>
            <family val="2"/>
          </rPr>
          <t>(meals only).</t>
        </r>
      </text>
    </comment>
    <comment ref="EL18" authorId="0" shapeId="0" xr:uid="{00000000-0006-0000-0100-00000E000000}">
      <text>
        <r>
          <rPr>
            <b/>
            <sz val="9"/>
            <color indexed="81"/>
            <rFont val="Tahoma"/>
            <family val="2"/>
          </rPr>
          <t xml:space="preserve">
</t>
        </r>
        <r>
          <rPr>
            <sz val="9"/>
            <color indexed="81"/>
            <rFont val="Tahoma"/>
            <family val="2"/>
          </rPr>
          <t>Enter the total ASP reimbursement rate that the Site receives for Free Snacks.</t>
        </r>
      </text>
    </comment>
    <comment ref="EN18" authorId="0" shapeId="0" xr:uid="{00000000-0006-0000-0100-00000F000000}">
      <text>
        <r>
          <rPr>
            <b/>
            <sz val="9"/>
            <color indexed="81"/>
            <rFont val="Tahoma"/>
            <family val="2"/>
          </rPr>
          <t xml:space="preserve">
</t>
        </r>
        <r>
          <rPr>
            <sz val="9"/>
            <color indexed="81"/>
            <rFont val="Tahoma"/>
            <family val="2"/>
          </rPr>
          <t>Enter the total ASP reimbursement rate that the Site receives for Reduced Price Snacks.</t>
        </r>
      </text>
    </comment>
    <comment ref="EP18" authorId="0" shapeId="0" xr:uid="{00000000-0006-0000-0100-000010000000}">
      <text>
        <r>
          <rPr>
            <b/>
            <sz val="9"/>
            <color indexed="81"/>
            <rFont val="Tahoma"/>
            <family val="2"/>
          </rPr>
          <t xml:space="preserve">
</t>
        </r>
        <r>
          <rPr>
            <sz val="9"/>
            <color indexed="81"/>
            <rFont val="Tahoma"/>
            <family val="2"/>
          </rPr>
          <t xml:space="preserve">Enter the total ASP reimbursement rate that the Site receives for Paid Snacks.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A00-000001000000}">
      <text>
        <r>
          <rPr>
            <b/>
            <sz val="9"/>
            <color indexed="81"/>
            <rFont val="Tahoma"/>
            <family val="2"/>
          </rPr>
          <t xml:space="preserve">
</t>
        </r>
        <r>
          <rPr>
            <sz val="9"/>
            <color indexed="81"/>
            <rFont val="Tahoma"/>
            <family val="2"/>
          </rPr>
          <t xml:space="preserve">SBP/Month of On-Site Review: Data is recorded on the S-1, Line 19.
SBP/Review Period: Data is recorded on the S-1, Line 20.
</t>
        </r>
      </text>
    </comment>
    <comment ref="M18" authorId="0" shapeId="0" xr:uid="{00000000-0006-0000-0A00-000002000000}">
      <text>
        <r>
          <rPr>
            <b/>
            <sz val="9"/>
            <color indexed="81"/>
            <rFont val="Tahoma"/>
            <family val="2"/>
          </rPr>
          <t xml:space="preserve">
</t>
        </r>
        <r>
          <rPr>
            <sz val="9"/>
            <color indexed="81"/>
            <rFont val="Tahoma"/>
            <family val="2"/>
          </rPr>
          <t>SBP/Day of Review: Data for deductions to Free, Reduced Price, and Paid categories is recorded on the S-1, Line 13. 
SBP/Review Period: Data for deductions to Free, Reduced Price, and Paid categories is recorded on the S-1, Line 17A.
Other Meal Claim Errors (If applicable): Data for deductions to Free,  Reduced Price and Paid categories is recorded on the S-2,  Section 1, Column F.</t>
        </r>
      </text>
    </comment>
    <comment ref="O18" authorId="0" shapeId="0" xr:uid="{00000000-0006-0000-0A00-000003000000}">
      <text>
        <r>
          <rPr>
            <b/>
            <sz val="9"/>
            <color indexed="81"/>
            <rFont val="Tahoma"/>
            <family val="2"/>
          </rPr>
          <t xml:space="preserve">
</t>
        </r>
        <r>
          <rPr>
            <sz val="9"/>
            <color indexed="81"/>
            <rFont val="Tahoma"/>
            <family val="2"/>
          </rPr>
          <t>SBP/Day of Review: Data for additions to Free, Reduced Price, and Paid categories is recorded on the S-1, Line 13. 
SBP/Review Period: Data for additions to Free, Reduced Price, and Paid categories is recorded on the S-1, Line 17A.</t>
        </r>
        <r>
          <rPr>
            <b/>
            <sz val="9"/>
            <color indexed="81"/>
            <rFont val="Tahoma"/>
            <family val="2"/>
          </rPr>
          <t xml:space="preserve">
</t>
        </r>
        <r>
          <rPr>
            <sz val="9"/>
            <color indexed="81"/>
            <rFont val="Tahoma"/>
            <family val="2"/>
          </rPr>
          <t xml:space="preserve">
Other Meal Claim Errors (If applicable): Data for additions to Free,  Reduced Price and Paid categories is recorded on the S-2,  Section 1, Column F.</t>
        </r>
      </text>
    </comment>
    <comment ref="W18" authorId="0" shapeId="0" xr:uid="{00000000-0006-0000-0A00-000004000000}">
      <text>
        <r>
          <rPr>
            <b/>
            <sz val="9"/>
            <color indexed="81"/>
            <rFont val="Tahoma"/>
            <family val="2"/>
          </rPr>
          <t xml:space="preserve">
</t>
        </r>
        <r>
          <rPr>
            <sz val="9"/>
            <color indexed="81"/>
            <rFont val="Tahoma"/>
            <family val="2"/>
          </rPr>
          <t xml:space="preserve">SBP/Day of Review: From the S-1 form enter the SUM of  Lines 10,11,12,12A.
SBP/Review Period: From the S-1 form enter the SUM of Lines  14,15,16,16A.
Other Meal Claim Errors (If applicable): Data is recorded on the S-2,  Section 2, Column D (number of </t>
        </r>
        <r>
          <rPr>
            <b/>
            <sz val="9"/>
            <color indexed="81"/>
            <rFont val="Tahoma"/>
            <family val="2"/>
          </rPr>
          <t>meals only)</t>
        </r>
      </text>
    </comment>
    <comment ref="AA18" authorId="0" shapeId="0" xr:uid="{00000000-0006-0000-0A00-000005000000}">
      <text>
        <r>
          <rPr>
            <sz val="9"/>
            <color indexed="81"/>
            <rFont val="Tahoma"/>
            <family val="2"/>
          </rPr>
          <t xml:space="preserve">
SBP SFA  Claiming %: Free, Reduced Price, and Paid percentages are recorded on the SFA-1A, Column B that corresponds to the School Site
</t>
        </r>
      </text>
    </comment>
    <comment ref="AI18" authorId="0" shapeId="0" xr:uid="{00000000-0006-0000-0A00-000006000000}">
      <text>
        <r>
          <rPr>
            <sz val="9"/>
            <color indexed="81"/>
            <rFont val="Tahoma"/>
            <family val="2"/>
          </rPr>
          <t xml:space="preserve">
SBP SA  Claiming %: Free, Reduced Price, and Paid percentages are recorded on the SFA-1A, Column C that corresponds to the School Site
</t>
        </r>
      </text>
    </comment>
    <comment ref="BA18" authorId="0" shapeId="0" xr:uid="{00000000-0006-0000-0A00-000007000000}">
      <text>
        <r>
          <rPr>
            <b/>
            <sz val="9"/>
            <color indexed="81"/>
            <rFont val="Tahoma"/>
            <family val="2"/>
          </rPr>
          <t xml:space="preserve">
</t>
        </r>
        <r>
          <rPr>
            <sz val="9"/>
            <color indexed="81"/>
            <rFont val="Tahoma"/>
            <family val="2"/>
          </rPr>
          <t>Enter the total SBP reimbursement rate that the site receives for Free Meals.</t>
        </r>
      </text>
    </comment>
    <comment ref="BC18" authorId="0" shapeId="0" xr:uid="{00000000-0006-0000-0A00-000008000000}">
      <text>
        <r>
          <rPr>
            <b/>
            <sz val="9"/>
            <color indexed="81"/>
            <rFont val="Tahoma"/>
            <family val="2"/>
          </rPr>
          <t xml:space="preserve">
</t>
        </r>
        <r>
          <rPr>
            <sz val="9"/>
            <color indexed="81"/>
            <rFont val="Tahoma"/>
            <family val="2"/>
          </rPr>
          <t xml:space="preserve">Enter the total SBP reimbursement rate that the site receives for Reduced Price Meals.
</t>
        </r>
      </text>
    </comment>
    <comment ref="BE18" authorId="0" shapeId="0" xr:uid="{00000000-0006-0000-0A00-000009000000}">
      <text>
        <r>
          <rPr>
            <b/>
            <sz val="9"/>
            <color indexed="81"/>
            <rFont val="Tahoma"/>
            <family val="2"/>
          </rPr>
          <t xml:space="preserve">
</t>
        </r>
        <r>
          <rPr>
            <sz val="9"/>
            <color indexed="81"/>
            <rFont val="Tahoma"/>
            <family val="2"/>
          </rPr>
          <t>Enter the total SBP reimbursement rate that the site receives for Paid Meals.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B00-000001000000}">
      <text>
        <r>
          <rPr>
            <b/>
            <sz val="9"/>
            <color indexed="81"/>
            <rFont val="Tahoma"/>
            <family val="2"/>
          </rPr>
          <t xml:space="preserve">Windows User:
</t>
        </r>
        <r>
          <rPr>
            <sz val="9"/>
            <color indexed="81"/>
            <rFont val="Tahoma"/>
            <family val="2"/>
          </rPr>
          <t xml:space="preserve">NSLP/Month of On-Site Review: Data is recorded on the S-1, Line 19
NSLP/Review Period: Data is recorded on the S-1, Line 20.
</t>
        </r>
      </text>
    </comment>
    <comment ref="M18" authorId="0" shapeId="0" xr:uid="{00000000-0006-0000-0B00-000002000000}">
      <text>
        <r>
          <rPr>
            <b/>
            <sz val="9"/>
            <color indexed="81"/>
            <rFont val="Tahoma"/>
            <family val="2"/>
          </rPr>
          <t xml:space="preserve">Windows User:
</t>
        </r>
        <r>
          <rPr>
            <sz val="9"/>
            <color indexed="81"/>
            <rFont val="Tahoma"/>
            <family val="2"/>
          </rPr>
          <t>NSLP: Data is recorded on the S-1, line 25C.</t>
        </r>
      </text>
    </comment>
    <comment ref="Q18" authorId="0" shapeId="0" xr:uid="{00000000-0006-0000-0B00-000003000000}">
      <text>
        <r>
          <rPr>
            <b/>
            <sz val="9"/>
            <color indexed="81"/>
            <rFont val="Tahoma"/>
            <family val="2"/>
          </rPr>
          <t xml:space="preserve">Windows User:
</t>
        </r>
        <r>
          <rPr>
            <sz val="9"/>
            <color indexed="81"/>
            <rFont val="Tahoma"/>
            <family val="2"/>
          </rPr>
          <t>NSLP/Day of Review: Data for deductions to Free, Reduced Price, and Paid categories is recorded on the S-1, Line 13. 
NSLP/Review Period: Data for deductions to Free, Reduced Price, and Paid categories is recorded on the S-1, Line 17B.
Other Meal Claim Errors (If applicable): Data for deductions to Free,  Reduced Price and Paid categories is recorded on the S-2,  Section 1, Column F.</t>
        </r>
      </text>
    </comment>
    <comment ref="S18" authorId="0" shapeId="0" xr:uid="{00000000-0006-0000-0B00-000004000000}">
      <text>
        <r>
          <rPr>
            <b/>
            <sz val="9"/>
            <color indexed="81"/>
            <rFont val="Tahoma"/>
            <family val="2"/>
          </rPr>
          <t xml:space="preserve">
Windows User:
</t>
        </r>
        <r>
          <rPr>
            <sz val="9"/>
            <color indexed="81"/>
            <rFont val="Tahoma"/>
            <family val="2"/>
          </rPr>
          <t>NSLP/Day of Review: Data for additions to Free, Reduced Price, and Paid categories is recorded on the S-1, Line 13. 
NSLP/Review Period: Data for additions to Free, Reduced Price, and Paid categories is recorded on the S-1, Line 17B.
Other Meal Claim Errors (If applicable): Data for additions to Free,  Reduced Price and Paid categories is recorded on the S-2,  Section 1, Column F.</t>
        </r>
      </text>
    </comment>
    <comment ref="AI18" authorId="0" shapeId="0" xr:uid="{00000000-0006-0000-0B00-000005000000}">
      <text>
        <r>
          <rPr>
            <b/>
            <sz val="9"/>
            <color indexed="81"/>
            <rFont val="Tahoma"/>
            <family val="2"/>
          </rPr>
          <t xml:space="preserve">
</t>
        </r>
        <r>
          <rPr>
            <sz val="9"/>
            <color indexed="81"/>
            <rFont val="Tahoma"/>
            <family val="2"/>
          </rPr>
          <t>Total operating days for recalculation can be found on the S-1, Line 25B.</t>
        </r>
        <r>
          <rPr>
            <b/>
            <sz val="9"/>
            <color indexed="81"/>
            <rFont val="Tahoma"/>
            <family val="2"/>
          </rPr>
          <t xml:space="preserve">
</t>
        </r>
      </text>
    </comment>
    <comment ref="AQ18" authorId="0" shapeId="0" xr:uid="{00000000-0006-0000-0B00-000006000000}">
      <text>
        <r>
          <rPr>
            <b/>
            <sz val="9"/>
            <color indexed="81"/>
            <rFont val="Tahoma"/>
            <family val="2"/>
          </rPr>
          <t xml:space="preserve">
</t>
        </r>
        <r>
          <rPr>
            <sz val="9"/>
            <color indexed="81"/>
            <rFont val="Tahoma"/>
            <family val="2"/>
          </rPr>
          <t xml:space="preserve">NSLP/Day of Review: From the S-1 form enter the SUM of Lines 10,11,12 and 12A. 
NSLP/Review Period:
From the S-1 form enter the SUM of Lines 14,15,16 and 16A.
Other Meal Claim Errors (If applicable): Data is recorded on the S-2,  Section 2, Column D (number of </t>
        </r>
        <r>
          <rPr>
            <b/>
            <sz val="9"/>
            <color indexed="81"/>
            <rFont val="Tahoma"/>
            <family val="2"/>
          </rPr>
          <t>meals only</t>
        </r>
        <r>
          <rPr>
            <sz val="9"/>
            <color indexed="81"/>
            <rFont val="Tahoma"/>
            <family val="2"/>
          </rPr>
          <t>)</t>
        </r>
      </text>
    </comment>
    <comment ref="AU18" authorId="0" shapeId="0" xr:uid="{00000000-0006-0000-0B00-000007000000}">
      <text>
        <r>
          <rPr>
            <sz val="9"/>
            <color indexed="81"/>
            <rFont val="Tahoma"/>
            <family val="2"/>
          </rPr>
          <t xml:space="preserve">
NSLP SFA  Claiming %: Free, Reduced Price, and Paid percentages are recorded on the SFA-1A, Column B that corresponds to the School Site
</t>
        </r>
      </text>
    </comment>
    <comment ref="BC18" authorId="0" shapeId="0" xr:uid="{00000000-0006-0000-0B00-000008000000}">
      <text>
        <r>
          <rPr>
            <sz val="9"/>
            <color indexed="81"/>
            <rFont val="Tahoma"/>
            <family val="2"/>
          </rPr>
          <t xml:space="preserve">
NSLP SA Claiming %: Free, Reduced Price, and Paid percentages are recorded on the SFA-1A, Column C that corresponds to the School Site</t>
        </r>
      </text>
    </comment>
    <comment ref="BU18" authorId="0" shapeId="0" xr:uid="{00000000-0006-0000-0B00-000009000000}">
      <text>
        <r>
          <rPr>
            <b/>
            <sz val="9"/>
            <color indexed="81"/>
            <rFont val="Tahoma"/>
            <family val="2"/>
          </rPr>
          <t xml:space="preserve">
</t>
        </r>
        <r>
          <rPr>
            <sz val="9"/>
            <color indexed="81"/>
            <rFont val="Tahoma"/>
            <family val="2"/>
          </rPr>
          <t xml:space="preserve">Enter the total NSLP reimbursement rate that the site receives for Free Meals.
</t>
        </r>
      </text>
    </comment>
    <comment ref="BW18" authorId="0" shapeId="0" xr:uid="{00000000-0006-0000-0B00-00000A000000}">
      <text>
        <r>
          <rPr>
            <b/>
            <sz val="9"/>
            <color indexed="81"/>
            <rFont val="Tahoma"/>
            <family val="2"/>
          </rPr>
          <t xml:space="preserve">
</t>
        </r>
        <r>
          <rPr>
            <sz val="9"/>
            <color indexed="81"/>
            <rFont val="Tahoma"/>
            <family val="2"/>
          </rPr>
          <t xml:space="preserve">Enter the total NSLP reimbursement rate that the site receives for Reduced Price Meals.
</t>
        </r>
      </text>
    </comment>
    <comment ref="BY18" authorId="0" shapeId="0" xr:uid="{00000000-0006-0000-0B00-00000B000000}">
      <text>
        <r>
          <rPr>
            <b/>
            <sz val="9"/>
            <color indexed="81"/>
            <rFont val="Tahoma"/>
            <family val="2"/>
          </rPr>
          <t xml:space="preserve">
</t>
        </r>
        <r>
          <rPr>
            <sz val="9"/>
            <color indexed="81"/>
            <rFont val="Tahoma"/>
            <family val="2"/>
          </rPr>
          <t>Enter the total NSLP reimbursement rate that the site receives for Paid Meals.</t>
        </r>
      </text>
    </comment>
    <comment ref="DA18" authorId="0" shapeId="0" xr:uid="{00000000-0006-0000-0B00-00000C000000}">
      <text>
        <r>
          <rPr>
            <b/>
            <sz val="9"/>
            <color indexed="81"/>
            <rFont val="Tahoma"/>
            <family val="2"/>
          </rPr>
          <t xml:space="preserve">
</t>
        </r>
        <r>
          <rPr>
            <sz val="9"/>
            <color indexed="81"/>
            <rFont val="Tahoma"/>
            <family val="2"/>
          </rPr>
          <t>ASP Data is recorded on the S-1, Line 22A for Day of Review. Line 22B for Review Period
Other Meal Claim Errors (If applicable): Afterschool Snack Data is recorded on the S-2, Section 3, Column D (</t>
        </r>
        <r>
          <rPr>
            <b/>
            <sz val="9"/>
            <color indexed="81"/>
            <rFont val="Tahoma"/>
            <family val="2"/>
          </rPr>
          <t>meals only</t>
        </r>
        <r>
          <rPr>
            <sz val="9"/>
            <color indexed="81"/>
            <rFont val="Tahoma"/>
            <family val="2"/>
          </rPr>
          <t>).</t>
        </r>
      </text>
    </comment>
    <comment ref="DI18" authorId="0" shapeId="0" xr:uid="{00000000-0006-0000-0B00-00000D000000}">
      <text>
        <r>
          <rPr>
            <b/>
            <sz val="9"/>
            <color indexed="81"/>
            <rFont val="Tahoma"/>
            <family val="2"/>
          </rPr>
          <t xml:space="preserve">
</t>
        </r>
        <r>
          <rPr>
            <sz val="9"/>
            <color indexed="81"/>
            <rFont val="Tahoma"/>
            <family val="2"/>
          </rPr>
          <t>Enter the total ASP reimbursement rate that the Site receives for Free Snacks.</t>
        </r>
      </text>
    </comment>
    <comment ref="DK18" authorId="0" shapeId="0" xr:uid="{00000000-0006-0000-0B00-00000E000000}">
      <text>
        <r>
          <rPr>
            <b/>
            <sz val="9"/>
            <color indexed="81"/>
            <rFont val="Tahoma"/>
            <family val="2"/>
          </rPr>
          <t xml:space="preserve">
</t>
        </r>
        <r>
          <rPr>
            <sz val="9"/>
            <color indexed="81"/>
            <rFont val="Tahoma"/>
            <family val="2"/>
          </rPr>
          <t>Enter the total ASP reimbursement rate the Site receives for Reduced Price Snacks.</t>
        </r>
      </text>
    </comment>
    <comment ref="DM18" authorId="0" shapeId="0" xr:uid="{00000000-0006-0000-0B00-00000F000000}">
      <text>
        <r>
          <rPr>
            <b/>
            <sz val="9"/>
            <color indexed="81"/>
            <rFont val="Tahoma"/>
            <family val="2"/>
          </rPr>
          <t xml:space="preserve">
</t>
        </r>
        <r>
          <rPr>
            <sz val="9"/>
            <color indexed="81"/>
            <rFont val="Tahoma"/>
            <family val="2"/>
          </rPr>
          <t>Enter the total ASP reimbursement rate the Site receives for Paid Snacks.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C00-000001000000}">
      <text>
        <r>
          <rPr>
            <b/>
            <sz val="9"/>
            <color indexed="81"/>
            <rFont val="Tahoma"/>
            <family val="2"/>
          </rPr>
          <t xml:space="preserve">
</t>
        </r>
        <r>
          <rPr>
            <sz val="9"/>
            <color indexed="81"/>
            <rFont val="Tahoma"/>
            <family val="2"/>
          </rPr>
          <t xml:space="preserve">NSLP/Month of on-Site Review: Data is recorded on the S-1, Line 19.
NSLP/Review Period: Data is recorded on the S-1, Line 20.
</t>
        </r>
      </text>
    </comment>
    <comment ref="M18" authorId="0" shapeId="0" xr:uid="{00000000-0006-0000-0C00-000002000000}">
      <text>
        <r>
          <rPr>
            <b/>
            <sz val="9"/>
            <color indexed="81"/>
            <rFont val="Tahoma"/>
            <family val="2"/>
          </rPr>
          <t xml:space="preserve">
</t>
        </r>
        <r>
          <rPr>
            <sz val="9"/>
            <color indexed="81"/>
            <rFont val="Tahoma"/>
            <family val="2"/>
          </rPr>
          <t>NSLP: Data is recorded on the S-1, line 24C.</t>
        </r>
      </text>
    </comment>
    <comment ref="Q18" authorId="0" shapeId="0" xr:uid="{00000000-0006-0000-0C00-000003000000}">
      <text>
        <r>
          <rPr>
            <b/>
            <sz val="9"/>
            <color indexed="81"/>
            <rFont val="Tahoma"/>
            <family val="2"/>
          </rPr>
          <t xml:space="preserve">
</t>
        </r>
        <r>
          <rPr>
            <sz val="9"/>
            <color indexed="81"/>
            <rFont val="Tahoma"/>
            <family val="2"/>
          </rPr>
          <t>SBP/Day of Review: Data for deductions to Free, Reduced Price, and Paid categories is recorded on the S-1, Line 13. 
SBP/Review Period: Data for deductions to Free, Reduced Price, and Paid categories is recorded on the S-1, Line 17A.
Other Meal Claim Errors (If applicable): Data for deductions to Free,  Reduced Price and Paid categories is recorded on the S-2,  Section 1, Column F.</t>
        </r>
      </text>
    </comment>
    <comment ref="S18" authorId="0" shapeId="0" xr:uid="{00000000-0006-0000-0C00-000004000000}">
      <text>
        <r>
          <rPr>
            <b/>
            <sz val="9"/>
            <color indexed="81"/>
            <rFont val="Tahoma"/>
            <family val="2"/>
          </rPr>
          <t xml:space="preserve">Windows User:
</t>
        </r>
        <r>
          <rPr>
            <sz val="9"/>
            <color indexed="81"/>
            <rFont val="Tahoma"/>
            <family val="2"/>
          </rPr>
          <t xml:space="preserve">SBP/Day of Review: Data for additions to Free, Reduced Price, and Paid categories is recorded on the S-1, Line 13. 
SBP/Review Period: Data for additions to Free, Reduced Price, and Paid categories is recorded on the S-1, Line 17A.
Other Meal Claim Errors (If applicable): Data for additions to Free,  Reduced Price and Paid categories is recorded on the S-2,  Section 1, Column F.
</t>
        </r>
      </text>
    </comment>
    <comment ref="AI18" authorId="0" shapeId="0" xr:uid="{00000000-0006-0000-0C00-000005000000}">
      <text>
        <r>
          <rPr>
            <sz val="9"/>
            <color indexed="81"/>
            <rFont val="Tahoma"/>
            <family val="2"/>
          </rPr>
          <t xml:space="preserve">
</t>
        </r>
        <r>
          <rPr>
            <b/>
            <sz val="9"/>
            <color indexed="81"/>
            <rFont val="Tahoma"/>
            <family val="2"/>
          </rPr>
          <t>Windows User:</t>
        </r>
        <r>
          <rPr>
            <sz val="9"/>
            <color indexed="81"/>
            <rFont val="Tahoma"/>
            <family val="2"/>
          </rPr>
          <t xml:space="preserve">
Total operating days for recalculation can be found on the S-1, Line 24B.</t>
        </r>
      </text>
    </comment>
    <comment ref="AQ18" authorId="0" shapeId="0" xr:uid="{00000000-0006-0000-0C00-000006000000}">
      <text>
        <r>
          <rPr>
            <sz val="9"/>
            <color indexed="81"/>
            <rFont val="Tahoma"/>
            <family val="2"/>
          </rPr>
          <t xml:space="preserve">NSLP/Day of Review: From the S-1 form  enter the SUM of Lines 10,11,12 and 12A. 
NSLP/Review Period:
From the S-1 form  enter the SUM of Lines 14,15,16 and 16A.
Other Meal Claim Errors (If applicable): Data is recorded on the S-2,  Section 2, Column D (number of </t>
        </r>
        <r>
          <rPr>
            <b/>
            <sz val="9"/>
            <color indexed="81"/>
            <rFont val="Tahoma"/>
            <family val="2"/>
          </rPr>
          <t>meals only</t>
        </r>
        <r>
          <rPr>
            <sz val="9"/>
            <color indexed="81"/>
            <rFont val="Tahoma"/>
            <family val="2"/>
          </rPr>
          <t>)</t>
        </r>
      </text>
    </comment>
    <comment ref="AU18" authorId="0" shapeId="0" xr:uid="{00000000-0006-0000-0C00-000007000000}">
      <text>
        <r>
          <rPr>
            <b/>
            <sz val="9"/>
            <color indexed="81"/>
            <rFont val="Tahoma"/>
            <family val="2"/>
          </rPr>
          <t xml:space="preserve">
</t>
        </r>
        <r>
          <rPr>
            <sz val="9"/>
            <color indexed="81"/>
            <rFont val="Tahoma"/>
            <family val="2"/>
          </rPr>
          <t xml:space="preserve">SBP SFA  Claiming %: Free, Reduced Price, and Paid percentages are recorded on the SFA-1A, Column B that corresponds to the School Site
</t>
        </r>
      </text>
    </comment>
    <comment ref="BC18" authorId="0" shapeId="0" xr:uid="{00000000-0006-0000-0C00-000008000000}">
      <text>
        <r>
          <rPr>
            <b/>
            <sz val="9"/>
            <color indexed="81"/>
            <rFont val="Tahoma"/>
            <family val="2"/>
          </rPr>
          <t xml:space="preserve">
</t>
        </r>
        <r>
          <rPr>
            <sz val="9"/>
            <color indexed="81"/>
            <rFont val="Tahoma"/>
            <family val="2"/>
          </rPr>
          <t>SBP SA  Claiming %: Free, Reduced Price, and Paid percentages are recorded on the SFA-1A, Column C that corresponds to the School Site</t>
        </r>
        <r>
          <rPr>
            <b/>
            <sz val="9"/>
            <color indexed="81"/>
            <rFont val="Tahoma"/>
            <family val="2"/>
          </rPr>
          <t xml:space="preserve">
</t>
        </r>
      </text>
    </comment>
    <comment ref="BU18" authorId="0" shapeId="0" xr:uid="{00000000-0006-0000-0C00-000009000000}">
      <text>
        <r>
          <rPr>
            <b/>
            <sz val="9"/>
            <color indexed="81"/>
            <rFont val="Tahoma"/>
            <family val="2"/>
          </rPr>
          <t xml:space="preserve">Windows User:
</t>
        </r>
        <r>
          <rPr>
            <sz val="9"/>
            <color indexed="81"/>
            <rFont val="Tahoma"/>
            <family val="2"/>
          </rPr>
          <t xml:space="preserve">Enter the total SBP reimbursement rate the site receives for Free Meals.
</t>
        </r>
      </text>
    </comment>
    <comment ref="BW18" authorId="0" shapeId="0" xr:uid="{00000000-0006-0000-0C00-00000A000000}">
      <text>
        <r>
          <rPr>
            <b/>
            <sz val="9"/>
            <color indexed="81"/>
            <rFont val="Tahoma"/>
            <family val="2"/>
          </rPr>
          <t xml:space="preserve">Windows User:
</t>
        </r>
        <r>
          <rPr>
            <sz val="9"/>
            <color indexed="81"/>
            <rFont val="Tahoma"/>
            <family val="2"/>
          </rPr>
          <t xml:space="preserve">Enter the total SBP reimbursement rate the site receives for Reduced Price Meals.
</t>
        </r>
      </text>
    </comment>
    <comment ref="BY18" authorId="0" shapeId="0" xr:uid="{00000000-0006-0000-0C00-00000B000000}">
      <text>
        <r>
          <rPr>
            <b/>
            <sz val="9"/>
            <color indexed="81"/>
            <rFont val="Tahoma"/>
            <family val="2"/>
          </rPr>
          <t xml:space="preserve">Windows User:
</t>
        </r>
        <r>
          <rPr>
            <sz val="9"/>
            <color indexed="81"/>
            <rFont val="Tahoma"/>
            <family val="2"/>
          </rPr>
          <t xml:space="preserve">Enter the total SBP reimbursement rate the site receives for Paid Meals.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D00-000001000000}">
      <text>
        <r>
          <rPr>
            <b/>
            <sz val="9"/>
            <color indexed="81"/>
            <rFont val="Tahoma"/>
            <family val="2"/>
          </rPr>
          <t xml:space="preserve">
</t>
        </r>
        <r>
          <rPr>
            <sz val="9"/>
            <color indexed="81"/>
            <rFont val="Tahoma"/>
            <family val="2"/>
          </rPr>
          <t>NSLP/Review Period: Data is recorded on SFA-1A, Line 1D.
NSLP/Day of Review: Data is recorded on SFA-1A, Line 2D.</t>
        </r>
      </text>
    </comment>
    <comment ref="M18" authorId="0" shapeId="0" xr:uid="{00000000-0006-0000-0D00-000002000000}">
      <text>
        <r>
          <rPr>
            <b/>
            <sz val="9"/>
            <color indexed="81"/>
            <rFont val="Tahoma"/>
            <family val="2"/>
          </rPr>
          <t xml:space="preserve">
</t>
        </r>
        <r>
          <rPr>
            <sz val="9"/>
            <color indexed="81"/>
            <rFont val="Tahoma"/>
            <family val="2"/>
          </rPr>
          <t>NSLP/Review Period: Data is obtained by calculating the difference between SFA-1A, Lines 1D and Line 1E. 
NSLP/Day of Review: Data is obtained by calculating the difference between SFA-1A, Lines 2D and 2E. 
Record any overages on the deductions line and any shortages on the additions line.</t>
        </r>
      </text>
    </comment>
    <comment ref="O18" authorId="0" shapeId="0" xr:uid="{00000000-0006-0000-0D00-000003000000}">
      <text>
        <r>
          <rPr>
            <b/>
            <sz val="9"/>
            <color indexed="81"/>
            <rFont val="Tahoma"/>
            <family val="2"/>
          </rPr>
          <t xml:space="preserve">
</t>
        </r>
        <r>
          <rPr>
            <sz val="9"/>
            <color indexed="81"/>
            <rFont val="Tahoma"/>
            <family val="2"/>
          </rPr>
          <t xml:space="preserve">NSLP/Review Period: Data is obtained by calculating the difference between SFA-1A, Lines 1D and Line 1E. 
NSLP/Day of Review: Data is obtained by calculating the difference between SFA-1A, Lines 2D and 2E. 
Record any overages on the deductions line and any shortages on the additions line. </t>
        </r>
      </text>
    </comment>
    <comment ref="S18" authorId="0" shapeId="0" xr:uid="{00000000-0006-0000-0D00-000004000000}">
      <text>
        <r>
          <rPr>
            <b/>
            <sz val="9"/>
            <color indexed="81"/>
            <rFont val="Tahoma"/>
            <family val="2"/>
          </rPr>
          <t xml:space="preserve">
</t>
        </r>
        <r>
          <rPr>
            <sz val="9"/>
            <color indexed="81"/>
            <rFont val="Tahoma"/>
            <family val="2"/>
          </rPr>
          <t>NSLP/Day of Review: Data for Free, Reduced Price, and Paid categories is recorded on the S-1, Line 21.
NSLP/Review Period: Data for Free, Reduced Price, and Paid categories is recorded on the S-1, Line 22.</t>
        </r>
      </text>
    </comment>
    <comment ref="AA18" authorId="0" shapeId="0" xr:uid="{00000000-0006-0000-0D00-000005000000}">
      <text>
        <r>
          <rPr>
            <b/>
            <sz val="9"/>
            <color indexed="81"/>
            <rFont val="Tahoma"/>
            <family val="2"/>
          </rPr>
          <t xml:space="preserve">
</t>
        </r>
        <r>
          <rPr>
            <sz val="9"/>
            <color indexed="81"/>
            <rFont val="Tahoma"/>
            <family val="2"/>
          </rPr>
          <t xml:space="preserve">NSLP/Day of Review: From the S-1 form enter the SUM of  Lines 10,11, 12 and 12 A.
NSLP/Review Period: From the S-1 form enter the SUM of Lines 14, 15, 16 and 16 A.
Other Meal Claim Errors (If applicable): Data is recorded on the S-2,  Section 2, Column D (number of </t>
        </r>
        <r>
          <rPr>
            <b/>
            <u/>
            <sz val="9"/>
            <color indexed="81"/>
            <rFont val="Tahoma"/>
            <family val="2"/>
          </rPr>
          <t>meals only</t>
        </r>
        <r>
          <rPr>
            <sz val="9"/>
            <color indexed="81"/>
            <rFont val="Tahoma"/>
            <family val="2"/>
          </rPr>
          <t>)</t>
        </r>
      </text>
    </comment>
    <comment ref="AM18" authorId="0" shapeId="0" xr:uid="{00000000-0006-0000-0D00-000006000000}">
      <text>
        <r>
          <rPr>
            <b/>
            <sz val="9"/>
            <color indexed="81"/>
            <rFont val="Tahoma"/>
            <family val="2"/>
          </rPr>
          <t xml:space="preserve">
</t>
        </r>
        <r>
          <rPr>
            <sz val="9"/>
            <color indexed="81"/>
            <rFont val="Tahoma"/>
            <family val="2"/>
          </rPr>
          <t>Enter the total NSLP reimbursement rate that the site receives for Free Meals.</t>
        </r>
      </text>
    </comment>
    <comment ref="AO18" authorId="0" shapeId="0" xr:uid="{00000000-0006-0000-0D00-000007000000}">
      <text>
        <r>
          <rPr>
            <b/>
            <sz val="9"/>
            <color indexed="81"/>
            <rFont val="Tahoma"/>
            <family val="2"/>
          </rPr>
          <t xml:space="preserve">Windows User:
</t>
        </r>
        <r>
          <rPr>
            <sz val="9"/>
            <color indexed="81"/>
            <rFont val="Tahoma"/>
            <family val="2"/>
          </rPr>
          <t>Enter the total NSLP reimbursement rate the site receives for Reduced Price Meals.</t>
        </r>
      </text>
    </comment>
    <comment ref="AQ18" authorId="0" shapeId="0" xr:uid="{00000000-0006-0000-0D00-000008000000}">
      <text>
        <r>
          <rPr>
            <b/>
            <sz val="9"/>
            <color indexed="81"/>
            <rFont val="Tahoma"/>
            <family val="2"/>
          </rPr>
          <t xml:space="preserve">Windows User:
</t>
        </r>
        <r>
          <rPr>
            <sz val="9"/>
            <color indexed="81"/>
            <rFont val="Tahoma"/>
            <family val="2"/>
          </rPr>
          <t>Enter the total NSLP reimbursement rate the site receives for Paid Meals.</t>
        </r>
        <r>
          <rPr>
            <b/>
            <sz val="9"/>
            <color indexed="81"/>
            <rFont val="Tahoma"/>
            <family val="2"/>
          </rPr>
          <t xml:space="preserve">
</t>
        </r>
      </text>
    </comment>
    <comment ref="BK18" authorId="0" shapeId="0" xr:uid="{00000000-0006-0000-0D00-000009000000}">
      <text>
        <r>
          <rPr>
            <b/>
            <sz val="9"/>
            <color indexed="81"/>
            <rFont val="Tahoma"/>
            <family val="2"/>
          </rPr>
          <t xml:space="preserve">
</t>
        </r>
        <r>
          <rPr>
            <sz val="9"/>
            <color indexed="81"/>
            <rFont val="Tahoma"/>
            <family val="2"/>
          </rPr>
          <t>ASP Data is recorded on the S-1, Line 22A for Day of Review. Line 22B for Review Period.
Other Meal Claim Errors (If applicable): Afterschool Snack Data is recorded on the S-2, Section 3, Column D (</t>
        </r>
        <r>
          <rPr>
            <b/>
            <sz val="9"/>
            <color indexed="81"/>
            <rFont val="Tahoma"/>
            <family val="2"/>
          </rPr>
          <t>meals only</t>
        </r>
        <r>
          <rPr>
            <sz val="9"/>
            <color indexed="81"/>
            <rFont val="Tahoma"/>
            <family val="2"/>
          </rPr>
          <t>).</t>
        </r>
      </text>
    </comment>
    <comment ref="BS18" authorId="0" shapeId="0" xr:uid="{00000000-0006-0000-0D00-00000A000000}">
      <text>
        <r>
          <rPr>
            <b/>
            <sz val="9"/>
            <color indexed="81"/>
            <rFont val="Tahoma"/>
            <family val="2"/>
          </rPr>
          <t xml:space="preserve">
</t>
        </r>
        <r>
          <rPr>
            <sz val="9"/>
            <color indexed="81"/>
            <rFont val="Tahoma"/>
            <family val="2"/>
          </rPr>
          <t>Enter the total ASP reimbursement rate that the Site receives for Free Snacks.</t>
        </r>
      </text>
    </comment>
    <comment ref="BU18" authorId="0" shapeId="0" xr:uid="{00000000-0006-0000-0D00-00000B000000}">
      <text>
        <r>
          <rPr>
            <b/>
            <sz val="9"/>
            <color indexed="81"/>
            <rFont val="Tahoma"/>
            <family val="2"/>
          </rPr>
          <t xml:space="preserve">
</t>
        </r>
        <r>
          <rPr>
            <sz val="9"/>
            <color indexed="81"/>
            <rFont val="Tahoma"/>
            <family val="2"/>
          </rPr>
          <t>Enter the total ASP reimbursement rate that the Site receives for Reduced Price Snacks.</t>
        </r>
      </text>
    </comment>
    <comment ref="BW18" authorId="0" shapeId="0" xr:uid="{00000000-0006-0000-0D00-00000C000000}">
      <text>
        <r>
          <rPr>
            <b/>
            <sz val="9"/>
            <color indexed="81"/>
            <rFont val="Tahoma"/>
            <family val="2"/>
          </rPr>
          <t xml:space="preserve">
</t>
        </r>
        <r>
          <rPr>
            <sz val="9"/>
            <color indexed="81"/>
            <rFont val="Tahoma"/>
            <family val="2"/>
          </rPr>
          <t>Enter the total ASP reimbursement rate that the Site receives for Paid Snacks.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E00-000001000000}">
      <text>
        <r>
          <rPr>
            <b/>
            <sz val="9"/>
            <color indexed="81"/>
            <rFont val="Tahoma"/>
            <family val="2"/>
          </rPr>
          <t>Windows User:
N</t>
        </r>
        <r>
          <rPr>
            <sz val="9"/>
            <color indexed="81"/>
            <rFont val="Tahoma"/>
            <family val="2"/>
          </rPr>
          <t>SLP/Review Period: Data is recorded on SFA-1A, Line 1D.
NSLP/Day of Review: Data is recorded on SFA-1A, Line 2D.</t>
        </r>
      </text>
    </comment>
    <comment ref="M18" authorId="0" shapeId="0" xr:uid="{00000000-0006-0000-0E00-000002000000}">
      <text>
        <r>
          <rPr>
            <b/>
            <sz val="9"/>
            <color indexed="81"/>
            <rFont val="Tahoma"/>
            <family val="2"/>
          </rPr>
          <t xml:space="preserve">
</t>
        </r>
        <r>
          <rPr>
            <sz val="9"/>
            <color indexed="81"/>
            <rFont val="Tahoma"/>
            <family val="2"/>
          </rPr>
          <t>SBP/Review Period: Data is obtained by calculating the difference between SFA-1A, Lines 1D and 1E. 
SBP/Day of Review: Data is obtained by calculating the difference between SFA-1A, Lines 2D and 2E. 
Record any overages on the deductions line and any shortages on the additions line.</t>
        </r>
      </text>
    </comment>
    <comment ref="O18" authorId="0" shapeId="0" xr:uid="{00000000-0006-0000-0E00-000003000000}">
      <text>
        <r>
          <rPr>
            <b/>
            <sz val="9"/>
            <color indexed="81"/>
            <rFont val="Tahoma"/>
            <family val="2"/>
          </rPr>
          <t xml:space="preserve">
</t>
        </r>
        <r>
          <rPr>
            <sz val="9"/>
            <color indexed="81"/>
            <rFont val="Tahoma"/>
            <family val="2"/>
          </rPr>
          <t>SBP/Review Period: Data is obtained by calculating the difference between SFA-1A, Lines 1D and 1E. 
SBP/Day of Review: Data is obtained by calculating the difference between SFA-1A, Lines 2D and 2E. 
Record any overages on the deductions line and any shortages on the additions line.</t>
        </r>
      </text>
    </comment>
    <comment ref="S18" authorId="0" shapeId="0" xr:uid="{00000000-0006-0000-0E00-000004000000}">
      <text>
        <r>
          <rPr>
            <b/>
            <sz val="9"/>
            <color indexed="81"/>
            <rFont val="Tahoma"/>
            <family val="2"/>
          </rPr>
          <t xml:space="preserve">
</t>
        </r>
        <r>
          <rPr>
            <sz val="9"/>
            <color indexed="81"/>
            <rFont val="Tahoma"/>
            <family val="2"/>
          </rPr>
          <t>NSLP/Day of Review: Data for Free, Reduced Price, and Paid categories is recorded on the S-1, Line 21.
NSLP/Review Period: Data for Free, Reduced Price, and Paid categories is recorded on the S-1, Line 22.</t>
        </r>
      </text>
    </comment>
    <comment ref="AA18" authorId="0" shapeId="0" xr:uid="{00000000-0006-0000-0E00-000005000000}">
      <text>
        <r>
          <rPr>
            <b/>
            <sz val="9"/>
            <color indexed="81"/>
            <rFont val="Tahoma"/>
            <family val="2"/>
          </rPr>
          <t xml:space="preserve">
</t>
        </r>
        <r>
          <rPr>
            <sz val="9"/>
            <color indexed="81"/>
            <rFont val="Tahoma"/>
            <family val="2"/>
          </rPr>
          <t xml:space="preserve">NSLP/Day of Review: From the S-1 form enter the SUM of Lines  10, 11,12 and 12 A.
NSLP/Review Period: 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t>
        </r>
      </text>
    </comment>
    <comment ref="AM18" authorId="0" shapeId="0" xr:uid="{00000000-0006-0000-0E00-000006000000}">
      <text>
        <r>
          <rPr>
            <b/>
            <sz val="9"/>
            <color indexed="81"/>
            <rFont val="Tahoma"/>
            <family val="2"/>
          </rPr>
          <t xml:space="preserve">
</t>
        </r>
        <r>
          <rPr>
            <sz val="9"/>
            <color indexed="81"/>
            <rFont val="Tahoma"/>
            <family val="2"/>
          </rPr>
          <t>Enter the total SBP reimbursement rate that the site receives for Free Meals.</t>
        </r>
      </text>
    </comment>
    <comment ref="AO18" authorId="0" shapeId="0" xr:uid="{00000000-0006-0000-0E00-000007000000}">
      <text>
        <r>
          <rPr>
            <b/>
            <sz val="9"/>
            <color indexed="81"/>
            <rFont val="Tahoma"/>
            <family val="2"/>
          </rPr>
          <t xml:space="preserve">
</t>
        </r>
        <r>
          <rPr>
            <sz val="9"/>
            <color indexed="81"/>
            <rFont val="Tahoma"/>
            <family val="2"/>
          </rPr>
          <t>Enter the total SBP reimbursement rate that the site receives for Reduced Price Meals.</t>
        </r>
        <r>
          <rPr>
            <b/>
            <sz val="9"/>
            <color indexed="81"/>
            <rFont val="Tahoma"/>
            <family val="2"/>
          </rPr>
          <t xml:space="preserve">
</t>
        </r>
      </text>
    </comment>
    <comment ref="AQ18" authorId="0" shapeId="0" xr:uid="{00000000-0006-0000-0E00-000008000000}">
      <text>
        <r>
          <rPr>
            <b/>
            <sz val="9"/>
            <color indexed="81"/>
            <rFont val="Tahoma"/>
            <family val="2"/>
          </rPr>
          <t xml:space="preserve">
</t>
        </r>
        <r>
          <rPr>
            <sz val="9"/>
            <color indexed="81"/>
            <rFont val="Tahoma"/>
            <family val="2"/>
          </rPr>
          <t>Enter the total SBP reimbursement rate that the site receives for Paid Meals.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F00-000001000000}">
      <text>
        <r>
          <rPr>
            <b/>
            <sz val="9"/>
            <color indexed="81"/>
            <rFont val="Tahoma"/>
            <family val="2"/>
          </rPr>
          <t xml:space="preserve">
</t>
        </r>
        <r>
          <rPr>
            <sz val="9"/>
            <color indexed="81"/>
            <rFont val="Tahoma"/>
            <family val="2"/>
          </rPr>
          <t xml:space="preserve">Enter the total SMP reimbursement rate the site receives for Free Milks and a separate entry for Paid Milks.
</t>
        </r>
      </text>
    </comment>
    <comment ref="M18" authorId="0" shapeId="0" xr:uid="{00000000-0006-0000-0F00-000002000000}">
      <text>
        <r>
          <rPr>
            <b/>
            <sz val="9"/>
            <color indexed="81"/>
            <rFont val="Tahoma"/>
            <family val="2"/>
          </rPr>
          <t xml:space="preserve">
</t>
        </r>
        <r>
          <rPr>
            <sz val="9"/>
            <color indexed="81"/>
            <rFont val="Tahoma"/>
            <family val="2"/>
          </rPr>
          <t xml:space="preserve">SMP/Day of Review and Review Period: Data is recorded on the S-1, Line 23 
 Other Meal Claim Errors (If applicable): Data is recorded on the S-2,  Section 5, Column D (number of milks </t>
        </r>
        <r>
          <rPr>
            <b/>
            <sz val="9"/>
            <color indexed="81"/>
            <rFont val="Tahoma"/>
            <family val="2"/>
          </rPr>
          <t>only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Mcdaniel, Rachel - FNS</author>
    <author>Windows User:</author>
  </authors>
  <commentList>
    <comment ref="AC6" authorId="0" shapeId="0" xr:uid="{00000000-0006-0000-0200-000001000000}">
      <text>
        <r>
          <rPr>
            <sz val="9"/>
            <color indexed="81"/>
            <rFont val="Tahoma"/>
            <family val="2"/>
          </rPr>
          <t>Data for Free and Reduced Price categories is recorded on the SFA-1, Section 2.</t>
        </r>
      </text>
    </comment>
    <comment ref="U8" authorId="0" shapeId="0" xr:uid="{00000000-0006-0000-0200-000002000000}">
      <text>
        <r>
          <rPr>
            <sz val="9"/>
            <color indexed="81"/>
            <rFont val="Tahoma"/>
            <family val="2"/>
          </rPr>
          <t>Data for Free and Reduced Price categories is recorded on the SFA-1, Section 4, Box A.</t>
        </r>
      </text>
    </comment>
    <comment ref="AU9" authorId="1" shapeId="0" xr:uid="{00000000-0006-0000-0200-000003000000}">
      <text>
        <r>
          <rPr>
            <b/>
            <sz val="9"/>
            <color indexed="81"/>
            <rFont val="Tahoma"/>
            <family val="2"/>
          </rPr>
          <t>State agency has the discrection to take fiscal action when application errors do not exceed 3% error threshold</t>
        </r>
      </text>
    </comment>
    <comment ref="BL13" authorId="1" shapeId="0" xr:uid="{00000000-0006-0000-0200-000004000000}">
      <text>
        <r>
          <rPr>
            <b/>
            <sz val="9"/>
            <color indexed="81"/>
            <rFont val="Tahoma"/>
            <family val="2"/>
          </rPr>
          <t>Section 4 multiplied by rate</t>
        </r>
      </text>
    </comment>
    <comment ref="I18" authorId="0" shapeId="0" xr:uid="{00000000-0006-0000-0200-000005000000}">
      <text>
        <r>
          <rPr>
            <b/>
            <sz val="9"/>
            <color indexed="81"/>
            <rFont val="Tahoma"/>
            <family val="2"/>
          </rPr>
          <t xml:space="preserve">
</t>
        </r>
        <r>
          <rPr>
            <sz val="9"/>
            <color indexed="81"/>
            <rFont val="Tahoma"/>
            <family val="2"/>
          </rPr>
          <t>NSLP/Month of On-site review: Data for Free, Reduced Price, and Paid categories is recorded on the S-1, Line 19.
NSLP/Review Period: Data for Free, Reduced Price, and Paid categories is recorded on the S-1, Line 20.</t>
        </r>
      </text>
    </comment>
    <comment ref="S18" authorId="2" shapeId="0" xr:uid="{00000000-0006-0000-0200-000006000000}">
      <text>
        <r>
          <rPr>
            <b/>
            <sz val="9"/>
            <color indexed="81"/>
            <rFont val="Tahoma"/>
            <family val="2"/>
          </rPr>
          <t xml:space="preserve">
</t>
        </r>
        <r>
          <rPr>
            <sz val="9"/>
            <color indexed="81"/>
            <rFont val="Tahoma"/>
            <family val="2"/>
          </rPr>
          <t xml:space="preserve">
NSLP/Day of Review: Data for deductions to Free, Reduced Price, and Paid categories is recorded on the S-1, Line 13. 
NSLP/Review Period: Data for deductins to Free, Reduced Price, and Paid categories is recorded on the S-1, Line 17 B.
Other Meal Claim Errors (If applicable): Data for deductions to Free, Reduced Price, and Paid categories is recorded on the S-2,  Section 1, Column F.</t>
        </r>
      </text>
    </comment>
    <comment ref="AA18" authorId="0" shapeId="0" xr:uid="{00000000-0006-0000-0200-000007000000}">
      <text>
        <r>
          <rPr>
            <sz val="9"/>
            <color indexed="81"/>
            <rFont val="Tahoma"/>
            <family val="2"/>
          </rPr>
          <t xml:space="preserve">
NSLP/Day of Review: Data for additions to Free, Reduced Price, and Paid categories is recorded on the S-1, Line 13.. 
NSLP/Review Period: Data for additions to Free, Reduced Price, and Paid categories is recorded on the S-1, Line 17B.
Other Meal Claim Errors (If applicable): Data for additions to Free,  Reduced Price and Paid categories is recorded on the S-2,  Section 1, Column F.</t>
        </r>
      </text>
    </comment>
    <comment ref="AQ18" authorId="0" shapeId="0" xr:uid="{00000000-0006-0000-0200-000008000000}">
      <text>
        <r>
          <rPr>
            <sz val="9"/>
            <color indexed="81"/>
            <rFont val="Tahoma"/>
            <family val="2"/>
          </rPr>
          <t xml:space="preserve">
NSLP/Day of Review: From the  S-1 form, enter the SUM of Lines  10, 11, 12, and 12A..
NSLP/Review Period: 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t>
        </r>
      </text>
    </comment>
    <comment ref="BE18" authorId="0" shapeId="0" xr:uid="{00000000-0006-0000-0200-000009000000}">
      <text>
        <r>
          <rPr>
            <sz val="9"/>
            <color indexed="81"/>
            <rFont val="Tahoma"/>
            <family val="2"/>
          </rPr>
          <t xml:space="preserve">
Enter the total  SBP reimbursement rate that  the site receives for Free Meals.</t>
        </r>
      </text>
    </comment>
    <comment ref="BG18" authorId="0" shapeId="0" xr:uid="{00000000-0006-0000-0200-00000A000000}">
      <text>
        <r>
          <rPr>
            <sz val="9"/>
            <color indexed="81"/>
            <rFont val="Tahoma"/>
            <family val="2"/>
          </rPr>
          <t xml:space="preserve">
Enter the total SBP reimbursement rate that  the site receives for Reduced Price Meals.</t>
        </r>
      </text>
    </comment>
    <comment ref="BI18" authorId="0" shapeId="0" xr:uid="{00000000-0006-0000-0200-00000B000000}">
      <text>
        <r>
          <rPr>
            <sz val="9"/>
            <color indexed="81"/>
            <rFont val="Tahoma"/>
            <family val="2"/>
          </rPr>
          <t xml:space="preserve">
Enter the total SBP reimbursement rate that the site receives for Paid Meals.</t>
        </r>
      </text>
    </comment>
    <comment ref="BE20" authorId="3" shapeId="0" xr:uid="{00000000-0006-0000-0200-00000C000000}">
      <text>
        <r>
          <rPr>
            <sz val="9"/>
            <color indexed="81"/>
            <rFont val="Tahoma"/>
            <family val="2"/>
          </rPr>
          <t xml:space="preserve">
Enter the total NSLP reimbursement rate that the  site receives for Free   Meals.</t>
        </r>
      </text>
    </comment>
    <comment ref="BG20" authorId="0" shapeId="0" xr:uid="{00000000-0006-0000-0200-00000D000000}">
      <text>
        <r>
          <rPr>
            <sz val="9"/>
            <color indexed="81"/>
            <rFont val="Tahoma"/>
            <family val="2"/>
          </rPr>
          <t>Enter the total NSLP reimbursement rate that the  site receives for Reduced Price Meals.</t>
        </r>
      </text>
    </comment>
    <comment ref="BI20" authorId="0" shapeId="0" xr:uid="{00000000-0006-0000-0200-00000E000000}">
      <text>
        <r>
          <rPr>
            <sz val="9"/>
            <color indexed="81"/>
            <rFont val="Tahoma"/>
            <family val="2"/>
          </rPr>
          <t xml:space="preserve">
Enter the total NSLP reimbursement rate that the site receives for Paid Meals.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Windows User</author>
  </authors>
  <commentList>
    <comment ref="AC6" authorId="0" shapeId="0" xr:uid="{00000000-0006-0000-0300-000001000000}">
      <text>
        <r>
          <rPr>
            <sz val="9"/>
            <color indexed="81"/>
            <rFont val="Tahoma"/>
            <family val="2"/>
          </rPr>
          <t>Data for Free and Reduced Price categories is recorded on the SFA-1, Section 2.</t>
        </r>
      </text>
    </comment>
    <comment ref="U8" authorId="0" shapeId="0" xr:uid="{00000000-0006-0000-0300-000002000000}">
      <text>
        <r>
          <rPr>
            <sz val="9"/>
            <color indexed="81"/>
            <rFont val="Tahoma"/>
            <family val="2"/>
          </rPr>
          <t>Data for Free and Reduced Price categories is recorded on the SFA-1, Section 4, Box A.</t>
        </r>
      </text>
    </comment>
    <comment ref="AU9" authorId="1" shapeId="0" xr:uid="{00000000-0006-0000-0300-000003000000}">
      <text>
        <r>
          <rPr>
            <b/>
            <sz val="9"/>
            <color indexed="81"/>
            <rFont val="Tahoma"/>
            <family val="2"/>
          </rPr>
          <t>State agency has the discrection to take fiscal action when application errors do not exceed 3% error threshold</t>
        </r>
      </text>
    </comment>
    <comment ref="BL13" authorId="1" shapeId="0" xr:uid="{00000000-0006-0000-0300-000004000000}">
      <text>
        <r>
          <rPr>
            <b/>
            <sz val="9"/>
            <color indexed="81"/>
            <rFont val="Tahoma"/>
            <family val="2"/>
          </rPr>
          <t>Section 4 multiplied by rate</t>
        </r>
      </text>
    </comment>
    <comment ref="I18" authorId="0" shapeId="0" xr:uid="{00000000-0006-0000-0300-000005000000}">
      <text>
        <r>
          <rPr>
            <b/>
            <sz val="9"/>
            <color indexed="81"/>
            <rFont val="Tahoma"/>
            <family val="2"/>
          </rPr>
          <t xml:space="preserve">
</t>
        </r>
        <r>
          <rPr>
            <sz val="9"/>
            <color indexed="81"/>
            <rFont val="Tahoma"/>
            <family val="2"/>
          </rPr>
          <t>SSO NSLP/Data for Month of On-site review is recorded on SSO S-1 Line 12.</t>
        </r>
      </text>
    </comment>
    <comment ref="S18" authorId="0" shapeId="0" xr:uid="{00000000-0006-0000-0300-000006000000}">
      <text>
        <r>
          <rPr>
            <sz val="9"/>
            <color indexed="81"/>
            <rFont val="Tahoma"/>
            <family val="2"/>
          </rPr>
          <t>SSO NSLP/ Data for deductions to Free, Reduced Price, and Paid categories is recorded on the SSO
S-1, Line 9.
Other Meal Claim Errors (If applicable): Data for deductions to Free, Reduced Price, and Paid categories is recorded on the S-2,  Section 1, Column F.</t>
        </r>
      </text>
    </comment>
    <comment ref="AA18" authorId="0" shapeId="0" xr:uid="{00000000-0006-0000-0300-000007000000}">
      <text>
        <r>
          <rPr>
            <b/>
            <sz val="9"/>
            <color indexed="81"/>
            <rFont val="Tahoma"/>
            <family val="2"/>
          </rPr>
          <t xml:space="preserve">
</t>
        </r>
        <r>
          <rPr>
            <sz val="9"/>
            <color indexed="81"/>
            <rFont val="Tahoma"/>
            <family val="2"/>
          </rPr>
          <t>SSO NSLP/ Data for additions to Free, Reduced Price, and Paid categories is recorded on the SSO
S-1, Line 9.
Other Meal Claim Errors (If applicable): Data for additions to Free,  Reduced Price and Paid categories is recorded on the S-2,  Section 1, Column F.</t>
        </r>
      </text>
    </comment>
    <comment ref="AQ18" authorId="0" shapeId="0" xr:uid="{00000000-0006-0000-0300-000008000000}">
      <text>
        <r>
          <rPr>
            <sz val="9"/>
            <color indexed="81"/>
            <rFont val="Tahoma"/>
            <family val="2"/>
          </rPr>
          <t xml:space="preserve">
SSO NSLP/From the SSO  S-1 form enter the SUM of  Lines 6,7, 8a, and 8b.
Other Meal Claim Errors (If applicable): Data is recorded on the S-2,  Section 2, Column D (number of </t>
        </r>
        <r>
          <rPr>
            <b/>
            <sz val="9"/>
            <color indexed="81"/>
            <rFont val="Tahoma"/>
            <family val="2"/>
          </rPr>
          <t>meals only</t>
        </r>
        <r>
          <rPr>
            <sz val="9"/>
            <color indexed="81"/>
            <rFont val="Tahoma"/>
            <family val="2"/>
          </rPr>
          <t>).</t>
        </r>
      </text>
    </comment>
    <comment ref="BE18" authorId="2" shapeId="0" xr:uid="{00000000-0006-0000-0300-000009000000}">
      <text>
        <r>
          <rPr>
            <sz val="9"/>
            <color indexed="81"/>
            <rFont val="Tahoma"/>
            <family val="2"/>
          </rPr>
          <t xml:space="preserve">
Enter the total SSO NSLP reimbursement rate that the site receives for Free Meals.</t>
        </r>
      </text>
    </comment>
    <comment ref="BG18" authorId="0" shapeId="0" xr:uid="{00000000-0006-0000-0300-00000A000000}">
      <text>
        <r>
          <rPr>
            <sz val="9"/>
            <color indexed="81"/>
            <rFont val="Tahoma"/>
            <family val="2"/>
          </rPr>
          <t xml:space="preserve">
Enter the total SSO NSLP reimbursement rate that the site receives for Reduced Price Meals.</t>
        </r>
      </text>
    </comment>
    <comment ref="BI18" authorId="0" shapeId="0" xr:uid="{00000000-0006-0000-0300-00000B000000}">
      <text>
        <r>
          <rPr>
            <sz val="9"/>
            <color indexed="81"/>
            <rFont val="Tahoma"/>
            <family val="2"/>
          </rPr>
          <t xml:space="preserve">
Enter the total SSO NSLP reimbursement rate that the site receives for Paid Meals.
</t>
        </r>
      </text>
    </comment>
    <comment ref="EA18" authorId="0" shapeId="0" xr:uid="{00000000-0006-0000-0300-00000C000000}">
      <text>
        <r>
          <rPr>
            <sz val="9"/>
            <color indexed="81"/>
            <rFont val="Tahoma"/>
            <family val="2"/>
          </rPr>
          <t xml:space="preserve">
ASP Free, Reduced Price, and Paid Data is recorded on the SSO  S-1, Line 10 A for Day of Review and Line 10B for the Review Period
Other Meal Claim Errors (If applicable): Afterschool Snack Data is recorded on the S-2, Section 3, Column D (</t>
        </r>
        <r>
          <rPr>
            <b/>
            <sz val="9"/>
            <color indexed="81"/>
            <rFont val="Tahoma"/>
            <family val="2"/>
          </rPr>
          <t>meals only).</t>
        </r>
      </text>
    </comment>
    <comment ref="EI18" authorId="0" shapeId="0" xr:uid="{00000000-0006-0000-0300-00000D000000}">
      <text>
        <r>
          <rPr>
            <sz val="9"/>
            <color indexed="81"/>
            <rFont val="Tahoma"/>
            <family val="2"/>
          </rPr>
          <t xml:space="preserve">
Enter the total ASP reimbursement rate that the Site receives for Free Snacks.</t>
        </r>
      </text>
    </comment>
    <comment ref="EK18" authorId="2" shapeId="0" xr:uid="{00000000-0006-0000-0300-00000E000000}">
      <text>
        <r>
          <rPr>
            <sz val="9"/>
            <color indexed="81"/>
            <rFont val="Tahoma"/>
            <family val="2"/>
          </rPr>
          <t xml:space="preserve">
Enter the total ASP reimbursement rate that the Site receives for Reduced Price Snacks.</t>
        </r>
      </text>
    </comment>
    <comment ref="EM18" authorId="0" shapeId="0" xr:uid="{00000000-0006-0000-0300-00000F000000}">
      <text>
        <r>
          <rPr>
            <sz val="9"/>
            <color indexed="81"/>
            <rFont val="Tahoma"/>
            <family val="2"/>
          </rPr>
          <t xml:space="preserve">
Enter the total ASP reimbursement rate that the Site receives for Paid Snacks.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s>
  <commentList>
    <comment ref="AC6" authorId="0" shapeId="0" xr:uid="{00000000-0006-0000-0400-000001000000}">
      <text>
        <r>
          <rPr>
            <sz val="9"/>
            <color indexed="81"/>
            <rFont val="Tahoma"/>
            <family val="2"/>
          </rPr>
          <t>Data for Free and Reduced Price categories is recorded on the SFA-1, Section 2.</t>
        </r>
      </text>
    </comment>
    <comment ref="AC7" authorId="0" shapeId="0" xr:uid="{00000000-0006-0000-0400-000002000000}">
      <text>
        <r>
          <rPr>
            <sz val="9"/>
            <color indexed="81"/>
            <rFont val="Tahoma"/>
            <family val="2"/>
          </rPr>
          <t>Data for Free and Reduced Price categories is recorded on the SFA-1, Section 2.</t>
        </r>
      </text>
    </comment>
    <comment ref="U8" authorId="0" shapeId="0" xr:uid="{00000000-0006-0000-0400-000003000000}">
      <text>
        <r>
          <rPr>
            <sz val="9"/>
            <color indexed="81"/>
            <rFont val="Tahoma"/>
            <family val="2"/>
          </rPr>
          <t>Data for Free and Reduced Price categories is recorded on the SFA-1, Section 4, Box A.</t>
        </r>
      </text>
    </comment>
    <comment ref="AC8" authorId="0" shapeId="0" xr:uid="{00000000-0006-0000-0400-000004000000}">
      <text>
        <r>
          <rPr>
            <sz val="9"/>
            <color indexed="81"/>
            <rFont val="Tahoma"/>
            <family val="2"/>
          </rPr>
          <t>Data for Free and Reduced Price categories is recorded on the SFA-1, Section 2.</t>
        </r>
      </text>
    </comment>
    <comment ref="AC9" authorId="0" shapeId="0" xr:uid="{00000000-0006-0000-0400-000005000000}">
      <text>
        <r>
          <rPr>
            <sz val="9"/>
            <color indexed="81"/>
            <rFont val="Tahoma"/>
            <family val="2"/>
          </rPr>
          <t>Data for Free and Reduced Price categories is recorded on the SFA-1, Section 2.</t>
        </r>
      </text>
    </comment>
    <comment ref="AU9" authorId="1" shapeId="0" xr:uid="{00000000-0006-0000-0400-000006000000}">
      <text>
        <r>
          <rPr>
            <b/>
            <sz val="9"/>
            <color indexed="81"/>
            <rFont val="Tahoma"/>
            <family val="2"/>
          </rPr>
          <t>State agency has the discrection to take fiscal action when application errors do not exceed 3% error threshold</t>
        </r>
      </text>
    </comment>
    <comment ref="BL13" authorId="1" shapeId="0" xr:uid="{00000000-0006-0000-0400-000007000000}">
      <text>
        <r>
          <rPr>
            <b/>
            <sz val="9"/>
            <color indexed="81"/>
            <rFont val="Tahoma"/>
            <family val="2"/>
          </rPr>
          <t>Section 4 multiplied by rate</t>
        </r>
      </text>
    </comment>
    <comment ref="I18" authorId="0" shapeId="0" xr:uid="{00000000-0006-0000-0400-000008000000}">
      <text>
        <r>
          <rPr>
            <sz val="9"/>
            <color indexed="81"/>
            <rFont val="Tahoma"/>
            <family val="2"/>
          </rPr>
          <t xml:space="preserve">
SSO SBP/Data for Month of On-site review is recorded on SSO S-1 Line 12.</t>
        </r>
      </text>
    </comment>
    <comment ref="S18" authorId="0" shapeId="0" xr:uid="{00000000-0006-0000-0400-000009000000}">
      <text>
        <r>
          <rPr>
            <sz val="9"/>
            <color indexed="81"/>
            <rFont val="Tahoma"/>
            <family val="2"/>
          </rPr>
          <t xml:space="preserve">
SSO SBP/ Data for deductions to Free, Reduced Price, and Paid categories is recorded on the SSO
S-1, Line 9.
Other Meal Claim Errors (If applicable): Data for deductions to Free,  Reduced Price and Paid categories is recorded on the S-2,  Section 1, Column F.</t>
        </r>
      </text>
    </comment>
    <comment ref="AA18" authorId="0" shapeId="0" xr:uid="{00000000-0006-0000-0400-00000A000000}">
      <text>
        <r>
          <rPr>
            <sz val="9"/>
            <color indexed="81"/>
            <rFont val="Tahoma"/>
            <family val="2"/>
          </rPr>
          <t xml:space="preserve">
SSO SBP/ Data for additions to  Free, Reduced Price, and Paid categories is recorded on the SSO S-1, Line 9.
Other Meal Claim Errors (If applicable): Data for additions to Free,  Reduced Price and Paid categories is recorded on the S-2,  Section 1, Column F.</t>
        </r>
      </text>
    </comment>
    <comment ref="AQ18" authorId="0" shapeId="0" xr:uid="{00000000-0006-0000-0400-00000B000000}">
      <text>
        <r>
          <rPr>
            <b/>
            <sz val="9"/>
            <color indexed="81"/>
            <rFont val="Tahoma"/>
            <family val="2"/>
          </rPr>
          <t xml:space="preserve">
</t>
        </r>
        <r>
          <rPr>
            <sz val="9"/>
            <color indexed="81"/>
            <rFont val="Tahoma"/>
            <family val="2"/>
          </rPr>
          <t xml:space="preserve">SSO SBP/ From the SSO S-1 fom enter the SUM of  Lines 6,7, 8a and 8b.
Other Meal Claim Errors (If applicable): Data is recorded on the S-2,  Section 2, Column D (number of </t>
        </r>
        <r>
          <rPr>
            <b/>
            <sz val="9"/>
            <color indexed="81"/>
            <rFont val="Tahoma"/>
            <family val="2"/>
          </rPr>
          <t>meals only</t>
        </r>
        <r>
          <rPr>
            <sz val="9"/>
            <color indexed="81"/>
            <rFont val="Tahoma"/>
            <family val="2"/>
          </rPr>
          <t>).</t>
        </r>
      </text>
    </comment>
    <comment ref="BE18" authorId="0" shapeId="0" xr:uid="{00000000-0006-0000-0400-00000C000000}">
      <text>
        <r>
          <rPr>
            <sz val="9"/>
            <color indexed="81"/>
            <rFont val="Tahoma"/>
            <family val="2"/>
          </rPr>
          <t>Enter the total SSO SBP reimbursement rate that the site receives for Free Meals.</t>
        </r>
      </text>
    </comment>
    <comment ref="BG18" authorId="0" shapeId="0" xr:uid="{00000000-0006-0000-0400-00000D000000}">
      <text>
        <r>
          <rPr>
            <sz val="9"/>
            <color indexed="81"/>
            <rFont val="Tahoma"/>
            <family val="2"/>
          </rPr>
          <t>Enter the total SSO SBP reimbursement rate that the site receives for Reduced Price Meals.</t>
        </r>
      </text>
    </comment>
    <comment ref="BI18" authorId="0" shapeId="0" xr:uid="{00000000-0006-0000-0400-00000E000000}">
      <text>
        <r>
          <rPr>
            <sz val="9"/>
            <color indexed="81"/>
            <rFont val="Tahoma"/>
            <family val="2"/>
          </rPr>
          <t>Enter the total SSO SBP reimbursement rate that the site receives for Paid Meals.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s>
  <commentList>
    <comment ref="AC6" authorId="0" shapeId="0" xr:uid="{00000000-0006-0000-0500-000001000000}">
      <text>
        <r>
          <rPr>
            <sz val="9"/>
            <color indexed="81"/>
            <rFont val="Tahoma"/>
            <family val="2"/>
          </rPr>
          <t>Data for Free and Reduced Price categories is recorded on the SFA-1, Section 2.</t>
        </r>
      </text>
    </comment>
    <comment ref="U8" authorId="0" shapeId="0" xr:uid="{00000000-0006-0000-0500-000002000000}">
      <text>
        <r>
          <rPr>
            <sz val="9"/>
            <color indexed="81"/>
            <rFont val="Tahoma"/>
            <family val="2"/>
          </rPr>
          <t>Data for Free and Reduced Price categories is recorded on the SFA-1, Section 4, Box A.</t>
        </r>
      </text>
    </comment>
    <comment ref="AU9" authorId="1" shapeId="0" xr:uid="{00000000-0006-0000-0500-000003000000}">
      <text>
        <r>
          <rPr>
            <b/>
            <sz val="9"/>
            <color indexed="81"/>
            <rFont val="Tahoma"/>
            <family val="2"/>
          </rPr>
          <t>State agency has the discrection to take fiscal action when application errors do not exceed 3% error threshold</t>
        </r>
      </text>
    </comment>
    <comment ref="I18" authorId="0" shapeId="0" xr:uid="{00000000-0006-0000-0500-000004000000}">
      <text>
        <r>
          <rPr>
            <b/>
            <sz val="9"/>
            <color indexed="81"/>
            <rFont val="Tahoma"/>
            <family val="2"/>
          </rPr>
          <t xml:space="preserve">
</t>
        </r>
        <r>
          <rPr>
            <sz val="9"/>
            <color indexed="81"/>
            <rFont val="Tahoma"/>
            <family val="2"/>
          </rPr>
          <t xml:space="preserve">NSLP/Month of On-Site Review: Data for Free, Reduced Price, and Paid categories is recorded on the S-1, Line 19.
NSLP/Review Period: Data for Free, Reduced Price, and Paid categories is recorded on the S-1, Line 20.
</t>
        </r>
      </text>
    </comment>
    <comment ref="Q18" authorId="0" shapeId="0" xr:uid="{00000000-0006-0000-0500-000005000000}">
      <text>
        <r>
          <rPr>
            <sz val="9"/>
            <color indexed="81"/>
            <rFont val="Tahoma"/>
            <family val="2"/>
          </rPr>
          <t xml:space="preserve">
SBP: Data is recorded on the S-1, line 25C.
</t>
        </r>
      </text>
    </comment>
    <comment ref="AA18" authorId="0" shapeId="0" xr:uid="{00000000-0006-0000-0500-000006000000}">
      <text>
        <r>
          <rPr>
            <b/>
            <sz val="9"/>
            <color indexed="81"/>
            <rFont val="Tahoma"/>
            <family val="2"/>
          </rPr>
          <t xml:space="preserve">
</t>
        </r>
        <r>
          <rPr>
            <sz val="9"/>
            <color indexed="81"/>
            <rFont val="Tahoma"/>
            <family val="2"/>
          </rPr>
          <t>NSLP/Day of Review: Data for deductions to Free, Reduced Price, and Paid categories is recorded on the S-1, Line 13. 
NSLP/Review Period: Data for deductions to Free, Reduced Price, and Paid categories is recorded on the S-1, Line 17 B.
Other Meal Claim Errors (If applicable): Data for deductions to Free,  Reduced Price and Paid categories is recorded on the S-2,  Section 1, Column F.</t>
        </r>
      </text>
    </comment>
    <comment ref="AI18" authorId="0" shapeId="0" xr:uid="{00000000-0006-0000-0500-000007000000}">
      <text>
        <r>
          <rPr>
            <b/>
            <sz val="9"/>
            <color indexed="81"/>
            <rFont val="Tahoma"/>
            <family val="2"/>
          </rPr>
          <t xml:space="preserve">
</t>
        </r>
        <r>
          <rPr>
            <sz val="9"/>
            <color indexed="81"/>
            <rFont val="Tahoma"/>
            <family val="2"/>
          </rPr>
          <t>NSLP/Day of Review: Data for additions to Free, Reduced Price, and Paid categories is recorded on the S-1, Line 13. 
NSLP/Review Period: Data for additions to Free, Reduced Price, and Paid categories is recorded on the S-1, Line 17 B.
Other Meal Claim Errors (If applicable): Data for additions to Free,  Reduced Price and Paid categories is recorded on the S-2,  Section 1, Column F.</t>
        </r>
      </text>
    </comment>
    <comment ref="BK18" authorId="0" shapeId="0" xr:uid="{00000000-0006-0000-0500-000008000000}">
      <text>
        <r>
          <rPr>
            <sz val="9"/>
            <color indexed="81"/>
            <rFont val="Tahoma"/>
            <family val="2"/>
          </rPr>
          <t>NSLP/Data for the total days claimed by the site for the month being recalulated is recorded on the S-1, Line 25 B</t>
        </r>
        <r>
          <rPr>
            <b/>
            <sz val="9"/>
            <color indexed="81"/>
            <rFont val="Tahoma"/>
            <family val="2"/>
          </rPr>
          <t xml:space="preserve">
</t>
        </r>
        <r>
          <rPr>
            <sz val="9"/>
            <color indexed="81"/>
            <rFont val="Tahoma"/>
            <family val="2"/>
          </rPr>
          <t xml:space="preserve">
</t>
        </r>
      </text>
    </comment>
    <comment ref="BW18" authorId="0" shapeId="0" xr:uid="{00000000-0006-0000-0500-000009000000}">
      <text>
        <r>
          <rPr>
            <sz val="9"/>
            <color indexed="81"/>
            <rFont val="Tahoma"/>
            <family val="2"/>
          </rPr>
          <t xml:space="preserve">NSLP/Day of Review: From the S-1 form enter the SUM of  Lines 10, 11, 12 and 12 A.
NSLP/Review Period:From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t>
        </r>
      </text>
    </comment>
    <comment ref="CO18" authorId="0" shapeId="0" xr:uid="{00000000-0006-0000-0500-00000A000000}">
      <text>
        <r>
          <rPr>
            <b/>
            <sz val="9"/>
            <color indexed="81"/>
            <rFont val="Tahoma"/>
            <family val="2"/>
          </rPr>
          <t xml:space="preserve">
</t>
        </r>
        <r>
          <rPr>
            <sz val="9"/>
            <color indexed="81"/>
            <rFont val="Tahoma"/>
            <family val="2"/>
          </rPr>
          <t xml:space="preserve">Enter the total NSLP reimbursement rate that the site receives for Free Meals.
</t>
        </r>
      </text>
    </comment>
    <comment ref="CQ18" authorId="0" shapeId="0" xr:uid="{00000000-0006-0000-0500-00000B000000}">
      <text>
        <r>
          <rPr>
            <b/>
            <sz val="9"/>
            <color indexed="81"/>
            <rFont val="Tahoma"/>
            <family val="2"/>
          </rPr>
          <t xml:space="preserve">
</t>
        </r>
        <r>
          <rPr>
            <sz val="9"/>
            <color indexed="81"/>
            <rFont val="Tahoma"/>
            <family val="2"/>
          </rPr>
          <t xml:space="preserve">Enter the total NSLP reimbursement rate that the site receives for Reduced Price Meals.
</t>
        </r>
      </text>
    </comment>
    <comment ref="CS18" authorId="0" shapeId="0" xr:uid="{00000000-0006-0000-0500-00000C000000}">
      <text>
        <r>
          <rPr>
            <sz val="9"/>
            <color indexed="81"/>
            <rFont val="Tahoma"/>
            <family val="2"/>
          </rPr>
          <t>Enter the total NSLP reimbursement rate that the site receives for Paid Meals.</t>
        </r>
      </text>
    </comment>
    <comment ref="EU18" authorId="0" shapeId="0" xr:uid="{00000000-0006-0000-0500-00000D000000}">
      <text>
        <r>
          <rPr>
            <sz val="9"/>
            <color indexed="81"/>
            <rFont val="Tahoma"/>
            <family val="2"/>
          </rPr>
          <t>FFVP Data is recorded on the S-1, Line 21 for Day of Review and Review Period.
Other Meal Claim Errors (If applicable): FFVP Data is recorded on the S-2, Section 4, Columns D and E.</t>
        </r>
      </text>
    </comment>
    <comment ref="EY18" authorId="0" shapeId="0" xr:uid="{00000000-0006-0000-0500-00000E000000}">
      <text>
        <r>
          <rPr>
            <sz val="9"/>
            <color indexed="81"/>
            <rFont val="Tahoma"/>
            <family val="2"/>
          </rPr>
          <t>ASP Data for Free, Reduced Price and Paid catergories is recorded on the S-1, Line 22 A for Day of Review and 22 B for Review Period.
Other Meal Claim Errors (If applicable): Afterschool Snack Data is recorded on the S-2, Section 3, Column D (</t>
        </r>
        <r>
          <rPr>
            <b/>
            <sz val="9"/>
            <color indexed="81"/>
            <rFont val="Tahoma"/>
            <family val="2"/>
          </rPr>
          <t>meals only)</t>
        </r>
        <r>
          <rPr>
            <sz val="9"/>
            <color indexed="81"/>
            <rFont val="Tahoma"/>
            <family val="2"/>
          </rPr>
          <t>.</t>
        </r>
      </text>
    </comment>
    <comment ref="FG18" authorId="0" shapeId="0" xr:uid="{00000000-0006-0000-0500-00000F000000}">
      <text>
        <r>
          <rPr>
            <sz val="9"/>
            <color indexed="81"/>
            <rFont val="Tahoma"/>
            <family val="2"/>
          </rPr>
          <t>Enter the total ASP reimbursement rate that the Site receives for Free Snacks.</t>
        </r>
      </text>
    </comment>
    <comment ref="FI18" authorId="0" shapeId="0" xr:uid="{00000000-0006-0000-0500-000010000000}">
      <text>
        <r>
          <rPr>
            <sz val="9"/>
            <color indexed="81"/>
            <rFont val="Tahoma"/>
            <family val="2"/>
          </rPr>
          <t>Enter the total ASP reimbursement rate that the Site receives for Reduced Price Snacks.</t>
        </r>
      </text>
    </comment>
    <comment ref="FK18" authorId="0" shapeId="0" xr:uid="{00000000-0006-0000-0500-000011000000}">
      <text>
        <r>
          <rPr>
            <sz val="9"/>
            <color indexed="81"/>
            <rFont val="Tahoma"/>
            <family val="2"/>
          </rPr>
          <t xml:space="preserve">Enter the total ASP reimbursement rate that the Site receives for Paid Snacks.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s>
  <commentList>
    <comment ref="AC6" authorId="0" shapeId="0" xr:uid="{00000000-0006-0000-0600-000001000000}">
      <text>
        <r>
          <rPr>
            <sz val="9"/>
            <color indexed="81"/>
            <rFont val="Tahoma"/>
            <family val="2"/>
          </rPr>
          <t>Data for Free and Reduced Price categories is recorded on the SFA-1, Section 2.</t>
        </r>
      </text>
    </comment>
    <comment ref="AC7" authorId="0" shapeId="0" xr:uid="{00000000-0006-0000-0600-000002000000}">
      <text>
        <r>
          <rPr>
            <sz val="9"/>
            <color indexed="81"/>
            <rFont val="Tahoma"/>
            <family val="2"/>
          </rPr>
          <t>Data for Free and Reduced Price categories is recorded on the SFA-1, Section 2.</t>
        </r>
      </text>
    </comment>
    <comment ref="U8" authorId="0" shapeId="0" xr:uid="{00000000-0006-0000-0600-000003000000}">
      <text>
        <r>
          <rPr>
            <sz val="9"/>
            <color indexed="81"/>
            <rFont val="Tahoma"/>
            <family val="2"/>
          </rPr>
          <t>Data for Free and Reduced Price categories is recorded on the SFA-1, Section 4, Box A.</t>
        </r>
      </text>
    </comment>
    <comment ref="AC8" authorId="0" shapeId="0" xr:uid="{00000000-0006-0000-0600-000004000000}">
      <text>
        <r>
          <rPr>
            <sz val="9"/>
            <color indexed="81"/>
            <rFont val="Tahoma"/>
            <family val="2"/>
          </rPr>
          <t>Data for Free and Reduced Price categories is recorded on the SFA-1, Section 2.</t>
        </r>
      </text>
    </comment>
    <comment ref="AC9" authorId="0" shapeId="0" xr:uid="{00000000-0006-0000-0600-000005000000}">
      <text>
        <r>
          <rPr>
            <sz val="9"/>
            <color indexed="81"/>
            <rFont val="Tahoma"/>
            <family val="2"/>
          </rPr>
          <t>Data for Free and Reduced Price categories is recorded on the SFA-1, Section 2.</t>
        </r>
      </text>
    </comment>
    <comment ref="AU9" authorId="1" shapeId="0" xr:uid="{00000000-0006-0000-0600-000006000000}">
      <text>
        <r>
          <rPr>
            <b/>
            <sz val="9"/>
            <color indexed="81"/>
            <rFont val="Tahoma"/>
            <family val="2"/>
          </rPr>
          <t>State agency has the discrection to take fiscal action when application errors do not exceed 3% error threshold</t>
        </r>
      </text>
    </comment>
    <comment ref="I18" authorId="0" shapeId="0" xr:uid="{00000000-0006-0000-0600-000007000000}">
      <text>
        <r>
          <rPr>
            <b/>
            <sz val="9"/>
            <color indexed="81"/>
            <rFont val="Tahoma"/>
            <family val="2"/>
          </rPr>
          <t xml:space="preserve">
</t>
        </r>
        <r>
          <rPr>
            <sz val="9"/>
            <color indexed="81"/>
            <rFont val="Tahoma"/>
            <family val="2"/>
          </rPr>
          <t xml:space="preserve">SBP/Month of On-Site Review: Data for Free, Reduced Price, and Paid categories is recorded on the S-1, Line 19.
SBP/Review Period: Data for Free, Reduced Price, and Paid categories is recorded on the S-1, Line 20.
</t>
        </r>
      </text>
    </comment>
    <comment ref="Q18" authorId="0" shapeId="0" xr:uid="{00000000-0006-0000-0600-000008000000}">
      <text>
        <r>
          <rPr>
            <b/>
            <sz val="9"/>
            <color indexed="81"/>
            <rFont val="Tahoma"/>
            <family val="2"/>
          </rPr>
          <t xml:space="preserve">
</t>
        </r>
        <r>
          <rPr>
            <sz val="9"/>
            <color indexed="81"/>
            <rFont val="Tahoma"/>
            <family val="2"/>
          </rPr>
          <t xml:space="preserve">SBP: Data is recorded on the S-1, line 24C.
</t>
        </r>
      </text>
    </comment>
    <comment ref="AA18" authorId="0" shapeId="0" xr:uid="{00000000-0006-0000-0600-000009000000}">
      <text>
        <r>
          <rPr>
            <b/>
            <sz val="9"/>
            <color indexed="81"/>
            <rFont val="Tahoma"/>
            <family val="2"/>
          </rPr>
          <t xml:space="preserve">
</t>
        </r>
        <r>
          <rPr>
            <sz val="9"/>
            <color indexed="81"/>
            <rFont val="Tahoma"/>
            <family val="2"/>
          </rPr>
          <t>SBP/Day of Review: Data for deductions to Free, Reduced Price, and Paid categories is recorded on the S-1, Line 13. 
SBP/Review Period: Data for deductions to Free, Reduced Price, and Paid categories is recorded on the S-1, Line 17 A.
Other Meal Claim Errors (If applicable): Data for deductions to Free,  Reduced Price and Paid categories is recorded on the S-2,  Section 1, Column F.</t>
        </r>
      </text>
    </comment>
    <comment ref="AI18" authorId="0" shapeId="0" xr:uid="{00000000-0006-0000-0600-00000A000000}">
      <text>
        <r>
          <rPr>
            <b/>
            <sz val="9"/>
            <color indexed="81"/>
            <rFont val="Tahoma"/>
            <family val="2"/>
          </rPr>
          <t xml:space="preserve">
</t>
        </r>
        <r>
          <rPr>
            <sz val="9"/>
            <color indexed="81"/>
            <rFont val="Tahoma"/>
            <family val="2"/>
          </rPr>
          <t>SBP/Day of Review: Data for additions to Free, Reduced Price, and Paid categories is recorded on the S-1, Line 13. 
SBP/Review Period: Data for additions to Free, Reduced Price, and Paid categories is recorded on the S-1, Line 17 A.
Other Meal Claim Errors (If applicable): Data for additions to Free,  Reduced Price and Paid categories is recorded on the S-2,  Section 1, Column F.</t>
        </r>
      </text>
    </comment>
    <comment ref="BM18" authorId="0" shapeId="0" xr:uid="{00000000-0006-0000-0600-00000B000000}">
      <text>
        <r>
          <rPr>
            <sz val="9"/>
            <color indexed="81"/>
            <rFont val="Tahoma"/>
            <family val="2"/>
          </rPr>
          <t xml:space="preserve">
SBP/Data for the total days claimed by the site for the month being recalulated is recorded on the S-1, Line 24 B
</t>
        </r>
      </text>
    </comment>
    <comment ref="BY18" authorId="0" shapeId="0" xr:uid="{00000000-0006-0000-0600-00000C000000}">
      <text>
        <r>
          <rPr>
            <sz val="9"/>
            <color indexed="81"/>
            <rFont val="Tahoma"/>
            <family val="2"/>
          </rPr>
          <t xml:space="preserve">SBP/Day of Review: From the S-1 form enter the SUM of Lines 10, 11 , 12 and 12 A.
SBP/Review Period: 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 xml:space="preserve">)
</t>
        </r>
      </text>
    </comment>
    <comment ref="CR18" authorId="0" shapeId="0" xr:uid="{00000000-0006-0000-0600-00000D000000}">
      <text>
        <r>
          <rPr>
            <b/>
            <sz val="9"/>
            <color indexed="81"/>
            <rFont val="Tahoma"/>
            <family val="2"/>
          </rPr>
          <t xml:space="preserve">
</t>
        </r>
        <r>
          <rPr>
            <sz val="9"/>
            <color indexed="81"/>
            <rFont val="Tahoma"/>
            <family val="2"/>
          </rPr>
          <t xml:space="preserve">Enter the total SBP reimbursement rate that the site receives for Free Meals.
</t>
        </r>
      </text>
    </comment>
    <comment ref="CT18" authorId="0" shapeId="0" xr:uid="{00000000-0006-0000-0600-00000E000000}">
      <text>
        <r>
          <rPr>
            <sz val="9"/>
            <color indexed="81"/>
            <rFont val="Tahoma"/>
            <family val="2"/>
          </rPr>
          <t xml:space="preserve">
Enter the total SBP reimbursement rate that the site receives for Reduced Price Meals.
</t>
        </r>
      </text>
    </comment>
    <comment ref="CV18" authorId="0" shapeId="0" xr:uid="{00000000-0006-0000-0600-00000F000000}">
      <text>
        <r>
          <rPr>
            <sz val="9"/>
            <color indexed="81"/>
            <rFont val="Tahoma"/>
            <family val="2"/>
          </rPr>
          <t xml:space="preserve">
Enter the total SBP reimbursement rate that the site receives for Paid Meals.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s>
  <commentList>
    <comment ref="AC6" authorId="0" shapeId="0" xr:uid="{00000000-0006-0000-0700-000001000000}">
      <text>
        <r>
          <rPr>
            <sz val="9"/>
            <color indexed="81"/>
            <rFont val="Tahoma"/>
            <family val="2"/>
          </rPr>
          <t>Data for Free and Reduced Price categories is recorded on the SFA-1, Section 2.</t>
        </r>
      </text>
    </comment>
    <comment ref="U8" authorId="0" shapeId="0" xr:uid="{00000000-0006-0000-0700-000002000000}">
      <text>
        <r>
          <rPr>
            <sz val="9"/>
            <color indexed="81"/>
            <rFont val="Tahoma"/>
            <family val="2"/>
          </rPr>
          <t>Data for Free and Reduced Price categories is recorded on the SFA-1, Section 4, Box A.</t>
        </r>
      </text>
    </comment>
    <comment ref="AU9" authorId="1" shapeId="0" xr:uid="{00000000-0006-0000-0700-000003000000}">
      <text>
        <r>
          <rPr>
            <b/>
            <sz val="9"/>
            <color indexed="81"/>
            <rFont val="Tahoma"/>
            <family val="2"/>
          </rPr>
          <t>State agency has the discrection to take fiscal action when application errors do not exceed 3% error threshold</t>
        </r>
      </text>
    </comment>
    <comment ref="I18" authorId="0" shapeId="0" xr:uid="{00000000-0006-0000-0700-000004000000}">
      <text>
        <r>
          <rPr>
            <sz val="9"/>
            <color indexed="81"/>
            <rFont val="Tahoma"/>
            <family val="2"/>
          </rPr>
          <t xml:space="preserve">
SSO NSLP/Data for Month of On-site review is recorded on SSO S-1 Line 12.
</t>
        </r>
      </text>
    </comment>
    <comment ref="Q18" authorId="0" shapeId="0" xr:uid="{00000000-0006-0000-0700-000005000000}">
      <text>
        <r>
          <rPr>
            <sz val="9"/>
            <color indexed="81"/>
            <rFont val="Tahoma"/>
            <family val="2"/>
          </rPr>
          <t>SSO</t>
        </r>
        <r>
          <rPr>
            <b/>
            <sz val="9"/>
            <color indexed="81"/>
            <rFont val="Tahoma"/>
            <family val="2"/>
          </rPr>
          <t xml:space="preserve"> </t>
        </r>
        <r>
          <rPr>
            <sz val="9"/>
            <color indexed="81"/>
            <rFont val="Tahoma"/>
            <family val="2"/>
          </rPr>
          <t xml:space="preserve">NSLP/ Data is recorded on the SSO S-1, Line 14 C.
</t>
        </r>
      </text>
    </comment>
    <comment ref="AA18" authorId="0" shapeId="0" xr:uid="{00000000-0006-0000-0700-000006000000}">
      <text>
        <r>
          <rPr>
            <b/>
            <sz val="9"/>
            <color indexed="81"/>
            <rFont val="Tahoma"/>
            <family val="2"/>
          </rPr>
          <t xml:space="preserve">
</t>
        </r>
        <r>
          <rPr>
            <sz val="9"/>
            <color indexed="81"/>
            <rFont val="Tahoma"/>
            <family val="2"/>
          </rPr>
          <t xml:space="preserve">SSO NSLP/  Data for deductions to Free, Reduced Price, and Paid categories is recorded on the  SSO S-1, Line 9.
Other Meal Claim Errors (If applicable): Data for deductions to Free, Reduced Price, and Paid categories is recorded on the S-2,  Section 1, Column F.
</t>
        </r>
      </text>
    </comment>
    <comment ref="AI18" authorId="0" shapeId="0" xr:uid="{00000000-0006-0000-0700-000007000000}">
      <text>
        <r>
          <rPr>
            <b/>
            <sz val="9"/>
            <color indexed="81"/>
            <rFont val="Tahoma"/>
            <family val="2"/>
          </rPr>
          <t xml:space="preserve">
</t>
        </r>
        <r>
          <rPr>
            <sz val="9"/>
            <color indexed="81"/>
            <rFont val="Tahoma"/>
            <family val="2"/>
          </rPr>
          <t>SSO NSLP/ Data for additions to Free, Reduced Price, and Paid categories is recorded on the  SSO S-1  Line 9. 
Other Meal Claim Errors (If applicable): Data for additions to Free, Reduced Price, and Paid categories is recorded on the S-2,  Section 1, Column F.</t>
        </r>
      </text>
    </comment>
    <comment ref="BK18" authorId="0" shapeId="0" xr:uid="{00000000-0006-0000-0700-000008000000}">
      <text>
        <r>
          <rPr>
            <b/>
            <sz val="9"/>
            <color indexed="81"/>
            <rFont val="Tahoma"/>
            <family val="2"/>
          </rPr>
          <t xml:space="preserve">
</t>
        </r>
        <r>
          <rPr>
            <sz val="9"/>
            <color indexed="81"/>
            <rFont val="Tahoma"/>
            <family val="2"/>
          </rPr>
          <t xml:space="preserve">
Data from the total days claimed  by the site for month being recalculated is recorded on the SSO S-1, Line 14 B.</t>
        </r>
        <r>
          <rPr>
            <b/>
            <sz val="9"/>
            <color indexed="81"/>
            <rFont val="Tahoma"/>
            <family val="2"/>
          </rPr>
          <t xml:space="preserve">
</t>
        </r>
        <r>
          <rPr>
            <sz val="9"/>
            <color indexed="81"/>
            <rFont val="Tahoma"/>
            <family val="2"/>
          </rPr>
          <t xml:space="preserve">
</t>
        </r>
      </text>
    </comment>
    <comment ref="BW18" authorId="0" shapeId="0" xr:uid="{00000000-0006-0000-0700-000009000000}">
      <text>
        <r>
          <rPr>
            <b/>
            <sz val="9"/>
            <color indexed="81"/>
            <rFont val="Tahoma"/>
            <family val="2"/>
          </rPr>
          <t xml:space="preserve">
</t>
        </r>
        <r>
          <rPr>
            <sz val="9"/>
            <color indexed="81"/>
            <rFont val="Tahoma"/>
            <family val="2"/>
          </rPr>
          <t xml:space="preserve">SSO NSLP/ Data is recorded on the SSO S-1, Lines 6, 7,   8a and 8 b.
Other Meal Claim Errors (If applicable): Data is recorded on the S-2,  Section 2, Column D (number of </t>
        </r>
        <r>
          <rPr>
            <b/>
            <sz val="9"/>
            <color indexed="81"/>
            <rFont val="Tahoma"/>
            <family val="2"/>
          </rPr>
          <t>meals only</t>
        </r>
        <r>
          <rPr>
            <sz val="9"/>
            <color indexed="81"/>
            <rFont val="Tahoma"/>
            <family val="2"/>
          </rPr>
          <t>).</t>
        </r>
      </text>
    </comment>
    <comment ref="CP18" authorId="0" shapeId="0" xr:uid="{00000000-0006-0000-0700-00000A000000}">
      <text>
        <r>
          <rPr>
            <sz val="9"/>
            <color indexed="81"/>
            <rFont val="Tahoma"/>
            <family val="2"/>
          </rPr>
          <t xml:space="preserve">Enter the total SSO NSLP reimbursement rate that the site receives for Free Meals.
</t>
        </r>
      </text>
    </comment>
    <comment ref="CR18" authorId="0" shapeId="0" xr:uid="{00000000-0006-0000-0700-00000B000000}">
      <text>
        <r>
          <rPr>
            <b/>
            <sz val="9"/>
            <color indexed="81"/>
            <rFont val="Tahoma"/>
            <family val="2"/>
          </rPr>
          <t xml:space="preserve">
</t>
        </r>
        <r>
          <rPr>
            <sz val="9"/>
            <color indexed="81"/>
            <rFont val="Tahoma"/>
            <family val="2"/>
          </rPr>
          <t xml:space="preserve">Enter the total SSO NSLP reimbursement rate that the site receives for Reduced Price Meals.
</t>
        </r>
      </text>
    </comment>
    <comment ref="CT18" authorId="0" shapeId="0" xr:uid="{00000000-0006-0000-0700-00000C000000}">
      <text>
        <r>
          <rPr>
            <b/>
            <sz val="9"/>
            <color indexed="81"/>
            <rFont val="Tahoma"/>
            <family val="2"/>
          </rPr>
          <t xml:space="preserve">
</t>
        </r>
        <r>
          <rPr>
            <sz val="9"/>
            <color indexed="81"/>
            <rFont val="Tahoma"/>
            <family val="2"/>
          </rPr>
          <t xml:space="preserve">Enter the total SSO NSLP reimbursement rate that the site receives for Paid Meals.
</t>
        </r>
      </text>
    </comment>
    <comment ref="FB18" authorId="0" shapeId="0" xr:uid="{00000000-0006-0000-0700-00000D000000}">
      <text>
        <r>
          <rPr>
            <sz val="9"/>
            <color indexed="81"/>
            <rFont val="Tahoma"/>
            <family val="2"/>
          </rPr>
          <t>ASP Free, Reduced Price, and Paid Data is recorded on the SSO  S-1, Line 10 A for Day of Review and Line 10B for the Review Period
Other Meal Claim Errors (If applicable): Afterschool Snack Data is recorded on the S-2, Section 3, Column D (</t>
        </r>
        <r>
          <rPr>
            <b/>
            <sz val="9"/>
            <color indexed="81"/>
            <rFont val="Tahoma"/>
            <family val="2"/>
          </rPr>
          <t>meals only</t>
        </r>
        <r>
          <rPr>
            <sz val="9"/>
            <color indexed="81"/>
            <rFont val="Tahoma"/>
            <family val="2"/>
          </rPr>
          <t>).</t>
        </r>
      </text>
    </comment>
    <comment ref="FJ18" authorId="0" shapeId="0" xr:uid="{00000000-0006-0000-0700-00000E000000}">
      <text>
        <r>
          <rPr>
            <sz val="9"/>
            <color indexed="81"/>
            <rFont val="Tahoma"/>
            <family val="2"/>
          </rPr>
          <t>Enter the total Snack reimbursement rate that the Site receives for Free Snacks.</t>
        </r>
      </text>
    </comment>
    <comment ref="FL18" authorId="0" shapeId="0" xr:uid="{00000000-0006-0000-0700-00000F000000}">
      <text>
        <r>
          <rPr>
            <sz val="9"/>
            <color indexed="81"/>
            <rFont val="Tahoma"/>
            <family val="2"/>
          </rPr>
          <t>Enter the total Snack reimbursement rate that the Site receives for Reduced Price Snacks.</t>
        </r>
      </text>
    </comment>
    <comment ref="FN18" authorId="0" shapeId="0" xr:uid="{00000000-0006-0000-0700-000010000000}">
      <text>
        <r>
          <rPr>
            <sz val="9"/>
            <color indexed="81"/>
            <rFont val="Tahoma"/>
            <family val="2"/>
          </rPr>
          <t xml:space="preserve">Enter the total Snack reimbursement rate that the Site receives for Paid Snacks.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Karen Campbell</author>
    <author>SWRO</author>
  </authors>
  <commentList>
    <comment ref="AC6" authorId="0" shapeId="0" xr:uid="{00000000-0006-0000-0800-000001000000}">
      <text>
        <r>
          <rPr>
            <sz val="9"/>
            <color indexed="81"/>
            <rFont val="Tahoma"/>
            <family val="2"/>
          </rPr>
          <t>Data for Free and Reduced Price categories is recorded on the SFA-1, Section 2.</t>
        </r>
      </text>
    </comment>
    <comment ref="AC7" authorId="0" shapeId="0" xr:uid="{00000000-0006-0000-0800-000002000000}">
      <text>
        <r>
          <rPr>
            <sz val="9"/>
            <color indexed="81"/>
            <rFont val="Tahoma"/>
            <family val="2"/>
          </rPr>
          <t>Data for Free and Reduced Price categories is recorded on the SFA-1, Section 2.</t>
        </r>
      </text>
    </comment>
    <comment ref="U8" authorId="0" shapeId="0" xr:uid="{00000000-0006-0000-0800-000003000000}">
      <text>
        <r>
          <rPr>
            <sz val="9"/>
            <color indexed="81"/>
            <rFont val="Tahoma"/>
            <family val="2"/>
          </rPr>
          <t>Data for Free and Reduced Price categories is recorded on the SFA-1, Section 4, Box A.</t>
        </r>
      </text>
    </comment>
    <comment ref="AC8" authorId="0" shapeId="0" xr:uid="{00000000-0006-0000-0800-000004000000}">
      <text>
        <r>
          <rPr>
            <sz val="9"/>
            <color indexed="81"/>
            <rFont val="Tahoma"/>
            <family val="2"/>
          </rPr>
          <t>Data for Free and Reduced Price categories is recorded on the SFA-1, Section 2.</t>
        </r>
      </text>
    </comment>
    <comment ref="AC9" authorId="0" shapeId="0" xr:uid="{00000000-0006-0000-0800-000005000000}">
      <text>
        <r>
          <rPr>
            <sz val="9"/>
            <color indexed="81"/>
            <rFont val="Tahoma"/>
            <family val="2"/>
          </rPr>
          <t>Data for Free and Reduced Price categories is recorded on the SFA-1, Section 2.</t>
        </r>
      </text>
    </comment>
    <comment ref="AU9" authorId="1" shapeId="0" xr:uid="{00000000-0006-0000-0800-000006000000}">
      <text>
        <r>
          <rPr>
            <b/>
            <sz val="9"/>
            <color indexed="81"/>
            <rFont val="Tahoma"/>
            <family val="2"/>
          </rPr>
          <t>State agency has the discrection to take fiscal action when application errors do not exceed 3% error threshold</t>
        </r>
      </text>
    </comment>
    <comment ref="I18" authorId="0" shapeId="0" xr:uid="{00000000-0006-0000-0800-000007000000}">
      <text>
        <r>
          <rPr>
            <sz val="9"/>
            <color indexed="81"/>
            <rFont val="Tahoma"/>
            <family val="2"/>
          </rPr>
          <t xml:space="preserve">SSO SBP/Data for Month of On-site review is recorded on SSO S-1 Line 12.
</t>
        </r>
      </text>
    </comment>
    <comment ref="Q18" authorId="0" shapeId="0" xr:uid="{00000000-0006-0000-0800-000008000000}">
      <text>
        <r>
          <rPr>
            <sz val="9"/>
            <color indexed="81"/>
            <rFont val="Tahoma"/>
            <family val="2"/>
          </rPr>
          <t xml:space="preserve">SSO SBP: Data is recorded on the SSO S-1, Line 13 C.
</t>
        </r>
      </text>
    </comment>
    <comment ref="AA18" authorId="0" shapeId="0" xr:uid="{00000000-0006-0000-0800-000009000000}">
      <text>
        <r>
          <rPr>
            <sz val="9"/>
            <color indexed="81"/>
            <rFont val="Tahoma"/>
            <family val="2"/>
          </rPr>
          <t xml:space="preserve">
SSO SBP/ Data for deductions to Free, Reduced Price, and Paid categories is recorded on the SSO
S-1, Line 9.
Other Meal Claim Errors (ifapplicable): Data for deductions to Free,  Reduced Price and Paid categories is recorded on the S-2,  Section 1, Column F.</t>
        </r>
      </text>
    </comment>
    <comment ref="AI18" authorId="0" shapeId="0" xr:uid="{00000000-0006-0000-0800-00000A000000}">
      <text>
        <r>
          <rPr>
            <sz val="9"/>
            <color indexed="81"/>
            <rFont val="Tahoma"/>
            <family val="2"/>
          </rPr>
          <t xml:space="preserve">
SSO SBP/ Data for additions to Free, Reduced Price, and Paid categories is recorded on the SSO S-1, Line 9.
Other Meal Claim Errors (ifapplicable): Data for additions to Free,  Reduced Price and Paid categories is recorded on the S-2,  Section 1, Column F.</t>
        </r>
      </text>
    </comment>
    <comment ref="BK18" authorId="0" shapeId="0" xr:uid="{00000000-0006-0000-0800-00000B000000}">
      <text>
        <r>
          <rPr>
            <sz val="9"/>
            <color indexed="81"/>
            <rFont val="Tahoma"/>
            <family val="2"/>
          </rPr>
          <t>Data from the total days claimed  by the site for month being recalculated is recorded on the SSO S-1, Line 27 B.</t>
        </r>
        <r>
          <rPr>
            <b/>
            <sz val="9"/>
            <color indexed="81"/>
            <rFont val="Tahoma"/>
            <family val="2"/>
          </rPr>
          <t xml:space="preserve">
</t>
        </r>
        <r>
          <rPr>
            <b/>
            <sz val="9"/>
            <color indexed="81"/>
            <rFont val="Tahoma"/>
            <family val="2"/>
          </rPr>
          <t xml:space="preserve">
</t>
        </r>
        <r>
          <rPr>
            <sz val="9"/>
            <color indexed="81"/>
            <rFont val="Tahoma"/>
            <family val="2"/>
          </rPr>
          <t xml:space="preserve">
</t>
        </r>
      </text>
    </comment>
    <comment ref="BW18" authorId="0" shapeId="0" xr:uid="{00000000-0006-0000-0800-00000C000000}">
      <text>
        <r>
          <rPr>
            <sz val="9"/>
            <color indexed="81"/>
            <rFont val="Tahoma"/>
            <family val="2"/>
          </rPr>
          <t xml:space="preserve">
SSO SBP/ From the SSO S-1 fom enter the SUM of  Lines 6,7, 8a and 8b.
Other Meal Claim Errors (If applicable): Data is recorded on the S-2,  Section 2, Column D (number of meals only).</t>
        </r>
      </text>
    </comment>
    <comment ref="CP18" authorId="0" shapeId="0" xr:uid="{00000000-0006-0000-0800-00000D000000}">
      <text>
        <r>
          <rPr>
            <b/>
            <sz val="9"/>
            <color indexed="81"/>
            <rFont val="Tahoma"/>
            <family val="2"/>
          </rPr>
          <t xml:space="preserve">Windows User:
</t>
        </r>
        <r>
          <rPr>
            <sz val="9"/>
            <color indexed="81"/>
            <rFont val="Tahoma"/>
            <family val="2"/>
          </rPr>
          <t xml:space="preserve">Enter the total SSO  SBP reimbursement rate that the site receives for Free Meals.
</t>
        </r>
      </text>
    </comment>
    <comment ref="CR18" authorId="0" shapeId="0" xr:uid="{00000000-0006-0000-0800-00000E000000}">
      <text>
        <r>
          <rPr>
            <b/>
            <sz val="9"/>
            <color indexed="81"/>
            <rFont val="Tahoma"/>
            <family val="2"/>
          </rPr>
          <t xml:space="preserve">Windows User:
</t>
        </r>
        <r>
          <rPr>
            <sz val="9"/>
            <color indexed="81"/>
            <rFont val="Tahoma"/>
            <family val="2"/>
          </rPr>
          <t xml:space="preserve">Enter the total  SSO SBP reimbursement rate that the site receives for Reduced Price Meals.
</t>
        </r>
      </text>
    </comment>
    <comment ref="CT18" authorId="0" shapeId="0" xr:uid="{00000000-0006-0000-0800-00000F000000}">
      <text>
        <r>
          <rPr>
            <b/>
            <sz val="9"/>
            <color indexed="81"/>
            <rFont val="Tahoma"/>
            <family val="2"/>
          </rPr>
          <t xml:space="preserve">Windows User:
</t>
        </r>
        <r>
          <rPr>
            <sz val="9"/>
            <color indexed="81"/>
            <rFont val="Tahoma"/>
            <family val="2"/>
          </rPr>
          <t xml:space="preserve">Enter the total  SSO SBP reimbursement rate that  the site receives for Paid Meals.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Karen Campbell</author>
  </authors>
  <commentList>
    <comment ref="I18" authorId="0" shapeId="0" xr:uid="{00000000-0006-0000-0900-000001000000}">
      <text>
        <r>
          <rPr>
            <sz val="9"/>
            <color indexed="81"/>
            <rFont val="Tahoma"/>
            <family val="2"/>
          </rPr>
          <t xml:space="preserve">NSLP/Month of On-Site review: Data is recorded on the S-1, Line 19.
NSLP/Review Period: Data is recorded on the S-1, Line 20.
</t>
        </r>
      </text>
    </comment>
    <comment ref="M18" authorId="0" shapeId="0" xr:uid="{00000000-0006-0000-0900-000002000000}">
      <text>
        <r>
          <rPr>
            <sz val="9"/>
            <color indexed="81"/>
            <rFont val="Tahoma"/>
            <family val="2"/>
          </rPr>
          <t xml:space="preserve">NSLP/Day of Review: Data for deductions to Free, Reduced Price, and Paid categories is recorded on the S-1, Line 13.. 
NSLP/Review Period: Data for deductions to Free, Reduced Price, and Paid categories is recorded on the S-1, Line 17 B.
Other Meal Claim Errors (If applicable): Data for deductions to Free,  Reduced Price and Paid categories is recorded on the S-2,  Section 1, Column F.
</t>
        </r>
      </text>
    </comment>
    <comment ref="O18" authorId="0" shapeId="0" xr:uid="{00000000-0006-0000-0900-000003000000}">
      <text>
        <r>
          <rPr>
            <sz val="9"/>
            <color indexed="81"/>
            <rFont val="Tahoma"/>
            <family val="2"/>
          </rPr>
          <t xml:space="preserve">
NSLP/Day of Review: Data for additions to Free, Reduced Price, and Paid categories is recorded on the S-1, Line 13. 
NSLP/Review Period: Data for additions to Free, Reduced Price, and Paid categories is recorded on the S-1, Line 17B. 
Other Meal Claim Errors (If applicable): Data for additions to Free,  Reduced Price and Paid categories is recorded on the S-2,  Section 1, Column F.</t>
        </r>
      </text>
    </comment>
    <comment ref="W18" authorId="0" shapeId="0" xr:uid="{00000000-0006-0000-0900-000004000000}">
      <text>
        <r>
          <rPr>
            <sz val="9"/>
            <color indexed="81"/>
            <rFont val="Tahoma"/>
            <family val="2"/>
          </rPr>
          <t xml:space="preserve">NSLP/Day of Review:From the S-1 form enter the SUM of Lines  10, 11, 12 and 12A.
NSLP/Review Period: From the S-1 form enter the SUM of  Lines  14, 15, 16, and 16 A.
Other Meal Claim Errors (If applicable): Data is recorded on the S-2,  Section 2, Column D (number of </t>
        </r>
        <r>
          <rPr>
            <b/>
            <sz val="9"/>
            <color indexed="81"/>
            <rFont val="Tahoma"/>
            <family val="2"/>
          </rPr>
          <t>meals only</t>
        </r>
        <r>
          <rPr>
            <sz val="9"/>
            <color indexed="81"/>
            <rFont val="Tahoma"/>
            <family val="2"/>
          </rPr>
          <t>)</t>
        </r>
      </text>
    </comment>
    <comment ref="AA18" authorId="0" shapeId="0" xr:uid="{00000000-0006-0000-0900-000005000000}">
      <text>
        <r>
          <rPr>
            <b/>
            <sz val="9"/>
            <color indexed="81"/>
            <rFont val="Tahoma"/>
            <family val="2"/>
          </rPr>
          <t xml:space="preserve">
</t>
        </r>
        <r>
          <rPr>
            <sz val="9"/>
            <color indexed="81"/>
            <rFont val="Tahoma"/>
            <family val="2"/>
          </rPr>
          <t>NSLP SFA  Claiming %: Free, Reduced Price, and Paid percentages are recorded on the SFA-1A, Column B that corresponds to the School Site.</t>
        </r>
      </text>
    </comment>
    <comment ref="AI18" authorId="0" shapeId="0" xr:uid="{00000000-0006-0000-0900-000006000000}">
      <text>
        <r>
          <rPr>
            <sz val="9"/>
            <color indexed="81"/>
            <rFont val="Tahoma"/>
            <family val="2"/>
          </rPr>
          <t xml:space="preserve">
NSLP SA Claiming %: Free, Reduced Price, and Paid percentages are recorded on the SFA-1A, Column C that corresponds to the School Site.
</t>
        </r>
      </text>
    </comment>
    <comment ref="BA18" authorId="0" shapeId="0" xr:uid="{00000000-0006-0000-0900-000007000000}">
      <text>
        <r>
          <rPr>
            <b/>
            <sz val="9"/>
            <color indexed="81"/>
            <rFont val="Tahoma"/>
            <family val="2"/>
          </rPr>
          <t xml:space="preserve">
</t>
        </r>
        <r>
          <rPr>
            <sz val="9"/>
            <color indexed="81"/>
            <rFont val="Tahoma"/>
            <family val="2"/>
          </rPr>
          <t>Enter the total NSLP reimbursement rate that the site receives for Free Meals.</t>
        </r>
      </text>
    </comment>
    <comment ref="BC18" authorId="0" shapeId="0" xr:uid="{00000000-0006-0000-0900-000008000000}">
      <text>
        <r>
          <rPr>
            <b/>
            <sz val="9"/>
            <color indexed="81"/>
            <rFont val="Tahoma"/>
            <family val="2"/>
          </rPr>
          <t xml:space="preserve">
</t>
        </r>
        <r>
          <rPr>
            <sz val="9"/>
            <color indexed="81"/>
            <rFont val="Tahoma"/>
            <family val="2"/>
          </rPr>
          <t xml:space="preserve">Enter the total NSLP reimbursement rate that the site receives for Reduced Price Meals.
</t>
        </r>
      </text>
    </comment>
    <comment ref="BE18" authorId="0" shapeId="0" xr:uid="{00000000-0006-0000-0900-000009000000}">
      <text>
        <r>
          <rPr>
            <b/>
            <sz val="9"/>
            <color indexed="81"/>
            <rFont val="Tahoma"/>
            <family val="2"/>
          </rPr>
          <t xml:space="preserve">
</t>
        </r>
        <r>
          <rPr>
            <sz val="9"/>
            <color indexed="81"/>
            <rFont val="Tahoma"/>
            <family val="2"/>
          </rPr>
          <t xml:space="preserve">Enter the total NSLP reimbursement rate that the site receives for Paid Meals.
</t>
        </r>
      </text>
    </comment>
    <comment ref="CC18" authorId="0" shapeId="0" xr:uid="{00000000-0006-0000-0900-00000A000000}">
      <text>
        <r>
          <rPr>
            <b/>
            <sz val="9"/>
            <color indexed="81"/>
            <rFont val="Tahoma"/>
            <family val="2"/>
          </rPr>
          <t xml:space="preserve">
</t>
        </r>
        <r>
          <rPr>
            <sz val="9"/>
            <color indexed="81"/>
            <rFont val="Tahoma"/>
            <family val="2"/>
          </rPr>
          <t xml:space="preserve">FFVP Data is recorded on the S-1, Line 21 for Day of Review and Review Period.
Other Meal Claim Errors (If applicable): FFVP Data is recorded on the S-2, Section 4, Columns D and E.
</t>
        </r>
      </text>
    </comment>
    <comment ref="CG18" authorId="0" shapeId="0" xr:uid="{00000000-0006-0000-0900-00000B000000}">
      <text>
        <r>
          <rPr>
            <b/>
            <sz val="9"/>
            <color indexed="81"/>
            <rFont val="Tahoma"/>
            <family val="2"/>
          </rPr>
          <t xml:space="preserve">
</t>
        </r>
        <r>
          <rPr>
            <sz val="9"/>
            <color indexed="81"/>
            <rFont val="Tahoma"/>
            <family val="2"/>
          </rPr>
          <t>ASP Data is recorded on the S-1, Line 22A for Day of Review.  Line 22B for Review Period
Other Meal Claim Errors (If applicable): Afterschool Snack Data is recorded on the S-2, Section 3, Column D (</t>
        </r>
        <r>
          <rPr>
            <b/>
            <sz val="9"/>
            <color indexed="81"/>
            <rFont val="Tahoma"/>
            <family val="2"/>
          </rPr>
          <t>meals only</t>
        </r>
        <r>
          <rPr>
            <sz val="9"/>
            <color indexed="81"/>
            <rFont val="Tahoma"/>
            <family val="2"/>
          </rPr>
          <t>).</t>
        </r>
      </text>
    </comment>
    <comment ref="CO18" authorId="0" shapeId="0" xr:uid="{00000000-0006-0000-0900-00000C000000}">
      <text>
        <r>
          <rPr>
            <b/>
            <sz val="9"/>
            <color indexed="81"/>
            <rFont val="Tahoma"/>
            <family val="2"/>
          </rPr>
          <t xml:space="preserve">
</t>
        </r>
        <r>
          <rPr>
            <sz val="9"/>
            <color indexed="81"/>
            <rFont val="Tahoma"/>
            <family val="2"/>
          </rPr>
          <t xml:space="preserve">Enter the total ASP reimbursement rate that the Site receives for Free Snacks. </t>
        </r>
      </text>
    </comment>
    <comment ref="CQ18" authorId="0" shapeId="0" xr:uid="{00000000-0006-0000-0900-00000D000000}">
      <text>
        <r>
          <rPr>
            <b/>
            <sz val="9"/>
            <color indexed="81"/>
            <rFont val="Tahoma"/>
            <family val="2"/>
          </rPr>
          <t xml:space="preserve">
Windows User:
</t>
        </r>
        <r>
          <rPr>
            <sz val="9"/>
            <color indexed="81"/>
            <rFont val="Tahoma"/>
            <family val="2"/>
          </rPr>
          <t>Enter the total ASP reimbursement rate that the Site receives for Reduced Price Snacks.</t>
        </r>
      </text>
    </comment>
    <comment ref="CS18" authorId="0" shapeId="0" xr:uid="{00000000-0006-0000-0900-00000E000000}">
      <text>
        <r>
          <rPr>
            <b/>
            <sz val="9"/>
            <color indexed="81"/>
            <rFont val="Tahoma"/>
            <family val="2"/>
          </rPr>
          <t xml:space="preserve">Windows User:
</t>
        </r>
        <r>
          <rPr>
            <sz val="9"/>
            <color indexed="81"/>
            <rFont val="Tahoma"/>
            <family val="2"/>
          </rPr>
          <t>Enter the total ASP reimbursement rate that the Site receives for Paid Snacks.</t>
        </r>
      </text>
    </comment>
  </commentList>
</comments>
</file>

<file path=xl/sharedStrings.xml><?xml version="1.0" encoding="utf-8"?>
<sst xmlns="http://schemas.openxmlformats.org/spreadsheetml/2006/main" count="1345" uniqueCount="244">
  <si>
    <t>For Non-Provision Schools and Base-Year Provision 2 &amp; 3 Schools</t>
  </si>
  <si>
    <t>No.</t>
  </si>
  <si>
    <t>FREE</t>
  </si>
  <si>
    <t>REDUCED PRICE</t>
  </si>
  <si>
    <t>PAID</t>
  </si>
  <si>
    <t>TOTAL</t>
  </si>
  <si>
    <t>Review Information:</t>
  </si>
  <si>
    <t>Month Being Reviewed:</t>
  </si>
  <si>
    <t>SFA Name:</t>
  </si>
  <si>
    <t>Name of Site</t>
  </si>
  <si>
    <t>Fiscal Action Formula - Summary</t>
  </si>
  <si>
    <t>For Non-Provision Schools, Base Year Provision 2 &amp; 3 Schools, and Non-Base Year Provision Schools</t>
  </si>
  <si>
    <t>Total NSLP - Standard:</t>
  </si>
  <si>
    <t>Total NSLP - Provision 3:</t>
  </si>
  <si>
    <t>Total NSLP Fiscal Action:</t>
  </si>
  <si>
    <t>Total SBP - Standard:</t>
  </si>
  <si>
    <t>Total SBP - Provision 3:</t>
  </si>
  <si>
    <t>Total SBP Fiscal Action:</t>
  </si>
  <si>
    <t>Total SMP Errors:</t>
  </si>
  <si>
    <t>Establish Total Fiscal Action:</t>
  </si>
  <si>
    <t>Review Period</t>
  </si>
  <si>
    <t>Day of Review</t>
  </si>
  <si>
    <t>Other</t>
  </si>
  <si>
    <t>Period:</t>
  </si>
  <si>
    <t>For Non-Base-Year Provision 2 &amp; Community Eligibility Provision Schools</t>
  </si>
  <si>
    <t>Deductions</t>
  </si>
  <si>
    <t>Additions</t>
  </si>
  <si>
    <t>% Free</t>
  </si>
  <si>
    <t>% Reduced Price</t>
  </si>
  <si>
    <t>% Paid</t>
  </si>
  <si>
    <t>Free</t>
  </si>
  <si>
    <t>Reduced Price</t>
  </si>
  <si>
    <t>Paid</t>
  </si>
  <si>
    <t>Total</t>
  </si>
  <si>
    <t>Reduced price</t>
  </si>
  <si>
    <t>For Non-Base-Year Provision 3 Schools</t>
  </si>
  <si>
    <t>Total NSLP - Provision 2 &amp; CEP:</t>
  </si>
  <si>
    <t>January</t>
  </si>
  <si>
    <t>March</t>
  </si>
  <si>
    <t>April</t>
  </si>
  <si>
    <t>May</t>
  </si>
  <si>
    <t>June</t>
  </si>
  <si>
    <t>July</t>
  </si>
  <si>
    <t>August</t>
  </si>
  <si>
    <t>September</t>
  </si>
  <si>
    <t>October</t>
  </si>
  <si>
    <t>November</t>
  </si>
  <si>
    <t>December</t>
  </si>
  <si>
    <t>February</t>
  </si>
  <si>
    <t>Total SBP - Standard SSO:</t>
  </si>
  <si>
    <t>Total SBP - Provision 2 &amp; CEP:</t>
  </si>
  <si>
    <t>4: Number of Meals Claimed by the Site:</t>
  </si>
  <si>
    <t>3: TOTAL FISCAL ACTION FOR NSLP STANDARD:</t>
  </si>
  <si>
    <t>5A: Adjust for Consolidation Errors (Deductions):</t>
  </si>
  <si>
    <t>5B: Adjust for Consolidation Errors (Additions):</t>
  </si>
  <si>
    <t>6: Number of Meals Claimed Adjusted for Consolidation Errors:</t>
  </si>
  <si>
    <t>7: Total Non-Reimbursable Meals:</t>
  </si>
  <si>
    <t>8: Number of Reimbursable Meals by Benefit Type:</t>
  </si>
  <si>
    <t>4: Number of Meals Claimed by SFA at the Reviewed Site Requiring Recalculation:</t>
  </si>
  <si>
    <t>5: Number of Meals Claimed by SFA at the Reviewed Site for the 30-Consecutive-Operating-Day Recalculation Period:</t>
  </si>
  <si>
    <t>6A: Adjust for Consolidation Errors (Deductions):</t>
  </si>
  <si>
    <t>6B: Adjust for Consolidation Errors (Additions):</t>
  </si>
  <si>
    <t>7: Number of Meals Claimed Adjusted for Consolidation Errors:</t>
  </si>
  <si>
    <t>8: Select Month Being Recalculated:</t>
  </si>
  <si>
    <t>9: Normalization Factor:</t>
  </si>
  <si>
    <t>10: Operating Days in Month being Recalculated:</t>
  </si>
  <si>
    <t>11: Normalized &amp; Recalculated Meal Counts at the Reviewed Site:</t>
  </si>
  <si>
    <t>12: Total Non-Reimbursable Meals:</t>
  </si>
  <si>
    <t>13: Total Number of Reibursable Meals:</t>
  </si>
  <si>
    <t>14: Normalized &amp; Recalculated Reimbursable Meal Counts at the Reviewed Site:</t>
  </si>
  <si>
    <t>3: TOTAL FISCAL ACTION FOR SBP STANDARD:</t>
  </si>
  <si>
    <t>1: TOTAL FISCAL ACTION FOR NSLP Provision 2 &amp; CEP:</t>
  </si>
  <si>
    <t>2: Total Number of Meals Claimed by the Site:</t>
  </si>
  <si>
    <t>3: Adjust for Consolidation Errors:</t>
  </si>
  <si>
    <t>4: Meals Adjusted for Consolidation Errors:</t>
  </si>
  <si>
    <t>5: Total Non-Reimbursable Meals:</t>
  </si>
  <si>
    <r>
      <t xml:space="preserve">6A: SFA Claiming Percentages: </t>
    </r>
    <r>
      <rPr>
        <sz val="7"/>
        <color theme="1"/>
        <rFont val="Calibri"/>
        <family val="2"/>
        <scheme val="minor"/>
      </rPr>
      <t>NOTE: If CEP is used ensure 1.6 multiplier is accounted for and leave % Reduced Price field blank</t>
    </r>
  </si>
  <si>
    <r>
      <t xml:space="preserve">6B: SA Claiming Percentages: </t>
    </r>
    <r>
      <rPr>
        <sz val="7"/>
        <color theme="1"/>
        <rFont val="Calibri"/>
        <family val="2"/>
        <scheme val="minor"/>
      </rPr>
      <t>NOTE: If CEP is used ensure 1.6 multiplier is accounted for and leave % Reduced Price field blank</t>
    </r>
  </si>
  <si>
    <t>7: Maximum Number of Reimbursable Meals by Benefit Type:</t>
  </si>
  <si>
    <t>8: Reimbursement Rates for Each Benefit Type:</t>
  </si>
  <si>
    <t>9: Reimbursement Amounts Claimed by SFA:</t>
  </si>
  <si>
    <t>10: Maximum Allowable Reimbursement Based on SA Assessment:</t>
  </si>
  <si>
    <t>11: Amount of NSLP Fiscal Action:</t>
  </si>
  <si>
    <t>13B: Reimbursement Rates for Each Benefit Type of After School Snack:</t>
  </si>
  <si>
    <t>10: Total Non-Reimbursable Meals:</t>
  </si>
  <si>
    <r>
      <t xml:space="preserve">11A: SFA Claiming Percentages: </t>
    </r>
    <r>
      <rPr>
        <sz val="7"/>
        <color theme="1"/>
        <rFont val="Calibri"/>
        <family val="2"/>
        <scheme val="minor"/>
      </rPr>
      <t>NOTE: If CEP is used ensure 1.6 multiplier is accounted for and leave % Reduced Price field blank</t>
    </r>
  </si>
  <si>
    <r>
      <t xml:space="preserve">11B: SA Claiming Percentages: </t>
    </r>
    <r>
      <rPr>
        <sz val="7"/>
        <color theme="1"/>
        <rFont val="Calibri"/>
        <family val="2"/>
        <scheme val="minor"/>
      </rPr>
      <t>NOTE: If CEP is used ensure 1.6 multiplier is accounted for and leave % Reduced Price field blank</t>
    </r>
  </si>
  <si>
    <t>12: Maximum Number of Reimbursable Meals by Benefit Type:</t>
  </si>
  <si>
    <t>13: Reimbursement Rates for Each Benefit Type:</t>
  </si>
  <si>
    <t>14: Reimbursement Amounts Claimed by SFA:</t>
  </si>
  <si>
    <t>15: Maximum Allowable Reimbursement Based on SA Assessment:</t>
  </si>
  <si>
    <t>16: Amount of NSLP Fiscal Action:</t>
  </si>
  <si>
    <t>18B: Reimbursement Rates for Each Benefit Type of After School Snack:</t>
  </si>
  <si>
    <t>1: TOTAL FISCAL ACTION FOR SBP Provision 2 &amp; CEP:</t>
  </si>
  <si>
    <t>2: Number of Meals Claimed Requiring RECALC:</t>
  </si>
  <si>
    <t>3: Meal Count for 30-Day Recalculation Period:</t>
  </si>
  <si>
    <t>4: Adjust for Consolidation Errors:</t>
  </si>
  <si>
    <t>5: Meals Adjusted for Consolidation Errors:</t>
  </si>
  <si>
    <t>6: Select Month Being Recalculated:</t>
  </si>
  <si>
    <t>7: Normalization Factor</t>
  </si>
  <si>
    <t>8: Operating Days in Month being Recalculated:</t>
  </si>
  <si>
    <t>9: Normalized and Recalculated Meal Count:</t>
  </si>
  <si>
    <t>1: TOTAL FISCAL ACTION FOR NSLP Provision 3:</t>
  </si>
  <si>
    <t>2: Funds (to be) Provided to Site for Month:</t>
  </si>
  <si>
    <t>3: Adjust for Incorrect Payment if Necessary:</t>
  </si>
  <si>
    <t>6: Maximum Number of Reimbursable Meals by Benefit Type:</t>
  </si>
  <si>
    <t>7: Reimbursement Rates for Each Benefit Type:</t>
  </si>
  <si>
    <t>8: Reimbursment Claimed by Site:</t>
  </si>
  <si>
    <t>9: Maximum Allowable Reimbursement</t>
  </si>
  <si>
    <t>10: Amount of NSLP Fiscal Action:</t>
  </si>
  <si>
    <t>12B: Reimbursement Rates for Each Benefit Type of After School Snack:</t>
  </si>
  <si>
    <t>1: TOTAL FISCAL ACTION FOR SMP:</t>
  </si>
  <si>
    <t>2: SMP Milk Reimbursement Rate</t>
  </si>
  <si>
    <t>3: Number of Non-Reimbursable Milks:</t>
  </si>
  <si>
    <t>14: TOTAL FISCAL ACTION FOR SITE:</t>
  </si>
  <si>
    <t>19: TOTAL FISCAL ACTION FOR SITE:</t>
  </si>
  <si>
    <t>11: TOTAL FISCAL ACTION FOR SITE:</t>
  </si>
  <si>
    <t>16: TOTAL FISCAL ACTION FOR SITE:</t>
  </si>
  <si>
    <t>13: TOTAL FISCAL ACTION FOR SITE:</t>
  </si>
  <si>
    <t>10: TOTAL FISCAL ACTION FOR SITE:</t>
  </si>
  <si>
    <t>4: TOTAL FISCAL ACTION FOR SITE:</t>
  </si>
  <si>
    <t>All</t>
  </si>
  <si>
    <t>13C: Total After School Snack Adjustment:</t>
  </si>
  <si>
    <t>18C: Total After School Snack Adjustment:</t>
  </si>
  <si>
    <t>12C: Total After School Snack Adjustment:</t>
  </si>
  <si>
    <t>Yes</t>
  </si>
  <si>
    <t>No</t>
  </si>
  <si>
    <t>Free to Reduced</t>
  </si>
  <si>
    <t>Reduced to Free</t>
  </si>
  <si>
    <t>3% Threshold Calculation</t>
  </si>
  <si>
    <t>Reduced</t>
  </si>
  <si>
    <t>Benefit Issuance Changes</t>
  </si>
  <si>
    <t>TOTALS:</t>
  </si>
  <si>
    <t>Change in RP Meals</t>
  </si>
  <si>
    <t>Change in Free Meals</t>
  </si>
  <si>
    <t>Error rates per type</t>
  </si>
  <si>
    <t>Section 8 Total</t>
  </si>
  <si>
    <t>Free to Paid</t>
  </si>
  <si>
    <t>Reduced to Paid</t>
  </si>
  <si>
    <t>Totaled</t>
  </si>
  <si>
    <t>Rounded Total</t>
  </si>
  <si>
    <t>Select Month</t>
  </si>
  <si>
    <t>Lunch Reimbursement</t>
  </si>
  <si>
    <t>Breakfast Reimbursement</t>
  </si>
  <si>
    <t>YES</t>
  </si>
  <si>
    <t>NO</t>
  </si>
  <si>
    <t xml:space="preserve">November </t>
  </si>
  <si>
    <t>Snack</t>
  </si>
  <si>
    <t xml:space="preserve">April </t>
  </si>
  <si>
    <t xml:space="preserve">May </t>
  </si>
  <si>
    <t xml:space="preserve">June </t>
  </si>
  <si>
    <t>Assess Fiscal Action</t>
  </si>
  <si>
    <t>TOTAL FREE</t>
  </si>
  <si>
    <t>TOTAL REDUCED</t>
  </si>
  <si>
    <t>TOTAL PAID</t>
  </si>
  <si>
    <t>Total Fresh Fruit &amp; Vegetable Program:</t>
  </si>
  <si>
    <t>Total Afterschool Snack Program:</t>
  </si>
  <si>
    <t>14A: Amount of SBP Fiscal Action by Site:</t>
  </si>
  <si>
    <t>For Non-Provision Schools and Base-Year Provision 2 &amp; 3 Schools, FFVP, and ASSP</t>
  </si>
  <si>
    <t>Fiscal Action Formula for Breakfast (SBP) - Standard</t>
  </si>
  <si>
    <t>Total Adjusted Meal Count</t>
  </si>
  <si>
    <t>Recalc Month</t>
  </si>
  <si>
    <t>TOTALS</t>
  </si>
  <si>
    <t>Section 14 Total</t>
  </si>
  <si>
    <t>20A: Amount of NSLP Fiscal Action by Site:</t>
  </si>
  <si>
    <t>20A: Amount of SBP Fiscal Action by Site:</t>
  </si>
  <si>
    <t>`</t>
  </si>
  <si>
    <t>Test Column (M)</t>
  </si>
  <si>
    <t>Test Total</t>
  </si>
  <si>
    <t>Test Difference</t>
  </si>
  <si>
    <t>f</t>
  </si>
  <si>
    <t>r</t>
  </si>
  <si>
    <t>12: Total FFVP Reclaim 
(negative number):</t>
  </si>
  <si>
    <t>SMP</t>
  </si>
  <si>
    <t>1: Establish SFA Count of Reviewed Students</t>
  </si>
  <si>
    <t xml:space="preserve">  SFA Count of Students Eligible for Free and Reduced-Price Meals:</t>
  </si>
  <si>
    <t>2: Establish SA Count of Reviewed Students</t>
  </si>
  <si>
    <t>9: Reimbursement Rates for Each Benefit Type:</t>
  </si>
  <si>
    <t>10: Reimbursement Amounts Claimed by SFA:</t>
  </si>
  <si>
    <t>12: Amount of SBP Fiscal Action by Site:</t>
  </si>
  <si>
    <t>Change in Paid Meals</t>
  </si>
  <si>
    <t>12B: Allowable Total Meals after Fiscal Action</t>
  </si>
  <si>
    <t>12C: Allowable Total Reimbursement after Fiscal Action</t>
  </si>
  <si>
    <t>13: Total FFVP Reclaim 
(use a negative number):</t>
  </si>
  <si>
    <t>14B: Reimbursement Rates for Each Benefit Type of After School Snack:</t>
  </si>
  <si>
    <t>14C: Total After School Snack Adjustment:</t>
  </si>
  <si>
    <t>15: TOTAL FISCAL ACTION FOR SITE:</t>
  </si>
  <si>
    <t>15: Reimbursement Rates for Each Benefit Type:</t>
  </si>
  <si>
    <t>16: Reimbursement Amounts Claimed by SFA:</t>
  </si>
  <si>
    <t>18B: Allowable Total Meals after Fiscal Action</t>
  </si>
  <si>
    <t>18C: Allowable Total Reimbursement after Fiscal Action</t>
  </si>
  <si>
    <t>20B: Reimbursement Rates for Each Benefit Type of After School Snack:</t>
  </si>
  <si>
    <t>20C: Total After School Snack Adjustment:</t>
  </si>
  <si>
    <t>21: TOTAL FISCAL ACTION FOR SITE:</t>
  </si>
  <si>
    <t>Difference</t>
  </si>
  <si>
    <t>11: SFA-wide Reimbursable Meals by Benefit Type Adjusted by Error Rate per Application Category</t>
  </si>
  <si>
    <t>17: SFA-wide Reimbursable Meals by Benefit Type Adjusted by Error Rate per Application Category</t>
  </si>
  <si>
    <t>13: Total Fiscal Action For Site</t>
  </si>
  <si>
    <t>19. Total Fiscal Action for Site</t>
  </si>
  <si>
    <t xml:space="preserve"> </t>
  </si>
  <si>
    <t>3: Meal Count for 30-Day Recalc. Period:</t>
  </si>
  <si>
    <t>Fiscal Action Formula for Lunch (NSLP) - Seamless Summer Option (Closed and Migrant Sites)</t>
  </si>
  <si>
    <t>Total NSLP -  SSO:</t>
  </si>
  <si>
    <t>Fiscal Action Formula for Breakfast (SBP) - Standard  (Closed and Migrant Sites)</t>
  </si>
  <si>
    <t>20: TOTAL FISCAL ACTION FOR SITE:</t>
  </si>
  <si>
    <t>19B: Reimbursement Rates for Each Benefit Type of Snacks:</t>
  </si>
  <si>
    <t>19C: Total Snack Adjustment:</t>
  </si>
  <si>
    <t>13B: Reimbursement Rates for Each Benefit Type of  Snacks:</t>
  </si>
  <si>
    <t>For Non-Provision Schools and Base-Year Provision 2 &amp; 3 Schools  and ASSP</t>
  </si>
  <si>
    <t>Fiscal Action Formula  for Lunch (NSLP) - Standard *ONLY USED FOR FULL RECALCULATION*</t>
  </si>
  <si>
    <t>Fiscal Action Formula for Breakfast (SBP)  - Standard *ONLY USED FOR FULL RECALCULATION*</t>
  </si>
  <si>
    <t>Fiscal Action Formula  for Seamless Summer Option (SSO) Lunch (NSLP) - Standard *ONLY USED FOR FULL RECALCULATION*</t>
  </si>
  <si>
    <t>Fiscal Action Formula for Seamless Summer option (SSO) Breakfast (SBP)  - Standard *ONLY USED FOR FULL RECALCULATION*</t>
  </si>
  <si>
    <t>Fiscal Action Formula for Lunch (NSLP) - Provision 2 &amp; CEP</t>
  </si>
  <si>
    <t>Fiscal Action Formula  for Breakfast (SBP) - Provision 2 &amp; CEP</t>
  </si>
  <si>
    <t>Fiscal Action Formula  for Lunch (NSLP) - Provision 2 &amp; CEP *ONLY USED FOR FULL RECALCULATION*</t>
  </si>
  <si>
    <t>Fiscal Action Formula  for Breakfast (SBP) - Provision 2 &amp; CEP *ONLY USED FOR FULL RECALCULATION*</t>
  </si>
  <si>
    <t>Fiscal Action Formula  for Lunch (NSLP) - Provision 3</t>
  </si>
  <si>
    <t>Fiscal Action Formula  for Breakfast (SBP) - Provision 3</t>
  </si>
  <si>
    <t>Fiscal Action Formula  for Special Milk Program (SMP)</t>
  </si>
  <si>
    <t>14A: Number of After School Snacks Adjustments (Disallowed = negative # or Added = positive #) for Each Benefit Type:</t>
  </si>
  <si>
    <t>20A: Number of After School Snacks Adjustments (Disallowed = negative # or Added = positive #) for Each Benefit Type:</t>
  </si>
  <si>
    <t>19A: Number of After School Snacks Adjustments (Disallowed = negative # or Added = positive #) for Each Benefit Type:</t>
  </si>
  <si>
    <t>13A: Number of After School Snacks Adjustments (Disallowed = negative # or Added = positive #) for Each Benefit Type:</t>
  </si>
  <si>
    <t>18A: Number of After School Snacks Adjustments (Disallowed = negative # or Added = positive #) for Each Benefit Type:</t>
  </si>
  <si>
    <t>12A: Number of After School Snacks Adjustments (Disallowed = negative # or Added = positive #) for Each Benefit Type:</t>
  </si>
  <si>
    <t>12A: Adjustment to Meals per Site by Category (CB&amp;I)</t>
  </si>
  <si>
    <t>CBI Error Percentage</t>
  </si>
  <si>
    <t xml:space="preserve"> Name of Site</t>
  </si>
  <si>
    <t>1. Establish SFA Count of Reviewed Students</t>
  </si>
  <si>
    <t>2. Establish SA Count of Reviewed Students</t>
  </si>
  <si>
    <t xml:space="preserve"> SFA Count of Students Eligible for Free and Reduced-Price Meals:</t>
  </si>
  <si>
    <t>18A: Adjustment to Meals per Site by Category (CB&amp;I)</t>
  </si>
  <si>
    <t>18A: Adjustment to Meals per Site by Category</t>
  </si>
  <si>
    <t>Totals</t>
  </si>
  <si>
    <t>17: Total FFVP Reclaim (use negative):</t>
  </si>
  <si>
    <t>19: Total FFVP Reclaim (use negative number):</t>
  </si>
  <si>
    <t>11: Total FFVP Reclaim (use negative number):</t>
  </si>
  <si>
    <t>3% Threshold Met or Exceeded</t>
  </si>
  <si>
    <t>3%  Threshold Met or Exceeded</t>
  </si>
  <si>
    <t>13: Total Number of Reimbursable Meals:</t>
  </si>
  <si>
    <t>Attachment T11. Fiscal Action Workbook</t>
  </si>
  <si>
    <t>This information is being collected from State agencies, school food authorities, schools. This is a revision of a currently approved information collection.  The Richard B. Russell National School Lunch Act (NSLA) 42 U.S.C. § 1758, as amended, authorizes the National School Lunch Program (NSLP). This information is required to administer and operate this program in accordance with the NSLA. Under the Privacy Act of 1974, any personally identifying information obtained will be kept private to the extent of the law.  According to the Paperwork Reduction Act of 1995, an agency may not conduct or sponsor, and a person is not required to respond to, a collection of information unless it displays a valid OMB control number. The valid OMB control number for this information collection is 0584-0006. The time required to complete this information collection is estimated to average 47.5 hours of reporting burden per response. The burden consists of the time it takes for the State agency to conduct the off-site portion of the review which includes scheduling of the review and the completion of the Off-site Assessment, Resource Management Risk Indicator, and Site Selection Tools. Send comments regarding this burden estimate or any other aspect of this collection of information, including suggestions for reducing this burden, to: U.S. Department of Agriculture, Food and Nutrition Services, Office of Policy Support, 3101 Park Center Drive, Room 1014, Alexandria, VA 22302, ATTN: PRA (0584-0006). Do not return the completed form to this address.</t>
  </si>
  <si>
    <t>Attachment N.11. Fiscal Action Workbook OMB#0584-0006 Expiration Date: xx/xx/20xx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</si>
</sst>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4" formatCode="_(&quot;$&quot;* #,##0.00_);_(&quot;$&quot;* \(#,##0.00\);_(&quot;$&quot;* &quot;-&quot;??_);_(@_)"/>
    <numFmt numFmtId="43" formatCode="_(* #,##0.00_);_(* \(#,##0.00\);_(* &quot;-&quot;??_);_(@_)"/>
    <numFmt numFmtId="164" formatCode="0.000"/>
    <numFmt numFmtId="165" formatCode="_(&quot;$&quot;* #,##0.000_);_(&quot;$&quot;* \(#,##0.000\);_(&quot;$&quot;* &quot;-&quot;??_);_(@_)"/>
    <numFmt numFmtId="166" formatCode="0.000000000"/>
    <numFmt numFmtId="167" formatCode="0.000%"/>
    <numFmt numFmtId="168" formatCode="_(* #,##0_);_(* \(#,##0\);_(* &quot;-&quot;??_);_(@_)"/>
    <numFmt numFmtId="169" formatCode="&quot;$&quot;#,##0.00"/>
    <numFmt numFmtId="170" formatCode="[$$-409]#,##0.00"/>
  </numFmts>
  <fonts count="23" x14ac:knownFonts="1">
    <font>
      <sz val="11"/>
      <color theme="1"/>
      <name val="Calibri"/>
      <family val="2"/>
      <scheme val="minor"/>
    </font>
    <font>
      <b/>
      <sz val="14"/>
      <color theme="1"/>
      <name val="Calibri"/>
      <family val="2"/>
      <scheme val="minor"/>
    </font>
    <font>
      <b/>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b/>
      <sz val="16"/>
      <name val="Calibri"/>
      <family val="2"/>
      <scheme val="minor"/>
    </font>
    <font>
      <u/>
      <sz val="11"/>
      <color theme="10"/>
      <name val="Calibri"/>
      <family val="2"/>
    </font>
    <font>
      <b/>
      <sz val="11"/>
      <name val="Calibri"/>
      <family val="2"/>
      <scheme val="minor"/>
    </font>
    <font>
      <b/>
      <sz val="12"/>
      <color rgb="FFFF0000"/>
      <name val="Calibri"/>
      <family val="2"/>
      <scheme val="minor"/>
    </font>
    <font>
      <sz val="7"/>
      <color theme="1"/>
      <name val="Calibri"/>
      <family val="2"/>
      <scheme val="minor"/>
    </font>
    <font>
      <sz val="11"/>
      <color theme="0" tint="-4.9989318521683403E-2"/>
      <name val="Calibri"/>
      <family val="2"/>
      <scheme val="minor"/>
    </font>
    <font>
      <b/>
      <sz val="12"/>
      <color theme="0" tint="-4.9989318521683403E-2"/>
      <name val="Calibri"/>
      <family val="2"/>
      <scheme val="minor"/>
    </font>
    <font>
      <sz val="11"/>
      <color theme="0" tint="-0.14999847407452621"/>
      <name val="Calibri"/>
      <family val="2"/>
      <scheme val="minor"/>
    </font>
    <font>
      <sz val="9"/>
      <color indexed="81"/>
      <name val="Tahoma"/>
      <family val="2"/>
    </font>
    <font>
      <b/>
      <sz val="9"/>
      <color indexed="81"/>
      <name val="Tahoma"/>
      <family val="2"/>
    </font>
    <font>
      <sz val="10"/>
      <color theme="1"/>
      <name val="Calibri"/>
      <family val="2"/>
      <scheme val="minor"/>
    </font>
    <font>
      <sz val="11"/>
      <color theme="0" tint="-0.249977111117893"/>
      <name val="Calibri"/>
      <family val="2"/>
      <scheme val="minor"/>
    </font>
    <font>
      <sz val="11"/>
      <name val="Calibri"/>
      <family val="2"/>
      <scheme val="minor"/>
    </font>
    <font>
      <b/>
      <u/>
      <sz val="9"/>
      <color indexed="81"/>
      <name val="Tahoma"/>
      <family val="2"/>
    </font>
    <font>
      <sz val="11"/>
      <color theme="4" tint="0.59999389629810485"/>
      <name val="Calibri"/>
      <family val="2"/>
      <scheme val="minor"/>
    </font>
    <font>
      <sz val="22"/>
      <color theme="1"/>
      <name val="Calibri"/>
      <family val="2"/>
      <scheme val="minor"/>
    </font>
  </fonts>
  <fills count="11">
    <fill>
      <patternFill patternType="none"/>
    </fill>
    <fill>
      <patternFill patternType="gray125"/>
    </fill>
    <fill>
      <patternFill patternType="solid">
        <fgColor theme="5"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rgb="FFE0E0E0"/>
        <bgColor indexed="64"/>
      </patternFill>
    </fill>
    <fill>
      <patternFill patternType="solid">
        <fgColor theme="5" tint="0.79998168889431442"/>
        <bgColor indexed="64"/>
      </patternFill>
    </fill>
    <fill>
      <patternFill patternType="solid">
        <fgColor theme="4" tint="0.59996337778862885"/>
        <bgColor indexed="64"/>
      </patternFill>
    </fill>
  </fills>
  <borders count="64">
    <border>
      <left/>
      <right/>
      <top/>
      <bottom/>
      <diagonal/>
    </border>
    <border>
      <left style="medium">
        <color auto="1"/>
      </left>
      <right/>
      <top/>
      <bottom/>
      <diagonal/>
    </border>
    <border>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medium">
        <color auto="1"/>
      </bottom>
      <diagonal/>
    </border>
    <border>
      <left style="thin">
        <color auto="1"/>
      </left>
      <right style="thin">
        <color auto="1"/>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thin">
        <color indexed="64"/>
      </top>
      <bottom/>
      <diagonal/>
    </border>
    <border>
      <left/>
      <right style="medium">
        <color auto="1"/>
      </right>
      <top style="thin">
        <color indexed="64"/>
      </top>
      <bottom/>
      <diagonal/>
    </border>
    <border>
      <left/>
      <right style="thin">
        <color auto="1"/>
      </right>
      <top/>
      <bottom style="thin">
        <color indexed="64"/>
      </bottom>
      <diagonal/>
    </border>
    <border>
      <left/>
      <right style="medium">
        <color auto="1"/>
      </right>
      <top style="thin">
        <color indexed="64"/>
      </top>
      <bottom style="thin">
        <color indexed="64"/>
      </bottom>
      <diagonal/>
    </border>
    <border>
      <left style="medium">
        <color auto="1"/>
      </left>
      <right/>
      <top style="thin">
        <color auto="1"/>
      </top>
      <bottom style="thin">
        <color auto="1"/>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medium">
        <color indexed="64"/>
      </right>
      <top/>
      <bottom style="thin">
        <color indexed="64"/>
      </bottom>
      <diagonal/>
    </border>
    <border>
      <left/>
      <right style="thin">
        <color auto="1"/>
      </right>
      <top style="medium">
        <color auto="1"/>
      </top>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indexed="64"/>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style="thin">
        <color indexed="64"/>
      </left>
      <right/>
      <top style="thin">
        <color indexed="64"/>
      </top>
      <bottom/>
      <diagonal/>
    </border>
    <border>
      <left style="medium">
        <color indexed="64"/>
      </left>
      <right style="medium">
        <color indexed="64"/>
      </right>
      <top/>
      <bottom style="thin">
        <color auto="1"/>
      </bottom>
      <diagonal/>
    </border>
    <border>
      <left style="thin">
        <color indexed="64"/>
      </left>
      <right style="medium">
        <color indexed="64"/>
      </right>
      <top style="medium">
        <color auto="1"/>
      </top>
      <bottom style="thin">
        <color auto="1"/>
      </bottom>
      <diagonal/>
    </border>
    <border>
      <left style="thin">
        <color auto="1"/>
      </left>
      <right style="medium">
        <color auto="1"/>
      </right>
      <top/>
      <bottom/>
      <diagonal/>
    </border>
    <border>
      <left style="medium">
        <color auto="1"/>
      </left>
      <right style="thin">
        <color auto="1"/>
      </right>
      <top/>
      <bottom/>
      <diagonal/>
    </border>
    <border>
      <left style="medium">
        <color auto="1"/>
      </left>
      <right/>
      <top style="thin">
        <color auto="1"/>
      </top>
      <bottom/>
      <diagonal/>
    </border>
  </borders>
  <cellStyleXfs count="6">
    <xf numFmtId="0" fontId="0" fillId="0" borderId="0"/>
    <xf numFmtId="44" fontId="3" fillId="0" borderId="0" applyFont="0" applyFill="0" applyBorder="0" applyAlignment="0" applyProtection="0"/>
    <xf numFmtId="0" fontId="8" fillId="0" borderId="0" applyNumberFormat="0" applyFill="0" applyBorder="0" applyAlignment="0" applyProtection="0">
      <alignment vertical="top"/>
      <protection locked="0"/>
    </xf>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749">
    <xf numFmtId="0" fontId="0" fillId="0" borderId="0" xfId="0"/>
    <xf numFmtId="0" fontId="0" fillId="4" borderId="9" xfId="0" applyFill="1" applyBorder="1" applyAlignment="1" applyProtection="1">
      <alignment horizontal="center"/>
      <protection locked="0"/>
    </xf>
    <xf numFmtId="0" fontId="0" fillId="3" borderId="0" xfId="0" applyFill="1" applyAlignment="1" applyProtection="1">
      <alignment horizontal="center"/>
      <protection hidden="1"/>
    </xf>
    <xf numFmtId="0" fontId="0" fillId="6" borderId="9" xfId="0" applyFill="1" applyBorder="1" applyAlignment="1" applyProtection="1">
      <alignment horizontal="center"/>
      <protection hidden="1"/>
    </xf>
    <xf numFmtId="0" fontId="0" fillId="4" borderId="9" xfId="0" applyFill="1" applyBorder="1" applyAlignment="1" applyProtection="1">
      <alignment horizontal="left"/>
      <protection locked="0"/>
    </xf>
    <xf numFmtId="1" fontId="0" fillId="4" borderId="9" xfId="1" applyNumberFormat="1" applyFont="1" applyFill="1" applyBorder="1" applyAlignment="1" applyProtection="1">
      <alignment horizontal="center"/>
      <protection locked="0"/>
    </xf>
    <xf numFmtId="0" fontId="0" fillId="4" borderId="34"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5" fillId="0" borderId="0" xfId="0" applyFont="1"/>
    <xf numFmtId="44" fontId="3" fillId="0" borderId="0" xfId="1" applyFont="1"/>
    <xf numFmtId="44" fontId="3" fillId="0" borderId="0" xfId="1" applyFont="1" applyFill="1" applyBorder="1"/>
    <xf numFmtId="0" fontId="0" fillId="6" borderId="9" xfId="0" applyFill="1" applyBorder="1" applyAlignment="1" applyProtection="1">
      <alignment horizontal="center"/>
      <protection locked="0"/>
    </xf>
    <xf numFmtId="10" fontId="0" fillId="4" borderId="9" xfId="3" applyNumberFormat="1" applyFont="1" applyFill="1" applyBorder="1" applyAlignment="1" applyProtection="1">
      <alignment horizontal="center"/>
      <protection locked="0"/>
    </xf>
    <xf numFmtId="169" fontId="0" fillId="4" borderId="9" xfId="1" applyNumberFormat="1" applyFont="1" applyFill="1" applyBorder="1" applyAlignment="1" applyProtection="1">
      <alignment horizontal="center"/>
      <protection locked="0"/>
    </xf>
    <xf numFmtId="10" fontId="0" fillId="4" borderId="9" xfId="0" applyNumberFormat="1" applyFill="1" applyBorder="1" applyAlignment="1" applyProtection="1">
      <alignment horizontal="center"/>
      <protection locked="0"/>
    </xf>
    <xf numFmtId="1" fontId="0" fillId="4" borderId="9" xfId="0" applyNumberFormat="1" applyFill="1" applyBorder="1" applyAlignment="1" applyProtection="1">
      <alignment horizontal="center"/>
      <protection locked="0"/>
    </xf>
    <xf numFmtId="170" fontId="0" fillId="4" borderId="9" xfId="1" applyNumberFormat="1" applyFont="1" applyFill="1" applyBorder="1" applyAlignment="1" applyProtection="1">
      <alignment horizontal="center"/>
      <protection locked="0"/>
    </xf>
    <xf numFmtId="169" fontId="0" fillId="4" borderId="9" xfId="1" applyNumberFormat="1" applyFont="1" applyFill="1" applyBorder="1" applyAlignment="1" applyProtection="1">
      <alignment horizontal="right" indent="2"/>
      <protection locked="0"/>
    </xf>
    <xf numFmtId="0" fontId="0" fillId="5" borderId="0" xfId="0" applyFill="1" applyProtection="1">
      <protection locked="0"/>
    </xf>
    <xf numFmtId="0" fontId="5" fillId="5" borderId="0" xfId="0" applyFont="1" applyFill="1" applyProtection="1">
      <protection locked="0"/>
    </xf>
    <xf numFmtId="0" fontId="5" fillId="5" borderId="0" xfId="0" applyFont="1" applyFill="1" applyAlignment="1" applyProtection="1">
      <alignment horizontal="center"/>
      <protection locked="0"/>
    </xf>
    <xf numFmtId="0" fontId="12" fillId="3" borderId="6" xfId="0" applyFont="1" applyFill="1" applyBorder="1" applyProtection="1">
      <protection locked="0"/>
    </xf>
    <xf numFmtId="0" fontId="12" fillId="3" borderId="7" xfId="0" applyFont="1" applyFill="1" applyBorder="1" applyProtection="1">
      <protection locked="0"/>
    </xf>
    <xf numFmtId="0" fontId="2" fillId="3" borderId="7" xfId="0" applyFont="1" applyFill="1" applyBorder="1" applyAlignment="1" applyProtection="1">
      <alignment horizontal="center"/>
      <protection locked="0"/>
    </xf>
    <xf numFmtId="0" fontId="2" fillId="3" borderId="8" xfId="0" applyFont="1" applyFill="1" applyBorder="1" applyAlignment="1" applyProtection="1">
      <alignment horizontal="center"/>
      <protection locked="0"/>
    </xf>
    <xf numFmtId="0" fontId="2" fillId="5" borderId="0" xfId="0" applyFont="1" applyFill="1" applyAlignment="1" applyProtection="1">
      <alignment horizontal="center"/>
      <protection locked="0"/>
    </xf>
    <xf numFmtId="0" fontId="0" fillId="3" borderId="6" xfId="0" applyFill="1" applyBorder="1" applyProtection="1">
      <protection locked="0"/>
    </xf>
    <xf numFmtId="0" fontId="0" fillId="3" borderId="7" xfId="0" applyFill="1" applyBorder="1" applyProtection="1">
      <protection locked="0"/>
    </xf>
    <xf numFmtId="0" fontId="0" fillId="3" borderId="8" xfId="0" applyFill="1" applyBorder="1" applyProtection="1">
      <protection locked="0"/>
    </xf>
    <xf numFmtId="0" fontId="0" fillId="3" borderId="1" xfId="0" applyFill="1" applyBorder="1" applyProtection="1">
      <protection locked="0"/>
    </xf>
    <xf numFmtId="0" fontId="5" fillId="3" borderId="33" xfId="0" applyFont="1" applyFill="1" applyBorder="1" applyAlignment="1" applyProtection="1">
      <alignment horizontal="center"/>
      <protection locked="0"/>
    </xf>
    <xf numFmtId="0" fontId="0" fillId="3" borderId="26" xfId="0" applyFill="1" applyBorder="1" applyAlignment="1" applyProtection="1">
      <alignment horizontal="center"/>
      <protection locked="0"/>
    </xf>
    <xf numFmtId="0" fontId="0" fillId="3" borderId="0" xfId="0" applyFill="1" applyProtection="1">
      <protection locked="0"/>
    </xf>
    <xf numFmtId="0" fontId="0" fillId="6" borderId="21" xfId="0" applyFill="1" applyBorder="1" applyAlignment="1" applyProtection="1">
      <alignment horizontal="center"/>
      <protection locked="0"/>
    </xf>
    <xf numFmtId="0" fontId="0" fillId="7" borderId="0" xfId="0" applyFill="1" applyProtection="1">
      <protection locked="0"/>
    </xf>
    <xf numFmtId="0" fontId="0" fillId="7" borderId="29" xfId="0" applyFill="1" applyBorder="1" applyProtection="1">
      <protection locked="0"/>
    </xf>
    <xf numFmtId="0" fontId="0" fillId="3" borderId="10" xfId="0" applyFill="1" applyBorder="1" applyProtection="1">
      <protection locked="0"/>
    </xf>
    <xf numFmtId="0" fontId="0" fillId="7" borderId="6" xfId="0" applyFill="1" applyBorder="1" applyProtection="1">
      <protection locked="0"/>
    </xf>
    <xf numFmtId="0" fontId="5" fillId="7" borderId="22" xfId="0" applyFont="1" applyFill="1" applyBorder="1" applyAlignment="1" applyProtection="1">
      <alignment wrapText="1"/>
      <protection locked="0"/>
    </xf>
    <xf numFmtId="0" fontId="0" fillId="7" borderId="22" xfId="0" applyFill="1" applyBorder="1" applyProtection="1">
      <protection locked="0"/>
    </xf>
    <xf numFmtId="1" fontId="0" fillId="5" borderId="0" xfId="0" applyNumberFormat="1" applyFill="1" applyAlignment="1" applyProtection="1">
      <alignment horizontal="center"/>
      <protection locked="0"/>
    </xf>
    <xf numFmtId="0" fontId="12" fillId="3" borderId="1" xfId="0" applyFont="1" applyFill="1" applyBorder="1" applyProtection="1">
      <protection locked="0"/>
    </xf>
    <xf numFmtId="0" fontId="12" fillId="3" borderId="0" xfId="0" applyFont="1" applyFill="1" applyProtection="1">
      <protection locked="0"/>
    </xf>
    <xf numFmtId="0" fontId="5" fillId="3" borderId="0" xfId="0" applyFont="1" applyFill="1" applyProtection="1">
      <protection locked="0"/>
    </xf>
    <xf numFmtId="0" fontId="5" fillId="3" borderId="10" xfId="0" applyFont="1" applyFill="1" applyBorder="1" applyAlignment="1" applyProtection="1">
      <alignment horizontal="center"/>
      <protection locked="0"/>
    </xf>
    <xf numFmtId="0" fontId="5"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5" fillId="3" borderId="1" xfId="0" applyFont="1" applyFill="1" applyBorder="1" applyAlignment="1" applyProtection="1">
      <alignment vertical="center" wrapText="1"/>
      <protection locked="0"/>
    </xf>
    <xf numFmtId="0" fontId="5" fillId="3" borderId="16" xfId="0" applyFont="1" applyFill="1" applyBorder="1" applyAlignment="1" applyProtection="1">
      <alignment horizontal="center"/>
      <protection locked="0"/>
    </xf>
    <xf numFmtId="0" fontId="0" fillId="3" borderId="18" xfId="0" applyFill="1" applyBorder="1" applyAlignment="1" applyProtection="1">
      <alignment horizontal="center"/>
      <protection locked="0"/>
    </xf>
    <xf numFmtId="0" fontId="5" fillId="7" borderId="0" xfId="0" applyFont="1" applyFill="1" applyAlignment="1" applyProtection="1">
      <alignment vertical="center" wrapText="1"/>
      <protection locked="0"/>
    </xf>
    <xf numFmtId="0" fontId="0" fillId="7" borderId="18" xfId="0" applyFill="1" applyBorder="1" applyProtection="1">
      <protection locked="0"/>
    </xf>
    <xf numFmtId="0" fontId="0" fillId="7" borderId="28" xfId="0" applyFill="1" applyBorder="1" applyProtection="1">
      <protection locked="0"/>
    </xf>
    <xf numFmtId="0" fontId="5" fillId="7" borderId="24" xfId="0" applyFont="1" applyFill="1" applyBorder="1" applyProtection="1">
      <protection locked="0"/>
    </xf>
    <xf numFmtId="0" fontId="0" fillId="7" borderId="24" xfId="0" applyFill="1" applyBorder="1" applyProtection="1">
      <protection locked="0"/>
    </xf>
    <xf numFmtId="0" fontId="0" fillId="7" borderId="30" xfId="0" applyFill="1" applyBorder="1" applyProtection="1">
      <protection locked="0"/>
    </xf>
    <xf numFmtId="44" fontId="0" fillId="5" borderId="0" xfId="0" applyNumberFormat="1" applyFill="1" applyProtection="1">
      <protection locked="0"/>
    </xf>
    <xf numFmtId="0" fontId="5" fillId="3" borderId="0" xfId="0" applyFont="1" applyFill="1" applyAlignment="1" applyProtection="1">
      <alignment horizontal="left"/>
      <protection locked="0"/>
    </xf>
    <xf numFmtId="0" fontId="5" fillId="3" borderId="10" xfId="0" applyFont="1" applyFill="1" applyBorder="1" applyAlignment="1" applyProtection="1">
      <alignment horizontal="left"/>
      <protection locked="0"/>
    </xf>
    <xf numFmtId="0" fontId="5" fillId="3" borderId="16" xfId="0" applyFont="1" applyFill="1" applyBorder="1" applyAlignment="1" applyProtection="1">
      <alignment horizontal="center" vertical="center" wrapText="1"/>
      <protection locked="0"/>
    </xf>
    <xf numFmtId="0" fontId="0" fillId="3" borderId="18" xfId="0" applyFill="1" applyBorder="1" applyAlignment="1" applyProtection="1">
      <alignment horizontal="center" vertical="center" wrapText="1"/>
      <protection locked="0"/>
    </xf>
    <xf numFmtId="0" fontId="0" fillId="6" borderId="31" xfId="0" applyFill="1" applyBorder="1" applyAlignment="1" applyProtection="1">
      <alignment horizontal="center"/>
      <protection locked="0"/>
    </xf>
    <xf numFmtId="0" fontId="5" fillId="7" borderId="17" xfId="0" applyFont="1" applyFill="1" applyBorder="1" applyAlignment="1" applyProtection="1">
      <alignment wrapText="1"/>
      <protection locked="0"/>
    </xf>
    <xf numFmtId="0" fontId="0" fillId="7" borderId="17" xfId="0" applyFill="1" applyBorder="1" applyProtection="1">
      <protection locked="0"/>
    </xf>
    <xf numFmtId="0" fontId="18" fillId="5" borderId="0" xfId="0" applyFont="1" applyFill="1" applyProtection="1">
      <protection locked="0"/>
    </xf>
    <xf numFmtId="4" fontId="0" fillId="5" borderId="0" xfId="0" applyNumberFormat="1" applyFill="1" applyProtection="1">
      <protection locked="0"/>
    </xf>
    <xf numFmtId="0" fontId="13" fillId="3" borderId="0" xfId="0" applyFont="1" applyFill="1" applyAlignment="1" applyProtection="1">
      <alignment horizontal="center"/>
      <protection locked="0"/>
    </xf>
    <xf numFmtId="0" fontId="5" fillId="7" borderId="19" xfId="0" applyFont="1" applyFill="1" applyBorder="1" applyAlignment="1" applyProtection="1">
      <alignment wrapText="1"/>
      <protection locked="0"/>
    </xf>
    <xf numFmtId="0" fontId="0" fillId="7" borderId="19" xfId="0" applyFill="1" applyBorder="1" applyProtection="1">
      <protection locked="0"/>
    </xf>
    <xf numFmtId="0" fontId="0" fillId="7" borderId="26" xfId="0" applyFill="1" applyBorder="1" applyProtection="1">
      <protection locked="0"/>
    </xf>
    <xf numFmtId="3" fontId="0" fillId="5" borderId="0" xfId="0" applyNumberFormat="1" applyFill="1" applyProtection="1">
      <protection locked="0"/>
    </xf>
    <xf numFmtId="0" fontId="4" fillId="3" borderId="1" xfId="0" applyFont="1" applyFill="1" applyBorder="1" applyProtection="1">
      <protection locked="0"/>
    </xf>
    <xf numFmtId="0" fontId="9" fillId="3" borderId="10" xfId="0" applyFont="1" applyFill="1" applyBorder="1" applyAlignment="1" applyProtection="1">
      <alignment horizontal="left"/>
      <protection locked="0"/>
    </xf>
    <xf numFmtId="0" fontId="5" fillId="3" borderId="0" xfId="0" applyFont="1" applyFill="1" applyAlignment="1" applyProtection="1">
      <alignment vertical="center" wrapText="1"/>
      <protection locked="0"/>
    </xf>
    <xf numFmtId="0" fontId="0" fillId="7" borderId="1" xfId="0" applyFill="1" applyBorder="1" applyProtection="1">
      <protection locked="0"/>
    </xf>
    <xf numFmtId="0" fontId="0" fillId="7" borderId="10" xfId="0" applyFill="1" applyBorder="1" applyProtection="1">
      <protection locked="0"/>
    </xf>
    <xf numFmtId="0" fontId="0" fillId="3" borderId="11" xfId="0" applyFill="1" applyBorder="1" applyProtection="1">
      <protection locked="0"/>
    </xf>
    <xf numFmtId="0" fontId="2" fillId="3" borderId="12" xfId="0" applyFont="1" applyFill="1" applyBorder="1" applyAlignment="1" applyProtection="1">
      <alignment horizontal="center"/>
      <protection locked="0"/>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0" fillId="3" borderId="12" xfId="0" applyFill="1" applyBorder="1" applyProtection="1">
      <protection locked="0"/>
    </xf>
    <xf numFmtId="0" fontId="0" fillId="3" borderId="13" xfId="0" applyFill="1" applyBorder="1" applyProtection="1">
      <protection locked="0"/>
    </xf>
    <xf numFmtId="0" fontId="0" fillId="7" borderId="11" xfId="0" applyFill="1" applyBorder="1" applyProtection="1">
      <protection locked="0"/>
    </xf>
    <xf numFmtId="0" fontId="0" fillId="7" borderId="12" xfId="0" applyFill="1" applyBorder="1" applyProtection="1">
      <protection locked="0"/>
    </xf>
    <xf numFmtId="0" fontId="0" fillId="7" borderId="13" xfId="0" applyFill="1" applyBorder="1" applyProtection="1">
      <protection locked="0"/>
    </xf>
    <xf numFmtId="0" fontId="0" fillId="6" borderId="11" xfId="0" applyFill="1" applyBorder="1" applyProtection="1">
      <protection locked="0"/>
    </xf>
    <xf numFmtId="0" fontId="0" fillId="6" borderId="12" xfId="0" applyFill="1" applyBorder="1" applyProtection="1">
      <protection locked="0"/>
    </xf>
    <xf numFmtId="0" fontId="0" fillId="6" borderId="13" xfId="0" applyFill="1" applyBorder="1" applyProtection="1">
      <protection locked="0"/>
    </xf>
    <xf numFmtId="0" fontId="0" fillId="5" borderId="0" xfId="0" applyFill="1" applyAlignment="1" applyProtection="1">
      <alignment horizontal="center" vertical="center"/>
      <protection locked="0"/>
    </xf>
    <xf numFmtId="0" fontId="0" fillId="5" borderId="0" xfId="0" applyFill="1" applyAlignment="1" applyProtection="1">
      <alignment horizontal="center" vertical="center" wrapText="1"/>
      <protection locked="0"/>
    </xf>
    <xf numFmtId="0" fontId="0" fillId="0" borderId="0" xfId="0" applyProtection="1">
      <protection locked="0"/>
    </xf>
    <xf numFmtId="0" fontId="0" fillId="7" borderId="3" xfId="0" applyFill="1" applyBorder="1" applyProtection="1">
      <protection locked="0"/>
    </xf>
    <xf numFmtId="0" fontId="0" fillId="5" borderId="0" xfId="0" applyFill="1" applyAlignment="1" applyProtection="1">
      <alignment horizontal="center"/>
      <protection locked="0"/>
    </xf>
    <xf numFmtId="3" fontId="0" fillId="5" borderId="0" xfId="0" applyNumberFormat="1" applyFill="1" applyAlignment="1" applyProtection="1">
      <alignment horizontal="center"/>
      <protection locked="0"/>
    </xf>
    <xf numFmtId="0" fontId="0" fillId="7" borderId="5" xfId="0" applyFill="1" applyBorder="1" applyProtection="1">
      <protection locked="0"/>
    </xf>
    <xf numFmtId="0" fontId="0" fillId="3" borderId="0" xfId="0" applyFill="1" applyAlignment="1" applyProtection="1">
      <alignment horizontal="center" vertical="center" wrapText="1"/>
      <protection locked="0"/>
    </xf>
    <xf numFmtId="0" fontId="0" fillId="0" borderId="5" xfId="0" applyBorder="1" applyProtection="1">
      <protection locked="0"/>
    </xf>
    <xf numFmtId="0" fontId="0" fillId="7" borderId="5" xfId="0" applyFill="1" applyBorder="1" applyAlignment="1" applyProtection="1">
      <alignment horizontal="center"/>
      <protection locked="0"/>
    </xf>
    <xf numFmtId="0" fontId="0" fillId="3" borderId="0" xfId="0" applyFill="1" applyAlignment="1" applyProtection="1">
      <alignment horizontal="center" vertical="center"/>
      <protection locked="0"/>
    </xf>
    <xf numFmtId="0" fontId="0" fillId="3" borderId="0" xfId="0" applyFill="1" applyAlignment="1" applyProtection="1">
      <alignment horizontal="center" wrapText="1"/>
      <protection locked="0"/>
    </xf>
    <xf numFmtId="0" fontId="0" fillId="3" borderId="1" xfId="0" applyFill="1" applyBorder="1" applyAlignment="1" applyProtection="1">
      <alignment vertical="center" wrapText="1"/>
      <protection locked="0"/>
    </xf>
    <xf numFmtId="0" fontId="0" fillId="7" borderId="1" xfId="0" applyFill="1" applyBorder="1" applyAlignment="1" applyProtection="1">
      <alignment vertical="center" wrapText="1"/>
      <protection locked="0"/>
    </xf>
    <xf numFmtId="0" fontId="0" fillId="7" borderId="0" xfId="0" applyFill="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0" fillId="7" borderId="8" xfId="0" applyFill="1" applyBorder="1" applyProtection="1">
      <protection locked="0"/>
    </xf>
    <xf numFmtId="0" fontId="0" fillId="3" borderId="14" xfId="0" applyFill="1" applyBorder="1" applyAlignment="1" applyProtection="1">
      <alignment horizontal="center"/>
      <protection locked="0"/>
    </xf>
    <xf numFmtId="0" fontId="0" fillId="7" borderId="14" xfId="0" applyFill="1" applyBorder="1" applyAlignment="1" applyProtection="1">
      <alignment horizontal="center" wrapText="1"/>
      <protection locked="0"/>
    </xf>
    <xf numFmtId="0" fontId="0" fillId="7" borderId="14" xfId="0" applyFill="1" applyBorder="1" applyAlignment="1" applyProtection="1">
      <alignment horizontal="center"/>
      <protection locked="0"/>
    </xf>
    <xf numFmtId="0" fontId="0" fillId="7" borderId="15" xfId="0" applyFill="1" applyBorder="1" applyAlignment="1" applyProtection="1">
      <alignment horizontal="center" wrapText="1"/>
      <protection locked="0"/>
    </xf>
    <xf numFmtId="0" fontId="0" fillId="7" borderId="1" xfId="0" applyFill="1" applyBorder="1" applyAlignment="1" applyProtection="1">
      <alignment horizontal="center" wrapText="1"/>
      <protection locked="0"/>
    </xf>
    <xf numFmtId="0" fontId="0" fillId="7" borderId="0" xfId="0" applyFill="1" applyAlignment="1" applyProtection="1">
      <alignment horizontal="center" wrapText="1"/>
      <protection locked="0"/>
    </xf>
    <xf numFmtId="0" fontId="5" fillId="7" borderId="10" xfId="0" applyFont="1" applyFill="1" applyBorder="1" applyAlignment="1" applyProtection="1">
      <alignment horizontal="center" wrapText="1"/>
      <protection locked="0"/>
    </xf>
    <xf numFmtId="0" fontId="0" fillId="3" borderId="15" xfId="0" applyFill="1" applyBorder="1" applyProtection="1">
      <protection locked="0"/>
    </xf>
    <xf numFmtId="0" fontId="0" fillId="5" borderId="10" xfId="0" applyFill="1" applyBorder="1" applyProtection="1">
      <protection locked="0"/>
    </xf>
    <xf numFmtId="0" fontId="0" fillId="7" borderId="7" xfId="0" applyFill="1" applyBorder="1" applyProtection="1">
      <protection locked="0"/>
    </xf>
    <xf numFmtId="0" fontId="0" fillId="7" borderId="61" xfId="0" applyFill="1" applyBorder="1" applyProtection="1">
      <protection locked="0"/>
    </xf>
    <xf numFmtId="0" fontId="0" fillId="5" borderId="10"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3" borderId="1" xfId="0" applyFill="1" applyBorder="1" applyAlignment="1" applyProtection="1">
      <alignment horizontal="center"/>
      <protection locked="0"/>
    </xf>
    <xf numFmtId="1" fontId="0" fillId="3" borderId="0" xfId="0" applyNumberFormat="1" applyFill="1" applyAlignment="1" applyProtection="1">
      <alignment horizontal="center"/>
      <protection locked="0"/>
    </xf>
    <xf numFmtId="1" fontId="0" fillId="3" borderId="10" xfId="0" applyNumberFormat="1" applyFill="1" applyBorder="1" applyAlignment="1" applyProtection="1">
      <alignment horizontal="center"/>
      <protection locked="0"/>
    </xf>
    <xf numFmtId="1" fontId="0" fillId="3" borderId="1" xfId="0" applyNumberFormat="1" applyFill="1" applyBorder="1" applyAlignment="1" applyProtection="1">
      <alignment horizontal="center"/>
      <protection locked="0"/>
    </xf>
    <xf numFmtId="169" fontId="0" fillId="3" borderId="0" xfId="0" applyNumberFormat="1" applyFill="1" applyAlignment="1" applyProtection="1">
      <alignment horizontal="center"/>
      <protection locked="0"/>
    </xf>
    <xf numFmtId="169" fontId="0" fillId="3" borderId="10" xfId="0" applyNumberFormat="1" applyFill="1" applyBorder="1" applyAlignment="1" applyProtection="1">
      <alignment horizontal="center"/>
      <protection locked="0"/>
    </xf>
    <xf numFmtId="169" fontId="0" fillId="5" borderId="0" xfId="0" applyNumberFormat="1" applyFill="1" applyAlignment="1" applyProtection="1">
      <alignment horizontal="center"/>
      <protection locked="0"/>
    </xf>
    <xf numFmtId="169" fontId="0" fillId="3" borderId="1" xfId="0" applyNumberFormat="1" applyFill="1" applyBorder="1" applyAlignment="1" applyProtection="1">
      <alignment horizontal="center"/>
      <protection locked="0"/>
    </xf>
    <xf numFmtId="2" fontId="0" fillId="7" borderId="41" xfId="0" applyNumberFormat="1" applyFill="1" applyBorder="1" applyProtection="1">
      <protection locked="0"/>
    </xf>
    <xf numFmtId="0" fontId="0" fillId="7" borderId="0" xfId="0" applyFill="1" applyAlignment="1" applyProtection="1">
      <alignment horizontal="center"/>
      <protection locked="0"/>
    </xf>
    <xf numFmtId="0" fontId="0" fillId="7" borderId="1" xfId="0" applyFill="1" applyBorder="1" applyAlignment="1" applyProtection="1">
      <alignment horizontal="center"/>
      <protection locked="0"/>
    </xf>
    <xf numFmtId="1" fontId="0" fillId="7" borderId="21" xfId="0" applyNumberFormat="1" applyFill="1" applyBorder="1" applyAlignment="1" applyProtection="1">
      <alignment horizontal="center"/>
      <protection locked="0"/>
    </xf>
    <xf numFmtId="1" fontId="0" fillId="7" borderId="61" xfId="0" applyNumberFormat="1" applyFill="1" applyBorder="1" applyAlignment="1" applyProtection="1">
      <alignment horizontal="center"/>
      <protection locked="0"/>
    </xf>
    <xf numFmtId="1" fontId="0" fillId="7" borderId="1" xfId="0" applyNumberFormat="1" applyFill="1" applyBorder="1" applyAlignment="1" applyProtection="1">
      <alignment horizontal="center"/>
      <protection locked="0"/>
    </xf>
    <xf numFmtId="1" fontId="0" fillId="7" borderId="10" xfId="0" applyNumberFormat="1" applyFill="1" applyBorder="1" applyAlignment="1" applyProtection="1">
      <alignment horizontal="center"/>
      <protection locked="0"/>
    </xf>
    <xf numFmtId="169" fontId="0" fillId="7" borderId="21" xfId="1" applyNumberFormat="1" applyFont="1" applyFill="1" applyBorder="1" applyAlignment="1" applyProtection="1">
      <alignment horizontal="center"/>
      <protection locked="0"/>
    </xf>
    <xf numFmtId="169" fontId="0" fillId="7" borderId="10" xfId="0" applyNumberFormat="1" applyFill="1" applyBorder="1" applyAlignment="1" applyProtection="1">
      <alignment horizontal="center"/>
      <protection locked="0"/>
    </xf>
    <xf numFmtId="169" fontId="0" fillId="3" borderId="0" xfId="0" applyNumberFormat="1" applyFill="1" applyAlignment="1" applyProtection="1">
      <alignment horizontal="right" indent="2"/>
      <protection locked="0"/>
    </xf>
    <xf numFmtId="4" fontId="3" fillId="5" borderId="0" xfId="1" applyNumberFormat="1" applyFont="1" applyFill="1" applyBorder="1" applyAlignment="1" applyProtection="1">
      <alignment horizontal="right" indent="2"/>
      <protection locked="0"/>
    </xf>
    <xf numFmtId="1" fontId="0" fillId="3" borderId="0" xfId="0" applyNumberFormat="1" applyFill="1" applyProtection="1">
      <protection locked="0"/>
    </xf>
    <xf numFmtId="1" fontId="0" fillId="3" borderId="10" xfId="0" applyNumberFormat="1" applyFill="1" applyBorder="1" applyProtection="1">
      <protection locked="0"/>
    </xf>
    <xf numFmtId="1" fontId="0" fillId="5" borderId="0" xfId="0" applyNumberFormat="1" applyFill="1" applyProtection="1">
      <protection locked="0"/>
    </xf>
    <xf numFmtId="1" fontId="0" fillId="3" borderId="1" xfId="0" applyNumberFormat="1" applyFill="1" applyBorder="1" applyProtection="1">
      <protection locked="0"/>
    </xf>
    <xf numFmtId="169" fontId="0" fillId="3" borderId="0" xfId="0" applyNumberFormat="1" applyFill="1" applyProtection="1">
      <protection locked="0"/>
    </xf>
    <xf numFmtId="169" fontId="0" fillId="3" borderId="10" xfId="0" applyNumberFormat="1" applyFill="1" applyBorder="1" applyProtection="1">
      <protection locked="0"/>
    </xf>
    <xf numFmtId="169" fontId="0" fillId="5" borderId="0" xfId="0" applyNumberFormat="1" applyFill="1" applyProtection="1">
      <protection locked="0"/>
    </xf>
    <xf numFmtId="169" fontId="0" fillId="3" borderId="1" xfId="0" applyNumberFormat="1" applyFill="1" applyBorder="1" applyProtection="1">
      <protection locked="0"/>
    </xf>
    <xf numFmtId="3" fontId="0" fillId="7" borderId="0" xfId="4" applyNumberFormat="1" applyFont="1" applyFill="1" applyBorder="1" applyAlignment="1" applyProtection="1">
      <alignment horizontal="right" indent="1"/>
      <protection locked="0"/>
    </xf>
    <xf numFmtId="3" fontId="0" fillId="7" borderId="10" xfId="4" applyNumberFormat="1" applyFont="1" applyFill="1" applyBorder="1" applyAlignment="1" applyProtection="1">
      <alignment horizontal="right" indent="1"/>
      <protection locked="0"/>
    </xf>
    <xf numFmtId="1" fontId="0" fillId="7" borderId="0" xfId="0" applyNumberFormat="1" applyFill="1" applyAlignment="1" applyProtection="1">
      <alignment horizontal="center"/>
      <protection locked="0"/>
    </xf>
    <xf numFmtId="1" fontId="0" fillId="7" borderId="17" xfId="0" applyNumberFormat="1" applyFill="1" applyBorder="1" applyAlignment="1" applyProtection="1">
      <alignment horizontal="center"/>
      <protection locked="0"/>
    </xf>
    <xf numFmtId="1" fontId="0" fillId="7" borderId="1" xfId="0" applyNumberFormat="1" applyFill="1" applyBorder="1" applyProtection="1">
      <protection locked="0"/>
    </xf>
    <xf numFmtId="169" fontId="0" fillId="7" borderId="0" xfId="0" applyNumberFormat="1" applyFill="1" applyAlignment="1" applyProtection="1">
      <alignment horizontal="center"/>
      <protection locked="0"/>
    </xf>
    <xf numFmtId="169" fontId="0" fillId="3" borderId="0" xfId="1" applyNumberFormat="1" applyFont="1" applyFill="1" applyBorder="1" applyAlignment="1" applyProtection="1">
      <alignment horizontal="center"/>
      <protection locked="0"/>
    </xf>
    <xf numFmtId="169" fontId="0" fillId="3" borderId="0" xfId="0" applyNumberFormat="1" applyFill="1" applyAlignment="1" applyProtection="1">
      <alignment horizontal="right" indent="3"/>
      <protection locked="0"/>
    </xf>
    <xf numFmtId="169" fontId="5" fillId="7" borderId="17" xfId="1" applyNumberFormat="1" applyFont="1" applyFill="1" applyBorder="1" applyAlignment="1" applyProtection="1">
      <alignment horizontal="right" indent="2"/>
      <protection locked="0"/>
    </xf>
    <xf numFmtId="2" fontId="0" fillId="7" borderId="0" xfId="0" applyNumberFormat="1" applyFill="1" applyProtection="1">
      <protection locked="0"/>
    </xf>
    <xf numFmtId="4" fontId="0" fillId="8" borderId="9" xfId="4" applyNumberFormat="1" applyFont="1" applyFill="1" applyBorder="1" applyAlignment="1" applyProtection="1">
      <alignment horizontal="right" indent="1"/>
      <protection locked="0"/>
    </xf>
    <xf numFmtId="4" fontId="0" fillId="8" borderId="42" xfId="4" applyNumberFormat="1" applyFont="1" applyFill="1" applyBorder="1" applyAlignment="1" applyProtection="1">
      <alignment horizontal="right" indent="1"/>
      <protection locked="0"/>
    </xf>
    <xf numFmtId="0" fontId="0" fillId="7" borderId="10" xfId="0" applyFill="1" applyBorder="1" applyAlignment="1" applyProtection="1">
      <alignment horizontal="center"/>
      <protection locked="0"/>
    </xf>
    <xf numFmtId="44" fontId="0" fillId="5" borderId="0" xfId="0" applyNumberFormat="1" applyFill="1" applyAlignment="1" applyProtection="1">
      <alignment horizontal="center"/>
      <protection locked="0"/>
    </xf>
    <xf numFmtId="4" fontId="0" fillId="7" borderId="0" xfId="4" applyNumberFormat="1" applyFont="1" applyFill="1" applyBorder="1" applyAlignment="1" applyProtection="1">
      <alignment horizontal="right" indent="1"/>
      <protection locked="0"/>
    </xf>
    <xf numFmtId="4" fontId="0" fillId="7" borderId="10" xfId="4" applyNumberFormat="1" applyFont="1" applyFill="1" applyBorder="1" applyAlignment="1" applyProtection="1">
      <alignment horizontal="right" indent="1"/>
      <protection locked="0"/>
    </xf>
    <xf numFmtId="169" fontId="0" fillId="7" borderId="0" xfId="0" applyNumberFormat="1" applyFill="1" applyAlignment="1" applyProtection="1">
      <alignment horizontal="right" indent="3"/>
      <protection locked="0"/>
    </xf>
    <xf numFmtId="2" fontId="0" fillId="7" borderId="41" xfId="0" applyNumberFormat="1" applyFill="1" applyBorder="1" applyAlignment="1" applyProtection="1">
      <alignment vertical="center" wrapText="1"/>
      <protection locked="0"/>
    </xf>
    <xf numFmtId="2" fontId="0" fillId="7" borderId="0" xfId="0" applyNumberFormat="1" applyFill="1" applyAlignment="1" applyProtection="1">
      <alignment vertical="center" wrapText="1"/>
      <protection locked="0"/>
    </xf>
    <xf numFmtId="4" fontId="0" fillId="8" borderId="9" xfId="4" applyNumberFormat="1" applyFont="1" applyFill="1" applyBorder="1" applyAlignment="1" applyProtection="1">
      <alignment horizontal="right" vertical="center" wrapText="1" indent="1"/>
      <protection locked="0"/>
    </xf>
    <xf numFmtId="0" fontId="0" fillId="7" borderId="0" xfId="0" applyFill="1" applyAlignment="1" applyProtection="1">
      <alignment horizontal="right" indent="1"/>
      <protection locked="0"/>
    </xf>
    <xf numFmtId="0" fontId="0" fillId="7" borderId="10" xfId="0" applyFill="1" applyBorder="1" applyAlignment="1" applyProtection="1">
      <alignment horizontal="right" indent="1"/>
      <protection locked="0"/>
    </xf>
    <xf numFmtId="1" fontId="0" fillId="7" borderId="45" xfId="0" applyNumberFormat="1" applyFill="1" applyBorder="1" applyAlignment="1" applyProtection="1">
      <alignment horizontal="center"/>
      <protection locked="0"/>
    </xf>
    <xf numFmtId="0" fontId="0" fillId="7" borderId="46" xfId="0" applyFill="1" applyBorder="1" applyAlignment="1" applyProtection="1">
      <alignment horizontal="left"/>
      <protection locked="0"/>
    </xf>
    <xf numFmtId="0" fontId="0" fillId="7" borderId="47" xfId="0" applyFill="1" applyBorder="1" applyProtection="1">
      <protection locked="0"/>
    </xf>
    <xf numFmtId="0" fontId="0" fillId="0" borderId="12" xfId="0" applyBorder="1" applyProtection="1">
      <protection locked="0"/>
    </xf>
    <xf numFmtId="0" fontId="0" fillId="6" borderId="48" xfId="0" applyFill="1" applyBorder="1" applyProtection="1">
      <protection locked="0"/>
    </xf>
    <xf numFmtId="4" fontId="0" fillId="5" borderId="0" xfId="4" applyNumberFormat="1" applyFont="1" applyFill="1" applyBorder="1" applyAlignment="1" applyProtection="1">
      <alignment horizontal="right" indent="1"/>
      <protection locked="0"/>
    </xf>
    <xf numFmtId="2" fontId="0" fillId="5" borderId="0" xfId="0" applyNumberFormat="1" applyFill="1" applyProtection="1">
      <protection locked="0"/>
    </xf>
    <xf numFmtId="0" fontId="0" fillId="5" borderId="0" xfId="0" applyFill="1" applyAlignment="1" applyProtection="1">
      <alignment horizontal="right" indent="1"/>
      <protection locked="0"/>
    </xf>
    <xf numFmtId="3" fontId="0" fillId="5" borderId="0" xfId="4" applyNumberFormat="1" applyFont="1" applyFill="1" applyBorder="1" applyAlignment="1" applyProtection="1">
      <alignment horizontal="right" indent="1"/>
      <protection locked="0"/>
    </xf>
    <xf numFmtId="168" fontId="0" fillId="5" borderId="0" xfId="0" applyNumberFormat="1" applyFill="1" applyAlignment="1" applyProtection="1">
      <alignment horizontal="center"/>
      <protection locked="0"/>
    </xf>
    <xf numFmtId="0" fontId="0" fillId="6" borderId="4" xfId="0" applyFill="1" applyBorder="1" applyProtection="1">
      <protection locked="0"/>
    </xf>
    <xf numFmtId="0" fontId="0" fillId="7" borderId="62" xfId="0" applyFill="1" applyBorder="1" applyAlignment="1" applyProtection="1">
      <alignment horizontal="center"/>
      <protection locked="0"/>
    </xf>
    <xf numFmtId="1" fontId="0" fillId="7" borderId="0" xfId="0" applyNumberFormat="1" applyFill="1" applyProtection="1">
      <protection locked="0"/>
    </xf>
    <xf numFmtId="1" fontId="0" fillId="7" borderId="10" xfId="0" applyNumberFormat="1" applyFill="1" applyBorder="1" applyProtection="1">
      <protection locked="0"/>
    </xf>
    <xf numFmtId="169" fontId="0" fillId="7" borderId="0" xfId="0" applyNumberFormat="1" applyFill="1" applyProtection="1">
      <protection locked="0"/>
    </xf>
    <xf numFmtId="169" fontId="0" fillId="7" borderId="10" xfId="0" applyNumberFormat="1" applyFill="1" applyBorder="1" applyProtection="1">
      <protection locked="0"/>
    </xf>
    <xf numFmtId="169" fontId="5" fillId="3" borderId="0" xfId="1" applyNumberFormat="1" applyFont="1" applyFill="1" applyBorder="1" applyAlignment="1" applyProtection="1">
      <alignment horizontal="center"/>
      <protection locked="0"/>
    </xf>
    <xf numFmtId="0" fontId="0" fillId="6" borderId="39" xfId="0" applyFill="1" applyBorder="1" applyProtection="1">
      <protection locked="0"/>
    </xf>
    <xf numFmtId="1" fontId="0" fillId="6" borderId="4" xfId="0" applyNumberFormat="1" applyFill="1" applyBorder="1" applyProtection="1">
      <protection locked="0"/>
    </xf>
    <xf numFmtId="1" fontId="0" fillId="6" borderId="38" xfId="0" applyNumberFormat="1" applyFill="1" applyBorder="1" applyProtection="1">
      <protection locked="0"/>
    </xf>
    <xf numFmtId="1" fontId="0" fillId="6" borderId="37" xfId="0" applyNumberFormat="1" applyFill="1" applyBorder="1" applyProtection="1">
      <protection locked="0"/>
    </xf>
    <xf numFmtId="169" fontId="0" fillId="6" borderId="4" xfId="0" applyNumberFormat="1" applyFill="1" applyBorder="1" applyProtection="1">
      <protection locked="0"/>
    </xf>
    <xf numFmtId="169" fontId="0" fillId="6" borderId="38" xfId="0" applyNumberFormat="1" applyFill="1" applyBorder="1" applyProtection="1">
      <protection locked="0"/>
    </xf>
    <xf numFmtId="1" fontId="0" fillId="6" borderId="38" xfId="0" applyNumberFormat="1" applyFill="1" applyBorder="1" applyAlignment="1" applyProtection="1">
      <alignment horizontal="center"/>
      <protection locked="0"/>
    </xf>
    <xf numFmtId="0" fontId="0" fillId="6" borderId="38" xfId="0" applyFill="1" applyBorder="1" applyAlignment="1" applyProtection="1">
      <alignment horizontal="center"/>
      <protection locked="0"/>
    </xf>
    <xf numFmtId="0" fontId="0" fillId="6" borderId="4" xfId="0" applyFill="1" applyBorder="1" applyAlignment="1" applyProtection="1">
      <alignment horizontal="center"/>
      <protection locked="0"/>
    </xf>
    <xf numFmtId="169" fontId="0" fillId="6" borderId="38" xfId="0" applyNumberFormat="1" applyFill="1" applyBorder="1" applyAlignment="1" applyProtection="1">
      <alignment horizontal="center"/>
      <protection locked="0"/>
    </xf>
    <xf numFmtId="169" fontId="0" fillId="6" borderId="38" xfId="1" applyNumberFormat="1" applyFont="1" applyFill="1" applyBorder="1" applyAlignment="1" applyProtection="1">
      <alignment horizontal="center"/>
      <protection locked="0"/>
    </xf>
    <xf numFmtId="169" fontId="0" fillId="6" borderId="4" xfId="0" applyNumberFormat="1" applyFill="1" applyBorder="1" applyAlignment="1" applyProtection="1">
      <alignment horizontal="center"/>
      <protection locked="0"/>
    </xf>
    <xf numFmtId="0" fontId="0" fillId="6" borderId="5" xfId="0" applyFill="1" applyBorder="1" applyProtection="1">
      <protection locked="0"/>
    </xf>
    <xf numFmtId="168" fontId="0" fillId="5" borderId="0" xfId="0" applyNumberFormat="1" applyFill="1" applyProtection="1">
      <protection locked="0"/>
    </xf>
    <xf numFmtId="43" fontId="0" fillId="5" borderId="0" xfId="4" applyFont="1" applyFill="1" applyBorder="1" applyProtection="1">
      <protection locked="0"/>
    </xf>
    <xf numFmtId="43" fontId="0" fillId="5" borderId="0" xfId="0" applyNumberFormat="1" applyFill="1" applyProtection="1">
      <protection locked="0"/>
    </xf>
    <xf numFmtId="0" fontId="0" fillId="6" borderId="32" xfId="0" applyFill="1" applyBorder="1" applyAlignment="1" applyProtection="1">
      <alignment horizontal="center"/>
      <protection hidden="1"/>
    </xf>
    <xf numFmtId="0" fontId="0" fillId="6" borderId="23" xfId="0" applyFill="1" applyBorder="1" applyAlignment="1" applyProtection="1">
      <alignment horizontal="center"/>
      <protection hidden="1"/>
    </xf>
    <xf numFmtId="10" fontId="0" fillId="6" borderId="25" xfId="3" applyNumberFormat="1" applyFont="1" applyFill="1" applyBorder="1" applyAlignment="1" applyProtection="1">
      <alignment horizontal="center"/>
      <protection hidden="1"/>
    </xf>
    <xf numFmtId="0" fontId="0" fillId="6" borderId="27" xfId="0" applyFill="1" applyBorder="1" applyAlignment="1" applyProtection="1">
      <alignment horizontal="center"/>
      <protection hidden="1"/>
    </xf>
    <xf numFmtId="167" fontId="3" fillId="6" borderId="32" xfId="3" applyNumberFormat="1" applyFont="1" applyFill="1" applyBorder="1" applyAlignment="1" applyProtection="1">
      <alignment horizontal="center" vertical="center" wrapText="1"/>
      <protection hidden="1"/>
    </xf>
    <xf numFmtId="167" fontId="3" fillId="6" borderId="9" xfId="3" applyNumberFormat="1" applyFont="1" applyFill="1" applyBorder="1" applyAlignment="1" applyProtection="1">
      <alignment horizontal="center" vertical="center" wrapText="1"/>
      <protection hidden="1"/>
    </xf>
    <xf numFmtId="0" fontId="0" fillId="5" borderId="0" xfId="0" applyFill="1" applyProtection="1">
      <protection hidden="1"/>
    </xf>
    <xf numFmtId="1" fontId="0" fillId="6" borderId="9" xfId="0" applyNumberFormat="1" applyFill="1" applyBorder="1" applyAlignment="1" applyProtection="1">
      <alignment horizontal="center"/>
      <protection hidden="1"/>
    </xf>
    <xf numFmtId="169" fontId="0" fillId="6" borderId="9" xfId="0" applyNumberFormat="1" applyFill="1" applyBorder="1" applyAlignment="1" applyProtection="1">
      <alignment horizontal="center"/>
      <protection hidden="1"/>
    </xf>
    <xf numFmtId="3" fontId="0" fillId="6" borderId="9" xfId="4" applyNumberFormat="1" applyFont="1" applyFill="1" applyBorder="1" applyAlignment="1" applyProtection="1">
      <alignment horizontal="right" indent="1"/>
      <protection hidden="1"/>
    </xf>
    <xf numFmtId="3" fontId="0" fillId="6" borderId="42" xfId="4" applyNumberFormat="1" applyFont="1" applyFill="1" applyBorder="1" applyAlignment="1" applyProtection="1">
      <alignment horizontal="right" indent="1"/>
      <protection hidden="1"/>
    </xf>
    <xf numFmtId="1" fontId="0" fillId="7" borderId="21" xfId="0" applyNumberFormat="1" applyFill="1" applyBorder="1" applyAlignment="1" applyProtection="1">
      <alignment horizontal="center"/>
      <protection hidden="1"/>
    </xf>
    <xf numFmtId="1" fontId="0" fillId="6" borderId="16" xfId="0" applyNumberFormat="1" applyFill="1" applyBorder="1" applyAlignment="1" applyProtection="1">
      <alignment horizontal="center"/>
      <protection hidden="1"/>
    </xf>
    <xf numFmtId="1" fontId="0" fillId="7" borderId="61" xfId="0" applyNumberFormat="1" applyFill="1" applyBorder="1" applyAlignment="1" applyProtection="1">
      <alignment horizontal="center"/>
      <protection hidden="1"/>
    </xf>
    <xf numFmtId="1" fontId="0" fillId="5" borderId="0" xfId="0" applyNumberFormat="1" applyFill="1" applyAlignment="1" applyProtection="1">
      <alignment horizontal="center"/>
      <protection hidden="1"/>
    </xf>
    <xf numFmtId="169" fontId="0" fillId="6" borderId="9" xfId="1" applyNumberFormat="1" applyFont="1" applyFill="1" applyBorder="1" applyAlignment="1" applyProtection="1">
      <alignment horizontal="center"/>
      <protection hidden="1"/>
    </xf>
    <xf numFmtId="169" fontId="0" fillId="5" borderId="0" xfId="1" applyNumberFormat="1" applyFont="1" applyFill="1" applyBorder="1" applyAlignment="1" applyProtection="1">
      <alignment horizontal="center"/>
      <protection hidden="1"/>
    </xf>
    <xf numFmtId="169" fontId="0" fillId="6" borderId="9" xfId="0" applyNumberFormat="1" applyFill="1" applyBorder="1" applyAlignment="1" applyProtection="1">
      <alignment horizontal="right" indent="3"/>
      <protection hidden="1"/>
    </xf>
    <xf numFmtId="169" fontId="5" fillId="6" borderId="9" xfId="1" applyNumberFormat="1" applyFont="1" applyFill="1" applyBorder="1" applyAlignment="1" applyProtection="1">
      <alignment horizontal="right" indent="2"/>
      <protection hidden="1"/>
    </xf>
    <xf numFmtId="4" fontId="0" fillId="6" borderId="9" xfId="4" applyNumberFormat="1" applyFont="1" applyFill="1" applyBorder="1" applyAlignment="1" applyProtection="1">
      <alignment horizontal="right" indent="1"/>
      <protection hidden="1"/>
    </xf>
    <xf numFmtId="1" fontId="0" fillId="7" borderId="0" xfId="0" applyNumberFormat="1" applyFill="1" applyAlignment="1" applyProtection="1">
      <alignment horizontal="center"/>
      <protection hidden="1"/>
    </xf>
    <xf numFmtId="1" fontId="0" fillId="7" borderId="10" xfId="0" applyNumberFormat="1" applyFill="1" applyBorder="1" applyAlignment="1" applyProtection="1">
      <alignment horizontal="center"/>
      <protection hidden="1"/>
    </xf>
    <xf numFmtId="1" fontId="0" fillId="3" borderId="0" xfId="0" applyNumberFormat="1" applyFill="1" applyAlignment="1" applyProtection="1">
      <alignment horizontal="center"/>
      <protection hidden="1"/>
    </xf>
    <xf numFmtId="169" fontId="0" fillId="7" borderId="0" xfId="0" applyNumberFormat="1" applyFill="1" applyAlignment="1" applyProtection="1">
      <alignment horizontal="center"/>
      <protection hidden="1"/>
    </xf>
    <xf numFmtId="4" fontId="0" fillId="6" borderId="42" xfId="4" applyNumberFormat="1" applyFont="1" applyFill="1" applyBorder="1" applyAlignment="1" applyProtection="1">
      <alignment horizontal="right" indent="1"/>
      <protection hidden="1"/>
    </xf>
    <xf numFmtId="3" fontId="0" fillId="6" borderId="47" xfId="0" applyNumberFormat="1" applyFill="1" applyBorder="1" applyProtection="1">
      <protection hidden="1"/>
    </xf>
    <xf numFmtId="1" fontId="0" fillId="6" borderId="38" xfId="4" applyNumberFormat="1" applyFont="1" applyFill="1" applyBorder="1" applyProtection="1">
      <protection hidden="1"/>
    </xf>
    <xf numFmtId="1" fontId="0" fillId="6" borderId="4" xfId="4" applyNumberFormat="1" applyFont="1" applyFill="1" applyBorder="1" applyProtection="1">
      <protection hidden="1"/>
    </xf>
    <xf numFmtId="1" fontId="0" fillId="6" borderId="38" xfId="0" applyNumberFormat="1" applyFill="1" applyBorder="1" applyProtection="1">
      <protection hidden="1"/>
    </xf>
    <xf numFmtId="1" fontId="0" fillId="6" borderId="4" xfId="0" applyNumberFormat="1" applyFill="1" applyBorder="1" applyProtection="1">
      <protection hidden="1"/>
    </xf>
    <xf numFmtId="169" fontId="0" fillId="6" borderId="38" xfId="0" applyNumberFormat="1" applyFill="1" applyBorder="1" applyProtection="1">
      <protection hidden="1"/>
    </xf>
    <xf numFmtId="1" fontId="0" fillId="6" borderId="39" xfId="0" applyNumberFormat="1" applyFill="1" applyBorder="1" applyAlignment="1" applyProtection="1">
      <alignment horizontal="center"/>
      <protection hidden="1"/>
    </xf>
    <xf numFmtId="1" fontId="0" fillId="6" borderId="38" xfId="0" applyNumberFormat="1" applyFill="1" applyBorder="1" applyAlignment="1" applyProtection="1">
      <alignment horizontal="center"/>
      <protection hidden="1"/>
    </xf>
    <xf numFmtId="1" fontId="0" fillId="6" borderId="40" xfId="0" applyNumberFormat="1" applyFill="1" applyBorder="1" applyAlignment="1" applyProtection="1">
      <alignment horizontal="center"/>
      <protection hidden="1"/>
    </xf>
    <xf numFmtId="1" fontId="0" fillId="6" borderId="14" xfId="0" applyNumberFormat="1" applyFill="1" applyBorder="1" applyAlignment="1" applyProtection="1">
      <alignment horizontal="center"/>
      <protection hidden="1"/>
    </xf>
    <xf numFmtId="1" fontId="0" fillId="6" borderId="37" xfId="0" applyNumberFormat="1" applyFill="1" applyBorder="1" applyAlignment="1" applyProtection="1">
      <alignment horizontal="center"/>
      <protection hidden="1"/>
    </xf>
    <xf numFmtId="169" fontId="0" fillId="6" borderId="38" xfId="0" applyNumberFormat="1" applyFill="1" applyBorder="1" applyAlignment="1" applyProtection="1">
      <alignment horizontal="center"/>
      <protection hidden="1"/>
    </xf>
    <xf numFmtId="169" fontId="0" fillId="6" borderId="38" xfId="1" applyNumberFormat="1" applyFont="1" applyFill="1" applyBorder="1" applyAlignment="1" applyProtection="1">
      <alignment horizontal="center"/>
      <protection hidden="1"/>
    </xf>
    <xf numFmtId="169" fontId="5" fillId="6" borderId="38" xfId="0" applyNumberFormat="1" applyFont="1" applyFill="1" applyBorder="1" applyProtection="1">
      <protection hidden="1"/>
    </xf>
    <xf numFmtId="0" fontId="0" fillId="6" borderId="38" xfId="0" applyFill="1" applyBorder="1" applyAlignment="1" applyProtection="1">
      <alignment horizontal="center"/>
      <protection hidden="1"/>
    </xf>
    <xf numFmtId="3" fontId="0" fillId="5" borderId="0" xfId="0" applyNumberFormat="1" applyFill="1" applyProtection="1">
      <protection hidden="1"/>
    </xf>
    <xf numFmtId="0" fontId="0" fillId="6" borderId="9" xfId="0" applyFill="1" applyBorder="1" applyAlignment="1" applyProtection="1">
      <alignment horizontal="center"/>
      <protection locked="0" hidden="1"/>
    </xf>
    <xf numFmtId="0" fontId="0" fillId="7" borderId="3" xfId="0" applyFill="1" applyBorder="1" applyAlignment="1" applyProtection="1">
      <alignment horizontal="center" vertical="center" wrapText="1"/>
      <protection locked="0"/>
    </xf>
    <xf numFmtId="0" fontId="0" fillId="7" borderId="5" xfId="0" applyFill="1" applyBorder="1" applyAlignment="1" applyProtection="1">
      <alignment horizontal="center" vertical="center" wrapText="1"/>
      <protection locked="0"/>
    </xf>
    <xf numFmtId="0" fontId="19" fillId="7" borderId="3" xfId="0" applyFont="1" applyFill="1" applyBorder="1" applyAlignment="1" applyProtection="1">
      <alignment horizontal="center" vertical="center" wrapText="1"/>
      <protection locked="0"/>
    </xf>
    <xf numFmtId="0" fontId="19" fillId="7" borderId="1" xfId="0" applyFont="1" applyFill="1" applyBorder="1" applyProtection="1">
      <protection locked="0"/>
    </xf>
    <xf numFmtId="0" fontId="19" fillId="7" borderId="11" xfId="0" applyFont="1" applyFill="1" applyBorder="1" applyProtection="1">
      <protection locked="0"/>
    </xf>
    <xf numFmtId="0" fontId="0" fillId="0" borderId="20" xfId="0" applyBorder="1" applyProtection="1">
      <protection locked="0"/>
    </xf>
    <xf numFmtId="0" fontId="5" fillId="3" borderId="19" xfId="0" applyFont="1" applyFill="1" applyBorder="1" applyProtection="1">
      <protection locked="0"/>
    </xf>
    <xf numFmtId="2" fontId="0" fillId="7" borderId="9" xfId="0" applyNumberFormat="1" applyFill="1" applyBorder="1" applyProtection="1">
      <protection locked="0"/>
    </xf>
    <xf numFmtId="1" fontId="0" fillId="0" borderId="0" xfId="0" applyNumberFormat="1" applyProtection="1">
      <protection locked="0"/>
    </xf>
    <xf numFmtId="169" fontId="5" fillId="7" borderId="9" xfId="1" applyNumberFormat="1" applyFont="1" applyFill="1" applyBorder="1" applyAlignment="1" applyProtection="1">
      <alignment horizontal="right" indent="2"/>
      <protection locked="0"/>
    </xf>
    <xf numFmtId="4" fontId="0" fillId="5" borderId="9" xfId="4" applyNumberFormat="1" applyFont="1" applyFill="1" applyBorder="1" applyAlignment="1" applyProtection="1">
      <alignment horizontal="right" indent="1"/>
      <protection locked="0"/>
    </xf>
    <xf numFmtId="2" fontId="0" fillId="7" borderId="9" xfId="0" applyNumberFormat="1" applyFill="1" applyBorder="1" applyAlignment="1" applyProtection="1">
      <alignment vertical="center" wrapText="1"/>
      <protection locked="0"/>
    </xf>
    <xf numFmtId="4" fontId="0" fillId="5" borderId="9" xfId="4" applyNumberFormat="1" applyFont="1" applyFill="1" applyBorder="1" applyAlignment="1" applyProtection="1">
      <alignment horizontal="right" vertical="center" wrapText="1" indent="1"/>
      <protection locked="0"/>
    </xf>
    <xf numFmtId="0" fontId="0" fillId="7" borderId="9" xfId="0" applyFill="1" applyBorder="1" applyAlignment="1" applyProtection="1">
      <alignment horizontal="left"/>
      <protection locked="0"/>
    </xf>
    <xf numFmtId="0" fontId="0" fillId="7" borderId="9"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0" fillId="6" borderId="3" xfId="0" applyFill="1" applyBorder="1" applyProtection="1">
      <protection locked="0"/>
    </xf>
    <xf numFmtId="0" fontId="0" fillId="5" borderId="4" xfId="0" applyFill="1" applyBorder="1" applyProtection="1">
      <protection locked="0"/>
    </xf>
    <xf numFmtId="1" fontId="0" fillId="6" borderId="4" xfId="0" applyNumberFormat="1" applyFill="1" applyBorder="1" applyAlignment="1" applyProtection="1">
      <alignment horizontal="center"/>
      <protection locked="0"/>
    </xf>
    <xf numFmtId="169" fontId="0" fillId="6" borderId="40" xfId="0" applyNumberFormat="1" applyFill="1" applyBorder="1" applyAlignment="1" applyProtection="1">
      <alignment horizontal="center"/>
      <protection locked="0"/>
    </xf>
    <xf numFmtId="169" fontId="0" fillId="0" borderId="0" xfId="0" applyNumberFormat="1" applyProtection="1">
      <protection locked="0"/>
    </xf>
    <xf numFmtId="169" fontId="0" fillId="6" borderId="0" xfId="0" applyNumberFormat="1" applyFill="1" applyProtection="1">
      <protection locked="0"/>
    </xf>
    <xf numFmtId="1" fontId="0" fillId="5" borderId="0" xfId="0" applyNumberFormat="1" applyFill="1" applyProtection="1">
      <protection hidden="1"/>
    </xf>
    <xf numFmtId="169" fontId="0" fillId="5" borderId="0" xfId="0" applyNumberFormat="1" applyFill="1" applyAlignment="1" applyProtection="1">
      <alignment horizontal="center"/>
      <protection hidden="1"/>
    </xf>
    <xf numFmtId="169" fontId="5" fillId="6" borderId="32" xfId="1" applyNumberFormat="1" applyFont="1" applyFill="1" applyBorder="1" applyAlignment="1" applyProtection="1">
      <alignment horizontal="right" indent="2"/>
      <protection hidden="1"/>
    </xf>
    <xf numFmtId="4" fontId="0" fillId="6" borderId="16" xfId="4" applyNumberFormat="1" applyFont="1" applyFill="1" applyBorder="1" applyAlignment="1" applyProtection="1">
      <alignment horizontal="right" indent="1"/>
      <protection hidden="1"/>
    </xf>
    <xf numFmtId="3" fontId="0" fillId="6" borderId="9" xfId="0" applyNumberFormat="1" applyFill="1" applyBorder="1" applyAlignment="1" applyProtection="1">
      <alignment horizontal="center"/>
      <protection hidden="1"/>
    </xf>
    <xf numFmtId="169" fontId="0" fillId="2" borderId="26" xfId="0" applyNumberFormat="1" applyFill="1" applyBorder="1" applyAlignment="1" applyProtection="1">
      <alignment horizontal="center"/>
      <protection hidden="1"/>
    </xf>
    <xf numFmtId="169" fontId="0" fillId="2" borderId="32" xfId="0" applyNumberFormat="1" applyFill="1" applyBorder="1" applyAlignment="1" applyProtection="1">
      <alignment horizontal="center"/>
      <protection hidden="1"/>
    </xf>
    <xf numFmtId="0" fontId="0" fillId="3" borderId="0" xfId="0" applyFill="1" applyAlignment="1" applyProtection="1">
      <alignment horizontal="center"/>
      <protection locked="0" hidden="1"/>
    </xf>
    <xf numFmtId="0" fontId="0" fillId="0" borderId="1" xfId="0" applyBorder="1" applyProtection="1">
      <protection locked="0"/>
    </xf>
    <xf numFmtId="0" fontId="0" fillId="0" borderId="8" xfId="0" applyBorder="1" applyProtection="1">
      <protection locked="0"/>
    </xf>
    <xf numFmtId="1" fontId="0" fillId="7" borderId="2" xfId="0" applyNumberFormat="1" applyFill="1" applyBorder="1" applyAlignment="1" applyProtection="1">
      <alignment horizontal="center"/>
      <protection locked="0"/>
    </xf>
    <xf numFmtId="0" fontId="0" fillId="7" borderId="11" xfId="0" applyFill="1" applyBorder="1" applyAlignment="1" applyProtection="1">
      <alignment horizontal="center"/>
      <protection locked="0"/>
    </xf>
    <xf numFmtId="1" fontId="0" fillId="7" borderId="13" xfId="0" applyNumberFormat="1" applyFill="1" applyBorder="1" applyAlignment="1" applyProtection="1">
      <alignment horizontal="center"/>
      <protection locked="0"/>
    </xf>
    <xf numFmtId="1" fontId="0" fillId="6" borderId="36" xfId="0" applyNumberFormat="1" applyFill="1" applyBorder="1" applyAlignment="1" applyProtection="1">
      <alignment horizontal="center"/>
      <protection locked="0"/>
    </xf>
    <xf numFmtId="1" fontId="0" fillId="0" borderId="0" xfId="0" applyNumberFormat="1" applyProtection="1">
      <protection hidden="1"/>
    </xf>
    <xf numFmtId="44" fontId="0" fillId="5" borderId="0" xfId="1" applyFont="1" applyFill="1" applyBorder="1" applyAlignment="1" applyProtection="1">
      <alignment horizontal="center"/>
      <protection hidden="1"/>
    </xf>
    <xf numFmtId="1" fontId="0" fillId="7" borderId="45" xfId="0" applyNumberFormat="1" applyFill="1" applyBorder="1" applyAlignment="1" applyProtection="1">
      <alignment horizontal="center"/>
      <protection hidden="1"/>
    </xf>
    <xf numFmtId="1" fontId="0" fillId="7" borderId="2" xfId="0" applyNumberFormat="1" applyFill="1" applyBorder="1" applyAlignment="1" applyProtection="1">
      <alignment horizontal="center"/>
      <protection hidden="1"/>
    </xf>
    <xf numFmtId="169" fontId="5" fillId="7" borderId="9" xfId="1" applyNumberFormat="1" applyFont="1" applyFill="1" applyBorder="1" applyAlignment="1" applyProtection="1">
      <alignment horizontal="right" indent="2"/>
      <protection hidden="1"/>
    </xf>
    <xf numFmtId="1" fontId="0" fillId="6" borderId="47" xfId="0" applyNumberFormat="1" applyFill="1" applyBorder="1" applyAlignment="1" applyProtection="1">
      <alignment horizontal="center"/>
      <protection hidden="1"/>
    </xf>
    <xf numFmtId="1" fontId="0" fillId="0" borderId="12" xfId="0" applyNumberFormat="1" applyBorder="1" applyProtection="1">
      <protection hidden="1"/>
    </xf>
    <xf numFmtId="1" fontId="0" fillId="7" borderId="13" xfId="0" applyNumberFormat="1" applyFill="1" applyBorder="1" applyAlignment="1" applyProtection="1">
      <alignment horizontal="center"/>
      <protection hidden="1"/>
    </xf>
    <xf numFmtId="1" fontId="0" fillId="6" borderId="36" xfId="0" applyNumberFormat="1" applyFill="1" applyBorder="1" applyAlignment="1" applyProtection="1">
      <alignment horizontal="center"/>
      <protection hidden="1"/>
    </xf>
    <xf numFmtId="4" fontId="0" fillId="6" borderId="38" xfId="1" applyNumberFormat="1" applyFont="1" applyFill="1" applyBorder="1" applyAlignment="1" applyProtection="1">
      <alignment horizontal="center"/>
      <protection hidden="1"/>
    </xf>
    <xf numFmtId="0" fontId="19" fillId="5" borderId="0" xfId="0" applyFont="1" applyFill="1" applyProtection="1">
      <protection locked="0"/>
    </xf>
    <xf numFmtId="169" fontId="5" fillId="7" borderId="59" xfId="1" applyNumberFormat="1" applyFont="1" applyFill="1" applyBorder="1" applyAlignment="1" applyProtection="1">
      <alignment horizontal="right" indent="2"/>
      <protection locked="0"/>
    </xf>
    <xf numFmtId="4" fontId="0" fillId="5" borderId="18" xfId="4" applyNumberFormat="1" applyFont="1" applyFill="1" applyBorder="1" applyAlignment="1" applyProtection="1">
      <alignment horizontal="right" indent="1"/>
      <protection locked="0"/>
    </xf>
    <xf numFmtId="169" fontId="5" fillId="7" borderId="54" xfId="1" applyNumberFormat="1" applyFont="1" applyFill="1" applyBorder="1" applyAlignment="1" applyProtection="1">
      <alignment horizontal="right" indent="2"/>
      <protection locked="0"/>
    </xf>
    <xf numFmtId="0" fontId="0" fillId="5" borderId="9" xfId="0" applyFill="1" applyBorder="1" applyAlignment="1" applyProtection="1">
      <alignment horizontal="left"/>
      <protection locked="0"/>
    </xf>
    <xf numFmtId="0" fontId="21" fillId="6" borderId="12" xfId="0" applyFont="1" applyFill="1" applyBorder="1" applyProtection="1">
      <protection locked="0"/>
    </xf>
    <xf numFmtId="1" fontId="0" fillId="6" borderId="0" xfId="0" applyNumberFormat="1" applyFill="1" applyProtection="1">
      <protection locked="0"/>
    </xf>
    <xf numFmtId="0" fontId="0" fillId="3" borderId="0" xfId="0" applyFill="1" applyProtection="1">
      <protection hidden="1"/>
    </xf>
    <xf numFmtId="0" fontId="0" fillId="6" borderId="21" xfId="0" applyFill="1" applyBorder="1" applyAlignment="1" applyProtection="1">
      <alignment horizontal="center"/>
      <protection hidden="1"/>
    </xf>
    <xf numFmtId="0" fontId="0" fillId="6" borderId="31" xfId="0" applyFill="1" applyBorder="1" applyAlignment="1" applyProtection="1">
      <alignment horizontal="center"/>
      <protection hidden="1"/>
    </xf>
    <xf numFmtId="169" fontId="5" fillId="6" borderId="14" xfId="1" applyNumberFormat="1" applyFont="1" applyFill="1" applyBorder="1" applyAlignment="1" applyProtection="1">
      <alignment horizontal="right" indent="2"/>
      <protection hidden="1"/>
    </xf>
    <xf numFmtId="169" fontId="5" fillId="6" borderId="54" xfId="1" applyNumberFormat="1" applyFont="1" applyFill="1" applyBorder="1" applyAlignment="1" applyProtection="1">
      <alignment horizontal="right" indent="2"/>
      <protection hidden="1"/>
    </xf>
    <xf numFmtId="3" fontId="0" fillId="6" borderId="9" xfId="0" applyNumberFormat="1" applyFill="1" applyBorder="1" applyAlignment="1" applyProtection="1">
      <alignment horizontal="right"/>
      <protection hidden="1"/>
    </xf>
    <xf numFmtId="169" fontId="5" fillId="6" borderId="55" xfId="1" applyNumberFormat="1" applyFont="1" applyFill="1" applyBorder="1" applyAlignment="1" applyProtection="1">
      <alignment horizontal="right" indent="2"/>
      <protection hidden="1"/>
    </xf>
    <xf numFmtId="0" fontId="14" fillId="5" borderId="0" xfId="0" applyFont="1" applyFill="1" applyProtection="1">
      <protection locked="0"/>
    </xf>
    <xf numFmtId="0" fontId="0" fillId="5" borderId="15" xfId="0" applyFill="1" applyBorder="1" applyAlignment="1" applyProtection="1">
      <alignment horizontal="center" vertical="center"/>
      <protection locked="0"/>
    </xf>
    <xf numFmtId="0" fontId="0" fillId="5" borderId="0" xfId="0" applyFill="1" applyAlignment="1" applyProtection="1">
      <alignment vertical="center" wrapText="1"/>
      <protection locked="0"/>
    </xf>
    <xf numFmtId="0" fontId="0" fillId="5" borderId="15" xfId="0" applyFill="1" applyBorder="1" applyAlignment="1" applyProtection="1">
      <alignment horizontal="center" vertical="center" wrapText="1"/>
      <protection locked="0"/>
    </xf>
    <xf numFmtId="0" fontId="0" fillId="5" borderId="6" xfId="0" applyFill="1" applyBorder="1" applyProtection="1">
      <protection locked="0"/>
    </xf>
    <xf numFmtId="0" fontId="0" fillId="3" borderId="1" xfId="0" applyFill="1" applyBorder="1" applyAlignment="1" applyProtection="1">
      <alignment horizontal="center" vertical="center" wrapText="1"/>
      <protection locked="0"/>
    </xf>
    <xf numFmtId="0" fontId="0" fillId="0" borderId="6" xfId="0" applyBorder="1" applyProtection="1">
      <protection locked="0"/>
    </xf>
    <xf numFmtId="0" fontId="0" fillId="5" borderId="49" xfId="0" applyFill="1" applyBorder="1" applyProtection="1">
      <protection locked="0"/>
    </xf>
    <xf numFmtId="0" fontId="0" fillId="5" borderId="15" xfId="0" applyFill="1" applyBorder="1" applyProtection="1">
      <protection locked="0"/>
    </xf>
    <xf numFmtId="0" fontId="0" fillId="3" borderId="10" xfId="0" applyFill="1" applyBorder="1" applyAlignment="1" applyProtection="1">
      <alignment vertical="center" wrapText="1"/>
      <protection locked="0"/>
    </xf>
    <xf numFmtId="0" fontId="0" fillId="3" borderId="7" xfId="0" applyFill="1" applyBorder="1" applyAlignment="1" applyProtection="1">
      <alignment vertical="center" wrapText="1"/>
      <protection locked="0"/>
    </xf>
    <xf numFmtId="0" fontId="0" fillId="5" borderId="1" xfId="0" applyFill="1" applyBorder="1" applyProtection="1">
      <protection locked="0"/>
    </xf>
    <xf numFmtId="0" fontId="0" fillId="7" borderId="3" xfId="0" applyFill="1" applyBorder="1" applyAlignment="1" applyProtection="1">
      <alignment horizontal="center" wrapText="1"/>
      <protection locked="0"/>
    </xf>
    <xf numFmtId="0" fontId="0" fillId="5" borderId="9" xfId="0" applyFill="1" applyBorder="1" applyProtection="1">
      <protection locked="0"/>
    </xf>
    <xf numFmtId="0" fontId="14" fillId="3" borderId="10" xfId="0" applyFont="1" applyFill="1" applyBorder="1" applyAlignment="1" applyProtection="1">
      <alignment horizontal="center"/>
      <protection locked="0"/>
    </xf>
    <xf numFmtId="169" fontId="0" fillId="5" borderId="1" xfId="0" applyNumberFormat="1" applyFill="1" applyBorder="1" applyAlignment="1" applyProtection="1">
      <alignment horizontal="center"/>
      <protection locked="0"/>
    </xf>
    <xf numFmtId="1" fontId="0" fillId="5" borderId="15" xfId="0" applyNumberFormat="1" applyFill="1" applyBorder="1" applyAlignment="1" applyProtection="1">
      <alignment horizontal="center"/>
      <protection locked="0"/>
    </xf>
    <xf numFmtId="2" fontId="0" fillId="5" borderId="0" xfId="0" applyNumberFormat="1" applyFill="1" applyAlignment="1" applyProtection="1">
      <alignment horizontal="center"/>
      <protection locked="0"/>
    </xf>
    <xf numFmtId="0" fontId="14" fillId="3" borderId="10" xfId="0" applyFont="1" applyFill="1" applyBorder="1" applyProtection="1">
      <protection locked="0"/>
    </xf>
    <xf numFmtId="1" fontId="0" fillId="0" borderId="9" xfId="0" applyNumberFormat="1" applyBorder="1" applyAlignment="1" applyProtection="1">
      <alignment horizontal="center"/>
      <protection locked="0"/>
    </xf>
    <xf numFmtId="169" fontId="0" fillId="5" borderId="1" xfId="0" applyNumberFormat="1" applyFill="1" applyBorder="1" applyProtection="1">
      <protection locked="0"/>
    </xf>
    <xf numFmtId="169" fontId="0" fillId="7" borderId="1" xfId="0" applyNumberFormat="1" applyFill="1" applyBorder="1" applyAlignment="1" applyProtection="1">
      <alignment horizontal="center"/>
      <protection locked="0"/>
    </xf>
    <xf numFmtId="169" fontId="5" fillId="3" borderId="0" xfId="1" applyNumberFormat="1" applyFont="1" applyFill="1" applyBorder="1" applyAlignment="1" applyProtection="1">
      <alignment horizontal="right" indent="2"/>
      <protection locked="0"/>
    </xf>
    <xf numFmtId="0" fontId="0" fillId="5" borderId="42" xfId="0" applyFill="1" applyBorder="1" applyProtection="1">
      <protection locked="0"/>
    </xf>
    <xf numFmtId="1" fontId="0" fillId="5" borderId="15" xfId="0" applyNumberFormat="1" applyFill="1" applyBorder="1" applyProtection="1">
      <protection locked="0"/>
    </xf>
    <xf numFmtId="0" fontId="0" fillId="7" borderId="43" xfId="0" applyFill="1" applyBorder="1" applyAlignment="1" applyProtection="1">
      <alignment horizontal="center"/>
      <protection locked="0"/>
    </xf>
    <xf numFmtId="0" fontId="0" fillId="5" borderId="42" xfId="0" applyFill="1" applyBorder="1" applyAlignment="1" applyProtection="1">
      <alignment horizontal="center"/>
      <protection locked="0"/>
    </xf>
    <xf numFmtId="0" fontId="0" fillId="5" borderId="1" xfId="0" applyFill="1" applyBorder="1" applyAlignment="1" applyProtection="1">
      <alignment horizontal="center" vertical="center" wrapText="1"/>
      <protection locked="0"/>
    </xf>
    <xf numFmtId="0" fontId="0" fillId="5" borderId="1" xfId="0" applyFill="1" applyBorder="1" applyAlignment="1" applyProtection="1">
      <alignment horizontal="center"/>
      <protection locked="0"/>
    </xf>
    <xf numFmtId="4" fontId="0" fillId="5" borderId="10" xfId="4" applyNumberFormat="1" applyFont="1" applyFill="1" applyBorder="1" applyAlignment="1" applyProtection="1">
      <alignment horizontal="right" indent="1"/>
      <protection locked="0"/>
    </xf>
    <xf numFmtId="0" fontId="0" fillId="5" borderId="10" xfId="0" applyFill="1" applyBorder="1" applyAlignment="1" applyProtection="1">
      <alignment horizontal="right" indent="1"/>
      <protection locked="0"/>
    </xf>
    <xf numFmtId="3" fontId="0" fillId="5" borderId="10" xfId="4" applyNumberFormat="1" applyFont="1" applyFill="1" applyBorder="1" applyAlignment="1" applyProtection="1">
      <alignment horizontal="right" indent="1"/>
      <protection locked="0"/>
    </xf>
    <xf numFmtId="169" fontId="0" fillId="3" borderId="21" xfId="0" applyNumberFormat="1" applyFill="1" applyBorder="1" applyAlignment="1" applyProtection="1">
      <alignment horizontal="center"/>
      <protection locked="0"/>
    </xf>
    <xf numFmtId="169" fontId="0" fillId="5" borderId="11" xfId="0" applyNumberFormat="1" applyFill="1" applyBorder="1" applyAlignment="1" applyProtection="1">
      <alignment horizontal="center"/>
      <protection locked="0"/>
    </xf>
    <xf numFmtId="169" fontId="0" fillId="3" borderId="11" xfId="0" applyNumberFormat="1" applyFill="1" applyBorder="1" applyAlignment="1" applyProtection="1">
      <alignment horizontal="center"/>
      <protection locked="0"/>
    </xf>
    <xf numFmtId="169" fontId="0" fillId="3" borderId="12" xfId="0" applyNumberFormat="1" applyFill="1" applyBorder="1" applyAlignment="1" applyProtection="1">
      <alignment horizontal="center"/>
      <protection locked="0"/>
    </xf>
    <xf numFmtId="0" fontId="0" fillId="3" borderId="13" xfId="0" applyFill="1" applyBorder="1" applyAlignment="1" applyProtection="1">
      <alignment horizontal="center"/>
      <protection locked="0"/>
    </xf>
    <xf numFmtId="0" fontId="0" fillId="5" borderId="11" xfId="0" applyFill="1" applyBorder="1" applyAlignment="1" applyProtection="1">
      <alignment horizontal="center"/>
      <protection locked="0"/>
    </xf>
    <xf numFmtId="0" fontId="0" fillId="5" borderId="12" xfId="0" applyFill="1" applyBorder="1" applyProtection="1">
      <protection locked="0"/>
    </xf>
    <xf numFmtId="0" fontId="0" fillId="5" borderId="13" xfId="0" applyFill="1" applyBorder="1" applyAlignment="1" applyProtection="1">
      <alignment horizontal="center"/>
      <protection locked="0"/>
    </xf>
    <xf numFmtId="169" fontId="0" fillId="7" borderId="51" xfId="1" applyNumberFormat="1" applyFont="1" applyFill="1" applyBorder="1" applyAlignment="1" applyProtection="1">
      <alignment horizontal="center"/>
      <protection locked="0"/>
    </xf>
    <xf numFmtId="1" fontId="0" fillId="3" borderId="15" xfId="0" applyNumberFormat="1" applyFill="1" applyBorder="1" applyProtection="1">
      <protection locked="0"/>
    </xf>
    <xf numFmtId="1" fontId="0" fillId="3" borderId="24" xfId="0" applyNumberFormat="1" applyFill="1" applyBorder="1" applyAlignment="1" applyProtection="1">
      <alignment horizontal="center"/>
      <protection locked="0"/>
    </xf>
    <xf numFmtId="0" fontId="0" fillId="5" borderId="11" xfId="0" applyFill="1" applyBorder="1" applyProtection="1">
      <protection locked="0"/>
    </xf>
    <xf numFmtId="0" fontId="0" fillId="5" borderId="13" xfId="0" applyFill="1" applyBorder="1" applyProtection="1">
      <protection locked="0"/>
    </xf>
    <xf numFmtId="1" fontId="0" fillId="5" borderId="50" xfId="0" applyNumberFormat="1" applyFill="1" applyBorder="1" applyProtection="1">
      <protection locked="0"/>
    </xf>
    <xf numFmtId="1" fontId="0" fillId="7" borderId="11" xfId="0" applyNumberFormat="1" applyFill="1" applyBorder="1" applyAlignment="1" applyProtection="1">
      <alignment horizontal="center"/>
      <protection locked="0"/>
    </xf>
    <xf numFmtId="1" fontId="0" fillId="7" borderId="12" xfId="0" applyNumberFormat="1" applyFill="1" applyBorder="1" applyAlignment="1" applyProtection="1">
      <alignment horizontal="center"/>
      <protection locked="0"/>
    </xf>
    <xf numFmtId="169" fontId="0" fillId="7" borderId="11"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13" xfId="0" applyNumberFormat="1" applyFill="1" applyBorder="1" applyAlignment="1" applyProtection="1">
      <alignment horizontal="center"/>
      <protection locked="0"/>
    </xf>
    <xf numFmtId="44" fontId="0" fillId="3" borderId="0" xfId="0" applyNumberFormat="1" applyFill="1" applyProtection="1">
      <protection locked="0"/>
    </xf>
    <xf numFmtId="7" fontId="0" fillId="7" borderId="0" xfId="0" applyNumberFormat="1" applyFill="1" applyAlignment="1" applyProtection="1">
      <alignment horizontal="right" indent="3"/>
      <protection locked="0"/>
    </xf>
    <xf numFmtId="7" fontId="5" fillId="3" borderId="0" xfId="1" applyNumberFormat="1" applyFont="1" applyFill="1" applyBorder="1" applyAlignment="1" applyProtection="1">
      <alignment horizontal="right" indent="2"/>
      <protection locked="0"/>
    </xf>
    <xf numFmtId="0" fontId="0" fillId="10" borderId="4" xfId="0" applyFill="1" applyBorder="1" applyProtection="1">
      <protection locked="0"/>
    </xf>
    <xf numFmtId="0" fontId="0" fillId="10" borderId="3" xfId="0" applyFill="1" applyBorder="1" applyProtection="1">
      <protection locked="0"/>
    </xf>
    <xf numFmtId="0" fontId="0" fillId="10" borderId="12" xfId="0" applyFill="1" applyBorder="1" applyProtection="1">
      <protection locked="0"/>
    </xf>
    <xf numFmtId="0" fontId="0" fillId="6" borderId="3" xfId="0" applyFill="1" applyBorder="1" applyAlignment="1" applyProtection="1">
      <alignment horizontal="center"/>
      <protection locked="0"/>
    </xf>
    <xf numFmtId="169" fontId="0" fillId="6" borderId="4" xfId="0" applyNumberFormat="1" applyFill="1" applyBorder="1" applyAlignment="1" applyProtection="1">
      <alignment horizontal="right" indent="1"/>
      <protection locked="0"/>
    </xf>
    <xf numFmtId="169" fontId="0" fillId="6" borderId="38" xfId="0" applyNumberFormat="1" applyFill="1" applyBorder="1" applyAlignment="1" applyProtection="1">
      <alignment horizontal="right" indent="1"/>
      <protection locked="0"/>
    </xf>
    <xf numFmtId="0" fontId="0" fillId="6" borderId="5" xfId="0" applyFill="1" applyBorder="1" applyAlignment="1" applyProtection="1">
      <alignment horizontal="center"/>
      <protection locked="0"/>
    </xf>
    <xf numFmtId="44" fontId="0" fillId="6" borderId="4" xfId="0" applyNumberFormat="1" applyFill="1" applyBorder="1" applyAlignment="1" applyProtection="1">
      <alignment horizontal="right" indent="2"/>
      <protection locked="0"/>
    </xf>
    <xf numFmtId="169" fontId="0" fillId="6" borderId="5" xfId="0" applyNumberFormat="1" applyFill="1" applyBorder="1" applyAlignment="1" applyProtection="1">
      <alignment horizontal="center"/>
      <protection locked="0"/>
    </xf>
    <xf numFmtId="169" fontId="0" fillId="6" borderId="3" xfId="0" applyNumberFormat="1" applyFill="1" applyBorder="1" applyAlignment="1" applyProtection="1">
      <alignment horizontal="center"/>
      <protection locked="0"/>
    </xf>
    <xf numFmtId="1" fontId="0" fillId="5" borderId="15" xfId="0" applyNumberFormat="1" applyFill="1" applyBorder="1" applyAlignment="1" applyProtection="1">
      <alignment horizontal="center"/>
      <protection hidden="1"/>
    </xf>
    <xf numFmtId="1" fontId="0" fillId="6" borderId="41" xfId="0" applyNumberFormat="1" applyFill="1" applyBorder="1" applyAlignment="1" applyProtection="1">
      <alignment horizontal="center"/>
      <protection hidden="1"/>
    </xf>
    <xf numFmtId="1" fontId="0" fillId="6" borderId="42" xfId="0" applyNumberFormat="1" applyFill="1" applyBorder="1" applyAlignment="1" applyProtection="1">
      <alignment horizontal="center"/>
      <protection hidden="1"/>
    </xf>
    <xf numFmtId="169" fontId="0" fillId="6" borderId="41" xfId="1" applyNumberFormat="1" applyFont="1" applyFill="1" applyBorder="1" applyAlignment="1" applyProtection="1">
      <alignment horizontal="center"/>
      <protection hidden="1"/>
    </xf>
    <xf numFmtId="169" fontId="0" fillId="6" borderId="42" xfId="1" applyNumberFormat="1" applyFont="1" applyFill="1" applyBorder="1" applyAlignment="1" applyProtection="1">
      <alignment horizontal="center"/>
      <protection hidden="1"/>
    </xf>
    <xf numFmtId="2" fontId="0" fillId="5" borderId="0" xfId="0" applyNumberFormat="1" applyFill="1" applyAlignment="1" applyProtection="1">
      <alignment horizontal="center"/>
      <protection hidden="1"/>
    </xf>
    <xf numFmtId="0" fontId="0" fillId="5" borderId="0" xfId="0" applyFill="1" applyAlignment="1" applyProtection="1">
      <alignment horizontal="center"/>
      <protection hidden="1"/>
    </xf>
    <xf numFmtId="169" fontId="0" fillId="6" borderId="18" xfId="0" applyNumberFormat="1" applyFill="1" applyBorder="1" applyAlignment="1" applyProtection="1">
      <alignment horizontal="center"/>
      <protection hidden="1"/>
    </xf>
    <xf numFmtId="169" fontId="0" fillId="6" borderId="47" xfId="0" applyNumberFormat="1" applyFill="1" applyBorder="1" applyAlignment="1" applyProtection="1">
      <alignment horizontal="center"/>
      <protection hidden="1"/>
    </xf>
    <xf numFmtId="169" fontId="0" fillId="6" borderId="46" xfId="1" applyNumberFormat="1" applyFont="1" applyFill="1" applyBorder="1" applyAlignment="1" applyProtection="1">
      <alignment horizontal="center"/>
      <protection hidden="1"/>
    </xf>
    <xf numFmtId="169" fontId="0" fillId="6" borderId="47" xfId="1" applyNumberFormat="1" applyFont="1" applyFill="1" applyBorder="1" applyAlignment="1" applyProtection="1">
      <alignment horizontal="center"/>
      <protection hidden="1"/>
    </xf>
    <xf numFmtId="169" fontId="0" fillId="6" borderId="48" xfId="1" applyNumberFormat="1" applyFont="1" applyFill="1" applyBorder="1" applyAlignment="1" applyProtection="1">
      <alignment horizontal="center"/>
      <protection hidden="1"/>
    </xf>
    <xf numFmtId="1" fontId="0" fillId="6" borderId="4" xfId="0" applyNumberFormat="1" applyFill="1" applyBorder="1" applyAlignment="1" applyProtection="1">
      <alignment horizontal="center"/>
      <protection hidden="1"/>
    </xf>
    <xf numFmtId="169" fontId="0" fillId="6" borderId="38" xfId="0" applyNumberFormat="1" applyFill="1" applyBorder="1" applyAlignment="1" applyProtection="1">
      <alignment horizontal="right" indent="1"/>
      <protection hidden="1"/>
    </xf>
    <xf numFmtId="1" fontId="0" fillId="6" borderId="38" xfId="4" applyNumberFormat="1" applyFont="1" applyFill="1" applyBorder="1" applyAlignment="1" applyProtection="1">
      <alignment horizontal="right" indent="1"/>
      <protection hidden="1"/>
    </xf>
    <xf numFmtId="169" fontId="5" fillId="6" borderId="38" xfId="0" applyNumberFormat="1" applyFont="1" applyFill="1" applyBorder="1" applyAlignment="1" applyProtection="1">
      <alignment horizontal="right" indent="1"/>
      <protection hidden="1"/>
    </xf>
    <xf numFmtId="0" fontId="5" fillId="5" borderId="12" xfId="0" applyFont="1" applyFill="1" applyBorder="1" applyProtection="1">
      <protection locked="0"/>
    </xf>
    <xf numFmtId="0" fontId="0" fillId="7" borderId="4" xfId="0" applyFill="1" applyBorder="1" applyProtection="1">
      <protection locked="0"/>
    </xf>
    <xf numFmtId="0" fontId="0" fillId="3" borderId="50" xfId="0" applyFill="1" applyBorder="1" applyProtection="1">
      <protection locked="0"/>
    </xf>
    <xf numFmtId="0" fontId="0" fillId="7" borderId="43" xfId="0" applyFill="1" applyBorder="1" applyProtection="1">
      <protection locked="0"/>
    </xf>
    <xf numFmtId="0" fontId="0" fillId="7" borderId="32" xfId="0" applyFill="1" applyBorder="1" applyProtection="1">
      <protection locked="0"/>
    </xf>
    <xf numFmtId="0" fontId="0" fillId="7" borderId="21" xfId="0" applyFill="1" applyBorder="1" applyProtection="1">
      <protection locked="0"/>
    </xf>
    <xf numFmtId="0" fontId="0" fillId="7" borderId="44" xfId="0" applyFill="1" applyBorder="1" applyProtection="1">
      <protection locked="0"/>
    </xf>
    <xf numFmtId="0" fontId="0" fillId="7" borderId="33" xfId="0" applyFill="1" applyBorder="1" applyProtection="1">
      <protection locked="0"/>
    </xf>
    <xf numFmtId="0" fontId="0" fillId="7" borderId="34" xfId="0" applyFill="1" applyBorder="1" applyProtection="1">
      <protection locked="0"/>
    </xf>
    <xf numFmtId="0" fontId="0" fillId="0" borderId="54" xfId="0" applyBorder="1" applyProtection="1">
      <protection locked="0"/>
    </xf>
    <xf numFmtId="0" fontId="0" fillId="7" borderId="57" xfId="0" applyFill="1" applyBorder="1" applyProtection="1">
      <protection locked="0"/>
    </xf>
    <xf numFmtId="0" fontId="0" fillId="7" borderId="58" xfId="0" applyFill="1" applyBorder="1" applyProtection="1">
      <protection locked="0"/>
    </xf>
    <xf numFmtId="0" fontId="0" fillId="7" borderId="25" xfId="0" applyFill="1" applyBorder="1" applyProtection="1">
      <protection locked="0"/>
    </xf>
    <xf numFmtId="0" fontId="0" fillId="7" borderId="16" xfId="0" applyFill="1" applyBorder="1" applyProtection="1">
      <protection locked="0"/>
    </xf>
    <xf numFmtId="0" fontId="0" fillId="7" borderId="27" xfId="0" applyFill="1" applyBorder="1" applyProtection="1">
      <protection locked="0"/>
    </xf>
    <xf numFmtId="0" fontId="5" fillId="3" borderId="54" xfId="0" applyFont="1" applyFill="1" applyBorder="1" applyProtection="1">
      <protection locked="0"/>
    </xf>
    <xf numFmtId="1" fontId="0" fillId="0" borderId="24" xfId="0" applyNumberFormat="1" applyBorder="1" applyProtection="1">
      <protection locked="0"/>
    </xf>
    <xf numFmtId="169" fontId="0" fillId="7" borderId="9" xfId="1" applyNumberFormat="1" applyFont="1" applyFill="1" applyBorder="1" applyAlignment="1" applyProtection="1">
      <alignment horizontal="center"/>
      <protection locked="0"/>
    </xf>
    <xf numFmtId="1" fontId="0" fillId="7" borderId="28" xfId="0" applyNumberFormat="1" applyFill="1" applyBorder="1" applyAlignment="1" applyProtection="1">
      <alignment horizontal="center"/>
      <protection locked="0"/>
    </xf>
    <xf numFmtId="1" fontId="0" fillId="7" borderId="16" xfId="0" applyNumberFormat="1" applyFill="1" applyBorder="1" applyAlignment="1" applyProtection="1">
      <alignment horizontal="center"/>
      <protection locked="0"/>
    </xf>
    <xf numFmtId="1" fontId="0" fillId="7" borderId="27" xfId="0" applyNumberFormat="1" applyFill="1" applyBorder="1" applyAlignment="1" applyProtection="1">
      <alignment horizontal="center"/>
      <protection locked="0"/>
    </xf>
    <xf numFmtId="169" fontId="0" fillId="7" borderId="28" xfId="0" applyNumberFormat="1" applyFill="1" applyBorder="1" applyAlignment="1" applyProtection="1">
      <alignment horizontal="center"/>
      <protection locked="0"/>
    </xf>
    <xf numFmtId="169" fontId="0" fillId="7" borderId="17" xfId="0" applyNumberFormat="1" applyFill="1" applyBorder="1" applyAlignment="1" applyProtection="1">
      <alignment horizontal="center"/>
      <protection locked="0"/>
    </xf>
    <xf numFmtId="169" fontId="0" fillId="7" borderId="27" xfId="0" applyNumberFormat="1" applyFill="1" applyBorder="1" applyAlignment="1" applyProtection="1">
      <alignment horizontal="center"/>
      <protection locked="0"/>
    </xf>
    <xf numFmtId="169" fontId="5" fillId="3" borderId="54" xfId="1" applyNumberFormat="1" applyFont="1" applyFill="1" applyBorder="1" applyAlignment="1" applyProtection="1">
      <alignment horizontal="right" indent="2"/>
      <protection locked="0"/>
    </xf>
    <xf numFmtId="1" fontId="0" fillId="7" borderId="58" xfId="0" applyNumberFormat="1" applyFill="1" applyBorder="1" applyAlignment="1" applyProtection="1">
      <alignment horizontal="center"/>
      <protection locked="0"/>
    </xf>
    <xf numFmtId="1" fontId="0" fillId="7" borderId="33" xfId="0" applyNumberFormat="1" applyFill="1" applyBorder="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left"/>
      <protection locked="0"/>
    </xf>
    <xf numFmtId="0" fontId="0" fillId="7" borderId="47" xfId="0" applyFill="1" applyBorder="1" applyAlignment="1" applyProtection="1">
      <alignment horizontal="center"/>
      <protection locked="0"/>
    </xf>
    <xf numFmtId="0" fontId="0" fillId="5" borderId="48" xfId="0" applyFill="1" applyBorder="1" applyAlignment="1" applyProtection="1">
      <alignment horizontal="center"/>
      <protection locked="0"/>
    </xf>
    <xf numFmtId="1" fontId="0" fillId="7" borderId="32" xfId="0" applyNumberFormat="1" applyFill="1" applyBorder="1" applyAlignment="1" applyProtection="1">
      <alignment horizontal="center"/>
      <protection locked="0"/>
    </xf>
    <xf numFmtId="1" fontId="0" fillId="7" borderId="51" xfId="0" applyNumberFormat="1" applyFill="1" applyBorder="1" applyAlignment="1" applyProtection="1">
      <alignment horizontal="center"/>
      <protection locked="0"/>
    </xf>
    <xf numFmtId="169" fontId="0" fillId="0" borderId="12" xfId="0" applyNumberFormat="1" applyBorder="1" applyProtection="1">
      <protection locked="0"/>
    </xf>
    <xf numFmtId="169" fontId="0" fillId="7" borderId="47" xfId="1" applyNumberFormat="1" applyFont="1" applyFill="1" applyBorder="1" applyAlignment="1" applyProtection="1">
      <alignment horizontal="center"/>
      <protection locked="0"/>
    </xf>
    <xf numFmtId="169" fontId="0" fillId="7" borderId="21" xfId="0" applyNumberFormat="1" applyFill="1" applyBorder="1" applyAlignment="1" applyProtection="1">
      <alignment horizontal="center"/>
      <protection locked="0"/>
    </xf>
    <xf numFmtId="0" fontId="0" fillId="10" borderId="13" xfId="0" applyFill="1" applyBorder="1" applyProtection="1">
      <protection locked="0"/>
    </xf>
    <xf numFmtId="1" fontId="0" fillId="9" borderId="0" xfId="0" applyNumberFormat="1" applyFill="1" applyProtection="1">
      <protection locked="0"/>
    </xf>
    <xf numFmtId="169" fontId="0" fillId="0" borderId="4" xfId="0" applyNumberFormat="1" applyBorder="1" applyProtection="1">
      <protection locked="0"/>
    </xf>
    <xf numFmtId="0" fontId="5" fillId="5" borderId="9" xfId="0" applyFont="1" applyFill="1" applyBorder="1" applyProtection="1">
      <protection locked="0"/>
    </xf>
    <xf numFmtId="0" fontId="0" fillId="3" borderId="1" xfId="0" applyFill="1" applyBorder="1" applyAlignment="1" applyProtection="1">
      <alignment horizontal="center"/>
      <protection hidden="1"/>
    </xf>
    <xf numFmtId="3" fontId="0" fillId="6" borderId="47" xfId="0" applyNumberFormat="1" applyFill="1" applyBorder="1" applyAlignment="1" applyProtection="1">
      <alignment horizontal="center"/>
      <protection hidden="1"/>
    </xf>
    <xf numFmtId="1" fontId="0" fillId="6" borderId="46" xfId="0" applyNumberFormat="1" applyFill="1" applyBorder="1" applyAlignment="1" applyProtection="1">
      <alignment horizontal="center"/>
      <protection hidden="1"/>
    </xf>
    <xf numFmtId="1" fontId="0" fillId="6" borderId="48" xfId="0" applyNumberFormat="1" applyFill="1" applyBorder="1" applyAlignment="1" applyProtection="1">
      <alignment horizontal="center"/>
      <protection hidden="1"/>
    </xf>
    <xf numFmtId="1" fontId="0" fillId="6" borderId="37" xfId="4" applyNumberFormat="1" applyFont="1" applyFill="1" applyBorder="1" applyAlignment="1" applyProtection="1">
      <alignment horizontal="right" indent="1"/>
      <protection hidden="1"/>
    </xf>
    <xf numFmtId="169" fontId="0" fillId="6" borderId="39" xfId="1" applyNumberFormat="1" applyFont="1" applyFill="1" applyBorder="1" applyAlignment="1" applyProtection="1">
      <alignment horizontal="center"/>
      <protection hidden="1"/>
    </xf>
    <xf numFmtId="169" fontId="0" fillId="6" borderId="40" xfId="1" applyNumberFormat="1" applyFont="1" applyFill="1" applyBorder="1" applyAlignment="1" applyProtection="1">
      <alignment horizontal="center"/>
      <protection hidden="1"/>
    </xf>
    <xf numFmtId="169" fontId="5" fillId="6" borderId="55" xfId="0" applyNumberFormat="1" applyFont="1" applyFill="1" applyBorder="1" applyAlignment="1" applyProtection="1">
      <alignment horizontal="right" indent="1"/>
      <protection hidden="1"/>
    </xf>
    <xf numFmtId="0" fontId="0" fillId="7" borderId="4" xfId="0" applyFill="1" applyBorder="1" applyAlignment="1" applyProtection="1">
      <alignment horizontal="center" vertical="center" wrapText="1"/>
      <protection locked="0"/>
    </xf>
    <xf numFmtId="0" fontId="0" fillId="7" borderId="0" xfId="0" applyFill="1" applyAlignment="1" applyProtection="1">
      <alignment horizontal="center" vertical="center" wrapText="1"/>
      <protection locked="0"/>
    </xf>
    <xf numFmtId="0" fontId="0" fillId="7" borderId="12" xfId="0" applyFill="1" applyBorder="1" applyAlignment="1" applyProtection="1">
      <alignment horizontal="center"/>
      <protection locked="0"/>
    </xf>
    <xf numFmtId="2" fontId="0" fillId="5" borderId="1" xfId="0" applyNumberFormat="1" applyFill="1" applyBorder="1" applyProtection="1">
      <protection locked="0"/>
    </xf>
    <xf numFmtId="1" fontId="0" fillId="0" borderId="0" xfId="0" applyNumberFormat="1" applyAlignment="1" applyProtection="1">
      <alignment horizontal="center"/>
      <protection locked="0"/>
    </xf>
    <xf numFmtId="1" fontId="0" fillId="5" borderId="50" xfId="0" applyNumberFormat="1" applyFill="1" applyBorder="1" applyAlignment="1" applyProtection="1">
      <alignment horizontal="center"/>
      <protection locked="0"/>
    </xf>
    <xf numFmtId="0" fontId="0" fillId="6" borderId="14" xfId="0" applyFill="1" applyBorder="1" applyProtection="1">
      <protection locked="0"/>
    </xf>
    <xf numFmtId="0" fontId="0" fillId="10" borderId="5" xfId="0" applyFill="1" applyBorder="1" applyProtection="1">
      <protection locked="0"/>
    </xf>
    <xf numFmtId="1" fontId="0" fillId="6" borderId="38" xfId="0" applyNumberFormat="1" applyFill="1" applyBorder="1" applyAlignment="1" applyProtection="1">
      <alignment horizontal="right" indent="1"/>
      <protection locked="0"/>
    </xf>
    <xf numFmtId="1" fontId="0" fillId="6" borderId="3" xfId="0" applyNumberFormat="1" applyFill="1" applyBorder="1" applyAlignment="1" applyProtection="1">
      <alignment horizontal="center"/>
      <protection locked="0"/>
    </xf>
    <xf numFmtId="1" fontId="0" fillId="6" borderId="5" xfId="0" applyNumberFormat="1" applyFill="1" applyBorder="1" applyAlignment="1" applyProtection="1">
      <alignment horizontal="center"/>
      <protection locked="0"/>
    </xf>
    <xf numFmtId="169" fontId="0" fillId="6" borderId="4" xfId="0" applyNumberFormat="1" applyFill="1" applyBorder="1" applyAlignment="1" applyProtection="1">
      <alignment horizontal="right" indent="2"/>
      <protection locked="0"/>
    </xf>
    <xf numFmtId="3" fontId="0" fillId="6" borderId="47" xfId="0" applyNumberFormat="1" applyFill="1" applyBorder="1" applyAlignment="1" applyProtection="1">
      <alignment horizontal="right"/>
      <protection hidden="1"/>
    </xf>
    <xf numFmtId="0" fontId="5" fillId="5" borderId="31" xfId="0" applyFont="1" applyFill="1" applyBorder="1" applyProtection="1">
      <protection locked="0"/>
    </xf>
    <xf numFmtId="0" fontId="0" fillId="7" borderId="6" xfId="0" applyFill="1" applyBorder="1" applyAlignment="1" applyProtection="1">
      <alignment horizontal="center" vertical="center" wrapText="1"/>
      <protection locked="0"/>
    </xf>
    <xf numFmtId="0" fontId="0" fillId="5" borderId="10" xfId="0" applyFill="1" applyBorder="1" applyAlignment="1" applyProtection="1">
      <alignment horizontal="center" wrapText="1"/>
      <protection locked="0"/>
    </xf>
    <xf numFmtId="0" fontId="0" fillId="7" borderId="49" xfId="0" applyFill="1" applyBorder="1" applyProtection="1">
      <protection locked="0"/>
    </xf>
    <xf numFmtId="0" fontId="0" fillId="5" borderId="1" xfId="0" applyFill="1" applyBorder="1" applyAlignment="1" applyProtection="1">
      <alignment horizontal="center" wrapText="1"/>
      <protection locked="0"/>
    </xf>
    <xf numFmtId="0" fontId="0" fillId="7" borderId="60" xfId="0" applyFill="1" applyBorder="1" applyProtection="1">
      <protection locked="0"/>
    </xf>
    <xf numFmtId="0" fontId="0" fillId="0" borderId="32" xfId="0" applyBorder="1" applyProtection="1">
      <protection locked="0"/>
    </xf>
    <xf numFmtId="1" fontId="0" fillId="7" borderId="6" xfId="0" applyNumberFormat="1" applyFill="1" applyBorder="1" applyProtection="1">
      <protection locked="0"/>
    </xf>
    <xf numFmtId="1" fontId="0" fillId="7" borderId="7" xfId="0" applyNumberFormat="1" applyFill="1" applyBorder="1" applyProtection="1">
      <protection locked="0"/>
    </xf>
    <xf numFmtId="1" fontId="0" fillId="7" borderId="8" xfId="0" applyNumberFormat="1" applyFill="1" applyBorder="1" applyProtection="1">
      <protection locked="0"/>
    </xf>
    <xf numFmtId="1" fontId="0" fillId="7" borderId="41" xfId="0" applyNumberFormat="1" applyFill="1" applyBorder="1" applyProtection="1">
      <protection locked="0"/>
    </xf>
    <xf numFmtId="1" fontId="0" fillId="7" borderId="18" xfId="0" applyNumberFormat="1" applyFill="1" applyBorder="1" applyProtection="1">
      <protection locked="0"/>
    </xf>
    <xf numFmtId="1" fontId="0" fillId="7" borderId="9" xfId="0" applyNumberFormat="1" applyFill="1" applyBorder="1" applyProtection="1">
      <protection locked="0"/>
    </xf>
    <xf numFmtId="1" fontId="0" fillId="7" borderId="16" xfId="0" applyNumberFormat="1" applyFill="1" applyBorder="1" applyProtection="1">
      <protection locked="0"/>
    </xf>
    <xf numFmtId="1" fontId="0" fillId="7" borderId="42" xfId="0" applyNumberFormat="1" applyFill="1" applyBorder="1" applyProtection="1">
      <protection locked="0"/>
    </xf>
    <xf numFmtId="0" fontId="5" fillId="3" borderId="41" xfId="0" applyFont="1" applyFill="1" applyBorder="1" applyProtection="1">
      <protection locked="0"/>
    </xf>
    <xf numFmtId="1" fontId="0" fillId="7" borderId="18" xfId="0" applyNumberFormat="1" applyFill="1" applyBorder="1" applyAlignment="1" applyProtection="1">
      <alignment horizontal="center"/>
      <protection locked="0"/>
    </xf>
    <xf numFmtId="3" fontId="0" fillId="7" borderId="21" xfId="4" applyNumberFormat="1" applyFont="1" applyFill="1" applyBorder="1" applyAlignment="1" applyProtection="1">
      <alignment horizontal="right" indent="1"/>
      <protection locked="0"/>
    </xf>
    <xf numFmtId="1" fontId="0" fillId="7" borderId="41" xfId="0" applyNumberFormat="1" applyFill="1" applyBorder="1" applyAlignment="1" applyProtection="1">
      <alignment horizontal="center"/>
      <protection locked="0"/>
    </xf>
    <xf numFmtId="1" fontId="0" fillId="7" borderId="9" xfId="0" applyNumberFormat="1" applyFill="1" applyBorder="1" applyAlignment="1" applyProtection="1">
      <alignment horizontal="center"/>
      <protection locked="0"/>
    </xf>
    <xf numFmtId="1" fontId="0" fillId="7" borderId="42" xfId="0" applyNumberFormat="1" applyFill="1" applyBorder="1" applyAlignment="1" applyProtection="1">
      <alignment horizontal="center"/>
      <protection locked="0"/>
    </xf>
    <xf numFmtId="169" fontId="5" fillId="3" borderId="41" xfId="1" applyNumberFormat="1" applyFont="1" applyFill="1" applyBorder="1" applyAlignment="1" applyProtection="1">
      <alignment horizontal="right" indent="2"/>
      <protection locked="0"/>
    </xf>
    <xf numFmtId="4" fontId="0" fillId="7" borderId="21" xfId="4" applyNumberFormat="1" applyFont="1" applyFill="1" applyBorder="1" applyAlignment="1" applyProtection="1">
      <alignment horizontal="right" indent="1"/>
      <protection locked="0"/>
    </xf>
    <xf numFmtId="0" fontId="0" fillId="7" borderId="21" xfId="0" applyFill="1" applyBorder="1" applyAlignment="1" applyProtection="1">
      <alignment horizontal="right" indent="1"/>
      <protection locked="0"/>
    </xf>
    <xf numFmtId="4" fontId="0" fillId="8" borderId="21" xfId="4" applyNumberFormat="1" applyFont="1" applyFill="1" applyBorder="1" applyAlignment="1" applyProtection="1">
      <alignment horizontal="right" indent="1"/>
      <protection locked="0"/>
    </xf>
    <xf numFmtId="169" fontId="0" fillId="3" borderId="11" xfId="0" applyNumberFormat="1" applyFill="1" applyBorder="1" applyProtection="1">
      <protection locked="0"/>
    </xf>
    <xf numFmtId="169" fontId="0" fillId="3" borderId="12" xfId="0" applyNumberFormat="1" applyFill="1" applyBorder="1" applyProtection="1">
      <protection locked="0"/>
    </xf>
    <xf numFmtId="1" fontId="0" fillId="7" borderId="63" xfId="0" applyNumberFormat="1" applyFill="1" applyBorder="1" applyAlignment="1" applyProtection="1">
      <alignment horizontal="center"/>
      <protection locked="0"/>
    </xf>
    <xf numFmtId="1" fontId="0" fillId="7" borderId="24" xfId="0" applyNumberFormat="1" applyFill="1" applyBorder="1" applyAlignment="1" applyProtection="1">
      <alignment horizontal="center"/>
      <protection locked="0"/>
    </xf>
    <xf numFmtId="1" fontId="0" fillId="7" borderId="30" xfId="0" applyNumberFormat="1" applyFill="1" applyBorder="1" applyAlignment="1" applyProtection="1">
      <alignment horizontal="center"/>
      <protection locked="0"/>
    </xf>
    <xf numFmtId="1" fontId="0" fillId="7" borderId="56" xfId="0" applyNumberFormat="1"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169" fontId="5" fillId="6" borderId="41" xfId="1" applyNumberFormat="1" applyFont="1" applyFill="1" applyBorder="1" applyAlignment="1" applyProtection="1">
      <alignment horizontal="right" indent="2"/>
      <protection hidden="1"/>
    </xf>
    <xf numFmtId="169" fontId="5" fillId="6" borderId="46" xfId="0" applyNumberFormat="1" applyFont="1" applyFill="1" applyBorder="1" applyAlignment="1" applyProtection="1">
      <alignment horizontal="right" indent="1"/>
      <protection hidden="1"/>
    </xf>
    <xf numFmtId="0" fontId="1" fillId="5" borderId="0" xfId="0" applyFont="1" applyFill="1" applyProtection="1">
      <protection locked="0"/>
    </xf>
    <xf numFmtId="0" fontId="2" fillId="5" borderId="0" xfId="0" applyFont="1" applyFill="1" applyProtection="1">
      <protection locked="0"/>
    </xf>
    <xf numFmtId="0" fontId="5" fillId="5" borderId="0" xfId="0" applyFont="1" applyFill="1" applyAlignment="1" applyProtection="1">
      <alignment horizontal="center" wrapText="1"/>
      <protection locked="0"/>
    </xf>
    <xf numFmtId="0" fontId="5" fillId="5" borderId="0" xfId="0" applyFont="1" applyFill="1" applyAlignment="1" applyProtection="1">
      <alignment wrapText="1"/>
      <protection locked="0"/>
    </xf>
    <xf numFmtId="0" fontId="2" fillId="3" borderId="1" xfId="0" applyFont="1" applyFill="1" applyBorder="1" applyAlignment="1" applyProtection="1">
      <alignment horizontal="center"/>
      <protection locked="0"/>
    </xf>
    <xf numFmtId="0" fontId="2" fillId="3" borderId="0" xfId="0" applyFont="1" applyFill="1" applyAlignment="1" applyProtection="1">
      <alignment horizontal="center"/>
      <protection locked="0"/>
    </xf>
    <xf numFmtId="0" fontId="2" fillId="3" borderId="10" xfId="0" applyFont="1" applyFill="1" applyBorder="1" applyAlignment="1" applyProtection="1">
      <alignment horizontal="center"/>
      <protection locked="0"/>
    </xf>
    <xf numFmtId="44" fontId="7" fillId="5" borderId="0" xfId="0" applyNumberFormat="1" applyFont="1" applyFill="1" applyAlignment="1" applyProtection="1">
      <alignment horizontal="center" vertical="center" wrapText="1"/>
      <protection locked="0"/>
    </xf>
    <xf numFmtId="0" fontId="7" fillId="5" borderId="0" xfId="0" applyFont="1" applyFill="1" applyAlignment="1" applyProtection="1">
      <alignment vertical="center" wrapText="1"/>
      <protection locked="0"/>
    </xf>
    <xf numFmtId="0" fontId="10" fillId="3" borderId="0" xfId="0" applyFont="1" applyFill="1" applyAlignment="1" applyProtection="1">
      <alignment horizontal="center"/>
      <protection locked="0"/>
    </xf>
    <xf numFmtId="0" fontId="5" fillId="3" borderId="12" xfId="0" applyFont="1" applyFill="1" applyBorder="1" applyAlignment="1" applyProtection="1">
      <alignment horizontal="left"/>
      <protection locked="0"/>
    </xf>
    <xf numFmtId="0" fontId="9" fillId="3" borderId="13" xfId="0" applyFont="1" applyFill="1" applyBorder="1" applyAlignment="1" applyProtection="1">
      <alignment horizontal="left"/>
      <protection locked="0"/>
    </xf>
    <xf numFmtId="10" fontId="0" fillId="5" borderId="0" xfId="4" applyNumberFormat="1" applyFont="1" applyFill="1" applyBorder="1" applyProtection="1">
      <protection locked="0"/>
    </xf>
    <xf numFmtId="0" fontId="0" fillId="5" borderId="15" xfId="0" applyFill="1" applyBorder="1" applyAlignment="1" applyProtection="1">
      <alignment vertical="center"/>
      <protection locked="0"/>
    </xf>
    <xf numFmtId="0" fontId="0" fillId="3" borderId="0" xfId="0" applyFill="1" applyAlignment="1" applyProtection="1">
      <alignment vertical="center" wrapText="1"/>
      <protection locked="0"/>
    </xf>
    <xf numFmtId="0" fontId="0" fillId="3" borderId="10" xfId="0"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10" fontId="0" fillId="3" borderId="0" xfId="3" applyNumberFormat="1" applyFont="1" applyFill="1" applyBorder="1" applyAlignment="1" applyProtection="1">
      <alignment horizontal="center"/>
      <protection locked="0"/>
    </xf>
    <xf numFmtId="10" fontId="0" fillId="3" borderId="10" xfId="3" applyNumberFormat="1" applyFont="1" applyFill="1" applyBorder="1" applyAlignment="1" applyProtection="1">
      <alignment horizontal="center"/>
      <protection locked="0"/>
    </xf>
    <xf numFmtId="10" fontId="0" fillId="5" borderId="0" xfId="3" applyNumberFormat="1" applyFont="1" applyFill="1" applyBorder="1" applyAlignment="1" applyProtection="1">
      <alignment horizontal="center"/>
      <protection locked="0"/>
    </xf>
    <xf numFmtId="10" fontId="0" fillId="3" borderId="1" xfId="3" applyNumberFormat="1" applyFont="1" applyFill="1" applyBorder="1" applyAlignment="1" applyProtection="1">
      <alignment horizontal="center"/>
      <protection locked="0"/>
    </xf>
    <xf numFmtId="10" fontId="0" fillId="3" borderId="0" xfId="3" applyNumberFormat="1" applyFont="1" applyFill="1" applyBorder="1" applyProtection="1">
      <protection locked="0"/>
    </xf>
    <xf numFmtId="10" fontId="0" fillId="3" borderId="10" xfId="3" applyNumberFormat="1" applyFont="1" applyFill="1" applyBorder="1" applyProtection="1">
      <protection locked="0"/>
    </xf>
    <xf numFmtId="10" fontId="0" fillId="5" borderId="0" xfId="3" applyNumberFormat="1" applyFont="1" applyFill="1" applyBorder="1" applyProtection="1">
      <protection locked="0"/>
    </xf>
    <xf numFmtId="10" fontId="0" fillId="3" borderId="1" xfId="3" applyNumberFormat="1" applyFont="1" applyFill="1" applyBorder="1" applyProtection="1">
      <protection locked="0"/>
    </xf>
    <xf numFmtId="1" fontId="0" fillId="3" borderId="0" xfId="1" applyNumberFormat="1" applyFont="1" applyFill="1" applyBorder="1" applyAlignment="1" applyProtection="1">
      <alignment horizontal="center"/>
      <protection locked="0"/>
    </xf>
    <xf numFmtId="0" fontId="0" fillId="3" borderId="12" xfId="0" applyFill="1" applyBorder="1" applyAlignment="1" applyProtection="1">
      <alignment horizontal="center"/>
      <protection locked="0"/>
    </xf>
    <xf numFmtId="165" fontId="0" fillId="3" borderId="0" xfId="0" applyNumberFormat="1" applyFill="1" applyProtection="1">
      <protection locked="0"/>
    </xf>
    <xf numFmtId="169" fontId="0" fillId="3" borderId="24" xfId="0" applyNumberFormat="1" applyFill="1" applyBorder="1" applyAlignment="1" applyProtection="1">
      <alignment horizontal="center"/>
      <protection locked="0"/>
    </xf>
    <xf numFmtId="44" fontId="0" fillId="3" borderId="0" xfId="1" applyFont="1" applyFill="1" applyBorder="1" applyAlignment="1" applyProtection="1">
      <alignment horizontal="center"/>
      <protection locked="0"/>
    </xf>
    <xf numFmtId="44" fontId="0" fillId="3" borderId="0" xfId="0" applyNumberFormat="1" applyFill="1" applyAlignment="1" applyProtection="1">
      <alignment horizontal="center"/>
      <protection locked="0"/>
    </xf>
    <xf numFmtId="39" fontId="5" fillId="3" borderId="0" xfId="1" applyNumberFormat="1" applyFont="1" applyFill="1" applyBorder="1" applyAlignment="1" applyProtection="1">
      <alignment horizontal="center"/>
      <protection locked="0"/>
    </xf>
    <xf numFmtId="0" fontId="0" fillId="5" borderId="7" xfId="0" applyFill="1" applyBorder="1" applyProtection="1">
      <protection locked="0"/>
    </xf>
    <xf numFmtId="0" fontId="0" fillId="6" borderId="38" xfId="0" applyFill="1" applyBorder="1" applyAlignment="1" applyProtection="1">
      <alignment horizontal="right"/>
      <protection locked="0"/>
    </xf>
    <xf numFmtId="0" fontId="0" fillId="6" borderId="38" xfId="0" applyFill="1" applyBorder="1" applyProtection="1">
      <protection locked="0"/>
    </xf>
    <xf numFmtId="0" fontId="5" fillId="3" borderId="10" xfId="0" applyFont="1" applyFill="1" applyBorder="1" applyAlignment="1" applyProtection="1">
      <alignment horizontal="center"/>
      <protection hidden="1"/>
    </xf>
    <xf numFmtId="169" fontId="0" fillId="6" borderId="9" xfId="4" applyNumberFormat="1" applyFont="1" applyFill="1" applyBorder="1" applyAlignment="1" applyProtection="1">
      <alignment horizontal="center"/>
      <protection hidden="1"/>
    </xf>
    <xf numFmtId="169" fontId="5" fillId="6" borderId="9" xfId="1" applyNumberFormat="1" applyFont="1" applyFill="1" applyBorder="1" applyAlignment="1" applyProtection="1">
      <alignment horizontal="center"/>
      <protection hidden="1"/>
    </xf>
    <xf numFmtId="0" fontId="0" fillId="6" borderId="38" xfId="0" applyFill="1" applyBorder="1" applyProtection="1">
      <protection hidden="1"/>
    </xf>
    <xf numFmtId="3" fontId="0" fillId="6" borderId="38" xfId="0" applyNumberFormat="1" applyFill="1" applyBorder="1" applyProtection="1">
      <protection hidden="1"/>
    </xf>
    <xf numFmtId="0" fontId="0" fillId="5" borderId="9" xfId="0" applyFill="1" applyBorder="1" applyProtection="1">
      <protection hidden="1"/>
    </xf>
    <xf numFmtId="0" fontId="0" fillId="6" borderId="9" xfId="0" applyFill="1" applyBorder="1" applyProtection="1">
      <protection locked="0"/>
    </xf>
    <xf numFmtId="0" fontId="0" fillId="6" borderId="9" xfId="0" applyFill="1" applyBorder="1" applyAlignment="1" applyProtection="1">
      <alignment horizontal="right"/>
      <protection locked="0"/>
    </xf>
    <xf numFmtId="10" fontId="0" fillId="3" borderId="0" xfId="0" applyNumberFormat="1" applyFill="1" applyAlignment="1" applyProtection="1">
      <alignment horizontal="center"/>
      <protection locked="0"/>
    </xf>
    <xf numFmtId="10" fontId="0" fillId="3" borderId="10" xfId="0" applyNumberFormat="1" applyFill="1" applyBorder="1" applyAlignment="1" applyProtection="1">
      <alignment horizontal="center"/>
      <protection locked="0"/>
    </xf>
    <xf numFmtId="10" fontId="0" fillId="5" borderId="0" xfId="0" applyNumberFormat="1" applyFill="1" applyAlignment="1" applyProtection="1">
      <alignment horizontal="center"/>
      <protection locked="0"/>
    </xf>
    <xf numFmtId="10" fontId="0" fillId="3" borderId="1" xfId="0" applyNumberFormat="1" applyFill="1" applyBorder="1" applyAlignment="1" applyProtection="1">
      <alignment horizontal="center"/>
      <protection locked="0"/>
    </xf>
    <xf numFmtId="164" fontId="0" fillId="3" borderId="0" xfId="0" applyNumberFormat="1" applyFill="1" applyAlignment="1" applyProtection="1">
      <alignment horizontal="center"/>
      <protection locked="0"/>
    </xf>
    <xf numFmtId="10" fontId="0" fillId="3" borderId="0" xfId="0" applyNumberFormat="1" applyFill="1" applyProtection="1">
      <protection locked="0"/>
    </xf>
    <xf numFmtId="10" fontId="0" fillId="3" borderId="10" xfId="0" applyNumberFormat="1" applyFill="1" applyBorder="1" applyProtection="1">
      <protection locked="0"/>
    </xf>
    <xf numFmtId="10" fontId="0" fillId="5" borderId="0" xfId="0" applyNumberFormat="1" applyFill="1" applyProtection="1">
      <protection locked="0"/>
    </xf>
    <xf numFmtId="10" fontId="0" fillId="3" borderId="1" xfId="0" applyNumberFormat="1" applyFill="1" applyBorder="1" applyProtection="1">
      <protection locked="0"/>
    </xf>
    <xf numFmtId="7" fontId="0" fillId="3" borderId="0" xfId="0" applyNumberFormat="1" applyFill="1" applyAlignment="1" applyProtection="1">
      <alignment horizontal="center"/>
      <protection locked="0"/>
    </xf>
    <xf numFmtId="7" fontId="5" fillId="3" borderId="0" xfId="1" applyNumberFormat="1" applyFont="1" applyFill="1" applyBorder="1" applyAlignment="1" applyProtection="1">
      <alignment horizontal="center"/>
      <protection locked="0"/>
    </xf>
    <xf numFmtId="166" fontId="0" fillId="6" borderId="9" xfId="0" applyNumberFormat="1" applyFill="1" applyBorder="1" applyAlignment="1" applyProtection="1">
      <alignment horizontal="center"/>
      <protection hidden="1"/>
    </xf>
    <xf numFmtId="169" fontId="5" fillId="6" borderId="9" xfId="0" applyNumberFormat="1" applyFont="1" applyFill="1" applyBorder="1" applyAlignment="1" applyProtection="1">
      <alignment horizontal="center"/>
      <protection hidden="1"/>
    </xf>
    <xf numFmtId="44" fontId="7" fillId="5" borderId="0" xfId="0" applyNumberFormat="1" applyFont="1" applyFill="1" applyAlignment="1" applyProtection="1">
      <alignment vertical="center" wrapText="1"/>
      <protection locked="0"/>
    </xf>
    <xf numFmtId="0" fontId="0" fillId="5" borderId="15" xfId="0" applyFill="1" applyBorder="1" applyAlignment="1" applyProtection="1">
      <alignment vertical="center" wrapText="1"/>
      <protection locked="0"/>
    </xf>
    <xf numFmtId="169" fontId="0" fillId="0" borderId="9" xfId="1" applyNumberFormat="1" applyFont="1" applyFill="1" applyBorder="1" applyAlignment="1" applyProtection="1">
      <alignment horizontal="center"/>
      <protection locked="0"/>
    </xf>
    <xf numFmtId="0" fontId="0" fillId="3" borderId="24" xfId="0" applyFill="1" applyBorder="1" applyProtection="1">
      <protection locked="0"/>
    </xf>
    <xf numFmtId="7" fontId="0" fillId="3" borderId="0" xfId="0" applyNumberFormat="1" applyFill="1" applyProtection="1">
      <protection locked="0"/>
    </xf>
    <xf numFmtId="7" fontId="0" fillId="3" borderId="10" xfId="0" applyNumberFormat="1" applyFill="1" applyBorder="1" applyProtection="1">
      <protection locked="0"/>
    </xf>
    <xf numFmtId="7" fontId="0" fillId="5" borderId="0" xfId="0" applyNumberFormat="1" applyFill="1" applyProtection="1">
      <protection locked="0"/>
    </xf>
    <xf numFmtId="7" fontId="0" fillId="3" borderId="1" xfId="0" applyNumberFormat="1" applyFill="1" applyBorder="1" applyProtection="1">
      <protection locked="0"/>
    </xf>
    <xf numFmtId="170" fontId="0" fillId="3" borderId="0" xfId="0" applyNumberFormat="1" applyFill="1" applyProtection="1">
      <protection locked="0"/>
    </xf>
    <xf numFmtId="0" fontId="2" fillId="5" borderId="1" xfId="0" applyFont="1" applyFill="1" applyBorder="1" applyAlignment="1" applyProtection="1">
      <alignment horizontal="center"/>
      <protection locked="0"/>
    </xf>
    <xf numFmtId="0" fontId="2" fillId="5" borderId="10" xfId="0" applyFont="1" applyFill="1" applyBorder="1" applyAlignment="1" applyProtection="1">
      <alignment horizontal="center"/>
      <protection locked="0"/>
    </xf>
    <xf numFmtId="0" fontId="2" fillId="3" borderId="6" xfId="0" applyFont="1" applyFill="1" applyBorder="1" applyAlignment="1" applyProtection="1">
      <alignment horizontal="center"/>
      <protection locked="0"/>
    </xf>
    <xf numFmtId="0" fontId="6" fillId="3" borderId="0" xfId="0" applyFont="1" applyFill="1" applyAlignment="1" applyProtection="1">
      <alignment horizontal="center"/>
      <protection locked="0"/>
    </xf>
    <xf numFmtId="0" fontId="0" fillId="3" borderId="0" xfId="0" applyFill="1" applyAlignment="1" applyProtection="1">
      <alignment horizontal="left"/>
      <protection locked="0"/>
    </xf>
    <xf numFmtId="169" fontId="3" fillId="3" borderId="0" xfId="1" applyNumberFormat="1" applyFont="1" applyFill="1" applyBorder="1" applyAlignment="1" applyProtection="1">
      <alignment horizontal="center"/>
      <protection locked="0"/>
    </xf>
    <xf numFmtId="169" fontId="5" fillId="3" borderId="0" xfId="0" applyNumberFormat="1" applyFont="1" applyFill="1" applyAlignment="1" applyProtection="1">
      <alignment horizontal="center"/>
      <protection locked="0"/>
    </xf>
    <xf numFmtId="44" fontId="3" fillId="3" borderId="0" xfId="1" applyFont="1" applyFill="1" applyBorder="1" applyAlignment="1" applyProtection="1">
      <alignment horizontal="center"/>
      <protection locked="0"/>
    </xf>
    <xf numFmtId="0" fontId="4" fillId="3" borderId="12" xfId="0" applyFont="1" applyFill="1" applyBorder="1" applyProtection="1">
      <protection locked="0"/>
    </xf>
    <xf numFmtId="44" fontId="0" fillId="5" borderId="12" xfId="1" applyFont="1" applyFill="1" applyBorder="1" applyProtection="1">
      <protection locked="0"/>
    </xf>
    <xf numFmtId="0" fontId="6" fillId="6" borderId="9" xfId="0" applyFont="1" applyFill="1" applyBorder="1" applyAlignment="1" applyProtection="1">
      <alignment horizontal="center"/>
      <protection hidden="1"/>
    </xf>
    <xf numFmtId="0" fontId="5" fillId="3" borderId="0" xfId="0" applyFont="1" applyFill="1" applyAlignment="1" applyProtection="1">
      <alignment horizontal="center"/>
      <protection hidden="1"/>
    </xf>
    <xf numFmtId="169" fontId="3" fillId="6" borderId="9" xfId="1" applyNumberFormat="1" applyFont="1" applyFill="1" applyBorder="1" applyAlignment="1" applyProtection="1">
      <alignment horizontal="center"/>
      <protection hidden="1"/>
    </xf>
    <xf numFmtId="169" fontId="5" fillId="6" borderId="14" xfId="1" applyNumberFormat="1" applyFon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3" borderId="10" xfId="0" applyNumberFormat="1" applyFill="1" applyBorder="1" applyAlignment="1" applyProtection="1">
      <alignment horizontal="center"/>
      <protection hidden="1"/>
    </xf>
    <xf numFmtId="1" fontId="0" fillId="3" borderId="1" xfId="0" applyNumberFormat="1" applyFill="1" applyBorder="1" applyAlignment="1" applyProtection="1">
      <alignment horizontal="center"/>
      <protection hidden="1"/>
    </xf>
    <xf numFmtId="1" fontId="0" fillId="3" borderId="0" xfId="0" applyNumberFormat="1" applyFill="1" applyProtection="1">
      <protection hidden="1"/>
    </xf>
    <xf numFmtId="1" fontId="0" fillId="3" borderId="10" xfId="0" applyNumberFormat="1" applyFill="1" applyBorder="1" applyProtection="1">
      <protection hidden="1"/>
    </xf>
    <xf numFmtId="1" fontId="0" fillId="3" borderId="1" xfId="0" applyNumberFormat="1" applyFill="1" applyBorder="1" applyProtection="1">
      <protection hidden="1"/>
    </xf>
    <xf numFmtId="0" fontId="22" fillId="0" borderId="0" xfId="0" applyFont="1"/>
    <xf numFmtId="0" fontId="0" fillId="0" borderId="0" xfId="0" applyAlignment="1">
      <alignment vertical="center" wrapText="1"/>
    </xf>
    <xf numFmtId="0" fontId="22" fillId="0" borderId="0" xfId="0" applyFont="1" applyAlignment="1">
      <alignment horizontal="center"/>
    </xf>
    <xf numFmtId="0" fontId="5" fillId="7" borderId="33" xfId="0" applyFont="1" applyFill="1" applyBorder="1" applyAlignment="1" applyProtection="1">
      <alignment horizontal="center"/>
      <protection locked="0"/>
    </xf>
    <xf numFmtId="0" fontId="5" fillId="7" borderId="19" xfId="0" applyFont="1" applyFill="1" applyBorder="1" applyAlignment="1" applyProtection="1">
      <alignment horizontal="center"/>
      <protection locked="0"/>
    </xf>
    <xf numFmtId="0" fontId="5" fillId="7" borderId="16" xfId="0" applyFont="1" applyFill="1" applyBorder="1" applyAlignment="1" applyProtection="1">
      <alignment horizontal="center"/>
      <protection locked="0"/>
    </xf>
    <xf numFmtId="0" fontId="5" fillId="7" borderId="17" xfId="0" applyFont="1" applyFill="1" applyBorder="1" applyAlignment="1" applyProtection="1">
      <alignment horizontal="center"/>
      <protection locked="0"/>
    </xf>
    <xf numFmtId="0" fontId="5" fillId="7" borderId="16"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center" vertical="center" wrapText="1"/>
      <protection locked="0"/>
    </xf>
    <xf numFmtId="0" fontId="0" fillId="6" borderId="36"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37" xfId="0" applyFill="1" applyBorder="1" applyAlignment="1" applyProtection="1">
      <alignment horizontal="center"/>
      <protection locked="0"/>
    </xf>
    <xf numFmtId="0" fontId="0" fillId="3" borderId="3"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3" borderId="5"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3" xfId="0" applyFill="1" applyBorder="1" applyAlignment="1" applyProtection="1">
      <alignment horizontal="center" wrapText="1"/>
      <protection locked="0"/>
    </xf>
    <xf numFmtId="0" fontId="0" fillId="3" borderId="4" xfId="0" applyFill="1" applyBorder="1" applyAlignment="1" applyProtection="1">
      <alignment horizontal="center" wrapText="1"/>
      <protection locked="0"/>
    </xf>
    <xf numFmtId="0" fontId="0" fillId="3" borderId="5" xfId="0" applyFill="1" applyBorder="1" applyAlignment="1" applyProtection="1">
      <alignment horizontal="center" wrapText="1"/>
      <protection locked="0"/>
    </xf>
    <xf numFmtId="0" fontId="8" fillId="2" borderId="6" xfId="2" applyFill="1" applyBorder="1" applyAlignment="1" applyProtection="1">
      <alignment horizontal="center" vertical="center" wrapText="1"/>
      <protection locked="0"/>
    </xf>
    <xf numFmtId="0" fontId="8" fillId="2" borderId="7" xfId="2" applyFill="1" applyBorder="1" applyAlignment="1" applyProtection="1">
      <alignment horizontal="center" vertical="center" wrapText="1"/>
      <protection locked="0"/>
    </xf>
    <xf numFmtId="0" fontId="8" fillId="2" borderId="8" xfId="2" applyFill="1" applyBorder="1" applyAlignment="1" applyProtection="1">
      <alignment horizontal="center" vertical="center" wrapText="1"/>
      <protection locked="0"/>
    </xf>
    <xf numFmtId="0" fontId="8" fillId="2" borderId="1" xfId="2" applyFill="1" applyBorder="1" applyAlignment="1" applyProtection="1">
      <alignment horizontal="center" vertical="center" wrapText="1"/>
      <protection locked="0"/>
    </xf>
    <xf numFmtId="0" fontId="8" fillId="2" borderId="0" xfId="2" applyFill="1" applyBorder="1" applyAlignment="1" applyProtection="1">
      <alignment horizontal="center" vertical="center" wrapText="1"/>
      <protection locked="0"/>
    </xf>
    <xf numFmtId="0" fontId="8" fillId="2" borderId="10" xfId="2" applyFill="1" applyBorder="1" applyAlignment="1" applyProtection="1">
      <alignment horizontal="center" vertical="center" wrapText="1"/>
      <protection locked="0"/>
    </xf>
    <xf numFmtId="0" fontId="8" fillId="2" borderId="11" xfId="2" applyFill="1" applyBorder="1" applyAlignment="1" applyProtection="1">
      <alignment horizontal="center" vertical="center" wrapText="1"/>
      <protection locked="0"/>
    </xf>
    <xf numFmtId="0" fontId="8" fillId="2" borderId="12" xfId="2" applyFill="1" applyBorder="1" applyAlignment="1" applyProtection="1">
      <alignment horizontal="center" vertical="center" wrapText="1"/>
      <protection locked="0"/>
    </xf>
    <xf numFmtId="0" fontId="8" fillId="2" borderId="13" xfId="2" applyFill="1" applyBorder="1" applyAlignment="1" applyProtection="1">
      <alignment horizontal="center" vertical="center" wrapText="1"/>
      <protection locked="0"/>
    </xf>
    <xf numFmtId="0" fontId="0" fillId="7" borderId="0" xfId="0" applyFill="1" applyAlignment="1" applyProtection="1">
      <alignment horizontal="center" vertical="center" wrapText="1"/>
      <protection locked="0"/>
    </xf>
    <xf numFmtId="0" fontId="0" fillId="3" borderId="6" xfId="0"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3" borderId="10" xfId="0" applyFill="1" applyBorder="1" applyAlignment="1" applyProtection="1">
      <alignment horizontal="center" vertical="center" wrapText="1"/>
      <protection locked="0"/>
    </xf>
    <xf numFmtId="0" fontId="0" fillId="3" borderId="11" xfId="0" applyFill="1" applyBorder="1" applyAlignment="1" applyProtection="1">
      <alignment horizontal="center" vertical="center" wrapText="1"/>
      <protection locked="0"/>
    </xf>
    <xf numFmtId="0" fontId="0" fillId="3" borderId="12" xfId="0" applyFill="1" applyBorder="1" applyAlignment="1" applyProtection="1">
      <alignment horizontal="center" vertical="center" wrapText="1"/>
      <protection locked="0"/>
    </xf>
    <xf numFmtId="0" fontId="0" fillId="3" borderId="13" xfId="0" applyFill="1" applyBorder="1" applyAlignment="1" applyProtection="1">
      <alignment horizontal="center" vertical="center" wrapText="1"/>
      <protection locked="0"/>
    </xf>
    <xf numFmtId="0" fontId="0" fillId="7" borderId="4" xfId="0" applyFill="1" applyBorder="1" applyAlignment="1" applyProtection="1">
      <alignment horizontal="center"/>
      <protection locked="0"/>
    </xf>
    <xf numFmtId="0" fontId="0" fillId="7" borderId="3" xfId="0"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0" fillId="7" borderId="5" xfId="0" applyFill="1" applyBorder="1" applyAlignment="1" applyProtection="1">
      <alignment horizontal="center" vertical="center" wrapText="1"/>
      <protection locked="0"/>
    </xf>
    <xf numFmtId="0" fontId="0" fillId="7" borderId="4" xfId="0" applyFill="1" applyBorder="1" applyAlignment="1" applyProtection="1">
      <alignment horizontal="center" wrapText="1"/>
      <protection locked="0"/>
    </xf>
    <xf numFmtId="0" fontId="0" fillId="3" borderId="6"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1" fillId="2" borderId="6" xfId="0" applyFont="1" applyFill="1" applyBorder="1" applyAlignment="1" applyProtection="1">
      <alignment horizontal="center"/>
      <protection locked="0"/>
    </xf>
    <xf numFmtId="0" fontId="1" fillId="2" borderId="7" xfId="0" applyFont="1" applyFill="1" applyBorder="1" applyAlignment="1" applyProtection="1">
      <alignment horizontal="center"/>
      <protection locked="0"/>
    </xf>
    <xf numFmtId="0" fontId="1" fillId="2" borderId="8"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5" fillId="2" borderId="6" xfId="0" applyFont="1" applyFill="1" applyBorder="1" applyAlignment="1" applyProtection="1">
      <alignment horizontal="center" wrapText="1"/>
      <protection locked="0"/>
    </xf>
    <xf numFmtId="0" fontId="5" fillId="2" borderId="7" xfId="0" applyFont="1" applyFill="1" applyBorder="1" applyAlignment="1" applyProtection="1">
      <alignment horizontal="center" wrapText="1"/>
      <protection locked="0"/>
    </xf>
    <xf numFmtId="0" fontId="5" fillId="2" borderId="8" xfId="0" applyFont="1" applyFill="1" applyBorder="1" applyAlignment="1" applyProtection="1">
      <alignment horizontal="center" wrapText="1"/>
      <protection locked="0"/>
    </xf>
    <xf numFmtId="0" fontId="5" fillId="2" borderId="1" xfId="0" applyFont="1" applyFill="1" applyBorder="1" applyAlignment="1" applyProtection="1">
      <alignment horizontal="center" wrapText="1"/>
      <protection locked="0"/>
    </xf>
    <xf numFmtId="0" fontId="5" fillId="2" borderId="0" xfId="0" applyFont="1" applyFill="1" applyAlignment="1" applyProtection="1">
      <alignment horizontal="center" wrapText="1"/>
      <protection locked="0"/>
    </xf>
    <xf numFmtId="0" fontId="5" fillId="2" borderId="10" xfId="0" applyFont="1" applyFill="1" applyBorder="1" applyAlignment="1" applyProtection="1">
      <alignment horizontal="center" wrapText="1"/>
      <protection locked="0"/>
    </xf>
    <xf numFmtId="0" fontId="5" fillId="2" borderId="11" xfId="0" applyFont="1" applyFill="1" applyBorder="1" applyAlignment="1" applyProtection="1">
      <alignment horizontal="center" wrapText="1"/>
      <protection locked="0"/>
    </xf>
    <xf numFmtId="0" fontId="5" fillId="2" borderId="12" xfId="0" applyFont="1" applyFill="1" applyBorder="1" applyAlignment="1" applyProtection="1">
      <alignment horizontal="center" wrapText="1"/>
      <protection locked="0"/>
    </xf>
    <xf numFmtId="0" fontId="5" fillId="2" borderId="13" xfId="0" applyFont="1" applyFill="1" applyBorder="1" applyAlignment="1" applyProtection="1">
      <alignment horizontal="center" wrapText="1"/>
      <protection locked="0"/>
    </xf>
    <xf numFmtId="169" fontId="7" fillId="6" borderId="6" xfId="0" applyNumberFormat="1" applyFont="1" applyFill="1" applyBorder="1" applyAlignment="1" applyProtection="1">
      <alignment horizontal="center" vertical="center" wrapText="1"/>
      <protection hidden="1"/>
    </xf>
    <xf numFmtId="169" fontId="7" fillId="6" borderId="7" xfId="0" applyNumberFormat="1" applyFont="1" applyFill="1" applyBorder="1" applyAlignment="1" applyProtection="1">
      <alignment horizontal="center" vertical="center" wrapText="1"/>
      <protection hidden="1"/>
    </xf>
    <xf numFmtId="169" fontId="7" fillId="6" borderId="8" xfId="0" applyNumberFormat="1" applyFont="1" applyFill="1" applyBorder="1" applyAlignment="1" applyProtection="1">
      <alignment horizontal="center" vertical="center" wrapText="1"/>
      <protection hidden="1"/>
    </xf>
    <xf numFmtId="169" fontId="7" fillId="6" borderId="1" xfId="0" applyNumberFormat="1" applyFont="1" applyFill="1" applyBorder="1" applyAlignment="1" applyProtection="1">
      <alignment horizontal="center" vertical="center" wrapText="1"/>
      <protection hidden="1"/>
    </xf>
    <xf numFmtId="169" fontId="7" fillId="6" borderId="0" xfId="0" applyNumberFormat="1" applyFont="1" applyFill="1" applyAlignment="1" applyProtection="1">
      <alignment horizontal="center" vertical="center" wrapText="1"/>
      <protection hidden="1"/>
    </xf>
    <xf numFmtId="169" fontId="7" fillId="6" borderId="10" xfId="0" applyNumberFormat="1" applyFont="1" applyFill="1" applyBorder="1" applyAlignment="1" applyProtection="1">
      <alignment horizontal="center" vertical="center" wrapText="1"/>
      <protection hidden="1"/>
    </xf>
    <xf numFmtId="0" fontId="5" fillId="2" borderId="3" xfId="0"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2" borderId="5" xfId="0" applyFont="1" applyFill="1" applyBorder="1" applyAlignment="1" applyProtection="1">
      <alignment horizontal="center"/>
      <protection locked="0"/>
    </xf>
    <xf numFmtId="0" fontId="5" fillId="4" borderId="16" xfId="0" applyFont="1" applyFill="1" applyBorder="1" applyAlignment="1" applyProtection="1">
      <alignment horizontal="center"/>
      <protection locked="0"/>
    </xf>
    <xf numFmtId="0" fontId="5" fillId="4" borderId="17" xfId="0" applyFont="1" applyFill="1" applyBorder="1" applyAlignment="1" applyProtection="1">
      <alignment horizontal="center"/>
      <protection locked="0"/>
    </xf>
    <xf numFmtId="0" fontId="5" fillId="4" borderId="18" xfId="0" applyFont="1" applyFill="1" applyBorder="1" applyAlignment="1" applyProtection="1">
      <alignment horizontal="center"/>
      <protection locked="0"/>
    </xf>
    <xf numFmtId="0" fontId="5" fillId="3" borderId="1" xfId="0"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0" fontId="5" fillId="7" borderId="35" xfId="0" applyFont="1" applyFill="1" applyBorder="1" applyAlignment="1" applyProtection="1">
      <alignment horizontal="left" wrapText="1"/>
      <protection locked="0"/>
    </xf>
    <xf numFmtId="0" fontId="5" fillId="7" borderId="2" xfId="0" applyFont="1" applyFill="1" applyBorder="1" applyAlignment="1" applyProtection="1">
      <alignment horizontal="left" wrapText="1"/>
      <protection locked="0"/>
    </xf>
    <xf numFmtId="0" fontId="0" fillId="7" borderId="6" xfId="0" applyFill="1" applyBorder="1" applyAlignment="1" applyProtection="1">
      <alignment horizontal="center" vertical="center" wrapText="1"/>
      <protection locked="0"/>
    </xf>
    <xf numFmtId="0" fontId="0" fillId="7" borderId="8" xfId="0" applyFill="1" applyBorder="1" applyAlignment="1" applyProtection="1">
      <alignment horizontal="center" vertical="center" wrapText="1"/>
      <protection locked="0"/>
    </xf>
    <xf numFmtId="0" fontId="0" fillId="7" borderId="1"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0" fillId="7" borderId="11"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8" fillId="2" borderId="49" xfId="2" quotePrefix="1" applyFill="1" applyBorder="1" applyAlignment="1" applyProtection="1">
      <alignment horizontal="center" vertical="center" wrapText="1"/>
      <protection locked="0"/>
    </xf>
    <xf numFmtId="0" fontId="8" fillId="2" borderId="15" xfId="2" applyFill="1" applyBorder="1" applyAlignment="1" applyProtection="1">
      <alignment horizontal="center" vertical="center" wrapText="1"/>
      <protection locked="0"/>
    </xf>
    <xf numFmtId="169" fontId="7" fillId="6" borderId="11" xfId="0" applyNumberFormat="1" applyFont="1" applyFill="1" applyBorder="1" applyAlignment="1" applyProtection="1">
      <alignment horizontal="center" vertical="center" wrapText="1"/>
      <protection hidden="1"/>
    </xf>
    <xf numFmtId="169" fontId="7" fillId="6" borderId="12" xfId="0" applyNumberFormat="1" applyFont="1" applyFill="1" applyBorder="1" applyAlignment="1" applyProtection="1">
      <alignment horizontal="center" vertical="center" wrapText="1"/>
      <protection hidden="1"/>
    </xf>
    <xf numFmtId="169" fontId="7" fillId="6" borderId="13" xfId="0" applyNumberFormat="1" applyFont="1" applyFill="1" applyBorder="1" applyAlignment="1" applyProtection="1">
      <alignment horizontal="center" vertical="center" wrapText="1"/>
      <protection hidden="1"/>
    </xf>
    <xf numFmtId="1" fontId="0" fillId="6" borderId="36" xfId="0" applyNumberFormat="1" applyFill="1" applyBorder="1" applyAlignment="1" applyProtection="1">
      <alignment horizontal="center"/>
      <protection locked="0"/>
    </xf>
    <xf numFmtId="1" fontId="0" fillId="6" borderId="4" xfId="0" applyNumberFormat="1" applyFill="1" applyBorder="1" applyAlignment="1" applyProtection="1">
      <alignment horizontal="center"/>
      <protection locked="0"/>
    </xf>
    <xf numFmtId="1" fontId="0" fillId="6" borderId="37" xfId="0" applyNumberFormat="1" applyFill="1" applyBorder="1" applyAlignment="1" applyProtection="1">
      <alignment horizontal="center"/>
      <protection locked="0"/>
    </xf>
    <xf numFmtId="0" fontId="8" fillId="2" borderId="50" xfId="2" applyFill="1" applyBorder="1" applyAlignment="1" applyProtection="1">
      <alignment horizontal="center" vertical="center" wrapText="1"/>
      <protection locked="0"/>
    </xf>
    <xf numFmtId="0" fontId="0" fillId="7" borderId="3" xfId="0"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3" xfId="0" applyFill="1" applyBorder="1" applyAlignment="1" applyProtection="1">
      <alignment horizontal="center" wrapText="1"/>
      <protection locked="0"/>
    </xf>
    <xf numFmtId="0" fontId="0" fillId="7" borderId="5" xfId="0" applyFill="1" applyBorder="1" applyAlignment="1" applyProtection="1">
      <alignment horizontal="center" wrapText="1"/>
      <protection locked="0"/>
    </xf>
    <xf numFmtId="0" fontId="1" fillId="2" borderId="1" xfId="0" applyFont="1" applyFill="1" applyBorder="1" applyAlignment="1" applyProtection="1">
      <alignment horizontal="center"/>
      <protection locked="0"/>
    </xf>
    <xf numFmtId="0" fontId="1" fillId="2" borderId="0" xfId="0" applyFont="1" applyFill="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5" fillId="7" borderId="33" xfId="0" applyFont="1" applyFill="1" applyBorder="1" applyAlignment="1" applyProtection="1">
      <alignment horizontal="center" vertical="center"/>
      <protection locked="0"/>
    </xf>
    <xf numFmtId="0" fontId="5" fillId="7" borderId="19" xfId="0" applyFont="1" applyFill="1" applyBorder="1" applyAlignment="1" applyProtection="1">
      <alignment horizontal="center" vertical="center"/>
      <protection locked="0"/>
    </xf>
    <xf numFmtId="0" fontId="5" fillId="7" borderId="16" xfId="0" applyFont="1" applyFill="1" applyBorder="1" applyAlignment="1" applyProtection="1">
      <alignment horizontal="center" vertical="center"/>
      <protection locked="0"/>
    </xf>
    <xf numFmtId="0" fontId="5" fillId="7" borderId="17" xfId="0" applyFont="1" applyFill="1" applyBorder="1" applyAlignment="1" applyProtection="1">
      <alignment horizontal="center" vertical="center"/>
      <protection locked="0"/>
    </xf>
    <xf numFmtId="0" fontId="5" fillId="7" borderId="17" xfId="0" applyFont="1" applyFill="1" applyBorder="1" applyAlignment="1" applyProtection="1">
      <alignment horizontal="center" wrapText="1"/>
      <protection locked="0"/>
    </xf>
    <xf numFmtId="0" fontId="5" fillId="7" borderId="22" xfId="0" applyFont="1" applyFill="1" applyBorder="1" applyAlignment="1" applyProtection="1">
      <alignment horizontal="center" wrapText="1"/>
      <protection locked="0"/>
    </xf>
    <xf numFmtId="0" fontId="17" fillId="3" borderId="6" xfId="0" applyFont="1" applyFill="1" applyBorder="1" applyAlignment="1" applyProtection="1">
      <alignment horizontal="center" vertical="center" wrapText="1"/>
      <protection locked="0"/>
    </xf>
    <xf numFmtId="0" fontId="8" fillId="2" borderId="59" xfId="2" quotePrefix="1" applyFill="1" applyBorder="1" applyAlignment="1" applyProtection="1">
      <alignment horizontal="center" vertical="center" wrapText="1"/>
      <protection locked="0"/>
    </xf>
    <xf numFmtId="0" fontId="8" fillId="2" borderId="54" xfId="2" applyFill="1" applyBorder="1" applyAlignment="1" applyProtection="1">
      <alignment horizontal="center" vertical="center" wrapText="1"/>
      <protection locked="0"/>
    </xf>
    <xf numFmtId="0" fontId="5" fillId="6" borderId="16" xfId="0" applyFont="1" applyFill="1" applyBorder="1" applyAlignment="1" applyProtection="1">
      <alignment horizontal="center"/>
      <protection hidden="1"/>
    </xf>
    <xf numFmtId="0" fontId="5" fillId="6" borderId="17" xfId="0" applyFont="1" applyFill="1" applyBorder="1" applyAlignment="1" applyProtection="1">
      <alignment horizontal="center"/>
      <protection hidden="1"/>
    </xf>
    <xf numFmtId="0" fontId="5" fillId="6" borderId="18" xfId="0" applyFont="1" applyFill="1" applyBorder="1" applyAlignment="1" applyProtection="1">
      <alignment horizontal="center"/>
      <protection hidden="1"/>
    </xf>
    <xf numFmtId="0" fontId="0" fillId="7" borderId="7" xfId="0" applyFill="1" applyBorder="1" applyAlignment="1" applyProtection="1">
      <alignment horizontal="center" vertical="center" wrapText="1"/>
      <protection locked="0"/>
    </xf>
    <xf numFmtId="0" fontId="0" fillId="7" borderId="12" xfId="0" applyFill="1" applyBorder="1" applyAlignment="1" applyProtection="1">
      <alignment horizontal="center" vertical="center" wrapText="1"/>
      <protection locked="0"/>
    </xf>
    <xf numFmtId="0" fontId="8" fillId="2" borderId="53" xfId="2" applyFill="1" applyBorder="1" applyAlignment="1" applyProtection="1">
      <alignment horizontal="center" vertical="center" wrapText="1"/>
      <protection locked="0"/>
    </xf>
    <xf numFmtId="0" fontId="8" fillId="2" borderId="55" xfId="2" applyFill="1" applyBorder="1" applyAlignment="1" applyProtection="1">
      <alignment horizontal="center" vertical="center" wrapText="1"/>
      <protection locked="0"/>
    </xf>
    <xf numFmtId="0" fontId="0" fillId="0" borderId="4" xfId="0" applyBorder="1" applyAlignment="1" applyProtection="1">
      <alignment horizontal="center" wrapText="1"/>
      <protection locked="0"/>
    </xf>
    <xf numFmtId="0" fontId="0" fillId="0" borderId="5" xfId="0" applyBorder="1" applyAlignment="1" applyProtection="1">
      <alignment horizontal="center" wrapText="1"/>
      <protection locked="0"/>
    </xf>
    <xf numFmtId="0" fontId="0" fillId="7" borderId="52" xfId="0" applyFill="1" applyBorder="1" applyAlignment="1" applyProtection="1">
      <alignment horizontal="center" vertical="center" wrapText="1"/>
      <protection locked="0"/>
    </xf>
    <xf numFmtId="0" fontId="0" fillId="7" borderId="22" xfId="0" applyFill="1" applyBorder="1" applyAlignment="1" applyProtection="1">
      <alignment horizontal="center" vertical="center" wrapText="1"/>
      <protection locked="0"/>
    </xf>
    <xf numFmtId="0" fontId="0" fillId="7" borderId="23" xfId="0" applyFill="1" applyBorder="1" applyAlignment="1" applyProtection="1">
      <alignment horizontal="center" vertical="center" wrapText="1"/>
      <protection locked="0"/>
    </xf>
    <xf numFmtId="0" fontId="4" fillId="3" borderId="1" xfId="0" applyFont="1" applyFill="1" applyBorder="1" applyAlignment="1" applyProtection="1">
      <alignment horizontal="center"/>
      <protection locked="0"/>
    </xf>
    <xf numFmtId="0" fontId="4" fillId="3" borderId="0" xfId="0" applyFont="1" applyFill="1" applyAlignment="1" applyProtection="1">
      <alignment horizontal="center"/>
      <protection locked="0"/>
    </xf>
    <xf numFmtId="169" fontId="7" fillId="6" borderId="6" xfId="1" applyNumberFormat="1" applyFont="1" applyFill="1" applyBorder="1" applyAlignment="1" applyProtection="1">
      <alignment horizontal="center" vertical="center" wrapText="1"/>
      <protection hidden="1"/>
    </xf>
    <xf numFmtId="169" fontId="7" fillId="6" borderId="7" xfId="1" applyNumberFormat="1" applyFont="1" applyFill="1" applyBorder="1" applyAlignment="1" applyProtection="1">
      <alignment horizontal="center" vertical="center" wrapText="1"/>
      <protection hidden="1"/>
    </xf>
    <xf numFmtId="169" fontId="7" fillId="6" borderId="8" xfId="1" applyNumberFormat="1" applyFont="1" applyFill="1" applyBorder="1" applyAlignment="1" applyProtection="1">
      <alignment horizontal="center" vertical="center" wrapText="1"/>
      <protection hidden="1"/>
    </xf>
    <xf numFmtId="169" fontId="7" fillId="6" borderId="1" xfId="1" applyNumberFormat="1" applyFont="1" applyFill="1" applyBorder="1" applyAlignment="1" applyProtection="1">
      <alignment horizontal="center" vertical="center" wrapText="1"/>
      <protection hidden="1"/>
    </xf>
    <xf numFmtId="169" fontId="7" fillId="6" borderId="0" xfId="1" applyNumberFormat="1" applyFont="1" applyFill="1" applyBorder="1" applyAlignment="1" applyProtection="1">
      <alignment horizontal="center" vertical="center" wrapText="1"/>
      <protection hidden="1"/>
    </xf>
    <xf numFmtId="169" fontId="7" fillId="6" borderId="10" xfId="1" applyNumberFormat="1" applyFont="1" applyFill="1" applyBorder="1" applyAlignment="1" applyProtection="1">
      <alignment horizontal="center" vertical="center" wrapText="1"/>
      <protection hidden="1"/>
    </xf>
    <xf numFmtId="169" fontId="7" fillId="6" borderId="11" xfId="1" applyNumberFormat="1" applyFont="1" applyFill="1" applyBorder="1" applyAlignment="1" applyProtection="1">
      <alignment horizontal="center" vertical="center" wrapText="1"/>
      <protection hidden="1"/>
    </xf>
    <xf numFmtId="169" fontId="7" fillId="6" borderId="12" xfId="1" applyNumberFormat="1" applyFont="1" applyFill="1" applyBorder="1" applyAlignment="1" applyProtection="1">
      <alignment horizontal="center" vertical="center" wrapText="1"/>
      <protection hidden="1"/>
    </xf>
    <xf numFmtId="169" fontId="7" fillId="6" borderId="13" xfId="1" applyNumberFormat="1" applyFont="1" applyFill="1" applyBorder="1" applyAlignment="1" applyProtection="1">
      <alignment horizontal="center" vertical="center" wrapText="1"/>
      <protection hidden="1"/>
    </xf>
    <xf numFmtId="0" fontId="4" fillId="3" borderId="11" xfId="0" applyFont="1" applyFill="1" applyBorder="1" applyAlignment="1" applyProtection="1">
      <alignment horizontal="center"/>
      <protection locked="0"/>
    </xf>
    <xf numFmtId="0" fontId="4" fillId="3" borderId="12" xfId="0" applyFont="1" applyFill="1" applyBorder="1" applyAlignment="1" applyProtection="1">
      <alignment horizontal="center"/>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1" fillId="2" borderId="3" xfId="0" applyFont="1" applyFill="1" applyBorder="1" applyAlignment="1" applyProtection="1">
      <alignment horizontal="center"/>
      <protection locked="0"/>
    </xf>
    <xf numFmtId="0" fontId="1" fillId="2" borderId="4"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2" fillId="2" borderId="4" xfId="0" applyFont="1" applyFill="1" applyBorder="1" applyAlignment="1" applyProtection="1">
      <alignment horizontal="center"/>
      <protection locked="0"/>
    </xf>
    <xf numFmtId="0" fontId="2" fillId="2" borderId="5" xfId="0" applyFont="1" applyFill="1" applyBorder="1" applyAlignment="1" applyProtection="1">
      <alignment horizontal="center"/>
      <protection locked="0"/>
    </xf>
    <xf numFmtId="0" fontId="1" fillId="2" borderId="6"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3"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 fillId="3" borderId="10" xfId="0" applyFont="1" applyFill="1" applyBorder="1" applyAlignment="1" applyProtection="1">
      <alignment horizontal="center"/>
      <protection locked="0"/>
    </xf>
    <xf numFmtId="0" fontId="5" fillId="3" borderId="10" xfId="0" applyFont="1" applyFill="1" applyBorder="1" applyAlignment="1" applyProtection="1">
      <alignment horizontal="center"/>
      <protection locked="0"/>
    </xf>
    <xf numFmtId="0" fontId="5" fillId="3" borderId="10" xfId="0" applyFont="1" applyFill="1" applyBorder="1" applyAlignment="1" applyProtection="1">
      <alignment horizontal="center"/>
      <protection hidden="1"/>
    </xf>
    <xf numFmtId="4" fontId="7" fillId="6" borderId="6" xfId="0" applyNumberFormat="1" applyFont="1" applyFill="1" applyBorder="1" applyAlignment="1" applyProtection="1">
      <alignment horizontal="center" vertical="center" wrapText="1"/>
      <protection hidden="1"/>
    </xf>
    <xf numFmtId="4" fontId="7" fillId="6" borderId="7" xfId="0" applyNumberFormat="1" applyFont="1" applyFill="1" applyBorder="1" applyAlignment="1" applyProtection="1">
      <alignment horizontal="center" vertical="center" wrapText="1"/>
      <protection hidden="1"/>
    </xf>
    <xf numFmtId="4" fontId="7" fillId="6" borderId="8" xfId="0" applyNumberFormat="1" applyFont="1" applyFill="1" applyBorder="1" applyAlignment="1" applyProtection="1">
      <alignment horizontal="center" vertical="center" wrapText="1"/>
      <protection hidden="1"/>
    </xf>
    <xf numFmtId="4" fontId="7" fillId="6" borderId="1" xfId="0" applyNumberFormat="1" applyFont="1" applyFill="1" applyBorder="1" applyAlignment="1" applyProtection="1">
      <alignment horizontal="center" vertical="center" wrapText="1"/>
      <protection hidden="1"/>
    </xf>
    <xf numFmtId="4" fontId="7" fillId="6" borderId="0" xfId="0" applyNumberFormat="1" applyFont="1" applyFill="1" applyAlignment="1" applyProtection="1">
      <alignment horizontal="center" vertical="center" wrapText="1"/>
      <protection hidden="1"/>
    </xf>
    <xf numFmtId="4" fontId="7" fillId="6" borderId="10" xfId="0" applyNumberFormat="1" applyFont="1" applyFill="1" applyBorder="1" applyAlignment="1" applyProtection="1">
      <alignment horizontal="center" vertical="center" wrapText="1"/>
      <protection hidden="1"/>
    </xf>
    <xf numFmtId="4" fontId="7" fillId="6" borderId="11" xfId="0" applyNumberFormat="1" applyFont="1" applyFill="1" applyBorder="1" applyAlignment="1" applyProtection="1">
      <alignment horizontal="center" vertical="center" wrapText="1"/>
      <protection hidden="1"/>
    </xf>
    <xf numFmtId="4" fontId="7" fillId="6" borderId="12" xfId="0" applyNumberFormat="1" applyFont="1" applyFill="1" applyBorder="1" applyAlignment="1" applyProtection="1">
      <alignment horizontal="center" vertical="center" wrapText="1"/>
      <protection hidden="1"/>
    </xf>
    <xf numFmtId="4" fontId="7" fillId="6" borderId="13" xfId="0" applyNumberFormat="1" applyFont="1" applyFill="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wrapText="1"/>
      <protection locked="0"/>
    </xf>
    <xf numFmtId="0" fontId="5" fillId="2" borderId="12"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protection locked="0"/>
    </xf>
    <xf numFmtId="0" fontId="9" fillId="3" borderId="13" xfId="0" applyFont="1" applyFill="1" applyBorder="1" applyAlignment="1" applyProtection="1">
      <alignment horizontal="center"/>
      <protection locked="0"/>
    </xf>
    <xf numFmtId="0" fontId="5" fillId="3" borderId="0" xfId="0" applyFont="1" applyFill="1" applyAlignment="1" applyProtection="1">
      <alignment horizontal="left"/>
      <protection locked="0"/>
    </xf>
    <xf numFmtId="0" fontId="0" fillId="3" borderId="0" xfId="0" applyFill="1" applyAlignment="1" applyProtection="1">
      <alignment horizontal="left"/>
      <protection locked="0"/>
    </xf>
    <xf numFmtId="0" fontId="0" fillId="3" borderId="2" xfId="0" applyFill="1" applyBorder="1" applyAlignment="1" applyProtection="1">
      <alignment horizontal="left"/>
      <protection locked="0"/>
    </xf>
    <xf numFmtId="0" fontId="5" fillId="0" borderId="0" xfId="0" applyFont="1" applyAlignment="1">
      <alignment horizontal="center"/>
    </xf>
    <xf numFmtId="0" fontId="0" fillId="0" borderId="0" xfId="0" applyAlignment="1">
      <alignment horizontal="center"/>
    </xf>
  </cellXfs>
  <cellStyles count="6">
    <cellStyle name="Comma" xfId="4" builtinId="3"/>
    <cellStyle name="Currency" xfId="1" builtinId="4"/>
    <cellStyle name="Hyperlink" xfId="2" builtinId="8"/>
    <cellStyle name="Normal" xfId="0" builtinId="0"/>
    <cellStyle name="Normal 10" xfId="5" xr:uid="{00000000-0005-0000-0000-000004000000}"/>
    <cellStyle name="Percent" xfId="3" builtinId="5"/>
  </cellStyles>
  <dxfs count="3">
    <dxf>
      <font>
        <strike/>
        <color rgb="FFFF0000"/>
      </font>
    </dxf>
    <dxf>
      <font>
        <strike/>
        <color rgb="FFFF0000"/>
      </font>
    </dxf>
    <dxf>
      <font>
        <strike/>
        <color rgb="FFFF0000"/>
      </font>
    </dxf>
  </dxfs>
  <tableStyles count="0" defaultTableStyle="TableStyleMedium9" defaultPivotStyle="PivotStyleLight16"/>
  <colors>
    <mruColors>
      <color rgb="FFF9FDC3"/>
      <color rgb="FFF5FCA0"/>
      <color rgb="FFE0E0E0"/>
      <color rgb="FFFFE285"/>
      <color rgb="FFF2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Drop" dropLines="4" dropStyle="combo" dx="16" fmlaLink="$C$10" fmlaRange="$B$6:$B$9" sel="1" val="0"/>
</file>

<file path=xl/ctrlProps/ctrlProp10.xml><?xml version="1.0" encoding="utf-8"?>
<formControlPr xmlns="http://schemas.microsoft.com/office/spreadsheetml/2009/9/main" objectType="Drop" dropLines="12" dropStyle="combo" dx="16" fmlaLink="$AZ28" fmlaRange="$AY$1:$AY$12" sel="1" val="0"/>
</file>

<file path=xl/ctrlProps/ctrlProp100.xml><?xml version="1.0" encoding="utf-8"?>
<formControlPr xmlns="http://schemas.microsoft.com/office/spreadsheetml/2009/9/main" objectType="Drop" dropLines="12" dropStyle="combo" dx="16" fmlaLink="$AZ104" fmlaRange="$AY$1:$AY$12" sel="1" val="0"/>
</file>

<file path=xl/ctrlProps/ctrlProp101.xml><?xml version="1.0" encoding="utf-8"?>
<formControlPr xmlns="http://schemas.microsoft.com/office/spreadsheetml/2009/9/main" objectType="Drop" dropLines="12" dropStyle="combo" dx="16" fmlaLink="$AZ106" fmlaRange="$AY$1:$AY$12" sel="1" val="0"/>
</file>

<file path=xl/ctrlProps/ctrlProp102.xml><?xml version="1.0" encoding="utf-8"?>
<formControlPr xmlns="http://schemas.microsoft.com/office/spreadsheetml/2009/9/main" objectType="Drop" dropLines="12" dropStyle="combo" dx="16" fmlaLink="$AZ108" fmlaRange="$AY$1:$AY$12" sel="1" val="0"/>
</file>

<file path=xl/ctrlProps/ctrlProp103.xml><?xml version="1.0" encoding="utf-8"?>
<formControlPr xmlns="http://schemas.microsoft.com/office/spreadsheetml/2009/9/main" objectType="Drop" dropLines="12" dropStyle="combo" dx="16" fmlaLink="$AZ110" fmlaRange="$AY$1:$AY$12" sel="1" val="0"/>
</file>

<file path=xl/ctrlProps/ctrlProp104.xml><?xml version="1.0" encoding="utf-8"?>
<formControlPr xmlns="http://schemas.microsoft.com/office/spreadsheetml/2009/9/main" objectType="Drop" dropLines="12" dropStyle="combo" dx="16" fmlaLink="$AZ112" fmlaRange="$AY$1:$AY$12" sel="1" val="0"/>
</file>

<file path=xl/ctrlProps/ctrlProp105.xml><?xml version="1.0" encoding="utf-8"?>
<formControlPr xmlns="http://schemas.microsoft.com/office/spreadsheetml/2009/9/main" objectType="Drop" dropLines="12" dropStyle="combo" dx="16" fmlaLink="$AZ114" fmlaRange="$AY$1:$AY$12" sel="1" val="0"/>
</file>

<file path=xl/ctrlProps/ctrlProp106.xml><?xml version="1.0" encoding="utf-8"?>
<formControlPr xmlns="http://schemas.microsoft.com/office/spreadsheetml/2009/9/main" objectType="Drop" dropLines="12" dropStyle="combo" dx="16" fmlaLink="$AZ116" fmlaRange="$AY$1:$AY$12" sel="1" val="0"/>
</file>

<file path=xl/ctrlProps/ctrlProp107.xml><?xml version="1.0" encoding="utf-8"?>
<formControlPr xmlns="http://schemas.microsoft.com/office/spreadsheetml/2009/9/main" objectType="Drop" dropLines="12" dropStyle="combo" dx="16" fmlaLink="$AZ118" fmlaRange="$AY$1:$AY$12" sel="1" val="0"/>
</file>

<file path=xl/ctrlProps/ctrlProp108.xml><?xml version="1.0" encoding="utf-8"?>
<formControlPr xmlns="http://schemas.microsoft.com/office/spreadsheetml/2009/9/main" objectType="Drop" dropLines="4" dropStyle="combo" dx="16" fmlaLink="$C$10" fmlaRange="$B$6:$B$9" sel="1" val="0"/>
</file>

<file path=xl/ctrlProps/ctrlProp109.xml><?xml version="1.0" encoding="utf-8"?>
<formControlPr xmlns="http://schemas.microsoft.com/office/spreadsheetml/2009/9/main" objectType="Drop" dropLines="12" dropStyle="combo" dx="16" fmlaLink="$AZ18" fmlaRange="$AY$1:$AY$12" sel="10" val="0"/>
</file>

<file path=xl/ctrlProps/ctrlProp11.xml><?xml version="1.0" encoding="utf-8"?>
<formControlPr xmlns="http://schemas.microsoft.com/office/spreadsheetml/2009/9/main" objectType="Drop" dropLines="12" dropStyle="combo" dx="16" fmlaLink="$AZ30" fmlaRange="$AY$1:$AY$12" sel="1" val="0"/>
</file>

<file path=xl/ctrlProps/ctrlProp110.xml><?xml version="1.0" encoding="utf-8"?>
<formControlPr xmlns="http://schemas.microsoft.com/office/spreadsheetml/2009/9/main" objectType="Drop" dropLines="57" dropStyle="combo" dx="16" fmlaLink="$AZ20" fmlaRange="$AY$1:$AY$12" sel="3" val="0"/>
</file>

<file path=xl/ctrlProps/ctrlProp111.xml><?xml version="1.0" encoding="utf-8"?>
<formControlPr xmlns="http://schemas.microsoft.com/office/spreadsheetml/2009/9/main" objectType="Drop" dropLines="57" dropStyle="combo" dx="16" fmlaLink="$AZ22" fmlaRange="$AY$1:$AY$12" sel="1" val="0"/>
</file>

<file path=xl/ctrlProps/ctrlProp112.xml><?xml version="1.0" encoding="utf-8"?>
<formControlPr xmlns="http://schemas.microsoft.com/office/spreadsheetml/2009/9/main" objectType="Drop" dropLines="12" dropStyle="combo" dx="16" fmlaLink="$AZ24" fmlaRange="$AY$1:$AY$12" sel="1" val="0"/>
</file>

<file path=xl/ctrlProps/ctrlProp113.xml><?xml version="1.0" encoding="utf-8"?>
<formControlPr xmlns="http://schemas.microsoft.com/office/spreadsheetml/2009/9/main" objectType="Drop" dropLines="12" dropStyle="combo" dx="16" fmlaLink="$AZ26" fmlaRange="$AY$1:$AY$12" sel="1" val="0"/>
</file>

<file path=xl/ctrlProps/ctrlProp114.xml><?xml version="1.0" encoding="utf-8"?>
<formControlPr xmlns="http://schemas.microsoft.com/office/spreadsheetml/2009/9/main" objectType="Drop" dropLines="12" dropStyle="combo" dx="16" fmlaLink="$AZ28" fmlaRange="$AY$1:$AY$12" sel="1" val="0"/>
</file>

<file path=xl/ctrlProps/ctrlProp115.xml><?xml version="1.0" encoding="utf-8"?>
<formControlPr xmlns="http://schemas.microsoft.com/office/spreadsheetml/2009/9/main" objectType="Drop" dropLines="12" dropStyle="combo" dx="16" fmlaLink="$AZ30" fmlaRange="$AY$1:$AY$12" sel="1" val="0"/>
</file>

<file path=xl/ctrlProps/ctrlProp116.xml><?xml version="1.0" encoding="utf-8"?>
<formControlPr xmlns="http://schemas.microsoft.com/office/spreadsheetml/2009/9/main" objectType="Drop" dropLines="12" dropStyle="combo" dx="16" fmlaLink="$AZ32" fmlaRange="$AY$1:$AY$12" sel="1" val="0"/>
</file>

<file path=xl/ctrlProps/ctrlProp117.xml><?xml version="1.0" encoding="utf-8"?>
<formControlPr xmlns="http://schemas.microsoft.com/office/spreadsheetml/2009/9/main" objectType="Drop" dropLines="12" dropStyle="combo" dx="16" fmlaLink="$AZ34" fmlaRange="$AY$1:$AY$12" sel="1" val="0"/>
</file>

<file path=xl/ctrlProps/ctrlProp118.xml><?xml version="1.0" encoding="utf-8"?>
<formControlPr xmlns="http://schemas.microsoft.com/office/spreadsheetml/2009/9/main" objectType="Drop" dropLines="12" dropStyle="combo" dx="16" fmlaLink="$AZ36" fmlaRange="$AY$1:$AY$12" sel="1" val="0"/>
</file>

<file path=xl/ctrlProps/ctrlProp119.xml><?xml version="1.0" encoding="utf-8"?>
<formControlPr xmlns="http://schemas.microsoft.com/office/spreadsheetml/2009/9/main" objectType="Drop" dropLines="12" dropStyle="combo" dx="16" fmlaLink="$AZ38" fmlaRange="$AY$1:$AY$12" sel="1" val="0"/>
</file>

<file path=xl/ctrlProps/ctrlProp12.xml><?xml version="1.0" encoding="utf-8"?>
<formControlPr xmlns="http://schemas.microsoft.com/office/spreadsheetml/2009/9/main" objectType="Drop" dropLines="12" dropStyle="combo" dx="16" fmlaLink="$AZ32" fmlaRange="$AY$1:$AY$12" sel="1" val="0"/>
</file>

<file path=xl/ctrlProps/ctrlProp120.xml><?xml version="1.0" encoding="utf-8"?>
<formControlPr xmlns="http://schemas.microsoft.com/office/spreadsheetml/2009/9/main" objectType="Drop" dropLines="12" dropStyle="combo" dx="16" fmlaLink="$AZ40" fmlaRange="$AY$1:$AY$12" sel="1" val="0"/>
</file>

<file path=xl/ctrlProps/ctrlProp121.xml><?xml version="1.0" encoding="utf-8"?>
<formControlPr xmlns="http://schemas.microsoft.com/office/spreadsheetml/2009/9/main" objectType="Drop" dropLines="12" dropStyle="combo" dx="16" fmlaLink="$AZ42" fmlaRange="$AY$1:$AY$12" sel="1" val="0"/>
</file>

<file path=xl/ctrlProps/ctrlProp122.xml><?xml version="1.0" encoding="utf-8"?>
<formControlPr xmlns="http://schemas.microsoft.com/office/spreadsheetml/2009/9/main" objectType="Drop" dropLines="12" dropStyle="combo" dx="16" fmlaLink="$AZ44" fmlaRange="$AY$1:$AY$12" sel="1" val="0"/>
</file>

<file path=xl/ctrlProps/ctrlProp123.xml><?xml version="1.0" encoding="utf-8"?>
<formControlPr xmlns="http://schemas.microsoft.com/office/spreadsheetml/2009/9/main" objectType="Drop" dropLines="12" dropStyle="combo" dx="16" fmlaLink="$AZ46" fmlaRange="$AY$1:$AY$12" sel="1" val="0"/>
</file>

<file path=xl/ctrlProps/ctrlProp124.xml><?xml version="1.0" encoding="utf-8"?>
<formControlPr xmlns="http://schemas.microsoft.com/office/spreadsheetml/2009/9/main" objectType="Drop" dropLines="12" dropStyle="combo" dx="16" fmlaLink="$AZ48" fmlaRange="$AY$1:$AY$12" sel="1" val="0"/>
</file>

<file path=xl/ctrlProps/ctrlProp125.xml><?xml version="1.0" encoding="utf-8"?>
<formControlPr xmlns="http://schemas.microsoft.com/office/spreadsheetml/2009/9/main" objectType="Drop" dropLines="12" dropStyle="combo" dx="16" fmlaLink="$AZ50" fmlaRange="$AY$1:$AY$12" sel="1" val="0"/>
</file>

<file path=xl/ctrlProps/ctrlProp126.xml><?xml version="1.0" encoding="utf-8"?>
<formControlPr xmlns="http://schemas.microsoft.com/office/spreadsheetml/2009/9/main" objectType="Drop" dropLines="12" dropStyle="combo" dx="16" fmlaLink="$AZ52" fmlaRange="$AY$1:$AY$12" sel="1" val="0"/>
</file>

<file path=xl/ctrlProps/ctrlProp127.xml><?xml version="1.0" encoding="utf-8"?>
<formControlPr xmlns="http://schemas.microsoft.com/office/spreadsheetml/2009/9/main" objectType="Drop" dropLines="12" dropStyle="combo" dx="16" fmlaLink="$AZ54" fmlaRange="$AY$1:$AY$12" sel="1" val="0"/>
</file>

<file path=xl/ctrlProps/ctrlProp128.xml><?xml version="1.0" encoding="utf-8"?>
<formControlPr xmlns="http://schemas.microsoft.com/office/spreadsheetml/2009/9/main" objectType="Drop" dropLines="12" dropStyle="combo" dx="16" fmlaLink="$AZ56" fmlaRange="$AY$1:$AY$12" sel="1" val="0"/>
</file>

<file path=xl/ctrlProps/ctrlProp129.xml><?xml version="1.0" encoding="utf-8"?>
<formControlPr xmlns="http://schemas.microsoft.com/office/spreadsheetml/2009/9/main" objectType="Drop" dropLines="12" dropStyle="combo" dx="16" fmlaLink="$AZ58" fmlaRange="$AY$1:$AY$12" sel="1" val="0"/>
</file>

<file path=xl/ctrlProps/ctrlProp13.xml><?xml version="1.0" encoding="utf-8"?>
<formControlPr xmlns="http://schemas.microsoft.com/office/spreadsheetml/2009/9/main" objectType="Drop" dropLines="12" dropStyle="combo" dx="16" fmlaLink="$AZ34" fmlaRange="$AY$1:$AY$12" sel="1" val="0"/>
</file>

<file path=xl/ctrlProps/ctrlProp130.xml><?xml version="1.0" encoding="utf-8"?>
<formControlPr xmlns="http://schemas.microsoft.com/office/spreadsheetml/2009/9/main" objectType="Drop" dropLines="12" dropStyle="combo" dx="16" fmlaLink="$AZ60" fmlaRange="$AY$1:$AY$12" sel="1" val="0"/>
</file>

<file path=xl/ctrlProps/ctrlProp131.xml><?xml version="1.0" encoding="utf-8"?>
<formControlPr xmlns="http://schemas.microsoft.com/office/spreadsheetml/2009/9/main" objectType="Drop" dropLines="12" dropStyle="combo" dx="16" fmlaLink="$AZ62" fmlaRange="$AY$1:$AY$12" sel="1" val="0"/>
</file>

<file path=xl/ctrlProps/ctrlProp132.xml><?xml version="1.0" encoding="utf-8"?>
<formControlPr xmlns="http://schemas.microsoft.com/office/spreadsheetml/2009/9/main" objectType="Drop" dropLines="12" dropStyle="combo" dx="16" fmlaLink="$AZ64" fmlaRange="$AY$1:$AY$12" sel="1" val="0"/>
</file>

<file path=xl/ctrlProps/ctrlProp133.xml><?xml version="1.0" encoding="utf-8"?>
<formControlPr xmlns="http://schemas.microsoft.com/office/spreadsheetml/2009/9/main" objectType="Drop" dropLines="12" dropStyle="combo" dx="16" fmlaLink="$AZ66" fmlaRange="$AY$1:$AY$12" sel="1" val="0"/>
</file>

<file path=xl/ctrlProps/ctrlProp134.xml><?xml version="1.0" encoding="utf-8"?>
<formControlPr xmlns="http://schemas.microsoft.com/office/spreadsheetml/2009/9/main" objectType="Drop" dropLines="12" dropStyle="combo" dx="16" fmlaLink="$AZ68" fmlaRange="$AY$1:$AY$12" sel="1" val="0"/>
</file>

<file path=xl/ctrlProps/ctrlProp135.xml><?xml version="1.0" encoding="utf-8"?>
<formControlPr xmlns="http://schemas.microsoft.com/office/spreadsheetml/2009/9/main" objectType="Drop" dropLines="12" dropStyle="combo" dx="16" fmlaLink="$AZ70" fmlaRange="$AY$1:$AY$12" sel="1" val="0"/>
</file>

<file path=xl/ctrlProps/ctrlProp136.xml><?xml version="1.0" encoding="utf-8"?>
<formControlPr xmlns="http://schemas.microsoft.com/office/spreadsheetml/2009/9/main" objectType="Drop" dropLines="12" dropStyle="combo" dx="16" fmlaLink="$AZ72" fmlaRange="$AY$1:$AY$12" sel="1" val="0"/>
</file>

<file path=xl/ctrlProps/ctrlProp137.xml><?xml version="1.0" encoding="utf-8"?>
<formControlPr xmlns="http://schemas.microsoft.com/office/spreadsheetml/2009/9/main" objectType="Drop" dropLines="12" dropStyle="combo" dx="16" fmlaLink="$AZ74" fmlaRange="$AY$1:$AY$12" sel="1" val="0"/>
</file>

<file path=xl/ctrlProps/ctrlProp138.xml><?xml version="1.0" encoding="utf-8"?>
<formControlPr xmlns="http://schemas.microsoft.com/office/spreadsheetml/2009/9/main" objectType="Drop" dropLines="12" dropStyle="combo" dx="16" fmlaLink="$AZ76" fmlaRange="$AY$1:$AY$12" sel="1" val="0"/>
</file>

<file path=xl/ctrlProps/ctrlProp139.xml><?xml version="1.0" encoding="utf-8"?>
<formControlPr xmlns="http://schemas.microsoft.com/office/spreadsheetml/2009/9/main" objectType="Drop" dropLines="12" dropStyle="combo" dx="16" fmlaLink="$AZ78" fmlaRange="$AY$1:$AY$12" sel="1" val="0"/>
</file>

<file path=xl/ctrlProps/ctrlProp14.xml><?xml version="1.0" encoding="utf-8"?>
<formControlPr xmlns="http://schemas.microsoft.com/office/spreadsheetml/2009/9/main" objectType="Drop" dropLines="12" dropStyle="combo" dx="16" fmlaLink="$AZ36" fmlaRange="$AY$1:$AY$12" sel="1" val="0"/>
</file>

<file path=xl/ctrlProps/ctrlProp140.xml><?xml version="1.0" encoding="utf-8"?>
<formControlPr xmlns="http://schemas.microsoft.com/office/spreadsheetml/2009/9/main" objectType="Drop" dropLines="12" dropStyle="combo" dx="16" fmlaLink="$AZ80" fmlaRange="$AY$1:$AY$12" sel="1" val="0"/>
</file>

<file path=xl/ctrlProps/ctrlProp141.xml><?xml version="1.0" encoding="utf-8"?>
<formControlPr xmlns="http://schemas.microsoft.com/office/spreadsheetml/2009/9/main" objectType="Drop" dropLines="12" dropStyle="combo" dx="16" fmlaLink="$AZ82" fmlaRange="$AY$1:$AY$12" sel="1" val="0"/>
</file>

<file path=xl/ctrlProps/ctrlProp142.xml><?xml version="1.0" encoding="utf-8"?>
<formControlPr xmlns="http://schemas.microsoft.com/office/spreadsheetml/2009/9/main" objectType="Drop" dropLines="12" dropStyle="combo" dx="16" fmlaLink="$AZ84" fmlaRange="$AY$1:$AY$12" sel="1" val="0"/>
</file>

<file path=xl/ctrlProps/ctrlProp143.xml><?xml version="1.0" encoding="utf-8"?>
<formControlPr xmlns="http://schemas.microsoft.com/office/spreadsheetml/2009/9/main" objectType="Drop" dropLines="12" dropStyle="combo" dx="16" fmlaLink="$AZ86" fmlaRange="$AY$1:$AY$12" sel="1" val="0"/>
</file>

<file path=xl/ctrlProps/ctrlProp144.xml><?xml version="1.0" encoding="utf-8"?>
<formControlPr xmlns="http://schemas.microsoft.com/office/spreadsheetml/2009/9/main" objectType="Drop" dropLines="12" dropStyle="combo" dx="16" fmlaLink="$AZ88" fmlaRange="$AY$1:$AY$12" sel="1" val="0"/>
</file>

<file path=xl/ctrlProps/ctrlProp145.xml><?xml version="1.0" encoding="utf-8"?>
<formControlPr xmlns="http://schemas.microsoft.com/office/spreadsheetml/2009/9/main" objectType="Drop" dropLines="12" dropStyle="combo" dx="16" fmlaLink="$AZ90" fmlaRange="$AY$1:$AY$12" sel="1" val="0"/>
</file>

<file path=xl/ctrlProps/ctrlProp146.xml><?xml version="1.0" encoding="utf-8"?>
<formControlPr xmlns="http://schemas.microsoft.com/office/spreadsheetml/2009/9/main" objectType="Drop" dropLines="12" dropStyle="combo" dx="16" fmlaLink="$AZ92" fmlaRange="$AY$1:$AY$12" sel="1" val="0"/>
</file>

<file path=xl/ctrlProps/ctrlProp147.xml><?xml version="1.0" encoding="utf-8"?>
<formControlPr xmlns="http://schemas.microsoft.com/office/spreadsheetml/2009/9/main" objectType="Drop" dropLines="12" dropStyle="combo" dx="16" fmlaLink="$AZ94" fmlaRange="$AY$1:$AY$12" sel="1" val="0"/>
</file>

<file path=xl/ctrlProps/ctrlProp148.xml><?xml version="1.0" encoding="utf-8"?>
<formControlPr xmlns="http://schemas.microsoft.com/office/spreadsheetml/2009/9/main" objectType="Drop" dropLines="12" dropStyle="combo" dx="16" fmlaLink="$AZ96" fmlaRange="$AY$1:$AY$12" sel="1" val="0"/>
</file>

<file path=xl/ctrlProps/ctrlProp149.xml><?xml version="1.0" encoding="utf-8"?>
<formControlPr xmlns="http://schemas.microsoft.com/office/spreadsheetml/2009/9/main" objectType="Drop" dropLines="12" dropStyle="combo" dx="16" fmlaLink="$AZ98" fmlaRange="$AY$1:$AY$12" sel="1" val="0"/>
</file>

<file path=xl/ctrlProps/ctrlProp15.xml><?xml version="1.0" encoding="utf-8"?>
<formControlPr xmlns="http://schemas.microsoft.com/office/spreadsheetml/2009/9/main" objectType="Drop" dropLines="12" dropStyle="combo" dx="16" fmlaLink="$AZ38" fmlaRange="$AY$1:$AY$12" sel="1" val="0"/>
</file>

<file path=xl/ctrlProps/ctrlProp150.xml><?xml version="1.0" encoding="utf-8"?>
<formControlPr xmlns="http://schemas.microsoft.com/office/spreadsheetml/2009/9/main" objectType="Drop" dropLines="12" dropStyle="combo" dx="16" fmlaLink="$AZ100" fmlaRange="$AY$1:$AY$12" sel="1" val="0"/>
</file>

<file path=xl/ctrlProps/ctrlProp151.xml><?xml version="1.0" encoding="utf-8"?>
<formControlPr xmlns="http://schemas.microsoft.com/office/spreadsheetml/2009/9/main" objectType="Drop" dropLines="12" dropStyle="combo" dx="16" fmlaLink="$AZ102" fmlaRange="$AY$1:$AY$12" sel="1" val="0"/>
</file>

<file path=xl/ctrlProps/ctrlProp152.xml><?xml version="1.0" encoding="utf-8"?>
<formControlPr xmlns="http://schemas.microsoft.com/office/spreadsheetml/2009/9/main" objectType="Drop" dropLines="12" dropStyle="combo" dx="16" fmlaLink="$AZ104" fmlaRange="$AY$1:$AY$12" sel="1" val="0"/>
</file>

<file path=xl/ctrlProps/ctrlProp153.xml><?xml version="1.0" encoding="utf-8"?>
<formControlPr xmlns="http://schemas.microsoft.com/office/spreadsheetml/2009/9/main" objectType="Drop" dropLines="12" dropStyle="combo" dx="16" fmlaLink="$AZ106" fmlaRange="$AY$1:$AY$12" sel="1" val="0"/>
</file>

<file path=xl/ctrlProps/ctrlProp154.xml><?xml version="1.0" encoding="utf-8"?>
<formControlPr xmlns="http://schemas.microsoft.com/office/spreadsheetml/2009/9/main" objectType="Drop" dropLines="12" dropStyle="combo" dx="16" fmlaLink="$AZ108" fmlaRange="$AY$1:$AY$12" sel="1" val="0"/>
</file>

<file path=xl/ctrlProps/ctrlProp155.xml><?xml version="1.0" encoding="utf-8"?>
<formControlPr xmlns="http://schemas.microsoft.com/office/spreadsheetml/2009/9/main" objectType="Drop" dropLines="12" dropStyle="combo" dx="16" fmlaLink="$AZ110" fmlaRange="$AY$1:$AY$12" sel="1" val="0"/>
</file>

<file path=xl/ctrlProps/ctrlProp156.xml><?xml version="1.0" encoding="utf-8"?>
<formControlPr xmlns="http://schemas.microsoft.com/office/spreadsheetml/2009/9/main" objectType="Drop" dropLines="12" dropStyle="combo" dx="16" fmlaLink="$AZ112" fmlaRange="$AY$1:$AY$12" sel="1" val="0"/>
</file>

<file path=xl/ctrlProps/ctrlProp157.xml><?xml version="1.0" encoding="utf-8"?>
<formControlPr xmlns="http://schemas.microsoft.com/office/spreadsheetml/2009/9/main" objectType="Drop" dropLines="12" dropStyle="combo" dx="16" fmlaLink="$AZ114" fmlaRange="$AY$1:$AY$12" sel="1" val="0"/>
</file>

<file path=xl/ctrlProps/ctrlProp158.xml><?xml version="1.0" encoding="utf-8"?>
<formControlPr xmlns="http://schemas.microsoft.com/office/spreadsheetml/2009/9/main" objectType="Drop" dropLines="12" dropStyle="combo" dx="16" fmlaLink="$AZ116" fmlaRange="$AY$1:$AY$12" sel="1" val="0"/>
</file>

<file path=xl/ctrlProps/ctrlProp159.xml><?xml version="1.0" encoding="utf-8"?>
<formControlPr xmlns="http://schemas.microsoft.com/office/spreadsheetml/2009/9/main" objectType="Drop" dropLines="12" dropStyle="combo" dx="16" fmlaLink="$AZ118" fmlaRange="$AY$1:$AY$12" sel="1" val="0"/>
</file>

<file path=xl/ctrlProps/ctrlProp16.xml><?xml version="1.0" encoding="utf-8"?>
<formControlPr xmlns="http://schemas.microsoft.com/office/spreadsheetml/2009/9/main" objectType="Drop" dropLines="12" dropStyle="combo" dx="16" fmlaLink="$AZ40" fmlaRange="$AY$1:$AY$12" sel="1" val="0"/>
</file>

<file path=xl/ctrlProps/ctrlProp160.xml><?xml version="1.0" encoding="utf-8"?>
<formControlPr xmlns="http://schemas.microsoft.com/office/spreadsheetml/2009/9/main" objectType="Drop" dropLines="4" dropStyle="combo" dx="16" fmlaLink="$C$10" fmlaRange="$B$6:$B$9" sel="1" val="0"/>
</file>

<file path=xl/ctrlProps/ctrlProp161.xml><?xml version="1.0" encoding="utf-8"?>
<formControlPr xmlns="http://schemas.microsoft.com/office/spreadsheetml/2009/9/main" objectType="Drop" dropLines="12" dropStyle="combo" dx="16" fmlaLink="$AZ18" fmlaRange="$AY$1:$AY$12" sel="1" val="0"/>
</file>

<file path=xl/ctrlProps/ctrlProp162.xml><?xml version="1.0" encoding="utf-8"?>
<formControlPr xmlns="http://schemas.microsoft.com/office/spreadsheetml/2009/9/main" objectType="Drop" dropLines="57" dropStyle="combo" dx="16" fmlaLink="$AZ20" fmlaRange="$AY$1:$AY$12" sel="1" val="0"/>
</file>

<file path=xl/ctrlProps/ctrlProp163.xml><?xml version="1.0" encoding="utf-8"?>
<formControlPr xmlns="http://schemas.microsoft.com/office/spreadsheetml/2009/9/main" objectType="Drop" dropLines="57" dropStyle="combo" dx="16" fmlaLink="$AZ22" fmlaRange="$AY$1:$AY$12" sel="1" val="0"/>
</file>

<file path=xl/ctrlProps/ctrlProp164.xml><?xml version="1.0" encoding="utf-8"?>
<formControlPr xmlns="http://schemas.microsoft.com/office/spreadsheetml/2009/9/main" objectType="Drop" dropLines="12" dropStyle="combo" dx="16" fmlaLink="$AZ24" fmlaRange="$AY$1:$AY$12" sel="1" val="0"/>
</file>

<file path=xl/ctrlProps/ctrlProp165.xml><?xml version="1.0" encoding="utf-8"?>
<formControlPr xmlns="http://schemas.microsoft.com/office/spreadsheetml/2009/9/main" objectType="Drop" dropLines="12" dropStyle="combo" dx="16" fmlaLink="$AZ26" fmlaRange="$AY$1:$AY$12" sel="1" val="0"/>
</file>

<file path=xl/ctrlProps/ctrlProp166.xml><?xml version="1.0" encoding="utf-8"?>
<formControlPr xmlns="http://schemas.microsoft.com/office/spreadsheetml/2009/9/main" objectType="Drop" dropLines="12" dropStyle="combo" dx="16" fmlaLink="$AZ28" fmlaRange="$AY$1:$AY$12" sel="1" val="0"/>
</file>

<file path=xl/ctrlProps/ctrlProp167.xml><?xml version="1.0" encoding="utf-8"?>
<formControlPr xmlns="http://schemas.microsoft.com/office/spreadsheetml/2009/9/main" objectType="Drop" dropLines="12" dropStyle="combo" dx="16" fmlaLink="$AZ30" fmlaRange="$AY$1:$AY$12" sel="1" val="0"/>
</file>

<file path=xl/ctrlProps/ctrlProp168.xml><?xml version="1.0" encoding="utf-8"?>
<formControlPr xmlns="http://schemas.microsoft.com/office/spreadsheetml/2009/9/main" objectType="Drop" dropLines="12" dropStyle="combo" dx="16" fmlaLink="$AZ32" fmlaRange="$AY$1:$AY$12" sel="1" val="0"/>
</file>

<file path=xl/ctrlProps/ctrlProp169.xml><?xml version="1.0" encoding="utf-8"?>
<formControlPr xmlns="http://schemas.microsoft.com/office/spreadsheetml/2009/9/main" objectType="Drop" dropLines="12" dropStyle="combo" dx="16" fmlaLink="$AZ34" fmlaRange="$AY$1:$AY$12" sel="1" val="0"/>
</file>

<file path=xl/ctrlProps/ctrlProp17.xml><?xml version="1.0" encoding="utf-8"?>
<formControlPr xmlns="http://schemas.microsoft.com/office/spreadsheetml/2009/9/main" objectType="Drop" dropLines="12" dropStyle="combo" dx="16" fmlaLink="$AZ42" fmlaRange="$AY$1:$AY$12" sel="1" val="0"/>
</file>

<file path=xl/ctrlProps/ctrlProp170.xml><?xml version="1.0" encoding="utf-8"?>
<formControlPr xmlns="http://schemas.microsoft.com/office/spreadsheetml/2009/9/main" objectType="Drop" dropLines="12" dropStyle="combo" dx="16" fmlaLink="$AZ36" fmlaRange="$AY$1:$AY$12" sel="1" val="0"/>
</file>

<file path=xl/ctrlProps/ctrlProp171.xml><?xml version="1.0" encoding="utf-8"?>
<formControlPr xmlns="http://schemas.microsoft.com/office/spreadsheetml/2009/9/main" objectType="Drop" dropLines="12" dropStyle="combo" dx="16" fmlaLink="$AZ38" fmlaRange="$AY$1:$AY$12" sel="1" val="0"/>
</file>

<file path=xl/ctrlProps/ctrlProp172.xml><?xml version="1.0" encoding="utf-8"?>
<formControlPr xmlns="http://schemas.microsoft.com/office/spreadsheetml/2009/9/main" objectType="Drop" dropLines="12" dropStyle="combo" dx="16" fmlaLink="$AZ40" fmlaRange="$AY$1:$AY$12" sel="1" val="0"/>
</file>

<file path=xl/ctrlProps/ctrlProp173.xml><?xml version="1.0" encoding="utf-8"?>
<formControlPr xmlns="http://schemas.microsoft.com/office/spreadsheetml/2009/9/main" objectType="Drop" dropLines="12" dropStyle="combo" dx="16" fmlaLink="$AZ42" fmlaRange="$AY$1:$AY$12" sel="1" val="0"/>
</file>

<file path=xl/ctrlProps/ctrlProp174.xml><?xml version="1.0" encoding="utf-8"?>
<formControlPr xmlns="http://schemas.microsoft.com/office/spreadsheetml/2009/9/main" objectType="Drop" dropLines="12" dropStyle="combo" dx="16" fmlaLink="$AZ44" fmlaRange="$AY$1:$AY$12" sel="1" val="0"/>
</file>

<file path=xl/ctrlProps/ctrlProp175.xml><?xml version="1.0" encoding="utf-8"?>
<formControlPr xmlns="http://schemas.microsoft.com/office/spreadsheetml/2009/9/main" objectType="Drop" dropLines="12" dropStyle="combo" dx="16" fmlaLink="$AZ46" fmlaRange="$AY$1:$AY$12" sel="1" val="0"/>
</file>

<file path=xl/ctrlProps/ctrlProp176.xml><?xml version="1.0" encoding="utf-8"?>
<formControlPr xmlns="http://schemas.microsoft.com/office/spreadsheetml/2009/9/main" objectType="Drop" dropLines="12" dropStyle="combo" dx="16" fmlaLink="$AZ48" fmlaRange="$AY$1:$AY$12" sel="1" val="0"/>
</file>

<file path=xl/ctrlProps/ctrlProp177.xml><?xml version="1.0" encoding="utf-8"?>
<formControlPr xmlns="http://schemas.microsoft.com/office/spreadsheetml/2009/9/main" objectType="Drop" dropLines="12" dropStyle="combo" dx="16" fmlaLink="$AZ50" fmlaRange="$AY$1:$AY$12" sel="1" val="0"/>
</file>

<file path=xl/ctrlProps/ctrlProp178.xml><?xml version="1.0" encoding="utf-8"?>
<formControlPr xmlns="http://schemas.microsoft.com/office/spreadsheetml/2009/9/main" objectType="Drop" dropLines="12" dropStyle="combo" dx="16" fmlaLink="$AZ52" fmlaRange="$AY$1:$AY$12" sel="1" val="0"/>
</file>

<file path=xl/ctrlProps/ctrlProp179.xml><?xml version="1.0" encoding="utf-8"?>
<formControlPr xmlns="http://schemas.microsoft.com/office/spreadsheetml/2009/9/main" objectType="Drop" dropLines="12" dropStyle="combo" dx="16" fmlaLink="$AZ54" fmlaRange="$AY$1:$AY$12" sel="1" val="0"/>
</file>

<file path=xl/ctrlProps/ctrlProp18.xml><?xml version="1.0" encoding="utf-8"?>
<formControlPr xmlns="http://schemas.microsoft.com/office/spreadsheetml/2009/9/main" objectType="Drop" dropLines="12" dropStyle="combo" dx="16" fmlaLink="$AZ44" fmlaRange="$AY$1:$AY$12" sel="1" val="0"/>
</file>

<file path=xl/ctrlProps/ctrlProp180.xml><?xml version="1.0" encoding="utf-8"?>
<formControlPr xmlns="http://schemas.microsoft.com/office/spreadsheetml/2009/9/main" objectType="Drop" dropLines="12" dropStyle="combo" dx="16" fmlaLink="$AZ56" fmlaRange="$AY$1:$AY$12" sel="1" val="0"/>
</file>

<file path=xl/ctrlProps/ctrlProp181.xml><?xml version="1.0" encoding="utf-8"?>
<formControlPr xmlns="http://schemas.microsoft.com/office/spreadsheetml/2009/9/main" objectType="Drop" dropLines="12" dropStyle="combo" dx="16" fmlaLink="$AZ58" fmlaRange="$AY$1:$AY$12" sel="1" val="0"/>
</file>

<file path=xl/ctrlProps/ctrlProp182.xml><?xml version="1.0" encoding="utf-8"?>
<formControlPr xmlns="http://schemas.microsoft.com/office/spreadsheetml/2009/9/main" objectType="Drop" dropLines="12" dropStyle="combo" dx="16" fmlaLink="$AZ60" fmlaRange="$AY$1:$AY$12" sel="1" val="0"/>
</file>

<file path=xl/ctrlProps/ctrlProp183.xml><?xml version="1.0" encoding="utf-8"?>
<formControlPr xmlns="http://schemas.microsoft.com/office/spreadsheetml/2009/9/main" objectType="Drop" dropLines="12" dropStyle="combo" dx="16" fmlaLink="$AZ62" fmlaRange="$AY$1:$AY$12" sel="1" val="0"/>
</file>

<file path=xl/ctrlProps/ctrlProp184.xml><?xml version="1.0" encoding="utf-8"?>
<formControlPr xmlns="http://schemas.microsoft.com/office/spreadsheetml/2009/9/main" objectType="Drop" dropLines="12" dropStyle="combo" dx="16" fmlaLink="$AZ64" fmlaRange="$AY$1:$AY$12" sel="1" val="0"/>
</file>

<file path=xl/ctrlProps/ctrlProp185.xml><?xml version="1.0" encoding="utf-8"?>
<formControlPr xmlns="http://schemas.microsoft.com/office/spreadsheetml/2009/9/main" objectType="Drop" dropLines="12" dropStyle="combo" dx="16" fmlaLink="$AZ66" fmlaRange="$AY$1:$AY$12" sel="1" val="0"/>
</file>

<file path=xl/ctrlProps/ctrlProp186.xml><?xml version="1.0" encoding="utf-8"?>
<formControlPr xmlns="http://schemas.microsoft.com/office/spreadsheetml/2009/9/main" objectType="Drop" dropLines="12" dropStyle="combo" dx="16" fmlaLink="$AZ68" fmlaRange="$AY$1:$AY$12" sel="1" val="0"/>
</file>

<file path=xl/ctrlProps/ctrlProp187.xml><?xml version="1.0" encoding="utf-8"?>
<formControlPr xmlns="http://schemas.microsoft.com/office/spreadsheetml/2009/9/main" objectType="Drop" dropLines="12" dropStyle="combo" dx="16" fmlaLink="$AZ70" fmlaRange="$AY$1:$AY$12" sel="1" val="0"/>
</file>

<file path=xl/ctrlProps/ctrlProp188.xml><?xml version="1.0" encoding="utf-8"?>
<formControlPr xmlns="http://schemas.microsoft.com/office/spreadsheetml/2009/9/main" objectType="Drop" dropLines="12" dropStyle="combo" dx="16" fmlaLink="$AZ72" fmlaRange="$AY$1:$AY$12" sel="1" val="0"/>
</file>

<file path=xl/ctrlProps/ctrlProp189.xml><?xml version="1.0" encoding="utf-8"?>
<formControlPr xmlns="http://schemas.microsoft.com/office/spreadsheetml/2009/9/main" objectType="Drop" dropLines="12" dropStyle="combo" dx="16" fmlaLink="$AZ74" fmlaRange="$AY$1:$AY$12" sel="1" val="0"/>
</file>

<file path=xl/ctrlProps/ctrlProp19.xml><?xml version="1.0" encoding="utf-8"?>
<formControlPr xmlns="http://schemas.microsoft.com/office/spreadsheetml/2009/9/main" objectType="Drop" dropLines="12" dropStyle="combo" dx="16" fmlaLink="$AZ46" fmlaRange="$AY$1:$AY$12" sel="1" val="0"/>
</file>

<file path=xl/ctrlProps/ctrlProp190.xml><?xml version="1.0" encoding="utf-8"?>
<formControlPr xmlns="http://schemas.microsoft.com/office/spreadsheetml/2009/9/main" objectType="Drop" dropLines="12" dropStyle="combo" dx="16" fmlaLink="$AZ76" fmlaRange="$AY$1:$AY$12" sel="1" val="0"/>
</file>

<file path=xl/ctrlProps/ctrlProp191.xml><?xml version="1.0" encoding="utf-8"?>
<formControlPr xmlns="http://schemas.microsoft.com/office/spreadsheetml/2009/9/main" objectType="Drop" dropLines="12" dropStyle="combo" dx="16" fmlaLink="$AZ78" fmlaRange="$AY$1:$AY$12" sel="1" val="0"/>
</file>

<file path=xl/ctrlProps/ctrlProp192.xml><?xml version="1.0" encoding="utf-8"?>
<formControlPr xmlns="http://schemas.microsoft.com/office/spreadsheetml/2009/9/main" objectType="Drop" dropLines="12" dropStyle="combo" dx="16" fmlaLink="$AZ80" fmlaRange="$AY$1:$AY$12" sel="1" val="0"/>
</file>

<file path=xl/ctrlProps/ctrlProp193.xml><?xml version="1.0" encoding="utf-8"?>
<formControlPr xmlns="http://schemas.microsoft.com/office/spreadsheetml/2009/9/main" objectType="Drop" dropLines="12" dropStyle="combo" dx="16" fmlaLink="$AZ82" fmlaRange="$AY$1:$AY$12" sel="1" val="0"/>
</file>

<file path=xl/ctrlProps/ctrlProp194.xml><?xml version="1.0" encoding="utf-8"?>
<formControlPr xmlns="http://schemas.microsoft.com/office/spreadsheetml/2009/9/main" objectType="Drop" dropLines="12" dropStyle="combo" dx="16" fmlaLink="$AZ84" fmlaRange="$AY$1:$AY$12" sel="1" val="0"/>
</file>

<file path=xl/ctrlProps/ctrlProp195.xml><?xml version="1.0" encoding="utf-8"?>
<formControlPr xmlns="http://schemas.microsoft.com/office/spreadsheetml/2009/9/main" objectType="Drop" dropLines="12" dropStyle="combo" dx="16" fmlaLink="$AZ86" fmlaRange="$AY$1:$AY$12" sel="1" val="0"/>
</file>

<file path=xl/ctrlProps/ctrlProp196.xml><?xml version="1.0" encoding="utf-8"?>
<formControlPr xmlns="http://schemas.microsoft.com/office/spreadsheetml/2009/9/main" objectType="Drop" dropLines="12" dropStyle="combo" dx="16" fmlaLink="$AZ88" fmlaRange="$AY$1:$AY$12" sel="1" val="0"/>
</file>

<file path=xl/ctrlProps/ctrlProp197.xml><?xml version="1.0" encoding="utf-8"?>
<formControlPr xmlns="http://schemas.microsoft.com/office/spreadsheetml/2009/9/main" objectType="Drop" dropLines="12" dropStyle="combo" dx="16" fmlaLink="$AZ90" fmlaRange="$AY$1:$AY$12" sel="1" val="0"/>
</file>

<file path=xl/ctrlProps/ctrlProp198.xml><?xml version="1.0" encoding="utf-8"?>
<formControlPr xmlns="http://schemas.microsoft.com/office/spreadsheetml/2009/9/main" objectType="Drop" dropLines="12" dropStyle="combo" dx="16" fmlaLink="$AZ92" fmlaRange="$AY$1:$AY$12" sel="1" val="0"/>
</file>

<file path=xl/ctrlProps/ctrlProp199.xml><?xml version="1.0" encoding="utf-8"?>
<formControlPr xmlns="http://schemas.microsoft.com/office/spreadsheetml/2009/9/main" objectType="Drop" dropLines="12" dropStyle="combo" dx="16" fmlaLink="$AZ94" fmlaRange="$AY$1:$AY$12" sel="1" val="0"/>
</file>

<file path=xl/ctrlProps/ctrlProp2.xml><?xml version="1.0" encoding="utf-8"?>
<formControlPr xmlns="http://schemas.microsoft.com/office/spreadsheetml/2009/9/main" objectType="Drop" dropLines="4" dropStyle="combo" dx="16" fmlaLink="$C$10" fmlaRange="$B$6:$B$9" sel="1" val="0"/>
</file>

<file path=xl/ctrlProps/ctrlProp20.xml><?xml version="1.0" encoding="utf-8"?>
<formControlPr xmlns="http://schemas.microsoft.com/office/spreadsheetml/2009/9/main" objectType="Drop" dropLines="12" dropStyle="combo" dx="16" fmlaLink="$AZ48" fmlaRange="$AY$1:$AY$12" sel="1" val="0"/>
</file>

<file path=xl/ctrlProps/ctrlProp200.xml><?xml version="1.0" encoding="utf-8"?>
<formControlPr xmlns="http://schemas.microsoft.com/office/spreadsheetml/2009/9/main" objectType="Drop" dropLines="12" dropStyle="combo" dx="16" fmlaLink="$AZ96" fmlaRange="$AY$1:$AY$12" sel="1" val="0"/>
</file>

<file path=xl/ctrlProps/ctrlProp201.xml><?xml version="1.0" encoding="utf-8"?>
<formControlPr xmlns="http://schemas.microsoft.com/office/spreadsheetml/2009/9/main" objectType="Drop" dropLines="12" dropStyle="combo" dx="16" fmlaLink="$AZ98" fmlaRange="$AY$1:$AY$12" sel="1" val="0"/>
</file>

<file path=xl/ctrlProps/ctrlProp202.xml><?xml version="1.0" encoding="utf-8"?>
<formControlPr xmlns="http://schemas.microsoft.com/office/spreadsheetml/2009/9/main" objectType="Drop" dropLines="12" dropStyle="combo" dx="16" fmlaLink="$AZ100" fmlaRange="$AY$1:$AY$12" sel="1" val="0"/>
</file>

<file path=xl/ctrlProps/ctrlProp203.xml><?xml version="1.0" encoding="utf-8"?>
<formControlPr xmlns="http://schemas.microsoft.com/office/spreadsheetml/2009/9/main" objectType="Drop" dropLines="12" dropStyle="combo" dx="16" fmlaLink="$AZ102" fmlaRange="$AY$1:$AY$12" sel="1" val="0"/>
</file>

<file path=xl/ctrlProps/ctrlProp204.xml><?xml version="1.0" encoding="utf-8"?>
<formControlPr xmlns="http://schemas.microsoft.com/office/spreadsheetml/2009/9/main" objectType="Drop" dropLines="12" dropStyle="combo" dx="16" fmlaLink="$AZ104" fmlaRange="$AY$1:$AY$12" sel="1" val="0"/>
</file>

<file path=xl/ctrlProps/ctrlProp205.xml><?xml version="1.0" encoding="utf-8"?>
<formControlPr xmlns="http://schemas.microsoft.com/office/spreadsheetml/2009/9/main" objectType="Drop" dropLines="12" dropStyle="combo" dx="16" fmlaLink="$AZ106" fmlaRange="$AY$1:$AY$12" sel="1" val="0"/>
</file>

<file path=xl/ctrlProps/ctrlProp206.xml><?xml version="1.0" encoding="utf-8"?>
<formControlPr xmlns="http://schemas.microsoft.com/office/spreadsheetml/2009/9/main" objectType="Drop" dropLines="12" dropStyle="combo" dx="16" fmlaLink="$AZ108" fmlaRange="$AY$1:$AY$12" sel="1" val="0"/>
</file>

<file path=xl/ctrlProps/ctrlProp207.xml><?xml version="1.0" encoding="utf-8"?>
<formControlPr xmlns="http://schemas.microsoft.com/office/spreadsheetml/2009/9/main" objectType="Drop" dropLines="12" dropStyle="combo" dx="16" fmlaLink="$AZ110" fmlaRange="$AY$1:$AY$12" sel="1" val="0"/>
</file>

<file path=xl/ctrlProps/ctrlProp208.xml><?xml version="1.0" encoding="utf-8"?>
<formControlPr xmlns="http://schemas.microsoft.com/office/spreadsheetml/2009/9/main" objectType="Drop" dropLines="12" dropStyle="combo" dx="16" fmlaLink="$AZ112" fmlaRange="$AY$1:$AY$12" sel="1" val="0"/>
</file>

<file path=xl/ctrlProps/ctrlProp209.xml><?xml version="1.0" encoding="utf-8"?>
<formControlPr xmlns="http://schemas.microsoft.com/office/spreadsheetml/2009/9/main" objectType="Drop" dropLines="12" dropStyle="combo" dx="16" fmlaLink="$AZ114" fmlaRange="$AY$1:$AY$12" sel="1" val="0"/>
</file>

<file path=xl/ctrlProps/ctrlProp21.xml><?xml version="1.0" encoding="utf-8"?>
<formControlPr xmlns="http://schemas.microsoft.com/office/spreadsheetml/2009/9/main" objectType="Drop" dropLines="12" dropStyle="combo" dx="16" fmlaLink="$AZ50" fmlaRange="$AY$1:$AY$12" sel="1" val="0"/>
</file>

<file path=xl/ctrlProps/ctrlProp210.xml><?xml version="1.0" encoding="utf-8"?>
<formControlPr xmlns="http://schemas.microsoft.com/office/spreadsheetml/2009/9/main" objectType="Drop" dropLines="12" dropStyle="combo" dx="16" fmlaLink="$AZ116" fmlaRange="$AY$1:$AY$12" sel="1" val="0"/>
</file>

<file path=xl/ctrlProps/ctrlProp211.xml><?xml version="1.0" encoding="utf-8"?>
<formControlPr xmlns="http://schemas.microsoft.com/office/spreadsheetml/2009/9/main" objectType="Drop" dropLines="12" dropStyle="combo" dx="16" fmlaLink="$AZ118" fmlaRange="$AY$1:$AY$12" sel="1" val="0"/>
</file>

<file path=xl/ctrlProps/ctrlProp212.xml><?xml version="1.0" encoding="utf-8"?>
<formControlPr xmlns="http://schemas.microsoft.com/office/spreadsheetml/2009/9/main" objectType="Drop" dropLines="4" dropStyle="combo" dx="16" fmlaLink="$C$10" fmlaRange="$B$6:$B$9" sel="1" val="0"/>
</file>

<file path=xl/ctrlProps/ctrlProp213.xml><?xml version="1.0" encoding="utf-8"?>
<formControlPr xmlns="http://schemas.microsoft.com/office/spreadsheetml/2009/9/main" objectType="Drop" dropLines="12" dropStyle="combo" dx="16" fmlaLink="$AB$18" fmlaRange="$BJ$1:$BJ$12" sel="1" val="0"/>
</file>

<file path=xl/ctrlProps/ctrlProp214.xml><?xml version="1.0" encoding="utf-8"?>
<formControlPr xmlns="http://schemas.microsoft.com/office/spreadsheetml/2009/9/main" objectType="Drop" dropLines="12" dropStyle="combo" dx="16" fmlaLink="$AB20" fmlaRange="$BJ$1:$BJ$12" sel="1" val="0"/>
</file>

<file path=xl/ctrlProps/ctrlProp215.xml><?xml version="1.0" encoding="utf-8"?>
<formControlPr xmlns="http://schemas.microsoft.com/office/spreadsheetml/2009/9/main" objectType="Drop" dropLines="12" dropStyle="combo" dx="16" fmlaLink="$AB22" fmlaRange="$BJ$1:$BJ$12" sel="1" val="0"/>
</file>

<file path=xl/ctrlProps/ctrlProp216.xml><?xml version="1.0" encoding="utf-8"?>
<formControlPr xmlns="http://schemas.microsoft.com/office/spreadsheetml/2009/9/main" objectType="Drop" dropLines="12" dropStyle="combo" dx="16" fmlaLink="$AB24" fmlaRange="$BJ$1:$BJ$12" sel="1" val="0"/>
</file>

<file path=xl/ctrlProps/ctrlProp217.xml><?xml version="1.0" encoding="utf-8"?>
<formControlPr xmlns="http://schemas.microsoft.com/office/spreadsheetml/2009/9/main" objectType="Drop" dropLines="12" dropStyle="combo" dx="16" fmlaLink="$AB26" fmlaRange="$BJ$1:$BJ$12" sel="1" val="0"/>
</file>

<file path=xl/ctrlProps/ctrlProp218.xml><?xml version="1.0" encoding="utf-8"?>
<formControlPr xmlns="http://schemas.microsoft.com/office/spreadsheetml/2009/9/main" objectType="Drop" dropLines="12" dropStyle="combo" dx="16" fmlaLink="$AB28" fmlaRange="$BJ$1:$BJ$12" sel="1" val="0"/>
</file>

<file path=xl/ctrlProps/ctrlProp219.xml><?xml version="1.0" encoding="utf-8"?>
<formControlPr xmlns="http://schemas.microsoft.com/office/spreadsheetml/2009/9/main" objectType="Drop" dropLines="12" dropStyle="combo" dx="16" fmlaLink="$AB30" fmlaRange="$BJ$1:$BJ$12" sel="1" val="0"/>
</file>

<file path=xl/ctrlProps/ctrlProp22.xml><?xml version="1.0" encoding="utf-8"?>
<formControlPr xmlns="http://schemas.microsoft.com/office/spreadsheetml/2009/9/main" objectType="Drop" dropLines="12" dropStyle="combo" dx="16" fmlaLink="$AZ52" fmlaRange="$AY$1:$AY$12" sel="1" val="0"/>
</file>

<file path=xl/ctrlProps/ctrlProp220.xml><?xml version="1.0" encoding="utf-8"?>
<formControlPr xmlns="http://schemas.microsoft.com/office/spreadsheetml/2009/9/main" objectType="Drop" dropLines="12" dropStyle="combo" dx="16" fmlaLink="$AB32" fmlaRange="$BJ$1:$BJ$12" sel="1" val="0"/>
</file>

<file path=xl/ctrlProps/ctrlProp221.xml><?xml version="1.0" encoding="utf-8"?>
<formControlPr xmlns="http://schemas.microsoft.com/office/spreadsheetml/2009/9/main" objectType="Drop" dropLines="12" dropStyle="combo" dx="16" fmlaLink="$AB34" fmlaRange="$BJ$1:$BJ$12" sel="1" val="0"/>
</file>

<file path=xl/ctrlProps/ctrlProp222.xml><?xml version="1.0" encoding="utf-8"?>
<formControlPr xmlns="http://schemas.microsoft.com/office/spreadsheetml/2009/9/main" objectType="Drop" dropLines="12" dropStyle="combo" dx="16" fmlaLink="$AB36" fmlaRange="$BJ$1:$BJ$12" sel="1" val="0"/>
</file>

<file path=xl/ctrlProps/ctrlProp223.xml><?xml version="1.0" encoding="utf-8"?>
<formControlPr xmlns="http://schemas.microsoft.com/office/spreadsheetml/2009/9/main" objectType="Drop" dropLines="12" dropStyle="combo" dx="16" fmlaLink="$AB38" fmlaRange="$BJ$1:$BJ$12" sel="1" val="0"/>
</file>

<file path=xl/ctrlProps/ctrlProp224.xml><?xml version="1.0" encoding="utf-8"?>
<formControlPr xmlns="http://schemas.microsoft.com/office/spreadsheetml/2009/9/main" objectType="Drop" dropLines="12" dropStyle="combo" dx="16" fmlaLink="$AB40" fmlaRange="$BJ$1:$BJ$12" sel="1" val="0"/>
</file>

<file path=xl/ctrlProps/ctrlProp225.xml><?xml version="1.0" encoding="utf-8"?>
<formControlPr xmlns="http://schemas.microsoft.com/office/spreadsheetml/2009/9/main" objectType="Drop" dropLines="12" dropStyle="combo" dx="16" fmlaLink="$AB42" fmlaRange="$BJ$1:$BJ$12" sel="1" val="0"/>
</file>

<file path=xl/ctrlProps/ctrlProp226.xml><?xml version="1.0" encoding="utf-8"?>
<formControlPr xmlns="http://schemas.microsoft.com/office/spreadsheetml/2009/9/main" objectType="Drop" dropLines="12" dropStyle="combo" dx="16" fmlaLink="$AB44" fmlaRange="$BJ$1:$BJ$12" sel="1" val="0"/>
</file>

<file path=xl/ctrlProps/ctrlProp227.xml><?xml version="1.0" encoding="utf-8"?>
<formControlPr xmlns="http://schemas.microsoft.com/office/spreadsheetml/2009/9/main" objectType="Drop" dropLines="12" dropStyle="combo" dx="16" fmlaLink="$AB46" fmlaRange="$BJ$1:$BJ$12" sel="1" val="0"/>
</file>

<file path=xl/ctrlProps/ctrlProp228.xml><?xml version="1.0" encoding="utf-8"?>
<formControlPr xmlns="http://schemas.microsoft.com/office/spreadsheetml/2009/9/main" objectType="Drop" dropLines="12" dropStyle="combo" dx="16" fmlaLink="$AB48" fmlaRange="$BJ$1:$BJ$12" sel="1" val="0"/>
</file>

<file path=xl/ctrlProps/ctrlProp229.xml><?xml version="1.0" encoding="utf-8"?>
<formControlPr xmlns="http://schemas.microsoft.com/office/spreadsheetml/2009/9/main" objectType="Drop" dropLines="12" dropStyle="combo" dx="16" fmlaLink="$AB50" fmlaRange="$BJ$1:$BJ$12" sel="1" val="0"/>
</file>

<file path=xl/ctrlProps/ctrlProp23.xml><?xml version="1.0" encoding="utf-8"?>
<formControlPr xmlns="http://schemas.microsoft.com/office/spreadsheetml/2009/9/main" objectType="Drop" dropLines="12" dropStyle="combo" dx="16" fmlaLink="$AZ54" fmlaRange="$AY$1:$AY$12" sel="1" val="0"/>
</file>

<file path=xl/ctrlProps/ctrlProp230.xml><?xml version="1.0" encoding="utf-8"?>
<formControlPr xmlns="http://schemas.microsoft.com/office/spreadsheetml/2009/9/main" objectType="Drop" dropLines="12" dropStyle="combo" dx="16" fmlaLink="$AB52" fmlaRange="$BJ$1:$BJ$12" sel="1" val="0"/>
</file>

<file path=xl/ctrlProps/ctrlProp231.xml><?xml version="1.0" encoding="utf-8"?>
<formControlPr xmlns="http://schemas.microsoft.com/office/spreadsheetml/2009/9/main" objectType="Drop" dropLines="12" dropStyle="combo" dx="16" fmlaLink="$AB54" fmlaRange="$BJ$1:$BJ$12" sel="1" val="0"/>
</file>

<file path=xl/ctrlProps/ctrlProp232.xml><?xml version="1.0" encoding="utf-8"?>
<formControlPr xmlns="http://schemas.microsoft.com/office/spreadsheetml/2009/9/main" objectType="Drop" dropLines="12" dropStyle="combo" dx="16" fmlaLink="$AB56" fmlaRange="$BJ$1:$BJ$12" sel="1" val="0"/>
</file>

<file path=xl/ctrlProps/ctrlProp233.xml><?xml version="1.0" encoding="utf-8"?>
<formControlPr xmlns="http://schemas.microsoft.com/office/spreadsheetml/2009/9/main" objectType="Drop" dropLines="12" dropStyle="combo" dx="16" fmlaLink="$AB58" fmlaRange="$BJ$1:$BJ$12" sel="1" val="0"/>
</file>

<file path=xl/ctrlProps/ctrlProp234.xml><?xml version="1.0" encoding="utf-8"?>
<formControlPr xmlns="http://schemas.microsoft.com/office/spreadsheetml/2009/9/main" objectType="Drop" dropLines="12" dropStyle="combo" dx="16" fmlaLink="$AB60" fmlaRange="$BJ$1:$BJ$12" sel="1" val="0"/>
</file>

<file path=xl/ctrlProps/ctrlProp235.xml><?xml version="1.0" encoding="utf-8"?>
<formControlPr xmlns="http://schemas.microsoft.com/office/spreadsheetml/2009/9/main" objectType="Drop" dropLines="12" dropStyle="combo" dx="16" fmlaLink="$AB62" fmlaRange="$BJ$1:$BJ$12" sel="1" val="0"/>
</file>

<file path=xl/ctrlProps/ctrlProp236.xml><?xml version="1.0" encoding="utf-8"?>
<formControlPr xmlns="http://schemas.microsoft.com/office/spreadsheetml/2009/9/main" objectType="Drop" dropLines="12" dropStyle="combo" dx="16" fmlaLink="$AB64" fmlaRange="$BJ$1:$BJ$12" sel="1" val="0"/>
</file>

<file path=xl/ctrlProps/ctrlProp237.xml><?xml version="1.0" encoding="utf-8"?>
<formControlPr xmlns="http://schemas.microsoft.com/office/spreadsheetml/2009/9/main" objectType="Drop" dropLines="12" dropStyle="combo" dx="16" fmlaLink="$AB66" fmlaRange="$BJ$1:$BJ$12" sel="1" val="0"/>
</file>

<file path=xl/ctrlProps/ctrlProp238.xml><?xml version="1.0" encoding="utf-8"?>
<formControlPr xmlns="http://schemas.microsoft.com/office/spreadsheetml/2009/9/main" objectType="Drop" dropLines="12" dropStyle="combo" dx="16" fmlaLink="$AB68" fmlaRange="$BJ$1:$BJ$12" sel="1" val="0"/>
</file>

<file path=xl/ctrlProps/ctrlProp239.xml><?xml version="1.0" encoding="utf-8"?>
<formControlPr xmlns="http://schemas.microsoft.com/office/spreadsheetml/2009/9/main" objectType="Drop" dropLines="12" dropStyle="combo" dx="16" fmlaLink="$AB70" fmlaRange="$BJ$1:$BJ$12" sel="1" val="0"/>
</file>

<file path=xl/ctrlProps/ctrlProp24.xml><?xml version="1.0" encoding="utf-8"?>
<formControlPr xmlns="http://schemas.microsoft.com/office/spreadsheetml/2009/9/main" objectType="Drop" dropLines="12" dropStyle="combo" dx="16" fmlaLink="$AZ56" fmlaRange="$AY$1:$AY$12" sel="1" val="0"/>
</file>

<file path=xl/ctrlProps/ctrlProp240.xml><?xml version="1.0" encoding="utf-8"?>
<formControlPr xmlns="http://schemas.microsoft.com/office/spreadsheetml/2009/9/main" objectType="Drop" dropLines="12" dropStyle="combo" dx="16" fmlaLink="$AB72" fmlaRange="$BJ$1:$BJ$12" sel="1" val="0"/>
</file>

<file path=xl/ctrlProps/ctrlProp241.xml><?xml version="1.0" encoding="utf-8"?>
<formControlPr xmlns="http://schemas.microsoft.com/office/spreadsheetml/2009/9/main" objectType="Drop" dropLines="12" dropStyle="combo" dx="16" fmlaLink="$AB74" fmlaRange="$BJ$1:$BJ$12" sel="1" val="0"/>
</file>

<file path=xl/ctrlProps/ctrlProp242.xml><?xml version="1.0" encoding="utf-8"?>
<formControlPr xmlns="http://schemas.microsoft.com/office/spreadsheetml/2009/9/main" objectType="Drop" dropLines="12" dropStyle="combo" dx="16" fmlaLink="$AB76" fmlaRange="$BJ$1:$BJ$12" sel="1" val="0"/>
</file>

<file path=xl/ctrlProps/ctrlProp243.xml><?xml version="1.0" encoding="utf-8"?>
<formControlPr xmlns="http://schemas.microsoft.com/office/spreadsheetml/2009/9/main" objectType="Drop" dropLines="12" dropStyle="combo" dx="16" fmlaLink="$AB78" fmlaRange="$BJ$1:$BJ$12" sel="1" val="0"/>
</file>

<file path=xl/ctrlProps/ctrlProp244.xml><?xml version="1.0" encoding="utf-8"?>
<formControlPr xmlns="http://schemas.microsoft.com/office/spreadsheetml/2009/9/main" objectType="Drop" dropLines="12" dropStyle="combo" dx="16" fmlaLink="$AB80" fmlaRange="$BJ$1:$BJ$12" sel="1" val="0"/>
</file>

<file path=xl/ctrlProps/ctrlProp245.xml><?xml version="1.0" encoding="utf-8"?>
<formControlPr xmlns="http://schemas.microsoft.com/office/spreadsheetml/2009/9/main" objectType="Drop" dropLines="12" dropStyle="combo" dx="16" fmlaLink="$AB82" fmlaRange="$BJ$1:$BJ$12" sel="1" val="0"/>
</file>

<file path=xl/ctrlProps/ctrlProp246.xml><?xml version="1.0" encoding="utf-8"?>
<formControlPr xmlns="http://schemas.microsoft.com/office/spreadsheetml/2009/9/main" objectType="Drop" dropLines="12" dropStyle="combo" dx="16" fmlaLink="$AB84" fmlaRange="$BJ$1:$BJ$12" sel="1" val="0"/>
</file>

<file path=xl/ctrlProps/ctrlProp247.xml><?xml version="1.0" encoding="utf-8"?>
<formControlPr xmlns="http://schemas.microsoft.com/office/spreadsheetml/2009/9/main" objectType="Drop" dropLines="12" dropStyle="combo" dx="16" fmlaLink="$AB86" fmlaRange="$BJ$1:$BJ$12" sel="1" val="0"/>
</file>

<file path=xl/ctrlProps/ctrlProp248.xml><?xml version="1.0" encoding="utf-8"?>
<formControlPr xmlns="http://schemas.microsoft.com/office/spreadsheetml/2009/9/main" objectType="Drop" dropLines="12" dropStyle="combo" dx="16" fmlaLink="$AB88" fmlaRange="$BJ$1:$BJ$12" sel="1" val="0"/>
</file>

<file path=xl/ctrlProps/ctrlProp249.xml><?xml version="1.0" encoding="utf-8"?>
<formControlPr xmlns="http://schemas.microsoft.com/office/spreadsheetml/2009/9/main" objectType="Drop" dropLines="12" dropStyle="combo" dx="16" fmlaLink="$AB90" fmlaRange="$BJ$1:$BJ$12" sel="1" val="0"/>
</file>

<file path=xl/ctrlProps/ctrlProp25.xml><?xml version="1.0" encoding="utf-8"?>
<formControlPr xmlns="http://schemas.microsoft.com/office/spreadsheetml/2009/9/main" objectType="Drop" dropLines="12" dropStyle="combo" dx="16" fmlaLink="$AZ58" fmlaRange="$AY$1:$AY$12" sel="1" val="0"/>
</file>

<file path=xl/ctrlProps/ctrlProp250.xml><?xml version="1.0" encoding="utf-8"?>
<formControlPr xmlns="http://schemas.microsoft.com/office/spreadsheetml/2009/9/main" objectType="Drop" dropLines="12" dropStyle="combo" dx="16" fmlaLink="$AB92" fmlaRange="$BJ$1:$BJ$12" sel="1" val="0"/>
</file>

<file path=xl/ctrlProps/ctrlProp251.xml><?xml version="1.0" encoding="utf-8"?>
<formControlPr xmlns="http://schemas.microsoft.com/office/spreadsheetml/2009/9/main" objectType="Drop" dropLines="12" dropStyle="combo" dx="16" fmlaLink="$AB94" fmlaRange="$BJ$1:$BJ$12" sel="1" val="0"/>
</file>

<file path=xl/ctrlProps/ctrlProp252.xml><?xml version="1.0" encoding="utf-8"?>
<formControlPr xmlns="http://schemas.microsoft.com/office/spreadsheetml/2009/9/main" objectType="Drop" dropLines="12" dropStyle="combo" dx="16" fmlaLink="$AB96" fmlaRange="$BJ$1:$BJ$12" sel="1" val="0"/>
</file>

<file path=xl/ctrlProps/ctrlProp253.xml><?xml version="1.0" encoding="utf-8"?>
<formControlPr xmlns="http://schemas.microsoft.com/office/spreadsheetml/2009/9/main" objectType="Drop" dropLines="12" dropStyle="combo" dx="16" fmlaLink="$AB98" fmlaRange="$BJ$1:$BJ$12" sel="1" val="0"/>
</file>

<file path=xl/ctrlProps/ctrlProp254.xml><?xml version="1.0" encoding="utf-8"?>
<formControlPr xmlns="http://schemas.microsoft.com/office/spreadsheetml/2009/9/main" objectType="Drop" dropLines="12" dropStyle="combo" dx="16" fmlaLink="$AB100" fmlaRange="$BJ$1:$BJ$12" sel="1" val="0"/>
</file>

<file path=xl/ctrlProps/ctrlProp255.xml><?xml version="1.0" encoding="utf-8"?>
<formControlPr xmlns="http://schemas.microsoft.com/office/spreadsheetml/2009/9/main" objectType="Drop" dropLines="12" dropStyle="combo" dx="16" fmlaLink="$AB102" fmlaRange="$BJ$1:$BJ$12" sel="1" val="0"/>
</file>

<file path=xl/ctrlProps/ctrlProp256.xml><?xml version="1.0" encoding="utf-8"?>
<formControlPr xmlns="http://schemas.microsoft.com/office/spreadsheetml/2009/9/main" objectType="Drop" dropLines="12" dropStyle="combo" dx="16" fmlaLink="$AB104" fmlaRange="$BJ$1:$BJ$12" sel="1" val="0"/>
</file>

<file path=xl/ctrlProps/ctrlProp257.xml><?xml version="1.0" encoding="utf-8"?>
<formControlPr xmlns="http://schemas.microsoft.com/office/spreadsheetml/2009/9/main" objectType="Drop" dropLines="12" dropStyle="combo" dx="16" fmlaLink="$AB106" fmlaRange="$BJ$1:$BJ$12" sel="1" val="0"/>
</file>

<file path=xl/ctrlProps/ctrlProp258.xml><?xml version="1.0" encoding="utf-8"?>
<formControlPr xmlns="http://schemas.microsoft.com/office/spreadsheetml/2009/9/main" objectType="Drop" dropLines="12" dropStyle="combo" dx="16" fmlaLink="$AB108" fmlaRange="$BJ$1:$BJ$12" sel="1" val="0"/>
</file>

<file path=xl/ctrlProps/ctrlProp259.xml><?xml version="1.0" encoding="utf-8"?>
<formControlPr xmlns="http://schemas.microsoft.com/office/spreadsheetml/2009/9/main" objectType="Drop" dropLines="12" dropStyle="combo" dx="16" fmlaLink="$AB110" fmlaRange="$BJ$1:$BJ$12" sel="1" val="0"/>
</file>

<file path=xl/ctrlProps/ctrlProp26.xml><?xml version="1.0" encoding="utf-8"?>
<formControlPr xmlns="http://schemas.microsoft.com/office/spreadsheetml/2009/9/main" objectType="Drop" dropLines="12" dropStyle="combo" dx="16" fmlaLink="$AZ60" fmlaRange="$AY$1:$AY$12" sel="1" val="0"/>
</file>

<file path=xl/ctrlProps/ctrlProp260.xml><?xml version="1.0" encoding="utf-8"?>
<formControlPr xmlns="http://schemas.microsoft.com/office/spreadsheetml/2009/9/main" objectType="Drop" dropLines="12" dropStyle="combo" dx="16" fmlaLink="$AB112" fmlaRange="$BJ$1:$BJ$12" sel="1" val="0"/>
</file>

<file path=xl/ctrlProps/ctrlProp261.xml><?xml version="1.0" encoding="utf-8"?>
<formControlPr xmlns="http://schemas.microsoft.com/office/spreadsheetml/2009/9/main" objectType="Drop" dropLines="12" dropStyle="combo" dx="16" fmlaLink="$AB114" fmlaRange="$BJ$1:$BJ$12" sel="1" val="0"/>
</file>

<file path=xl/ctrlProps/ctrlProp262.xml><?xml version="1.0" encoding="utf-8"?>
<formControlPr xmlns="http://schemas.microsoft.com/office/spreadsheetml/2009/9/main" objectType="Drop" dropLines="12" dropStyle="combo" dx="16" fmlaLink="$AB116" fmlaRange="$BJ$1:$BJ$12" sel="1" val="0"/>
</file>

<file path=xl/ctrlProps/ctrlProp263.xml><?xml version="1.0" encoding="utf-8"?>
<formControlPr xmlns="http://schemas.microsoft.com/office/spreadsheetml/2009/9/main" objectType="Drop" dropLines="12" dropStyle="combo" dx="16" fmlaLink="$AB118" fmlaRange="$BJ$1:$BJ$12" sel="1" val="0"/>
</file>

<file path=xl/ctrlProps/ctrlProp264.xml><?xml version="1.0" encoding="utf-8"?>
<formControlPr xmlns="http://schemas.microsoft.com/office/spreadsheetml/2009/9/main" objectType="Drop" dropLines="12" dropStyle="combo" dx="16" fmlaLink="$AB$18" fmlaRange="$BJ$1:$BJ$12" sel="1" val="0"/>
</file>

<file path=xl/ctrlProps/ctrlProp265.xml><?xml version="1.0" encoding="utf-8"?>
<formControlPr xmlns="http://schemas.microsoft.com/office/spreadsheetml/2009/9/main" objectType="Drop" dropLines="12" dropStyle="combo" dx="16" fmlaLink="$AB20" fmlaRange="$BJ$1:$BJ$12" sel="1" val="0"/>
</file>

<file path=xl/ctrlProps/ctrlProp266.xml><?xml version="1.0" encoding="utf-8"?>
<formControlPr xmlns="http://schemas.microsoft.com/office/spreadsheetml/2009/9/main" objectType="Drop" dropLines="12" dropStyle="combo" dx="16" fmlaLink="$AB22" fmlaRange="$BJ$1:$BJ$12" sel="1" val="0"/>
</file>

<file path=xl/ctrlProps/ctrlProp267.xml><?xml version="1.0" encoding="utf-8"?>
<formControlPr xmlns="http://schemas.microsoft.com/office/spreadsheetml/2009/9/main" objectType="Drop" dropLines="12" dropStyle="combo" dx="16" fmlaLink="$AB24" fmlaRange="$BJ$1:$BJ$12" sel="1" val="0"/>
</file>

<file path=xl/ctrlProps/ctrlProp268.xml><?xml version="1.0" encoding="utf-8"?>
<formControlPr xmlns="http://schemas.microsoft.com/office/spreadsheetml/2009/9/main" objectType="Drop" dropLines="12" dropStyle="combo" dx="16" fmlaLink="$AB26" fmlaRange="$BJ$1:$BJ$12" sel="1" val="0"/>
</file>

<file path=xl/ctrlProps/ctrlProp269.xml><?xml version="1.0" encoding="utf-8"?>
<formControlPr xmlns="http://schemas.microsoft.com/office/spreadsheetml/2009/9/main" objectType="Drop" dropLines="12" dropStyle="combo" dx="16" fmlaLink="$AB28" fmlaRange="$BJ$1:$BJ$12" sel="1" val="0"/>
</file>

<file path=xl/ctrlProps/ctrlProp27.xml><?xml version="1.0" encoding="utf-8"?>
<formControlPr xmlns="http://schemas.microsoft.com/office/spreadsheetml/2009/9/main" objectType="Drop" dropLines="12" dropStyle="combo" dx="16" fmlaLink="$AZ62" fmlaRange="$AY$1:$AY$12" sel="1" val="0"/>
</file>

<file path=xl/ctrlProps/ctrlProp270.xml><?xml version="1.0" encoding="utf-8"?>
<formControlPr xmlns="http://schemas.microsoft.com/office/spreadsheetml/2009/9/main" objectType="Drop" dropLines="12" dropStyle="combo" dx="16" fmlaLink="$AB30" fmlaRange="$BJ$1:$BJ$12" sel="1" val="0"/>
</file>

<file path=xl/ctrlProps/ctrlProp271.xml><?xml version="1.0" encoding="utf-8"?>
<formControlPr xmlns="http://schemas.microsoft.com/office/spreadsheetml/2009/9/main" objectType="Drop" dropLines="12" dropStyle="combo" dx="16" fmlaLink="$AB32" fmlaRange="$BJ$1:$BJ$12" sel="1" val="0"/>
</file>

<file path=xl/ctrlProps/ctrlProp272.xml><?xml version="1.0" encoding="utf-8"?>
<formControlPr xmlns="http://schemas.microsoft.com/office/spreadsheetml/2009/9/main" objectType="Drop" dropLines="12" dropStyle="combo" dx="16" fmlaLink="$AB34" fmlaRange="$BJ$1:$BJ$12" sel="1" val="0"/>
</file>

<file path=xl/ctrlProps/ctrlProp273.xml><?xml version="1.0" encoding="utf-8"?>
<formControlPr xmlns="http://schemas.microsoft.com/office/spreadsheetml/2009/9/main" objectType="Drop" dropLines="12" dropStyle="combo" dx="16" fmlaLink="$AB36" fmlaRange="$BJ$1:$BJ$12" sel="1" val="0"/>
</file>

<file path=xl/ctrlProps/ctrlProp274.xml><?xml version="1.0" encoding="utf-8"?>
<formControlPr xmlns="http://schemas.microsoft.com/office/spreadsheetml/2009/9/main" objectType="Drop" dropLines="12" dropStyle="combo" dx="16" fmlaLink="$AB38" fmlaRange="$BJ$1:$BJ$12" sel="1" val="0"/>
</file>

<file path=xl/ctrlProps/ctrlProp275.xml><?xml version="1.0" encoding="utf-8"?>
<formControlPr xmlns="http://schemas.microsoft.com/office/spreadsheetml/2009/9/main" objectType="Drop" dropLines="12" dropStyle="combo" dx="16" fmlaLink="$AB40" fmlaRange="$BJ$1:$BJ$12" sel="1" val="0"/>
</file>

<file path=xl/ctrlProps/ctrlProp276.xml><?xml version="1.0" encoding="utf-8"?>
<formControlPr xmlns="http://schemas.microsoft.com/office/spreadsheetml/2009/9/main" objectType="Drop" dropLines="12" dropStyle="combo" dx="16" fmlaLink="$AB42" fmlaRange="$BJ$1:$BJ$12" sel="1" val="0"/>
</file>

<file path=xl/ctrlProps/ctrlProp277.xml><?xml version="1.0" encoding="utf-8"?>
<formControlPr xmlns="http://schemas.microsoft.com/office/spreadsheetml/2009/9/main" objectType="Drop" dropLines="12" dropStyle="combo" dx="16" fmlaLink="$AB44" fmlaRange="$BJ$1:$BJ$12" sel="1" val="0"/>
</file>

<file path=xl/ctrlProps/ctrlProp278.xml><?xml version="1.0" encoding="utf-8"?>
<formControlPr xmlns="http://schemas.microsoft.com/office/spreadsheetml/2009/9/main" objectType="Drop" dropLines="12" dropStyle="combo" dx="16" fmlaLink="$AB46" fmlaRange="$BJ$1:$BJ$12" sel="1" val="0"/>
</file>

<file path=xl/ctrlProps/ctrlProp279.xml><?xml version="1.0" encoding="utf-8"?>
<formControlPr xmlns="http://schemas.microsoft.com/office/spreadsheetml/2009/9/main" objectType="Drop" dropLines="12" dropStyle="combo" dx="16" fmlaLink="$AB48" fmlaRange="$BJ$1:$BJ$12" sel="1" val="0"/>
</file>

<file path=xl/ctrlProps/ctrlProp28.xml><?xml version="1.0" encoding="utf-8"?>
<formControlPr xmlns="http://schemas.microsoft.com/office/spreadsheetml/2009/9/main" objectType="Drop" dropLines="12" dropStyle="combo" dx="16" fmlaLink="$AZ64" fmlaRange="$AY$1:$AY$12" sel="1" val="0"/>
</file>

<file path=xl/ctrlProps/ctrlProp280.xml><?xml version="1.0" encoding="utf-8"?>
<formControlPr xmlns="http://schemas.microsoft.com/office/spreadsheetml/2009/9/main" objectType="Drop" dropLines="12" dropStyle="combo" dx="16" fmlaLink="$AB50" fmlaRange="$BJ$1:$BJ$12" sel="1" val="0"/>
</file>

<file path=xl/ctrlProps/ctrlProp281.xml><?xml version="1.0" encoding="utf-8"?>
<formControlPr xmlns="http://schemas.microsoft.com/office/spreadsheetml/2009/9/main" objectType="Drop" dropLines="12" dropStyle="combo" dx="16" fmlaLink="$AB52" fmlaRange="$BJ$1:$BJ$12" sel="1" val="0"/>
</file>

<file path=xl/ctrlProps/ctrlProp282.xml><?xml version="1.0" encoding="utf-8"?>
<formControlPr xmlns="http://schemas.microsoft.com/office/spreadsheetml/2009/9/main" objectType="Drop" dropLines="12" dropStyle="combo" dx="16" fmlaLink="$AB54" fmlaRange="$BJ$1:$BJ$12" sel="1" val="0"/>
</file>

<file path=xl/ctrlProps/ctrlProp283.xml><?xml version="1.0" encoding="utf-8"?>
<formControlPr xmlns="http://schemas.microsoft.com/office/spreadsheetml/2009/9/main" objectType="Drop" dropLines="12" dropStyle="combo" dx="16" fmlaLink="$AB56" fmlaRange="$BJ$1:$BJ$12" sel="1" val="0"/>
</file>

<file path=xl/ctrlProps/ctrlProp284.xml><?xml version="1.0" encoding="utf-8"?>
<formControlPr xmlns="http://schemas.microsoft.com/office/spreadsheetml/2009/9/main" objectType="Drop" dropLines="12" dropStyle="combo" dx="16" fmlaLink="$AB58" fmlaRange="$BJ$1:$BJ$12" sel="1" val="0"/>
</file>

<file path=xl/ctrlProps/ctrlProp285.xml><?xml version="1.0" encoding="utf-8"?>
<formControlPr xmlns="http://schemas.microsoft.com/office/spreadsheetml/2009/9/main" objectType="Drop" dropLines="12" dropStyle="combo" dx="16" fmlaLink="$AB60" fmlaRange="$BJ$1:$BJ$12" sel="1" val="0"/>
</file>

<file path=xl/ctrlProps/ctrlProp286.xml><?xml version="1.0" encoding="utf-8"?>
<formControlPr xmlns="http://schemas.microsoft.com/office/spreadsheetml/2009/9/main" objectType="Drop" dropLines="12" dropStyle="combo" dx="16" fmlaLink="$AB62" fmlaRange="$BJ$1:$BJ$12" sel="1" val="0"/>
</file>

<file path=xl/ctrlProps/ctrlProp287.xml><?xml version="1.0" encoding="utf-8"?>
<formControlPr xmlns="http://schemas.microsoft.com/office/spreadsheetml/2009/9/main" objectType="Drop" dropLines="12" dropStyle="combo" dx="16" fmlaLink="$AB64" fmlaRange="$BJ$1:$BJ$12" sel="1" val="0"/>
</file>

<file path=xl/ctrlProps/ctrlProp288.xml><?xml version="1.0" encoding="utf-8"?>
<formControlPr xmlns="http://schemas.microsoft.com/office/spreadsheetml/2009/9/main" objectType="Drop" dropLines="12" dropStyle="combo" dx="16" fmlaLink="$AB66" fmlaRange="$BJ$1:$BJ$12" sel="1" val="0"/>
</file>

<file path=xl/ctrlProps/ctrlProp289.xml><?xml version="1.0" encoding="utf-8"?>
<formControlPr xmlns="http://schemas.microsoft.com/office/spreadsheetml/2009/9/main" objectType="Drop" dropLines="12" dropStyle="combo" dx="16" fmlaLink="$AB68" fmlaRange="$BJ$1:$BJ$12" sel="1" val="0"/>
</file>

<file path=xl/ctrlProps/ctrlProp29.xml><?xml version="1.0" encoding="utf-8"?>
<formControlPr xmlns="http://schemas.microsoft.com/office/spreadsheetml/2009/9/main" objectType="Drop" dropLines="12" dropStyle="combo" dx="16" fmlaLink="$AZ66" fmlaRange="$AY$1:$AY$12" sel="1" val="0"/>
</file>

<file path=xl/ctrlProps/ctrlProp290.xml><?xml version="1.0" encoding="utf-8"?>
<formControlPr xmlns="http://schemas.microsoft.com/office/spreadsheetml/2009/9/main" objectType="Drop" dropLines="12" dropStyle="combo" dx="16" fmlaLink="$AB70" fmlaRange="$BJ$1:$BJ$12" sel="1" val="0"/>
</file>

<file path=xl/ctrlProps/ctrlProp291.xml><?xml version="1.0" encoding="utf-8"?>
<formControlPr xmlns="http://schemas.microsoft.com/office/spreadsheetml/2009/9/main" objectType="Drop" dropLines="12" dropStyle="combo" dx="16" fmlaLink="$AB72" fmlaRange="$BJ$1:$BJ$12" sel="1" val="0"/>
</file>

<file path=xl/ctrlProps/ctrlProp292.xml><?xml version="1.0" encoding="utf-8"?>
<formControlPr xmlns="http://schemas.microsoft.com/office/spreadsheetml/2009/9/main" objectType="Drop" dropLines="12" dropStyle="combo" dx="16" fmlaLink="$AB74" fmlaRange="$BJ$1:$BJ$12" sel="1" val="0"/>
</file>

<file path=xl/ctrlProps/ctrlProp293.xml><?xml version="1.0" encoding="utf-8"?>
<formControlPr xmlns="http://schemas.microsoft.com/office/spreadsheetml/2009/9/main" objectType="Drop" dropLines="12" dropStyle="combo" dx="16" fmlaLink="$AB76" fmlaRange="$BJ$1:$BJ$12" sel="1" val="0"/>
</file>

<file path=xl/ctrlProps/ctrlProp294.xml><?xml version="1.0" encoding="utf-8"?>
<formControlPr xmlns="http://schemas.microsoft.com/office/spreadsheetml/2009/9/main" objectType="Drop" dropLines="12" dropStyle="combo" dx="16" fmlaLink="$AB78" fmlaRange="$BJ$1:$BJ$12" sel="1" val="0"/>
</file>

<file path=xl/ctrlProps/ctrlProp295.xml><?xml version="1.0" encoding="utf-8"?>
<formControlPr xmlns="http://schemas.microsoft.com/office/spreadsheetml/2009/9/main" objectType="Drop" dropLines="12" dropStyle="combo" dx="16" fmlaLink="$AB80" fmlaRange="$BJ$1:$BJ$12" sel="1" val="0"/>
</file>

<file path=xl/ctrlProps/ctrlProp296.xml><?xml version="1.0" encoding="utf-8"?>
<formControlPr xmlns="http://schemas.microsoft.com/office/spreadsheetml/2009/9/main" objectType="Drop" dropLines="12" dropStyle="combo" dx="16" fmlaLink="$AB82" fmlaRange="$BJ$1:$BJ$12" sel="1" val="0"/>
</file>

<file path=xl/ctrlProps/ctrlProp297.xml><?xml version="1.0" encoding="utf-8"?>
<formControlPr xmlns="http://schemas.microsoft.com/office/spreadsheetml/2009/9/main" objectType="Drop" dropLines="12" dropStyle="combo" dx="16" fmlaLink="$AB84" fmlaRange="$BJ$1:$BJ$12" sel="1" val="0"/>
</file>

<file path=xl/ctrlProps/ctrlProp298.xml><?xml version="1.0" encoding="utf-8"?>
<formControlPr xmlns="http://schemas.microsoft.com/office/spreadsheetml/2009/9/main" objectType="Drop" dropLines="12" dropStyle="combo" dx="16" fmlaLink="$AB86" fmlaRange="$BJ$1:$BJ$12" sel="1" val="0"/>
</file>

<file path=xl/ctrlProps/ctrlProp299.xml><?xml version="1.0" encoding="utf-8"?>
<formControlPr xmlns="http://schemas.microsoft.com/office/spreadsheetml/2009/9/main" objectType="Drop" dropLines="12" dropStyle="combo" dx="16" fmlaLink="$AB88" fmlaRange="$BJ$1:$BJ$12" sel="1" val="0"/>
</file>

<file path=xl/ctrlProps/ctrlProp3.xml><?xml version="1.0" encoding="utf-8"?>
<formControlPr xmlns="http://schemas.microsoft.com/office/spreadsheetml/2009/9/main" objectType="Drop" dropLines="4" dropStyle="combo" dx="16" fmlaLink="$C$10" fmlaRange="$B$6:$B$9" sel="1" val="0"/>
</file>

<file path=xl/ctrlProps/ctrlProp30.xml><?xml version="1.0" encoding="utf-8"?>
<formControlPr xmlns="http://schemas.microsoft.com/office/spreadsheetml/2009/9/main" objectType="Drop" dropLines="12" dropStyle="combo" dx="16" fmlaLink="$AZ68" fmlaRange="$AY$1:$AY$12" sel="1" val="0"/>
</file>

<file path=xl/ctrlProps/ctrlProp300.xml><?xml version="1.0" encoding="utf-8"?>
<formControlPr xmlns="http://schemas.microsoft.com/office/spreadsheetml/2009/9/main" objectType="Drop" dropLines="12" dropStyle="combo" dx="16" fmlaLink="$AB90" fmlaRange="$BJ$1:$BJ$12" sel="1" val="0"/>
</file>

<file path=xl/ctrlProps/ctrlProp301.xml><?xml version="1.0" encoding="utf-8"?>
<formControlPr xmlns="http://schemas.microsoft.com/office/spreadsheetml/2009/9/main" objectType="Drop" dropLines="12" dropStyle="combo" dx="16" fmlaLink="$AB92" fmlaRange="$BJ$1:$BJ$12" sel="1" val="0"/>
</file>

<file path=xl/ctrlProps/ctrlProp302.xml><?xml version="1.0" encoding="utf-8"?>
<formControlPr xmlns="http://schemas.microsoft.com/office/spreadsheetml/2009/9/main" objectType="Drop" dropLines="12" dropStyle="combo" dx="16" fmlaLink="$AB94" fmlaRange="$BJ$1:$BJ$12" sel="1" val="0"/>
</file>

<file path=xl/ctrlProps/ctrlProp303.xml><?xml version="1.0" encoding="utf-8"?>
<formControlPr xmlns="http://schemas.microsoft.com/office/spreadsheetml/2009/9/main" objectType="Drop" dropLines="12" dropStyle="combo" dx="16" fmlaLink="$AB96" fmlaRange="$BJ$1:$BJ$12" sel="1" val="0"/>
</file>

<file path=xl/ctrlProps/ctrlProp304.xml><?xml version="1.0" encoding="utf-8"?>
<formControlPr xmlns="http://schemas.microsoft.com/office/spreadsheetml/2009/9/main" objectType="Drop" dropLines="12" dropStyle="combo" dx="16" fmlaLink="$AB98" fmlaRange="$BJ$1:$BJ$12" sel="1" val="0"/>
</file>

<file path=xl/ctrlProps/ctrlProp305.xml><?xml version="1.0" encoding="utf-8"?>
<formControlPr xmlns="http://schemas.microsoft.com/office/spreadsheetml/2009/9/main" objectType="Drop" dropLines="12" dropStyle="combo" dx="16" fmlaLink="$AB100" fmlaRange="$BJ$1:$BJ$12" sel="1" val="0"/>
</file>

<file path=xl/ctrlProps/ctrlProp306.xml><?xml version="1.0" encoding="utf-8"?>
<formControlPr xmlns="http://schemas.microsoft.com/office/spreadsheetml/2009/9/main" objectType="Drop" dropLines="12" dropStyle="combo" dx="16" fmlaLink="$AB102" fmlaRange="$BJ$1:$BJ$12" sel="1" val="0"/>
</file>

<file path=xl/ctrlProps/ctrlProp307.xml><?xml version="1.0" encoding="utf-8"?>
<formControlPr xmlns="http://schemas.microsoft.com/office/spreadsheetml/2009/9/main" objectType="Drop" dropLines="12" dropStyle="combo" dx="16" fmlaLink="$AB104" fmlaRange="$BJ$1:$BJ$12" sel="1" val="0"/>
</file>

<file path=xl/ctrlProps/ctrlProp308.xml><?xml version="1.0" encoding="utf-8"?>
<formControlPr xmlns="http://schemas.microsoft.com/office/spreadsheetml/2009/9/main" objectType="Drop" dropLines="12" dropStyle="combo" dx="16" fmlaLink="$AB106" fmlaRange="$BJ$1:$BJ$12" sel="1" val="0"/>
</file>

<file path=xl/ctrlProps/ctrlProp309.xml><?xml version="1.0" encoding="utf-8"?>
<formControlPr xmlns="http://schemas.microsoft.com/office/spreadsheetml/2009/9/main" objectType="Drop" dropLines="12" dropStyle="combo" dx="16" fmlaLink="$AB108" fmlaRange="$BJ$1:$BJ$12" sel="1" val="0"/>
</file>

<file path=xl/ctrlProps/ctrlProp31.xml><?xml version="1.0" encoding="utf-8"?>
<formControlPr xmlns="http://schemas.microsoft.com/office/spreadsheetml/2009/9/main" objectType="Drop" dropLines="12" dropStyle="combo" dx="16" fmlaLink="$AZ70" fmlaRange="$AY$1:$AY$12" sel="1" val="0"/>
</file>

<file path=xl/ctrlProps/ctrlProp310.xml><?xml version="1.0" encoding="utf-8"?>
<formControlPr xmlns="http://schemas.microsoft.com/office/spreadsheetml/2009/9/main" objectType="Drop" dropLines="12" dropStyle="combo" dx="16" fmlaLink="$AB110" fmlaRange="$BJ$1:$BJ$12" sel="1" val="0"/>
</file>

<file path=xl/ctrlProps/ctrlProp311.xml><?xml version="1.0" encoding="utf-8"?>
<formControlPr xmlns="http://schemas.microsoft.com/office/spreadsheetml/2009/9/main" objectType="Drop" dropLines="12" dropStyle="combo" dx="16" fmlaLink="$AB112" fmlaRange="$BJ$1:$BJ$12" sel="1" val="0"/>
</file>

<file path=xl/ctrlProps/ctrlProp312.xml><?xml version="1.0" encoding="utf-8"?>
<formControlPr xmlns="http://schemas.microsoft.com/office/spreadsheetml/2009/9/main" objectType="Drop" dropLines="12" dropStyle="combo" dx="16" fmlaLink="$AB114" fmlaRange="$BJ$1:$BJ$12" sel="1" val="0"/>
</file>

<file path=xl/ctrlProps/ctrlProp313.xml><?xml version="1.0" encoding="utf-8"?>
<formControlPr xmlns="http://schemas.microsoft.com/office/spreadsheetml/2009/9/main" objectType="Drop" dropLines="12" dropStyle="combo" dx="16" fmlaLink="$AB116" fmlaRange="$BJ$1:$BJ$12" sel="1" val="0"/>
</file>

<file path=xl/ctrlProps/ctrlProp314.xml><?xml version="1.0" encoding="utf-8"?>
<formControlPr xmlns="http://schemas.microsoft.com/office/spreadsheetml/2009/9/main" objectType="Drop" dropLines="12" dropStyle="combo" dx="16" fmlaLink="$AB118" fmlaRange="$BJ$1:$BJ$12" sel="1" val="0"/>
</file>

<file path=xl/ctrlProps/ctrlProp32.xml><?xml version="1.0" encoding="utf-8"?>
<formControlPr xmlns="http://schemas.microsoft.com/office/spreadsheetml/2009/9/main" objectType="Drop" dropLines="12" dropStyle="combo" dx="16" fmlaLink="$AZ72" fmlaRange="$AY$1:$AY$12" sel="1" val="0"/>
</file>

<file path=xl/ctrlProps/ctrlProp33.xml><?xml version="1.0" encoding="utf-8"?>
<formControlPr xmlns="http://schemas.microsoft.com/office/spreadsheetml/2009/9/main" objectType="Drop" dropLines="12" dropStyle="combo" dx="16" fmlaLink="$AZ74" fmlaRange="$AY$1:$AY$12" sel="1" val="0"/>
</file>

<file path=xl/ctrlProps/ctrlProp34.xml><?xml version="1.0" encoding="utf-8"?>
<formControlPr xmlns="http://schemas.microsoft.com/office/spreadsheetml/2009/9/main" objectType="Drop" dropLines="12" dropStyle="combo" dx="16" fmlaLink="$AZ76" fmlaRange="$AY$1:$AY$12" sel="1" val="0"/>
</file>

<file path=xl/ctrlProps/ctrlProp35.xml><?xml version="1.0" encoding="utf-8"?>
<formControlPr xmlns="http://schemas.microsoft.com/office/spreadsheetml/2009/9/main" objectType="Drop" dropLines="12" dropStyle="combo" dx="16" fmlaLink="$AZ78" fmlaRange="$AY$1:$AY$12" sel="1" val="0"/>
</file>

<file path=xl/ctrlProps/ctrlProp36.xml><?xml version="1.0" encoding="utf-8"?>
<formControlPr xmlns="http://schemas.microsoft.com/office/spreadsheetml/2009/9/main" objectType="Drop" dropLines="12" dropStyle="combo" dx="16" fmlaLink="$AZ80" fmlaRange="$AY$1:$AY$12" sel="1" val="0"/>
</file>

<file path=xl/ctrlProps/ctrlProp37.xml><?xml version="1.0" encoding="utf-8"?>
<formControlPr xmlns="http://schemas.microsoft.com/office/spreadsheetml/2009/9/main" objectType="Drop" dropLines="12" dropStyle="combo" dx="16" fmlaLink="$AZ82" fmlaRange="$AY$1:$AY$12" sel="1" val="0"/>
</file>

<file path=xl/ctrlProps/ctrlProp38.xml><?xml version="1.0" encoding="utf-8"?>
<formControlPr xmlns="http://schemas.microsoft.com/office/spreadsheetml/2009/9/main" objectType="Drop" dropLines="12" dropStyle="combo" dx="16" fmlaLink="$AZ84" fmlaRange="$AY$1:$AY$12" sel="1" val="0"/>
</file>

<file path=xl/ctrlProps/ctrlProp39.xml><?xml version="1.0" encoding="utf-8"?>
<formControlPr xmlns="http://schemas.microsoft.com/office/spreadsheetml/2009/9/main" objectType="Drop" dropLines="12" dropStyle="combo" dx="16" fmlaLink="$AZ86" fmlaRange="$AY$1:$AY$12" sel="1" val="0"/>
</file>

<file path=xl/ctrlProps/ctrlProp4.xml><?xml version="1.0" encoding="utf-8"?>
<formControlPr xmlns="http://schemas.microsoft.com/office/spreadsheetml/2009/9/main" objectType="Drop" dropLines="4" dropStyle="combo" dx="16" fmlaLink="$C$10" fmlaRange="$B$6:$B$9" sel="1" val="0"/>
</file>

<file path=xl/ctrlProps/ctrlProp40.xml><?xml version="1.0" encoding="utf-8"?>
<formControlPr xmlns="http://schemas.microsoft.com/office/spreadsheetml/2009/9/main" objectType="Drop" dropLines="12" dropStyle="combo" dx="16" fmlaLink="$AZ88" fmlaRange="$AY$1:$AY$12" sel="1" val="0"/>
</file>

<file path=xl/ctrlProps/ctrlProp41.xml><?xml version="1.0" encoding="utf-8"?>
<formControlPr xmlns="http://schemas.microsoft.com/office/spreadsheetml/2009/9/main" objectType="Drop" dropLines="12" dropStyle="combo" dx="16" fmlaLink="$AZ90" fmlaRange="$AY$1:$AY$12" sel="1" val="0"/>
</file>

<file path=xl/ctrlProps/ctrlProp42.xml><?xml version="1.0" encoding="utf-8"?>
<formControlPr xmlns="http://schemas.microsoft.com/office/spreadsheetml/2009/9/main" objectType="Drop" dropLines="12" dropStyle="combo" dx="16" fmlaLink="$AZ92" fmlaRange="$AY$1:$AY$12" sel="1" val="0"/>
</file>

<file path=xl/ctrlProps/ctrlProp43.xml><?xml version="1.0" encoding="utf-8"?>
<formControlPr xmlns="http://schemas.microsoft.com/office/spreadsheetml/2009/9/main" objectType="Drop" dropLines="12" dropStyle="combo" dx="16" fmlaLink="$AZ94" fmlaRange="$AY$1:$AY$12" sel="1" val="0"/>
</file>

<file path=xl/ctrlProps/ctrlProp44.xml><?xml version="1.0" encoding="utf-8"?>
<formControlPr xmlns="http://schemas.microsoft.com/office/spreadsheetml/2009/9/main" objectType="Drop" dropLines="12" dropStyle="combo" dx="16" fmlaLink="$AZ96" fmlaRange="$AY$1:$AY$12" sel="1" val="0"/>
</file>

<file path=xl/ctrlProps/ctrlProp45.xml><?xml version="1.0" encoding="utf-8"?>
<formControlPr xmlns="http://schemas.microsoft.com/office/spreadsheetml/2009/9/main" objectType="Drop" dropLines="12" dropStyle="combo" dx="16" fmlaLink="$AZ98" fmlaRange="$AY$1:$AY$12" sel="1" val="0"/>
</file>

<file path=xl/ctrlProps/ctrlProp46.xml><?xml version="1.0" encoding="utf-8"?>
<formControlPr xmlns="http://schemas.microsoft.com/office/spreadsheetml/2009/9/main" objectType="Drop" dropLines="12" dropStyle="combo" dx="16" fmlaLink="$AZ100" fmlaRange="$AY$1:$AY$12" sel="1" val="0"/>
</file>

<file path=xl/ctrlProps/ctrlProp47.xml><?xml version="1.0" encoding="utf-8"?>
<formControlPr xmlns="http://schemas.microsoft.com/office/spreadsheetml/2009/9/main" objectType="Drop" dropLines="12" dropStyle="combo" dx="16" fmlaLink="$AZ102" fmlaRange="$AY$1:$AY$12" sel="1" val="0"/>
</file>

<file path=xl/ctrlProps/ctrlProp48.xml><?xml version="1.0" encoding="utf-8"?>
<formControlPr xmlns="http://schemas.microsoft.com/office/spreadsheetml/2009/9/main" objectType="Drop" dropLines="12" dropStyle="combo" dx="16" fmlaLink="$AZ104" fmlaRange="$AY$1:$AY$12" sel="1" val="0"/>
</file>

<file path=xl/ctrlProps/ctrlProp49.xml><?xml version="1.0" encoding="utf-8"?>
<formControlPr xmlns="http://schemas.microsoft.com/office/spreadsheetml/2009/9/main" objectType="Drop" dropLines="12" dropStyle="combo" dx="16" fmlaLink="$AZ106" fmlaRange="$AY$1:$AY$12" sel="1" val="0"/>
</file>

<file path=xl/ctrlProps/ctrlProp5.xml><?xml version="1.0" encoding="utf-8"?>
<formControlPr xmlns="http://schemas.microsoft.com/office/spreadsheetml/2009/9/main" objectType="Drop" dropLines="12" dropStyle="combo" dx="16" fmlaLink="$AZ18" fmlaRange="$AY$1:$AY$12" sel="10" val="0"/>
</file>

<file path=xl/ctrlProps/ctrlProp50.xml><?xml version="1.0" encoding="utf-8"?>
<formControlPr xmlns="http://schemas.microsoft.com/office/spreadsheetml/2009/9/main" objectType="Drop" dropLines="12" dropStyle="combo" dx="16" fmlaLink="$AZ108" fmlaRange="$AY$1:$AY$12" sel="1" val="0"/>
</file>

<file path=xl/ctrlProps/ctrlProp51.xml><?xml version="1.0" encoding="utf-8"?>
<formControlPr xmlns="http://schemas.microsoft.com/office/spreadsheetml/2009/9/main" objectType="Drop" dropLines="12" dropStyle="combo" dx="16" fmlaLink="$AZ110" fmlaRange="$AY$1:$AY$12" sel="1" val="0"/>
</file>

<file path=xl/ctrlProps/ctrlProp52.xml><?xml version="1.0" encoding="utf-8"?>
<formControlPr xmlns="http://schemas.microsoft.com/office/spreadsheetml/2009/9/main" objectType="Drop" dropLines="12" dropStyle="combo" dx="16" fmlaLink="$AZ112" fmlaRange="$AY$1:$AY$12" sel="1" val="0"/>
</file>

<file path=xl/ctrlProps/ctrlProp53.xml><?xml version="1.0" encoding="utf-8"?>
<formControlPr xmlns="http://schemas.microsoft.com/office/spreadsheetml/2009/9/main" objectType="Drop" dropLines="12" dropStyle="combo" dx="16" fmlaLink="$AZ114" fmlaRange="$AY$1:$AY$12" sel="1" val="0"/>
</file>

<file path=xl/ctrlProps/ctrlProp54.xml><?xml version="1.0" encoding="utf-8"?>
<formControlPr xmlns="http://schemas.microsoft.com/office/spreadsheetml/2009/9/main" objectType="Drop" dropLines="12" dropStyle="combo" dx="16" fmlaLink="$AZ116" fmlaRange="$AY$1:$AY$12" sel="1" val="0"/>
</file>

<file path=xl/ctrlProps/ctrlProp55.xml><?xml version="1.0" encoding="utf-8"?>
<formControlPr xmlns="http://schemas.microsoft.com/office/spreadsheetml/2009/9/main" objectType="Drop" dropLines="12" dropStyle="combo" dx="16" fmlaLink="$AZ118" fmlaRange="$AY$1:$AY$12" sel="1" val="0"/>
</file>

<file path=xl/ctrlProps/ctrlProp56.xml><?xml version="1.0" encoding="utf-8"?>
<formControlPr xmlns="http://schemas.microsoft.com/office/spreadsheetml/2009/9/main" objectType="Drop" dropLines="4" dropStyle="combo" dx="16" fmlaLink="$C$10" fmlaRange="$B$6:$B$9" sel="1" val="0"/>
</file>

<file path=xl/ctrlProps/ctrlProp57.xml><?xml version="1.0" encoding="utf-8"?>
<formControlPr xmlns="http://schemas.microsoft.com/office/spreadsheetml/2009/9/main" objectType="Drop" dropLines="12" dropStyle="combo" dx="16" fmlaLink="$AZ18" fmlaRange="$AY$1:$AY$12" sel="1" val="0"/>
</file>

<file path=xl/ctrlProps/ctrlProp58.xml><?xml version="1.0" encoding="utf-8"?>
<formControlPr xmlns="http://schemas.microsoft.com/office/spreadsheetml/2009/9/main" objectType="Drop" dropLines="57" dropStyle="combo" dx="16" fmlaLink="$AZ20" fmlaRange="$AY$1:$AY$12" sel="1" val="0"/>
</file>

<file path=xl/ctrlProps/ctrlProp59.xml><?xml version="1.0" encoding="utf-8"?>
<formControlPr xmlns="http://schemas.microsoft.com/office/spreadsheetml/2009/9/main" objectType="Drop" dropLines="57" dropStyle="combo" dx="16" fmlaLink="$AZ22" fmlaRange="$AY$1:$AY$12" sel="1" val="0"/>
</file>

<file path=xl/ctrlProps/ctrlProp6.xml><?xml version="1.0" encoding="utf-8"?>
<formControlPr xmlns="http://schemas.microsoft.com/office/spreadsheetml/2009/9/main" objectType="Drop" dropLines="57" dropStyle="combo" dx="16" fmlaLink="$AZ20" fmlaRange="$AY$1:$AY$12" sel="3" val="0"/>
</file>

<file path=xl/ctrlProps/ctrlProp60.xml><?xml version="1.0" encoding="utf-8"?>
<formControlPr xmlns="http://schemas.microsoft.com/office/spreadsheetml/2009/9/main" objectType="Drop" dropLines="12" dropStyle="combo" dx="16" fmlaLink="$AZ24" fmlaRange="$AY$1:$AY$12" sel="1" val="0"/>
</file>

<file path=xl/ctrlProps/ctrlProp61.xml><?xml version="1.0" encoding="utf-8"?>
<formControlPr xmlns="http://schemas.microsoft.com/office/spreadsheetml/2009/9/main" objectType="Drop" dropLines="12" dropStyle="combo" dx="16" fmlaLink="$AZ26" fmlaRange="$AY$1:$AY$12" sel="1" val="0"/>
</file>

<file path=xl/ctrlProps/ctrlProp62.xml><?xml version="1.0" encoding="utf-8"?>
<formControlPr xmlns="http://schemas.microsoft.com/office/spreadsheetml/2009/9/main" objectType="Drop" dropLines="12" dropStyle="combo" dx="16" fmlaLink="$AZ28" fmlaRange="$AY$1:$AY$12" sel="1" val="0"/>
</file>

<file path=xl/ctrlProps/ctrlProp63.xml><?xml version="1.0" encoding="utf-8"?>
<formControlPr xmlns="http://schemas.microsoft.com/office/spreadsheetml/2009/9/main" objectType="Drop" dropLines="12" dropStyle="combo" dx="16" fmlaLink="$AZ30" fmlaRange="$AY$1:$AY$12" sel="1" val="0"/>
</file>

<file path=xl/ctrlProps/ctrlProp64.xml><?xml version="1.0" encoding="utf-8"?>
<formControlPr xmlns="http://schemas.microsoft.com/office/spreadsheetml/2009/9/main" objectType="Drop" dropLines="12" dropStyle="combo" dx="16" fmlaLink="$AZ32" fmlaRange="$AY$1:$AY$12" sel="1" val="0"/>
</file>

<file path=xl/ctrlProps/ctrlProp65.xml><?xml version="1.0" encoding="utf-8"?>
<formControlPr xmlns="http://schemas.microsoft.com/office/spreadsheetml/2009/9/main" objectType="Drop" dropLines="12" dropStyle="combo" dx="16" fmlaLink="$AZ34" fmlaRange="$AY$1:$AY$12" sel="1" val="0"/>
</file>

<file path=xl/ctrlProps/ctrlProp66.xml><?xml version="1.0" encoding="utf-8"?>
<formControlPr xmlns="http://schemas.microsoft.com/office/spreadsheetml/2009/9/main" objectType="Drop" dropLines="12" dropStyle="combo" dx="16" fmlaLink="$AZ36" fmlaRange="$AY$1:$AY$12" sel="1" val="0"/>
</file>

<file path=xl/ctrlProps/ctrlProp67.xml><?xml version="1.0" encoding="utf-8"?>
<formControlPr xmlns="http://schemas.microsoft.com/office/spreadsheetml/2009/9/main" objectType="Drop" dropLines="12" dropStyle="combo" dx="16" fmlaLink="$AZ38" fmlaRange="$AY$1:$AY$12" sel="1" val="0"/>
</file>

<file path=xl/ctrlProps/ctrlProp68.xml><?xml version="1.0" encoding="utf-8"?>
<formControlPr xmlns="http://schemas.microsoft.com/office/spreadsheetml/2009/9/main" objectType="Drop" dropLines="12" dropStyle="combo" dx="16" fmlaLink="$AZ40" fmlaRange="$AY$1:$AY$12" sel="1" val="0"/>
</file>

<file path=xl/ctrlProps/ctrlProp69.xml><?xml version="1.0" encoding="utf-8"?>
<formControlPr xmlns="http://schemas.microsoft.com/office/spreadsheetml/2009/9/main" objectType="Drop" dropLines="12" dropStyle="combo" dx="16" fmlaLink="$AZ42" fmlaRange="$AY$1:$AY$12" sel="1" val="0"/>
</file>

<file path=xl/ctrlProps/ctrlProp7.xml><?xml version="1.0" encoding="utf-8"?>
<formControlPr xmlns="http://schemas.microsoft.com/office/spreadsheetml/2009/9/main" objectType="Drop" dropLines="57" dropStyle="combo" dx="16" fmlaLink="$AZ22" fmlaRange="$AY$1:$AY$12" sel="1" val="0"/>
</file>

<file path=xl/ctrlProps/ctrlProp70.xml><?xml version="1.0" encoding="utf-8"?>
<formControlPr xmlns="http://schemas.microsoft.com/office/spreadsheetml/2009/9/main" objectType="Drop" dropLines="12" dropStyle="combo" dx="16" fmlaLink="$AZ44" fmlaRange="$AY$1:$AY$12" sel="1" val="0"/>
</file>

<file path=xl/ctrlProps/ctrlProp71.xml><?xml version="1.0" encoding="utf-8"?>
<formControlPr xmlns="http://schemas.microsoft.com/office/spreadsheetml/2009/9/main" objectType="Drop" dropLines="12" dropStyle="combo" dx="16" fmlaLink="$AZ46" fmlaRange="$AY$1:$AY$12" sel="1" val="0"/>
</file>

<file path=xl/ctrlProps/ctrlProp72.xml><?xml version="1.0" encoding="utf-8"?>
<formControlPr xmlns="http://schemas.microsoft.com/office/spreadsheetml/2009/9/main" objectType="Drop" dropLines="12" dropStyle="combo" dx="16" fmlaLink="$AZ48" fmlaRange="$AY$1:$AY$12" sel="1" val="0"/>
</file>

<file path=xl/ctrlProps/ctrlProp73.xml><?xml version="1.0" encoding="utf-8"?>
<formControlPr xmlns="http://schemas.microsoft.com/office/spreadsheetml/2009/9/main" objectType="Drop" dropLines="12" dropStyle="combo" dx="16" fmlaLink="$AZ50" fmlaRange="$AY$1:$AY$12" sel="1" val="0"/>
</file>

<file path=xl/ctrlProps/ctrlProp74.xml><?xml version="1.0" encoding="utf-8"?>
<formControlPr xmlns="http://schemas.microsoft.com/office/spreadsheetml/2009/9/main" objectType="Drop" dropLines="12" dropStyle="combo" dx="16" fmlaLink="$AZ52" fmlaRange="$AY$1:$AY$12" sel="1" val="0"/>
</file>

<file path=xl/ctrlProps/ctrlProp75.xml><?xml version="1.0" encoding="utf-8"?>
<formControlPr xmlns="http://schemas.microsoft.com/office/spreadsheetml/2009/9/main" objectType="Drop" dropLines="12" dropStyle="combo" dx="16" fmlaLink="$AZ54" fmlaRange="$AY$1:$AY$12" sel="1" val="0"/>
</file>

<file path=xl/ctrlProps/ctrlProp76.xml><?xml version="1.0" encoding="utf-8"?>
<formControlPr xmlns="http://schemas.microsoft.com/office/spreadsheetml/2009/9/main" objectType="Drop" dropLines="12" dropStyle="combo" dx="16" fmlaLink="$AZ56" fmlaRange="$AY$1:$AY$12" sel="1" val="0"/>
</file>

<file path=xl/ctrlProps/ctrlProp77.xml><?xml version="1.0" encoding="utf-8"?>
<formControlPr xmlns="http://schemas.microsoft.com/office/spreadsheetml/2009/9/main" objectType="Drop" dropLines="12" dropStyle="combo" dx="16" fmlaLink="$AZ58" fmlaRange="$AY$1:$AY$12" sel="1" val="0"/>
</file>

<file path=xl/ctrlProps/ctrlProp78.xml><?xml version="1.0" encoding="utf-8"?>
<formControlPr xmlns="http://schemas.microsoft.com/office/spreadsheetml/2009/9/main" objectType="Drop" dropLines="12" dropStyle="combo" dx="16" fmlaLink="$AZ60" fmlaRange="$AY$1:$AY$12" sel="1" val="0"/>
</file>

<file path=xl/ctrlProps/ctrlProp79.xml><?xml version="1.0" encoding="utf-8"?>
<formControlPr xmlns="http://schemas.microsoft.com/office/spreadsheetml/2009/9/main" objectType="Drop" dropLines="12" dropStyle="combo" dx="16" fmlaLink="$AZ62" fmlaRange="$AY$1:$AY$12" sel="1" val="0"/>
</file>

<file path=xl/ctrlProps/ctrlProp8.xml><?xml version="1.0" encoding="utf-8"?>
<formControlPr xmlns="http://schemas.microsoft.com/office/spreadsheetml/2009/9/main" objectType="Drop" dropLines="12" dropStyle="combo" dx="16" fmlaLink="$AZ24" fmlaRange="$AY$1:$AY$12" sel="1" val="0"/>
</file>

<file path=xl/ctrlProps/ctrlProp80.xml><?xml version="1.0" encoding="utf-8"?>
<formControlPr xmlns="http://schemas.microsoft.com/office/spreadsheetml/2009/9/main" objectType="Drop" dropLines="12" dropStyle="combo" dx="16" fmlaLink="$AZ64" fmlaRange="$AY$1:$AY$12" sel="1" val="0"/>
</file>

<file path=xl/ctrlProps/ctrlProp81.xml><?xml version="1.0" encoding="utf-8"?>
<formControlPr xmlns="http://schemas.microsoft.com/office/spreadsheetml/2009/9/main" objectType="Drop" dropLines="12" dropStyle="combo" dx="16" fmlaLink="$AZ66" fmlaRange="$AY$1:$AY$12" sel="1" val="0"/>
</file>

<file path=xl/ctrlProps/ctrlProp82.xml><?xml version="1.0" encoding="utf-8"?>
<formControlPr xmlns="http://schemas.microsoft.com/office/spreadsheetml/2009/9/main" objectType="Drop" dropLines="12" dropStyle="combo" dx="16" fmlaLink="$AZ68" fmlaRange="$AY$1:$AY$12" sel="1" val="0"/>
</file>

<file path=xl/ctrlProps/ctrlProp83.xml><?xml version="1.0" encoding="utf-8"?>
<formControlPr xmlns="http://schemas.microsoft.com/office/spreadsheetml/2009/9/main" objectType="Drop" dropLines="12" dropStyle="combo" dx="16" fmlaLink="$AZ70" fmlaRange="$AY$1:$AY$12" sel="1" val="0"/>
</file>

<file path=xl/ctrlProps/ctrlProp84.xml><?xml version="1.0" encoding="utf-8"?>
<formControlPr xmlns="http://schemas.microsoft.com/office/spreadsheetml/2009/9/main" objectType="Drop" dropLines="12" dropStyle="combo" dx="16" fmlaLink="$AZ72" fmlaRange="$AY$1:$AY$12" sel="1" val="0"/>
</file>

<file path=xl/ctrlProps/ctrlProp85.xml><?xml version="1.0" encoding="utf-8"?>
<formControlPr xmlns="http://schemas.microsoft.com/office/spreadsheetml/2009/9/main" objectType="Drop" dropLines="12" dropStyle="combo" dx="16" fmlaLink="$AZ74" fmlaRange="$AY$1:$AY$12" sel="1" val="0"/>
</file>

<file path=xl/ctrlProps/ctrlProp86.xml><?xml version="1.0" encoding="utf-8"?>
<formControlPr xmlns="http://schemas.microsoft.com/office/spreadsheetml/2009/9/main" objectType="Drop" dropLines="12" dropStyle="combo" dx="16" fmlaLink="$AZ76" fmlaRange="$AY$1:$AY$12" sel="1" val="0"/>
</file>

<file path=xl/ctrlProps/ctrlProp87.xml><?xml version="1.0" encoding="utf-8"?>
<formControlPr xmlns="http://schemas.microsoft.com/office/spreadsheetml/2009/9/main" objectType="Drop" dropLines="12" dropStyle="combo" dx="16" fmlaLink="$AZ78" fmlaRange="$AY$1:$AY$12" sel="1" val="0"/>
</file>

<file path=xl/ctrlProps/ctrlProp88.xml><?xml version="1.0" encoding="utf-8"?>
<formControlPr xmlns="http://schemas.microsoft.com/office/spreadsheetml/2009/9/main" objectType="Drop" dropLines="12" dropStyle="combo" dx="16" fmlaLink="$AZ80" fmlaRange="$AY$1:$AY$12" sel="1" val="0"/>
</file>

<file path=xl/ctrlProps/ctrlProp89.xml><?xml version="1.0" encoding="utf-8"?>
<formControlPr xmlns="http://schemas.microsoft.com/office/spreadsheetml/2009/9/main" objectType="Drop" dropLines="12" dropStyle="combo" dx="16" fmlaLink="$AZ82" fmlaRange="$AY$1:$AY$12" sel="1" val="0"/>
</file>

<file path=xl/ctrlProps/ctrlProp9.xml><?xml version="1.0" encoding="utf-8"?>
<formControlPr xmlns="http://schemas.microsoft.com/office/spreadsheetml/2009/9/main" objectType="Drop" dropLines="12" dropStyle="combo" dx="16" fmlaLink="$AZ26" fmlaRange="$AY$1:$AY$12" sel="1" val="0"/>
</file>

<file path=xl/ctrlProps/ctrlProp90.xml><?xml version="1.0" encoding="utf-8"?>
<formControlPr xmlns="http://schemas.microsoft.com/office/spreadsheetml/2009/9/main" objectType="Drop" dropLines="12" dropStyle="combo" dx="16" fmlaLink="$AZ84" fmlaRange="$AY$1:$AY$12" sel="1" val="0"/>
</file>

<file path=xl/ctrlProps/ctrlProp91.xml><?xml version="1.0" encoding="utf-8"?>
<formControlPr xmlns="http://schemas.microsoft.com/office/spreadsheetml/2009/9/main" objectType="Drop" dropLines="12" dropStyle="combo" dx="16" fmlaLink="$AZ86" fmlaRange="$AY$1:$AY$12" sel="1" val="0"/>
</file>

<file path=xl/ctrlProps/ctrlProp92.xml><?xml version="1.0" encoding="utf-8"?>
<formControlPr xmlns="http://schemas.microsoft.com/office/spreadsheetml/2009/9/main" objectType="Drop" dropLines="12" dropStyle="combo" dx="16" fmlaLink="$AZ88" fmlaRange="$AY$1:$AY$12" sel="1" val="0"/>
</file>

<file path=xl/ctrlProps/ctrlProp93.xml><?xml version="1.0" encoding="utf-8"?>
<formControlPr xmlns="http://schemas.microsoft.com/office/spreadsheetml/2009/9/main" objectType="Drop" dropLines="12" dropStyle="combo" dx="16" fmlaLink="$AZ90" fmlaRange="$AY$1:$AY$12" sel="1" val="0"/>
</file>

<file path=xl/ctrlProps/ctrlProp94.xml><?xml version="1.0" encoding="utf-8"?>
<formControlPr xmlns="http://schemas.microsoft.com/office/spreadsheetml/2009/9/main" objectType="Drop" dropLines="12" dropStyle="combo" dx="16" fmlaLink="$AZ92" fmlaRange="$AY$1:$AY$12" sel="1" val="0"/>
</file>

<file path=xl/ctrlProps/ctrlProp95.xml><?xml version="1.0" encoding="utf-8"?>
<formControlPr xmlns="http://schemas.microsoft.com/office/spreadsheetml/2009/9/main" objectType="Drop" dropLines="12" dropStyle="combo" dx="16" fmlaLink="$AZ94" fmlaRange="$AY$1:$AY$12" sel="1" val="0"/>
</file>

<file path=xl/ctrlProps/ctrlProp96.xml><?xml version="1.0" encoding="utf-8"?>
<formControlPr xmlns="http://schemas.microsoft.com/office/spreadsheetml/2009/9/main" objectType="Drop" dropLines="12" dropStyle="combo" dx="16" fmlaLink="$AZ96" fmlaRange="$AY$1:$AY$12" sel="1" val="0"/>
</file>

<file path=xl/ctrlProps/ctrlProp97.xml><?xml version="1.0" encoding="utf-8"?>
<formControlPr xmlns="http://schemas.microsoft.com/office/spreadsheetml/2009/9/main" objectType="Drop" dropLines="12" dropStyle="combo" dx="16" fmlaLink="$AZ98" fmlaRange="$AY$1:$AY$12" sel="1" val="0"/>
</file>

<file path=xl/ctrlProps/ctrlProp98.xml><?xml version="1.0" encoding="utf-8"?>
<formControlPr xmlns="http://schemas.microsoft.com/office/spreadsheetml/2009/9/main" objectType="Drop" dropLines="12" dropStyle="combo" dx="16" fmlaLink="$AZ100" fmlaRange="$AY$1:$AY$12" sel="1" val="0"/>
</file>

<file path=xl/ctrlProps/ctrlProp99.xml><?xml version="1.0" encoding="utf-8"?>
<formControlPr xmlns="http://schemas.microsoft.com/office/spreadsheetml/2009/9/main" objectType="Drop" dropLines="12" dropStyle="combo" dx="16" fmlaLink="$AZ102" fmlaRange="$AY$1:$AY$12"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7</xdr:row>
          <xdr:rowOff>285750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0</xdr:colOff>
          <xdr:row>16</xdr:row>
          <xdr:rowOff>31750</xdr:rowOff>
        </xdr:from>
        <xdr:to>
          <xdr:col>27</xdr:col>
          <xdr:colOff>0</xdr:colOff>
          <xdr:row>18</xdr:row>
          <xdr:rowOff>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C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0</xdr:rowOff>
        </xdr:from>
        <xdr:to>
          <xdr:col>27</xdr:col>
          <xdr:colOff>0</xdr:colOff>
          <xdr:row>20</xdr:row>
          <xdr:rowOff>19050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38100</xdr:rowOff>
        </xdr:from>
        <xdr:to>
          <xdr:col>27</xdr:col>
          <xdr:colOff>0</xdr:colOff>
          <xdr:row>22</xdr:row>
          <xdr:rowOff>0</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xdr:row>
          <xdr:rowOff>0</xdr:rowOff>
        </xdr:from>
        <xdr:to>
          <xdr:col>27</xdr:col>
          <xdr:colOff>0</xdr:colOff>
          <xdr:row>24</xdr:row>
          <xdr:rowOff>19050</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C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xdr:row>
          <xdr:rowOff>0</xdr:rowOff>
        </xdr:from>
        <xdr:to>
          <xdr:col>27</xdr:col>
          <xdr:colOff>0</xdr:colOff>
          <xdr:row>26</xdr:row>
          <xdr:rowOff>19050</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C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xdr:row>
          <xdr:rowOff>0</xdr:rowOff>
        </xdr:from>
        <xdr:to>
          <xdr:col>27</xdr:col>
          <xdr:colOff>0</xdr:colOff>
          <xdr:row>28</xdr:row>
          <xdr:rowOff>19050</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C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xdr:row>
          <xdr:rowOff>0</xdr:rowOff>
        </xdr:from>
        <xdr:to>
          <xdr:col>27</xdr:col>
          <xdr:colOff>0</xdr:colOff>
          <xdr:row>30</xdr:row>
          <xdr:rowOff>19050</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C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xdr:row>
          <xdr:rowOff>0</xdr:rowOff>
        </xdr:from>
        <xdr:to>
          <xdr:col>27</xdr:col>
          <xdr:colOff>0</xdr:colOff>
          <xdr:row>32</xdr:row>
          <xdr:rowOff>19050</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C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xdr:row>
          <xdr:rowOff>0</xdr:rowOff>
        </xdr:from>
        <xdr:to>
          <xdr:col>27</xdr:col>
          <xdr:colOff>0</xdr:colOff>
          <xdr:row>34</xdr:row>
          <xdr:rowOff>19050</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C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xdr:row>
          <xdr:rowOff>0</xdr:rowOff>
        </xdr:from>
        <xdr:to>
          <xdr:col>27</xdr:col>
          <xdr:colOff>0</xdr:colOff>
          <xdr:row>36</xdr:row>
          <xdr:rowOff>19050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C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xdr:row>
          <xdr:rowOff>0</xdr:rowOff>
        </xdr:from>
        <xdr:to>
          <xdr:col>27</xdr:col>
          <xdr:colOff>0</xdr:colOff>
          <xdr:row>38</xdr:row>
          <xdr:rowOff>19050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C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39</xdr:row>
          <xdr:rowOff>0</xdr:rowOff>
        </xdr:from>
        <xdr:to>
          <xdr:col>27</xdr:col>
          <xdr:colOff>0</xdr:colOff>
          <xdr:row>40</xdr:row>
          <xdr:rowOff>19050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C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xdr:row>
          <xdr:rowOff>0</xdr:rowOff>
        </xdr:from>
        <xdr:to>
          <xdr:col>27</xdr:col>
          <xdr:colOff>0</xdr:colOff>
          <xdr:row>42</xdr:row>
          <xdr:rowOff>19050</xdr:rowOff>
        </xdr:to>
        <xdr:sp macro="" textlink="">
          <xdr:nvSpPr>
            <xdr:cNvPr id="9229" name="Drop Down 13" hidden="1">
              <a:extLst>
                <a:ext uri="{63B3BB69-23CF-44E3-9099-C40C66FF867C}">
                  <a14:compatExt spid="_x0000_s9229"/>
                </a:ext>
                <a:ext uri="{FF2B5EF4-FFF2-40B4-BE49-F238E27FC236}">
                  <a16:creationId xmlns:a16="http://schemas.microsoft.com/office/drawing/2014/main" id="{00000000-0008-0000-0C00-00000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43</xdr:row>
          <xdr:rowOff>0</xdr:rowOff>
        </xdr:from>
        <xdr:to>
          <xdr:col>27</xdr:col>
          <xdr:colOff>0</xdr:colOff>
          <xdr:row>44</xdr:row>
          <xdr:rowOff>19050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C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45</xdr:row>
          <xdr:rowOff>0</xdr:rowOff>
        </xdr:from>
        <xdr:to>
          <xdr:col>27</xdr:col>
          <xdr:colOff>0</xdr:colOff>
          <xdr:row>46</xdr:row>
          <xdr:rowOff>19050</xdr:rowOff>
        </xdr:to>
        <xdr:sp macro="" textlink="">
          <xdr:nvSpPr>
            <xdr:cNvPr id="9231" name="Drop Down 15" hidden="1">
              <a:extLst>
                <a:ext uri="{63B3BB69-23CF-44E3-9099-C40C66FF867C}">
                  <a14:compatExt spid="_x0000_s9231"/>
                </a:ext>
                <a:ext uri="{FF2B5EF4-FFF2-40B4-BE49-F238E27FC236}">
                  <a16:creationId xmlns:a16="http://schemas.microsoft.com/office/drawing/2014/main" id="{00000000-0008-0000-0C00-00000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47</xdr:row>
          <xdr:rowOff>0</xdr:rowOff>
        </xdr:from>
        <xdr:to>
          <xdr:col>27</xdr:col>
          <xdr:colOff>0</xdr:colOff>
          <xdr:row>48</xdr:row>
          <xdr:rowOff>19050</xdr:rowOff>
        </xdr:to>
        <xdr:sp macro="" textlink="">
          <xdr:nvSpPr>
            <xdr:cNvPr id="9232" name="Drop Down 16" hidden="1">
              <a:extLst>
                <a:ext uri="{63B3BB69-23CF-44E3-9099-C40C66FF867C}">
                  <a14:compatExt spid="_x0000_s9232"/>
                </a:ext>
                <a:ext uri="{FF2B5EF4-FFF2-40B4-BE49-F238E27FC236}">
                  <a16:creationId xmlns:a16="http://schemas.microsoft.com/office/drawing/2014/main" id="{00000000-0008-0000-0C00-00001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49</xdr:row>
          <xdr:rowOff>0</xdr:rowOff>
        </xdr:from>
        <xdr:to>
          <xdr:col>27</xdr:col>
          <xdr:colOff>0</xdr:colOff>
          <xdr:row>50</xdr:row>
          <xdr:rowOff>19050</xdr:rowOff>
        </xdr:to>
        <xdr:sp macro="" textlink="">
          <xdr:nvSpPr>
            <xdr:cNvPr id="9233" name="Drop Down 17" hidden="1">
              <a:extLst>
                <a:ext uri="{63B3BB69-23CF-44E3-9099-C40C66FF867C}">
                  <a14:compatExt spid="_x0000_s9233"/>
                </a:ext>
                <a:ext uri="{FF2B5EF4-FFF2-40B4-BE49-F238E27FC236}">
                  <a16:creationId xmlns:a16="http://schemas.microsoft.com/office/drawing/2014/main" id="{00000000-0008-0000-0C00-00001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51</xdr:row>
          <xdr:rowOff>0</xdr:rowOff>
        </xdr:from>
        <xdr:to>
          <xdr:col>27</xdr:col>
          <xdr:colOff>0</xdr:colOff>
          <xdr:row>52</xdr:row>
          <xdr:rowOff>19050</xdr:rowOff>
        </xdr:to>
        <xdr:sp macro="" textlink="">
          <xdr:nvSpPr>
            <xdr:cNvPr id="9234" name="Drop Down 18" hidden="1">
              <a:extLst>
                <a:ext uri="{63B3BB69-23CF-44E3-9099-C40C66FF867C}">
                  <a14:compatExt spid="_x0000_s9234"/>
                </a:ext>
                <a:ext uri="{FF2B5EF4-FFF2-40B4-BE49-F238E27FC236}">
                  <a16:creationId xmlns:a16="http://schemas.microsoft.com/office/drawing/2014/main" id="{00000000-0008-0000-0C00-00001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53</xdr:row>
          <xdr:rowOff>0</xdr:rowOff>
        </xdr:from>
        <xdr:to>
          <xdr:col>27</xdr:col>
          <xdr:colOff>0</xdr:colOff>
          <xdr:row>54</xdr:row>
          <xdr:rowOff>19050</xdr:rowOff>
        </xdr:to>
        <xdr:sp macro="" textlink="">
          <xdr:nvSpPr>
            <xdr:cNvPr id="9235" name="Drop Down 19" hidden="1">
              <a:extLst>
                <a:ext uri="{63B3BB69-23CF-44E3-9099-C40C66FF867C}">
                  <a14:compatExt spid="_x0000_s9235"/>
                </a:ext>
                <a:ext uri="{FF2B5EF4-FFF2-40B4-BE49-F238E27FC236}">
                  <a16:creationId xmlns:a16="http://schemas.microsoft.com/office/drawing/2014/main" id="{00000000-0008-0000-0C00-00001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55</xdr:row>
          <xdr:rowOff>0</xdr:rowOff>
        </xdr:from>
        <xdr:to>
          <xdr:col>27</xdr:col>
          <xdr:colOff>0</xdr:colOff>
          <xdr:row>56</xdr:row>
          <xdr:rowOff>19050</xdr:rowOff>
        </xdr:to>
        <xdr:sp macro="" textlink="">
          <xdr:nvSpPr>
            <xdr:cNvPr id="9236" name="Drop Down 20" hidden="1">
              <a:extLst>
                <a:ext uri="{63B3BB69-23CF-44E3-9099-C40C66FF867C}">
                  <a14:compatExt spid="_x0000_s9236"/>
                </a:ext>
                <a:ext uri="{FF2B5EF4-FFF2-40B4-BE49-F238E27FC236}">
                  <a16:creationId xmlns:a16="http://schemas.microsoft.com/office/drawing/2014/main" id="{00000000-0008-0000-0C00-00001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57</xdr:row>
          <xdr:rowOff>0</xdr:rowOff>
        </xdr:from>
        <xdr:to>
          <xdr:col>27</xdr:col>
          <xdr:colOff>0</xdr:colOff>
          <xdr:row>58</xdr:row>
          <xdr:rowOff>19050</xdr:rowOff>
        </xdr:to>
        <xdr:sp macro="" textlink="">
          <xdr:nvSpPr>
            <xdr:cNvPr id="9237" name="Drop Down 21" hidden="1">
              <a:extLst>
                <a:ext uri="{63B3BB69-23CF-44E3-9099-C40C66FF867C}">
                  <a14:compatExt spid="_x0000_s9237"/>
                </a:ext>
                <a:ext uri="{FF2B5EF4-FFF2-40B4-BE49-F238E27FC236}">
                  <a16:creationId xmlns:a16="http://schemas.microsoft.com/office/drawing/2014/main" id="{00000000-0008-0000-0C00-00001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xdr:row>
          <xdr:rowOff>0</xdr:rowOff>
        </xdr:from>
        <xdr:to>
          <xdr:col>27</xdr:col>
          <xdr:colOff>0</xdr:colOff>
          <xdr:row>60</xdr:row>
          <xdr:rowOff>19050</xdr:rowOff>
        </xdr:to>
        <xdr:sp macro="" textlink="">
          <xdr:nvSpPr>
            <xdr:cNvPr id="9238" name="Drop Down 22" hidden="1">
              <a:extLst>
                <a:ext uri="{63B3BB69-23CF-44E3-9099-C40C66FF867C}">
                  <a14:compatExt spid="_x0000_s9238"/>
                </a:ext>
                <a:ext uri="{FF2B5EF4-FFF2-40B4-BE49-F238E27FC236}">
                  <a16:creationId xmlns:a16="http://schemas.microsoft.com/office/drawing/2014/main" id="{00000000-0008-0000-0C00-00001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27</xdr:col>
          <xdr:colOff>0</xdr:colOff>
          <xdr:row>62</xdr:row>
          <xdr:rowOff>19050</xdr:rowOff>
        </xdr:to>
        <xdr:sp macro="" textlink="">
          <xdr:nvSpPr>
            <xdr:cNvPr id="9239" name="Drop Down 23" hidden="1">
              <a:extLst>
                <a:ext uri="{63B3BB69-23CF-44E3-9099-C40C66FF867C}">
                  <a14:compatExt spid="_x0000_s9239"/>
                </a:ext>
                <a:ext uri="{FF2B5EF4-FFF2-40B4-BE49-F238E27FC236}">
                  <a16:creationId xmlns:a16="http://schemas.microsoft.com/office/drawing/2014/main" id="{00000000-0008-0000-0C00-00001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63</xdr:row>
          <xdr:rowOff>0</xdr:rowOff>
        </xdr:from>
        <xdr:to>
          <xdr:col>27</xdr:col>
          <xdr:colOff>0</xdr:colOff>
          <xdr:row>64</xdr:row>
          <xdr:rowOff>19050</xdr:rowOff>
        </xdr:to>
        <xdr:sp macro="" textlink="">
          <xdr:nvSpPr>
            <xdr:cNvPr id="9240" name="Drop Down 24" hidden="1">
              <a:extLst>
                <a:ext uri="{63B3BB69-23CF-44E3-9099-C40C66FF867C}">
                  <a14:compatExt spid="_x0000_s9240"/>
                </a:ext>
                <a:ext uri="{FF2B5EF4-FFF2-40B4-BE49-F238E27FC236}">
                  <a16:creationId xmlns:a16="http://schemas.microsoft.com/office/drawing/2014/main" id="{00000000-0008-0000-0C00-00001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27</xdr:col>
          <xdr:colOff>0</xdr:colOff>
          <xdr:row>66</xdr:row>
          <xdr:rowOff>19050</xdr:rowOff>
        </xdr:to>
        <xdr:sp macro="" textlink="">
          <xdr:nvSpPr>
            <xdr:cNvPr id="9241" name="Drop Down 25" hidden="1">
              <a:extLst>
                <a:ext uri="{63B3BB69-23CF-44E3-9099-C40C66FF867C}">
                  <a14:compatExt spid="_x0000_s9241"/>
                </a:ext>
                <a:ext uri="{FF2B5EF4-FFF2-40B4-BE49-F238E27FC236}">
                  <a16:creationId xmlns:a16="http://schemas.microsoft.com/office/drawing/2014/main" id="{00000000-0008-0000-0C00-00001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xdr:row>
          <xdr:rowOff>0</xdr:rowOff>
        </xdr:from>
        <xdr:to>
          <xdr:col>27</xdr:col>
          <xdr:colOff>0</xdr:colOff>
          <xdr:row>68</xdr:row>
          <xdr:rowOff>19050</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C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69</xdr:row>
          <xdr:rowOff>0</xdr:rowOff>
        </xdr:from>
        <xdr:to>
          <xdr:col>27</xdr:col>
          <xdr:colOff>0</xdr:colOff>
          <xdr:row>70</xdr:row>
          <xdr:rowOff>19050</xdr:rowOff>
        </xdr:to>
        <xdr:sp macro="" textlink="">
          <xdr:nvSpPr>
            <xdr:cNvPr id="9243" name="Drop Down 27" hidden="1">
              <a:extLst>
                <a:ext uri="{63B3BB69-23CF-44E3-9099-C40C66FF867C}">
                  <a14:compatExt spid="_x0000_s9243"/>
                </a:ext>
                <a:ext uri="{FF2B5EF4-FFF2-40B4-BE49-F238E27FC236}">
                  <a16:creationId xmlns:a16="http://schemas.microsoft.com/office/drawing/2014/main" id="{00000000-0008-0000-0C00-00001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0</xdr:rowOff>
        </xdr:from>
        <xdr:to>
          <xdr:col>27</xdr:col>
          <xdr:colOff>0</xdr:colOff>
          <xdr:row>72</xdr:row>
          <xdr:rowOff>19050</xdr:rowOff>
        </xdr:to>
        <xdr:sp macro="" textlink="">
          <xdr:nvSpPr>
            <xdr:cNvPr id="9244" name="Drop Down 28" hidden="1">
              <a:extLst>
                <a:ext uri="{63B3BB69-23CF-44E3-9099-C40C66FF867C}">
                  <a14:compatExt spid="_x0000_s9244"/>
                </a:ext>
                <a:ext uri="{FF2B5EF4-FFF2-40B4-BE49-F238E27FC236}">
                  <a16:creationId xmlns:a16="http://schemas.microsoft.com/office/drawing/2014/main" id="{00000000-0008-0000-0C00-00001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0</xdr:rowOff>
        </xdr:from>
        <xdr:to>
          <xdr:col>27</xdr:col>
          <xdr:colOff>0</xdr:colOff>
          <xdr:row>74</xdr:row>
          <xdr:rowOff>19050</xdr:rowOff>
        </xdr:to>
        <xdr:sp macro="" textlink="">
          <xdr:nvSpPr>
            <xdr:cNvPr id="9245" name="Drop Down 29" hidden="1">
              <a:extLst>
                <a:ext uri="{63B3BB69-23CF-44E3-9099-C40C66FF867C}">
                  <a14:compatExt spid="_x0000_s9245"/>
                </a:ext>
                <a:ext uri="{FF2B5EF4-FFF2-40B4-BE49-F238E27FC236}">
                  <a16:creationId xmlns:a16="http://schemas.microsoft.com/office/drawing/2014/main" id="{00000000-0008-0000-0C00-00001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0</xdr:rowOff>
        </xdr:from>
        <xdr:to>
          <xdr:col>27</xdr:col>
          <xdr:colOff>0</xdr:colOff>
          <xdr:row>76</xdr:row>
          <xdr:rowOff>19050</xdr:rowOff>
        </xdr:to>
        <xdr:sp macro="" textlink="">
          <xdr:nvSpPr>
            <xdr:cNvPr id="9246" name="Drop Down 30" hidden="1">
              <a:extLst>
                <a:ext uri="{63B3BB69-23CF-44E3-9099-C40C66FF867C}">
                  <a14:compatExt spid="_x0000_s9246"/>
                </a:ext>
                <a:ext uri="{FF2B5EF4-FFF2-40B4-BE49-F238E27FC236}">
                  <a16:creationId xmlns:a16="http://schemas.microsoft.com/office/drawing/2014/main" id="{00000000-0008-0000-0C00-00001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0</xdr:rowOff>
        </xdr:from>
        <xdr:to>
          <xdr:col>27</xdr:col>
          <xdr:colOff>0</xdr:colOff>
          <xdr:row>78</xdr:row>
          <xdr:rowOff>19050</xdr:rowOff>
        </xdr:to>
        <xdr:sp macro="" textlink="">
          <xdr:nvSpPr>
            <xdr:cNvPr id="9247" name="Drop Down 31" hidden="1">
              <a:extLst>
                <a:ext uri="{63B3BB69-23CF-44E3-9099-C40C66FF867C}">
                  <a14:compatExt spid="_x0000_s9247"/>
                </a:ext>
                <a:ext uri="{FF2B5EF4-FFF2-40B4-BE49-F238E27FC236}">
                  <a16:creationId xmlns:a16="http://schemas.microsoft.com/office/drawing/2014/main" id="{00000000-0008-0000-0C00-00001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0</xdr:rowOff>
        </xdr:from>
        <xdr:to>
          <xdr:col>27</xdr:col>
          <xdr:colOff>0</xdr:colOff>
          <xdr:row>80</xdr:row>
          <xdr:rowOff>19050</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C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0</xdr:rowOff>
        </xdr:from>
        <xdr:to>
          <xdr:col>27</xdr:col>
          <xdr:colOff>0</xdr:colOff>
          <xdr:row>82</xdr:row>
          <xdr:rowOff>19050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C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27</xdr:col>
          <xdr:colOff>0</xdr:colOff>
          <xdr:row>84</xdr:row>
          <xdr:rowOff>19050</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C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0</xdr:rowOff>
        </xdr:from>
        <xdr:to>
          <xdr:col>27</xdr:col>
          <xdr:colOff>0</xdr:colOff>
          <xdr:row>86</xdr:row>
          <xdr:rowOff>19050</xdr:rowOff>
        </xdr:to>
        <xdr:sp macro="" textlink="">
          <xdr:nvSpPr>
            <xdr:cNvPr id="9251" name="Drop Down 35" hidden="1">
              <a:extLst>
                <a:ext uri="{63B3BB69-23CF-44E3-9099-C40C66FF867C}">
                  <a14:compatExt spid="_x0000_s9251"/>
                </a:ext>
                <a:ext uri="{FF2B5EF4-FFF2-40B4-BE49-F238E27FC236}">
                  <a16:creationId xmlns:a16="http://schemas.microsoft.com/office/drawing/2014/main" id="{00000000-0008-0000-0C00-00002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0</xdr:rowOff>
        </xdr:from>
        <xdr:to>
          <xdr:col>27</xdr:col>
          <xdr:colOff>0</xdr:colOff>
          <xdr:row>88</xdr:row>
          <xdr:rowOff>19050</xdr:rowOff>
        </xdr:to>
        <xdr:sp macro="" textlink="">
          <xdr:nvSpPr>
            <xdr:cNvPr id="9252" name="Drop Down 36" hidden="1">
              <a:extLst>
                <a:ext uri="{63B3BB69-23CF-44E3-9099-C40C66FF867C}">
                  <a14:compatExt spid="_x0000_s9252"/>
                </a:ext>
                <a:ext uri="{FF2B5EF4-FFF2-40B4-BE49-F238E27FC236}">
                  <a16:creationId xmlns:a16="http://schemas.microsoft.com/office/drawing/2014/main" id="{00000000-0008-0000-0C00-00002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0</xdr:rowOff>
        </xdr:from>
        <xdr:to>
          <xdr:col>27</xdr:col>
          <xdr:colOff>0</xdr:colOff>
          <xdr:row>90</xdr:row>
          <xdr:rowOff>19050</xdr:rowOff>
        </xdr:to>
        <xdr:sp macro="" textlink="">
          <xdr:nvSpPr>
            <xdr:cNvPr id="9253" name="Drop Down 37" hidden="1">
              <a:extLst>
                <a:ext uri="{63B3BB69-23CF-44E3-9099-C40C66FF867C}">
                  <a14:compatExt spid="_x0000_s9253"/>
                </a:ext>
                <a:ext uri="{FF2B5EF4-FFF2-40B4-BE49-F238E27FC236}">
                  <a16:creationId xmlns:a16="http://schemas.microsoft.com/office/drawing/2014/main" id="{00000000-0008-0000-0C00-00002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91</xdr:row>
          <xdr:rowOff>0</xdr:rowOff>
        </xdr:from>
        <xdr:to>
          <xdr:col>27</xdr:col>
          <xdr:colOff>0</xdr:colOff>
          <xdr:row>92</xdr:row>
          <xdr:rowOff>19050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C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93</xdr:row>
          <xdr:rowOff>0</xdr:rowOff>
        </xdr:from>
        <xdr:to>
          <xdr:col>27</xdr:col>
          <xdr:colOff>0</xdr:colOff>
          <xdr:row>94</xdr:row>
          <xdr:rowOff>19050</xdr:rowOff>
        </xdr:to>
        <xdr:sp macro="" textlink="">
          <xdr:nvSpPr>
            <xdr:cNvPr id="9255" name="Drop Down 39" hidden="1">
              <a:extLst>
                <a:ext uri="{63B3BB69-23CF-44E3-9099-C40C66FF867C}">
                  <a14:compatExt spid="_x0000_s9255"/>
                </a:ext>
                <a:ext uri="{FF2B5EF4-FFF2-40B4-BE49-F238E27FC236}">
                  <a16:creationId xmlns:a16="http://schemas.microsoft.com/office/drawing/2014/main" id="{00000000-0008-0000-0C00-00002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95</xdr:row>
          <xdr:rowOff>0</xdr:rowOff>
        </xdr:from>
        <xdr:to>
          <xdr:col>27</xdr:col>
          <xdr:colOff>0</xdr:colOff>
          <xdr:row>96</xdr:row>
          <xdr:rowOff>19050</xdr:rowOff>
        </xdr:to>
        <xdr:sp macro="" textlink="">
          <xdr:nvSpPr>
            <xdr:cNvPr id="9256" name="Drop Down 40" hidden="1">
              <a:extLst>
                <a:ext uri="{63B3BB69-23CF-44E3-9099-C40C66FF867C}">
                  <a14:compatExt spid="_x0000_s9256"/>
                </a:ext>
                <a:ext uri="{FF2B5EF4-FFF2-40B4-BE49-F238E27FC236}">
                  <a16:creationId xmlns:a16="http://schemas.microsoft.com/office/drawing/2014/main" id="{00000000-0008-0000-0C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97</xdr:row>
          <xdr:rowOff>0</xdr:rowOff>
        </xdr:from>
        <xdr:to>
          <xdr:col>27</xdr:col>
          <xdr:colOff>0</xdr:colOff>
          <xdr:row>98</xdr:row>
          <xdr:rowOff>19050</xdr:rowOff>
        </xdr:to>
        <xdr:sp macro="" textlink="">
          <xdr:nvSpPr>
            <xdr:cNvPr id="9257" name="Drop Down 41" hidden="1">
              <a:extLst>
                <a:ext uri="{63B3BB69-23CF-44E3-9099-C40C66FF867C}">
                  <a14:compatExt spid="_x0000_s9257"/>
                </a:ext>
                <a:ext uri="{FF2B5EF4-FFF2-40B4-BE49-F238E27FC236}">
                  <a16:creationId xmlns:a16="http://schemas.microsoft.com/office/drawing/2014/main" id="{00000000-0008-0000-0C00-00002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99</xdr:row>
          <xdr:rowOff>0</xdr:rowOff>
        </xdr:from>
        <xdr:to>
          <xdr:col>27</xdr:col>
          <xdr:colOff>0</xdr:colOff>
          <xdr:row>100</xdr:row>
          <xdr:rowOff>19050</xdr:rowOff>
        </xdr:to>
        <xdr:sp macro="" textlink="">
          <xdr:nvSpPr>
            <xdr:cNvPr id="9258" name="Drop Down 42" hidden="1">
              <a:extLst>
                <a:ext uri="{63B3BB69-23CF-44E3-9099-C40C66FF867C}">
                  <a14:compatExt spid="_x0000_s9258"/>
                </a:ext>
                <a:ext uri="{FF2B5EF4-FFF2-40B4-BE49-F238E27FC236}">
                  <a16:creationId xmlns:a16="http://schemas.microsoft.com/office/drawing/2014/main" id="{00000000-0008-0000-0C00-00002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101</xdr:row>
          <xdr:rowOff>0</xdr:rowOff>
        </xdr:from>
        <xdr:to>
          <xdr:col>27</xdr:col>
          <xdr:colOff>0</xdr:colOff>
          <xdr:row>102</xdr:row>
          <xdr:rowOff>19050</xdr:rowOff>
        </xdr:to>
        <xdr:sp macro="" textlink="">
          <xdr:nvSpPr>
            <xdr:cNvPr id="9259" name="Drop Down 43" hidden="1">
              <a:extLst>
                <a:ext uri="{63B3BB69-23CF-44E3-9099-C40C66FF867C}">
                  <a14:compatExt spid="_x0000_s9259"/>
                </a:ext>
                <a:ext uri="{FF2B5EF4-FFF2-40B4-BE49-F238E27FC236}">
                  <a16:creationId xmlns:a16="http://schemas.microsoft.com/office/drawing/2014/main" id="{00000000-0008-0000-0C00-00002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103</xdr:row>
          <xdr:rowOff>0</xdr:rowOff>
        </xdr:from>
        <xdr:to>
          <xdr:col>27</xdr:col>
          <xdr:colOff>0</xdr:colOff>
          <xdr:row>104</xdr:row>
          <xdr:rowOff>19050</xdr:rowOff>
        </xdr:to>
        <xdr:sp macro="" textlink="">
          <xdr:nvSpPr>
            <xdr:cNvPr id="9260" name="Drop Down 44" hidden="1">
              <a:extLst>
                <a:ext uri="{63B3BB69-23CF-44E3-9099-C40C66FF867C}">
                  <a14:compatExt spid="_x0000_s9260"/>
                </a:ext>
                <a:ext uri="{FF2B5EF4-FFF2-40B4-BE49-F238E27FC236}">
                  <a16:creationId xmlns:a16="http://schemas.microsoft.com/office/drawing/2014/main" id="{00000000-0008-0000-0C00-00002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105</xdr:row>
          <xdr:rowOff>0</xdr:rowOff>
        </xdr:from>
        <xdr:to>
          <xdr:col>27</xdr:col>
          <xdr:colOff>0</xdr:colOff>
          <xdr:row>106</xdr:row>
          <xdr:rowOff>19050</xdr:rowOff>
        </xdr:to>
        <xdr:sp macro="" textlink="">
          <xdr:nvSpPr>
            <xdr:cNvPr id="9261" name="Drop Down 45" hidden="1">
              <a:extLst>
                <a:ext uri="{63B3BB69-23CF-44E3-9099-C40C66FF867C}">
                  <a14:compatExt spid="_x0000_s9261"/>
                </a:ext>
                <a:ext uri="{FF2B5EF4-FFF2-40B4-BE49-F238E27FC236}">
                  <a16:creationId xmlns:a16="http://schemas.microsoft.com/office/drawing/2014/main" id="{00000000-0008-0000-0C00-00002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107</xdr:row>
          <xdr:rowOff>0</xdr:rowOff>
        </xdr:from>
        <xdr:to>
          <xdr:col>27</xdr:col>
          <xdr:colOff>0</xdr:colOff>
          <xdr:row>108</xdr:row>
          <xdr:rowOff>19050</xdr:rowOff>
        </xdr:to>
        <xdr:sp macro="" textlink="">
          <xdr:nvSpPr>
            <xdr:cNvPr id="9262" name="Drop Down 46" hidden="1">
              <a:extLst>
                <a:ext uri="{63B3BB69-23CF-44E3-9099-C40C66FF867C}">
                  <a14:compatExt spid="_x0000_s9262"/>
                </a:ext>
                <a:ext uri="{FF2B5EF4-FFF2-40B4-BE49-F238E27FC236}">
                  <a16:creationId xmlns:a16="http://schemas.microsoft.com/office/drawing/2014/main" id="{00000000-0008-0000-0C00-00002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109</xdr:row>
          <xdr:rowOff>0</xdr:rowOff>
        </xdr:from>
        <xdr:to>
          <xdr:col>27</xdr:col>
          <xdr:colOff>0</xdr:colOff>
          <xdr:row>110</xdr:row>
          <xdr:rowOff>19050</xdr:rowOff>
        </xdr:to>
        <xdr:sp macro="" textlink="">
          <xdr:nvSpPr>
            <xdr:cNvPr id="9263" name="Drop Down 47" hidden="1">
              <a:extLst>
                <a:ext uri="{63B3BB69-23CF-44E3-9099-C40C66FF867C}">
                  <a14:compatExt spid="_x0000_s9263"/>
                </a:ext>
                <a:ext uri="{FF2B5EF4-FFF2-40B4-BE49-F238E27FC236}">
                  <a16:creationId xmlns:a16="http://schemas.microsoft.com/office/drawing/2014/main" id="{00000000-0008-0000-0C00-00002F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111</xdr:row>
          <xdr:rowOff>0</xdr:rowOff>
        </xdr:from>
        <xdr:to>
          <xdr:col>27</xdr:col>
          <xdr:colOff>0</xdr:colOff>
          <xdr:row>112</xdr:row>
          <xdr:rowOff>19050</xdr:rowOff>
        </xdr:to>
        <xdr:sp macro="" textlink="">
          <xdr:nvSpPr>
            <xdr:cNvPr id="9264" name="Drop Down 48" hidden="1">
              <a:extLst>
                <a:ext uri="{63B3BB69-23CF-44E3-9099-C40C66FF867C}">
                  <a14:compatExt spid="_x0000_s9264"/>
                </a:ext>
                <a:ext uri="{FF2B5EF4-FFF2-40B4-BE49-F238E27FC236}">
                  <a16:creationId xmlns:a16="http://schemas.microsoft.com/office/drawing/2014/main" id="{00000000-0008-0000-0C00-00003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113</xdr:row>
          <xdr:rowOff>0</xdr:rowOff>
        </xdr:from>
        <xdr:to>
          <xdr:col>27</xdr:col>
          <xdr:colOff>0</xdr:colOff>
          <xdr:row>114</xdr:row>
          <xdr:rowOff>19050</xdr:rowOff>
        </xdr:to>
        <xdr:sp macro="" textlink="">
          <xdr:nvSpPr>
            <xdr:cNvPr id="9265" name="Drop Down 49" hidden="1">
              <a:extLst>
                <a:ext uri="{63B3BB69-23CF-44E3-9099-C40C66FF867C}">
                  <a14:compatExt spid="_x0000_s9265"/>
                </a:ext>
                <a:ext uri="{FF2B5EF4-FFF2-40B4-BE49-F238E27FC236}">
                  <a16:creationId xmlns:a16="http://schemas.microsoft.com/office/drawing/2014/main" id="{00000000-0008-0000-0C00-00003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115</xdr:row>
          <xdr:rowOff>0</xdr:rowOff>
        </xdr:from>
        <xdr:to>
          <xdr:col>27</xdr:col>
          <xdr:colOff>0</xdr:colOff>
          <xdr:row>116</xdr:row>
          <xdr:rowOff>19050</xdr:rowOff>
        </xdr:to>
        <xdr:sp macro="" textlink="">
          <xdr:nvSpPr>
            <xdr:cNvPr id="9266" name="Drop Down 50" hidden="1">
              <a:extLst>
                <a:ext uri="{63B3BB69-23CF-44E3-9099-C40C66FF867C}">
                  <a14:compatExt spid="_x0000_s9266"/>
                </a:ext>
                <a:ext uri="{FF2B5EF4-FFF2-40B4-BE49-F238E27FC236}">
                  <a16:creationId xmlns:a16="http://schemas.microsoft.com/office/drawing/2014/main" id="{00000000-0008-0000-0C00-00003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117</xdr:row>
          <xdr:rowOff>0</xdr:rowOff>
        </xdr:from>
        <xdr:to>
          <xdr:col>27</xdr:col>
          <xdr:colOff>0</xdr:colOff>
          <xdr:row>118</xdr:row>
          <xdr:rowOff>19050</xdr:rowOff>
        </xdr:to>
        <xdr:sp macro="" textlink="">
          <xdr:nvSpPr>
            <xdr:cNvPr id="9267" name="Drop Down 51" hidden="1">
              <a:extLst>
                <a:ext uri="{63B3BB69-23CF-44E3-9099-C40C66FF867C}">
                  <a14:compatExt spid="_x0000_s9267"/>
                </a:ext>
                <a:ext uri="{FF2B5EF4-FFF2-40B4-BE49-F238E27FC236}">
                  <a16:creationId xmlns:a16="http://schemas.microsoft.com/office/drawing/2014/main" id="{00000000-0008-0000-0C00-00003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8</xdr:col>
      <xdr:colOff>266700</xdr:colOff>
      <xdr:row>32</xdr:row>
      <xdr:rowOff>114300</xdr:rowOff>
    </xdr:from>
    <xdr:to>
      <xdr:col>11</xdr:col>
      <xdr:colOff>295275</xdr:colOff>
      <xdr:row>32</xdr:row>
      <xdr:rowOff>114300</xdr:rowOff>
    </xdr:to>
    <xdr:cxnSp macro="">
      <xdr:nvCxnSpPr>
        <xdr:cNvPr id="2" name="Straight Connector 1">
          <a:extLst>
            <a:ext uri="{FF2B5EF4-FFF2-40B4-BE49-F238E27FC236}">
              <a16:creationId xmlns:a16="http://schemas.microsoft.com/office/drawing/2014/main" id="{00000000-0008-0000-1000-000002000000}"/>
            </a:ext>
          </a:extLst>
        </xdr:cNvPr>
        <xdr:cNvCxnSpPr/>
      </xdr:nvCxnSpPr>
      <xdr:spPr>
        <a:xfrm>
          <a:off x="4162425" y="5067300"/>
          <a:ext cx="17430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266700</xdr:colOff>
      <xdr:row>47</xdr:row>
      <xdr:rowOff>123825</xdr:rowOff>
    </xdr:from>
    <xdr:to>
      <xdr:col>11</xdr:col>
      <xdr:colOff>295275</xdr:colOff>
      <xdr:row>47</xdr:row>
      <xdr:rowOff>123825</xdr:rowOff>
    </xdr:to>
    <xdr:cxnSp macro="">
      <xdr:nvCxnSpPr>
        <xdr:cNvPr id="3" name="Straight Connector 2">
          <a:extLst>
            <a:ext uri="{FF2B5EF4-FFF2-40B4-BE49-F238E27FC236}">
              <a16:creationId xmlns:a16="http://schemas.microsoft.com/office/drawing/2014/main" id="{00000000-0008-0000-1000-000003000000}"/>
            </a:ext>
          </a:extLst>
        </xdr:cNvPr>
        <xdr:cNvCxnSpPr/>
      </xdr:nvCxnSpPr>
      <xdr:spPr>
        <a:xfrm>
          <a:off x="4162425" y="7934325"/>
          <a:ext cx="17430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50</xdr:row>
      <xdr:rowOff>114300</xdr:rowOff>
    </xdr:from>
    <xdr:to>
      <xdr:col>11</xdr:col>
      <xdr:colOff>285750</xdr:colOff>
      <xdr:row>50</xdr:row>
      <xdr:rowOff>114300</xdr:rowOff>
    </xdr:to>
    <xdr:cxnSp macro="">
      <xdr:nvCxnSpPr>
        <xdr:cNvPr id="4" name="Straight Connector 3">
          <a:extLst>
            <a:ext uri="{FF2B5EF4-FFF2-40B4-BE49-F238E27FC236}">
              <a16:creationId xmlns:a16="http://schemas.microsoft.com/office/drawing/2014/main" id="{00000000-0008-0000-1000-000004000000}"/>
            </a:ext>
          </a:extLst>
        </xdr:cNvPr>
        <xdr:cNvCxnSpPr/>
      </xdr:nvCxnSpPr>
      <xdr:spPr>
        <a:xfrm>
          <a:off x="4152900" y="8496300"/>
          <a:ext cx="17430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7</xdr:row>
          <xdr:rowOff>285750</xdr:rowOff>
        </xdr:to>
        <xdr:sp macro="" textlink="">
          <xdr:nvSpPr>
            <xdr:cNvPr id="51201" name="Drop Down 1" hidden="1">
              <a:extLst>
                <a:ext uri="{63B3BB69-23CF-44E3-9099-C40C66FF867C}">
                  <a14:compatExt spid="_x0000_s51201"/>
                </a:ext>
                <a:ext uri="{FF2B5EF4-FFF2-40B4-BE49-F238E27FC236}">
                  <a16:creationId xmlns:a16="http://schemas.microsoft.com/office/drawing/2014/main" id="{00000000-0008-0000-0200-000001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7</xdr:row>
          <xdr:rowOff>285750</xdr:rowOff>
        </xdr:to>
        <xdr:sp macro="" textlink="">
          <xdr:nvSpPr>
            <xdr:cNvPr id="132097" name="Drop Down 1" hidden="1">
              <a:extLst>
                <a:ext uri="{63B3BB69-23CF-44E3-9099-C40C66FF867C}">
                  <a14:compatExt spid="_x0000_s132097"/>
                </a:ext>
                <a:ext uri="{FF2B5EF4-FFF2-40B4-BE49-F238E27FC236}">
                  <a16:creationId xmlns:a16="http://schemas.microsoft.com/office/drawing/2014/main" id="{00000000-0008-0000-0300-0000010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7</xdr:row>
          <xdr:rowOff>285750</xdr:rowOff>
        </xdr:to>
        <xdr:sp macro="" textlink="">
          <xdr:nvSpPr>
            <xdr:cNvPr id="102401" name="Drop Down 1" hidden="1">
              <a:extLst>
                <a:ext uri="{63B3BB69-23CF-44E3-9099-C40C66FF867C}">
                  <a14:compatExt spid="_x0000_s102401"/>
                </a:ext>
                <a:ext uri="{FF2B5EF4-FFF2-40B4-BE49-F238E27FC236}">
                  <a16:creationId xmlns:a16="http://schemas.microsoft.com/office/drawing/2014/main" id="{00000000-0008-0000-0400-0000019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0</xdr:colOff>
          <xdr:row>16</xdr:row>
          <xdr:rowOff>31750</xdr:rowOff>
        </xdr:from>
        <xdr:to>
          <xdr:col>51</xdr:col>
          <xdr:colOff>0</xdr:colOff>
          <xdr:row>18</xdr:row>
          <xdr:rowOff>19050</xdr:rowOff>
        </xdr:to>
        <xdr:sp macro="" textlink="">
          <xdr:nvSpPr>
            <xdr:cNvPr id="86017" name="Drop Down 1" hidden="1">
              <a:extLst>
                <a:ext uri="{63B3BB69-23CF-44E3-9099-C40C66FF867C}">
                  <a14:compatExt spid="_x0000_s86017"/>
                </a:ext>
                <a:ext uri="{FF2B5EF4-FFF2-40B4-BE49-F238E27FC236}">
                  <a16:creationId xmlns:a16="http://schemas.microsoft.com/office/drawing/2014/main" id="{00000000-0008-0000-0500-000001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19</xdr:row>
          <xdr:rowOff>0</xdr:rowOff>
        </xdr:from>
        <xdr:to>
          <xdr:col>51</xdr:col>
          <xdr:colOff>0</xdr:colOff>
          <xdr:row>20</xdr:row>
          <xdr:rowOff>19050</xdr:rowOff>
        </xdr:to>
        <xdr:sp macro="" textlink="">
          <xdr:nvSpPr>
            <xdr:cNvPr id="86018" name="Drop Down 2" hidden="1">
              <a:extLst>
                <a:ext uri="{63B3BB69-23CF-44E3-9099-C40C66FF867C}">
                  <a14:compatExt spid="_x0000_s86018"/>
                </a:ext>
                <a:ext uri="{FF2B5EF4-FFF2-40B4-BE49-F238E27FC236}">
                  <a16:creationId xmlns:a16="http://schemas.microsoft.com/office/drawing/2014/main" id="{00000000-0008-0000-0500-000002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20</xdr:row>
          <xdr:rowOff>38100</xdr:rowOff>
        </xdr:from>
        <xdr:to>
          <xdr:col>51</xdr:col>
          <xdr:colOff>0</xdr:colOff>
          <xdr:row>22</xdr:row>
          <xdr:rowOff>0</xdr:rowOff>
        </xdr:to>
        <xdr:sp macro="" textlink="">
          <xdr:nvSpPr>
            <xdr:cNvPr id="86019" name="Drop Down 3" hidden="1">
              <a:extLst>
                <a:ext uri="{63B3BB69-23CF-44E3-9099-C40C66FF867C}">
                  <a14:compatExt spid="_x0000_s86019"/>
                </a:ext>
                <a:ext uri="{FF2B5EF4-FFF2-40B4-BE49-F238E27FC236}">
                  <a16:creationId xmlns:a16="http://schemas.microsoft.com/office/drawing/2014/main" id="{00000000-0008-0000-0500-000003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23</xdr:row>
          <xdr:rowOff>0</xdr:rowOff>
        </xdr:from>
        <xdr:to>
          <xdr:col>51</xdr:col>
          <xdr:colOff>0</xdr:colOff>
          <xdr:row>24</xdr:row>
          <xdr:rowOff>19050</xdr:rowOff>
        </xdr:to>
        <xdr:sp macro="" textlink="">
          <xdr:nvSpPr>
            <xdr:cNvPr id="86020" name="Drop Down 4" hidden="1">
              <a:extLst>
                <a:ext uri="{63B3BB69-23CF-44E3-9099-C40C66FF867C}">
                  <a14:compatExt spid="_x0000_s86020"/>
                </a:ext>
                <a:ext uri="{FF2B5EF4-FFF2-40B4-BE49-F238E27FC236}">
                  <a16:creationId xmlns:a16="http://schemas.microsoft.com/office/drawing/2014/main" id="{00000000-0008-0000-0500-000004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25</xdr:row>
          <xdr:rowOff>0</xdr:rowOff>
        </xdr:from>
        <xdr:to>
          <xdr:col>51</xdr:col>
          <xdr:colOff>0</xdr:colOff>
          <xdr:row>26</xdr:row>
          <xdr:rowOff>19050</xdr:rowOff>
        </xdr:to>
        <xdr:sp macro="" textlink="">
          <xdr:nvSpPr>
            <xdr:cNvPr id="86021" name="Drop Down 5" hidden="1">
              <a:extLst>
                <a:ext uri="{63B3BB69-23CF-44E3-9099-C40C66FF867C}">
                  <a14:compatExt spid="_x0000_s86021"/>
                </a:ext>
                <a:ext uri="{FF2B5EF4-FFF2-40B4-BE49-F238E27FC236}">
                  <a16:creationId xmlns:a16="http://schemas.microsoft.com/office/drawing/2014/main" id="{00000000-0008-0000-0500-000005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27</xdr:row>
          <xdr:rowOff>0</xdr:rowOff>
        </xdr:from>
        <xdr:to>
          <xdr:col>51</xdr:col>
          <xdr:colOff>0</xdr:colOff>
          <xdr:row>28</xdr:row>
          <xdr:rowOff>19050</xdr:rowOff>
        </xdr:to>
        <xdr:sp macro="" textlink="">
          <xdr:nvSpPr>
            <xdr:cNvPr id="86022" name="Drop Down 6" hidden="1">
              <a:extLst>
                <a:ext uri="{63B3BB69-23CF-44E3-9099-C40C66FF867C}">
                  <a14:compatExt spid="_x0000_s86022"/>
                </a:ext>
                <a:ext uri="{FF2B5EF4-FFF2-40B4-BE49-F238E27FC236}">
                  <a16:creationId xmlns:a16="http://schemas.microsoft.com/office/drawing/2014/main" id="{00000000-0008-0000-0500-000006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29</xdr:row>
          <xdr:rowOff>0</xdr:rowOff>
        </xdr:from>
        <xdr:to>
          <xdr:col>51</xdr:col>
          <xdr:colOff>0</xdr:colOff>
          <xdr:row>30</xdr:row>
          <xdr:rowOff>19050</xdr:rowOff>
        </xdr:to>
        <xdr:sp macro="" textlink="">
          <xdr:nvSpPr>
            <xdr:cNvPr id="86023" name="Drop Down 7" hidden="1">
              <a:extLst>
                <a:ext uri="{63B3BB69-23CF-44E3-9099-C40C66FF867C}">
                  <a14:compatExt spid="_x0000_s86023"/>
                </a:ext>
                <a:ext uri="{FF2B5EF4-FFF2-40B4-BE49-F238E27FC236}">
                  <a16:creationId xmlns:a16="http://schemas.microsoft.com/office/drawing/2014/main" id="{00000000-0008-0000-0500-000007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31</xdr:row>
          <xdr:rowOff>0</xdr:rowOff>
        </xdr:from>
        <xdr:to>
          <xdr:col>51</xdr:col>
          <xdr:colOff>0</xdr:colOff>
          <xdr:row>32</xdr:row>
          <xdr:rowOff>19050</xdr:rowOff>
        </xdr:to>
        <xdr:sp macro="" textlink="">
          <xdr:nvSpPr>
            <xdr:cNvPr id="86024" name="Drop Down 8" hidden="1">
              <a:extLst>
                <a:ext uri="{63B3BB69-23CF-44E3-9099-C40C66FF867C}">
                  <a14:compatExt spid="_x0000_s86024"/>
                </a:ext>
                <a:ext uri="{FF2B5EF4-FFF2-40B4-BE49-F238E27FC236}">
                  <a16:creationId xmlns:a16="http://schemas.microsoft.com/office/drawing/2014/main" id="{00000000-0008-0000-0500-000008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xdr:row>
          <xdr:rowOff>0</xdr:rowOff>
        </xdr:from>
        <xdr:to>
          <xdr:col>51</xdr:col>
          <xdr:colOff>0</xdr:colOff>
          <xdr:row>34</xdr:row>
          <xdr:rowOff>19050</xdr:rowOff>
        </xdr:to>
        <xdr:sp macro="" textlink="">
          <xdr:nvSpPr>
            <xdr:cNvPr id="86025" name="Drop Down 9" hidden="1">
              <a:extLst>
                <a:ext uri="{63B3BB69-23CF-44E3-9099-C40C66FF867C}">
                  <a14:compatExt spid="_x0000_s86025"/>
                </a:ext>
                <a:ext uri="{FF2B5EF4-FFF2-40B4-BE49-F238E27FC236}">
                  <a16:creationId xmlns:a16="http://schemas.microsoft.com/office/drawing/2014/main" id="{00000000-0008-0000-0500-000009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35</xdr:row>
          <xdr:rowOff>0</xdr:rowOff>
        </xdr:from>
        <xdr:to>
          <xdr:col>51</xdr:col>
          <xdr:colOff>0</xdr:colOff>
          <xdr:row>36</xdr:row>
          <xdr:rowOff>19050</xdr:rowOff>
        </xdr:to>
        <xdr:sp macro="" textlink="">
          <xdr:nvSpPr>
            <xdr:cNvPr id="86026" name="Drop Down 10" hidden="1">
              <a:extLst>
                <a:ext uri="{63B3BB69-23CF-44E3-9099-C40C66FF867C}">
                  <a14:compatExt spid="_x0000_s86026"/>
                </a:ext>
                <a:ext uri="{FF2B5EF4-FFF2-40B4-BE49-F238E27FC236}">
                  <a16:creationId xmlns:a16="http://schemas.microsoft.com/office/drawing/2014/main" id="{00000000-0008-0000-0500-00000A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37</xdr:row>
          <xdr:rowOff>0</xdr:rowOff>
        </xdr:from>
        <xdr:to>
          <xdr:col>51</xdr:col>
          <xdr:colOff>0</xdr:colOff>
          <xdr:row>38</xdr:row>
          <xdr:rowOff>19050</xdr:rowOff>
        </xdr:to>
        <xdr:sp macro="" textlink="">
          <xdr:nvSpPr>
            <xdr:cNvPr id="86027" name="Drop Down 11" hidden="1">
              <a:extLst>
                <a:ext uri="{63B3BB69-23CF-44E3-9099-C40C66FF867C}">
                  <a14:compatExt spid="_x0000_s86027"/>
                </a:ext>
                <a:ext uri="{FF2B5EF4-FFF2-40B4-BE49-F238E27FC236}">
                  <a16:creationId xmlns:a16="http://schemas.microsoft.com/office/drawing/2014/main" id="{00000000-0008-0000-0500-00000B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39</xdr:row>
          <xdr:rowOff>0</xdr:rowOff>
        </xdr:from>
        <xdr:to>
          <xdr:col>51</xdr:col>
          <xdr:colOff>0</xdr:colOff>
          <xdr:row>40</xdr:row>
          <xdr:rowOff>19050</xdr:rowOff>
        </xdr:to>
        <xdr:sp macro="" textlink="">
          <xdr:nvSpPr>
            <xdr:cNvPr id="86028" name="Drop Down 12" hidden="1">
              <a:extLst>
                <a:ext uri="{63B3BB69-23CF-44E3-9099-C40C66FF867C}">
                  <a14:compatExt spid="_x0000_s86028"/>
                </a:ext>
                <a:ext uri="{FF2B5EF4-FFF2-40B4-BE49-F238E27FC236}">
                  <a16:creationId xmlns:a16="http://schemas.microsoft.com/office/drawing/2014/main" id="{00000000-0008-0000-0500-00000C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41</xdr:row>
          <xdr:rowOff>0</xdr:rowOff>
        </xdr:from>
        <xdr:to>
          <xdr:col>51</xdr:col>
          <xdr:colOff>0</xdr:colOff>
          <xdr:row>42</xdr:row>
          <xdr:rowOff>19050</xdr:rowOff>
        </xdr:to>
        <xdr:sp macro="" textlink="">
          <xdr:nvSpPr>
            <xdr:cNvPr id="86029" name="Drop Down 13" hidden="1">
              <a:extLst>
                <a:ext uri="{63B3BB69-23CF-44E3-9099-C40C66FF867C}">
                  <a14:compatExt spid="_x0000_s86029"/>
                </a:ext>
                <a:ext uri="{FF2B5EF4-FFF2-40B4-BE49-F238E27FC236}">
                  <a16:creationId xmlns:a16="http://schemas.microsoft.com/office/drawing/2014/main" id="{00000000-0008-0000-0500-00000D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43</xdr:row>
          <xdr:rowOff>0</xdr:rowOff>
        </xdr:from>
        <xdr:to>
          <xdr:col>51</xdr:col>
          <xdr:colOff>0</xdr:colOff>
          <xdr:row>44</xdr:row>
          <xdr:rowOff>0</xdr:rowOff>
        </xdr:to>
        <xdr:sp macro="" textlink="">
          <xdr:nvSpPr>
            <xdr:cNvPr id="86030" name="Drop Down 14" hidden="1">
              <a:extLst>
                <a:ext uri="{63B3BB69-23CF-44E3-9099-C40C66FF867C}">
                  <a14:compatExt spid="_x0000_s86030"/>
                </a:ext>
                <a:ext uri="{FF2B5EF4-FFF2-40B4-BE49-F238E27FC236}">
                  <a16:creationId xmlns:a16="http://schemas.microsoft.com/office/drawing/2014/main" id="{00000000-0008-0000-0500-00000E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45</xdr:row>
          <xdr:rowOff>0</xdr:rowOff>
        </xdr:from>
        <xdr:to>
          <xdr:col>51</xdr:col>
          <xdr:colOff>0</xdr:colOff>
          <xdr:row>46</xdr:row>
          <xdr:rowOff>19050</xdr:rowOff>
        </xdr:to>
        <xdr:sp macro="" textlink="">
          <xdr:nvSpPr>
            <xdr:cNvPr id="86031" name="Drop Down 15" hidden="1">
              <a:extLst>
                <a:ext uri="{63B3BB69-23CF-44E3-9099-C40C66FF867C}">
                  <a14:compatExt spid="_x0000_s86031"/>
                </a:ext>
                <a:ext uri="{FF2B5EF4-FFF2-40B4-BE49-F238E27FC236}">
                  <a16:creationId xmlns:a16="http://schemas.microsoft.com/office/drawing/2014/main" id="{00000000-0008-0000-0500-00000F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47</xdr:row>
          <xdr:rowOff>0</xdr:rowOff>
        </xdr:from>
        <xdr:to>
          <xdr:col>51</xdr:col>
          <xdr:colOff>0</xdr:colOff>
          <xdr:row>48</xdr:row>
          <xdr:rowOff>19050</xdr:rowOff>
        </xdr:to>
        <xdr:sp macro="" textlink="">
          <xdr:nvSpPr>
            <xdr:cNvPr id="86032" name="Drop Down 16" hidden="1">
              <a:extLst>
                <a:ext uri="{63B3BB69-23CF-44E3-9099-C40C66FF867C}">
                  <a14:compatExt spid="_x0000_s86032"/>
                </a:ext>
                <a:ext uri="{FF2B5EF4-FFF2-40B4-BE49-F238E27FC236}">
                  <a16:creationId xmlns:a16="http://schemas.microsoft.com/office/drawing/2014/main" id="{00000000-0008-0000-0500-000010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49</xdr:row>
          <xdr:rowOff>0</xdr:rowOff>
        </xdr:from>
        <xdr:to>
          <xdr:col>51</xdr:col>
          <xdr:colOff>0</xdr:colOff>
          <xdr:row>50</xdr:row>
          <xdr:rowOff>19050</xdr:rowOff>
        </xdr:to>
        <xdr:sp macro="" textlink="">
          <xdr:nvSpPr>
            <xdr:cNvPr id="86033" name="Drop Down 17" hidden="1">
              <a:extLst>
                <a:ext uri="{63B3BB69-23CF-44E3-9099-C40C66FF867C}">
                  <a14:compatExt spid="_x0000_s86033"/>
                </a:ext>
                <a:ext uri="{FF2B5EF4-FFF2-40B4-BE49-F238E27FC236}">
                  <a16:creationId xmlns:a16="http://schemas.microsoft.com/office/drawing/2014/main" id="{00000000-0008-0000-0500-000011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51</xdr:row>
          <xdr:rowOff>0</xdr:rowOff>
        </xdr:from>
        <xdr:to>
          <xdr:col>51</xdr:col>
          <xdr:colOff>0</xdr:colOff>
          <xdr:row>52</xdr:row>
          <xdr:rowOff>19050</xdr:rowOff>
        </xdr:to>
        <xdr:sp macro="" textlink="">
          <xdr:nvSpPr>
            <xdr:cNvPr id="86034" name="Drop Down 18" hidden="1">
              <a:extLst>
                <a:ext uri="{63B3BB69-23CF-44E3-9099-C40C66FF867C}">
                  <a14:compatExt spid="_x0000_s86034"/>
                </a:ext>
                <a:ext uri="{FF2B5EF4-FFF2-40B4-BE49-F238E27FC236}">
                  <a16:creationId xmlns:a16="http://schemas.microsoft.com/office/drawing/2014/main" id="{00000000-0008-0000-0500-000012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53</xdr:row>
          <xdr:rowOff>0</xdr:rowOff>
        </xdr:from>
        <xdr:to>
          <xdr:col>51</xdr:col>
          <xdr:colOff>0</xdr:colOff>
          <xdr:row>54</xdr:row>
          <xdr:rowOff>19050</xdr:rowOff>
        </xdr:to>
        <xdr:sp macro="" textlink="">
          <xdr:nvSpPr>
            <xdr:cNvPr id="86035" name="Drop Down 19" hidden="1">
              <a:extLst>
                <a:ext uri="{63B3BB69-23CF-44E3-9099-C40C66FF867C}">
                  <a14:compatExt spid="_x0000_s86035"/>
                </a:ext>
                <a:ext uri="{FF2B5EF4-FFF2-40B4-BE49-F238E27FC236}">
                  <a16:creationId xmlns:a16="http://schemas.microsoft.com/office/drawing/2014/main" id="{00000000-0008-0000-0500-000013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55</xdr:row>
          <xdr:rowOff>0</xdr:rowOff>
        </xdr:from>
        <xdr:to>
          <xdr:col>51</xdr:col>
          <xdr:colOff>0</xdr:colOff>
          <xdr:row>56</xdr:row>
          <xdr:rowOff>19050</xdr:rowOff>
        </xdr:to>
        <xdr:sp macro="" textlink="">
          <xdr:nvSpPr>
            <xdr:cNvPr id="86036" name="Drop Down 20" hidden="1">
              <a:extLst>
                <a:ext uri="{63B3BB69-23CF-44E3-9099-C40C66FF867C}">
                  <a14:compatExt spid="_x0000_s86036"/>
                </a:ext>
                <a:ext uri="{FF2B5EF4-FFF2-40B4-BE49-F238E27FC236}">
                  <a16:creationId xmlns:a16="http://schemas.microsoft.com/office/drawing/2014/main" id="{00000000-0008-0000-0500-000014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57</xdr:row>
          <xdr:rowOff>0</xdr:rowOff>
        </xdr:from>
        <xdr:to>
          <xdr:col>51</xdr:col>
          <xdr:colOff>0</xdr:colOff>
          <xdr:row>58</xdr:row>
          <xdr:rowOff>19050</xdr:rowOff>
        </xdr:to>
        <xdr:sp macro="" textlink="">
          <xdr:nvSpPr>
            <xdr:cNvPr id="86037" name="Drop Down 21" hidden="1">
              <a:extLst>
                <a:ext uri="{63B3BB69-23CF-44E3-9099-C40C66FF867C}">
                  <a14:compatExt spid="_x0000_s86037"/>
                </a:ext>
                <a:ext uri="{FF2B5EF4-FFF2-40B4-BE49-F238E27FC236}">
                  <a16:creationId xmlns:a16="http://schemas.microsoft.com/office/drawing/2014/main" id="{00000000-0008-0000-0500-000015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59</xdr:row>
          <xdr:rowOff>0</xdr:rowOff>
        </xdr:from>
        <xdr:to>
          <xdr:col>51</xdr:col>
          <xdr:colOff>0</xdr:colOff>
          <xdr:row>60</xdr:row>
          <xdr:rowOff>19050</xdr:rowOff>
        </xdr:to>
        <xdr:sp macro="" textlink="">
          <xdr:nvSpPr>
            <xdr:cNvPr id="86038" name="Drop Down 22" hidden="1">
              <a:extLst>
                <a:ext uri="{63B3BB69-23CF-44E3-9099-C40C66FF867C}">
                  <a14:compatExt spid="_x0000_s86038"/>
                </a:ext>
                <a:ext uri="{FF2B5EF4-FFF2-40B4-BE49-F238E27FC236}">
                  <a16:creationId xmlns:a16="http://schemas.microsoft.com/office/drawing/2014/main" id="{00000000-0008-0000-0500-000016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61</xdr:row>
          <xdr:rowOff>0</xdr:rowOff>
        </xdr:from>
        <xdr:to>
          <xdr:col>51</xdr:col>
          <xdr:colOff>0</xdr:colOff>
          <xdr:row>62</xdr:row>
          <xdr:rowOff>19050</xdr:rowOff>
        </xdr:to>
        <xdr:sp macro="" textlink="">
          <xdr:nvSpPr>
            <xdr:cNvPr id="86039" name="Drop Down 23" hidden="1">
              <a:extLst>
                <a:ext uri="{63B3BB69-23CF-44E3-9099-C40C66FF867C}">
                  <a14:compatExt spid="_x0000_s86039"/>
                </a:ext>
                <a:ext uri="{FF2B5EF4-FFF2-40B4-BE49-F238E27FC236}">
                  <a16:creationId xmlns:a16="http://schemas.microsoft.com/office/drawing/2014/main" id="{00000000-0008-0000-0500-000017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63</xdr:row>
          <xdr:rowOff>0</xdr:rowOff>
        </xdr:from>
        <xdr:to>
          <xdr:col>51</xdr:col>
          <xdr:colOff>0</xdr:colOff>
          <xdr:row>64</xdr:row>
          <xdr:rowOff>19050</xdr:rowOff>
        </xdr:to>
        <xdr:sp macro="" textlink="">
          <xdr:nvSpPr>
            <xdr:cNvPr id="86040" name="Drop Down 24" hidden="1">
              <a:extLst>
                <a:ext uri="{63B3BB69-23CF-44E3-9099-C40C66FF867C}">
                  <a14:compatExt spid="_x0000_s86040"/>
                </a:ext>
                <a:ext uri="{FF2B5EF4-FFF2-40B4-BE49-F238E27FC236}">
                  <a16:creationId xmlns:a16="http://schemas.microsoft.com/office/drawing/2014/main" id="{00000000-0008-0000-0500-000018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65</xdr:row>
          <xdr:rowOff>0</xdr:rowOff>
        </xdr:from>
        <xdr:to>
          <xdr:col>51</xdr:col>
          <xdr:colOff>0</xdr:colOff>
          <xdr:row>66</xdr:row>
          <xdr:rowOff>19050</xdr:rowOff>
        </xdr:to>
        <xdr:sp macro="" textlink="">
          <xdr:nvSpPr>
            <xdr:cNvPr id="86041" name="Drop Down 25" hidden="1">
              <a:extLst>
                <a:ext uri="{63B3BB69-23CF-44E3-9099-C40C66FF867C}">
                  <a14:compatExt spid="_x0000_s86041"/>
                </a:ext>
                <a:ext uri="{FF2B5EF4-FFF2-40B4-BE49-F238E27FC236}">
                  <a16:creationId xmlns:a16="http://schemas.microsoft.com/office/drawing/2014/main" id="{00000000-0008-0000-0500-000019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67</xdr:row>
          <xdr:rowOff>0</xdr:rowOff>
        </xdr:from>
        <xdr:to>
          <xdr:col>51</xdr:col>
          <xdr:colOff>0</xdr:colOff>
          <xdr:row>68</xdr:row>
          <xdr:rowOff>19050</xdr:rowOff>
        </xdr:to>
        <xdr:sp macro="" textlink="">
          <xdr:nvSpPr>
            <xdr:cNvPr id="86042" name="Drop Down 26" hidden="1">
              <a:extLst>
                <a:ext uri="{63B3BB69-23CF-44E3-9099-C40C66FF867C}">
                  <a14:compatExt spid="_x0000_s86042"/>
                </a:ext>
                <a:ext uri="{FF2B5EF4-FFF2-40B4-BE49-F238E27FC236}">
                  <a16:creationId xmlns:a16="http://schemas.microsoft.com/office/drawing/2014/main" id="{00000000-0008-0000-0500-00001A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69</xdr:row>
          <xdr:rowOff>0</xdr:rowOff>
        </xdr:from>
        <xdr:to>
          <xdr:col>51</xdr:col>
          <xdr:colOff>0</xdr:colOff>
          <xdr:row>70</xdr:row>
          <xdr:rowOff>19050</xdr:rowOff>
        </xdr:to>
        <xdr:sp macro="" textlink="">
          <xdr:nvSpPr>
            <xdr:cNvPr id="86043" name="Drop Down 27" hidden="1">
              <a:extLst>
                <a:ext uri="{63B3BB69-23CF-44E3-9099-C40C66FF867C}">
                  <a14:compatExt spid="_x0000_s86043"/>
                </a:ext>
                <a:ext uri="{FF2B5EF4-FFF2-40B4-BE49-F238E27FC236}">
                  <a16:creationId xmlns:a16="http://schemas.microsoft.com/office/drawing/2014/main" id="{00000000-0008-0000-0500-00001B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71</xdr:row>
          <xdr:rowOff>0</xdr:rowOff>
        </xdr:from>
        <xdr:to>
          <xdr:col>51</xdr:col>
          <xdr:colOff>0</xdr:colOff>
          <xdr:row>72</xdr:row>
          <xdr:rowOff>19050</xdr:rowOff>
        </xdr:to>
        <xdr:sp macro="" textlink="">
          <xdr:nvSpPr>
            <xdr:cNvPr id="86044" name="Drop Down 28" hidden="1">
              <a:extLst>
                <a:ext uri="{63B3BB69-23CF-44E3-9099-C40C66FF867C}">
                  <a14:compatExt spid="_x0000_s86044"/>
                </a:ext>
                <a:ext uri="{FF2B5EF4-FFF2-40B4-BE49-F238E27FC236}">
                  <a16:creationId xmlns:a16="http://schemas.microsoft.com/office/drawing/2014/main" id="{00000000-0008-0000-0500-00001C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73</xdr:row>
          <xdr:rowOff>0</xdr:rowOff>
        </xdr:from>
        <xdr:to>
          <xdr:col>51</xdr:col>
          <xdr:colOff>0</xdr:colOff>
          <xdr:row>74</xdr:row>
          <xdr:rowOff>19050</xdr:rowOff>
        </xdr:to>
        <xdr:sp macro="" textlink="">
          <xdr:nvSpPr>
            <xdr:cNvPr id="86045" name="Drop Down 29" hidden="1">
              <a:extLst>
                <a:ext uri="{63B3BB69-23CF-44E3-9099-C40C66FF867C}">
                  <a14:compatExt spid="_x0000_s86045"/>
                </a:ext>
                <a:ext uri="{FF2B5EF4-FFF2-40B4-BE49-F238E27FC236}">
                  <a16:creationId xmlns:a16="http://schemas.microsoft.com/office/drawing/2014/main" id="{00000000-0008-0000-0500-00001D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75</xdr:row>
          <xdr:rowOff>0</xdr:rowOff>
        </xdr:from>
        <xdr:to>
          <xdr:col>51</xdr:col>
          <xdr:colOff>0</xdr:colOff>
          <xdr:row>76</xdr:row>
          <xdr:rowOff>19050</xdr:rowOff>
        </xdr:to>
        <xdr:sp macro="" textlink="">
          <xdr:nvSpPr>
            <xdr:cNvPr id="86046" name="Drop Down 30" hidden="1">
              <a:extLst>
                <a:ext uri="{63B3BB69-23CF-44E3-9099-C40C66FF867C}">
                  <a14:compatExt spid="_x0000_s86046"/>
                </a:ext>
                <a:ext uri="{FF2B5EF4-FFF2-40B4-BE49-F238E27FC236}">
                  <a16:creationId xmlns:a16="http://schemas.microsoft.com/office/drawing/2014/main" id="{00000000-0008-0000-0500-00001E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77</xdr:row>
          <xdr:rowOff>0</xdr:rowOff>
        </xdr:from>
        <xdr:to>
          <xdr:col>51</xdr:col>
          <xdr:colOff>0</xdr:colOff>
          <xdr:row>78</xdr:row>
          <xdr:rowOff>19050</xdr:rowOff>
        </xdr:to>
        <xdr:sp macro="" textlink="">
          <xdr:nvSpPr>
            <xdr:cNvPr id="86047" name="Drop Down 31" hidden="1">
              <a:extLst>
                <a:ext uri="{63B3BB69-23CF-44E3-9099-C40C66FF867C}">
                  <a14:compatExt spid="_x0000_s86047"/>
                </a:ext>
                <a:ext uri="{FF2B5EF4-FFF2-40B4-BE49-F238E27FC236}">
                  <a16:creationId xmlns:a16="http://schemas.microsoft.com/office/drawing/2014/main" id="{00000000-0008-0000-0500-00001F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79</xdr:row>
          <xdr:rowOff>0</xdr:rowOff>
        </xdr:from>
        <xdr:to>
          <xdr:col>51</xdr:col>
          <xdr:colOff>0</xdr:colOff>
          <xdr:row>80</xdr:row>
          <xdr:rowOff>19050</xdr:rowOff>
        </xdr:to>
        <xdr:sp macro="" textlink="">
          <xdr:nvSpPr>
            <xdr:cNvPr id="86048" name="Drop Down 32" hidden="1">
              <a:extLst>
                <a:ext uri="{63B3BB69-23CF-44E3-9099-C40C66FF867C}">
                  <a14:compatExt spid="_x0000_s86048"/>
                </a:ext>
                <a:ext uri="{FF2B5EF4-FFF2-40B4-BE49-F238E27FC236}">
                  <a16:creationId xmlns:a16="http://schemas.microsoft.com/office/drawing/2014/main" id="{00000000-0008-0000-0500-000020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81</xdr:row>
          <xdr:rowOff>0</xdr:rowOff>
        </xdr:from>
        <xdr:to>
          <xdr:col>51</xdr:col>
          <xdr:colOff>0</xdr:colOff>
          <xdr:row>82</xdr:row>
          <xdr:rowOff>19050</xdr:rowOff>
        </xdr:to>
        <xdr:sp macro="" textlink="">
          <xdr:nvSpPr>
            <xdr:cNvPr id="86049" name="Drop Down 33" hidden="1">
              <a:extLst>
                <a:ext uri="{63B3BB69-23CF-44E3-9099-C40C66FF867C}">
                  <a14:compatExt spid="_x0000_s86049"/>
                </a:ext>
                <a:ext uri="{FF2B5EF4-FFF2-40B4-BE49-F238E27FC236}">
                  <a16:creationId xmlns:a16="http://schemas.microsoft.com/office/drawing/2014/main" id="{00000000-0008-0000-0500-000021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83</xdr:row>
          <xdr:rowOff>0</xdr:rowOff>
        </xdr:from>
        <xdr:to>
          <xdr:col>51</xdr:col>
          <xdr:colOff>0</xdr:colOff>
          <xdr:row>84</xdr:row>
          <xdr:rowOff>19050</xdr:rowOff>
        </xdr:to>
        <xdr:sp macro="" textlink="">
          <xdr:nvSpPr>
            <xdr:cNvPr id="86050" name="Drop Down 34" hidden="1">
              <a:extLst>
                <a:ext uri="{63B3BB69-23CF-44E3-9099-C40C66FF867C}">
                  <a14:compatExt spid="_x0000_s86050"/>
                </a:ext>
                <a:ext uri="{FF2B5EF4-FFF2-40B4-BE49-F238E27FC236}">
                  <a16:creationId xmlns:a16="http://schemas.microsoft.com/office/drawing/2014/main" id="{00000000-0008-0000-0500-000022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85</xdr:row>
          <xdr:rowOff>0</xdr:rowOff>
        </xdr:from>
        <xdr:to>
          <xdr:col>51</xdr:col>
          <xdr:colOff>0</xdr:colOff>
          <xdr:row>86</xdr:row>
          <xdr:rowOff>19050</xdr:rowOff>
        </xdr:to>
        <xdr:sp macro="" textlink="">
          <xdr:nvSpPr>
            <xdr:cNvPr id="86051" name="Drop Down 35" hidden="1">
              <a:extLst>
                <a:ext uri="{63B3BB69-23CF-44E3-9099-C40C66FF867C}">
                  <a14:compatExt spid="_x0000_s86051"/>
                </a:ext>
                <a:ext uri="{FF2B5EF4-FFF2-40B4-BE49-F238E27FC236}">
                  <a16:creationId xmlns:a16="http://schemas.microsoft.com/office/drawing/2014/main" id="{00000000-0008-0000-0500-000023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87</xdr:row>
          <xdr:rowOff>0</xdr:rowOff>
        </xdr:from>
        <xdr:to>
          <xdr:col>51</xdr:col>
          <xdr:colOff>0</xdr:colOff>
          <xdr:row>88</xdr:row>
          <xdr:rowOff>19050</xdr:rowOff>
        </xdr:to>
        <xdr:sp macro="" textlink="">
          <xdr:nvSpPr>
            <xdr:cNvPr id="86052" name="Drop Down 36" hidden="1">
              <a:extLst>
                <a:ext uri="{63B3BB69-23CF-44E3-9099-C40C66FF867C}">
                  <a14:compatExt spid="_x0000_s86052"/>
                </a:ext>
                <a:ext uri="{FF2B5EF4-FFF2-40B4-BE49-F238E27FC236}">
                  <a16:creationId xmlns:a16="http://schemas.microsoft.com/office/drawing/2014/main" id="{00000000-0008-0000-0500-000024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89</xdr:row>
          <xdr:rowOff>0</xdr:rowOff>
        </xdr:from>
        <xdr:to>
          <xdr:col>51</xdr:col>
          <xdr:colOff>0</xdr:colOff>
          <xdr:row>90</xdr:row>
          <xdr:rowOff>19050</xdr:rowOff>
        </xdr:to>
        <xdr:sp macro="" textlink="">
          <xdr:nvSpPr>
            <xdr:cNvPr id="86053" name="Drop Down 37" hidden="1">
              <a:extLst>
                <a:ext uri="{63B3BB69-23CF-44E3-9099-C40C66FF867C}">
                  <a14:compatExt spid="_x0000_s86053"/>
                </a:ext>
                <a:ext uri="{FF2B5EF4-FFF2-40B4-BE49-F238E27FC236}">
                  <a16:creationId xmlns:a16="http://schemas.microsoft.com/office/drawing/2014/main" id="{00000000-0008-0000-0500-000025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91</xdr:row>
          <xdr:rowOff>0</xdr:rowOff>
        </xdr:from>
        <xdr:to>
          <xdr:col>51</xdr:col>
          <xdr:colOff>0</xdr:colOff>
          <xdr:row>92</xdr:row>
          <xdr:rowOff>19050</xdr:rowOff>
        </xdr:to>
        <xdr:sp macro="" textlink="">
          <xdr:nvSpPr>
            <xdr:cNvPr id="86054" name="Drop Down 38" hidden="1">
              <a:extLst>
                <a:ext uri="{63B3BB69-23CF-44E3-9099-C40C66FF867C}">
                  <a14:compatExt spid="_x0000_s86054"/>
                </a:ext>
                <a:ext uri="{FF2B5EF4-FFF2-40B4-BE49-F238E27FC236}">
                  <a16:creationId xmlns:a16="http://schemas.microsoft.com/office/drawing/2014/main" id="{00000000-0008-0000-0500-000026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93</xdr:row>
          <xdr:rowOff>0</xdr:rowOff>
        </xdr:from>
        <xdr:to>
          <xdr:col>51</xdr:col>
          <xdr:colOff>0</xdr:colOff>
          <xdr:row>94</xdr:row>
          <xdr:rowOff>19050</xdr:rowOff>
        </xdr:to>
        <xdr:sp macro="" textlink="">
          <xdr:nvSpPr>
            <xdr:cNvPr id="86055" name="Drop Down 39" hidden="1">
              <a:extLst>
                <a:ext uri="{63B3BB69-23CF-44E3-9099-C40C66FF867C}">
                  <a14:compatExt spid="_x0000_s86055"/>
                </a:ext>
                <a:ext uri="{FF2B5EF4-FFF2-40B4-BE49-F238E27FC236}">
                  <a16:creationId xmlns:a16="http://schemas.microsoft.com/office/drawing/2014/main" id="{00000000-0008-0000-0500-000027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95</xdr:row>
          <xdr:rowOff>0</xdr:rowOff>
        </xdr:from>
        <xdr:to>
          <xdr:col>51</xdr:col>
          <xdr:colOff>0</xdr:colOff>
          <xdr:row>96</xdr:row>
          <xdr:rowOff>19050</xdr:rowOff>
        </xdr:to>
        <xdr:sp macro="" textlink="">
          <xdr:nvSpPr>
            <xdr:cNvPr id="86056" name="Drop Down 40" hidden="1">
              <a:extLst>
                <a:ext uri="{63B3BB69-23CF-44E3-9099-C40C66FF867C}">
                  <a14:compatExt spid="_x0000_s86056"/>
                </a:ext>
                <a:ext uri="{FF2B5EF4-FFF2-40B4-BE49-F238E27FC236}">
                  <a16:creationId xmlns:a16="http://schemas.microsoft.com/office/drawing/2014/main" id="{00000000-0008-0000-0500-000028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97</xdr:row>
          <xdr:rowOff>0</xdr:rowOff>
        </xdr:from>
        <xdr:to>
          <xdr:col>51</xdr:col>
          <xdr:colOff>0</xdr:colOff>
          <xdr:row>98</xdr:row>
          <xdr:rowOff>19050</xdr:rowOff>
        </xdr:to>
        <xdr:sp macro="" textlink="">
          <xdr:nvSpPr>
            <xdr:cNvPr id="86057" name="Drop Down 41" hidden="1">
              <a:extLst>
                <a:ext uri="{63B3BB69-23CF-44E3-9099-C40C66FF867C}">
                  <a14:compatExt spid="_x0000_s86057"/>
                </a:ext>
                <a:ext uri="{FF2B5EF4-FFF2-40B4-BE49-F238E27FC236}">
                  <a16:creationId xmlns:a16="http://schemas.microsoft.com/office/drawing/2014/main" id="{00000000-0008-0000-0500-000029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99</xdr:row>
          <xdr:rowOff>0</xdr:rowOff>
        </xdr:from>
        <xdr:to>
          <xdr:col>51</xdr:col>
          <xdr:colOff>0</xdr:colOff>
          <xdr:row>100</xdr:row>
          <xdr:rowOff>19050</xdr:rowOff>
        </xdr:to>
        <xdr:sp macro="" textlink="">
          <xdr:nvSpPr>
            <xdr:cNvPr id="86058" name="Drop Down 42" hidden="1">
              <a:extLst>
                <a:ext uri="{63B3BB69-23CF-44E3-9099-C40C66FF867C}">
                  <a14:compatExt spid="_x0000_s86058"/>
                </a:ext>
                <a:ext uri="{FF2B5EF4-FFF2-40B4-BE49-F238E27FC236}">
                  <a16:creationId xmlns:a16="http://schemas.microsoft.com/office/drawing/2014/main" id="{00000000-0008-0000-0500-00002A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101</xdr:row>
          <xdr:rowOff>0</xdr:rowOff>
        </xdr:from>
        <xdr:to>
          <xdr:col>51</xdr:col>
          <xdr:colOff>0</xdr:colOff>
          <xdr:row>102</xdr:row>
          <xdr:rowOff>19050</xdr:rowOff>
        </xdr:to>
        <xdr:sp macro="" textlink="">
          <xdr:nvSpPr>
            <xdr:cNvPr id="86059" name="Drop Down 43" hidden="1">
              <a:extLst>
                <a:ext uri="{63B3BB69-23CF-44E3-9099-C40C66FF867C}">
                  <a14:compatExt spid="_x0000_s86059"/>
                </a:ext>
                <a:ext uri="{FF2B5EF4-FFF2-40B4-BE49-F238E27FC236}">
                  <a16:creationId xmlns:a16="http://schemas.microsoft.com/office/drawing/2014/main" id="{00000000-0008-0000-0500-00002B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103</xdr:row>
          <xdr:rowOff>0</xdr:rowOff>
        </xdr:from>
        <xdr:to>
          <xdr:col>51</xdr:col>
          <xdr:colOff>0</xdr:colOff>
          <xdr:row>104</xdr:row>
          <xdr:rowOff>19050</xdr:rowOff>
        </xdr:to>
        <xdr:sp macro="" textlink="">
          <xdr:nvSpPr>
            <xdr:cNvPr id="86060" name="Drop Down 44" hidden="1">
              <a:extLst>
                <a:ext uri="{63B3BB69-23CF-44E3-9099-C40C66FF867C}">
                  <a14:compatExt spid="_x0000_s86060"/>
                </a:ext>
                <a:ext uri="{FF2B5EF4-FFF2-40B4-BE49-F238E27FC236}">
                  <a16:creationId xmlns:a16="http://schemas.microsoft.com/office/drawing/2014/main" id="{00000000-0008-0000-0500-00002C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105</xdr:row>
          <xdr:rowOff>0</xdr:rowOff>
        </xdr:from>
        <xdr:to>
          <xdr:col>51</xdr:col>
          <xdr:colOff>0</xdr:colOff>
          <xdr:row>106</xdr:row>
          <xdr:rowOff>19050</xdr:rowOff>
        </xdr:to>
        <xdr:sp macro="" textlink="">
          <xdr:nvSpPr>
            <xdr:cNvPr id="86061" name="Drop Down 45" hidden="1">
              <a:extLst>
                <a:ext uri="{63B3BB69-23CF-44E3-9099-C40C66FF867C}">
                  <a14:compatExt spid="_x0000_s86061"/>
                </a:ext>
                <a:ext uri="{FF2B5EF4-FFF2-40B4-BE49-F238E27FC236}">
                  <a16:creationId xmlns:a16="http://schemas.microsoft.com/office/drawing/2014/main" id="{00000000-0008-0000-0500-00002D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107</xdr:row>
          <xdr:rowOff>0</xdr:rowOff>
        </xdr:from>
        <xdr:to>
          <xdr:col>51</xdr:col>
          <xdr:colOff>0</xdr:colOff>
          <xdr:row>108</xdr:row>
          <xdr:rowOff>19050</xdr:rowOff>
        </xdr:to>
        <xdr:sp macro="" textlink="">
          <xdr:nvSpPr>
            <xdr:cNvPr id="86062" name="Drop Down 46" hidden="1">
              <a:extLst>
                <a:ext uri="{63B3BB69-23CF-44E3-9099-C40C66FF867C}">
                  <a14:compatExt spid="_x0000_s86062"/>
                </a:ext>
                <a:ext uri="{FF2B5EF4-FFF2-40B4-BE49-F238E27FC236}">
                  <a16:creationId xmlns:a16="http://schemas.microsoft.com/office/drawing/2014/main" id="{00000000-0008-0000-0500-00002E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109</xdr:row>
          <xdr:rowOff>0</xdr:rowOff>
        </xdr:from>
        <xdr:to>
          <xdr:col>51</xdr:col>
          <xdr:colOff>0</xdr:colOff>
          <xdr:row>110</xdr:row>
          <xdr:rowOff>19050</xdr:rowOff>
        </xdr:to>
        <xdr:sp macro="" textlink="">
          <xdr:nvSpPr>
            <xdr:cNvPr id="86063" name="Drop Down 47" hidden="1">
              <a:extLst>
                <a:ext uri="{63B3BB69-23CF-44E3-9099-C40C66FF867C}">
                  <a14:compatExt spid="_x0000_s86063"/>
                </a:ext>
                <a:ext uri="{FF2B5EF4-FFF2-40B4-BE49-F238E27FC236}">
                  <a16:creationId xmlns:a16="http://schemas.microsoft.com/office/drawing/2014/main" id="{00000000-0008-0000-0500-00002F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111</xdr:row>
          <xdr:rowOff>0</xdr:rowOff>
        </xdr:from>
        <xdr:to>
          <xdr:col>51</xdr:col>
          <xdr:colOff>0</xdr:colOff>
          <xdr:row>112</xdr:row>
          <xdr:rowOff>19050</xdr:rowOff>
        </xdr:to>
        <xdr:sp macro="" textlink="">
          <xdr:nvSpPr>
            <xdr:cNvPr id="86064" name="Drop Down 48" hidden="1">
              <a:extLst>
                <a:ext uri="{63B3BB69-23CF-44E3-9099-C40C66FF867C}">
                  <a14:compatExt spid="_x0000_s86064"/>
                </a:ext>
                <a:ext uri="{FF2B5EF4-FFF2-40B4-BE49-F238E27FC236}">
                  <a16:creationId xmlns:a16="http://schemas.microsoft.com/office/drawing/2014/main" id="{00000000-0008-0000-0500-000030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113</xdr:row>
          <xdr:rowOff>0</xdr:rowOff>
        </xdr:from>
        <xdr:to>
          <xdr:col>51</xdr:col>
          <xdr:colOff>0</xdr:colOff>
          <xdr:row>114</xdr:row>
          <xdr:rowOff>19050</xdr:rowOff>
        </xdr:to>
        <xdr:sp macro="" textlink="">
          <xdr:nvSpPr>
            <xdr:cNvPr id="86065" name="Drop Down 49" hidden="1">
              <a:extLst>
                <a:ext uri="{63B3BB69-23CF-44E3-9099-C40C66FF867C}">
                  <a14:compatExt spid="_x0000_s86065"/>
                </a:ext>
                <a:ext uri="{FF2B5EF4-FFF2-40B4-BE49-F238E27FC236}">
                  <a16:creationId xmlns:a16="http://schemas.microsoft.com/office/drawing/2014/main" id="{00000000-0008-0000-0500-000031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115</xdr:row>
          <xdr:rowOff>0</xdr:rowOff>
        </xdr:from>
        <xdr:to>
          <xdr:col>51</xdr:col>
          <xdr:colOff>0</xdr:colOff>
          <xdr:row>116</xdr:row>
          <xdr:rowOff>19050</xdr:rowOff>
        </xdr:to>
        <xdr:sp macro="" textlink="">
          <xdr:nvSpPr>
            <xdr:cNvPr id="86066" name="Drop Down 50" hidden="1">
              <a:extLst>
                <a:ext uri="{63B3BB69-23CF-44E3-9099-C40C66FF867C}">
                  <a14:compatExt spid="_x0000_s86066"/>
                </a:ext>
                <a:ext uri="{FF2B5EF4-FFF2-40B4-BE49-F238E27FC236}">
                  <a16:creationId xmlns:a16="http://schemas.microsoft.com/office/drawing/2014/main" id="{00000000-0008-0000-0500-000032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117</xdr:row>
          <xdr:rowOff>0</xdr:rowOff>
        </xdr:from>
        <xdr:to>
          <xdr:col>51</xdr:col>
          <xdr:colOff>0</xdr:colOff>
          <xdr:row>118</xdr:row>
          <xdr:rowOff>0</xdr:rowOff>
        </xdr:to>
        <xdr:sp macro="" textlink="">
          <xdr:nvSpPr>
            <xdr:cNvPr id="86067" name="Drop Down 51" hidden="1">
              <a:extLst>
                <a:ext uri="{63B3BB69-23CF-44E3-9099-C40C66FF867C}">
                  <a14:compatExt spid="_x0000_s86067"/>
                </a:ext>
                <a:ext uri="{FF2B5EF4-FFF2-40B4-BE49-F238E27FC236}">
                  <a16:creationId xmlns:a16="http://schemas.microsoft.com/office/drawing/2014/main" id="{00000000-0008-0000-0500-000033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8</xdr:row>
          <xdr:rowOff>0</xdr:rowOff>
        </xdr:to>
        <xdr:sp macro="" textlink="">
          <xdr:nvSpPr>
            <xdr:cNvPr id="86080" name="Drop Down 64" hidden="1">
              <a:extLst>
                <a:ext uri="{63B3BB69-23CF-44E3-9099-C40C66FF867C}">
                  <a14:compatExt spid="_x0000_s86080"/>
                </a:ext>
                <a:ext uri="{FF2B5EF4-FFF2-40B4-BE49-F238E27FC236}">
                  <a16:creationId xmlns:a16="http://schemas.microsoft.com/office/drawing/2014/main" id="{00000000-0008-0000-0500-0000405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0</xdr:colOff>
          <xdr:row>16</xdr:row>
          <xdr:rowOff>31750</xdr:rowOff>
        </xdr:from>
        <xdr:to>
          <xdr:col>51</xdr:col>
          <xdr:colOff>0</xdr:colOff>
          <xdr:row>18</xdr:row>
          <xdr:rowOff>19050</xdr:rowOff>
        </xdr:to>
        <xdr:sp macro="" textlink="">
          <xdr:nvSpPr>
            <xdr:cNvPr id="87041" name="Drop Down 1" hidden="1">
              <a:extLst>
                <a:ext uri="{63B3BB69-23CF-44E3-9099-C40C66FF867C}">
                  <a14:compatExt spid="_x0000_s87041"/>
                </a:ext>
                <a:ext uri="{FF2B5EF4-FFF2-40B4-BE49-F238E27FC236}">
                  <a16:creationId xmlns:a16="http://schemas.microsoft.com/office/drawing/2014/main" id="{00000000-0008-0000-0600-000001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19</xdr:row>
          <xdr:rowOff>0</xdr:rowOff>
        </xdr:from>
        <xdr:to>
          <xdr:col>51</xdr:col>
          <xdr:colOff>0</xdr:colOff>
          <xdr:row>20</xdr:row>
          <xdr:rowOff>0</xdr:rowOff>
        </xdr:to>
        <xdr:sp macro="" textlink="">
          <xdr:nvSpPr>
            <xdr:cNvPr id="87042" name="Drop Down 2" hidden="1">
              <a:extLst>
                <a:ext uri="{63B3BB69-23CF-44E3-9099-C40C66FF867C}">
                  <a14:compatExt spid="_x0000_s87042"/>
                </a:ext>
                <a:ext uri="{FF2B5EF4-FFF2-40B4-BE49-F238E27FC236}">
                  <a16:creationId xmlns:a16="http://schemas.microsoft.com/office/drawing/2014/main" id="{00000000-0008-0000-0600-000002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20</xdr:row>
          <xdr:rowOff>38100</xdr:rowOff>
        </xdr:from>
        <xdr:to>
          <xdr:col>51</xdr:col>
          <xdr:colOff>0</xdr:colOff>
          <xdr:row>21</xdr:row>
          <xdr:rowOff>184150</xdr:rowOff>
        </xdr:to>
        <xdr:sp macro="" textlink="">
          <xdr:nvSpPr>
            <xdr:cNvPr id="87043" name="Drop Down 3" hidden="1">
              <a:extLst>
                <a:ext uri="{63B3BB69-23CF-44E3-9099-C40C66FF867C}">
                  <a14:compatExt spid="_x0000_s87043"/>
                </a:ext>
                <a:ext uri="{FF2B5EF4-FFF2-40B4-BE49-F238E27FC236}">
                  <a16:creationId xmlns:a16="http://schemas.microsoft.com/office/drawing/2014/main" id="{00000000-0008-0000-0600-000003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23</xdr:row>
          <xdr:rowOff>0</xdr:rowOff>
        </xdr:from>
        <xdr:to>
          <xdr:col>51</xdr:col>
          <xdr:colOff>0</xdr:colOff>
          <xdr:row>24</xdr:row>
          <xdr:rowOff>0</xdr:rowOff>
        </xdr:to>
        <xdr:sp macro="" textlink="">
          <xdr:nvSpPr>
            <xdr:cNvPr id="87044" name="Drop Down 4" hidden="1">
              <a:extLst>
                <a:ext uri="{63B3BB69-23CF-44E3-9099-C40C66FF867C}">
                  <a14:compatExt spid="_x0000_s87044"/>
                </a:ext>
                <a:ext uri="{FF2B5EF4-FFF2-40B4-BE49-F238E27FC236}">
                  <a16:creationId xmlns:a16="http://schemas.microsoft.com/office/drawing/2014/main" id="{00000000-0008-0000-0600-000004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25</xdr:row>
          <xdr:rowOff>0</xdr:rowOff>
        </xdr:from>
        <xdr:to>
          <xdr:col>51</xdr:col>
          <xdr:colOff>0</xdr:colOff>
          <xdr:row>26</xdr:row>
          <xdr:rowOff>0</xdr:rowOff>
        </xdr:to>
        <xdr:sp macro="" textlink="">
          <xdr:nvSpPr>
            <xdr:cNvPr id="87045" name="Drop Down 5" hidden="1">
              <a:extLst>
                <a:ext uri="{63B3BB69-23CF-44E3-9099-C40C66FF867C}">
                  <a14:compatExt spid="_x0000_s87045"/>
                </a:ext>
                <a:ext uri="{FF2B5EF4-FFF2-40B4-BE49-F238E27FC236}">
                  <a16:creationId xmlns:a16="http://schemas.microsoft.com/office/drawing/2014/main" id="{00000000-0008-0000-0600-000005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27</xdr:row>
          <xdr:rowOff>0</xdr:rowOff>
        </xdr:from>
        <xdr:to>
          <xdr:col>51</xdr:col>
          <xdr:colOff>0</xdr:colOff>
          <xdr:row>28</xdr:row>
          <xdr:rowOff>0</xdr:rowOff>
        </xdr:to>
        <xdr:sp macro="" textlink="">
          <xdr:nvSpPr>
            <xdr:cNvPr id="87046" name="Drop Down 6" hidden="1">
              <a:extLst>
                <a:ext uri="{63B3BB69-23CF-44E3-9099-C40C66FF867C}">
                  <a14:compatExt spid="_x0000_s87046"/>
                </a:ext>
                <a:ext uri="{FF2B5EF4-FFF2-40B4-BE49-F238E27FC236}">
                  <a16:creationId xmlns:a16="http://schemas.microsoft.com/office/drawing/2014/main" id="{00000000-0008-0000-0600-000006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29</xdr:row>
          <xdr:rowOff>0</xdr:rowOff>
        </xdr:from>
        <xdr:to>
          <xdr:col>51</xdr:col>
          <xdr:colOff>0</xdr:colOff>
          <xdr:row>30</xdr:row>
          <xdr:rowOff>0</xdr:rowOff>
        </xdr:to>
        <xdr:sp macro="" textlink="">
          <xdr:nvSpPr>
            <xdr:cNvPr id="87047" name="Drop Down 7" hidden="1">
              <a:extLst>
                <a:ext uri="{63B3BB69-23CF-44E3-9099-C40C66FF867C}">
                  <a14:compatExt spid="_x0000_s87047"/>
                </a:ext>
                <a:ext uri="{FF2B5EF4-FFF2-40B4-BE49-F238E27FC236}">
                  <a16:creationId xmlns:a16="http://schemas.microsoft.com/office/drawing/2014/main" id="{00000000-0008-0000-0600-000007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31</xdr:row>
          <xdr:rowOff>0</xdr:rowOff>
        </xdr:from>
        <xdr:to>
          <xdr:col>51</xdr:col>
          <xdr:colOff>0</xdr:colOff>
          <xdr:row>31</xdr:row>
          <xdr:rowOff>190500</xdr:rowOff>
        </xdr:to>
        <xdr:sp macro="" textlink="">
          <xdr:nvSpPr>
            <xdr:cNvPr id="87048" name="Drop Down 8" hidden="1">
              <a:extLst>
                <a:ext uri="{63B3BB69-23CF-44E3-9099-C40C66FF867C}">
                  <a14:compatExt spid="_x0000_s87048"/>
                </a:ext>
                <a:ext uri="{FF2B5EF4-FFF2-40B4-BE49-F238E27FC236}">
                  <a16:creationId xmlns:a16="http://schemas.microsoft.com/office/drawing/2014/main" id="{00000000-0008-0000-0600-000008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xdr:row>
          <xdr:rowOff>0</xdr:rowOff>
        </xdr:from>
        <xdr:to>
          <xdr:col>51</xdr:col>
          <xdr:colOff>0</xdr:colOff>
          <xdr:row>34</xdr:row>
          <xdr:rowOff>0</xdr:rowOff>
        </xdr:to>
        <xdr:sp macro="" textlink="">
          <xdr:nvSpPr>
            <xdr:cNvPr id="87049" name="Drop Down 9" hidden="1">
              <a:extLst>
                <a:ext uri="{63B3BB69-23CF-44E3-9099-C40C66FF867C}">
                  <a14:compatExt spid="_x0000_s87049"/>
                </a:ext>
                <a:ext uri="{FF2B5EF4-FFF2-40B4-BE49-F238E27FC236}">
                  <a16:creationId xmlns:a16="http://schemas.microsoft.com/office/drawing/2014/main" id="{00000000-0008-0000-0600-000009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35</xdr:row>
          <xdr:rowOff>0</xdr:rowOff>
        </xdr:from>
        <xdr:to>
          <xdr:col>51</xdr:col>
          <xdr:colOff>0</xdr:colOff>
          <xdr:row>36</xdr:row>
          <xdr:rowOff>19050</xdr:rowOff>
        </xdr:to>
        <xdr:sp macro="" textlink="">
          <xdr:nvSpPr>
            <xdr:cNvPr id="87050" name="Drop Down 10" hidden="1">
              <a:extLst>
                <a:ext uri="{63B3BB69-23CF-44E3-9099-C40C66FF867C}">
                  <a14:compatExt spid="_x0000_s87050"/>
                </a:ext>
                <a:ext uri="{FF2B5EF4-FFF2-40B4-BE49-F238E27FC236}">
                  <a16:creationId xmlns:a16="http://schemas.microsoft.com/office/drawing/2014/main" id="{00000000-0008-0000-0600-00000A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37</xdr:row>
          <xdr:rowOff>0</xdr:rowOff>
        </xdr:from>
        <xdr:to>
          <xdr:col>51</xdr:col>
          <xdr:colOff>0</xdr:colOff>
          <xdr:row>38</xdr:row>
          <xdr:rowOff>0</xdr:rowOff>
        </xdr:to>
        <xdr:sp macro="" textlink="">
          <xdr:nvSpPr>
            <xdr:cNvPr id="87051" name="Drop Down 11" hidden="1">
              <a:extLst>
                <a:ext uri="{63B3BB69-23CF-44E3-9099-C40C66FF867C}">
                  <a14:compatExt spid="_x0000_s87051"/>
                </a:ext>
                <a:ext uri="{FF2B5EF4-FFF2-40B4-BE49-F238E27FC236}">
                  <a16:creationId xmlns:a16="http://schemas.microsoft.com/office/drawing/2014/main" id="{00000000-0008-0000-0600-00000B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39</xdr:row>
          <xdr:rowOff>0</xdr:rowOff>
        </xdr:from>
        <xdr:to>
          <xdr:col>51</xdr:col>
          <xdr:colOff>0</xdr:colOff>
          <xdr:row>40</xdr:row>
          <xdr:rowOff>0</xdr:rowOff>
        </xdr:to>
        <xdr:sp macro="" textlink="">
          <xdr:nvSpPr>
            <xdr:cNvPr id="87052" name="Drop Down 12" hidden="1">
              <a:extLst>
                <a:ext uri="{63B3BB69-23CF-44E3-9099-C40C66FF867C}">
                  <a14:compatExt spid="_x0000_s87052"/>
                </a:ext>
                <a:ext uri="{FF2B5EF4-FFF2-40B4-BE49-F238E27FC236}">
                  <a16:creationId xmlns:a16="http://schemas.microsoft.com/office/drawing/2014/main" id="{00000000-0008-0000-0600-00000C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41</xdr:row>
          <xdr:rowOff>0</xdr:rowOff>
        </xdr:from>
        <xdr:to>
          <xdr:col>51</xdr:col>
          <xdr:colOff>0</xdr:colOff>
          <xdr:row>42</xdr:row>
          <xdr:rowOff>0</xdr:rowOff>
        </xdr:to>
        <xdr:sp macro="" textlink="">
          <xdr:nvSpPr>
            <xdr:cNvPr id="87053" name="Drop Down 13" hidden="1">
              <a:extLst>
                <a:ext uri="{63B3BB69-23CF-44E3-9099-C40C66FF867C}">
                  <a14:compatExt spid="_x0000_s87053"/>
                </a:ext>
                <a:ext uri="{FF2B5EF4-FFF2-40B4-BE49-F238E27FC236}">
                  <a16:creationId xmlns:a16="http://schemas.microsoft.com/office/drawing/2014/main" id="{00000000-0008-0000-0600-00000D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43</xdr:row>
          <xdr:rowOff>0</xdr:rowOff>
        </xdr:from>
        <xdr:to>
          <xdr:col>51</xdr:col>
          <xdr:colOff>0</xdr:colOff>
          <xdr:row>44</xdr:row>
          <xdr:rowOff>0</xdr:rowOff>
        </xdr:to>
        <xdr:sp macro="" textlink="">
          <xdr:nvSpPr>
            <xdr:cNvPr id="87054" name="Drop Down 14" hidden="1">
              <a:extLst>
                <a:ext uri="{63B3BB69-23CF-44E3-9099-C40C66FF867C}">
                  <a14:compatExt spid="_x0000_s87054"/>
                </a:ext>
                <a:ext uri="{FF2B5EF4-FFF2-40B4-BE49-F238E27FC236}">
                  <a16:creationId xmlns:a16="http://schemas.microsoft.com/office/drawing/2014/main" id="{00000000-0008-0000-0600-00000E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45</xdr:row>
          <xdr:rowOff>0</xdr:rowOff>
        </xdr:from>
        <xdr:to>
          <xdr:col>51</xdr:col>
          <xdr:colOff>0</xdr:colOff>
          <xdr:row>46</xdr:row>
          <xdr:rowOff>0</xdr:rowOff>
        </xdr:to>
        <xdr:sp macro="" textlink="">
          <xdr:nvSpPr>
            <xdr:cNvPr id="87055" name="Drop Down 15" hidden="1">
              <a:extLst>
                <a:ext uri="{63B3BB69-23CF-44E3-9099-C40C66FF867C}">
                  <a14:compatExt spid="_x0000_s87055"/>
                </a:ext>
                <a:ext uri="{FF2B5EF4-FFF2-40B4-BE49-F238E27FC236}">
                  <a16:creationId xmlns:a16="http://schemas.microsoft.com/office/drawing/2014/main" id="{00000000-0008-0000-0600-00000F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47</xdr:row>
          <xdr:rowOff>0</xdr:rowOff>
        </xdr:from>
        <xdr:to>
          <xdr:col>51</xdr:col>
          <xdr:colOff>0</xdr:colOff>
          <xdr:row>48</xdr:row>
          <xdr:rowOff>0</xdr:rowOff>
        </xdr:to>
        <xdr:sp macro="" textlink="">
          <xdr:nvSpPr>
            <xdr:cNvPr id="87056" name="Drop Down 16" hidden="1">
              <a:extLst>
                <a:ext uri="{63B3BB69-23CF-44E3-9099-C40C66FF867C}">
                  <a14:compatExt spid="_x0000_s87056"/>
                </a:ext>
                <a:ext uri="{FF2B5EF4-FFF2-40B4-BE49-F238E27FC236}">
                  <a16:creationId xmlns:a16="http://schemas.microsoft.com/office/drawing/2014/main" id="{00000000-0008-0000-0600-000010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49</xdr:row>
          <xdr:rowOff>0</xdr:rowOff>
        </xdr:from>
        <xdr:to>
          <xdr:col>51</xdr:col>
          <xdr:colOff>0</xdr:colOff>
          <xdr:row>50</xdr:row>
          <xdr:rowOff>0</xdr:rowOff>
        </xdr:to>
        <xdr:sp macro="" textlink="">
          <xdr:nvSpPr>
            <xdr:cNvPr id="87057" name="Drop Down 17" hidden="1">
              <a:extLst>
                <a:ext uri="{63B3BB69-23CF-44E3-9099-C40C66FF867C}">
                  <a14:compatExt spid="_x0000_s87057"/>
                </a:ext>
                <a:ext uri="{FF2B5EF4-FFF2-40B4-BE49-F238E27FC236}">
                  <a16:creationId xmlns:a16="http://schemas.microsoft.com/office/drawing/2014/main" id="{00000000-0008-0000-0600-000011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51</xdr:row>
          <xdr:rowOff>0</xdr:rowOff>
        </xdr:from>
        <xdr:to>
          <xdr:col>51</xdr:col>
          <xdr:colOff>0</xdr:colOff>
          <xdr:row>52</xdr:row>
          <xdr:rowOff>19050</xdr:rowOff>
        </xdr:to>
        <xdr:sp macro="" textlink="">
          <xdr:nvSpPr>
            <xdr:cNvPr id="87058" name="Drop Down 18" hidden="1">
              <a:extLst>
                <a:ext uri="{63B3BB69-23CF-44E3-9099-C40C66FF867C}">
                  <a14:compatExt spid="_x0000_s87058"/>
                </a:ext>
                <a:ext uri="{FF2B5EF4-FFF2-40B4-BE49-F238E27FC236}">
                  <a16:creationId xmlns:a16="http://schemas.microsoft.com/office/drawing/2014/main" id="{00000000-0008-0000-0600-000012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53</xdr:row>
          <xdr:rowOff>0</xdr:rowOff>
        </xdr:from>
        <xdr:to>
          <xdr:col>51</xdr:col>
          <xdr:colOff>0</xdr:colOff>
          <xdr:row>54</xdr:row>
          <xdr:rowOff>0</xdr:rowOff>
        </xdr:to>
        <xdr:sp macro="" textlink="">
          <xdr:nvSpPr>
            <xdr:cNvPr id="87059" name="Drop Down 19" hidden="1">
              <a:extLst>
                <a:ext uri="{63B3BB69-23CF-44E3-9099-C40C66FF867C}">
                  <a14:compatExt spid="_x0000_s87059"/>
                </a:ext>
                <a:ext uri="{FF2B5EF4-FFF2-40B4-BE49-F238E27FC236}">
                  <a16:creationId xmlns:a16="http://schemas.microsoft.com/office/drawing/2014/main" id="{00000000-0008-0000-0600-000013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55</xdr:row>
          <xdr:rowOff>0</xdr:rowOff>
        </xdr:from>
        <xdr:to>
          <xdr:col>51</xdr:col>
          <xdr:colOff>0</xdr:colOff>
          <xdr:row>56</xdr:row>
          <xdr:rowOff>0</xdr:rowOff>
        </xdr:to>
        <xdr:sp macro="" textlink="">
          <xdr:nvSpPr>
            <xdr:cNvPr id="87060" name="Drop Down 20" hidden="1">
              <a:extLst>
                <a:ext uri="{63B3BB69-23CF-44E3-9099-C40C66FF867C}">
                  <a14:compatExt spid="_x0000_s87060"/>
                </a:ext>
                <a:ext uri="{FF2B5EF4-FFF2-40B4-BE49-F238E27FC236}">
                  <a16:creationId xmlns:a16="http://schemas.microsoft.com/office/drawing/2014/main" id="{00000000-0008-0000-0600-000014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57</xdr:row>
          <xdr:rowOff>0</xdr:rowOff>
        </xdr:from>
        <xdr:to>
          <xdr:col>51</xdr:col>
          <xdr:colOff>0</xdr:colOff>
          <xdr:row>58</xdr:row>
          <xdr:rowOff>0</xdr:rowOff>
        </xdr:to>
        <xdr:sp macro="" textlink="">
          <xdr:nvSpPr>
            <xdr:cNvPr id="87061" name="Drop Down 21" hidden="1">
              <a:extLst>
                <a:ext uri="{63B3BB69-23CF-44E3-9099-C40C66FF867C}">
                  <a14:compatExt spid="_x0000_s87061"/>
                </a:ext>
                <a:ext uri="{FF2B5EF4-FFF2-40B4-BE49-F238E27FC236}">
                  <a16:creationId xmlns:a16="http://schemas.microsoft.com/office/drawing/2014/main" id="{00000000-0008-0000-0600-000015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59</xdr:row>
          <xdr:rowOff>0</xdr:rowOff>
        </xdr:from>
        <xdr:to>
          <xdr:col>51</xdr:col>
          <xdr:colOff>0</xdr:colOff>
          <xdr:row>60</xdr:row>
          <xdr:rowOff>0</xdr:rowOff>
        </xdr:to>
        <xdr:sp macro="" textlink="">
          <xdr:nvSpPr>
            <xdr:cNvPr id="87062" name="Drop Down 22" hidden="1">
              <a:extLst>
                <a:ext uri="{63B3BB69-23CF-44E3-9099-C40C66FF867C}">
                  <a14:compatExt spid="_x0000_s87062"/>
                </a:ext>
                <a:ext uri="{FF2B5EF4-FFF2-40B4-BE49-F238E27FC236}">
                  <a16:creationId xmlns:a16="http://schemas.microsoft.com/office/drawing/2014/main" id="{00000000-0008-0000-0600-000016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61</xdr:row>
          <xdr:rowOff>0</xdr:rowOff>
        </xdr:from>
        <xdr:to>
          <xdr:col>51</xdr:col>
          <xdr:colOff>0</xdr:colOff>
          <xdr:row>62</xdr:row>
          <xdr:rowOff>0</xdr:rowOff>
        </xdr:to>
        <xdr:sp macro="" textlink="">
          <xdr:nvSpPr>
            <xdr:cNvPr id="87063" name="Drop Down 23" hidden="1">
              <a:extLst>
                <a:ext uri="{63B3BB69-23CF-44E3-9099-C40C66FF867C}">
                  <a14:compatExt spid="_x0000_s87063"/>
                </a:ext>
                <a:ext uri="{FF2B5EF4-FFF2-40B4-BE49-F238E27FC236}">
                  <a16:creationId xmlns:a16="http://schemas.microsoft.com/office/drawing/2014/main" id="{00000000-0008-0000-0600-000017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63</xdr:row>
          <xdr:rowOff>0</xdr:rowOff>
        </xdr:from>
        <xdr:to>
          <xdr:col>51</xdr:col>
          <xdr:colOff>0</xdr:colOff>
          <xdr:row>64</xdr:row>
          <xdr:rowOff>0</xdr:rowOff>
        </xdr:to>
        <xdr:sp macro="" textlink="">
          <xdr:nvSpPr>
            <xdr:cNvPr id="87064" name="Drop Down 24" hidden="1">
              <a:extLst>
                <a:ext uri="{63B3BB69-23CF-44E3-9099-C40C66FF867C}">
                  <a14:compatExt spid="_x0000_s87064"/>
                </a:ext>
                <a:ext uri="{FF2B5EF4-FFF2-40B4-BE49-F238E27FC236}">
                  <a16:creationId xmlns:a16="http://schemas.microsoft.com/office/drawing/2014/main" id="{00000000-0008-0000-0600-000018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65</xdr:row>
          <xdr:rowOff>0</xdr:rowOff>
        </xdr:from>
        <xdr:to>
          <xdr:col>51</xdr:col>
          <xdr:colOff>0</xdr:colOff>
          <xdr:row>66</xdr:row>
          <xdr:rowOff>19050</xdr:rowOff>
        </xdr:to>
        <xdr:sp macro="" textlink="">
          <xdr:nvSpPr>
            <xdr:cNvPr id="87065" name="Drop Down 25" hidden="1">
              <a:extLst>
                <a:ext uri="{63B3BB69-23CF-44E3-9099-C40C66FF867C}">
                  <a14:compatExt spid="_x0000_s87065"/>
                </a:ext>
                <a:ext uri="{FF2B5EF4-FFF2-40B4-BE49-F238E27FC236}">
                  <a16:creationId xmlns:a16="http://schemas.microsoft.com/office/drawing/2014/main" id="{00000000-0008-0000-0600-000019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67</xdr:row>
          <xdr:rowOff>0</xdr:rowOff>
        </xdr:from>
        <xdr:to>
          <xdr:col>51</xdr:col>
          <xdr:colOff>0</xdr:colOff>
          <xdr:row>68</xdr:row>
          <xdr:rowOff>19050</xdr:rowOff>
        </xdr:to>
        <xdr:sp macro="" textlink="">
          <xdr:nvSpPr>
            <xdr:cNvPr id="87066" name="Drop Down 26" hidden="1">
              <a:extLst>
                <a:ext uri="{63B3BB69-23CF-44E3-9099-C40C66FF867C}">
                  <a14:compatExt spid="_x0000_s87066"/>
                </a:ext>
                <a:ext uri="{FF2B5EF4-FFF2-40B4-BE49-F238E27FC236}">
                  <a16:creationId xmlns:a16="http://schemas.microsoft.com/office/drawing/2014/main" id="{00000000-0008-0000-0600-00001A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69</xdr:row>
          <xdr:rowOff>0</xdr:rowOff>
        </xdr:from>
        <xdr:to>
          <xdr:col>51</xdr:col>
          <xdr:colOff>0</xdr:colOff>
          <xdr:row>70</xdr:row>
          <xdr:rowOff>19050</xdr:rowOff>
        </xdr:to>
        <xdr:sp macro="" textlink="">
          <xdr:nvSpPr>
            <xdr:cNvPr id="87067" name="Drop Down 27" hidden="1">
              <a:extLst>
                <a:ext uri="{63B3BB69-23CF-44E3-9099-C40C66FF867C}">
                  <a14:compatExt spid="_x0000_s87067"/>
                </a:ext>
                <a:ext uri="{FF2B5EF4-FFF2-40B4-BE49-F238E27FC236}">
                  <a16:creationId xmlns:a16="http://schemas.microsoft.com/office/drawing/2014/main" id="{00000000-0008-0000-0600-00001B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71</xdr:row>
          <xdr:rowOff>0</xdr:rowOff>
        </xdr:from>
        <xdr:to>
          <xdr:col>51</xdr:col>
          <xdr:colOff>0</xdr:colOff>
          <xdr:row>72</xdr:row>
          <xdr:rowOff>19050</xdr:rowOff>
        </xdr:to>
        <xdr:sp macro="" textlink="">
          <xdr:nvSpPr>
            <xdr:cNvPr id="87068" name="Drop Down 28" hidden="1">
              <a:extLst>
                <a:ext uri="{63B3BB69-23CF-44E3-9099-C40C66FF867C}">
                  <a14:compatExt spid="_x0000_s87068"/>
                </a:ext>
                <a:ext uri="{FF2B5EF4-FFF2-40B4-BE49-F238E27FC236}">
                  <a16:creationId xmlns:a16="http://schemas.microsoft.com/office/drawing/2014/main" id="{00000000-0008-0000-0600-00001C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73</xdr:row>
          <xdr:rowOff>0</xdr:rowOff>
        </xdr:from>
        <xdr:to>
          <xdr:col>51</xdr:col>
          <xdr:colOff>0</xdr:colOff>
          <xdr:row>74</xdr:row>
          <xdr:rowOff>19050</xdr:rowOff>
        </xdr:to>
        <xdr:sp macro="" textlink="">
          <xdr:nvSpPr>
            <xdr:cNvPr id="87069" name="Drop Down 29" hidden="1">
              <a:extLst>
                <a:ext uri="{63B3BB69-23CF-44E3-9099-C40C66FF867C}">
                  <a14:compatExt spid="_x0000_s87069"/>
                </a:ext>
                <a:ext uri="{FF2B5EF4-FFF2-40B4-BE49-F238E27FC236}">
                  <a16:creationId xmlns:a16="http://schemas.microsoft.com/office/drawing/2014/main" id="{00000000-0008-0000-0600-00001D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75</xdr:row>
          <xdr:rowOff>0</xdr:rowOff>
        </xdr:from>
        <xdr:to>
          <xdr:col>51</xdr:col>
          <xdr:colOff>0</xdr:colOff>
          <xdr:row>76</xdr:row>
          <xdr:rowOff>19050</xdr:rowOff>
        </xdr:to>
        <xdr:sp macro="" textlink="">
          <xdr:nvSpPr>
            <xdr:cNvPr id="87070" name="Drop Down 30" hidden="1">
              <a:extLst>
                <a:ext uri="{63B3BB69-23CF-44E3-9099-C40C66FF867C}">
                  <a14:compatExt spid="_x0000_s87070"/>
                </a:ext>
                <a:ext uri="{FF2B5EF4-FFF2-40B4-BE49-F238E27FC236}">
                  <a16:creationId xmlns:a16="http://schemas.microsoft.com/office/drawing/2014/main" id="{00000000-0008-0000-0600-00001E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77</xdr:row>
          <xdr:rowOff>0</xdr:rowOff>
        </xdr:from>
        <xdr:to>
          <xdr:col>51</xdr:col>
          <xdr:colOff>0</xdr:colOff>
          <xdr:row>78</xdr:row>
          <xdr:rowOff>19050</xdr:rowOff>
        </xdr:to>
        <xdr:sp macro="" textlink="">
          <xdr:nvSpPr>
            <xdr:cNvPr id="87071" name="Drop Down 31" hidden="1">
              <a:extLst>
                <a:ext uri="{63B3BB69-23CF-44E3-9099-C40C66FF867C}">
                  <a14:compatExt spid="_x0000_s87071"/>
                </a:ext>
                <a:ext uri="{FF2B5EF4-FFF2-40B4-BE49-F238E27FC236}">
                  <a16:creationId xmlns:a16="http://schemas.microsoft.com/office/drawing/2014/main" id="{00000000-0008-0000-0600-00001F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79</xdr:row>
          <xdr:rowOff>0</xdr:rowOff>
        </xdr:from>
        <xdr:to>
          <xdr:col>51</xdr:col>
          <xdr:colOff>0</xdr:colOff>
          <xdr:row>80</xdr:row>
          <xdr:rowOff>19050</xdr:rowOff>
        </xdr:to>
        <xdr:sp macro="" textlink="">
          <xdr:nvSpPr>
            <xdr:cNvPr id="87072" name="Drop Down 32" hidden="1">
              <a:extLst>
                <a:ext uri="{63B3BB69-23CF-44E3-9099-C40C66FF867C}">
                  <a14:compatExt spid="_x0000_s87072"/>
                </a:ext>
                <a:ext uri="{FF2B5EF4-FFF2-40B4-BE49-F238E27FC236}">
                  <a16:creationId xmlns:a16="http://schemas.microsoft.com/office/drawing/2014/main" id="{00000000-0008-0000-0600-000020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81</xdr:row>
          <xdr:rowOff>0</xdr:rowOff>
        </xdr:from>
        <xdr:to>
          <xdr:col>51</xdr:col>
          <xdr:colOff>0</xdr:colOff>
          <xdr:row>82</xdr:row>
          <xdr:rowOff>19050</xdr:rowOff>
        </xdr:to>
        <xdr:sp macro="" textlink="">
          <xdr:nvSpPr>
            <xdr:cNvPr id="87073" name="Drop Down 33" hidden="1">
              <a:extLst>
                <a:ext uri="{63B3BB69-23CF-44E3-9099-C40C66FF867C}">
                  <a14:compatExt spid="_x0000_s87073"/>
                </a:ext>
                <a:ext uri="{FF2B5EF4-FFF2-40B4-BE49-F238E27FC236}">
                  <a16:creationId xmlns:a16="http://schemas.microsoft.com/office/drawing/2014/main" id="{00000000-0008-0000-0600-000021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83</xdr:row>
          <xdr:rowOff>0</xdr:rowOff>
        </xdr:from>
        <xdr:to>
          <xdr:col>51</xdr:col>
          <xdr:colOff>0</xdr:colOff>
          <xdr:row>84</xdr:row>
          <xdr:rowOff>19050</xdr:rowOff>
        </xdr:to>
        <xdr:sp macro="" textlink="">
          <xdr:nvSpPr>
            <xdr:cNvPr id="87074" name="Drop Down 34" hidden="1">
              <a:extLst>
                <a:ext uri="{63B3BB69-23CF-44E3-9099-C40C66FF867C}">
                  <a14:compatExt spid="_x0000_s87074"/>
                </a:ext>
                <a:ext uri="{FF2B5EF4-FFF2-40B4-BE49-F238E27FC236}">
                  <a16:creationId xmlns:a16="http://schemas.microsoft.com/office/drawing/2014/main" id="{00000000-0008-0000-0600-000022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85</xdr:row>
          <xdr:rowOff>0</xdr:rowOff>
        </xdr:from>
        <xdr:to>
          <xdr:col>51</xdr:col>
          <xdr:colOff>0</xdr:colOff>
          <xdr:row>86</xdr:row>
          <xdr:rowOff>19050</xdr:rowOff>
        </xdr:to>
        <xdr:sp macro="" textlink="">
          <xdr:nvSpPr>
            <xdr:cNvPr id="87075" name="Drop Down 35" hidden="1">
              <a:extLst>
                <a:ext uri="{63B3BB69-23CF-44E3-9099-C40C66FF867C}">
                  <a14:compatExt spid="_x0000_s87075"/>
                </a:ext>
                <a:ext uri="{FF2B5EF4-FFF2-40B4-BE49-F238E27FC236}">
                  <a16:creationId xmlns:a16="http://schemas.microsoft.com/office/drawing/2014/main" id="{00000000-0008-0000-0600-000023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87</xdr:row>
          <xdr:rowOff>0</xdr:rowOff>
        </xdr:from>
        <xdr:to>
          <xdr:col>51</xdr:col>
          <xdr:colOff>0</xdr:colOff>
          <xdr:row>88</xdr:row>
          <xdr:rowOff>19050</xdr:rowOff>
        </xdr:to>
        <xdr:sp macro="" textlink="">
          <xdr:nvSpPr>
            <xdr:cNvPr id="87076" name="Drop Down 36" hidden="1">
              <a:extLst>
                <a:ext uri="{63B3BB69-23CF-44E3-9099-C40C66FF867C}">
                  <a14:compatExt spid="_x0000_s87076"/>
                </a:ext>
                <a:ext uri="{FF2B5EF4-FFF2-40B4-BE49-F238E27FC236}">
                  <a16:creationId xmlns:a16="http://schemas.microsoft.com/office/drawing/2014/main" id="{00000000-0008-0000-0600-000024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89</xdr:row>
          <xdr:rowOff>0</xdr:rowOff>
        </xdr:from>
        <xdr:to>
          <xdr:col>51</xdr:col>
          <xdr:colOff>0</xdr:colOff>
          <xdr:row>90</xdr:row>
          <xdr:rowOff>19050</xdr:rowOff>
        </xdr:to>
        <xdr:sp macro="" textlink="">
          <xdr:nvSpPr>
            <xdr:cNvPr id="87077" name="Drop Down 37" hidden="1">
              <a:extLst>
                <a:ext uri="{63B3BB69-23CF-44E3-9099-C40C66FF867C}">
                  <a14:compatExt spid="_x0000_s87077"/>
                </a:ext>
                <a:ext uri="{FF2B5EF4-FFF2-40B4-BE49-F238E27FC236}">
                  <a16:creationId xmlns:a16="http://schemas.microsoft.com/office/drawing/2014/main" id="{00000000-0008-0000-0600-000025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91</xdr:row>
          <xdr:rowOff>0</xdr:rowOff>
        </xdr:from>
        <xdr:to>
          <xdr:col>51</xdr:col>
          <xdr:colOff>0</xdr:colOff>
          <xdr:row>92</xdr:row>
          <xdr:rowOff>19050</xdr:rowOff>
        </xdr:to>
        <xdr:sp macro="" textlink="">
          <xdr:nvSpPr>
            <xdr:cNvPr id="87078" name="Drop Down 38" hidden="1">
              <a:extLst>
                <a:ext uri="{63B3BB69-23CF-44E3-9099-C40C66FF867C}">
                  <a14:compatExt spid="_x0000_s87078"/>
                </a:ext>
                <a:ext uri="{FF2B5EF4-FFF2-40B4-BE49-F238E27FC236}">
                  <a16:creationId xmlns:a16="http://schemas.microsoft.com/office/drawing/2014/main" id="{00000000-0008-0000-0600-000026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93</xdr:row>
          <xdr:rowOff>0</xdr:rowOff>
        </xdr:from>
        <xdr:to>
          <xdr:col>51</xdr:col>
          <xdr:colOff>0</xdr:colOff>
          <xdr:row>94</xdr:row>
          <xdr:rowOff>19050</xdr:rowOff>
        </xdr:to>
        <xdr:sp macro="" textlink="">
          <xdr:nvSpPr>
            <xdr:cNvPr id="87079" name="Drop Down 39" hidden="1">
              <a:extLst>
                <a:ext uri="{63B3BB69-23CF-44E3-9099-C40C66FF867C}">
                  <a14:compatExt spid="_x0000_s87079"/>
                </a:ext>
                <a:ext uri="{FF2B5EF4-FFF2-40B4-BE49-F238E27FC236}">
                  <a16:creationId xmlns:a16="http://schemas.microsoft.com/office/drawing/2014/main" id="{00000000-0008-0000-0600-000027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95</xdr:row>
          <xdr:rowOff>0</xdr:rowOff>
        </xdr:from>
        <xdr:to>
          <xdr:col>51</xdr:col>
          <xdr:colOff>0</xdr:colOff>
          <xdr:row>96</xdr:row>
          <xdr:rowOff>19050</xdr:rowOff>
        </xdr:to>
        <xdr:sp macro="" textlink="">
          <xdr:nvSpPr>
            <xdr:cNvPr id="87080" name="Drop Down 40" hidden="1">
              <a:extLst>
                <a:ext uri="{63B3BB69-23CF-44E3-9099-C40C66FF867C}">
                  <a14:compatExt spid="_x0000_s87080"/>
                </a:ext>
                <a:ext uri="{FF2B5EF4-FFF2-40B4-BE49-F238E27FC236}">
                  <a16:creationId xmlns:a16="http://schemas.microsoft.com/office/drawing/2014/main" id="{00000000-0008-0000-0600-000028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97</xdr:row>
          <xdr:rowOff>0</xdr:rowOff>
        </xdr:from>
        <xdr:to>
          <xdr:col>51</xdr:col>
          <xdr:colOff>0</xdr:colOff>
          <xdr:row>98</xdr:row>
          <xdr:rowOff>19050</xdr:rowOff>
        </xdr:to>
        <xdr:sp macro="" textlink="">
          <xdr:nvSpPr>
            <xdr:cNvPr id="87081" name="Drop Down 41" hidden="1">
              <a:extLst>
                <a:ext uri="{63B3BB69-23CF-44E3-9099-C40C66FF867C}">
                  <a14:compatExt spid="_x0000_s87081"/>
                </a:ext>
                <a:ext uri="{FF2B5EF4-FFF2-40B4-BE49-F238E27FC236}">
                  <a16:creationId xmlns:a16="http://schemas.microsoft.com/office/drawing/2014/main" id="{00000000-0008-0000-0600-000029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99</xdr:row>
          <xdr:rowOff>0</xdr:rowOff>
        </xdr:from>
        <xdr:to>
          <xdr:col>51</xdr:col>
          <xdr:colOff>0</xdr:colOff>
          <xdr:row>100</xdr:row>
          <xdr:rowOff>19050</xdr:rowOff>
        </xdr:to>
        <xdr:sp macro="" textlink="">
          <xdr:nvSpPr>
            <xdr:cNvPr id="87082" name="Drop Down 42" hidden="1">
              <a:extLst>
                <a:ext uri="{63B3BB69-23CF-44E3-9099-C40C66FF867C}">
                  <a14:compatExt spid="_x0000_s87082"/>
                </a:ext>
                <a:ext uri="{FF2B5EF4-FFF2-40B4-BE49-F238E27FC236}">
                  <a16:creationId xmlns:a16="http://schemas.microsoft.com/office/drawing/2014/main" id="{00000000-0008-0000-0600-00002A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101</xdr:row>
          <xdr:rowOff>0</xdr:rowOff>
        </xdr:from>
        <xdr:to>
          <xdr:col>51</xdr:col>
          <xdr:colOff>0</xdr:colOff>
          <xdr:row>102</xdr:row>
          <xdr:rowOff>19050</xdr:rowOff>
        </xdr:to>
        <xdr:sp macro="" textlink="">
          <xdr:nvSpPr>
            <xdr:cNvPr id="87083" name="Drop Down 43" hidden="1">
              <a:extLst>
                <a:ext uri="{63B3BB69-23CF-44E3-9099-C40C66FF867C}">
                  <a14:compatExt spid="_x0000_s87083"/>
                </a:ext>
                <a:ext uri="{FF2B5EF4-FFF2-40B4-BE49-F238E27FC236}">
                  <a16:creationId xmlns:a16="http://schemas.microsoft.com/office/drawing/2014/main" id="{00000000-0008-0000-0600-00002B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103</xdr:row>
          <xdr:rowOff>0</xdr:rowOff>
        </xdr:from>
        <xdr:to>
          <xdr:col>51</xdr:col>
          <xdr:colOff>0</xdr:colOff>
          <xdr:row>104</xdr:row>
          <xdr:rowOff>19050</xdr:rowOff>
        </xdr:to>
        <xdr:sp macro="" textlink="">
          <xdr:nvSpPr>
            <xdr:cNvPr id="87084" name="Drop Down 44" hidden="1">
              <a:extLst>
                <a:ext uri="{63B3BB69-23CF-44E3-9099-C40C66FF867C}">
                  <a14:compatExt spid="_x0000_s87084"/>
                </a:ext>
                <a:ext uri="{FF2B5EF4-FFF2-40B4-BE49-F238E27FC236}">
                  <a16:creationId xmlns:a16="http://schemas.microsoft.com/office/drawing/2014/main" id="{00000000-0008-0000-0600-00002C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105</xdr:row>
          <xdr:rowOff>0</xdr:rowOff>
        </xdr:from>
        <xdr:to>
          <xdr:col>51</xdr:col>
          <xdr:colOff>0</xdr:colOff>
          <xdr:row>106</xdr:row>
          <xdr:rowOff>19050</xdr:rowOff>
        </xdr:to>
        <xdr:sp macro="" textlink="">
          <xdr:nvSpPr>
            <xdr:cNvPr id="87085" name="Drop Down 45" hidden="1">
              <a:extLst>
                <a:ext uri="{63B3BB69-23CF-44E3-9099-C40C66FF867C}">
                  <a14:compatExt spid="_x0000_s87085"/>
                </a:ext>
                <a:ext uri="{FF2B5EF4-FFF2-40B4-BE49-F238E27FC236}">
                  <a16:creationId xmlns:a16="http://schemas.microsoft.com/office/drawing/2014/main" id="{00000000-0008-0000-0600-00002D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107</xdr:row>
          <xdr:rowOff>0</xdr:rowOff>
        </xdr:from>
        <xdr:to>
          <xdr:col>51</xdr:col>
          <xdr:colOff>0</xdr:colOff>
          <xdr:row>108</xdr:row>
          <xdr:rowOff>19050</xdr:rowOff>
        </xdr:to>
        <xdr:sp macro="" textlink="">
          <xdr:nvSpPr>
            <xdr:cNvPr id="87086" name="Drop Down 46" hidden="1">
              <a:extLst>
                <a:ext uri="{63B3BB69-23CF-44E3-9099-C40C66FF867C}">
                  <a14:compatExt spid="_x0000_s87086"/>
                </a:ext>
                <a:ext uri="{FF2B5EF4-FFF2-40B4-BE49-F238E27FC236}">
                  <a16:creationId xmlns:a16="http://schemas.microsoft.com/office/drawing/2014/main" id="{00000000-0008-0000-0600-00002E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109</xdr:row>
          <xdr:rowOff>0</xdr:rowOff>
        </xdr:from>
        <xdr:to>
          <xdr:col>51</xdr:col>
          <xdr:colOff>0</xdr:colOff>
          <xdr:row>110</xdr:row>
          <xdr:rowOff>19050</xdr:rowOff>
        </xdr:to>
        <xdr:sp macro="" textlink="">
          <xdr:nvSpPr>
            <xdr:cNvPr id="87087" name="Drop Down 47" hidden="1">
              <a:extLst>
                <a:ext uri="{63B3BB69-23CF-44E3-9099-C40C66FF867C}">
                  <a14:compatExt spid="_x0000_s87087"/>
                </a:ext>
                <a:ext uri="{FF2B5EF4-FFF2-40B4-BE49-F238E27FC236}">
                  <a16:creationId xmlns:a16="http://schemas.microsoft.com/office/drawing/2014/main" id="{00000000-0008-0000-0600-00002F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111</xdr:row>
          <xdr:rowOff>0</xdr:rowOff>
        </xdr:from>
        <xdr:to>
          <xdr:col>51</xdr:col>
          <xdr:colOff>0</xdr:colOff>
          <xdr:row>112</xdr:row>
          <xdr:rowOff>19050</xdr:rowOff>
        </xdr:to>
        <xdr:sp macro="" textlink="">
          <xdr:nvSpPr>
            <xdr:cNvPr id="87088" name="Drop Down 48" hidden="1">
              <a:extLst>
                <a:ext uri="{63B3BB69-23CF-44E3-9099-C40C66FF867C}">
                  <a14:compatExt spid="_x0000_s87088"/>
                </a:ext>
                <a:ext uri="{FF2B5EF4-FFF2-40B4-BE49-F238E27FC236}">
                  <a16:creationId xmlns:a16="http://schemas.microsoft.com/office/drawing/2014/main" id="{00000000-0008-0000-0600-000030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113</xdr:row>
          <xdr:rowOff>0</xdr:rowOff>
        </xdr:from>
        <xdr:to>
          <xdr:col>51</xdr:col>
          <xdr:colOff>0</xdr:colOff>
          <xdr:row>114</xdr:row>
          <xdr:rowOff>19050</xdr:rowOff>
        </xdr:to>
        <xdr:sp macro="" textlink="">
          <xdr:nvSpPr>
            <xdr:cNvPr id="87089" name="Drop Down 49" hidden="1">
              <a:extLst>
                <a:ext uri="{63B3BB69-23CF-44E3-9099-C40C66FF867C}">
                  <a14:compatExt spid="_x0000_s87089"/>
                </a:ext>
                <a:ext uri="{FF2B5EF4-FFF2-40B4-BE49-F238E27FC236}">
                  <a16:creationId xmlns:a16="http://schemas.microsoft.com/office/drawing/2014/main" id="{00000000-0008-0000-0600-000031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115</xdr:row>
          <xdr:rowOff>0</xdr:rowOff>
        </xdr:from>
        <xdr:to>
          <xdr:col>51</xdr:col>
          <xdr:colOff>0</xdr:colOff>
          <xdr:row>116</xdr:row>
          <xdr:rowOff>19050</xdr:rowOff>
        </xdr:to>
        <xdr:sp macro="" textlink="">
          <xdr:nvSpPr>
            <xdr:cNvPr id="87090" name="Drop Down 50" hidden="1">
              <a:extLst>
                <a:ext uri="{63B3BB69-23CF-44E3-9099-C40C66FF867C}">
                  <a14:compatExt spid="_x0000_s87090"/>
                </a:ext>
                <a:ext uri="{FF2B5EF4-FFF2-40B4-BE49-F238E27FC236}">
                  <a16:creationId xmlns:a16="http://schemas.microsoft.com/office/drawing/2014/main" id="{00000000-0008-0000-0600-000032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117</xdr:row>
          <xdr:rowOff>0</xdr:rowOff>
        </xdr:from>
        <xdr:to>
          <xdr:col>51</xdr:col>
          <xdr:colOff>0</xdr:colOff>
          <xdr:row>118</xdr:row>
          <xdr:rowOff>0</xdr:rowOff>
        </xdr:to>
        <xdr:sp macro="" textlink="">
          <xdr:nvSpPr>
            <xdr:cNvPr id="87091" name="Drop Down 51" hidden="1">
              <a:extLst>
                <a:ext uri="{63B3BB69-23CF-44E3-9099-C40C66FF867C}">
                  <a14:compatExt spid="_x0000_s87091"/>
                </a:ext>
                <a:ext uri="{FF2B5EF4-FFF2-40B4-BE49-F238E27FC236}">
                  <a16:creationId xmlns:a16="http://schemas.microsoft.com/office/drawing/2014/main" id="{00000000-0008-0000-0600-000033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8</xdr:row>
          <xdr:rowOff>0</xdr:rowOff>
        </xdr:to>
        <xdr:sp macro="" textlink="">
          <xdr:nvSpPr>
            <xdr:cNvPr id="87092" name="Drop Down 52" hidden="1">
              <a:extLst>
                <a:ext uri="{63B3BB69-23CF-44E3-9099-C40C66FF867C}">
                  <a14:compatExt spid="_x0000_s87092"/>
                </a:ext>
                <a:ext uri="{FF2B5EF4-FFF2-40B4-BE49-F238E27FC236}">
                  <a16:creationId xmlns:a16="http://schemas.microsoft.com/office/drawing/2014/main" id="{00000000-0008-0000-0600-0000345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0</xdr:colOff>
          <xdr:row>16</xdr:row>
          <xdr:rowOff>31750</xdr:rowOff>
        </xdr:from>
        <xdr:to>
          <xdr:col>51</xdr:col>
          <xdr:colOff>0</xdr:colOff>
          <xdr:row>18</xdr:row>
          <xdr:rowOff>19050</xdr:rowOff>
        </xdr:to>
        <xdr:sp macro="" textlink="">
          <xdr:nvSpPr>
            <xdr:cNvPr id="120833" name="Drop Down 1" hidden="1">
              <a:extLst>
                <a:ext uri="{63B3BB69-23CF-44E3-9099-C40C66FF867C}">
                  <a14:compatExt spid="_x0000_s120833"/>
                </a:ext>
                <a:ext uri="{FF2B5EF4-FFF2-40B4-BE49-F238E27FC236}">
                  <a16:creationId xmlns:a16="http://schemas.microsoft.com/office/drawing/2014/main" id="{00000000-0008-0000-0700-000001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19</xdr:row>
          <xdr:rowOff>0</xdr:rowOff>
        </xdr:from>
        <xdr:to>
          <xdr:col>51</xdr:col>
          <xdr:colOff>0</xdr:colOff>
          <xdr:row>20</xdr:row>
          <xdr:rowOff>19050</xdr:rowOff>
        </xdr:to>
        <xdr:sp macro="" textlink="">
          <xdr:nvSpPr>
            <xdr:cNvPr id="120834" name="Drop Down 2" hidden="1">
              <a:extLst>
                <a:ext uri="{63B3BB69-23CF-44E3-9099-C40C66FF867C}">
                  <a14:compatExt spid="_x0000_s120834"/>
                </a:ext>
                <a:ext uri="{FF2B5EF4-FFF2-40B4-BE49-F238E27FC236}">
                  <a16:creationId xmlns:a16="http://schemas.microsoft.com/office/drawing/2014/main" id="{00000000-0008-0000-0700-00000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20</xdr:row>
          <xdr:rowOff>38100</xdr:rowOff>
        </xdr:from>
        <xdr:to>
          <xdr:col>51</xdr:col>
          <xdr:colOff>0</xdr:colOff>
          <xdr:row>22</xdr:row>
          <xdr:rowOff>0</xdr:rowOff>
        </xdr:to>
        <xdr:sp macro="" textlink="">
          <xdr:nvSpPr>
            <xdr:cNvPr id="120835" name="Drop Down 3" hidden="1">
              <a:extLst>
                <a:ext uri="{63B3BB69-23CF-44E3-9099-C40C66FF867C}">
                  <a14:compatExt spid="_x0000_s120835"/>
                </a:ext>
                <a:ext uri="{FF2B5EF4-FFF2-40B4-BE49-F238E27FC236}">
                  <a16:creationId xmlns:a16="http://schemas.microsoft.com/office/drawing/2014/main" id="{00000000-0008-0000-0700-000003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23</xdr:row>
          <xdr:rowOff>0</xdr:rowOff>
        </xdr:from>
        <xdr:to>
          <xdr:col>51</xdr:col>
          <xdr:colOff>0</xdr:colOff>
          <xdr:row>24</xdr:row>
          <xdr:rowOff>19050</xdr:rowOff>
        </xdr:to>
        <xdr:sp macro="" textlink="">
          <xdr:nvSpPr>
            <xdr:cNvPr id="120836" name="Drop Down 4" hidden="1">
              <a:extLst>
                <a:ext uri="{63B3BB69-23CF-44E3-9099-C40C66FF867C}">
                  <a14:compatExt spid="_x0000_s120836"/>
                </a:ext>
                <a:ext uri="{FF2B5EF4-FFF2-40B4-BE49-F238E27FC236}">
                  <a16:creationId xmlns:a16="http://schemas.microsoft.com/office/drawing/2014/main" id="{00000000-0008-0000-0700-000004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25</xdr:row>
          <xdr:rowOff>0</xdr:rowOff>
        </xdr:from>
        <xdr:to>
          <xdr:col>51</xdr:col>
          <xdr:colOff>0</xdr:colOff>
          <xdr:row>26</xdr:row>
          <xdr:rowOff>19050</xdr:rowOff>
        </xdr:to>
        <xdr:sp macro="" textlink="">
          <xdr:nvSpPr>
            <xdr:cNvPr id="120837" name="Drop Down 5" hidden="1">
              <a:extLst>
                <a:ext uri="{63B3BB69-23CF-44E3-9099-C40C66FF867C}">
                  <a14:compatExt spid="_x0000_s120837"/>
                </a:ext>
                <a:ext uri="{FF2B5EF4-FFF2-40B4-BE49-F238E27FC236}">
                  <a16:creationId xmlns:a16="http://schemas.microsoft.com/office/drawing/2014/main" id="{00000000-0008-0000-0700-000005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27</xdr:row>
          <xdr:rowOff>0</xdr:rowOff>
        </xdr:from>
        <xdr:to>
          <xdr:col>51</xdr:col>
          <xdr:colOff>0</xdr:colOff>
          <xdr:row>28</xdr:row>
          <xdr:rowOff>19050</xdr:rowOff>
        </xdr:to>
        <xdr:sp macro="" textlink="">
          <xdr:nvSpPr>
            <xdr:cNvPr id="120838" name="Drop Down 6" hidden="1">
              <a:extLst>
                <a:ext uri="{63B3BB69-23CF-44E3-9099-C40C66FF867C}">
                  <a14:compatExt spid="_x0000_s120838"/>
                </a:ext>
                <a:ext uri="{FF2B5EF4-FFF2-40B4-BE49-F238E27FC236}">
                  <a16:creationId xmlns:a16="http://schemas.microsoft.com/office/drawing/2014/main" id="{00000000-0008-0000-0700-000006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29</xdr:row>
          <xdr:rowOff>0</xdr:rowOff>
        </xdr:from>
        <xdr:to>
          <xdr:col>51</xdr:col>
          <xdr:colOff>0</xdr:colOff>
          <xdr:row>30</xdr:row>
          <xdr:rowOff>19050</xdr:rowOff>
        </xdr:to>
        <xdr:sp macro="" textlink="">
          <xdr:nvSpPr>
            <xdr:cNvPr id="120839" name="Drop Down 7" hidden="1">
              <a:extLst>
                <a:ext uri="{63B3BB69-23CF-44E3-9099-C40C66FF867C}">
                  <a14:compatExt spid="_x0000_s120839"/>
                </a:ext>
                <a:ext uri="{FF2B5EF4-FFF2-40B4-BE49-F238E27FC236}">
                  <a16:creationId xmlns:a16="http://schemas.microsoft.com/office/drawing/2014/main" id="{00000000-0008-0000-0700-000007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31</xdr:row>
          <xdr:rowOff>0</xdr:rowOff>
        </xdr:from>
        <xdr:to>
          <xdr:col>51</xdr:col>
          <xdr:colOff>0</xdr:colOff>
          <xdr:row>32</xdr:row>
          <xdr:rowOff>0</xdr:rowOff>
        </xdr:to>
        <xdr:sp macro="" textlink="">
          <xdr:nvSpPr>
            <xdr:cNvPr id="120840" name="Drop Down 8" hidden="1">
              <a:extLst>
                <a:ext uri="{63B3BB69-23CF-44E3-9099-C40C66FF867C}">
                  <a14:compatExt spid="_x0000_s120840"/>
                </a:ext>
                <a:ext uri="{FF2B5EF4-FFF2-40B4-BE49-F238E27FC236}">
                  <a16:creationId xmlns:a16="http://schemas.microsoft.com/office/drawing/2014/main" id="{00000000-0008-0000-0700-000008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xdr:row>
          <xdr:rowOff>0</xdr:rowOff>
        </xdr:from>
        <xdr:to>
          <xdr:col>51</xdr:col>
          <xdr:colOff>0</xdr:colOff>
          <xdr:row>34</xdr:row>
          <xdr:rowOff>19050</xdr:rowOff>
        </xdr:to>
        <xdr:sp macro="" textlink="">
          <xdr:nvSpPr>
            <xdr:cNvPr id="120841" name="Drop Down 9" hidden="1">
              <a:extLst>
                <a:ext uri="{63B3BB69-23CF-44E3-9099-C40C66FF867C}">
                  <a14:compatExt spid="_x0000_s120841"/>
                </a:ext>
                <a:ext uri="{FF2B5EF4-FFF2-40B4-BE49-F238E27FC236}">
                  <a16:creationId xmlns:a16="http://schemas.microsoft.com/office/drawing/2014/main" id="{00000000-0008-0000-0700-000009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35</xdr:row>
          <xdr:rowOff>0</xdr:rowOff>
        </xdr:from>
        <xdr:to>
          <xdr:col>51</xdr:col>
          <xdr:colOff>0</xdr:colOff>
          <xdr:row>36</xdr:row>
          <xdr:rowOff>19050</xdr:rowOff>
        </xdr:to>
        <xdr:sp macro="" textlink="">
          <xdr:nvSpPr>
            <xdr:cNvPr id="120842" name="Drop Down 10" hidden="1">
              <a:extLst>
                <a:ext uri="{63B3BB69-23CF-44E3-9099-C40C66FF867C}">
                  <a14:compatExt spid="_x0000_s120842"/>
                </a:ext>
                <a:ext uri="{FF2B5EF4-FFF2-40B4-BE49-F238E27FC236}">
                  <a16:creationId xmlns:a16="http://schemas.microsoft.com/office/drawing/2014/main" id="{00000000-0008-0000-0700-00000A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37</xdr:row>
          <xdr:rowOff>0</xdr:rowOff>
        </xdr:from>
        <xdr:to>
          <xdr:col>51</xdr:col>
          <xdr:colOff>0</xdr:colOff>
          <xdr:row>38</xdr:row>
          <xdr:rowOff>19050</xdr:rowOff>
        </xdr:to>
        <xdr:sp macro="" textlink="">
          <xdr:nvSpPr>
            <xdr:cNvPr id="120843" name="Drop Down 11" hidden="1">
              <a:extLst>
                <a:ext uri="{63B3BB69-23CF-44E3-9099-C40C66FF867C}">
                  <a14:compatExt spid="_x0000_s120843"/>
                </a:ext>
                <a:ext uri="{FF2B5EF4-FFF2-40B4-BE49-F238E27FC236}">
                  <a16:creationId xmlns:a16="http://schemas.microsoft.com/office/drawing/2014/main" id="{00000000-0008-0000-0700-00000B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39</xdr:row>
          <xdr:rowOff>0</xdr:rowOff>
        </xdr:from>
        <xdr:to>
          <xdr:col>51</xdr:col>
          <xdr:colOff>0</xdr:colOff>
          <xdr:row>40</xdr:row>
          <xdr:rowOff>19050</xdr:rowOff>
        </xdr:to>
        <xdr:sp macro="" textlink="">
          <xdr:nvSpPr>
            <xdr:cNvPr id="120844" name="Drop Down 12" hidden="1">
              <a:extLst>
                <a:ext uri="{63B3BB69-23CF-44E3-9099-C40C66FF867C}">
                  <a14:compatExt spid="_x0000_s120844"/>
                </a:ext>
                <a:ext uri="{FF2B5EF4-FFF2-40B4-BE49-F238E27FC236}">
                  <a16:creationId xmlns:a16="http://schemas.microsoft.com/office/drawing/2014/main" id="{00000000-0008-0000-0700-00000C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41</xdr:row>
          <xdr:rowOff>0</xdr:rowOff>
        </xdr:from>
        <xdr:to>
          <xdr:col>51</xdr:col>
          <xdr:colOff>0</xdr:colOff>
          <xdr:row>42</xdr:row>
          <xdr:rowOff>19050</xdr:rowOff>
        </xdr:to>
        <xdr:sp macro="" textlink="">
          <xdr:nvSpPr>
            <xdr:cNvPr id="120845" name="Drop Down 13" hidden="1">
              <a:extLst>
                <a:ext uri="{63B3BB69-23CF-44E3-9099-C40C66FF867C}">
                  <a14:compatExt spid="_x0000_s120845"/>
                </a:ext>
                <a:ext uri="{FF2B5EF4-FFF2-40B4-BE49-F238E27FC236}">
                  <a16:creationId xmlns:a16="http://schemas.microsoft.com/office/drawing/2014/main" id="{00000000-0008-0000-0700-00000D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43</xdr:row>
          <xdr:rowOff>0</xdr:rowOff>
        </xdr:from>
        <xdr:to>
          <xdr:col>51</xdr:col>
          <xdr:colOff>0</xdr:colOff>
          <xdr:row>44</xdr:row>
          <xdr:rowOff>19050</xdr:rowOff>
        </xdr:to>
        <xdr:sp macro="" textlink="">
          <xdr:nvSpPr>
            <xdr:cNvPr id="120846" name="Drop Down 14" hidden="1">
              <a:extLst>
                <a:ext uri="{63B3BB69-23CF-44E3-9099-C40C66FF867C}">
                  <a14:compatExt spid="_x0000_s120846"/>
                </a:ext>
                <a:ext uri="{FF2B5EF4-FFF2-40B4-BE49-F238E27FC236}">
                  <a16:creationId xmlns:a16="http://schemas.microsoft.com/office/drawing/2014/main" id="{00000000-0008-0000-0700-00000E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45</xdr:row>
          <xdr:rowOff>0</xdr:rowOff>
        </xdr:from>
        <xdr:to>
          <xdr:col>51</xdr:col>
          <xdr:colOff>0</xdr:colOff>
          <xdr:row>46</xdr:row>
          <xdr:rowOff>19050</xdr:rowOff>
        </xdr:to>
        <xdr:sp macro="" textlink="">
          <xdr:nvSpPr>
            <xdr:cNvPr id="120847" name="Drop Down 15" hidden="1">
              <a:extLst>
                <a:ext uri="{63B3BB69-23CF-44E3-9099-C40C66FF867C}">
                  <a14:compatExt spid="_x0000_s120847"/>
                </a:ext>
                <a:ext uri="{FF2B5EF4-FFF2-40B4-BE49-F238E27FC236}">
                  <a16:creationId xmlns:a16="http://schemas.microsoft.com/office/drawing/2014/main" id="{00000000-0008-0000-0700-00000F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47</xdr:row>
          <xdr:rowOff>0</xdr:rowOff>
        </xdr:from>
        <xdr:to>
          <xdr:col>51</xdr:col>
          <xdr:colOff>0</xdr:colOff>
          <xdr:row>48</xdr:row>
          <xdr:rowOff>19050</xdr:rowOff>
        </xdr:to>
        <xdr:sp macro="" textlink="">
          <xdr:nvSpPr>
            <xdr:cNvPr id="120848" name="Drop Down 16" hidden="1">
              <a:extLst>
                <a:ext uri="{63B3BB69-23CF-44E3-9099-C40C66FF867C}">
                  <a14:compatExt spid="_x0000_s120848"/>
                </a:ext>
                <a:ext uri="{FF2B5EF4-FFF2-40B4-BE49-F238E27FC236}">
                  <a16:creationId xmlns:a16="http://schemas.microsoft.com/office/drawing/2014/main" id="{00000000-0008-0000-0700-000010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49</xdr:row>
          <xdr:rowOff>0</xdr:rowOff>
        </xdr:from>
        <xdr:to>
          <xdr:col>51</xdr:col>
          <xdr:colOff>0</xdr:colOff>
          <xdr:row>50</xdr:row>
          <xdr:rowOff>19050</xdr:rowOff>
        </xdr:to>
        <xdr:sp macro="" textlink="">
          <xdr:nvSpPr>
            <xdr:cNvPr id="120849" name="Drop Down 17" hidden="1">
              <a:extLst>
                <a:ext uri="{63B3BB69-23CF-44E3-9099-C40C66FF867C}">
                  <a14:compatExt spid="_x0000_s120849"/>
                </a:ext>
                <a:ext uri="{FF2B5EF4-FFF2-40B4-BE49-F238E27FC236}">
                  <a16:creationId xmlns:a16="http://schemas.microsoft.com/office/drawing/2014/main" id="{00000000-0008-0000-0700-000011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51</xdr:row>
          <xdr:rowOff>0</xdr:rowOff>
        </xdr:from>
        <xdr:to>
          <xdr:col>51</xdr:col>
          <xdr:colOff>0</xdr:colOff>
          <xdr:row>52</xdr:row>
          <xdr:rowOff>19050</xdr:rowOff>
        </xdr:to>
        <xdr:sp macro="" textlink="">
          <xdr:nvSpPr>
            <xdr:cNvPr id="120850" name="Drop Down 18" hidden="1">
              <a:extLst>
                <a:ext uri="{63B3BB69-23CF-44E3-9099-C40C66FF867C}">
                  <a14:compatExt spid="_x0000_s120850"/>
                </a:ext>
                <a:ext uri="{FF2B5EF4-FFF2-40B4-BE49-F238E27FC236}">
                  <a16:creationId xmlns:a16="http://schemas.microsoft.com/office/drawing/2014/main" id="{00000000-0008-0000-0700-00001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53</xdr:row>
          <xdr:rowOff>0</xdr:rowOff>
        </xdr:from>
        <xdr:to>
          <xdr:col>51</xdr:col>
          <xdr:colOff>0</xdr:colOff>
          <xdr:row>54</xdr:row>
          <xdr:rowOff>19050</xdr:rowOff>
        </xdr:to>
        <xdr:sp macro="" textlink="">
          <xdr:nvSpPr>
            <xdr:cNvPr id="120851" name="Drop Down 19" hidden="1">
              <a:extLst>
                <a:ext uri="{63B3BB69-23CF-44E3-9099-C40C66FF867C}">
                  <a14:compatExt spid="_x0000_s120851"/>
                </a:ext>
                <a:ext uri="{FF2B5EF4-FFF2-40B4-BE49-F238E27FC236}">
                  <a16:creationId xmlns:a16="http://schemas.microsoft.com/office/drawing/2014/main" id="{00000000-0008-0000-0700-000013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55</xdr:row>
          <xdr:rowOff>0</xdr:rowOff>
        </xdr:from>
        <xdr:to>
          <xdr:col>51</xdr:col>
          <xdr:colOff>0</xdr:colOff>
          <xdr:row>56</xdr:row>
          <xdr:rowOff>19050</xdr:rowOff>
        </xdr:to>
        <xdr:sp macro="" textlink="">
          <xdr:nvSpPr>
            <xdr:cNvPr id="120852" name="Drop Down 20" hidden="1">
              <a:extLst>
                <a:ext uri="{63B3BB69-23CF-44E3-9099-C40C66FF867C}">
                  <a14:compatExt spid="_x0000_s120852"/>
                </a:ext>
                <a:ext uri="{FF2B5EF4-FFF2-40B4-BE49-F238E27FC236}">
                  <a16:creationId xmlns:a16="http://schemas.microsoft.com/office/drawing/2014/main" id="{00000000-0008-0000-0700-000014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57</xdr:row>
          <xdr:rowOff>0</xdr:rowOff>
        </xdr:from>
        <xdr:to>
          <xdr:col>51</xdr:col>
          <xdr:colOff>0</xdr:colOff>
          <xdr:row>58</xdr:row>
          <xdr:rowOff>19050</xdr:rowOff>
        </xdr:to>
        <xdr:sp macro="" textlink="">
          <xdr:nvSpPr>
            <xdr:cNvPr id="120853" name="Drop Down 21" hidden="1">
              <a:extLst>
                <a:ext uri="{63B3BB69-23CF-44E3-9099-C40C66FF867C}">
                  <a14:compatExt spid="_x0000_s120853"/>
                </a:ext>
                <a:ext uri="{FF2B5EF4-FFF2-40B4-BE49-F238E27FC236}">
                  <a16:creationId xmlns:a16="http://schemas.microsoft.com/office/drawing/2014/main" id="{00000000-0008-0000-0700-000015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59</xdr:row>
          <xdr:rowOff>0</xdr:rowOff>
        </xdr:from>
        <xdr:to>
          <xdr:col>51</xdr:col>
          <xdr:colOff>0</xdr:colOff>
          <xdr:row>60</xdr:row>
          <xdr:rowOff>19050</xdr:rowOff>
        </xdr:to>
        <xdr:sp macro="" textlink="">
          <xdr:nvSpPr>
            <xdr:cNvPr id="120854" name="Drop Down 22" hidden="1">
              <a:extLst>
                <a:ext uri="{63B3BB69-23CF-44E3-9099-C40C66FF867C}">
                  <a14:compatExt spid="_x0000_s120854"/>
                </a:ext>
                <a:ext uri="{FF2B5EF4-FFF2-40B4-BE49-F238E27FC236}">
                  <a16:creationId xmlns:a16="http://schemas.microsoft.com/office/drawing/2014/main" id="{00000000-0008-0000-0700-000016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61</xdr:row>
          <xdr:rowOff>0</xdr:rowOff>
        </xdr:from>
        <xdr:to>
          <xdr:col>51</xdr:col>
          <xdr:colOff>0</xdr:colOff>
          <xdr:row>62</xdr:row>
          <xdr:rowOff>19050</xdr:rowOff>
        </xdr:to>
        <xdr:sp macro="" textlink="">
          <xdr:nvSpPr>
            <xdr:cNvPr id="120855" name="Drop Down 23" hidden="1">
              <a:extLst>
                <a:ext uri="{63B3BB69-23CF-44E3-9099-C40C66FF867C}">
                  <a14:compatExt spid="_x0000_s120855"/>
                </a:ext>
                <a:ext uri="{FF2B5EF4-FFF2-40B4-BE49-F238E27FC236}">
                  <a16:creationId xmlns:a16="http://schemas.microsoft.com/office/drawing/2014/main" id="{00000000-0008-0000-0700-000017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63</xdr:row>
          <xdr:rowOff>0</xdr:rowOff>
        </xdr:from>
        <xdr:to>
          <xdr:col>51</xdr:col>
          <xdr:colOff>0</xdr:colOff>
          <xdr:row>64</xdr:row>
          <xdr:rowOff>19050</xdr:rowOff>
        </xdr:to>
        <xdr:sp macro="" textlink="">
          <xdr:nvSpPr>
            <xdr:cNvPr id="120856" name="Drop Down 24" hidden="1">
              <a:extLst>
                <a:ext uri="{63B3BB69-23CF-44E3-9099-C40C66FF867C}">
                  <a14:compatExt spid="_x0000_s120856"/>
                </a:ext>
                <a:ext uri="{FF2B5EF4-FFF2-40B4-BE49-F238E27FC236}">
                  <a16:creationId xmlns:a16="http://schemas.microsoft.com/office/drawing/2014/main" id="{00000000-0008-0000-0700-000018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65</xdr:row>
          <xdr:rowOff>0</xdr:rowOff>
        </xdr:from>
        <xdr:to>
          <xdr:col>51</xdr:col>
          <xdr:colOff>0</xdr:colOff>
          <xdr:row>66</xdr:row>
          <xdr:rowOff>19050</xdr:rowOff>
        </xdr:to>
        <xdr:sp macro="" textlink="">
          <xdr:nvSpPr>
            <xdr:cNvPr id="120857" name="Drop Down 25" hidden="1">
              <a:extLst>
                <a:ext uri="{63B3BB69-23CF-44E3-9099-C40C66FF867C}">
                  <a14:compatExt spid="_x0000_s120857"/>
                </a:ext>
                <a:ext uri="{FF2B5EF4-FFF2-40B4-BE49-F238E27FC236}">
                  <a16:creationId xmlns:a16="http://schemas.microsoft.com/office/drawing/2014/main" id="{00000000-0008-0000-0700-000019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67</xdr:row>
          <xdr:rowOff>0</xdr:rowOff>
        </xdr:from>
        <xdr:to>
          <xdr:col>51</xdr:col>
          <xdr:colOff>0</xdr:colOff>
          <xdr:row>68</xdr:row>
          <xdr:rowOff>19050</xdr:rowOff>
        </xdr:to>
        <xdr:sp macro="" textlink="">
          <xdr:nvSpPr>
            <xdr:cNvPr id="120858" name="Drop Down 26" hidden="1">
              <a:extLst>
                <a:ext uri="{63B3BB69-23CF-44E3-9099-C40C66FF867C}">
                  <a14:compatExt spid="_x0000_s120858"/>
                </a:ext>
                <a:ext uri="{FF2B5EF4-FFF2-40B4-BE49-F238E27FC236}">
                  <a16:creationId xmlns:a16="http://schemas.microsoft.com/office/drawing/2014/main" id="{00000000-0008-0000-0700-00001A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69</xdr:row>
          <xdr:rowOff>0</xdr:rowOff>
        </xdr:from>
        <xdr:to>
          <xdr:col>51</xdr:col>
          <xdr:colOff>0</xdr:colOff>
          <xdr:row>70</xdr:row>
          <xdr:rowOff>19050</xdr:rowOff>
        </xdr:to>
        <xdr:sp macro="" textlink="">
          <xdr:nvSpPr>
            <xdr:cNvPr id="120859" name="Drop Down 27" hidden="1">
              <a:extLst>
                <a:ext uri="{63B3BB69-23CF-44E3-9099-C40C66FF867C}">
                  <a14:compatExt spid="_x0000_s120859"/>
                </a:ext>
                <a:ext uri="{FF2B5EF4-FFF2-40B4-BE49-F238E27FC236}">
                  <a16:creationId xmlns:a16="http://schemas.microsoft.com/office/drawing/2014/main" id="{00000000-0008-0000-0700-00001B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71</xdr:row>
          <xdr:rowOff>0</xdr:rowOff>
        </xdr:from>
        <xdr:to>
          <xdr:col>51</xdr:col>
          <xdr:colOff>0</xdr:colOff>
          <xdr:row>72</xdr:row>
          <xdr:rowOff>19050</xdr:rowOff>
        </xdr:to>
        <xdr:sp macro="" textlink="">
          <xdr:nvSpPr>
            <xdr:cNvPr id="120860" name="Drop Down 28" hidden="1">
              <a:extLst>
                <a:ext uri="{63B3BB69-23CF-44E3-9099-C40C66FF867C}">
                  <a14:compatExt spid="_x0000_s120860"/>
                </a:ext>
                <a:ext uri="{FF2B5EF4-FFF2-40B4-BE49-F238E27FC236}">
                  <a16:creationId xmlns:a16="http://schemas.microsoft.com/office/drawing/2014/main" id="{00000000-0008-0000-0700-00001C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73</xdr:row>
          <xdr:rowOff>0</xdr:rowOff>
        </xdr:from>
        <xdr:to>
          <xdr:col>51</xdr:col>
          <xdr:colOff>0</xdr:colOff>
          <xdr:row>74</xdr:row>
          <xdr:rowOff>19050</xdr:rowOff>
        </xdr:to>
        <xdr:sp macro="" textlink="">
          <xdr:nvSpPr>
            <xdr:cNvPr id="120861" name="Drop Down 29" hidden="1">
              <a:extLst>
                <a:ext uri="{63B3BB69-23CF-44E3-9099-C40C66FF867C}">
                  <a14:compatExt spid="_x0000_s120861"/>
                </a:ext>
                <a:ext uri="{FF2B5EF4-FFF2-40B4-BE49-F238E27FC236}">
                  <a16:creationId xmlns:a16="http://schemas.microsoft.com/office/drawing/2014/main" id="{00000000-0008-0000-0700-00001D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75</xdr:row>
          <xdr:rowOff>0</xdr:rowOff>
        </xdr:from>
        <xdr:to>
          <xdr:col>51</xdr:col>
          <xdr:colOff>0</xdr:colOff>
          <xdr:row>76</xdr:row>
          <xdr:rowOff>19050</xdr:rowOff>
        </xdr:to>
        <xdr:sp macro="" textlink="">
          <xdr:nvSpPr>
            <xdr:cNvPr id="120862" name="Drop Down 30" hidden="1">
              <a:extLst>
                <a:ext uri="{63B3BB69-23CF-44E3-9099-C40C66FF867C}">
                  <a14:compatExt spid="_x0000_s120862"/>
                </a:ext>
                <a:ext uri="{FF2B5EF4-FFF2-40B4-BE49-F238E27FC236}">
                  <a16:creationId xmlns:a16="http://schemas.microsoft.com/office/drawing/2014/main" id="{00000000-0008-0000-0700-00001E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77</xdr:row>
          <xdr:rowOff>0</xdr:rowOff>
        </xdr:from>
        <xdr:to>
          <xdr:col>51</xdr:col>
          <xdr:colOff>0</xdr:colOff>
          <xdr:row>78</xdr:row>
          <xdr:rowOff>19050</xdr:rowOff>
        </xdr:to>
        <xdr:sp macro="" textlink="">
          <xdr:nvSpPr>
            <xdr:cNvPr id="120863" name="Drop Down 31" hidden="1">
              <a:extLst>
                <a:ext uri="{63B3BB69-23CF-44E3-9099-C40C66FF867C}">
                  <a14:compatExt spid="_x0000_s120863"/>
                </a:ext>
                <a:ext uri="{FF2B5EF4-FFF2-40B4-BE49-F238E27FC236}">
                  <a16:creationId xmlns:a16="http://schemas.microsoft.com/office/drawing/2014/main" id="{00000000-0008-0000-0700-00001F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79</xdr:row>
          <xdr:rowOff>0</xdr:rowOff>
        </xdr:from>
        <xdr:to>
          <xdr:col>51</xdr:col>
          <xdr:colOff>0</xdr:colOff>
          <xdr:row>80</xdr:row>
          <xdr:rowOff>19050</xdr:rowOff>
        </xdr:to>
        <xdr:sp macro="" textlink="">
          <xdr:nvSpPr>
            <xdr:cNvPr id="120864" name="Drop Down 32" hidden="1">
              <a:extLst>
                <a:ext uri="{63B3BB69-23CF-44E3-9099-C40C66FF867C}">
                  <a14:compatExt spid="_x0000_s120864"/>
                </a:ext>
                <a:ext uri="{FF2B5EF4-FFF2-40B4-BE49-F238E27FC236}">
                  <a16:creationId xmlns:a16="http://schemas.microsoft.com/office/drawing/2014/main" id="{00000000-0008-0000-0700-000020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81</xdr:row>
          <xdr:rowOff>0</xdr:rowOff>
        </xdr:from>
        <xdr:to>
          <xdr:col>51</xdr:col>
          <xdr:colOff>0</xdr:colOff>
          <xdr:row>82</xdr:row>
          <xdr:rowOff>19050</xdr:rowOff>
        </xdr:to>
        <xdr:sp macro="" textlink="">
          <xdr:nvSpPr>
            <xdr:cNvPr id="120865" name="Drop Down 33" hidden="1">
              <a:extLst>
                <a:ext uri="{63B3BB69-23CF-44E3-9099-C40C66FF867C}">
                  <a14:compatExt spid="_x0000_s120865"/>
                </a:ext>
                <a:ext uri="{FF2B5EF4-FFF2-40B4-BE49-F238E27FC236}">
                  <a16:creationId xmlns:a16="http://schemas.microsoft.com/office/drawing/2014/main" id="{00000000-0008-0000-0700-000021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83</xdr:row>
          <xdr:rowOff>0</xdr:rowOff>
        </xdr:from>
        <xdr:to>
          <xdr:col>51</xdr:col>
          <xdr:colOff>0</xdr:colOff>
          <xdr:row>84</xdr:row>
          <xdr:rowOff>19050</xdr:rowOff>
        </xdr:to>
        <xdr:sp macro="" textlink="">
          <xdr:nvSpPr>
            <xdr:cNvPr id="120866" name="Drop Down 34" hidden="1">
              <a:extLst>
                <a:ext uri="{63B3BB69-23CF-44E3-9099-C40C66FF867C}">
                  <a14:compatExt spid="_x0000_s120866"/>
                </a:ext>
                <a:ext uri="{FF2B5EF4-FFF2-40B4-BE49-F238E27FC236}">
                  <a16:creationId xmlns:a16="http://schemas.microsoft.com/office/drawing/2014/main" id="{00000000-0008-0000-0700-00002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85</xdr:row>
          <xdr:rowOff>0</xdr:rowOff>
        </xdr:from>
        <xdr:to>
          <xdr:col>51</xdr:col>
          <xdr:colOff>0</xdr:colOff>
          <xdr:row>86</xdr:row>
          <xdr:rowOff>19050</xdr:rowOff>
        </xdr:to>
        <xdr:sp macro="" textlink="">
          <xdr:nvSpPr>
            <xdr:cNvPr id="120867" name="Drop Down 35" hidden="1">
              <a:extLst>
                <a:ext uri="{63B3BB69-23CF-44E3-9099-C40C66FF867C}">
                  <a14:compatExt spid="_x0000_s120867"/>
                </a:ext>
                <a:ext uri="{FF2B5EF4-FFF2-40B4-BE49-F238E27FC236}">
                  <a16:creationId xmlns:a16="http://schemas.microsoft.com/office/drawing/2014/main" id="{00000000-0008-0000-0700-000023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87</xdr:row>
          <xdr:rowOff>0</xdr:rowOff>
        </xdr:from>
        <xdr:to>
          <xdr:col>51</xdr:col>
          <xdr:colOff>0</xdr:colOff>
          <xdr:row>88</xdr:row>
          <xdr:rowOff>19050</xdr:rowOff>
        </xdr:to>
        <xdr:sp macro="" textlink="">
          <xdr:nvSpPr>
            <xdr:cNvPr id="120868" name="Drop Down 36" hidden="1">
              <a:extLst>
                <a:ext uri="{63B3BB69-23CF-44E3-9099-C40C66FF867C}">
                  <a14:compatExt spid="_x0000_s120868"/>
                </a:ext>
                <a:ext uri="{FF2B5EF4-FFF2-40B4-BE49-F238E27FC236}">
                  <a16:creationId xmlns:a16="http://schemas.microsoft.com/office/drawing/2014/main" id="{00000000-0008-0000-0700-000024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89</xdr:row>
          <xdr:rowOff>0</xdr:rowOff>
        </xdr:from>
        <xdr:to>
          <xdr:col>51</xdr:col>
          <xdr:colOff>0</xdr:colOff>
          <xdr:row>90</xdr:row>
          <xdr:rowOff>19050</xdr:rowOff>
        </xdr:to>
        <xdr:sp macro="" textlink="">
          <xdr:nvSpPr>
            <xdr:cNvPr id="120869" name="Drop Down 37" hidden="1">
              <a:extLst>
                <a:ext uri="{63B3BB69-23CF-44E3-9099-C40C66FF867C}">
                  <a14:compatExt spid="_x0000_s120869"/>
                </a:ext>
                <a:ext uri="{FF2B5EF4-FFF2-40B4-BE49-F238E27FC236}">
                  <a16:creationId xmlns:a16="http://schemas.microsoft.com/office/drawing/2014/main" id="{00000000-0008-0000-0700-000025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91</xdr:row>
          <xdr:rowOff>0</xdr:rowOff>
        </xdr:from>
        <xdr:to>
          <xdr:col>51</xdr:col>
          <xdr:colOff>0</xdr:colOff>
          <xdr:row>92</xdr:row>
          <xdr:rowOff>19050</xdr:rowOff>
        </xdr:to>
        <xdr:sp macro="" textlink="">
          <xdr:nvSpPr>
            <xdr:cNvPr id="120870" name="Drop Down 38" hidden="1">
              <a:extLst>
                <a:ext uri="{63B3BB69-23CF-44E3-9099-C40C66FF867C}">
                  <a14:compatExt spid="_x0000_s120870"/>
                </a:ext>
                <a:ext uri="{FF2B5EF4-FFF2-40B4-BE49-F238E27FC236}">
                  <a16:creationId xmlns:a16="http://schemas.microsoft.com/office/drawing/2014/main" id="{00000000-0008-0000-0700-000026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93</xdr:row>
          <xdr:rowOff>0</xdr:rowOff>
        </xdr:from>
        <xdr:to>
          <xdr:col>51</xdr:col>
          <xdr:colOff>0</xdr:colOff>
          <xdr:row>94</xdr:row>
          <xdr:rowOff>19050</xdr:rowOff>
        </xdr:to>
        <xdr:sp macro="" textlink="">
          <xdr:nvSpPr>
            <xdr:cNvPr id="120871" name="Drop Down 39" hidden="1">
              <a:extLst>
                <a:ext uri="{63B3BB69-23CF-44E3-9099-C40C66FF867C}">
                  <a14:compatExt spid="_x0000_s120871"/>
                </a:ext>
                <a:ext uri="{FF2B5EF4-FFF2-40B4-BE49-F238E27FC236}">
                  <a16:creationId xmlns:a16="http://schemas.microsoft.com/office/drawing/2014/main" id="{00000000-0008-0000-0700-000027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95</xdr:row>
          <xdr:rowOff>0</xdr:rowOff>
        </xdr:from>
        <xdr:to>
          <xdr:col>51</xdr:col>
          <xdr:colOff>0</xdr:colOff>
          <xdr:row>96</xdr:row>
          <xdr:rowOff>19050</xdr:rowOff>
        </xdr:to>
        <xdr:sp macro="" textlink="">
          <xdr:nvSpPr>
            <xdr:cNvPr id="120872" name="Drop Down 40" hidden="1">
              <a:extLst>
                <a:ext uri="{63B3BB69-23CF-44E3-9099-C40C66FF867C}">
                  <a14:compatExt spid="_x0000_s120872"/>
                </a:ext>
                <a:ext uri="{FF2B5EF4-FFF2-40B4-BE49-F238E27FC236}">
                  <a16:creationId xmlns:a16="http://schemas.microsoft.com/office/drawing/2014/main" id="{00000000-0008-0000-0700-000028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97</xdr:row>
          <xdr:rowOff>0</xdr:rowOff>
        </xdr:from>
        <xdr:to>
          <xdr:col>51</xdr:col>
          <xdr:colOff>0</xdr:colOff>
          <xdr:row>98</xdr:row>
          <xdr:rowOff>19050</xdr:rowOff>
        </xdr:to>
        <xdr:sp macro="" textlink="">
          <xdr:nvSpPr>
            <xdr:cNvPr id="120873" name="Drop Down 41" hidden="1">
              <a:extLst>
                <a:ext uri="{63B3BB69-23CF-44E3-9099-C40C66FF867C}">
                  <a14:compatExt spid="_x0000_s120873"/>
                </a:ext>
                <a:ext uri="{FF2B5EF4-FFF2-40B4-BE49-F238E27FC236}">
                  <a16:creationId xmlns:a16="http://schemas.microsoft.com/office/drawing/2014/main" id="{00000000-0008-0000-0700-000029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99</xdr:row>
          <xdr:rowOff>0</xdr:rowOff>
        </xdr:from>
        <xdr:to>
          <xdr:col>51</xdr:col>
          <xdr:colOff>0</xdr:colOff>
          <xdr:row>100</xdr:row>
          <xdr:rowOff>19050</xdr:rowOff>
        </xdr:to>
        <xdr:sp macro="" textlink="">
          <xdr:nvSpPr>
            <xdr:cNvPr id="120874" name="Drop Down 42" hidden="1">
              <a:extLst>
                <a:ext uri="{63B3BB69-23CF-44E3-9099-C40C66FF867C}">
                  <a14:compatExt spid="_x0000_s120874"/>
                </a:ext>
                <a:ext uri="{FF2B5EF4-FFF2-40B4-BE49-F238E27FC236}">
                  <a16:creationId xmlns:a16="http://schemas.microsoft.com/office/drawing/2014/main" id="{00000000-0008-0000-0700-00002A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101</xdr:row>
          <xdr:rowOff>0</xdr:rowOff>
        </xdr:from>
        <xdr:to>
          <xdr:col>51</xdr:col>
          <xdr:colOff>0</xdr:colOff>
          <xdr:row>102</xdr:row>
          <xdr:rowOff>19050</xdr:rowOff>
        </xdr:to>
        <xdr:sp macro="" textlink="">
          <xdr:nvSpPr>
            <xdr:cNvPr id="120875" name="Drop Down 43" hidden="1">
              <a:extLst>
                <a:ext uri="{63B3BB69-23CF-44E3-9099-C40C66FF867C}">
                  <a14:compatExt spid="_x0000_s120875"/>
                </a:ext>
                <a:ext uri="{FF2B5EF4-FFF2-40B4-BE49-F238E27FC236}">
                  <a16:creationId xmlns:a16="http://schemas.microsoft.com/office/drawing/2014/main" id="{00000000-0008-0000-0700-00002B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103</xdr:row>
          <xdr:rowOff>0</xdr:rowOff>
        </xdr:from>
        <xdr:to>
          <xdr:col>51</xdr:col>
          <xdr:colOff>0</xdr:colOff>
          <xdr:row>104</xdr:row>
          <xdr:rowOff>19050</xdr:rowOff>
        </xdr:to>
        <xdr:sp macro="" textlink="">
          <xdr:nvSpPr>
            <xdr:cNvPr id="120876" name="Drop Down 44" hidden="1">
              <a:extLst>
                <a:ext uri="{63B3BB69-23CF-44E3-9099-C40C66FF867C}">
                  <a14:compatExt spid="_x0000_s120876"/>
                </a:ext>
                <a:ext uri="{FF2B5EF4-FFF2-40B4-BE49-F238E27FC236}">
                  <a16:creationId xmlns:a16="http://schemas.microsoft.com/office/drawing/2014/main" id="{00000000-0008-0000-0700-00002C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105</xdr:row>
          <xdr:rowOff>0</xdr:rowOff>
        </xdr:from>
        <xdr:to>
          <xdr:col>51</xdr:col>
          <xdr:colOff>0</xdr:colOff>
          <xdr:row>106</xdr:row>
          <xdr:rowOff>19050</xdr:rowOff>
        </xdr:to>
        <xdr:sp macro="" textlink="">
          <xdr:nvSpPr>
            <xdr:cNvPr id="120877" name="Drop Down 45" hidden="1">
              <a:extLst>
                <a:ext uri="{63B3BB69-23CF-44E3-9099-C40C66FF867C}">
                  <a14:compatExt spid="_x0000_s120877"/>
                </a:ext>
                <a:ext uri="{FF2B5EF4-FFF2-40B4-BE49-F238E27FC236}">
                  <a16:creationId xmlns:a16="http://schemas.microsoft.com/office/drawing/2014/main" id="{00000000-0008-0000-0700-00002D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107</xdr:row>
          <xdr:rowOff>0</xdr:rowOff>
        </xdr:from>
        <xdr:to>
          <xdr:col>51</xdr:col>
          <xdr:colOff>0</xdr:colOff>
          <xdr:row>108</xdr:row>
          <xdr:rowOff>19050</xdr:rowOff>
        </xdr:to>
        <xdr:sp macro="" textlink="">
          <xdr:nvSpPr>
            <xdr:cNvPr id="120878" name="Drop Down 46" hidden="1">
              <a:extLst>
                <a:ext uri="{63B3BB69-23CF-44E3-9099-C40C66FF867C}">
                  <a14:compatExt spid="_x0000_s120878"/>
                </a:ext>
                <a:ext uri="{FF2B5EF4-FFF2-40B4-BE49-F238E27FC236}">
                  <a16:creationId xmlns:a16="http://schemas.microsoft.com/office/drawing/2014/main" id="{00000000-0008-0000-0700-00002E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109</xdr:row>
          <xdr:rowOff>0</xdr:rowOff>
        </xdr:from>
        <xdr:to>
          <xdr:col>51</xdr:col>
          <xdr:colOff>0</xdr:colOff>
          <xdr:row>110</xdr:row>
          <xdr:rowOff>19050</xdr:rowOff>
        </xdr:to>
        <xdr:sp macro="" textlink="">
          <xdr:nvSpPr>
            <xdr:cNvPr id="120879" name="Drop Down 47" hidden="1">
              <a:extLst>
                <a:ext uri="{63B3BB69-23CF-44E3-9099-C40C66FF867C}">
                  <a14:compatExt spid="_x0000_s120879"/>
                </a:ext>
                <a:ext uri="{FF2B5EF4-FFF2-40B4-BE49-F238E27FC236}">
                  <a16:creationId xmlns:a16="http://schemas.microsoft.com/office/drawing/2014/main" id="{00000000-0008-0000-0700-00002F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111</xdr:row>
          <xdr:rowOff>0</xdr:rowOff>
        </xdr:from>
        <xdr:to>
          <xdr:col>51</xdr:col>
          <xdr:colOff>0</xdr:colOff>
          <xdr:row>112</xdr:row>
          <xdr:rowOff>19050</xdr:rowOff>
        </xdr:to>
        <xdr:sp macro="" textlink="">
          <xdr:nvSpPr>
            <xdr:cNvPr id="120880" name="Drop Down 48" hidden="1">
              <a:extLst>
                <a:ext uri="{63B3BB69-23CF-44E3-9099-C40C66FF867C}">
                  <a14:compatExt spid="_x0000_s120880"/>
                </a:ext>
                <a:ext uri="{FF2B5EF4-FFF2-40B4-BE49-F238E27FC236}">
                  <a16:creationId xmlns:a16="http://schemas.microsoft.com/office/drawing/2014/main" id="{00000000-0008-0000-0700-000030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113</xdr:row>
          <xdr:rowOff>0</xdr:rowOff>
        </xdr:from>
        <xdr:to>
          <xdr:col>51</xdr:col>
          <xdr:colOff>0</xdr:colOff>
          <xdr:row>114</xdr:row>
          <xdr:rowOff>19050</xdr:rowOff>
        </xdr:to>
        <xdr:sp macro="" textlink="">
          <xdr:nvSpPr>
            <xdr:cNvPr id="120881" name="Drop Down 49" hidden="1">
              <a:extLst>
                <a:ext uri="{63B3BB69-23CF-44E3-9099-C40C66FF867C}">
                  <a14:compatExt spid="_x0000_s120881"/>
                </a:ext>
                <a:ext uri="{FF2B5EF4-FFF2-40B4-BE49-F238E27FC236}">
                  <a16:creationId xmlns:a16="http://schemas.microsoft.com/office/drawing/2014/main" id="{00000000-0008-0000-0700-000031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115</xdr:row>
          <xdr:rowOff>0</xdr:rowOff>
        </xdr:from>
        <xdr:to>
          <xdr:col>51</xdr:col>
          <xdr:colOff>0</xdr:colOff>
          <xdr:row>116</xdr:row>
          <xdr:rowOff>19050</xdr:rowOff>
        </xdr:to>
        <xdr:sp macro="" textlink="">
          <xdr:nvSpPr>
            <xdr:cNvPr id="120882" name="Drop Down 50" hidden="1">
              <a:extLst>
                <a:ext uri="{63B3BB69-23CF-44E3-9099-C40C66FF867C}">
                  <a14:compatExt spid="_x0000_s120882"/>
                </a:ext>
                <a:ext uri="{FF2B5EF4-FFF2-40B4-BE49-F238E27FC236}">
                  <a16:creationId xmlns:a16="http://schemas.microsoft.com/office/drawing/2014/main" id="{00000000-0008-0000-0700-00003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117</xdr:row>
          <xdr:rowOff>0</xdr:rowOff>
        </xdr:from>
        <xdr:to>
          <xdr:col>51</xdr:col>
          <xdr:colOff>0</xdr:colOff>
          <xdr:row>118</xdr:row>
          <xdr:rowOff>0</xdr:rowOff>
        </xdr:to>
        <xdr:sp macro="" textlink="">
          <xdr:nvSpPr>
            <xdr:cNvPr id="120883" name="Drop Down 51" hidden="1">
              <a:extLst>
                <a:ext uri="{63B3BB69-23CF-44E3-9099-C40C66FF867C}">
                  <a14:compatExt spid="_x0000_s120883"/>
                </a:ext>
                <a:ext uri="{FF2B5EF4-FFF2-40B4-BE49-F238E27FC236}">
                  <a16:creationId xmlns:a16="http://schemas.microsoft.com/office/drawing/2014/main" id="{00000000-0008-0000-0700-000033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8</xdr:row>
          <xdr:rowOff>0</xdr:rowOff>
        </xdr:to>
        <xdr:sp macro="" textlink="">
          <xdr:nvSpPr>
            <xdr:cNvPr id="120884" name="Drop Down 52" hidden="1">
              <a:extLst>
                <a:ext uri="{63B3BB69-23CF-44E3-9099-C40C66FF867C}">
                  <a14:compatExt spid="_x0000_s120884"/>
                </a:ext>
                <a:ext uri="{FF2B5EF4-FFF2-40B4-BE49-F238E27FC236}">
                  <a16:creationId xmlns:a16="http://schemas.microsoft.com/office/drawing/2014/main" id="{00000000-0008-0000-0700-000034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0</xdr:colOff>
          <xdr:row>16</xdr:row>
          <xdr:rowOff>31750</xdr:rowOff>
        </xdr:from>
        <xdr:to>
          <xdr:col>51</xdr:col>
          <xdr:colOff>0</xdr:colOff>
          <xdr:row>18</xdr:row>
          <xdr:rowOff>19050</xdr:rowOff>
        </xdr:to>
        <xdr:sp macro="" textlink="">
          <xdr:nvSpPr>
            <xdr:cNvPr id="121857" name="Drop Down 1" hidden="1">
              <a:extLst>
                <a:ext uri="{63B3BB69-23CF-44E3-9099-C40C66FF867C}">
                  <a14:compatExt spid="_x0000_s121857"/>
                </a:ext>
                <a:ext uri="{FF2B5EF4-FFF2-40B4-BE49-F238E27FC236}">
                  <a16:creationId xmlns:a16="http://schemas.microsoft.com/office/drawing/2014/main" id="{00000000-0008-0000-0800-000001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19</xdr:row>
          <xdr:rowOff>0</xdr:rowOff>
        </xdr:from>
        <xdr:to>
          <xdr:col>51</xdr:col>
          <xdr:colOff>0</xdr:colOff>
          <xdr:row>20</xdr:row>
          <xdr:rowOff>19050</xdr:rowOff>
        </xdr:to>
        <xdr:sp macro="" textlink="">
          <xdr:nvSpPr>
            <xdr:cNvPr id="121858" name="Drop Down 2" hidden="1">
              <a:extLst>
                <a:ext uri="{63B3BB69-23CF-44E3-9099-C40C66FF867C}">
                  <a14:compatExt spid="_x0000_s121858"/>
                </a:ext>
                <a:ext uri="{FF2B5EF4-FFF2-40B4-BE49-F238E27FC236}">
                  <a16:creationId xmlns:a16="http://schemas.microsoft.com/office/drawing/2014/main" id="{00000000-0008-0000-0800-000002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20</xdr:row>
          <xdr:rowOff>38100</xdr:rowOff>
        </xdr:from>
        <xdr:to>
          <xdr:col>51</xdr:col>
          <xdr:colOff>0</xdr:colOff>
          <xdr:row>22</xdr:row>
          <xdr:rowOff>0</xdr:rowOff>
        </xdr:to>
        <xdr:sp macro="" textlink="">
          <xdr:nvSpPr>
            <xdr:cNvPr id="121859" name="Drop Down 3" hidden="1">
              <a:extLst>
                <a:ext uri="{63B3BB69-23CF-44E3-9099-C40C66FF867C}">
                  <a14:compatExt spid="_x0000_s121859"/>
                </a:ext>
                <a:ext uri="{FF2B5EF4-FFF2-40B4-BE49-F238E27FC236}">
                  <a16:creationId xmlns:a16="http://schemas.microsoft.com/office/drawing/2014/main" id="{00000000-0008-0000-0800-000003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23</xdr:row>
          <xdr:rowOff>0</xdr:rowOff>
        </xdr:from>
        <xdr:to>
          <xdr:col>51</xdr:col>
          <xdr:colOff>0</xdr:colOff>
          <xdr:row>24</xdr:row>
          <xdr:rowOff>19050</xdr:rowOff>
        </xdr:to>
        <xdr:sp macro="" textlink="">
          <xdr:nvSpPr>
            <xdr:cNvPr id="121860" name="Drop Down 4" hidden="1">
              <a:extLst>
                <a:ext uri="{63B3BB69-23CF-44E3-9099-C40C66FF867C}">
                  <a14:compatExt spid="_x0000_s121860"/>
                </a:ext>
                <a:ext uri="{FF2B5EF4-FFF2-40B4-BE49-F238E27FC236}">
                  <a16:creationId xmlns:a16="http://schemas.microsoft.com/office/drawing/2014/main" id="{00000000-0008-0000-0800-000004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25</xdr:row>
          <xdr:rowOff>0</xdr:rowOff>
        </xdr:from>
        <xdr:to>
          <xdr:col>51</xdr:col>
          <xdr:colOff>0</xdr:colOff>
          <xdr:row>26</xdr:row>
          <xdr:rowOff>19050</xdr:rowOff>
        </xdr:to>
        <xdr:sp macro="" textlink="">
          <xdr:nvSpPr>
            <xdr:cNvPr id="121861" name="Drop Down 5" hidden="1">
              <a:extLst>
                <a:ext uri="{63B3BB69-23CF-44E3-9099-C40C66FF867C}">
                  <a14:compatExt spid="_x0000_s121861"/>
                </a:ext>
                <a:ext uri="{FF2B5EF4-FFF2-40B4-BE49-F238E27FC236}">
                  <a16:creationId xmlns:a16="http://schemas.microsoft.com/office/drawing/2014/main" id="{00000000-0008-0000-0800-000005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27</xdr:row>
          <xdr:rowOff>0</xdr:rowOff>
        </xdr:from>
        <xdr:to>
          <xdr:col>51</xdr:col>
          <xdr:colOff>0</xdr:colOff>
          <xdr:row>28</xdr:row>
          <xdr:rowOff>19050</xdr:rowOff>
        </xdr:to>
        <xdr:sp macro="" textlink="">
          <xdr:nvSpPr>
            <xdr:cNvPr id="121862" name="Drop Down 6" hidden="1">
              <a:extLst>
                <a:ext uri="{63B3BB69-23CF-44E3-9099-C40C66FF867C}">
                  <a14:compatExt spid="_x0000_s121862"/>
                </a:ext>
                <a:ext uri="{FF2B5EF4-FFF2-40B4-BE49-F238E27FC236}">
                  <a16:creationId xmlns:a16="http://schemas.microsoft.com/office/drawing/2014/main" id="{00000000-0008-0000-0800-000006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29</xdr:row>
          <xdr:rowOff>0</xdr:rowOff>
        </xdr:from>
        <xdr:to>
          <xdr:col>51</xdr:col>
          <xdr:colOff>0</xdr:colOff>
          <xdr:row>30</xdr:row>
          <xdr:rowOff>19050</xdr:rowOff>
        </xdr:to>
        <xdr:sp macro="" textlink="">
          <xdr:nvSpPr>
            <xdr:cNvPr id="121863" name="Drop Down 7" hidden="1">
              <a:extLst>
                <a:ext uri="{63B3BB69-23CF-44E3-9099-C40C66FF867C}">
                  <a14:compatExt spid="_x0000_s121863"/>
                </a:ext>
                <a:ext uri="{FF2B5EF4-FFF2-40B4-BE49-F238E27FC236}">
                  <a16:creationId xmlns:a16="http://schemas.microsoft.com/office/drawing/2014/main" id="{00000000-0008-0000-0800-000007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31</xdr:row>
          <xdr:rowOff>0</xdr:rowOff>
        </xdr:from>
        <xdr:to>
          <xdr:col>51</xdr:col>
          <xdr:colOff>0</xdr:colOff>
          <xdr:row>32</xdr:row>
          <xdr:rowOff>0</xdr:rowOff>
        </xdr:to>
        <xdr:sp macro="" textlink="">
          <xdr:nvSpPr>
            <xdr:cNvPr id="121864" name="Drop Down 8" hidden="1">
              <a:extLst>
                <a:ext uri="{63B3BB69-23CF-44E3-9099-C40C66FF867C}">
                  <a14:compatExt spid="_x0000_s121864"/>
                </a:ext>
                <a:ext uri="{FF2B5EF4-FFF2-40B4-BE49-F238E27FC236}">
                  <a16:creationId xmlns:a16="http://schemas.microsoft.com/office/drawing/2014/main" id="{00000000-0008-0000-0800-000008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33</xdr:row>
          <xdr:rowOff>0</xdr:rowOff>
        </xdr:from>
        <xdr:to>
          <xdr:col>51</xdr:col>
          <xdr:colOff>0</xdr:colOff>
          <xdr:row>34</xdr:row>
          <xdr:rowOff>19050</xdr:rowOff>
        </xdr:to>
        <xdr:sp macro="" textlink="">
          <xdr:nvSpPr>
            <xdr:cNvPr id="121865" name="Drop Down 9" hidden="1">
              <a:extLst>
                <a:ext uri="{63B3BB69-23CF-44E3-9099-C40C66FF867C}">
                  <a14:compatExt spid="_x0000_s121865"/>
                </a:ext>
                <a:ext uri="{FF2B5EF4-FFF2-40B4-BE49-F238E27FC236}">
                  <a16:creationId xmlns:a16="http://schemas.microsoft.com/office/drawing/2014/main" id="{00000000-0008-0000-0800-000009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35</xdr:row>
          <xdr:rowOff>0</xdr:rowOff>
        </xdr:from>
        <xdr:to>
          <xdr:col>51</xdr:col>
          <xdr:colOff>0</xdr:colOff>
          <xdr:row>36</xdr:row>
          <xdr:rowOff>19050</xdr:rowOff>
        </xdr:to>
        <xdr:sp macro="" textlink="">
          <xdr:nvSpPr>
            <xdr:cNvPr id="121866" name="Drop Down 10" hidden="1">
              <a:extLst>
                <a:ext uri="{63B3BB69-23CF-44E3-9099-C40C66FF867C}">
                  <a14:compatExt spid="_x0000_s121866"/>
                </a:ext>
                <a:ext uri="{FF2B5EF4-FFF2-40B4-BE49-F238E27FC236}">
                  <a16:creationId xmlns:a16="http://schemas.microsoft.com/office/drawing/2014/main" id="{00000000-0008-0000-0800-00000A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37</xdr:row>
          <xdr:rowOff>0</xdr:rowOff>
        </xdr:from>
        <xdr:to>
          <xdr:col>51</xdr:col>
          <xdr:colOff>0</xdr:colOff>
          <xdr:row>38</xdr:row>
          <xdr:rowOff>19050</xdr:rowOff>
        </xdr:to>
        <xdr:sp macro="" textlink="">
          <xdr:nvSpPr>
            <xdr:cNvPr id="121867" name="Drop Down 11" hidden="1">
              <a:extLst>
                <a:ext uri="{63B3BB69-23CF-44E3-9099-C40C66FF867C}">
                  <a14:compatExt spid="_x0000_s121867"/>
                </a:ext>
                <a:ext uri="{FF2B5EF4-FFF2-40B4-BE49-F238E27FC236}">
                  <a16:creationId xmlns:a16="http://schemas.microsoft.com/office/drawing/2014/main" id="{00000000-0008-0000-0800-00000B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39</xdr:row>
          <xdr:rowOff>0</xdr:rowOff>
        </xdr:from>
        <xdr:to>
          <xdr:col>51</xdr:col>
          <xdr:colOff>0</xdr:colOff>
          <xdr:row>40</xdr:row>
          <xdr:rowOff>19050</xdr:rowOff>
        </xdr:to>
        <xdr:sp macro="" textlink="">
          <xdr:nvSpPr>
            <xdr:cNvPr id="121868" name="Drop Down 12" hidden="1">
              <a:extLst>
                <a:ext uri="{63B3BB69-23CF-44E3-9099-C40C66FF867C}">
                  <a14:compatExt spid="_x0000_s121868"/>
                </a:ext>
                <a:ext uri="{FF2B5EF4-FFF2-40B4-BE49-F238E27FC236}">
                  <a16:creationId xmlns:a16="http://schemas.microsoft.com/office/drawing/2014/main" id="{00000000-0008-0000-0800-00000C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41</xdr:row>
          <xdr:rowOff>0</xdr:rowOff>
        </xdr:from>
        <xdr:to>
          <xdr:col>51</xdr:col>
          <xdr:colOff>0</xdr:colOff>
          <xdr:row>42</xdr:row>
          <xdr:rowOff>19050</xdr:rowOff>
        </xdr:to>
        <xdr:sp macro="" textlink="">
          <xdr:nvSpPr>
            <xdr:cNvPr id="121869" name="Drop Down 13" hidden="1">
              <a:extLst>
                <a:ext uri="{63B3BB69-23CF-44E3-9099-C40C66FF867C}">
                  <a14:compatExt spid="_x0000_s121869"/>
                </a:ext>
                <a:ext uri="{FF2B5EF4-FFF2-40B4-BE49-F238E27FC236}">
                  <a16:creationId xmlns:a16="http://schemas.microsoft.com/office/drawing/2014/main" id="{00000000-0008-0000-0800-00000D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43</xdr:row>
          <xdr:rowOff>0</xdr:rowOff>
        </xdr:from>
        <xdr:to>
          <xdr:col>51</xdr:col>
          <xdr:colOff>0</xdr:colOff>
          <xdr:row>44</xdr:row>
          <xdr:rowOff>19050</xdr:rowOff>
        </xdr:to>
        <xdr:sp macro="" textlink="">
          <xdr:nvSpPr>
            <xdr:cNvPr id="121870" name="Drop Down 14" hidden="1">
              <a:extLst>
                <a:ext uri="{63B3BB69-23CF-44E3-9099-C40C66FF867C}">
                  <a14:compatExt spid="_x0000_s121870"/>
                </a:ext>
                <a:ext uri="{FF2B5EF4-FFF2-40B4-BE49-F238E27FC236}">
                  <a16:creationId xmlns:a16="http://schemas.microsoft.com/office/drawing/2014/main" id="{00000000-0008-0000-0800-00000E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45</xdr:row>
          <xdr:rowOff>0</xdr:rowOff>
        </xdr:from>
        <xdr:to>
          <xdr:col>51</xdr:col>
          <xdr:colOff>0</xdr:colOff>
          <xdr:row>46</xdr:row>
          <xdr:rowOff>19050</xdr:rowOff>
        </xdr:to>
        <xdr:sp macro="" textlink="">
          <xdr:nvSpPr>
            <xdr:cNvPr id="121871" name="Drop Down 15" hidden="1">
              <a:extLst>
                <a:ext uri="{63B3BB69-23CF-44E3-9099-C40C66FF867C}">
                  <a14:compatExt spid="_x0000_s121871"/>
                </a:ext>
                <a:ext uri="{FF2B5EF4-FFF2-40B4-BE49-F238E27FC236}">
                  <a16:creationId xmlns:a16="http://schemas.microsoft.com/office/drawing/2014/main" id="{00000000-0008-0000-0800-00000F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47</xdr:row>
          <xdr:rowOff>0</xdr:rowOff>
        </xdr:from>
        <xdr:to>
          <xdr:col>51</xdr:col>
          <xdr:colOff>0</xdr:colOff>
          <xdr:row>48</xdr:row>
          <xdr:rowOff>19050</xdr:rowOff>
        </xdr:to>
        <xdr:sp macro="" textlink="">
          <xdr:nvSpPr>
            <xdr:cNvPr id="121872" name="Drop Down 16" hidden="1">
              <a:extLst>
                <a:ext uri="{63B3BB69-23CF-44E3-9099-C40C66FF867C}">
                  <a14:compatExt spid="_x0000_s121872"/>
                </a:ext>
                <a:ext uri="{FF2B5EF4-FFF2-40B4-BE49-F238E27FC236}">
                  <a16:creationId xmlns:a16="http://schemas.microsoft.com/office/drawing/2014/main" id="{00000000-0008-0000-0800-000010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49</xdr:row>
          <xdr:rowOff>0</xdr:rowOff>
        </xdr:from>
        <xdr:to>
          <xdr:col>51</xdr:col>
          <xdr:colOff>0</xdr:colOff>
          <xdr:row>50</xdr:row>
          <xdr:rowOff>19050</xdr:rowOff>
        </xdr:to>
        <xdr:sp macro="" textlink="">
          <xdr:nvSpPr>
            <xdr:cNvPr id="121873" name="Drop Down 17" hidden="1">
              <a:extLst>
                <a:ext uri="{63B3BB69-23CF-44E3-9099-C40C66FF867C}">
                  <a14:compatExt spid="_x0000_s121873"/>
                </a:ext>
                <a:ext uri="{FF2B5EF4-FFF2-40B4-BE49-F238E27FC236}">
                  <a16:creationId xmlns:a16="http://schemas.microsoft.com/office/drawing/2014/main" id="{00000000-0008-0000-0800-000011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51</xdr:row>
          <xdr:rowOff>0</xdr:rowOff>
        </xdr:from>
        <xdr:to>
          <xdr:col>51</xdr:col>
          <xdr:colOff>0</xdr:colOff>
          <xdr:row>52</xdr:row>
          <xdr:rowOff>19050</xdr:rowOff>
        </xdr:to>
        <xdr:sp macro="" textlink="">
          <xdr:nvSpPr>
            <xdr:cNvPr id="121874" name="Drop Down 18" hidden="1">
              <a:extLst>
                <a:ext uri="{63B3BB69-23CF-44E3-9099-C40C66FF867C}">
                  <a14:compatExt spid="_x0000_s121874"/>
                </a:ext>
                <a:ext uri="{FF2B5EF4-FFF2-40B4-BE49-F238E27FC236}">
                  <a16:creationId xmlns:a16="http://schemas.microsoft.com/office/drawing/2014/main" id="{00000000-0008-0000-0800-000012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53</xdr:row>
          <xdr:rowOff>0</xdr:rowOff>
        </xdr:from>
        <xdr:to>
          <xdr:col>51</xdr:col>
          <xdr:colOff>0</xdr:colOff>
          <xdr:row>54</xdr:row>
          <xdr:rowOff>19050</xdr:rowOff>
        </xdr:to>
        <xdr:sp macro="" textlink="">
          <xdr:nvSpPr>
            <xdr:cNvPr id="121875" name="Drop Down 19" hidden="1">
              <a:extLst>
                <a:ext uri="{63B3BB69-23CF-44E3-9099-C40C66FF867C}">
                  <a14:compatExt spid="_x0000_s121875"/>
                </a:ext>
                <a:ext uri="{FF2B5EF4-FFF2-40B4-BE49-F238E27FC236}">
                  <a16:creationId xmlns:a16="http://schemas.microsoft.com/office/drawing/2014/main" id="{00000000-0008-0000-0800-000013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55</xdr:row>
          <xdr:rowOff>0</xdr:rowOff>
        </xdr:from>
        <xdr:to>
          <xdr:col>51</xdr:col>
          <xdr:colOff>0</xdr:colOff>
          <xdr:row>56</xdr:row>
          <xdr:rowOff>19050</xdr:rowOff>
        </xdr:to>
        <xdr:sp macro="" textlink="">
          <xdr:nvSpPr>
            <xdr:cNvPr id="121876" name="Drop Down 20" hidden="1">
              <a:extLst>
                <a:ext uri="{63B3BB69-23CF-44E3-9099-C40C66FF867C}">
                  <a14:compatExt spid="_x0000_s121876"/>
                </a:ext>
                <a:ext uri="{FF2B5EF4-FFF2-40B4-BE49-F238E27FC236}">
                  <a16:creationId xmlns:a16="http://schemas.microsoft.com/office/drawing/2014/main" id="{00000000-0008-0000-0800-000014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57</xdr:row>
          <xdr:rowOff>0</xdr:rowOff>
        </xdr:from>
        <xdr:to>
          <xdr:col>51</xdr:col>
          <xdr:colOff>0</xdr:colOff>
          <xdr:row>58</xdr:row>
          <xdr:rowOff>19050</xdr:rowOff>
        </xdr:to>
        <xdr:sp macro="" textlink="">
          <xdr:nvSpPr>
            <xdr:cNvPr id="121877" name="Drop Down 21" hidden="1">
              <a:extLst>
                <a:ext uri="{63B3BB69-23CF-44E3-9099-C40C66FF867C}">
                  <a14:compatExt spid="_x0000_s121877"/>
                </a:ext>
                <a:ext uri="{FF2B5EF4-FFF2-40B4-BE49-F238E27FC236}">
                  <a16:creationId xmlns:a16="http://schemas.microsoft.com/office/drawing/2014/main" id="{00000000-0008-0000-0800-000015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59</xdr:row>
          <xdr:rowOff>0</xdr:rowOff>
        </xdr:from>
        <xdr:to>
          <xdr:col>51</xdr:col>
          <xdr:colOff>0</xdr:colOff>
          <xdr:row>60</xdr:row>
          <xdr:rowOff>19050</xdr:rowOff>
        </xdr:to>
        <xdr:sp macro="" textlink="">
          <xdr:nvSpPr>
            <xdr:cNvPr id="121878" name="Drop Down 22" hidden="1">
              <a:extLst>
                <a:ext uri="{63B3BB69-23CF-44E3-9099-C40C66FF867C}">
                  <a14:compatExt spid="_x0000_s121878"/>
                </a:ext>
                <a:ext uri="{FF2B5EF4-FFF2-40B4-BE49-F238E27FC236}">
                  <a16:creationId xmlns:a16="http://schemas.microsoft.com/office/drawing/2014/main" id="{00000000-0008-0000-0800-000016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61</xdr:row>
          <xdr:rowOff>0</xdr:rowOff>
        </xdr:from>
        <xdr:to>
          <xdr:col>51</xdr:col>
          <xdr:colOff>0</xdr:colOff>
          <xdr:row>62</xdr:row>
          <xdr:rowOff>19050</xdr:rowOff>
        </xdr:to>
        <xdr:sp macro="" textlink="">
          <xdr:nvSpPr>
            <xdr:cNvPr id="121879" name="Drop Down 23" hidden="1">
              <a:extLst>
                <a:ext uri="{63B3BB69-23CF-44E3-9099-C40C66FF867C}">
                  <a14:compatExt spid="_x0000_s121879"/>
                </a:ext>
                <a:ext uri="{FF2B5EF4-FFF2-40B4-BE49-F238E27FC236}">
                  <a16:creationId xmlns:a16="http://schemas.microsoft.com/office/drawing/2014/main" id="{00000000-0008-0000-0800-000017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63</xdr:row>
          <xdr:rowOff>0</xdr:rowOff>
        </xdr:from>
        <xdr:to>
          <xdr:col>51</xdr:col>
          <xdr:colOff>0</xdr:colOff>
          <xdr:row>64</xdr:row>
          <xdr:rowOff>19050</xdr:rowOff>
        </xdr:to>
        <xdr:sp macro="" textlink="">
          <xdr:nvSpPr>
            <xdr:cNvPr id="121880" name="Drop Down 24" hidden="1">
              <a:extLst>
                <a:ext uri="{63B3BB69-23CF-44E3-9099-C40C66FF867C}">
                  <a14:compatExt spid="_x0000_s121880"/>
                </a:ext>
                <a:ext uri="{FF2B5EF4-FFF2-40B4-BE49-F238E27FC236}">
                  <a16:creationId xmlns:a16="http://schemas.microsoft.com/office/drawing/2014/main" id="{00000000-0008-0000-0800-000018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65</xdr:row>
          <xdr:rowOff>0</xdr:rowOff>
        </xdr:from>
        <xdr:to>
          <xdr:col>51</xdr:col>
          <xdr:colOff>0</xdr:colOff>
          <xdr:row>66</xdr:row>
          <xdr:rowOff>19050</xdr:rowOff>
        </xdr:to>
        <xdr:sp macro="" textlink="">
          <xdr:nvSpPr>
            <xdr:cNvPr id="121881" name="Drop Down 25" hidden="1">
              <a:extLst>
                <a:ext uri="{63B3BB69-23CF-44E3-9099-C40C66FF867C}">
                  <a14:compatExt spid="_x0000_s121881"/>
                </a:ext>
                <a:ext uri="{FF2B5EF4-FFF2-40B4-BE49-F238E27FC236}">
                  <a16:creationId xmlns:a16="http://schemas.microsoft.com/office/drawing/2014/main" id="{00000000-0008-0000-0800-000019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67</xdr:row>
          <xdr:rowOff>0</xdr:rowOff>
        </xdr:from>
        <xdr:to>
          <xdr:col>51</xdr:col>
          <xdr:colOff>0</xdr:colOff>
          <xdr:row>68</xdr:row>
          <xdr:rowOff>19050</xdr:rowOff>
        </xdr:to>
        <xdr:sp macro="" textlink="">
          <xdr:nvSpPr>
            <xdr:cNvPr id="121882" name="Drop Down 26" hidden="1">
              <a:extLst>
                <a:ext uri="{63B3BB69-23CF-44E3-9099-C40C66FF867C}">
                  <a14:compatExt spid="_x0000_s121882"/>
                </a:ext>
                <a:ext uri="{FF2B5EF4-FFF2-40B4-BE49-F238E27FC236}">
                  <a16:creationId xmlns:a16="http://schemas.microsoft.com/office/drawing/2014/main" id="{00000000-0008-0000-0800-00001A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69</xdr:row>
          <xdr:rowOff>0</xdr:rowOff>
        </xdr:from>
        <xdr:to>
          <xdr:col>51</xdr:col>
          <xdr:colOff>0</xdr:colOff>
          <xdr:row>70</xdr:row>
          <xdr:rowOff>19050</xdr:rowOff>
        </xdr:to>
        <xdr:sp macro="" textlink="">
          <xdr:nvSpPr>
            <xdr:cNvPr id="121883" name="Drop Down 27" hidden="1">
              <a:extLst>
                <a:ext uri="{63B3BB69-23CF-44E3-9099-C40C66FF867C}">
                  <a14:compatExt spid="_x0000_s121883"/>
                </a:ext>
                <a:ext uri="{FF2B5EF4-FFF2-40B4-BE49-F238E27FC236}">
                  <a16:creationId xmlns:a16="http://schemas.microsoft.com/office/drawing/2014/main" id="{00000000-0008-0000-0800-00001B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71</xdr:row>
          <xdr:rowOff>0</xdr:rowOff>
        </xdr:from>
        <xdr:to>
          <xdr:col>51</xdr:col>
          <xdr:colOff>0</xdr:colOff>
          <xdr:row>72</xdr:row>
          <xdr:rowOff>19050</xdr:rowOff>
        </xdr:to>
        <xdr:sp macro="" textlink="">
          <xdr:nvSpPr>
            <xdr:cNvPr id="121884" name="Drop Down 28" hidden="1">
              <a:extLst>
                <a:ext uri="{63B3BB69-23CF-44E3-9099-C40C66FF867C}">
                  <a14:compatExt spid="_x0000_s121884"/>
                </a:ext>
                <a:ext uri="{FF2B5EF4-FFF2-40B4-BE49-F238E27FC236}">
                  <a16:creationId xmlns:a16="http://schemas.microsoft.com/office/drawing/2014/main" id="{00000000-0008-0000-0800-00001C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73</xdr:row>
          <xdr:rowOff>0</xdr:rowOff>
        </xdr:from>
        <xdr:to>
          <xdr:col>51</xdr:col>
          <xdr:colOff>0</xdr:colOff>
          <xdr:row>74</xdr:row>
          <xdr:rowOff>19050</xdr:rowOff>
        </xdr:to>
        <xdr:sp macro="" textlink="">
          <xdr:nvSpPr>
            <xdr:cNvPr id="121885" name="Drop Down 29" hidden="1">
              <a:extLst>
                <a:ext uri="{63B3BB69-23CF-44E3-9099-C40C66FF867C}">
                  <a14:compatExt spid="_x0000_s121885"/>
                </a:ext>
                <a:ext uri="{FF2B5EF4-FFF2-40B4-BE49-F238E27FC236}">
                  <a16:creationId xmlns:a16="http://schemas.microsoft.com/office/drawing/2014/main" id="{00000000-0008-0000-0800-00001D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75</xdr:row>
          <xdr:rowOff>0</xdr:rowOff>
        </xdr:from>
        <xdr:to>
          <xdr:col>51</xdr:col>
          <xdr:colOff>0</xdr:colOff>
          <xdr:row>76</xdr:row>
          <xdr:rowOff>19050</xdr:rowOff>
        </xdr:to>
        <xdr:sp macro="" textlink="">
          <xdr:nvSpPr>
            <xdr:cNvPr id="121886" name="Drop Down 30" hidden="1">
              <a:extLst>
                <a:ext uri="{63B3BB69-23CF-44E3-9099-C40C66FF867C}">
                  <a14:compatExt spid="_x0000_s121886"/>
                </a:ext>
                <a:ext uri="{FF2B5EF4-FFF2-40B4-BE49-F238E27FC236}">
                  <a16:creationId xmlns:a16="http://schemas.microsoft.com/office/drawing/2014/main" id="{00000000-0008-0000-0800-00001E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77</xdr:row>
          <xdr:rowOff>0</xdr:rowOff>
        </xdr:from>
        <xdr:to>
          <xdr:col>51</xdr:col>
          <xdr:colOff>0</xdr:colOff>
          <xdr:row>78</xdr:row>
          <xdr:rowOff>19050</xdr:rowOff>
        </xdr:to>
        <xdr:sp macro="" textlink="">
          <xdr:nvSpPr>
            <xdr:cNvPr id="121887" name="Drop Down 31" hidden="1">
              <a:extLst>
                <a:ext uri="{63B3BB69-23CF-44E3-9099-C40C66FF867C}">
                  <a14:compatExt spid="_x0000_s121887"/>
                </a:ext>
                <a:ext uri="{FF2B5EF4-FFF2-40B4-BE49-F238E27FC236}">
                  <a16:creationId xmlns:a16="http://schemas.microsoft.com/office/drawing/2014/main" id="{00000000-0008-0000-0800-00001F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79</xdr:row>
          <xdr:rowOff>0</xdr:rowOff>
        </xdr:from>
        <xdr:to>
          <xdr:col>51</xdr:col>
          <xdr:colOff>0</xdr:colOff>
          <xdr:row>80</xdr:row>
          <xdr:rowOff>19050</xdr:rowOff>
        </xdr:to>
        <xdr:sp macro="" textlink="">
          <xdr:nvSpPr>
            <xdr:cNvPr id="121888" name="Drop Down 32" hidden="1">
              <a:extLst>
                <a:ext uri="{63B3BB69-23CF-44E3-9099-C40C66FF867C}">
                  <a14:compatExt spid="_x0000_s121888"/>
                </a:ext>
                <a:ext uri="{FF2B5EF4-FFF2-40B4-BE49-F238E27FC236}">
                  <a16:creationId xmlns:a16="http://schemas.microsoft.com/office/drawing/2014/main" id="{00000000-0008-0000-0800-000020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81</xdr:row>
          <xdr:rowOff>0</xdr:rowOff>
        </xdr:from>
        <xdr:to>
          <xdr:col>51</xdr:col>
          <xdr:colOff>0</xdr:colOff>
          <xdr:row>82</xdr:row>
          <xdr:rowOff>19050</xdr:rowOff>
        </xdr:to>
        <xdr:sp macro="" textlink="">
          <xdr:nvSpPr>
            <xdr:cNvPr id="121889" name="Drop Down 33" hidden="1">
              <a:extLst>
                <a:ext uri="{63B3BB69-23CF-44E3-9099-C40C66FF867C}">
                  <a14:compatExt spid="_x0000_s121889"/>
                </a:ext>
                <a:ext uri="{FF2B5EF4-FFF2-40B4-BE49-F238E27FC236}">
                  <a16:creationId xmlns:a16="http://schemas.microsoft.com/office/drawing/2014/main" id="{00000000-0008-0000-0800-000021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83</xdr:row>
          <xdr:rowOff>0</xdr:rowOff>
        </xdr:from>
        <xdr:to>
          <xdr:col>51</xdr:col>
          <xdr:colOff>0</xdr:colOff>
          <xdr:row>84</xdr:row>
          <xdr:rowOff>19050</xdr:rowOff>
        </xdr:to>
        <xdr:sp macro="" textlink="">
          <xdr:nvSpPr>
            <xdr:cNvPr id="121890" name="Drop Down 34" hidden="1">
              <a:extLst>
                <a:ext uri="{63B3BB69-23CF-44E3-9099-C40C66FF867C}">
                  <a14:compatExt spid="_x0000_s121890"/>
                </a:ext>
                <a:ext uri="{FF2B5EF4-FFF2-40B4-BE49-F238E27FC236}">
                  <a16:creationId xmlns:a16="http://schemas.microsoft.com/office/drawing/2014/main" id="{00000000-0008-0000-0800-000022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85</xdr:row>
          <xdr:rowOff>0</xdr:rowOff>
        </xdr:from>
        <xdr:to>
          <xdr:col>51</xdr:col>
          <xdr:colOff>0</xdr:colOff>
          <xdr:row>86</xdr:row>
          <xdr:rowOff>19050</xdr:rowOff>
        </xdr:to>
        <xdr:sp macro="" textlink="">
          <xdr:nvSpPr>
            <xdr:cNvPr id="121891" name="Drop Down 35" hidden="1">
              <a:extLst>
                <a:ext uri="{63B3BB69-23CF-44E3-9099-C40C66FF867C}">
                  <a14:compatExt spid="_x0000_s121891"/>
                </a:ext>
                <a:ext uri="{FF2B5EF4-FFF2-40B4-BE49-F238E27FC236}">
                  <a16:creationId xmlns:a16="http://schemas.microsoft.com/office/drawing/2014/main" id="{00000000-0008-0000-0800-000023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87</xdr:row>
          <xdr:rowOff>0</xdr:rowOff>
        </xdr:from>
        <xdr:to>
          <xdr:col>51</xdr:col>
          <xdr:colOff>0</xdr:colOff>
          <xdr:row>88</xdr:row>
          <xdr:rowOff>19050</xdr:rowOff>
        </xdr:to>
        <xdr:sp macro="" textlink="">
          <xdr:nvSpPr>
            <xdr:cNvPr id="121892" name="Drop Down 36" hidden="1">
              <a:extLst>
                <a:ext uri="{63B3BB69-23CF-44E3-9099-C40C66FF867C}">
                  <a14:compatExt spid="_x0000_s121892"/>
                </a:ext>
                <a:ext uri="{FF2B5EF4-FFF2-40B4-BE49-F238E27FC236}">
                  <a16:creationId xmlns:a16="http://schemas.microsoft.com/office/drawing/2014/main" id="{00000000-0008-0000-0800-000024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89</xdr:row>
          <xdr:rowOff>0</xdr:rowOff>
        </xdr:from>
        <xdr:to>
          <xdr:col>51</xdr:col>
          <xdr:colOff>0</xdr:colOff>
          <xdr:row>90</xdr:row>
          <xdr:rowOff>19050</xdr:rowOff>
        </xdr:to>
        <xdr:sp macro="" textlink="">
          <xdr:nvSpPr>
            <xdr:cNvPr id="121893" name="Drop Down 37" hidden="1">
              <a:extLst>
                <a:ext uri="{63B3BB69-23CF-44E3-9099-C40C66FF867C}">
                  <a14:compatExt spid="_x0000_s121893"/>
                </a:ext>
                <a:ext uri="{FF2B5EF4-FFF2-40B4-BE49-F238E27FC236}">
                  <a16:creationId xmlns:a16="http://schemas.microsoft.com/office/drawing/2014/main" id="{00000000-0008-0000-0800-000025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91</xdr:row>
          <xdr:rowOff>0</xdr:rowOff>
        </xdr:from>
        <xdr:to>
          <xdr:col>51</xdr:col>
          <xdr:colOff>0</xdr:colOff>
          <xdr:row>92</xdr:row>
          <xdr:rowOff>19050</xdr:rowOff>
        </xdr:to>
        <xdr:sp macro="" textlink="">
          <xdr:nvSpPr>
            <xdr:cNvPr id="121894" name="Drop Down 38" hidden="1">
              <a:extLst>
                <a:ext uri="{63B3BB69-23CF-44E3-9099-C40C66FF867C}">
                  <a14:compatExt spid="_x0000_s121894"/>
                </a:ext>
                <a:ext uri="{FF2B5EF4-FFF2-40B4-BE49-F238E27FC236}">
                  <a16:creationId xmlns:a16="http://schemas.microsoft.com/office/drawing/2014/main" id="{00000000-0008-0000-0800-000026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93</xdr:row>
          <xdr:rowOff>0</xdr:rowOff>
        </xdr:from>
        <xdr:to>
          <xdr:col>51</xdr:col>
          <xdr:colOff>0</xdr:colOff>
          <xdr:row>94</xdr:row>
          <xdr:rowOff>19050</xdr:rowOff>
        </xdr:to>
        <xdr:sp macro="" textlink="">
          <xdr:nvSpPr>
            <xdr:cNvPr id="121895" name="Drop Down 39" hidden="1">
              <a:extLst>
                <a:ext uri="{63B3BB69-23CF-44E3-9099-C40C66FF867C}">
                  <a14:compatExt spid="_x0000_s121895"/>
                </a:ext>
                <a:ext uri="{FF2B5EF4-FFF2-40B4-BE49-F238E27FC236}">
                  <a16:creationId xmlns:a16="http://schemas.microsoft.com/office/drawing/2014/main" id="{00000000-0008-0000-0800-000027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95</xdr:row>
          <xdr:rowOff>0</xdr:rowOff>
        </xdr:from>
        <xdr:to>
          <xdr:col>51</xdr:col>
          <xdr:colOff>0</xdr:colOff>
          <xdr:row>96</xdr:row>
          <xdr:rowOff>19050</xdr:rowOff>
        </xdr:to>
        <xdr:sp macro="" textlink="">
          <xdr:nvSpPr>
            <xdr:cNvPr id="121896" name="Drop Down 40" hidden="1">
              <a:extLst>
                <a:ext uri="{63B3BB69-23CF-44E3-9099-C40C66FF867C}">
                  <a14:compatExt spid="_x0000_s121896"/>
                </a:ext>
                <a:ext uri="{FF2B5EF4-FFF2-40B4-BE49-F238E27FC236}">
                  <a16:creationId xmlns:a16="http://schemas.microsoft.com/office/drawing/2014/main" id="{00000000-0008-0000-0800-000028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97</xdr:row>
          <xdr:rowOff>0</xdr:rowOff>
        </xdr:from>
        <xdr:to>
          <xdr:col>51</xdr:col>
          <xdr:colOff>0</xdr:colOff>
          <xdr:row>98</xdr:row>
          <xdr:rowOff>19050</xdr:rowOff>
        </xdr:to>
        <xdr:sp macro="" textlink="">
          <xdr:nvSpPr>
            <xdr:cNvPr id="121897" name="Drop Down 41" hidden="1">
              <a:extLst>
                <a:ext uri="{63B3BB69-23CF-44E3-9099-C40C66FF867C}">
                  <a14:compatExt spid="_x0000_s121897"/>
                </a:ext>
                <a:ext uri="{FF2B5EF4-FFF2-40B4-BE49-F238E27FC236}">
                  <a16:creationId xmlns:a16="http://schemas.microsoft.com/office/drawing/2014/main" id="{00000000-0008-0000-0800-000029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99</xdr:row>
          <xdr:rowOff>0</xdr:rowOff>
        </xdr:from>
        <xdr:to>
          <xdr:col>51</xdr:col>
          <xdr:colOff>0</xdr:colOff>
          <xdr:row>100</xdr:row>
          <xdr:rowOff>19050</xdr:rowOff>
        </xdr:to>
        <xdr:sp macro="" textlink="">
          <xdr:nvSpPr>
            <xdr:cNvPr id="121898" name="Drop Down 42" hidden="1">
              <a:extLst>
                <a:ext uri="{63B3BB69-23CF-44E3-9099-C40C66FF867C}">
                  <a14:compatExt spid="_x0000_s121898"/>
                </a:ext>
                <a:ext uri="{FF2B5EF4-FFF2-40B4-BE49-F238E27FC236}">
                  <a16:creationId xmlns:a16="http://schemas.microsoft.com/office/drawing/2014/main" id="{00000000-0008-0000-0800-00002A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101</xdr:row>
          <xdr:rowOff>0</xdr:rowOff>
        </xdr:from>
        <xdr:to>
          <xdr:col>51</xdr:col>
          <xdr:colOff>0</xdr:colOff>
          <xdr:row>102</xdr:row>
          <xdr:rowOff>19050</xdr:rowOff>
        </xdr:to>
        <xdr:sp macro="" textlink="">
          <xdr:nvSpPr>
            <xdr:cNvPr id="121899" name="Drop Down 43" hidden="1">
              <a:extLst>
                <a:ext uri="{63B3BB69-23CF-44E3-9099-C40C66FF867C}">
                  <a14:compatExt spid="_x0000_s121899"/>
                </a:ext>
                <a:ext uri="{FF2B5EF4-FFF2-40B4-BE49-F238E27FC236}">
                  <a16:creationId xmlns:a16="http://schemas.microsoft.com/office/drawing/2014/main" id="{00000000-0008-0000-0800-00002B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103</xdr:row>
          <xdr:rowOff>0</xdr:rowOff>
        </xdr:from>
        <xdr:to>
          <xdr:col>51</xdr:col>
          <xdr:colOff>0</xdr:colOff>
          <xdr:row>104</xdr:row>
          <xdr:rowOff>19050</xdr:rowOff>
        </xdr:to>
        <xdr:sp macro="" textlink="">
          <xdr:nvSpPr>
            <xdr:cNvPr id="121900" name="Drop Down 44" hidden="1">
              <a:extLst>
                <a:ext uri="{63B3BB69-23CF-44E3-9099-C40C66FF867C}">
                  <a14:compatExt spid="_x0000_s121900"/>
                </a:ext>
                <a:ext uri="{FF2B5EF4-FFF2-40B4-BE49-F238E27FC236}">
                  <a16:creationId xmlns:a16="http://schemas.microsoft.com/office/drawing/2014/main" id="{00000000-0008-0000-0800-00002C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105</xdr:row>
          <xdr:rowOff>0</xdr:rowOff>
        </xdr:from>
        <xdr:to>
          <xdr:col>51</xdr:col>
          <xdr:colOff>0</xdr:colOff>
          <xdr:row>106</xdr:row>
          <xdr:rowOff>19050</xdr:rowOff>
        </xdr:to>
        <xdr:sp macro="" textlink="">
          <xdr:nvSpPr>
            <xdr:cNvPr id="121901" name="Drop Down 45" hidden="1">
              <a:extLst>
                <a:ext uri="{63B3BB69-23CF-44E3-9099-C40C66FF867C}">
                  <a14:compatExt spid="_x0000_s121901"/>
                </a:ext>
                <a:ext uri="{FF2B5EF4-FFF2-40B4-BE49-F238E27FC236}">
                  <a16:creationId xmlns:a16="http://schemas.microsoft.com/office/drawing/2014/main" id="{00000000-0008-0000-0800-00002D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107</xdr:row>
          <xdr:rowOff>0</xdr:rowOff>
        </xdr:from>
        <xdr:to>
          <xdr:col>51</xdr:col>
          <xdr:colOff>0</xdr:colOff>
          <xdr:row>108</xdr:row>
          <xdr:rowOff>19050</xdr:rowOff>
        </xdr:to>
        <xdr:sp macro="" textlink="">
          <xdr:nvSpPr>
            <xdr:cNvPr id="121902" name="Drop Down 46" hidden="1">
              <a:extLst>
                <a:ext uri="{63B3BB69-23CF-44E3-9099-C40C66FF867C}">
                  <a14:compatExt spid="_x0000_s121902"/>
                </a:ext>
                <a:ext uri="{FF2B5EF4-FFF2-40B4-BE49-F238E27FC236}">
                  <a16:creationId xmlns:a16="http://schemas.microsoft.com/office/drawing/2014/main" id="{00000000-0008-0000-0800-00002E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109</xdr:row>
          <xdr:rowOff>0</xdr:rowOff>
        </xdr:from>
        <xdr:to>
          <xdr:col>51</xdr:col>
          <xdr:colOff>0</xdr:colOff>
          <xdr:row>110</xdr:row>
          <xdr:rowOff>19050</xdr:rowOff>
        </xdr:to>
        <xdr:sp macro="" textlink="">
          <xdr:nvSpPr>
            <xdr:cNvPr id="121903" name="Drop Down 47" hidden="1">
              <a:extLst>
                <a:ext uri="{63B3BB69-23CF-44E3-9099-C40C66FF867C}">
                  <a14:compatExt spid="_x0000_s121903"/>
                </a:ext>
                <a:ext uri="{FF2B5EF4-FFF2-40B4-BE49-F238E27FC236}">
                  <a16:creationId xmlns:a16="http://schemas.microsoft.com/office/drawing/2014/main" id="{00000000-0008-0000-0800-00002F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111</xdr:row>
          <xdr:rowOff>0</xdr:rowOff>
        </xdr:from>
        <xdr:to>
          <xdr:col>51</xdr:col>
          <xdr:colOff>0</xdr:colOff>
          <xdr:row>112</xdr:row>
          <xdr:rowOff>19050</xdr:rowOff>
        </xdr:to>
        <xdr:sp macro="" textlink="">
          <xdr:nvSpPr>
            <xdr:cNvPr id="121904" name="Drop Down 48" hidden="1">
              <a:extLst>
                <a:ext uri="{63B3BB69-23CF-44E3-9099-C40C66FF867C}">
                  <a14:compatExt spid="_x0000_s121904"/>
                </a:ext>
                <a:ext uri="{FF2B5EF4-FFF2-40B4-BE49-F238E27FC236}">
                  <a16:creationId xmlns:a16="http://schemas.microsoft.com/office/drawing/2014/main" id="{00000000-0008-0000-0800-000030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113</xdr:row>
          <xdr:rowOff>0</xdr:rowOff>
        </xdr:from>
        <xdr:to>
          <xdr:col>51</xdr:col>
          <xdr:colOff>0</xdr:colOff>
          <xdr:row>114</xdr:row>
          <xdr:rowOff>19050</xdr:rowOff>
        </xdr:to>
        <xdr:sp macro="" textlink="">
          <xdr:nvSpPr>
            <xdr:cNvPr id="121905" name="Drop Down 49" hidden="1">
              <a:extLst>
                <a:ext uri="{63B3BB69-23CF-44E3-9099-C40C66FF867C}">
                  <a14:compatExt spid="_x0000_s121905"/>
                </a:ext>
                <a:ext uri="{FF2B5EF4-FFF2-40B4-BE49-F238E27FC236}">
                  <a16:creationId xmlns:a16="http://schemas.microsoft.com/office/drawing/2014/main" id="{00000000-0008-0000-0800-000031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115</xdr:row>
          <xdr:rowOff>0</xdr:rowOff>
        </xdr:from>
        <xdr:to>
          <xdr:col>51</xdr:col>
          <xdr:colOff>0</xdr:colOff>
          <xdr:row>116</xdr:row>
          <xdr:rowOff>19050</xdr:rowOff>
        </xdr:to>
        <xdr:sp macro="" textlink="">
          <xdr:nvSpPr>
            <xdr:cNvPr id="121906" name="Drop Down 50" hidden="1">
              <a:extLst>
                <a:ext uri="{63B3BB69-23CF-44E3-9099-C40C66FF867C}">
                  <a14:compatExt spid="_x0000_s121906"/>
                </a:ext>
                <a:ext uri="{FF2B5EF4-FFF2-40B4-BE49-F238E27FC236}">
                  <a16:creationId xmlns:a16="http://schemas.microsoft.com/office/drawing/2014/main" id="{00000000-0008-0000-0800-000032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117</xdr:row>
          <xdr:rowOff>0</xdr:rowOff>
        </xdr:from>
        <xdr:to>
          <xdr:col>51</xdr:col>
          <xdr:colOff>0</xdr:colOff>
          <xdr:row>118</xdr:row>
          <xdr:rowOff>0</xdr:rowOff>
        </xdr:to>
        <xdr:sp macro="" textlink="">
          <xdr:nvSpPr>
            <xdr:cNvPr id="121907" name="Drop Down 51" hidden="1">
              <a:extLst>
                <a:ext uri="{63B3BB69-23CF-44E3-9099-C40C66FF867C}">
                  <a14:compatExt spid="_x0000_s121907"/>
                </a:ext>
                <a:ext uri="{FF2B5EF4-FFF2-40B4-BE49-F238E27FC236}">
                  <a16:creationId xmlns:a16="http://schemas.microsoft.com/office/drawing/2014/main" id="{00000000-0008-0000-0800-000033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76200</xdr:rowOff>
        </xdr:from>
        <xdr:to>
          <xdr:col>10</xdr:col>
          <xdr:colOff>762000</xdr:colOff>
          <xdr:row>8</xdr:row>
          <xdr:rowOff>0</xdr:rowOff>
        </xdr:to>
        <xdr:sp macro="" textlink="">
          <xdr:nvSpPr>
            <xdr:cNvPr id="121908" name="Drop Down 52" hidden="1">
              <a:extLst>
                <a:ext uri="{63B3BB69-23CF-44E3-9099-C40C66FF867C}">
                  <a14:compatExt spid="_x0000_s121908"/>
                </a:ext>
                <a:ext uri="{FF2B5EF4-FFF2-40B4-BE49-F238E27FC236}">
                  <a16:creationId xmlns:a16="http://schemas.microsoft.com/office/drawing/2014/main" id="{00000000-0008-0000-0800-000034D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0</xdr:colOff>
          <xdr:row>16</xdr:row>
          <xdr:rowOff>31750</xdr:rowOff>
        </xdr:from>
        <xdr:to>
          <xdr:col>27</xdr:col>
          <xdr:colOff>0</xdr:colOff>
          <xdr:row>18</xdr:row>
          <xdr:rowOff>19050</xdr:rowOff>
        </xdr:to>
        <xdr:sp macro="" textlink="">
          <xdr:nvSpPr>
            <xdr:cNvPr id="6196" name="Drop Down 52" hidden="1">
              <a:extLst>
                <a:ext uri="{63B3BB69-23CF-44E3-9099-C40C66FF867C}">
                  <a14:compatExt spid="_x0000_s6196"/>
                </a:ext>
                <a:ext uri="{FF2B5EF4-FFF2-40B4-BE49-F238E27FC236}">
                  <a16:creationId xmlns:a16="http://schemas.microsoft.com/office/drawing/2014/main" id="{00000000-0008-0000-0B00-00003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0</xdr:rowOff>
        </xdr:from>
        <xdr:to>
          <xdr:col>27</xdr:col>
          <xdr:colOff>0</xdr:colOff>
          <xdr:row>20</xdr:row>
          <xdr:rowOff>19050</xdr:rowOff>
        </xdr:to>
        <xdr:sp macro="" textlink="">
          <xdr:nvSpPr>
            <xdr:cNvPr id="6197" name="Drop Down 53" hidden="1">
              <a:extLst>
                <a:ext uri="{63B3BB69-23CF-44E3-9099-C40C66FF867C}">
                  <a14:compatExt spid="_x0000_s6197"/>
                </a:ext>
                <a:ext uri="{FF2B5EF4-FFF2-40B4-BE49-F238E27FC236}">
                  <a16:creationId xmlns:a16="http://schemas.microsoft.com/office/drawing/2014/main" id="{00000000-0008-0000-0B00-00003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38100</xdr:rowOff>
        </xdr:from>
        <xdr:to>
          <xdr:col>27</xdr:col>
          <xdr:colOff>0</xdr:colOff>
          <xdr:row>22</xdr:row>
          <xdr:rowOff>0</xdr:rowOff>
        </xdr:to>
        <xdr:sp macro="" textlink="">
          <xdr:nvSpPr>
            <xdr:cNvPr id="6198" name="Drop Down 54" hidden="1">
              <a:extLst>
                <a:ext uri="{63B3BB69-23CF-44E3-9099-C40C66FF867C}">
                  <a14:compatExt spid="_x0000_s6198"/>
                </a:ext>
                <a:ext uri="{FF2B5EF4-FFF2-40B4-BE49-F238E27FC236}">
                  <a16:creationId xmlns:a16="http://schemas.microsoft.com/office/drawing/2014/main" id="{00000000-0008-0000-0B00-00003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xdr:row>
          <xdr:rowOff>0</xdr:rowOff>
        </xdr:from>
        <xdr:to>
          <xdr:col>27</xdr:col>
          <xdr:colOff>0</xdr:colOff>
          <xdr:row>24</xdr:row>
          <xdr:rowOff>19050</xdr:rowOff>
        </xdr:to>
        <xdr:sp macro="" textlink="">
          <xdr:nvSpPr>
            <xdr:cNvPr id="6199" name="Drop Down 55" hidden="1">
              <a:extLst>
                <a:ext uri="{63B3BB69-23CF-44E3-9099-C40C66FF867C}">
                  <a14:compatExt spid="_x0000_s6199"/>
                </a:ext>
                <a:ext uri="{FF2B5EF4-FFF2-40B4-BE49-F238E27FC236}">
                  <a16:creationId xmlns:a16="http://schemas.microsoft.com/office/drawing/2014/main" id="{00000000-0008-0000-0B00-00003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xdr:row>
          <xdr:rowOff>0</xdr:rowOff>
        </xdr:from>
        <xdr:to>
          <xdr:col>27</xdr:col>
          <xdr:colOff>0</xdr:colOff>
          <xdr:row>26</xdr:row>
          <xdr:rowOff>19050</xdr:rowOff>
        </xdr:to>
        <xdr:sp macro="" textlink="">
          <xdr:nvSpPr>
            <xdr:cNvPr id="6200" name="Drop Down 56" hidden="1">
              <a:extLst>
                <a:ext uri="{63B3BB69-23CF-44E3-9099-C40C66FF867C}">
                  <a14:compatExt spid="_x0000_s6200"/>
                </a:ext>
                <a:ext uri="{FF2B5EF4-FFF2-40B4-BE49-F238E27FC236}">
                  <a16:creationId xmlns:a16="http://schemas.microsoft.com/office/drawing/2014/main" id="{00000000-0008-0000-0B00-00003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xdr:row>
          <xdr:rowOff>0</xdr:rowOff>
        </xdr:from>
        <xdr:to>
          <xdr:col>27</xdr:col>
          <xdr:colOff>0</xdr:colOff>
          <xdr:row>28</xdr:row>
          <xdr:rowOff>19050</xdr:rowOff>
        </xdr:to>
        <xdr:sp macro="" textlink="">
          <xdr:nvSpPr>
            <xdr:cNvPr id="6201" name="Drop Down 57" hidden="1">
              <a:extLst>
                <a:ext uri="{63B3BB69-23CF-44E3-9099-C40C66FF867C}">
                  <a14:compatExt spid="_x0000_s6201"/>
                </a:ext>
                <a:ext uri="{FF2B5EF4-FFF2-40B4-BE49-F238E27FC236}">
                  <a16:creationId xmlns:a16="http://schemas.microsoft.com/office/drawing/2014/main" id="{00000000-0008-0000-0B00-00003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xdr:row>
          <xdr:rowOff>0</xdr:rowOff>
        </xdr:from>
        <xdr:to>
          <xdr:col>27</xdr:col>
          <xdr:colOff>0</xdr:colOff>
          <xdr:row>30</xdr:row>
          <xdr:rowOff>19050</xdr:rowOff>
        </xdr:to>
        <xdr:sp macro="" textlink="">
          <xdr:nvSpPr>
            <xdr:cNvPr id="6202" name="Drop Down 58" hidden="1">
              <a:extLst>
                <a:ext uri="{63B3BB69-23CF-44E3-9099-C40C66FF867C}">
                  <a14:compatExt spid="_x0000_s6202"/>
                </a:ext>
                <a:ext uri="{FF2B5EF4-FFF2-40B4-BE49-F238E27FC236}">
                  <a16:creationId xmlns:a16="http://schemas.microsoft.com/office/drawing/2014/main" id="{00000000-0008-0000-0B00-00003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xdr:row>
          <xdr:rowOff>0</xdr:rowOff>
        </xdr:from>
        <xdr:to>
          <xdr:col>27</xdr:col>
          <xdr:colOff>0</xdr:colOff>
          <xdr:row>32</xdr:row>
          <xdr:rowOff>19050</xdr:rowOff>
        </xdr:to>
        <xdr:sp macro="" textlink="">
          <xdr:nvSpPr>
            <xdr:cNvPr id="6203" name="Drop Down 59" hidden="1">
              <a:extLst>
                <a:ext uri="{63B3BB69-23CF-44E3-9099-C40C66FF867C}">
                  <a14:compatExt spid="_x0000_s6203"/>
                </a:ext>
                <a:ext uri="{FF2B5EF4-FFF2-40B4-BE49-F238E27FC236}">
                  <a16:creationId xmlns:a16="http://schemas.microsoft.com/office/drawing/2014/main" id="{00000000-0008-0000-0B00-00003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xdr:row>
          <xdr:rowOff>0</xdr:rowOff>
        </xdr:from>
        <xdr:to>
          <xdr:col>27</xdr:col>
          <xdr:colOff>0</xdr:colOff>
          <xdr:row>34</xdr:row>
          <xdr:rowOff>19050</xdr:rowOff>
        </xdr:to>
        <xdr:sp macro="" textlink="">
          <xdr:nvSpPr>
            <xdr:cNvPr id="6204" name="Drop Down 60" hidden="1">
              <a:extLst>
                <a:ext uri="{63B3BB69-23CF-44E3-9099-C40C66FF867C}">
                  <a14:compatExt spid="_x0000_s6204"/>
                </a:ext>
                <a:ext uri="{FF2B5EF4-FFF2-40B4-BE49-F238E27FC236}">
                  <a16:creationId xmlns:a16="http://schemas.microsoft.com/office/drawing/2014/main" id="{00000000-0008-0000-0B00-00003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xdr:row>
          <xdr:rowOff>0</xdr:rowOff>
        </xdr:from>
        <xdr:to>
          <xdr:col>27</xdr:col>
          <xdr:colOff>0</xdr:colOff>
          <xdr:row>36</xdr:row>
          <xdr:rowOff>19050</xdr:rowOff>
        </xdr:to>
        <xdr:sp macro="" textlink="">
          <xdr:nvSpPr>
            <xdr:cNvPr id="6205" name="Drop Down 61" hidden="1">
              <a:extLst>
                <a:ext uri="{63B3BB69-23CF-44E3-9099-C40C66FF867C}">
                  <a14:compatExt spid="_x0000_s6205"/>
                </a:ext>
                <a:ext uri="{FF2B5EF4-FFF2-40B4-BE49-F238E27FC236}">
                  <a16:creationId xmlns:a16="http://schemas.microsoft.com/office/drawing/2014/main" id="{00000000-0008-0000-0B00-00003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xdr:row>
          <xdr:rowOff>0</xdr:rowOff>
        </xdr:from>
        <xdr:to>
          <xdr:col>27</xdr:col>
          <xdr:colOff>0</xdr:colOff>
          <xdr:row>38</xdr:row>
          <xdr:rowOff>19050</xdr:rowOff>
        </xdr:to>
        <xdr:sp macro="" textlink="">
          <xdr:nvSpPr>
            <xdr:cNvPr id="6206" name="Drop Down 62" hidden="1">
              <a:extLst>
                <a:ext uri="{63B3BB69-23CF-44E3-9099-C40C66FF867C}">
                  <a14:compatExt spid="_x0000_s6206"/>
                </a:ext>
                <a:ext uri="{FF2B5EF4-FFF2-40B4-BE49-F238E27FC236}">
                  <a16:creationId xmlns:a16="http://schemas.microsoft.com/office/drawing/2014/main" id="{00000000-0008-0000-0B00-00003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39</xdr:row>
          <xdr:rowOff>0</xdr:rowOff>
        </xdr:from>
        <xdr:to>
          <xdr:col>27</xdr:col>
          <xdr:colOff>0</xdr:colOff>
          <xdr:row>40</xdr:row>
          <xdr:rowOff>19050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B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xdr:row>
          <xdr:rowOff>0</xdr:rowOff>
        </xdr:from>
        <xdr:to>
          <xdr:col>27</xdr:col>
          <xdr:colOff>0</xdr:colOff>
          <xdr:row>42</xdr:row>
          <xdr:rowOff>19050</xdr:rowOff>
        </xdr:to>
        <xdr:sp macro="" textlink="">
          <xdr:nvSpPr>
            <xdr:cNvPr id="6208" name="Drop Down 64" hidden="1">
              <a:extLst>
                <a:ext uri="{63B3BB69-23CF-44E3-9099-C40C66FF867C}">
                  <a14:compatExt spid="_x0000_s6208"/>
                </a:ext>
                <a:ext uri="{FF2B5EF4-FFF2-40B4-BE49-F238E27FC236}">
                  <a16:creationId xmlns:a16="http://schemas.microsoft.com/office/drawing/2014/main" id="{00000000-0008-0000-0B00-00004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43</xdr:row>
          <xdr:rowOff>0</xdr:rowOff>
        </xdr:from>
        <xdr:to>
          <xdr:col>27</xdr:col>
          <xdr:colOff>0</xdr:colOff>
          <xdr:row>44</xdr:row>
          <xdr:rowOff>19050</xdr:rowOff>
        </xdr:to>
        <xdr:sp macro="" textlink="">
          <xdr:nvSpPr>
            <xdr:cNvPr id="6209" name="Drop Down 65" hidden="1">
              <a:extLst>
                <a:ext uri="{63B3BB69-23CF-44E3-9099-C40C66FF867C}">
                  <a14:compatExt spid="_x0000_s6209"/>
                </a:ext>
                <a:ext uri="{FF2B5EF4-FFF2-40B4-BE49-F238E27FC236}">
                  <a16:creationId xmlns:a16="http://schemas.microsoft.com/office/drawing/2014/main" id="{00000000-0008-0000-0B00-00004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45</xdr:row>
          <xdr:rowOff>0</xdr:rowOff>
        </xdr:from>
        <xdr:to>
          <xdr:col>27</xdr:col>
          <xdr:colOff>0</xdr:colOff>
          <xdr:row>46</xdr:row>
          <xdr:rowOff>19050</xdr:rowOff>
        </xdr:to>
        <xdr:sp macro="" textlink="">
          <xdr:nvSpPr>
            <xdr:cNvPr id="6210" name="Drop Down 66" hidden="1">
              <a:extLst>
                <a:ext uri="{63B3BB69-23CF-44E3-9099-C40C66FF867C}">
                  <a14:compatExt spid="_x0000_s6210"/>
                </a:ext>
                <a:ext uri="{FF2B5EF4-FFF2-40B4-BE49-F238E27FC236}">
                  <a16:creationId xmlns:a16="http://schemas.microsoft.com/office/drawing/2014/main" id="{00000000-0008-0000-0B00-00004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47</xdr:row>
          <xdr:rowOff>0</xdr:rowOff>
        </xdr:from>
        <xdr:to>
          <xdr:col>27</xdr:col>
          <xdr:colOff>0</xdr:colOff>
          <xdr:row>48</xdr:row>
          <xdr:rowOff>19050</xdr:rowOff>
        </xdr:to>
        <xdr:sp macro="" textlink="">
          <xdr:nvSpPr>
            <xdr:cNvPr id="6211" name="Drop Down 67" hidden="1">
              <a:extLst>
                <a:ext uri="{63B3BB69-23CF-44E3-9099-C40C66FF867C}">
                  <a14:compatExt spid="_x0000_s6211"/>
                </a:ext>
                <a:ext uri="{FF2B5EF4-FFF2-40B4-BE49-F238E27FC236}">
                  <a16:creationId xmlns:a16="http://schemas.microsoft.com/office/drawing/2014/main" id="{00000000-0008-0000-0B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49</xdr:row>
          <xdr:rowOff>0</xdr:rowOff>
        </xdr:from>
        <xdr:to>
          <xdr:col>27</xdr:col>
          <xdr:colOff>0</xdr:colOff>
          <xdr:row>50</xdr:row>
          <xdr:rowOff>19050</xdr:rowOff>
        </xdr:to>
        <xdr:sp macro="" textlink="">
          <xdr:nvSpPr>
            <xdr:cNvPr id="6212" name="Drop Down 68" hidden="1">
              <a:extLst>
                <a:ext uri="{63B3BB69-23CF-44E3-9099-C40C66FF867C}">
                  <a14:compatExt spid="_x0000_s6212"/>
                </a:ext>
                <a:ext uri="{FF2B5EF4-FFF2-40B4-BE49-F238E27FC236}">
                  <a16:creationId xmlns:a16="http://schemas.microsoft.com/office/drawing/2014/main" id="{00000000-0008-0000-0B00-00004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51</xdr:row>
          <xdr:rowOff>0</xdr:rowOff>
        </xdr:from>
        <xdr:to>
          <xdr:col>27</xdr:col>
          <xdr:colOff>0</xdr:colOff>
          <xdr:row>52</xdr:row>
          <xdr:rowOff>19050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B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53</xdr:row>
          <xdr:rowOff>0</xdr:rowOff>
        </xdr:from>
        <xdr:to>
          <xdr:col>27</xdr:col>
          <xdr:colOff>0</xdr:colOff>
          <xdr:row>54</xdr:row>
          <xdr:rowOff>19050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B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55</xdr:row>
          <xdr:rowOff>0</xdr:rowOff>
        </xdr:from>
        <xdr:to>
          <xdr:col>27</xdr:col>
          <xdr:colOff>0</xdr:colOff>
          <xdr:row>56</xdr:row>
          <xdr:rowOff>19050</xdr:rowOff>
        </xdr:to>
        <xdr:sp macro="" textlink="">
          <xdr:nvSpPr>
            <xdr:cNvPr id="6215" name="Drop Down 71" hidden="1">
              <a:extLst>
                <a:ext uri="{63B3BB69-23CF-44E3-9099-C40C66FF867C}">
                  <a14:compatExt spid="_x0000_s6215"/>
                </a:ext>
                <a:ext uri="{FF2B5EF4-FFF2-40B4-BE49-F238E27FC236}">
                  <a16:creationId xmlns:a16="http://schemas.microsoft.com/office/drawing/2014/main" id="{00000000-0008-0000-0B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57</xdr:row>
          <xdr:rowOff>0</xdr:rowOff>
        </xdr:from>
        <xdr:to>
          <xdr:col>27</xdr:col>
          <xdr:colOff>0</xdr:colOff>
          <xdr:row>58</xdr:row>
          <xdr:rowOff>19050</xdr:rowOff>
        </xdr:to>
        <xdr:sp macro="" textlink="">
          <xdr:nvSpPr>
            <xdr:cNvPr id="6216" name="Drop Down 72" hidden="1">
              <a:extLst>
                <a:ext uri="{63B3BB69-23CF-44E3-9099-C40C66FF867C}">
                  <a14:compatExt spid="_x0000_s6216"/>
                </a:ext>
                <a:ext uri="{FF2B5EF4-FFF2-40B4-BE49-F238E27FC236}">
                  <a16:creationId xmlns:a16="http://schemas.microsoft.com/office/drawing/2014/main" id="{00000000-0008-0000-0B00-00004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xdr:row>
          <xdr:rowOff>0</xdr:rowOff>
        </xdr:from>
        <xdr:to>
          <xdr:col>27</xdr:col>
          <xdr:colOff>0</xdr:colOff>
          <xdr:row>60</xdr:row>
          <xdr:rowOff>19050</xdr:rowOff>
        </xdr:to>
        <xdr:sp macro="" textlink="">
          <xdr:nvSpPr>
            <xdr:cNvPr id="6217" name="Drop Down 73" hidden="1">
              <a:extLst>
                <a:ext uri="{63B3BB69-23CF-44E3-9099-C40C66FF867C}">
                  <a14:compatExt spid="_x0000_s6217"/>
                </a:ext>
                <a:ext uri="{FF2B5EF4-FFF2-40B4-BE49-F238E27FC236}">
                  <a16:creationId xmlns:a16="http://schemas.microsoft.com/office/drawing/2014/main" id="{00000000-0008-0000-0B00-00004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27</xdr:col>
          <xdr:colOff>0</xdr:colOff>
          <xdr:row>62</xdr:row>
          <xdr:rowOff>19050</xdr:rowOff>
        </xdr:to>
        <xdr:sp macro="" textlink="">
          <xdr:nvSpPr>
            <xdr:cNvPr id="6218" name="Drop Down 74" hidden="1">
              <a:extLst>
                <a:ext uri="{63B3BB69-23CF-44E3-9099-C40C66FF867C}">
                  <a14:compatExt spid="_x0000_s6218"/>
                </a:ext>
                <a:ext uri="{FF2B5EF4-FFF2-40B4-BE49-F238E27FC236}">
                  <a16:creationId xmlns:a16="http://schemas.microsoft.com/office/drawing/2014/main" id="{00000000-0008-0000-0B00-00004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63</xdr:row>
          <xdr:rowOff>0</xdr:rowOff>
        </xdr:from>
        <xdr:to>
          <xdr:col>27</xdr:col>
          <xdr:colOff>0</xdr:colOff>
          <xdr:row>64</xdr:row>
          <xdr:rowOff>19050</xdr:rowOff>
        </xdr:to>
        <xdr:sp macro="" textlink="">
          <xdr:nvSpPr>
            <xdr:cNvPr id="6219" name="Drop Down 75" hidden="1">
              <a:extLst>
                <a:ext uri="{63B3BB69-23CF-44E3-9099-C40C66FF867C}">
                  <a14:compatExt spid="_x0000_s6219"/>
                </a:ext>
                <a:ext uri="{FF2B5EF4-FFF2-40B4-BE49-F238E27FC236}">
                  <a16:creationId xmlns:a16="http://schemas.microsoft.com/office/drawing/2014/main" id="{00000000-0008-0000-0B00-00004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27</xdr:col>
          <xdr:colOff>0</xdr:colOff>
          <xdr:row>66</xdr:row>
          <xdr:rowOff>19050</xdr:rowOff>
        </xdr:to>
        <xdr:sp macro="" textlink="">
          <xdr:nvSpPr>
            <xdr:cNvPr id="6220" name="Drop Down 76" hidden="1">
              <a:extLst>
                <a:ext uri="{63B3BB69-23CF-44E3-9099-C40C66FF867C}">
                  <a14:compatExt spid="_x0000_s6220"/>
                </a:ext>
                <a:ext uri="{FF2B5EF4-FFF2-40B4-BE49-F238E27FC236}">
                  <a16:creationId xmlns:a16="http://schemas.microsoft.com/office/drawing/2014/main" id="{00000000-0008-0000-0B00-00004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xdr:row>
          <xdr:rowOff>0</xdr:rowOff>
        </xdr:from>
        <xdr:to>
          <xdr:col>27</xdr:col>
          <xdr:colOff>0</xdr:colOff>
          <xdr:row>68</xdr:row>
          <xdr:rowOff>19050</xdr:rowOff>
        </xdr:to>
        <xdr:sp macro="" textlink="">
          <xdr:nvSpPr>
            <xdr:cNvPr id="6221" name="Drop Down 77" hidden="1">
              <a:extLst>
                <a:ext uri="{63B3BB69-23CF-44E3-9099-C40C66FF867C}">
                  <a14:compatExt spid="_x0000_s6221"/>
                </a:ext>
                <a:ext uri="{FF2B5EF4-FFF2-40B4-BE49-F238E27FC236}">
                  <a16:creationId xmlns:a16="http://schemas.microsoft.com/office/drawing/2014/main" id="{00000000-0008-0000-0B00-00004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69</xdr:row>
          <xdr:rowOff>0</xdr:rowOff>
        </xdr:from>
        <xdr:to>
          <xdr:col>27</xdr:col>
          <xdr:colOff>0</xdr:colOff>
          <xdr:row>70</xdr:row>
          <xdr:rowOff>19050</xdr:rowOff>
        </xdr:to>
        <xdr:sp macro="" textlink="">
          <xdr:nvSpPr>
            <xdr:cNvPr id="6222" name="Drop Down 78" hidden="1">
              <a:extLst>
                <a:ext uri="{63B3BB69-23CF-44E3-9099-C40C66FF867C}">
                  <a14:compatExt spid="_x0000_s6222"/>
                </a:ext>
                <a:ext uri="{FF2B5EF4-FFF2-40B4-BE49-F238E27FC236}">
                  <a16:creationId xmlns:a16="http://schemas.microsoft.com/office/drawing/2014/main" id="{00000000-0008-0000-0B00-00004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71</xdr:row>
          <xdr:rowOff>0</xdr:rowOff>
        </xdr:from>
        <xdr:to>
          <xdr:col>27</xdr:col>
          <xdr:colOff>0</xdr:colOff>
          <xdr:row>72</xdr:row>
          <xdr:rowOff>19050</xdr:rowOff>
        </xdr:to>
        <xdr:sp macro="" textlink="">
          <xdr:nvSpPr>
            <xdr:cNvPr id="6223" name="Drop Down 79" hidden="1">
              <a:extLst>
                <a:ext uri="{63B3BB69-23CF-44E3-9099-C40C66FF867C}">
                  <a14:compatExt spid="_x0000_s6223"/>
                </a:ext>
                <a:ext uri="{FF2B5EF4-FFF2-40B4-BE49-F238E27FC236}">
                  <a16:creationId xmlns:a16="http://schemas.microsoft.com/office/drawing/2014/main" id="{00000000-0008-0000-0B00-00004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73</xdr:row>
          <xdr:rowOff>0</xdr:rowOff>
        </xdr:from>
        <xdr:to>
          <xdr:col>27</xdr:col>
          <xdr:colOff>0</xdr:colOff>
          <xdr:row>74</xdr:row>
          <xdr:rowOff>19050</xdr:rowOff>
        </xdr:to>
        <xdr:sp macro="" textlink="">
          <xdr:nvSpPr>
            <xdr:cNvPr id="6224" name="Drop Down 80" hidden="1">
              <a:extLst>
                <a:ext uri="{63B3BB69-23CF-44E3-9099-C40C66FF867C}">
                  <a14:compatExt spid="_x0000_s6224"/>
                </a:ext>
                <a:ext uri="{FF2B5EF4-FFF2-40B4-BE49-F238E27FC236}">
                  <a16:creationId xmlns:a16="http://schemas.microsoft.com/office/drawing/2014/main" id="{00000000-0008-0000-0B00-00005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0</xdr:rowOff>
        </xdr:from>
        <xdr:to>
          <xdr:col>27</xdr:col>
          <xdr:colOff>0</xdr:colOff>
          <xdr:row>76</xdr:row>
          <xdr:rowOff>19050</xdr:rowOff>
        </xdr:to>
        <xdr:sp macro="" textlink="">
          <xdr:nvSpPr>
            <xdr:cNvPr id="6225" name="Drop Down 81" hidden="1">
              <a:extLst>
                <a:ext uri="{63B3BB69-23CF-44E3-9099-C40C66FF867C}">
                  <a14:compatExt spid="_x0000_s6225"/>
                </a:ext>
                <a:ext uri="{FF2B5EF4-FFF2-40B4-BE49-F238E27FC236}">
                  <a16:creationId xmlns:a16="http://schemas.microsoft.com/office/drawing/2014/main" id="{00000000-0008-0000-0B00-00005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77</xdr:row>
          <xdr:rowOff>0</xdr:rowOff>
        </xdr:from>
        <xdr:to>
          <xdr:col>27</xdr:col>
          <xdr:colOff>0</xdr:colOff>
          <xdr:row>78</xdr:row>
          <xdr:rowOff>19050</xdr:rowOff>
        </xdr:to>
        <xdr:sp macro="" textlink="">
          <xdr:nvSpPr>
            <xdr:cNvPr id="6226" name="Drop Down 82" hidden="1">
              <a:extLst>
                <a:ext uri="{63B3BB69-23CF-44E3-9099-C40C66FF867C}">
                  <a14:compatExt spid="_x0000_s6226"/>
                </a:ext>
                <a:ext uri="{FF2B5EF4-FFF2-40B4-BE49-F238E27FC236}">
                  <a16:creationId xmlns:a16="http://schemas.microsoft.com/office/drawing/2014/main" id="{00000000-0008-0000-0B00-00005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79</xdr:row>
          <xdr:rowOff>0</xdr:rowOff>
        </xdr:from>
        <xdr:to>
          <xdr:col>27</xdr:col>
          <xdr:colOff>0</xdr:colOff>
          <xdr:row>80</xdr:row>
          <xdr:rowOff>19050</xdr:rowOff>
        </xdr:to>
        <xdr:sp macro="" textlink="">
          <xdr:nvSpPr>
            <xdr:cNvPr id="6227" name="Drop Down 83" hidden="1">
              <a:extLst>
                <a:ext uri="{63B3BB69-23CF-44E3-9099-C40C66FF867C}">
                  <a14:compatExt spid="_x0000_s6227"/>
                </a:ext>
                <a:ext uri="{FF2B5EF4-FFF2-40B4-BE49-F238E27FC236}">
                  <a16:creationId xmlns:a16="http://schemas.microsoft.com/office/drawing/2014/main" id="{00000000-0008-0000-0B00-00005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81</xdr:row>
          <xdr:rowOff>0</xdr:rowOff>
        </xdr:from>
        <xdr:to>
          <xdr:col>27</xdr:col>
          <xdr:colOff>0</xdr:colOff>
          <xdr:row>82</xdr:row>
          <xdr:rowOff>19050</xdr:rowOff>
        </xdr:to>
        <xdr:sp macro="" textlink="">
          <xdr:nvSpPr>
            <xdr:cNvPr id="6228" name="Drop Down 84" hidden="1">
              <a:extLst>
                <a:ext uri="{63B3BB69-23CF-44E3-9099-C40C66FF867C}">
                  <a14:compatExt spid="_x0000_s6228"/>
                </a:ext>
                <a:ext uri="{FF2B5EF4-FFF2-40B4-BE49-F238E27FC236}">
                  <a16:creationId xmlns:a16="http://schemas.microsoft.com/office/drawing/2014/main" id="{00000000-0008-0000-0B00-00005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83</xdr:row>
          <xdr:rowOff>0</xdr:rowOff>
        </xdr:from>
        <xdr:to>
          <xdr:col>27</xdr:col>
          <xdr:colOff>0</xdr:colOff>
          <xdr:row>84</xdr:row>
          <xdr:rowOff>19050</xdr:rowOff>
        </xdr:to>
        <xdr:sp macro="" textlink="">
          <xdr:nvSpPr>
            <xdr:cNvPr id="6229" name="Drop Down 85" hidden="1">
              <a:extLst>
                <a:ext uri="{63B3BB69-23CF-44E3-9099-C40C66FF867C}">
                  <a14:compatExt spid="_x0000_s6229"/>
                </a:ext>
                <a:ext uri="{FF2B5EF4-FFF2-40B4-BE49-F238E27FC236}">
                  <a16:creationId xmlns:a16="http://schemas.microsoft.com/office/drawing/2014/main" id="{00000000-0008-0000-0B00-00005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85</xdr:row>
          <xdr:rowOff>0</xdr:rowOff>
        </xdr:from>
        <xdr:to>
          <xdr:col>27</xdr:col>
          <xdr:colOff>0</xdr:colOff>
          <xdr:row>86</xdr:row>
          <xdr:rowOff>19050</xdr:rowOff>
        </xdr:to>
        <xdr:sp macro="" textlink="">
          <xdr:nvSpPr>
            <xdr:cNvPr id="6230" name="Drop Down 86" hidden="1">
              <a:extLst>
                <a:ext uri="{63B3BB69-23CF-44E3-9099-C40C66FF867C}">
                  <a14:compatExt spid="_x0000_s6230"/>
                </a:ext>
                <a:ext uri="{FF2B5EF4-FFF2-40B4-BE49-F238E27FC236}">
                  <a16:creationId xmlns:a16="http://schemas.microsoft.com/office/drawing/2014/main" id="{00000000-0008-0000-0B00-00005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0</xdr:rowOff>
        </xdr:from>
        <xdr:to>
          <xdr:col>27</xdr:col>
          <xdr:colOff>0</xdr:colOff>
          <xdr:row>88</xdr:row>
          <xdr:rowOff>19050</xdr:rowOff>
        </xdr:to>
        <xdr:sp macro="" textlink="">
          <xdr:nvSpPr>
            <xdr:cNvPr id="6231" name="Drop Down 87" hidden="1">
              <a:extLst>
                <a:ext uri="{63B3BB69-23CF-44E3-9099-C40C66FF867C}">
                  <a14:compatExt spid="_x0000_s6231"/>
                </a:ext>
                <a:ext uri="{FF2B5EF4-FFF2-40B4-BE49-F238E27FC236}">
                  <a16:creationId xmlns:a16="http://schemas.microsoft.com/office/drawing/2014/main" id="{00000000-0008-0000-0B00-00005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0</xdr:rowOff>
        </xdr:from>
        <xdr:to>
          <xdr:col>27</xdr:col>
          <xdr:colOff>0</xdr:colOff>
          <xdr:row>90</xdr:row>
          <xdr:rowOff>19050</xdr:rowOff>
        </xdr:to>
        <xdr:sp macro="" textlink="">
          <xdr:nvSpPr>
            <xdr:cNvPr id="6232" name="Drop Down 88" hidden="1">
              <a:extLst>
                <a:ext uri="{63B3BB69-23CF-44E3-9099-C40C66FF867C}">
                  <a14:compatExt spid="_x0000_s6232"/>
                </a:ext>
                <a:ext uri="{FF2B5EF4-FFF2-40B4-BE49-F238E27FC236}">
                  <a16:creationId xmlns:a16="http://schemas.microsoft.com/office/drawing/2014/main" id="{00000000-0008-0000-0B00-00005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91</xdr:row>
          <xdr:rowOff>0</xdr:rowOff>
        </xdr:from>
        <xdr:to>
          <xdr:col>27</xdr:col>
          <xdr:colOff>0</xdr:colOff>
          <xdr:row>92</xdr:row>
          <xdr:rowOff>19050</xdr:rowOff>
        </xdr:to>
        <xdr:sp macro="" textlink="">
          <xdr:nvSpPr>
            <xdr:cNvPr id="6233" name="Drop Down 89" hidden="1">
              <a:extLst>
                <a:ext uri="{63B3BB69-23CF-44E3-9099-C40C66FF867C}">
                  <a14:compatExt spid="_x0000_s6233"/>
                </a:ext>
                <a:ext uri="{FF2B5EF4-FFF2-40B4-BE49-F238E27FC236}">
                  <a16:creationId xmlns:a16="http://schemas.microsoft.com/office/drawing/2014/main" id="{00000000-0008-0000-0B00-00005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93</xdr:row>
          <xdr:rowOff>0</xdr:rowOff>
        </xdr:from>
        <xdr:to>
          <xdr:col>27</xdr:col>
          <xdr:colOff>0</xdr:colOff>
          <xdr:row>94</xdr:row>
          <xdr:rowOff>19050</xdr:rowOff>
        </xdr:to>
        <xdr:sp macro="" textlink="">
          <xdr:nvSpPr>
            <xdr:cNvPr id="6234" name="Drop Down 90" hidden="1">
              <a:extLst>
                <a:ext uri="{63B3BB69-23CF-44E3-9099-C40C66FF867C}">
                  <a14:compatExt spid="_x0000_s6234"/>
                </a:ext>
                <a:ext uri="{FF2B5EF4-FFF2-40B4-BE49-F238E27FC236}">
                  <a16:creationId xmlns:a16="http://schemas.microsoft.com/office/drawing/2014/main" id="{00000000-0008-0000-0B00-00005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95</xdr:row>
          <xdr:rowOff>0</xdr:rowOff>
        </xdr:from>
        <xdr:to>
          <xdr:col>27</xdr:col>
          <xdr:colOff>0</xdr:colOff>
          <xdr:row>96</xdr:row>
          <xdr:rowOff>19050</xdr:rowOff>
        </xdr:to>
        <xdr:sp macro="" textlink="">
          <xdr:nvSpPr>
            <xdr:cNvPr id="6235" name="Drop Down 91" hidden="1">
              <a:extLst>
                <a:ext uri="{63B3BB69-23CF-44E3-9099-C40C66FF867C}">
                  <a14:compatExt spid="_x0000_s6235"/>
                </a:ext>
                <a:ext uri="{FF2B5EF4-FFF2-40B4-BE49-F238E27FC236}">
                  <a16:creationId xmlns:a16="http://schemas.microsoft.com/office/drawing/2014/main" id="{00000000-0008-0000-0B00-00005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97</xdr:row>
          <xdr:rowOff>0</xdr:rowOff>
        </xdr:from>
        <xdr:to>
          <xdr:col>27</xdr:col>
          <xdr:colOff>0</xdr:colOff>
          <xdr:row>98</xdr:row>
          <xdr:rowOff>19050</xdr:rowOff>
        </xdr:to>
        <xdr:sp macro="" textlink="">
          <xdr:nvSpPr>
            <xdr:cNvPr id="6236" name="Drop Down 92" hidden="1">
              <a:extLst>
                <a:ext uri="{63B3BB69-23CF-44E3-9099-C40C66FF867C}">
                  <a14:compatExt spid="_x0000_s6236"/>
                </a:ext>
                <a:ext uri="{FF2B5EF4-FFF2-40B4-BE49-F238E27FC236}">
                  <a16:creationId xmlns:a16="http://schemas.microsoft.com/office/drawing/2014/main" id="{00000000-0008-0000-0B00-00005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99</xdr:row>
          <xdr:rowOff>0</xdr:rowOff>
        </xdr:from>
        <xdr:to>
          <xdr:col>27</xdr:col>
          <xdr:colOff>0</xdr:colOff>
          <xdr:row>100</xdr:row>
          <xdr:rowOff>19050</xdr:rowOff>
        </xdr:to>
        <xdr:sp macro="" textlink="">
          <xdr:nvSpPr>
            <xdr:cNvPr id="6237" name="Drop Down 93" hidden="1">
              <a:extLst>
                <a:ext uri="{63B3BB69-23CF-44E3-9099-C40C66FF867C}">
                  <a14:compatExt spid="_x0000_s6237"/>
                </a:ext>
                <a:ext uri="{FF2B5EF4-FFF2-40B4-BE49-F238E27FC236}">
                  <a16:creationId xmlns:a16="http://schemas.microsoft.com/office/drawing/2014/main" id="{00000000-0008-0000-0B00-00005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101</xdr:row>
          <xdr:rowOff>0</xdr:rowOff>
        </xdr:from>
        <xdr:to>
          <xdr:col>27</xdr:col>
          <xdr:colOff>0</xdr:colOff>
          <xdr:row>102</xdr:row>
          <xdr:rowOff>19050</xdr:rowOff>
        </xdr:to>
        <xdr:sp macro="" textlink="">
          <xdr:nvSpPr>
            <xdr:cNvPr id="6238" name="Drop Down 94" hidden="1">
              <a:extLst>
                <a:ext uri="{63B3BB69-23CF-44E3-9099-C40C66FF867C}">
                  <a14:compatExt spid="_x0000_s6238"/>
                </a:ext>
                <a:ext uri="{FF2B5EF4-FFF2-40B4-BE49-F238E27FC236}">
                  <a16:creationId xmlns:a16="http://schemas.microsoft.com/office/drawing/2014/main" id="{00000000-0008-0000-0B00-00005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103</xdr:row>
          <xdr:rowOff>0</xdr:rowOff>
        </xdr:from>
        <xdr:to>
          <xdr:col>27</xdr:col>
          <xdr:colOff>0</xdr:colOff>
          <xdr:row>104</xdr:row>
          <xdr:rowOff>19050</xdr:rowOff>
        </xdr:to>
        <xdr:sp macro="" textlink="">
          <xdr:nvSpPr>
            <xdr:cNvPr id="6239" name="Drop Down 95" hidden="1">
              <a:extLst>
                <a:ext uri="{63B3BB69-23CF-44E3-9099-C40C66FF867C}">
                  <a14:compatExt spid="_x0000_s6239"/>
                </a:ext>
                <a:ext uri="{FF2B5EF4-FFF2-40B4-BE49-F238E27FC236}">
                  <a16:creationId xmlns:a16="http://schemas.microsoft.com/office/drawing/2014/main" id="{00000000-0008-0000-0B00-00005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105</xdr:row>
          <xdr:rowOff>0</xdr:rowOff>
        </xdr:from>
        <xdr:to>
          <xdr:col>27</xdr:col>
          <xdr:colOff>0</xdr:colOff>
          <xdr:row>106</xdr:row>
          <xdr:rowOff>19050</xdr:rowOff>
        </xdr:to>
        <xdr:sp macro="" textlink="">
          <xdr:nvSpPr>
            <xdr:cNvPr id="6240" name="Drop Down 96" hidden="1">
              <a:extLst>
                <a:ext uri="{63B3BB69-23CF-44E3-9099-C40C66FF867C}">
                  <a14:compatExt spid="_x0000_s6240"/>
                </a:ext>
                <a:ext uri="{FF2B5EF4-FFF2-40B4-BE49-F238E27FC236}">
                  <a16:creationId xmlns:a16="http://schemas.microsoft.com/office/drawing/2014/main" id="{00000000-0008-0000-0B00-000060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107</xdr:row>
          <xdr:rowOff>0</xdr:rowOff>
        </xdr:from>
        <xdr:to>
          <xdr:col>27</xdr:col>
          <xdr:colOff>0</xdr:colOff>
          <xdr:row>108</xdr:row>
          <xdr:rowOff>19050</xdr:rowOff>
        </xdr:to>
        <xdr:sp macro="" textlink="">
          <xdr:nvSpPr>
            <xdr:cNvPr id="6241" name="Drop Down 97" hidden="1">
              <a:extLst>
                <a:ext uri="{63B3BB69-23CF-44E3-9099-C40C66FF867C}">
                  <a14:compatExt spid="_x0000_s6241"/>
                </a:ext>
                <a:ext uri="{FF2B5EF4-FFF2-40B4-BE49-F238E27FC236}">
                  <a16:creationId xmlns:a16="http://schemas.microsoft.com/office/drawing/2014/main" id="{00000000-0008-0000-0B00-00006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109</xdr:row>
          <xdr:rowOff>0</xdr:rowOff>
        </xdr:from>
        <xdr:to>
          <xdr:col>27</xdr:col>
          <xdr:colOff>0</xdr:colOff>
          <xdr:row>110</xdr:row>
          <xdr:rowOff>19050</xdr:rowOff>
        </xdr:to>
        <xdr:sp macro="" textlink="">
          <xdr:nvSpPr>
            <xdr:cNvPr id="6242" name="Drop Down 98" hidden="1">
              <a:extLst>
                <a:ext uri="{63B3BB69-23CF-44E3-9099-C40C66FF867C}">
                  <a14:compatExt spid="_x0000_s6242"/>
                </a:ext>
                <a:ext uri="{FF2B5EF4-FFF2-40B4-BE49-F238E27FC236}">
                  <a16:creationId xmlns:a16="http://schemas.microsoft.com/office/drawing/2014/main" id="{00000000-0008-0000-0B00-00006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111</xdr:row>
          <xdr:rowOff>0</xdr:rowOff>
        </xdr:from>
        <xdr:to>
          <xdr:col>27</xdr:col>
          <xdr:colOff>0</xdr:colOff>
          <xdr:row>112</xdr:row>
          <xdr:rowOff>19050</xdr:rowOff>
        </xdr:to>
        <xdr:sp macro="" textlink="">
          <xdr:nvSpPr>
            <xdr:cNvPr id="6243" name="Drop Down 99" hidden="1">
              <a:extLst>
                <a:ext uri="{63B3BB69-23CF-44E3-9099-C40C66FF867C}">
                  <a14:compatExt spid="_x0000_s6243"/>
                </a:ext>
                <a:ext uri="{FF2B5EF4-FFF2-40B4-BE49-F238E27FC236}">
                  <a16:creationId xmlns:a16="http://schemas.microsoft.com/office/drawing/2014/main" id="{00000000-0008-0000-0B00-00006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113</xdr:row>
          <xdr:rowOff>0</xdr:rowOff>
        </xdr:from>
        <xdr:to>
          <xdr:col>27</xdr:col>
          <xdr:colOff>0</xdr:colOff>
          <xdr:row>114</xdr:row>
          <xdr:rowOff>19050</xdr:rowOff>
        </xdr:to>
        <xdr:sp macro="" textlink="">
          <xdr:nvSpPr>
            <xdr:cNvPr id="6244" name="Drop Down 100" hidden="1">
              <a:extLst>
                <a:ext uri="{63B3BB69-23CF-44E3-9099-C40C66FF867C}">
                  <a14:compatExt spid="_x0000_s6244"/>
                </a:ext>
                <a:ext uri="{FF2B5EF4-FFF2-40B4-BE49-F238E27FC236}">
                  <a16:creationId xmlns:a16="http://schemas.microsoft.com/office/drawing/2014/main" id="{00000000-0008-0000-0B00-00006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115</xdr:row>
          <xdr:rowOff>0</xdr:rowOff>
        </xdr:from>
        <xdr:to>
          <xdr:col>27</xdr:col>
          <xdr:colOff>0</xdr:colOff>
          <xdr:row>116</xdr:row>
          <xdr:rowOff>19050</xdr:rowOff>
        </xdr:to>
        <xdr:sp macro="" textlink="">
          <xdr:nvSpPr>
            <xdr:cNvPr id="6245" name="Drop Down 101" hidden="1">
              <a:extLst>
                <a:ext uri="{63B3BB69-23CF-44E3-9099-C40C66FF867C}">
                  <a14:compatExt spid="_x0000_s6245"/>
                </a:ext>
                <a:ext uri="{FF2B5EF4-FFF2-40B4-BE49-F238E27FC236}">
                  <a16:creationId xmlns:a16="http://schemas.microsoft.com/office/drawing/2014/main" id="{00000000-0008-0000-0B00-00006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117</xdr:row>
          <xdr:rowOff>0</xdr:rowOff>
        </xdr:from>
        <xdr:to>
          <xdr:col>27</xdr:col>
          <xdr:colOff>0</xdr:colOff>
          <xdr:row>118</xdr:row>
          <xdr:rowOff>19050</xdr:rowOff>
        </xdr:to>
        <xdr:sp macro="" textlink="">
          <xdr:nvSpPr>
            <xdr:cNvPr id="6246" name="Drop Down 102" hidden="1">
              <a:extLst>
                <a:ext uri="{63B3BB69-23CF-44E3-9099-C40C66FF867C}">
                  <a14:compatExt spid="_x0000_s6246"/>
                </a:ext>
                <a:ext uri="{FF2B5EF4-FFF2-40B4-BE49-F238E27FC236}">
                  <a16:creationId xmlns:a16="http://schemas.microsoft.com/office/drawing/2014/main" id="{00000000-0008-0000-0B00-00006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50" Type="http://schemas.openxmlformats.org/officeDocument/2006/relationships/ctrlProp" Target="../ctrlProps/ctrlProp259.xml"/><Relationship Id="rId55" Type="http://schemas.openxmlformats.org/officeDocument/2006/relationships/comments" Target="../comments11.xml"/><Relationship Id="rId7" Type="http://schemas.openxmlformats.org/officeDocument/2006/relationships/ctrlProp" Target="../ctrlProps/ctrlProp216.xml"/><Relationship Id="rId2" Type="http://schemas.openxmlformats.org/officeDocument/2006/relationships/drawing" Target="../drawings/drawing9.xml"/><Relationship Id="rId16" Type="http://schemas.openxmlformats.org/officeDocument/2006/relationships/ctrlProp" Target="../ctrlProps/ctrlProp225.xml"/><Relationship Id="rId29" Type="http://schemas.openxmlformats.org/officeDocument/2006/relationships/ctrlProp" Target="../ctrlProps/ctrlProp238.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3" Type="http://schemas.openxmlformats.org/officeDocument/2006/relationships/ctrlProp" Target="../ctrlProps/ctrlProp262.xml"/><Relationship Id="rId5" Type="http://schemas.openxmlformats.org/officeDocument/2006/relationships/ctrlProp" Target="../ctrlProps/ctrlProp214.xml"/><Relationship Id="rId10" Type="http://schemas.openxmlformats.org/officeDocument/2006/relationships/ctrlProp" Target="../ctrlProps/ctrlProp219.xml"/><Relationship Id="rId19" Type="http://schemas.openxmlformats.org/officeDocument/2006/relationships/ctrlProp" Target="../ctrlProps/ctrlProp228.xml"/><Relationship Id="rId31" Type="http://schemas.openxmlformats.org/officeDocument/2006/relationships/ctrlProp" Target="../ctrlProps/ctrlProp240.xml"/><Relationship Id="rId44" Type="http://schemas.openxmlformats.org/officeDocument/2006/relationships/ctrlProp" Target="../ctrlProps/ctrlProp253.xml"/><Relationship Id="rId52" Type="http://schemas.openxmlformats.org/officeDocument/2006/relationships/ctrlProp" Target="../ctrlProps/ctrlProp261.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 Id="rId8" Type="http://schemas.openxmlformats.org/officeDocument/2006/relationships/ctrlProp" Target="../ctrlProps/ctrlProp217.xml"/><Relationship Id="rId51" Type="http://schemas.openxmlformats.org/officeDocument/2006/relationships/ctrlProp" Target="../ctrlProps/ctrlProp260.xml"/><Relationship Id="rId3" Type="http://schemas.openxmlformats.org/officeDocument/2006/relationships/vmlDrawing" Target="../drawings/vmlDrawing11.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0" Type="http://schemas.openxmlformats.org/officeDocument/2006/relationships/ctrlProp" Target="../ctrlProps/ctrlProp229.xml"/><Relationship Id="rId41" Type="http://schemas.openxmlformats.org/officeDocument/2006/relationships/ctrlProp" Target="../ctrlProps/ctrlProp250.xml"/><Relationship Id="rId54" Type="http://schemas.openxmlformats.org/officeDocument/2006/relationships/ctrlProp" Target="../ctrlProps/ctrlProp263.xml"/><Relationship Id="rId1" Type="http://schemas.openxmlformats.org/officeDocument/2006/relationships/printerSettings" Target="../printerSettings/printerSettings12.bin"/><Relationship Id="rId6" Type="http://schemas.openxmlformats.org/officeDocument/2006/relationships/ctrlProp" Target="../ctrlProps/ctrlProp215.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49" Type="http://schemas.openxmlformats.org/officeDocument/2006/relationships/ctrlProp" Target="../ctrlProps/ctrlProp25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73.xml"/><Relationship Id="rId18" Type="http://schemas.openxmlformats.org/officeDocument/2006/relationships/ctrlProp" Target="../ctrlProps/ctrlProp278.xml"/><Relationship Id="rId26" Type="http://schemas.openxmlformats.org/officeDocument/2006/relationships/ctrlProp" Target="../ctrlProps/ctrlProp286.xml"/><Relationship Id="rId39" Type="http://schemas.openxmlformats.org/officeDocument/2006/relationships/ctrlProp" Target="../ctrlProps/ctrlProp299.xml"/><Relationship Id="rId21" Type="http://schemas.openxmlformats.org/officeDocument/2006/relationships/ctrlProp" Target="../ctrlProps/ctrlProp281.xml"/><Relationship Id="rId34" Type="http://schemas.openxmlformats.org/officeDocument/2006/relationships/ctrlProp" Target="../ctrlProps/ctrlProp294.xml"/><Relationship Id="rId42" Type="http://schemas.openxmlformats.org/officeDocument/2006/relationships/ctrlProp" Target="../ctrlProps/ctrlProp302.xml"/><Relationship Id="rId47" Type="http://schemas.openxmlformats.org/officeDocument/2006/relationships/ctrlProp" Target="../ctrlProps/ctrlProp307.xml"/><Relationship Id="rId50" Type="http://schemas.openxmlformats.org/officeDocument/2006/relationships/ctrlProp" Target="../ctrlProps/ctrlProp310.xml"/><Relationship Id="rId55" Type="http://schemas.openxmlformats.org/officeDocument/2006/relationships/comments" Target="../comments12.xml"/><Relationship Id="rId7" Type="http://schemas.openxmlformats.org/officeDocument/2006/relationships/ctrlProp" Target="../ctrlProps/ctrlProp267.xml"/><Relationship Id="rId2" Type="http://schemas.openxmlformats.org/officeDocument/2006/relationships/drawing" Target="../drawings/drawing10.xml"/><Relationship Id="rId16" Type="http://schemas.openxmlformats.org/officeDocument/2006/relationships/ctrlProp" Target="../ctrlProps/ctrlProp276.xml"/><Relationship Id="rId29" Type="http://schemas.openxmlformats.org/officeDocument/2006/relationships/ctrlProp" Target="../ctrlProps/ctrlProp289.xml"/><Relationship Id="rId11" Type="http://schemas.openxmlformats.org/officeDocument/2006/relationships/ctrlProp" Target="../ctrlProps/ctrlProp271.xml"/><Relationship Id="rId24" Type="http://schemas.openxmlformats.org/officeDocument/2006/relationships/ctrlProp" Target="../ctrlProps/ctrlProp284.xml"/><Relationship Id="rId32" Type="http://schemas.openxmlformats.org/officeDocument/2006/relationships/ctrlProp" Target="../ctrlProps/ctrlProp292.xml"/><Relationship Id="rId37" Type="http://schemas.openxmlformats.org/officeDocument/2006/relationships/ctrlProp" Target="../ctrlProps/ctrlProp297.xml"/><Relationship Id="rId40" Type="http://schemas.openxmlformats.org/officeDocument/2006/relationships/ctrlProp" Target="../ctrlProps/ctrlProp300.xml"/><Relationship Id="rId45" Type="http://schemas.openxmlformats.org/officeDocument/2006/relationships/ctrlProp" Target="../ctrlProps/ctrlProp305.xml"/><Relationship Id="rId53" Type="http://schemas.openxmlformats.org/officeDocument/2006/relationships/ctrlProp" Target="../ctrlProps/ctrlProp313.xml"/><Relationship Id="rId5" Type="http://schemas.openxmlformats.org/officeDocument/2006/relationships/ctrlProp" Target="../ctrlProps/ctrlProp265.xml"/><Relationship Id="rId10" Type="http://schemas.openxmlformats.org/officeDocument/2006/relationships/ctrlProp" Target="../ctrlProps/ctrlProp270.xml"/><Relationship Id="rId19" Type="http://schemas.openxmlformats.org/officeDocument/2006/relationships/ctrlProp" Target="../ctrlProps/ctrlProp279.xml"/><Relationship Id="rId31" Type="http://schemas.openxmlformats.org/officeDocument/2006/relationships/ctrlProp" Target="../ctrlProps/ctrlProp291.xml"/><Relationship Id="rId44" Type="http://schemas.openxmlformats.org/officeDocument/2006/relationships/ctrlProp" Target="../ctrlProps/ctrlProp304.xml"/><Relationship Id="rId52" Type="http://schemas.openxmlformats.org/officeDocument/2006/relationships/ctrlProp" Target="../ctrlProps/ctrlProp312.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 Id="rId22" Type="http://schemas.openxmlformats.org/officeDocument/2006/relationships/ctrlProp" Target="../ctrlProps/ctrlProp282.xml"/><Relationship Id="rId27" Type="http://schemas.openxmlformats.org/officeDocument/2006/relationships/ctrlProp" Target="../ctrlProps/ctrlProp287.xml"/><Relationship Id="rId30" Type="http://schemas.openxmlformats.org/officeDocument/2006/relationships/ctrlProp" Target="../ctrlProps/ctrlProp290.xml"/><Relationship Id="rId35" Type="http://schemas.openxmlformats.org/officeDocument/2006/relationships/ctrlProp" Target="../ctrlProps/ctrlProp295.xml"/><Relationship Id="rId43" Type="http://schemas.openxmlformats.org/officeDocument/2006/relationships/ctrlProp" Target="../ctrlProps/ctrlProp303.xml"/><Relationship Id="rId48" Type="http://schemas.openxmlformats.org/officeDocument/2006/relationships/ctrlProp" Target="../ctrlProps/ctrlProp308.xml"/><Relationship Id="rId8" Type="http://schemas.openxmlformats.org/officeDocument/2006/relationships/ctrlProp" Target="../ctrlProps/ctrlProp268.xml"/><Relationship Id="rId51" Type="http://schemas.openxmlformats.org/officeDocument/2006/relationships/ctrlProp" Target="../ctrlProps/ctrlProp311.xml"/><Relationship Id="rId3" Type="http://schemas.openxmlformats.org/officeDocument/2006/relationships/vmlDrawing" Target="../drawings/vmlDrawing12.vml"/><Relationship Id="rId12" Type="http://schemas.openxmlformats.org/officeDocument/2006/relationships/ctrlProp" Target="../ctrlProps/ctrlProp272.xml"/><Relationship Id="rId17" Type="http://schemas.openxmlformats.org/officeDocument/2006/relationships/ctrlProp" Target="../ctrlProps/ctrlProp277.xml"/><Relationship Id="rId25" Type="http://schemas.openxmlformats.org/officeDocument/2006/relationships/ctrlProp" Target="../ctrlProps/ctrlProp285.xml"/><Relationship Id="rId33" Type="http://schemas.openxmlformats.org/officeDocument/2006/relationships/ctrlProp" Target="../ctrlProps/ctrlProp293.xml"/><Relationship Id="rId38" Type="http://schemas.openxmlformats.org/officeDocument/2006/relationships/ctrlProp" Target="../ctrlProps/ctrlProp298.xml"/><Relationship Id="rId46" Type="http://schemas.openxmlformats.org/officeDocument/2006/relationships/ctrlProp" Target="../ctrlProps/ctrlProp306.xml"/><Relationship Id="rId20" Type="http://schemas.openxmlformats.org/officeDocument/2006/relationships/ctrlProp" Target="../ctrlProps/ctrlProp280.xml"/><Relationship Id="rId41" Type="http://schemas.openxmlformats.org/officeDocument/2006/relationships/ctrlProp" Target="../ctrlProps/ctrlProp301.xml"/><Relationship Id="rId54" Type="http://schemas.openxmlformats.org/officeDocument/2006/relationships/ctrlProp" Target="../ctrlProps/ctrlProp314.xml"/><Relationship Id="rId1" Type="http://schemas.openxmlformats.org/officeDocument/2006/relationships/printerSettings" Target="../printerSettings/printerSettings13.bin"/><Relationship Id="rId6" Type="http://schemas.openxmlformats.org/officeDocument/2006/relationships/ctrlProp" Target="../ctrlProps/ctrlProp266.xml"/><Relationship Id="rId15" Type="http://schemas.openxmlformats.org/officeDocument/2006/relationships/ctrlProp" Target="../ctrlProps/ctrlProp275.xml"/><Relationship Id="rId23" Type="http://schemas.openxmlformats.org/officeDocument/2006/relationships/ctrlProp" Target="../ctrlProps/ctrlProp283.xml"/><Relationship Id="rId28" Type="http://schemas.openxmlformats.org/officeDocument/2006/relationships/ctrlProp" Target="../ctrlProps/ctrlProp288.xml"/><Relationship Id="rId36" Type="http://schemas.openxmlformats.org/officeDocument/2006/relationships/ctrlProp" Target="../ctrlProps/ctrlProp296.xml"/><Relationship Id="rId49" Type="http://schemas.openxmlformats.org/officeDocument/2006/relationships/ctrlProp" Target="../ctrlProps/ctrlProp30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9" Type="http://schemas.openxmlformats.org/officeDocument/2006/relationships/ctrlProp" Target="../ctrlProps/ctrlProp40.xml"/><Relationship Id="rId21" Type="http://schemas.openxmlformats.org/officeDocument/2006/relationships/ctrlProp" Target="../ctrlProps/ctrlProp22.xml"/><Relationship Id="rId34" Type="http://schemas.openxmlformats.org/officeDocument/2006/relationships/ctrlProp" Target="../ctrlProps/ctrlProp35.xml"/><Relationship Id="rId42" Type="http://schemas.openxmlformats.org/officeDocument/2006/relationships/ctrlProp" Target="../ctrlProps/ctrlProp43.xml"/><Relationship Id="rId47" Type="http://schemas.openxmlformats.org/officeDocument/2006/relationships/ctrlProp" Target="../ctrlProps/ctrlProp48.xml"/><Relationship Id="rId50" Type="http://schemas.openxmlformats.org/officeDocument/2006/relationships/ctrlProp" Target="../ctrlProps/ctrlProp51.xml"/><Relationship Id="rId55" Type="http://schemas.openxmlformats.org/officeDocument/2006/relationships/ctrlProp" Target="../ctrlProps/ctrlProp56.xml"/><Relationship Id="rId7" Type="http://schemas.openxmlformats.org/officeDocument/2006/relationships/ctrlProp" Target="../ctrlProps/ctrlProp8.xml"/><Relationship Id="rId2" Type="http://schemas.openxmlformats.org/officeDocument/2006/relationships/drawing" Target="../drawings/drawing5.xml"/><Relationship Id="rId16" Type="http://schemas.openxmlformats.org/officeDocument/2006/relationships/ctrlProp" Target="../ctrlProps/ctrlProp17.xml"/><Relationship Id="rId29" Type="http://schemas.openxmlformats.org/officeDocument/2006/relationships/ctrlProp" Target="../ctrlProps/ctrlProp30.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ctrlProp" Target="../ctrlProps/ctrlProp33.xml"/><Relationship Id="rId37" Type="http://schemas.openxmlformats.org/officeDocument/2006/relationships/ctrlProp" Target="../ctrlProps/ctrlProp38.xml"/><Relationship Id="rId40" Type="http://schemas.openxmlformats.org/officeDocument/2006/relationships/ctrlProp" Target="../ctrlProps/ctrlProp41.xml"/><Relationship Id="rId45" Type="http://schemas.openxmlformats.org/officeDocument/2006/relationships/ctrlProp" Target="../ctrlProps/ctrlProp46.xml"/><Relationship Id="rId53" Type="http://schemas.openxmlformats.org/officeDocument/2006/relationships/ctrlProp" Target="../ctrlProps/ctrlProp54.xml"/><Relationship Id="rId5" Type="http://schemas.openxmlformats.org/officeDocument/2006/relationships/ctrlProp" Target="../ctrlProps/ctrlProp6.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omments" Target="../comments5.xml"/><Relationship Id="rId8" Type="http://schemas.openxmlformats.org/officeDocument/2006/relationships/ctrlProp" Target="../ctrlProps/ctrlProp9.xml"/><Relationship Id="rId51" Type="http://schemas.openxmlformats.org/officeDocument/2006/relationships/ctrlProp" Target="../ctrlProps/ctrlProp52.xml"/><Relationship Id="rId3" Type="http://schemas.openxmlformats.org/officeDocument/2006/relationships/vmlDrawing" Target="../drawings/vmlDrawing5.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1" Type="http://schemas.openxmlformats.org/officeDocument/2006/relationships/printerSettings" Target="../printerSettings/printerSettings6.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66.xml"/><Relationship Id="rId18" Type="http://schemas.openxmlformats.org/officeDocument/2006/relationships/ctrlProp" Target="../ctrlProps/ctrlProp71.xml"/><Relationship Id="rId26" Type="http://schemas.openxmlformats.org/officeDocument/2006/relationships/ctrlProp" Target="../ctrlProps/ctrlProp79.xml"/><Relationship Id="rId39" Type="http://schemas.openxmlformats.org/officeDocument/2006/relationships/ctrlProp" Target="../ctrlProps/ctrlProp92.xml"/><Relationship Id="rId21" Type="http://schemas.openxmlformats.org/officeDocument/2006/relationships/ctrlProp" Target="../ctrlProps/ctrlProp74.xml"/><Relationship Id="rId34" Type="http://schemas.openxmlformats.org/officeDocument/2006/relationships/ctrlProp" Target="../ctrlProps/ctrlProp87.xml"/><Relationship Id="rId42" Type="http://schemas.openxmlformats.org/officeDocument/2006/relationships/ctrlProp" Target="../ctrlProps/ctrlProp95.xml"/><Relationship Id="rId47" Type="http://schemas.openxmlformats.org/officeDocument/2006/relationships/ctrlProp" Target="../ctrlProps/ctrlProp100.xml"/><Relationship Id="rId50" Type="http://schemas.openxmlformats.org/officeDocument/2006/relationships/ctrlProp" Target="../ctrlProps/ctrlProp103.xml"/><Relationship Id="rId55" Type="http://schemas.openxmlformats.org/officeDocument/2006/relationships/ctrlProp" Target="../ctrlProps/ctrlProp108.xml"/><Relationship Id="rId7" Type="http://schemas.openxmlformats.org/officeDocument/2006/relationships/ctrlProp" Target="../ctrlProps/ctrlProp60.xml"/><Relationship Id="rId2" Type="http://schemas.openxmlformats.org/officeDocument/2006/relationships/drawing" Target="../drawings/drawing6.xml"/><Relationship Id="rId16" Type="http://schemas.openxmlformats.org/officeDocument/2006/relationships/ctrlProp" Target="../ctrlProps/ctrlProp69.xml"/><Relationship Id="rId29" Type="http://schemas.openxmlformats.org/officeDocument/2006/relationships/ctrlProp" Target="../ctrlProps/ctrlProp82.xml"/><Relationship Id="rId11" Type="http://schemas.openxmlformats.org/officeDocument/2006/relationships/ctrlProp" Target="../ctrlProps/ctrlProp64.xml"/><Relationship Id="rId24" Type="http://schemas.openxmlformats.org/officeDocument/2006/relationships/ctrlProp" Target="../ctrlProps/ctrlProp77.xml"/><Relationship Id="rId32" Type="http://schemas.openxmlformats.org/officeDocument/2006/relationships/ctrlProp" Target="../ctrlProps/ctrlProp85.xml"/><Relationship Id="rId37" Type="http://schemas.openxmlformats.org/officeDocument/2006/relationships/ctrlProp" Target="../ctrlProps/ctrlProp90.xml"/><Relationship Id="rId40" Type="http://schemas.openxmlformats.org/officeDocument/2006/relationships/ctrlProp" Target="../ctrlProps/ctrlProp93.xml"/><Relationship Id="rId45" Type="http://schemas.openxmlformats.org/officeDocument/2006/relationships/ctrlProp" Target="../ctrlProps/ctrlProp98.xml"/><Relationship Id="rId53" Type="http://schemas.openxmlformats.org/officeDocument/2006/relationships/ctrlProp" Target="../ctrlProps/ctrlProp106.xml"/><Relationship Id="rId5" Type="http://schemas.openxmlformats.org/officeDocument/2006/relationships/ctrlProp" Target="../ctrlProps/ctrlProp58.xml"/><Relationship Id="rId10" Type="http://schemas.openxmlformats.org/officeDocument/2006/relationships/ctrlProp" Target="../ctrlProps/ctrlProp63.xml"/><Relationship Id="rId19" Type="http://schemas.openxmlformats.org/officeDocument/2006/relationships/ctrlProp" Target="../ctrlProps/ctrlProp72.xml"/><Relationship Id="rId31" Type="http://schemas.openxmlformats.org/officeDocument/2006/relationships/ctrlProp" Target="../ctrlProps/ctrlProp84.xml"/><Relationship Id="rId44" Type="http://schemas.openxmlformats.org/officeDocument/2006/relationships/ctrlProp" Target="../ctrlProps/ctrlProp97.xml"/><Relationship Id="rId52" Type="http://schemas.openxmlformats.org/officeDocument/2006/relationships/ctrlProp" Target="../ctrlProps/ctrlProp105.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 Id="rId27" Type="http://schemas.openxmlformats.org/officeDocument/2006/relationships/ctrlProp" Target="../ctrlProps/ctrlProp80.xml"/><Relationship Id="rId30" Type="http://schemas.openxmlformats.org/officeDocument/2006/relationships/ctrlProp" Target="../ctrlProps/ctrlProp83.xml"/><Relationship Id="rId35" Type="http://schemas.openxmlformats.org/officeDocument/2006/relationships/ctrlProp" Target="../ctrlProps/ctrlProp88.xml"/><Relationship Id="rId43" Type="http://schemas.openxmlformats.org/officeDocument/2006/relationships/ctrlProp" Target="../ctrlProps/ctrlProp96.xml"/><Relationship Id="rId48" Type="http://schemas.openxmlformats.org/officeDocument/2006/relationships/ctrlProp" Target="../ctrlProps/ctrlProp101.xml"/><Relationship Id="rId56" Type="http://schemas.openxmlformats.org/officeDocument/2006/relationships/comments" Target="../comments6.xml"/><Relationship Id="rId8" Type="http://schemas.openxmlformats.org/officeDocument/2006/relationships/ctrlProp" Target="../ctrlProps/ctrlProp61.xml"/><Relationship Id="rId51" Type="http://schemas.openxmlformats.org/officeDocument/2006/relationships/ctrlProp" Target="../ctrlProps/ctrlProp104.xml"/><Relationship Id="rId3" Type="http://schemas.openxmlformats.org/officeDocument/2006/relationships/vmlDrawing" Target="../drawings/vmlDrawing6.vml"/><Relationship Id="rId12" Type="http://schemas.openxmlformats.org/officeDocument/2006/relationships/ctrlProp" Target="../ctrlProps/ctrlProp65.xml"/><Relationship Id="rId17" Type="http://schemas.openxmlformats.org/officeDocument/2006/relationships/ctrlProp" Target="../ctrlProps/ctrlProp70.xml"/><Relationship Id="rId25" Type="http://schemas.openxmlformats.org/officeDocument/2006/relationships/ctrlProp" Target="../ctrlProps/ctrlProp78.xml"/><Relationship Id="rId33" Type="http://schemas.openxmlformats.org/officeDocument/2006/relationships/ctrlProp" Target="../ctrlProps/ctrlProp86.xml"/><Relationship Id="rId38" Type="http://schemas.openxmlformats.org/officeDocument/2006/relationships/ctrlProp" Target="../ctrlProps/ctrlProp91.xml"/><Relationship Id="rId46" Type="http://schemas.openxmlformats.org/officeDocument/2006/relationships/ctrlProp" Target="../ctrlProps/ctrlProp99.xml"/><Relationship Id="rId20" Type="http://schemas.openxmlformats.org/officeDocument/2006/relationships/ctrlProp" Target="../ctrlProps/ctrlProp73.xml"/><Relationship Id="rId41" Type="http://schemas.openxmlformats.org/officeDocument/2006/relationships/ctrlProp" Target="../ctrlProps/ctrlProp94.xml"/><Relationship Id="rId54" Type="http://schemas.openxmlformats.org/officeDocument/2006/relationships/ctrlProp" Target="../ctrlProps/ctrlProp107.xml"/><Relationship Id="rId1" Type="http://schemas.openxmlformats.org/officeDocument/2006/relationships/printerSettings" Target="../printerSettings/printerSettings7.bin"/><Relationship Id="rId6" Type="http://schemas.openxmlformats.org/officeDocument/2006/relationships/ctrlProp" Target="../ctrlProps/ctrlProp59.xml"/><Relationship Id="rId15" Type="http://schemas.openxmlformats.org/officeDocument/2006/relationships/ctrlProp" Target="../ctrlProps/ctrlProp68.xml"/><Relationship Id="rId23" Type="http://schemas.openxmlformats.org/officeDocument/2006/relationships/ctrlProp" Target="../ctrlProps/ctrlProp76.xml"/><Relationship Id="rId28" Type="http://schemas.openxmlformats.org/officeDocument/2006/relationships/ctrlProp" Target="../ctrlProps/ctrlProp81.xml"/><Relationship Id="rId36" Type="http://schemas.openxmlformats.org/officeDocument/2006/relationships/ctrlProp" Target="../ctrlProps/ctrlProp89.xml"/><Relationship Id="rId49" Type="http://schemas.openxmlformats.org/officeDocument/2006/relationships/ctrlProp" Target="../ctrlProps/ctrlProp10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9" Type="http://schemas.openxmlformats.org/officeDocument/2006/relationships/ctrlProp" Target="../ctrlProps/ctrlProp144.xml"/><Relationship Id="rId21" Type="http://schemas.openxmlformats.org/officeDocument/2006/relationships/ctrlProp" Target="../ctrlProps/ctrlProp126.xml"/><Relationship Id="rId34" Type="http://schemas.openxmlformats.org/officeDocument/2006/relationships/ctrlProp" Target="../ctrlProps/ctrlProp139.xml"/><Relationship Id="rId42" Type="http://schemas.openxmlformats.org/officeDocument/2006/relationships/ctrlProp" Target="../ctrlProps/ctrlProp147.xml"/><Relationship Id="rId47" Type="http://schemas.openxmlformats.org/officeDocument/2006/relationships/ctrlProp" Target="../ctrlProps/ctrlProp152.xml"/><Relationship Id="rId50" Type="http://schemas.openxmlformats.org/officeDocument/2006/relationships/ctrlProp" Target="../ctrlProps/ctrlProp155.xml"/><Relationship Id="rId55" Type="http://schemas.openxmlformats.org/officeDocument/2006/relationships/ctrlProp" Target="../ctrlProps/ctrlProp160.xml"/><Relationship Id="rId7" Type="http://schemas.openxmlformats.org/officeDocument/2006/relationships/ctrlProp" Target="../ctrlProps/ctrlProp112.xml"/><Relationship Id="rId2" Type="http://schemas.openxmlformats.org/officeDocument/2006/relationships/drawing" Target="../drawings/drawing7.xml"/><Relationship Id="rId16" Type="http://schemas.openxmlformats.org/officeDocument/2006/relationships/ctrlProp" Target="../ctrlProps/ctrlProp121.xml"/><Relationship Id="rId29" Type="http://schemas.openxmlformats.org/officeDocument/2006/relationships/ctrlProp" Target="../ctrlProps/ctrlProp134.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trlProp" Target="../ctrlProps/ctrlProp137.xml"/><Relationship Id="rId37" Type="http://schemas.openxmlformats.org/officeDocument/2006/relationships/ctrlProp" Target="../ctrlProps/ctrlProp142.xml"/><Relationship Id="rId40" Type="http://schemas.openxmlformats.org/officeDocument/2006/relationships/ctrlProp" Target="../ctrlProps/ctrlProp145.xml"/><Relationship Id="rId45" Type="http://schemas.openxmlformats.org/officeDocument/2006/relationships/ctrlProp" Target="../ctrlProps/ctrlProp150.xml"/><Relationship Id="rId53" Type="http://schemas.openxmlformats.org/officeDocument/2006/relationships/ctrlProp" Target="../ctrlProps/ctrlProp158.xml"/><Relationship Id="rId5" Type="http://schemas.openxmlformats.org/officeDocument/2006/relationships/ctrlProp" Target="../ctrlProps/ctrlProp110.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4" Type="http://schemas.openxmlformats.org/officeDocument/2006/relationships/ctrlProp" Target="../ctrlProps/ctrlProp149.xml"/><Relationship Id="rId52" Type="http://schemas.openxmlformats.org/officeDocument/2006/relationships/ctrlProp" Target="../ctrlProps/ctrlProp157.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 Id="rId35" Type="http://schemas.openxmlformats.org/officeDocument/2006/relationships/ctrlProp" Target="../ctrlProps/ctrlProp140.xml"/><Relationship Id="rId43" Type="http://schemas.openxmlformats.org/officeDocument/2006/relationships/ctrlProp" Target="../ctrlProps/ctrlProp148.xml"/><Relationship Id="rId48" Type="http://schemas.openxmlformats.org/officeDocument/2006/relationships/ctrlProp" Target="../ctrlProps/ctrlProp153.xml"/><Relationship Id="rId56" Type="http://schemas.openxmlformats.org/officeDocument/2006/relationships/comments" Target="../comments7.xml"/><Relationship Id="rId8" Type="http://schemas.openxmlformats.org/officeDocument/2006/relationships/ctrlProp" Target="../ctrlProps/ctrlProp113.xml"/><Relationship Id="rId51" Type="http://schemas.openxmlformats.org/officeDocument/2006/relationships/ctrlProp" Target="../ctrlProps/ctrlProp156.xml"/><Relationship Id="rId3" Type="http://schemas.openxmlformats.org/officeDocument/2006/relationships/vmlDrawing" Target="../drawings/vmlDrawing7.v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33" Type="http://schemas.openxmlformats.org/officeDocument/2006/relationships/ctrlProp" Target="../ctrlProps/ctrlProp138.xml"/><Relationship Id="rId38" Type="http://schemas.openxmlformats.org/officeDocument/2006/relationships/ctrlProp" Target="../ctrlProps/ctrlProp143.xml"/><Relationship Id="rId46" Type="http://schemas.openxmlformats.org/officeDocument/2006/relationships/ctrlProp" Target="../ctrlProps/ctrlProp151.xml"/><Relationship Id="rId20" Type="http://schemas.openxmlformats.org/officeDocument/2006/relationships/ctrlProp" Target="../ctrlProps/ctrlProp125.xml"/><Relationship Id="rId41" Type="http://schemas.openxmlformats.org/officeDocument/2006/relationships/ctrlProp" Target="../ctrlProps/ctrlProp146.xml"/><Relationship Id="rId54" Type="http://schemas.openxmlformats.org/officeDocument/2006/relationships/ctrlProp" Target="../ctrlProps/ctrlProp159.xml"/><Relationship Id="rId1" Type="http://schemas.openxmlformats.org/officeDocument/2006/relationships/printerSettings" Target="../printerSettings/printerSettings8.bin"/><Relationship Id="rId6" Type="http://schemas.openxmlformats.org/officeDocument/2006/relationships/ctrlProp" Target="../ctrlProps/ctrlProp111.x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36" Type="http://schemas.openxmlformats.org/officeDocument/2006/relationships/ctrlProp" Target="../ctrlProps/ctrlProp141.xml"/><Relationship Id="rId49" Type="http://schemas.openxmlformats.org/officeDocument/2006/relationships/ctrlProp" Target="../ctrlProps/ctrlProp15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70.xml"/><Relationship Id="rId18" Type="http://schemas.openxmlformats.org/officeDocument/2006/relationships/ctrlProp" Target="../ctrlProps/ctrlProp175.xml"/><Relationship Id="rId26" Type="http://schemas.openxmlformats.org/officeDocument/2006/relationships/ctrlProp" Target="../ctrlProps/ctrlProp183.xml"/><Relationship Id="rId39" Type="http://schemas.openxmlformats.org/officeDocument/2006/relationships/ctrlProp" Target="../ctrlProps/ctrlProp196.xml"/><Relationship Id="rId21" Type="http://schemas.openxmlformats.org/officeDocument/2006/relationships/ctrlProp" Target="../ctrlProps/ctrlProp178.xml"/><Relationship Id="rId34" Type="http://schemas.openxmlformats.org/officeDocument/2006/relationships/ctrlProp" Target="../ctrlProps/ctrlProp191.xml"/><Relationship Id="rId42" Type="http://schemas.openxmlformats.org/officeDocument/2006/relationships/ctrlProp" Target="../ctrlProps/ctrlProp199.xml"/><Relationship Id="rId47" Type="http://schemas.openxmlformats.org/officeDocument/2006/relationships/ctrlProp" Target="../ctrlProps/ctrlProp204.xml"/><Relationship Id="rId50" Type="http://schemas.openxmlformats.org/officeDocument/2006/relationships/ctrlProp" Target="../ctrlProps/ctrlProp207.xml"/><Relationship Id="rId55" Type="http://schemas.openxmlformats.org/officeDocument/2006/relationships/ctrlProp" Target="../ctrlProps/ctrlProp212.xml"/><Relationship Id="rId7" Type="http://schemas.openxmlformats.org/officeDocument/2006/relationships/ctrlProp" Target="../ctrlProps/ctrlProp164.xml"/><Relationship Id="rId2" Type="http://schemas.openxmlformats.org/officeDocument/2006/relationships/drawing" Target="../drawings/drawing8.xml"/><Relationship Id="rId16" Type="http://schemas.openxmlformats.org/officeDocument/2006/relationships/ctrlProp" Target="../ctrlProps/ctrlProp173.xml"/><Relationship Id="rId29" Type="http://schemas.openxmlformats.org/officeDocument/2006/relationships/ctrlProp" Target="../ctrlProps/ctrlProp186.xml"/><Relationship Id="rId11" Type="http://schemas.openxmlformats.org/officeDocument/2006/relationships/ctrlProp" Target="../ctrlProps/ctrlProp168.xml"/><Relationship Id="rId24" Type="http://schemas.openxmlformats.org/officeDocument/2006/relationships/ctrlProp" Target="../ctrlProps/ctrlProp181.xml"/><Relationship Id="rId32" Type="http://schemas.openxmlformats.org/officeDocument/2006/relationships/ctrlProp" Target="../ctrlProps/ctrlProp189.xml"/><Relationship Id="rId37" Type="http://schemas.openxmlformats.org/officeDocument/2006/relationships/ctrlProp" Target="../ctrlProps/ctrlProp194.xml"/><Relationship Id="rId40" Type="http://schemas.openxmlformats.org/officeDocument/2006/relationships/ctrlProp" Target="../ctrlProps/ctrlProp197.xml"/><Relationship Id="rId45" Type="http://schemas.openxmlformats.org/officeDocument/2006/relationships/ctrlProp" Target="../ctrlProps/ctrlProp202.xml"/><Relationship Id="rId53" Type="http://schemas.openxmlformats.org/officeDocument/2006/relationships/ctrlProp" Target="../ctrlProps/ctrlProp210.xml"/><Relationship Id="rId5" Type="http://schemas.openxmlformats.org/officeDocument/2006/relationships/ctrlProp" Target="../ctrlProps/ctrlProp162.xml"/><Relationship Id="rId10" Type="http://schemas.openxmlformats.org/officeDocument/2006/relationships/ctrlProp" Target="../ctrlProps/ctrlProp167.xml"/><Relationship Id="rId19" Type="http://schemas.openxmlformats.org/officeDocument/2006/relationships/ctrlProp" Target="../ctrlProps/ctrlProp176.xml"/><Relationship Id="rId31" Type="http://schemas.openxmlformats.org/officeDocument/2006/relationships/ctrlProp" Target="../ctrlProps/ctrlProp188.xml"/><Relationship Id="rId44" Type="http://schemas.openxmlformats.org/officeDocument/2006/relationships/ctrlProp" Target="../ctrlProps/ctrlProp201.xml"/><Relationship Id="rId52" Type="http://schemas.openxmlformats.org/officeDocument/2006/relationships/ctrlProp" Target="../ctrlProps/ctrlProp209.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 Id="rId22" Type="http://schemas.openxmlformats.org/officeDocument/2006/relationships/ctrlProp" Target="../ctrlProps/ctrlProp179.xml"/><Relationship Id="rId27" Type="http://schemas.openxmlformats.org/officeDocument/2006/relationships/ctrlProp" Target="../ctrlProps/ctrlProp184.xml"/><Relationship Id="rId30" Type="http://schemas.openxmlformats.org/officeDocument/2006/relationships/ctrlProp" Target="../ctrlProps/ctrlProp187.xml"/><Relationship Id="rId35" Type="http://schemas.openxmlformats.org/officeDocument/2006/relationships/ctrlProp" Target="../ctrlProps/ctrlProp192.xml"/><Relationship Id="rId43" Type="http://schemas.openxmlformats.org/officeDocument/2006/relationships/ctrlProp" Target="../ctrlProps/ctrlProp200.xml"/><Relationship Id="rId48" Type="http://schemas.openxmlformats.org/officeDocument/2006/relationships/ctrlProp" Target="../ctrlProps/ctrlProp205.xml"/><Relationship Id="rId56" Type="http://schemas.openxmlformats.org/officeDocument/2006/relationships/comments" Target="../comments8.xml"/><Relationship Id="rId8" Type="http://schemas.openxmlformats.org/officeDocument/2006/relationships/ctrlProp" Target="../ctrlProps/ctrlProp165.xml"/><Relationship Id="rId51" Type="http://schemas.openxmlformats.org/officeDocument/2006/relationships/ctrlProp" Target="../ctrlProps/ctrlProp208.xml"/><Relationship Id="rId3" Type="http://schemas.openxmlformats.org/officeDocument/2006/relationships/vmlDrawing" Target="../drawings/vmlDrawing8.vml"/><Relationship Id="rId12" Type="http://schemas.openxmlformats.org/officeDocument/2006/relationships/ctrlProp" Target="../ctrlProps/ctrlProp169.xml"/><Relationship Id="rId17" Type="http://schemas.openxmlformats.org/officeDocument/2006/relationships/ctrlProp" Target="../ctrlProps/ctrlProp174.xml"/><Relationship Id="rId25" Type="http://schemas.openxmlformats.org/officeDocument/2006/relationships/ctrlProp" Target="../ctrlProps/ctrlProp182.xml"/><Relationship Id="rId33" Type="http://schemas.openxmlformats.org/officeDocument/2006/relationships/ctrlProp" Target="../ctrlProps/ctrlProp190.xml"/><Relationship Id="rId38" Type="http://schemas.openxmlformats.org/officeDocument/2006/relationships/ctrlProp" Target="../ctrlProps/ctrlProp195.xml"/><Relationship Id="rId46" Type="http://schemas.openxmlformats.org/officeDocument/2006/relationships/ctrlProp" Target="../ctrlProps/ctrlProp203.xml"/><Relationship Id="rId20" Type="http://schemas.openxmlformats.org/officeDocument/2006/relationships/ctrlProp" Target="../ctrlProps/ctrlProp177.xml"/><Relationship Id="rId41" Type="http://schemas.openxmlformats.org/officeDocument/2006/relationships/ctrlProp" Target="../ctrlProps/ctrlProp198.xml"/><Relationship Id="rId54" Type="http://schemas.openxmlformats.org/officeDocument/2006/relationships/ctrlProp" Target="../ctrlProps/ctrlProp211.xml"/><Relationship Id="rId1" Type="http://schemas.openxmlformats.org/officeDocument/2006/relationships/printerSettings" Target="../printerSettings/printerSettings9.bin"/><Relationship Id="rId6" Type="http://schemas.openxmlformats.org/officeDocument/2006/relationships/ctrlProp" Target="../ctrlProps/ctrlProp163.xml"/><Relationship Id="rId15" Type="http://schemas.openxmlformats.org/officeDocument/2006/relationships/ctrlProp" Target="../ctrlProps/ctrlProp172.xml"/><Relationship Id="rId23" Type="http://schemas.openxmlformats.org/officeDocument/2006/relationships/ctrlProp" Target="../ctrlProps/ctrlProp180.xml"/><Relationship Id="rId28" Type="http://schemas.openxmlformats.org/officeDocument/2006/relationships/ctrlProp" Target="../ctrlProps/ctrlProp185.xml"/><Relationship Id="rId36" Type="http://schemas.openxmlformats.org/officeDocument/2006/relationships/ctrlProp" Target="../ctrlProps/ctrlProp193.xml"/><Relationship Id="rId49" Type="http://schemas.openxmlformats.org/officeDocument/2006/relationships/ctrlProp" Target="../ctrlProps/ctrlProp20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
  <sheetViews>
    <sheetView workbookViewId="0">
      <selection activeCell="A3" sqref="A3"/>
    </sheetView>
  </sheetViews>
  <sheetFormatPr defaultRowHeight="14.5" x14ac:dyDescent="0.35"/>
  <cols>
    <col min="1" max="1" width="87.81640625" customWidth="1"/>
    <col min="4" max="4" width="49.1796875" customWidth="1"/>
  </cols>
  <sheetData>
    <row r="1" spans="1:5" ht="28.5" x14ac:dyDescent="0.65">
      <c r="A1" s="568" t="s">
        <v>241</v>
      </c>
      <c r="B1" s="568"/>
      <c r="C1" s="568"/>
      <c r="D1" s="568"/>
      <c r="E1" s="566"/>
    </row>
    <row r="3" spans="1:5" ht="232" x14ac:dyDescent="0.35">
      <c r="A3" s="567" t="s">
        <v>242</v>
      </c>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FW170"/>
  <sheetViews>
    <sheetView zoomScale="80" zoomScaleNormal="80" workbookViewId="0">
      <pane xSplit="5" ySplit="16" topLeftCell="F122" activePane="bottomRight" state="frozen"/>
      <selection pane="topRight" activeCell="F1" sqref="F1"/>
      <selection pane="bottomLeft" activeCell="A17" sqref="A17"/>
      <selection pane="bottomRight" activeCell="C158" sqref="C158"/>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5.7265625" style="18" customWidth="1"/>
    <col min="46" max="46" width="0.7265625" style="18" customWidth="1"/>
    <col min="47" max="47" width="15.7265625" style="18" customWidth="1"/>
    <col min="48" max="48" width="0.7265625" style="18" customWidth="1"/>
    <col min="49" max="49" width="15.7265625" style="18" customWidth="1"/>
    <col min="50" max="52" width="0.7265625" style="18" customWidth="1"/>
    <col min="53" max="53" width="15.7265625" style="18" customWidth="1"/>
    <col min="54" max="54" width="0.7265625" style="18" customWidth="1"/>
    <col min="55" max="55" width="15.7265625" style="18" customWidth="1"/>
    <col min="56" max="56" width="0.7265625" style="18" customWidth="1"/>
    <col min="57" max="57" width="15.7265625" style="18" customWidth="1"/>
    <col min="58" max="60" width="0.7265625" style="18" customWidth="1"/>
    <col min="61" max="61" width="15.7265625" style="18" customWidth="1"/>
    <col min="62" max="62" width="0.7265625" style="18" customWidth="1"/>
    <col min="63" max="63" width="15.7265625" style="18" customWidth="1"/>
    <col min="64" max="64" width="0.7265625" style="18" customWidth="1"/>
    <col min="65" max="65" width="15.7265625" style="18" customWidth="1"/>
    <col min="66" max="68" width="0.7265625" style="18" customWidth="1"/>
    <col min="69" max="69" width="15.7265625" style="18" customWidth="1"/>
    <col min="70" max="70" width="0.7265625" style="18" customWidth="1"/>
    <col min="71" max="71" width="15.7265625" style="18" customWidth="1"/>
    <col min="72" max="72" width="0.7265625" style="18" customWidth="1"/>
    <col min="73" max="73" width="15.7265625" style="18" customWidth="1"/>
    <col min="74" max="76" width="0.7265625" style="18" customWidth="1"/>
    <col min="77" max="77" width="15.7265625" style="18" customWidth="1"/>
    <col min="78" max="80" width="0.7265625" style="18" customWidth="1"/>
    <col min="81" max="81" width="15.7265625" style="18" customWidth="1"/>
    <col min="82" max="84" width="0.7265625" style="18" customWidth="1"/>
    <col min="85" max="85" width="15.7265625" style="18" customWidth="1"/>
    <col min="86" max="86" width="0.7265625" style="18" customWidth="1"/>
    <col min="87" max="87" width="15.7265625" style="18" customWidth="1"/>
    <col min="88" max="88" width="0.7265625" style="18" customWidth="1"/>
    <col min="89" max="89" width="15.7265625" style="18" customWidth="1"/>
    <col min="90" max="92" width="0.7265625" style="18" customWidth="1"/>
    <col min="93" max="93" width="15.7265625" style="18" customWidth="1"/>
    <col min="94" max="94" width="0.7265625" style="18" customWidth="1"/>
    <col min="95" max="95" width="15.7265625" style="18" customWidth="1"/>
    <col min="96" max="96" width="0.7265625" style="18" customWidth="1"/>
    <col min="97" max="97" width="15.7265625" style="18" customWidth="1"/>
    <col min="98" max="100" width="0.7265625" style="18" customWidth="1"/>
    <col min="101" max="101" width="15.7265625" style="18" customWidth="1"/>
    <col min="102" max="104" width="0.7265625" style="18" customWidth="1"/>
    <col min="105" max="105" width="15.7265625" style="19" customWidth="1"/>
    <col min="106" max="107" width="0.7265625" style="18" customWidth="1"/>
    <col min="108" max="16384" width="8.7265625" style="18"/>
  </cols>
  <sheetData>
    <row r="1" spans="2:106" ht="5.15" customHeight="1" thickBot="1" x14ac:dyDescent="0.4"/>
    <row r="2" spans="2:106" ht="18.75" customHeight="1" x14ac:dyDescent="0.45">
      <c r="B2" s="617" t="s">
        <v>213</v>
      </c>
      <c r="C2" s="618"/>
      <c r="D2" s="618"/>
      <c r="E2" s="618"/>
      <c r="F2" s="618"/>
      <c r="G2" s="618"/>
      <c r="H2" s="618"/>
      <c r="I2" s="618"/>
      <c r="J2" s="618"/>
      <c r="K2" s="618"/>
      <c r="L2" s="618"/>
      <c r="M2" s="618"/>
      <c r="N2" s="618"/>
      <c r="O2" s="618"/>
      <c r="P2" s="618"/>
      <c r="Q2" s="618"/>
      <c r="R2" s="618"/>
      <c r="S2" s="618"/>
      <c r="T2" s="619"/>
      <c r="U2" s="479"/>
      <c r="V2" s="479"/>
      <c r="W2" s="479"/>
      <c r="X2" s="479"/>
      <c r="Y2" s="479"/>
      <c r="Z2" s="479"/>
      <c r="AA2" s="479"/>
      <c r="AB2" s="479"/>
      <c r="AC2" s="479"/>
      <c r="AD2" s="479"/>
      <c r="AE2" s="479"/>
      <c r="AF2" s="479"/>
      <c r="AG2" s="479"/>
      <c r="AH2" s="479"/>
      <c r="AI2" s="479"/>
      <c r="AJ2" s="479"/>
      <c r="AK2" s="479"/>
      <c r="AL2" s="479"/>
      <c r="AM2" s="479"/>
      <c r="AN2" s="479"/>
      <c r="AO2" s="479"/>
      <c r="AP2" s="479"/>
      <c r="AQ2" s="479"/>
    </row>
    <row r="3" spans="2:106" ht="15" customHeight="1" thickBot="1" x14ac:dyDescent="0.4">
      <c r="B3" s="620" t="s">
        <v>24</v>
      </c>
      <c r="C3" s="621"/>
      <c r="D3" s="621"/>
      <c r="E3" s="621"/>
      <c r="F3" s="621"/>
      <c r="G3" s="621"/>
      <c r="H3" s="621"/>
      <c r="I3" s="621"/>
      <c r="J3" s="621"/>
      <c r="K3" s="621"/>
      <c r="L3" s="621"/>
      <c r="M3" s="621"/>
      <c r="N3" s="621"/>
      <c r="O3" s="621"/>
      <c r="P3" s="621"/>
      <c r="Q3" s="621"/>
      <c r="R3" s="621"/>
      <c r="S3" s="621"/>
      <c r="T3" s="622"/>
      <c r="U3" s="480"/>
      <c r="V3" s="480"/>
      <c r="W3" s="480"/>
      <c r="X3" s="480"/>
      <c r="Y3" s="480"/>
      <c r="Z3" s="480"/>
      <c r="AA3" s="480"/>
      <c r="AB3" s="480"/>
      <c r="AC3" s="480"/>
      <c r="AD3" s="480"/>
      <c r="AE3" s="480"/>
      <c r="AF3" s="480"/>
      <c r="AG3" s="480"/>
      <c r="AH3" s="480"/>
      <c r="AI3" s="480"/>
      <c r="AJ3" s="480"/>
      <c r="AK3" s="480"/>
      <c r="AL3" s="480"/>
      <c r="AM3" s="480"/>
      <c r="AN3" s="480"/>
      <c r="AO3" s="480"/>
      <c r="AP3" s="480"/>
      <c r="AQ3" s="480"/>
    </row>
    <row r="4" spans="2:106" ht="5.15" customHeight="1" thickBot="1" x14ac:dyDescent="0.4"/>
    <row r="5" spans="2:106" ht="15.75" customHeight="1" thickBot="1" x14ac:dyDescent="0.4">
      <c r="B5" s="638" t="s">
        <v>6</v>
      </c>
      <c r="C5" s="639"/>
      <c r="D5" s="639"/>
      <c r="E5" s="639"/>
      <c r="F5" s="639"/>
      <c r="G5" s="639"/>
      <c r="H5" s="639"/>
      <c r="I5" s="639"/>
      <c r="J5" s="639"/>
      <c r="K5" s="639"/>
      <c r="L5" s="639"/>
      <c r="M5" s="640"/>
      <c r="N5" s="19"/>
      <c r="O5" s="623" t="s">
        <v>71</v>
      </c>
      <c r="P5" s="624"/>
      <c r="Q5" s="624"/>
      <c r="R5" s="624"/>
      <c r="S5" s="624"/>
      <c r="T5" s="625"/>
      <c r="U5" s="481"/>
      <c r="Y5" s="482"/>
      <c r="Z5" s="482"/>
      <c r="DA5" s="18"/>
    </row>
    <row r="6" spans="2:106" ht="5.15" customHeight="1" x14ac:dyDescent="0.35">
      <c r="B6" s="483"/>
      <c r="C6" s="32"/>
      <c r="D6" s="484"/>
      <c r="E6" s="484"/>
      <c r="F6" s="484"/>
      <c r="G6" s="484"/>
      <c r="H6" s="484"/>
      <c r="I6" s="484"/>
      <c r="J6" s="484"/>
      <c r="K6" s="484"/>
      <c r="L6" s="484"/>
      <c r="M6" s="485"/>
      <c r="N6" s="25"/>
      <c r="O6" s="626"/>
      <c r="P6" s="627"/>
      <c r="Q6" s="627"/>
      <c r="R6" s="627"/>
      <c r="S6" s="627"/>
      <c r="T6" s="628"/>
      <c r="U6" s="481"/>
      <c r="Y6" s="482"/>
      <c r="Z6" s="482"/>
      <c r="DA6" s="18"/>
    </row>
    <row r="7" spans="2:106" ht="15.75" customHeight="1" thickBot="1" x14ac:dyDescent="0.4">
      <c r="B7" s="692"/>
      <c r="C7" s="693"/>
      <c r="D7" s="43" t="s">
        <v>7</v>
      </c>
      <c r="E7" s="43"/>
      <c r="F7" s="680" t="str">
        <f>IF('NSLP - Standard'!$F$7="","",'NSLP - Standard'!$F$7)</f>
        <v/>
      </c>
      <c r="G7" s="681"/>
      <c r="H7" s="681"/>
      <c r="I7" s="682"/>
      <c r="J7" s="43"/>
      <c r="K7" s="43"/>
      <c r="L7" s="43"/>
      <c r="M7" s="44" t="s">
        <v>23</v>
      </c>
      <c r="N7" s="25"/>
      <c r="O7" s="629"/>
      <c r="P7" s="630"/>
      <c r="Q7" s="630"/>
      <c r="R7" s="630"/>
      <c r="S7" s="630"/>
      <c r="T7" s="631"/>
      <c r="U7" s="481"/>
      <c r="Y7" s="482"/>
      <c r="Z7" s="482"/>
      <c r="DA7" s="18"/>
    </row>
    <row r="8" spans="2:106" ht="5.15" customHeight="1" x14ac:dyDescent="0.35">
      <c r="B8" s="692"/>
      <c r="C8" s="693"/>
      <c r="D8" s="57"/>
      <c r="E8" s="57"/>
      <c r="F8" s="57"/>
      <c r="G8" s="57"/>
      <c r="H8" s="57"/>
      <c r="I8" s="57"/>
      <c r="J8" s="57"/>
      <c r="K8" s="57"/>
      <c r="L8" s="57"/>
      <c r="M8" s="58"/>
      <c r="N8" s="25"/>
      <c r="O8" s="694">
        <f>IFERROR(SUM(DA18:DA168),"DATA INCOMPLETE")</f>
        <v>0</v>
      </c>
      <c r="P8" s="695"/>
      <c r="Q8" s="695"/>
      <c r="R8" s="695"/>
      <c r="S8" s="695"/>
      <c r="T8" s="696"/>
      <c r="U8" s="486"/>
      <c r="Y8" s="487"/>
      <c r="Z8" s="487"/>
      <c r="DA8" s="18"/>
    </row>
    <row r="9" spans="2:106" ht="15.75" customHeight="1" x14ac:dyDescent="0.35">
      <c r="B9" s="71"/>
      <c r="C9" s="488"/>
      <c r="D9" s="57" t="s">
        <v>8</v>
      </c>
      <c r="E9" s="57"/>
      <c r="F9" s="680" t="str">
        <f>IF('NSLP - Standard'!$F$9:$I$9="","",'NSLP - Standard'!$F$9:$I$9)</f>
        <v/>
      </c>
      <c r="G9" s="681"/>
      <c r="H9" s="681"/>
      <c r="I9" s="682"/>
      <c r="J9" s="57"/>
      <c r="K9" s="57"/>
      <c r="L9" s="57"/>
      <c r="M9" s="516" t="str">
        <f>CHOOSE('NSLP - Standard'!$C$10,"All","Review Period","Day of Review","Other")</f>
        <v>All</v>
      </c>
      <c r="N9" s="25"/>
      <c r="O9" s="697"/>
      <c r="P9" s="698"/>
      <c r="Q9" s="698"/>
      <c r="R9" s="698"/>
      <c r="S9" s="698"/>
      <c r="T9" s="699"/>
      <c r="U9" s="486"/>
      <c r="Y9" s="487"/>
      <c r="Z9" s="487"/>
      <c r="DA9" s="18"/>
    </row>
    <row r="10" spans="2:106" ht="16.5" customHeight="1" thickBot="1" x14ac:dyDescent="0.4">
      <c r="B10" s="703"/>
      <c r="C10" s="704"/>
      <c r="D10" s="489"/>
      <c r="E10" s="489"/>
      <c r="F10" s="489"/>
      <c r="G10" s="489"/>
      <c r="H10" s="489"/>
      <c r="I10" s="489"/>
      <c r="J10" s="489"/>
      <c r="K10" s="489"/>
      <c r="L10" s="489"/>
      <c r="M10" s="490"/>
      <c r="N10" s="25"/>
      <c r="O10" s="700"/>
      <c r="P10" s="701"/>
      <c r="Q10" s="701"/>
      <c r="R10" s="701"/>
      <c r="S10" s="701"/>
      <c r="T10" s="702"/>
      <c r="U10" s="486"/>
      <c r="Y10" s="487"/>
      <c r="Z10" s="487"/>
      <c r="AM10" s="491"/>
      <c r="DA10" s="18"/>
    </row>
    <row r="11" spans="2:106" ht="4.5" customHeight="1" x14ac:dyDescent="0.35">
      <c r="C11" s="25"/>
      <c r="D11" s="25"/>
      <c r="E11" s="25"/>
      <c r="F11" s="25"/>
      <c r="G11" s="25"/>
      <c r="H11" s="25"/>
      <c r="I11" s="25"/>
      <c r="J11" s="25"/>
      <c r="K11" s="25"/>
      <c r="L11" s="25"/>
      <c r="M11" s="25"/>
      <c r="N11" s="25"/>
      <c r="O11" s="25"/>
      <c r="P11" s="25"/>
      <c r="Q11" s="25"/>
      <c r="R11" s="25"/>
      <c r="S11" s="25"/>
      <c r="T11" s="25"/>
      <c r="U11" s="25"/>
      <c r="Y11" s="25"/>
      <c r="Z11" s="25"/>
      <c r="AA11" s="25"/>
      <c r="AB11" s="25"/>
    </row>
    <row r="12" spans="2:106" ht="4.5" customHeight="1" thickBot="1" x14ac:dyDescent="0.4">
      <c r="C12" s="25"/>
      <c r="D12" s="25"/>
      <c r="E12" s="25"/>
      <c r="F12" s="25"/>
      <c r="G12" s="25"/>
      <c r="H12" s="25"/>
      <c r="I12" s="25"/>
      <c r="J12" s="25"/>
      <c r="K12" s="25"/>
      <c r="L12" s="25"/>
      <c r="M12" s="25"/>
      <c r="N12" s="25"/>
      <c r="O12" s="25"/>
      <c r="P12" s="25"/>
      <c r="Q12" s="25"/>
      <c r="R12" s="25"/>
      <c r="S12" s="25"/>
      <c r="T12" s="25"/>
      <c r="U12" s="25"/>
      <c r="Y12" s="25"/>
      <c r="Z12" s="25"/>
      <c r="AA12" s="25"/>
      <c r="AB12" s="25"/>
    </row>
    <row r="13" spans="2:106" ht="45" customHeight="1" thickBot="1" x14ac:dyDescent="0.4">
      <c r="B13" s="611" t="s">
        <v>1</v>
      </c>
      <c r="C13" s="612"/>
      <c r="D13" s="27"/>
      <c r="E13" s="611" t="s">
        <v>9</v>
      </c>
      <c r="F13" s="612"/>
      <c r="H13" s="597" t="s">
        <v>72</v>
      </c>
      <c r="I13" s="598"/>
      <c r="J13" s="599"/>
      <c r="K13" s="306"/>
      <c r="L13" s="578" t="s">
        <v>73</v>
      </c>
      <c r="M13" s="579"/>
      <c r="N13" s="579"/>
      <c r="O13" s="579"/>
      <c r="P13" s="580"/>
      <c r="Q13" s="89"/>
      <c r="R13" s="597" t="s">
        <v>74</v>
      </c>
      <c r="S13" s="598"/>
      <c r="T13" s="599"/>
      <c r="U13" s="89"/>
      <c r="V13" s="597" t="s">
        <v>75</v>
      </c>
      <c r="W13" s="598"/>
      <c r="X13" s="599"/>
      <c r="Y13" s="492"/>
      <c r="Z13" s="578" t="s">
        <v>76</v>
      </c>
      <c r="AA13" s="579"/>
      <c r="AB13" s="579"/>
      <c r="AC13" s="579"/>
      <c r="AD13" s="579"/>
      <c r="AE13" s="579"/>
      <c r="AF13" s="580"/>
      <c r="AH13" s="578" t="s">
        <v>77</v>
      </c>
      <c r="AI13" s="579"/>
      <c r="AJ13" s="579"/>
      <c r="AK13" s="579"/>
      <c r="AL13" s="579"/>
      <c r="AM13" s="579"/>
      <c r="AN13" s="580"/>
      <c r="AP13" s="581" t="s">
        <v>78</v>
      </c>
      <c r="AQ13" s="582"/>
      <c r="AR13" s="582"/>
      <c r="AS13" s="582"/>
      <c r="AT13" s="582"/>
      <c r="AU13" s="582"/>
      <c r="AV13" s="582"/>
      <c r="AW13" s="582"/>
      <c r="AX13" s="583"/>
      <c r="AY13" s="306"/>
      <c r="AZ13" s="578" t="s">
        <v>79</v>
      </c>
      <c r="BA13" s="579"/>
      <c r="BB13" s="579"/>
      <c r="BC13" s="579"/>
      <c r="BD13" s="579"/>
      <c r="BE13" s="579"/>
      <c r="BF13" s="580"/>
      <c r="BH13" s="578" t="s">
        <v>80</v>
      </c>
      <c r="BI13" s="579"/>
      <c r="BJ13" s="579"/>
      <c r="BK13" s="579"/>
      <c r="BL13" s="579"/>
      <c r="BM13" s="579"/>
      <c r="BN13" s="580"/>
      <c r="BP13" s="578" t="s">
        <v>81</v>
      </c>
      <c r="BQ13" s="579"/>
      <c r="BR13" s="579"/>
      <c r="BS13" s="579"/>
      <c r="BT13" s="579"/>
      <c r="BU13" s="579"/>
      <c r="BV13" s="580"/>
      <c r="BX13" s="597" t="s">
        <v>82</v>
      </c>
      <c r="BY13" s="598"/>
      <c r="BZ13" s="599"/>
      <c r="CB13" s="597" t="s">
        <v>172</v>
      </c>
      <c r="CC13" s="598"/>
      <c r="CD13" s="599"/>
      <c r="CF13" s="578" t="s">
        <v>223</v>
      </c>
      <c r="CG13" s="579"/>
      <c r="CH13" s="579"/>
      <c r="CI13" s="579"/>
      <c r="CJ13" s="579"/>
      <c r="CK13" s="579"/>
      <c r="CL13" s="580"/>
      <c r="CN13" s="578" t="s">
        <v>83</v>
      </c>
      <c r="CO13" s="579"/>
      <c r="CP13" s="579"/>
      <c r="CQ13" s="579"/>
      <c r="CR13" s="579"/>
      <c r="CS13" s="579"/>
      <c r="CT13" s="580"/>
      <c r="CV13" s="597" t="s">
        <v>122</v>
      </c>
      <c r="CW13" s="598"/>
      <c r="CX13" s="599"/>
      <c r="CZ13" s="587" t="s">
        <v>114</v>
      </c>
      <c r="DA13" s="588"/>
      <c r="DB13" s="589"/>
    </row>
    <row r="14" spans="2:106" ht="5.15" customHeight="1" thickBot="1" x14ac:dyDescent="0.4">
      <c r="B14" s="613"/>
      <c r="C14" s="614"/>
      <c r="D14" s="32"/>
      <c r="E14" s="613"/>
      <c r="F14" s="614"/>
      <c r="H14" s="600"/>
      <c r="I14" s="601"/>
      <c r="J14" s="602"/>
      <c r="K14" s="89"/>
      <c r="L14" s="100"/>
      <c r="M14" s="493"/>
      <c r="N14" s="493"/>
      <c r="O14" s="95"/>
      <c r="P14" s="494"/>
      <c r="Q14" s="89"/>
      <c r="R14" s="600"/>
      <c r="S14" s="601"/>
      <c r="T14" s="602"/>
      <c r="U14" s="89"/>
      <c r="V14" s="600"/>
      <c r="W14" s="601"/>
      <c r="X14" s="602"/>
      <c r="Y14" s="312"/>
      <c r="Z14" s="29"/>
      <c r="AA14" s="98"/>
      <c r="AB14" s="98"/>
      <c r="AC14" s="98"/>
      <c r="AD14" s="98"/>
      <c r="AE14" s="98"/>
      <c r="AF14" s="36"/>
      <c r="AH14" s="29"/>
      <c r="AI14" s="98"/>
      <c r="AJ14" s="98"/>
      <c r="AK14" s="98"/>
      <c r="AL14" s="98"/>
      <c r="AM14" s="98"/>
      <c r="AN14" s="36"/>
      <c r="AP14" s="29"/>
      <c r="AQ14" s="98"/>
      <c r="AR14" s="98"/>
      <c r="AS14" s="98"/>
      <c r="AT14" s="98"/>
      <c r="AU14" s="98"/>
      <c r="AV14" s="98"/>
      <c r="AW14" s="98"/>
      <c r="AX14" s="36"/>
      <c r="AY14" s="306"/>
      <c r="AZ14" s="100"/>
      <c r="BA14" s="95"/>
      <c r="BB14" s="95"/>
      <c r="BC14" s="95"/>
      <c r="BD14" s="95"/>
      <c r="BE14" s="95"/>
      <c r="BF14" s="36"/>
      <c r="BH14" s="29"/>
      <c r="BI14" s="95"/>
      <c r="BJ14" s="95"/>
      <c r="BK14" s="95"/>
      <c r="BL14" s="95"/>
      <c r="BM14" s="95"/>
      <c r="BN14" s="36"/>
      <c r="BP14" s="29"/>
      <c r="BQ14" s="95"/>
      <c r="BR14" s="95"/>
      <c r="BS14" s="95"/>
      <c r="BT14" s="95"/>
      <c r="BU14" s="95"/>
      <c r="BV14" s="36"/>
      <c r="BX14" s="600"/>
      <c r="BY14" s="601"/>
      <c r="BZ14" s="602"/>
      <c r="CB14" s="600"/>
      <c r="CC14" s="601"/>
      <c r="CD14" s="602"/>
      <c r="CF14" s="100"/>
      <c r="CG14" s="95"/>
      <c r="CH14" s="95"/>
      <c r="CI14" s="95"/>
      <c r="CJ14" s="95"/>
      <c r="CK14" s="95"/>
      <c r="CL14" s="36"/>
      <c r="CN14" s="100"/>
      <c r="CO14" s="95"/>
      <c r="CP14" s="95"/>
      <c r="CQ14" s="95"/>
      <c r="CR14" s="95"/>
      <c r="CS14" s="95"/>
      <c r="CT14" s="36"/>
      <c r="CV14" s="600"/>
      <c r="CW14" s="601"/>
      <c r="CX14" s="602"/>
      <c r="CZ14" s="590"/>
      <c r="DA14" s="591"/>
      <c r="DB14" s="592"/>
    </row>
    <row r="15" spans="2:106" ht="15" thickBot="1" x14ac:dyDescent="0.4">
      <c r="B15" s="613"/>
      <c r="C15" s="614"/>
      <c r="D15" s="32"/>
      <c r="E15" s="613"/>
      <c r="F15" s="614"/>
      <c r="H15" s="600"/>
      <c r="I15" s="601"/>
      <c r="J15" s="602"/>
      <c r="K15" s="92"/>
      <c r="L15" s="100"/>
      <c r="M15" s="495" t="s">
        <v>25</v>
      </c>
      <c r="N15" s="493"/>
      <c r="O15" s="107" t="s">
        <v>26</v>
      </c>
      <c r="P15" s="36"/>
      <c r="R15" s="600"/>
      <c r="S15" s="601"/>
      <c r="T15" s="602"/>
      <c r="U15" s="89"/>
      <c r="V15" s="600"/>
      <c r="W15" s="601"/>
      <c r="X15" s="602"/>
      <c r="Z15" s="29"/>
      <c r="AA15" s="107" t="s">
        <v>27</v>
      </c>
      <c r="AB15" s="46"/>
      <c r="AC15" s="107" t="s">
        <v>28</v>
      </c>
      <c r="AD15" s="46"/>
      <c r="AE15" s="107" t="s">
        <v>29</v>
      </c>
      <c r="AF15" s="36"/>
      <c r="AH15" s="29"/>
      <c r="AI15" s="107" t="s">
        <v>27</v>
      </c>
      <c r="AJ15" s="46"/>
      <c r="AK15" s="107" t="s">
        <v>28</v>
      </c>
      <c r="AL15" s="46"/>
      <c r="AM15" s="107" t="s">
        <v>29</v>
      </c>
      <c r="AN15" s="36"/>
      <c r="AP15" s="29"/>
      <c r="AQ15" s="107" t="s">
        <v>30</v>
      </c>
      <c r="AR15" s="46"/>
      <c r="AS15" s="107" t="s">
        <v>31</v>
      </c>
      <c r="AT15" s="46"/>
      <c r="AU15" s="107" t="s">
        <v>32</v>
      </c>
      <c r="AV15" s="32"/>
      <c r="AW15" s="107" t="s">
        <v>33</v>
      </c>
      <c r="AX15" s="36"/>
      <c r="AZ15" s="29"/>
      <c r="BA15" s="107" t="s">
        <v>30</v>
      </c>
      <c r="BB15" s="46"/>
      <c r="BC15" s="107" t="s">
        <v>31</v>
      </c>
      <c r="BD15" s="46"/>
      <c r="BE15" s="107" t="s">
        <v>32</v>
      </c>
      <c r="BF15" s="36"/>
      <c r="BH15" s="29"/>
      <c r="BI15" s="107" t="s">
        <v>30</v>
      </c>
      <c r="BJ15" s="46"/>
      <c r="BK15" s="107" t="s">
        <v>34</v>
      </c>
      <c r="BL15" s="46"/>
      <c r="BM15" s="107" t="s">
        <v>32</v>
      </c>
      <c r="BN15" s="36"/>
      <c r="BP15" s="29"/>
      <c r="BQ15" s="107" t="s">
        <v>30</v>
      </c>
      <c r="BR15" s="46"/>
      <c r="BS15" s="107" t="s">
        <v>31</v>
      </c>
      <c r="BT15" s="46"/>
      <c r="BU15" s="107" t="s">
        <v>32</v>
      </c>
      <c r="BV15" s="36"/>
      <c r="BX15" s="600"/>
      <c r="BY15" s="601"/>
      <c r="BZ15" s="602"/>
      <c r="CB15" s="600"/>
      <c r="CC15" s="601"/>
      <c r="CD15" s="602"/>
      <c r="CF15" s="29"/>
      <c r="CG15" s="107" t="s">
        <v>2</v>
      </c>
      <c r="CH15" s="46"/>
      <c r="CI15" s="107" t="s">
        <v>3</v>
      </c>
      <c r="CJ15" s="46"/>
      <c r="CK15" s="107" t="s">
        <v>4</v>
      </c>
      <c r="CL15" s="36"/>
      <c r="CN15" s="29"/>
      <c r="CO15" s="107" t="s">
        <v>2</v>
      </c>
      <c r="CP15" s="46"/>
      <c r="CQ15" s="107" t="s">
        <v>3</v>
      </c>
      <c r="CR15" s="46"/>
      <c r="CS15" s="107" t="s">
        <v>4</v>
      </c>
      <c r="CT15" s="36"/>
      <c r="CV15" s="600"/>
      <c r="CW15" s="601"/>
      <c r="CX15" s="602"/>
      <c r="CZ15" s="590"/>
      <c r="DA15" s="591"/>
      <c r="DB15" s="592"/>
    </row>
    <row r="16" spans="2:106" ht="5.15" customHeight="1" thickBot="1" x14ac:dyDescent="0.4">
      <c r="B16" s="615"/>
      <c r="C16" s="616"/>
      <c r="D16" s="114"/>
      <c r="E16" s="615"/>
      <c r="F16" s="616"/>
      <c r="H16" s="603"/>
      <c r="I16" s="604"/>
      <c r="J16" s="605"/>
      <c r="L16" s="496"/>
      <c r="M16" s="497"/>
      <c r="N16" s="497"/>
      <c r="O16" s="80"/>
      <c r="P16" s="81"/>
      <c r="R16" s="603"/>
      <c r="S16" s="604"/>
      <c r="T16" s="605"/>
      <c r="U16" s="89"/>
      <c r="V16" s="603"/>
      <c r="W16" s="604"/>
      <c r="X16" s="605"/>
      <c r="Z16" s="76"/>
      <c r="AA16" s="80"/>
      <c r="AB16" s="80"/>
      <c r="AC16" s="80"/>
      <c r="AD16" s="80"/>
      <c r="AE16" s="80"/>
      <c r="AF16" s="81"/>
      <c r="AH16" s="76"/>
      <c r="AI16" s="80"/>
      <c r="AJ16" s="80"/>
      <c r="AK16" s="80"/>
      <c r="AL16" s="80"/>
      <c r="AM16" s="80"/>
      <c r="AN16" s="81"/>
      <c r="AP16" s="76"/>
      <c r="AQ16" s="80"/>
      <c r="AR16" s="80"/>
      <c r="AS16" s="80"/>
      <c r="AT16" s="80"/>
      <c r="AU16" s="80"/>
      <c r="AV16" s="80"/>
      <c r="AW16" s="80"/>
      <c r="AX16" s="81"/>
      <c r="AZ16" s="76"/>
      <c r="BA16" s="80"/>
      <c r="BB16" s="80"/>
      <c r="BC16" s="80"/>
      <c r="BD16" s="80"/>
      <c r="BE16" s="80"/>
      <c r="BF16" s="81"/>
      <c r="BH16" s="76"/>
      <c r="BI16" s="80"/>
      <c r="BJ16" s="80"/>
      <c r="BK16" s="80"/>
      <c r="BL16" s="80"/>
      <c r="BM16" s="80"/>
      <c r="BN16" s="81"/>
      <c r="BP16" s="76"/>
      <c r="BQ16" s="80"/>
      <c r="BR16" s="80"/>
      <c r="BS16" s="80"/>
      <c r="BT16" s="80"/>
      <c r="BU16" s="80"/>
      <c r="BV16" s="81"/>
      <c r="BX16" s="603"/>
      <c r="BY16" s="604"/>
      <c r="BZ16" s="605"/>
      <c r="CB16" s="603"/>
      <c r="CC16" s="604"/>
      <c r="CD16" s="605"/>
      <c r="CF16" s="76"/>
      <c r="CG16" s="80"/>
      <c r="CH16" s="80"/>
      <c r="CI16" s="80"/>
      <c r="CJ16" s="80"/>
      <c r="CK16" s="80"/>
      <c r="CL16" s="81"/>
      <c r="CN16" s="76"/>
      <c r="CO16" s="80"/>
      <c r="CP16" s="80"/>
      <c r="CQ16" s="80"/>
      <c r="CR16" s="80"/>
      <c r="CS16" s="80"/>
      <c r="CT16" s="81"/>
      <c r="CV16" s="603"/>
      <c r="CW16" s="604"/>
      <c r="CX16" s="605"/>
      <c r="CZ16" s="593"/>
      <c r="DA16" s="594"/>
      <c r="DB16" s="595"/>
    </row>
    <row r="17" spans="1:179" ht="5.15" customHeight="1" x14ac:dyDescent="0.35">
      <c r="A17" s="115"/>
      <c r="B17" s="32"/>
      <c r="C17" s="32"/>
      <c r="D17" s="32"/>
      <c r="E17" s="32"/>
      <c r="F17" s="36"/>
      <c r="H17" s="29"/>
      <c r="I17" s="32"/>
      <c r="J17" s="36"/>
      <c r="L17" s="29"/>
      <c r="M17" s="32"/>
      <c r="N17" s="32"/>
      <c r="O17" s="32"/>
      <c r="P17" s="36"/>
      <c r="R17" s="29"/>
      <c r="S17" s="32"/>
      <c r="T17" s="36"/>
      <c r="U17" s="312"/>
      <c r="V17" s="29"/>
      <c r="W17" s="32"/>
      <c r="X17" s="36"/>
      <c r="Z17" s="29"/>
      <c r="AA17" s="32"/>
      <c r="AB17" s="32"/>
      <c r="AC17" s="32"/>
      <c r="AD17" s="32"/>
      <c r="AE17" s="32"/>
      <c r="AF17" s="36"/>
      <c r="AH17" s="29"/>
      <c r="AI17" s="32"/>
      <c r="AJ17" s="32"/>
      <c r="AK17" s="32"/>
      <c r="AL17" s="32"/>
      <c r="AM17" s="32"/>
      <c r="AN17" s="36"/>
      <c r="AP17" s="29"/>
      <c r="AQ17" s="32"/>
      <c r="AR17" s="32"/>
      <c r="AS17" s="32"/>
      <c r="AT17" s="32"/>
      <c r="AU17" s="32"/>
      <c r="AV17" s="32"/>
      <c r="AW17" s="32"/>
      <c r="AX17" s="36"/>
      <c r="AZ17" s="29"/>
      <c r="BA17" s="32"/>
      <c r="BB17" s="32"/>
      <c r="BC17" s="32"/>
      <c r="BD17" s="32"/>
      <c r="BE17" s="32"/>
      <c r="BF17" s="36"/>
      <c r="BH17" s="29"/>
      <c r="BI17" s="32"/>
      <c r="BJ17" s="32"/>
      <c r="BK17" s="32"/>
      <c r="BL17" s="32"/>
      <c r="BM17" s="32"/>
      <c r="BN17" s="36"/>
      <c r="BP17" s="29"/>
      <c r="BQ17" s="32"/>
      <c r="BR17" s="32"/>
      <c r="BS17" s="32"/>
      <c r="BT17" s="32"/>
      <c r="BU17" s="32"/>
      <c r="BV17" s="36"/>
      <c r="BX17" s="29"/>
      <c r="BY17" s="32"/>
      <c r="BZ17" s="36"/>
      <c r="CB17" s="29"/>
      <c r="CC17" s="32"/>
      <c r="CD17" s="36"/>
      <c r="CF17" s="29"/>
      <c r="CG17" s="32"/>
      <c r="CH17" s="32"/>
      <c r="CI17" s="32"/>
      <c r="CJ17" s="32"/>
      <c r="CK17" s="32"/>
      <c r="CL17" s="36"/>
      <c r="CN17" s="29"/>
      <c r="CO17" s="32"/>
      <c r="CP17" s="32"/>
      <c r="CQ17" s="32"/>
      <c r="CR17" s="32"/>
      <c r="CS17" s="32"/>
      <c r="CT17" s="36"/>
      <c r="CV17" s="29"/>
      <c r="CW17" s="32"/>
      <c r="CX17" s="36"/>
      <c r="CZ17" s="29"/>
      <c r="DA17" s="43"/>
      <c r="DB17" s="36"/>
    </row>
    <row r="18" spans="1:179" s="92" customFormat="1" x14ac:dyDescent="0.35">
      <c r="A18" s="118"/>
      <c r="B18" s="46"/>
      <c r="C18" s="243" t="str">
        <f>IF(E18="","","1")</f>
        <v/>
      </c>
      <c r="D18" s="46"/>
      <c r="E18" s="4"/>
      <c r="F18" s="119"/>
      <c r="H18" s="120"/>
      <c r="I18" s="15"/>
      <c r="J18" s="122"/>
      <c r="K18" s="40"/>
      <c r="L18" s="123"/>
      <c r="M18" s="15"/>
      <c r="N18" s="121"/>
      <c r="O18" s="15"/>
      <c r="P18" s="119"/>
      <c r="R18" s="120"/>
      <c r="S18" s="3">
        <f>$I18-$M18+$O18</f>
        <v>0</v>
      </c>
      <c r="T18" s="119"/>
      <c r="V18" s="120"/>
      <c r="W18" s="1"/>
      <c r="X18" s="119"/>
      <c r="Z18" s="120"/>
      <c r="AA18" s="12"/>
      <c r="AB18" s="498"/>
      <c r="AC18" s="12"/>
      <c r="AD18" s="498"/>
      <c r="AE18" s="12"/>
      <c r="AF18" s="499"/>
      <c r="AG18" s="500"/>
      <c r="AH18" s="501"/>
      <c r="AI18" s="12"/>
      <c r="AJ18" s="498"/>
      <c r="AK18" s="12"/>
      <c r="AL18" s="498"/>
      <c r="AM18" s="12"/>
      <c r="AN18" s="119"/>
      <c r="AP18" s="120"/>
      <c r="AQ18" s="209">
        <f>ROUND($AW18*$AI18,0)</f>
        <v>0</v>
      </c>
      <c r="AR18" s="121"/>
      <c r="AS18" s="209">
        <f>ROUND($AW18*$AK18,0)</f>
        <v>0</v>
      </c>
      <c r="AT18" s="121"/>
      <c r="AU18" s="209">
        <f>AW18-AQ18-AS18</f>
        <v>0</v>
      </c>
      <c r="AV18" s="121"/>
      <c r="AW18" s="209">
        <f>$S18-$W18</f>
        <v>0</v>
      </c>
      <c r="AX18" s="119"/>
      <c r="AZ18" s="120"/>
      <c r="BA18" s="13">
        <v>0</v>
      </c>
      <c r="BB18" s="124"/>
      <c r="BC18" s="13">
        <v>0</v>
      </c>
      <c r="BD18" s="124"/>
      <c r="BE18" s="13">
        <v>0</v>
      </c>
      <c r="BF18" s="119"/>
      <c r="BH18" s="120"/>
      <c r="BI18" s="210">
        <f>(ROUND($I18*$AA18,0))*$BA18</f>
        <v>0</v>
      </c>
      <c r="BJ18" s="124"/>
      <c r="BK18" s="210">
        <f>(ROUND($I18*$AC18,0))*BC18</f>
        <v>0</v>
      </c>
      <c r="BL18" s="124"/>
      <c r="BM18" s="210">
        <f>(I18-(ROUND((I18*AA18),0))-(ROUND((I18*AC18),0)))*BE18</f>
        <v>0</v>
      </c>
      <c r="BN18" s="125"/>
      <c r="BO18" s="126"/>
      <c r="BP18" s="127"/>
      <c r="BQ18" s="210">
        <f>$AQ18*$BA18</f>
        <v>0</v>
      </c>
      <c r="BR18" s="124"/>
      <c r="BS18" s="210">
        <f>$AS18*BC18</f>
        <v>0</v>
      </c>
      <c r="BT18" s="124"/>
      <c r="BU18" s="210">
        <f>$AU18*$BE18</f>
        <v>0</v>
      </c>
      <c r="BV18" s="125"/>
      <c r="BW18" s="126"/>
      <c r="BX18" s="127"/>
      <c r="BY18" s="210">
        <f>(SUM($BQ18,$BS18,$BU18))-(SUM($BI18,$BK18,$BM18))</f>
        <v>0</v>
      </c>
      <c r="BZ18" s="119"/>
      <c r="CB18" s="120"/>
      <c r="CC18" s="5"/>
      <c r="CD18" s="119"/>
      <c r="CF18" s="120"/>
      <c r="CG18" s="5"/>
      <c r="CH18" s="121"/>
      <c r="CI18" s="5"/>
      <c r="CJ18" s="121"/>
      <c r="CK18" s="5"/>
      <c r="CL18" s="119"/>
      <c r="CN18" s="120"/>
      <c r="CO18" s="13"/>
      <c r="CP18" s="124"/>
      <c r="CQ18" s="13"/>
      <c r="CR18" s="124"/>
      <c r="CS18" s="13"/>
      <c r="CT18" s="125"/>
      <c r="CU18" s="126"/>
      <c r="CV18" s="127"/>
      <c r="CW18" s="517">
        <f>(SUMPRODUCT($CG18:$CK18,$CO18:$CS18))</f>
        <v>0</v>
      </c>
      <c r="CX18" s="125"/>
      <c r="CY18" s="126"/>
      <c r="CZ18" s="127"/>
      <c r="DA18" s="518">
        <f>SUM($BY18+$CC18+$CW18)</f>
        <v>0</v>
      </c>
      <c r="DB18" s="119"/>
      <c r="FW18" s="374">
        <f>(SUMPRODUCT($FG18:$FK18,$FO18:$FS18))*-1</f>
        <v>0</v>
      </c>
    </row>
    <row r="19" spans="1:179" ht="5.15" customHeight="1" x14ac:dyDescent="0.35">
      <c r="A19" s="115"/>
      <c r="B19" s="32"/>
      <c r="C19" s="46"/>
      <c r="D19" s="32"/>
      <c r="E19" s="32"/>
      <c r="F19" s="36"/>
      <c r="H19" s="29"/>
      <c r="I19" s="139"/>
      <c r="J19" s="140"/>
      <c r="K19" s="141"/>
      <c r="L19" s="142"/>
      <c r="M19" s="139"/>
      <c r="N19" s="139"/>
      <c r="O19" s="139"/>
      <c r="P19" s="36"/>
      <c r="R19" s="29"/>
      <c r="S19" s="46"/>
      <c r="T19" s="36"/>
      <c r="V19" s="29"/>
      <c r="W19" s="32"/>
      <c r="X19" s="36"/>
      <c r="Z19" s="29"/>
      <c r="AA19" s="502"/>
      <c r="AB19" s="502"/>
      <c r="AC19" s="502"/>
      <c r="AD19" s="502"/>
      <c r="AE19" s="502"/>
      <c r="AF19" s="503"/>
      <c r="AG19" s="504"/>
      <c r="AH19" s="505"/>
      <c r="AI19" s="502"/>
      <c r="AJ19" s="502"/>
      <c r="AK19" s="502"/>
      <c r="AL19" s="502"/>
      <c r="AM19" s="502"/>
      <c r="AN19" s="36"/>
      <c r="AP19" s="29"/>
      <c r="AQ19" s="121"/>
      <c r="AR19" s="139"/>
      <c r="AS19" s="121"/>
      <c r="AT19" s="139"/>
      <c r="AU19" s="121"/>
      <c r="AV19" s="139"/>
      <c r="AW19" s="121"/>
      <c r="AX19" s="36"/>
      <c r="AZ19" s="29"/>
      <c r="BA19" s="143"/>
      <c r="BB19" s="143"/>
      <c r="BC19" s="143"/>
      <c r="BD19" s="143"/>
      <c r="BE19" s="143"/>
      <c r="BF19" s="36"/>
      <c r="BH19" s="29"/>
      <c r="BI19" s="124"/>
      <c r="BJ19" s="143"/>
      <c r="BK19" s="124"/>
      <c r="BL19" s="143"/>
      <c r="BM19" s="124"/>
      <c r="BN19" s="144"/>
      <c r="BO19" s="145"/>
      <c r="BP19" s="146"/>
      <c r="BQ19" s="124"/>
      <c r="BR19" s="143"/>
      <c r="BS19" s="124"/>
      <c r="BT19" s="143"/>
      <c r="BU19" s="124"/>
      <c r="BV19" s="144"/>
      <c r="BW19" s="145"/>
      <c r="BX19" s="146"/>
      <c r="BY19" s="124"/>
      <c r="BZ19" s="36"/>
      <c r="CB19" s="29"/>
      <c r="CC19" s="506"/>
      <c r="CD19" s="36"/>
      <c r="CF19" s="29"/>
      <c r="CG19" s="139"/>
      <c r="CH19" s="139"/>
      <c r="CI19" s="139"/>
      <c r="CJ19" s="139"/>
      <c r="CK19" s="139"/>
      <c r="CL19" s="36"/>
      <c r="CN19" s="29"/>
      <c r="CO19" s="143"/>
      <c r="CP19" s="143"/>
      <c r="CQ19" s="143"/>
      <c r="CR19" s="143"/>
      <c r="CS19" s="143"/>
      <c r="CT19" s="144"/>
      <c r="CU19" s="145"/>
      <c r="CV19" s="146"/>
      <c r="CW19" s="124"/>
      <c r="CX19" s="144"/>
      <c r="CY19" s="145"/>
      <c r="CZ19" s="146"/>
      <c r="DA19" s="185"/>
      <c r="DB19" s="36"/>
    </row>
    <row r="20" spans="1:179" s="92" customFormat="1" x14ac:dyDescent="0.35">
      <c r="A20" s="118"/>
      <c r="B20" s="46"/>
      <c r="C20" s="243" t="str">
        <f>IF(E20="","",C18+1)</f>
        <v/>
      </c>
      <c r="D20" s="46"/>
      <c r="E20" s="4"/>
      <c r="F20" s="119"/>
      <c r="H20" s="120"/>
      <c r="I20" s="15"/>
      <c r="J20" s="122"/>
      <c r="K20" s="40"/>
      <c r="L20" s="123"/>
      <c r="M20" s="15"/>
      <c r="N20" s="121"/>
      <c r="O20" s="15"/>
      <c r="P20" s="119"/>
      <c r="R20" s="120"/>
      <c r="S20" s="3">
        <f t="shared" ref="S20:S82" si="0">$I20-$M20+$O20</f>
        <v>0</v>
      </c>
      <c r="T20" s="119"/>
      <c r="V20" s="120"/>
      <c r="W20" s="1"/>
      <c r="X20" s="119"/>
      <c r="Z20" s="120"/>
      <c r="AA20" s="12"/>
      <c r="AB20" s="498"/>
      <c r="AC20" s="12"/>
      <c r="AD20" s="498"/>
      <c r="AE20" s="12"/>
      <c r="AF20" s="499"/>
      <c r="AG20" s="500"/>
      <c r="AH20" s="501"/>
      <c r="AI20" s="12"/>
      <c r="AJ20" s="498"/>
      <c r="AK20" s="12"/>
      <c r="AL20" s="498"/>
      <c r="AM20" s="12"/>
      <c r="AN20" s="119"/>
      <c r="AP20" s="120"/>
      <c r="AQ20" s="209">
        <f>ROUND($AW20*$AI20,0)</f>
        <v>0</v>
      </c>
      <c r="AR20" s="121"/>
      <c r="AS20" s="209">
        <f>ROUND($AW20*$AK20,0)</f>
        <v>0</v>
      </c>
      <c r="AT20" s="121"/>
      <c r="AU20" s="209">
        <f>AW20-AQ20-AS20</f>
        <v>0</v>
      </c>
      <c r="AV20" s="121"/>
      <c r="AW20" s="209">
        <f>$S20-$W20</f>
        <v>0</v>
      </c>
      <c r="AX20" s="119"/>
      <c r="AZ20" s="120"/>
      <c r="BA20" s="13">
        <v>0</v>
      </c>
      <c r="BB20" s="124"/>
      <c r="BC20" s="13">
        <v>0</v>
      </c>
      <c r="BD20" s="124"/>
      <c r="BE20" s="13">
        <v>0</v>
      </c>
      <c r="BF20" s="119"/>
      <c r="BH20" s="120"/>
      <c r="BI20" s="210">
        <f>(ROUND($I20*$AA20,0))*$BA20</f>
        <v>0</v>
      </c>
      <c r="BJ20" s="124"/>
      <c r="BK20" s="210">
        <f>(ROUND($I20*$AC20,0))*BC20</f>
        <v>0</v>
      </c>
      <c r="BL20" s="124"/>
      <c r="BM20" s="210">
        <f>(I20-(ROUND((I20*AA20),0))-(ROUND((I20*AC20),0)))*BE20</f>
        <v>0</v>
      </c>
      <c r="BN20" s="125"/>
      <c r="BO20" s="126"/>
      <c r="BP20" s="127"/>
      <c r="BQ20" s="210">
        <f t="shared" ref="BQ20:BQ82" si="1">$AQ20*$BA20</f>
        <v>0</v>
      </c>
      <c r="BR20" s="124"/>
      <c r="BS20" s="210">
        <f t="shared" ref="BS20:BS82" si="2">$AS20*BC20</f>
        <v>0</v>
      </c>
      <c r="BT20" s="124"/>
      <c r="BU20" s="210">
        <f t="shared" ref="BU20:BU82" si="3">$AU20*$BE20</f>
        <v>0</v>
      </c>
      <c r="BV20" s="125"/>
      <c r="BW20" s="126"/>
      <c r="BX20" s="127"/>
      <c r="BY20" s="210">
        <f>(SUM($BQ20,$BS20,$BU20))-(SUM($BI20,$BK20,$BM20))</f>
        <v>0</v>
      </c>
      <c r="BZ20" s="119"/>
      <c r="CB20" s="120"/>
      <c r="CC20" s="5"/>
      <c r="CD20" s="119"/>
      <c r="CF20" s="120"/>
      <c r="CG20" s="5"/>
      <c r="CH20" s="121"/>
      <c r="CI20" s="5"/>
      <c r="CJ20" s="121"/>
      <c r="CK20" s="5"/>
      <c r="CL20" s="119"/>
      <c r="CN20" s="120"/>
      <c r="CO20" s="13"/>
      <c r="CP20" s="124"/>
      <c r="CQ20" s="13"/>
      <c r="CR20" s="124"/>
      <c r="CS20" s="13"/>
      <c r="CT20" s="125"/>
      <c r="CU20" s="126"/>
      <c r="CV20" s="127"/>
      <c r="CW20" s="517">
        <f t="shared" ref="CW20:CW82" si="4">(SUMPRODUCT($CG20:$CK20,$CO20:$CS20))</f>
        <v>0</v>
      </c>
      <c r="CX20" s="125"/>
      <c r="CY20" s="126"/>
      <c r="CZ20" s="127"/>
      <c r="DA20" s="518">
        <f t="shared" ref="DA20:DA82" si="5">SUM($BY20+$CC20+$CW20)</f>
        <v>0</v>
      </c>
      <c r="DB20" s="119"/>
    </row>
    <row r="21" spans="1:179" ht="5.15" customHeight="1" x14ac:dyDescent="0.35">
      <c r="A21" s="115"/>
      <c r="B21" s="32"/>
      <c r="C21" s="46"/>
      <c r="D21" s="32"/>
      <c r="E21" s="32"/>
      <c r="F21" s="36"/>
      <c r="H21" s="29"/>
      <c r="I21" s="139"/>
      <c r="J21" s="140"/>
      <c r="K21" s="141"/>
      <c r="L21" s="142"/>
      <c r="M21" s="139"/>
      <c r="N21" s="139"/>
      <c r="O21" s="139"/>
      <c r="P21" s="36"/>
      <c r="R21" s="29"/>
      <c r="S21" s="46"/>
      <c r="T21" s="36"/>
      <c r="V21" s="29"/>
      <c r="W21" s="32"/>
      <c r="X21" s="36"/>
      <c r="Z21" s="29"/>
      <c r="AA21" s="502"/>
      <c r="AB21" s="502"/>
      <c r="AC21" s="502"/>
      <c r="AD21" s="502"/>
      <c r="AE21" s="502"/>
      <c r="AF21" s="503"/>
      <c r="AG21" s="504"/>
      <c r="AH21" s="505"/>
      <c r="AI21" s="502"/>
      <c r="AJ21" s="502"/>
      <c r="AK21" s="502"/>
      <c r="AL21" s="502"/>
      <c r="AM21" s="502"/>
      <c r="AN21" s="36"/>
      <c r="AP21" s="29"/>
      <c r="AQ21" s="121"/>
      <c r="AR21" s="139"/>
      <c r="AS21" s="121"/>
      <c r="AT21" s="139"/>
      <c r="AU21" s="121"/>
      <c r="AV21" s="139"/>
      <c r="AW21" s="121"/>
      <c r="AX21" s="36"/>
      <c r="AZ21" s="29"/>
      <c r="BA21" s="143"/>
      <c r="BB21" s="143"/>
      <c r="BC21" s="143"/>
      <c r="BD21" s="143"/>
      <c r="BE21" s="143"/>
      <c r="BF21" s="36"/>
      <c r="BH21" s="29"/>
      <c r="BI21" s="124"/>
      <c r="BJ21" s="143"/>
      <c r="BK21" s="124"/>
      <c r="BL21" s="143"/>
      <c r="BM21" s="124"/>
      <c r="BN21" s="144"/>
      <c r="BO21" s="145"/>
      <c r="BP21" s="146"/>
      <c r="BQ21" s="124"/>
      <c r="BR21" s="143"/>
      <c r="BS21" s="124"/>
      <c r="BT21" s="143"/>
      <c r="BU21" s="124"/>
      <c r="BV21" s="144"/>
      <c r="BW21" s="145"/>
      <c r="BX21" s="146"/>
      <c r="BY21" s="124"/>
      <c r="BZ21" s="36"/>
      <c r="CB21" s="29"/>
      <c r="CC21" s="506"/>
      <c r="CD21" s="36"/>
      <c r="CF21" s="29"/>
      <c r="CG21" s="139"/>
      <c r="CH21" s="139"/>
      <c r="CI21" s="139"/>
      <c r="CJ21" s="139"/>
      <c r="CK21" s="139"/>
      <c r="CL21" s="36"/>
      <c r="CN21" s="29"/>
      <c r="CO21" s="143"/>
      <c r="CP21" s="143"/>
      <c r="CQ21" s="143"/>
      <c r="CR21" s="143"/>
      <c r="CS21" s="143"/>
      <c r="CT21" s="144"/>
      <c r="CU21" s="145"/>
      <c r="CV21" s="146"/>
      <c r="CW21" s="124"/>
      <c r="CX21" s="144"/>
      <c r="CY21" s="145"/>
      <c r="CZ21" s="146"/>
      <c r="DA21" s="185"/>
      <c r="DB21" s="36"/>
    </row>
    <row r="22" spans="1:179" s="92" customFormat="1" x14ac:dyDescent="0.35">
      <c r="A22" s="118"/>
      <c r="B22" s="46"/>
      <c r="C22" s="243" t="str">
        <f t="shared" ref="C22:C84" si="6">IF(E22="","",C20+1)</f>
        <v/>
      </c>
      <c r="D22" s="46"/>
      <c r="E22" s="4"/>
      <c r="F22" s="119"/>
      <c r="H22" s="120"/>
      <c r="I22" s="15"/>
      <c r="J22" s="122"/>
      <c r="K22" s="40"/>
      <c r="L22" s="123"/>
      <c r="M22" s="15"/>
      <c r="N22" s="121"/>
      <c r="O22" s="15"/>
      <c r="P22" s="119"/>
      <c r="R22" s="120"/>
      <c r="S22" s="3">
        <f t="shared" si="0"/>
        <v>0</v>
      </c>
      <c r="T22" s="119"/>
      <c r="V22" s="120"/>
      <c r="W22" s="1"/>
      <c r="X22" s="119"/>
      <c r="Z22" s="120"/>
      <c r="AA22" s="12"/>
      <c r="AB22" s="498"/>
      <c r="AC22" s="12"/>
      <c r="AD22" s="498"/>
      <c r="AE22" s="12"/>
      <c r="AF22" s="499"/>
      <c r="AG22" s="500"/>
      <c r="AH22" s="501"/>
      <c r="AI22" s="12"/>
      <c r="AJ22" s="498"/>
      <c r="AK22" s="12"/>
      <c r="AL22" s="498"/>
      <c r="AM22" s="12"/>
      <c r="AN22" s="119"/>
      <c r="AP22" s="120"/>
      <c r="AQ22" s="209">
        <f>ROUND($AW22*$AI22,0)</f>
        <v>0</v>
      </c>
      <c r="AR22" s="121"/>
      <c r="AS22" s="209">
        <f>ROUND($AW22*$AK22,0)</f>
        <v>0</v>
      </c>
      <c r="AT22" s="121"/>
      <c r="AU22" s="209">
        <f>AW22-AQ22-AS22</f>
        <v>0</v>
      </c>
      <c r="AV22" s="121"/>
      <c r="AW22" s="209">
        <f>$S22-$W22</f>
        <v>0</v>
      </c>
      <c r="AX22" s="119"/>
      <c r="AZ22" s="120"/>
      <c r="BA22" s="13">
        <v>0</v>
      </c>
      <c r="BB22" s="124"/>
      <c r="BC22" s="13">
        <v>0</v>
      </c>
      <c r="BD22" s="124"/>
      <c r="BE22" s="13">
        <v>0</v>
      </c>
      <c r="BF22" s="119"/>
      <c r="BH22" s="120"/>
      <c r="BI22" s="210">
        <f>(ROUND($I22*$AA22,0))*$BA22</f>
        <v>0</v>
      </c>
      <c r="BJ22" s="124"/>
      <c r="BK22" s="210">
        <f>(ROUND($I22*$AC22,0))*BC22</f>
        <v>0</v>
      </c>
      <c r="BL22" s="124"/>
      <c r="BM22" s="210">
        <f>(I22-(ROUND((I22*AA22),0))-(ROUND((I22*AC22),0)))*BE22</f>
        <v>0</v>
      </c>
      <c r="BN22" s="125"/>
      <c r="BO22" s="126"/>
      <c r="BP22" s="127"/>
      <c r="BQ22" s="210">
        <f t="shared" si="1"/>
        <v>0</v>
      </c>
      <c r="BR22" s="124"/>
      <c r="BS22" s="210">
        <f t="shared" si="2"/>
        <v>0</v>
      </c>
      <c r="BT22" s="124"/>
      <c r="BU22" s="210">
        <f t="shared" si="3"/>
        <v>0</v>
      </c>
      <c r="BV22" s="125"/>
      <c r="BW22" s="126"/>
      <c r="BX22" s="127"/>
      <c r="BY22" s="210">
        <f>(SUM($BQ22,$BS22,$BU22))-(SUM($BI22,$BK22,$BM22))</f>
        <v>0</v>
      </c>
      <c r="BZ22" s="119"/>
      <c r="CB22" s="120"/>
      <c r="CC22" s="5"/>
      <c r="CD22" s="119"/>
      <c r="CF22" s="120"/>
      <c r="CG22" s="5"/>
      <c r="CH22" s="121"/>
      <c r="CI22" s="5"/>
      <c r="CJ22" s="121"/>
      <c r="CK22" s="5"/>
      <c r="CL22" s="119"/>
      <c r="CN22" s="120"/>
      <c r="CO22" s="13"/>
      <c r="CP22" s="124"/>
      <c r="CQ22" s="13"/>
      <c r="CR22" s="124"/>
      <c r="CS22" s="13"/>
      <c r="CT22" s="125"/>
      <c r="CU22" s="126"/>
      <c r="CV22" s="127"/>
      <c r="CW22" s="517">
        <f t="shared" si="4"/>
        <v>0</v>
      </c>
      <c r="CX22" s="125"/>
      <c r="CY22" s="126"/>
      <c r="CZ22" s="127"/>
      <c r="DA22" s="518">
        <f t="shared" si="5"/>
        <v>0</v>
      </c>
      <c r="DB22" s="119"/>
    </row>
    <row r="23" spans="1:179" ht="5.15" customHeight="1" x14ac:dyDescent="0.35">
      <c r="A23" s="115"/>
      <c r="B23" s="32"/>
      <c r="C23" s="46"/>
      <c r="D23" s="32"/>
      <c r="E23" s="32"/>
      <c r="F23" s="36"/>
      <c r="H23" s="29"/>
      <c r="I23" s="139"/>
      <c r="J23" s="140"/>
      <c r="K23" s="141"/>
      <c r="L23" s="142"/>
      <c r="M23" s="139"/>
      <c r="N23" s="139"/>
      <c r="O23" s="139"/>
      <c r="P23" s="36"/>
      <c r="R23" s="29"/>
      <c r="S23" s="46"/>
      <c r="T23" s="36"/>
      <c r="V23" s="29"/>
      <c r="W23" s="32"/>
      <c r="X23" s="36"/>
      <c r="Z23" s="29"/>
      <c r="AA23" s="502"/>
      <c r="AB23" s="502"/>
      <c r="AC23" s="502"/>
      <c r="AD23" s="502"/>
      <c r="AE23" s="502"/>
      <c r="AF23" s="503"/>
      <c r="AG23" s="504"/>
      <c r="AH23" s="505"/>
      <c r="AI23" s="502"/>
      <c r="AJ23" s="502"/>
      <c r="AK23" s="502"/>
      <c r="AL23" s="502"/>
      <c r="AM23" s="502"/>
      <c r="AN23" s="36"/>
      <c r="AP23" s="29"/>
      <c r="AQ23" s="121"/>
      <c r="AR23" s="139"/>
      <c r="AS23" s="121"/>
      <c r="AT23" s="139"/>
      <c r="AU23" s="121"/>
      <c r="AV23" s="139"/>
      <c r="AW23" s="121"/>
      <c r="AX23" s="36"/>
      <c r="AZ23" s="29"/>
      <c r="BA23" s="143"/>
      <c r="BB23" s="143"/>
      <c r="BC23" s="143"/>
      <c r="BD23" s="143"/>
      <c r="BE23" s="143"/>
      <c r="BF23" s="36"/>
      <c r="BH23" s="29"/>
      <c r="BI23" s="124"/>
      <c r="BJ23" s="143"/>
      <c r="BK23" s="124"/>
      <c r="BL23" s="143"/>
      <c r="BM23" s="124"/>
      <c r="BN23" s="144"/>
      <c r="BO23" s="145"/>
      <c r="BP23" s="146"/>
      <c r="BQ23" s="124"/>
      <c r="BR23" s="143"/>
      <c r="BS23" s="124"/>
      <c r="BT23" s="143"/>
      <c r="BU23" s="124"/>
      <c r="BV23" s="144"/>
      <c r="BW23" s="145"/>
      <c r="BX23" s="146"/>
      <c r="BY23" s="124"/>
      <c r="BZ23" s="36"/>
      <c r="CB23" s="29"/>
      <c r="CC23" s="506"/>
      <c r="CD23" s="36"/>
      <c r="CF23" s="29"/>
      <c r="CG23" s="139"/>
      <c r="CH23" s="139"/>
      <c r="CI23" s="139"/>
      <c r="CJ23" s="139"/>
      <c r="CK23" s="139"/>
      <c r="CL23" s="36"/>
      <c r="CN23" s="29"/>
      <c r="CO23" s="143"/>
      <c r="CP23" s="143"/>
      <c r="CQ23" s="143"/>
      <c r="CR23" s="143"/>
      <c r="CS23" s="143"/>
      <c r="CT23" s="144"/>
      <c r="CU23" s="145"/>
      <c r="CV23" s="146"/>
      <c r="CW23" s="124"/>
      <c r="CX23" s="144"/>
      <c r="CY23" s="145"/>
      <c r="CZ23" s="146"/>
      <c r="DA23" s="185"/>
      <c r="DB23" s="36"/>
    </row>
    <row r="24" spans="1:179" s="92" customFormat="1" x14ac:dyDescent="0.35">
      <c r="A24" s="118"/>
      <c r="B24" s="46"/>
      <c r="C24" s="243" t="str">
        <f t="shared" si="6"/>
        <v/>
      </c>
      <c r="D24" s="46"/>
      <c r="E24" s="4"/>
      <c r="F24" s="119"/>
      <c r="H24" s="120"/>
      <c r="I24" s="15"/>
      <c r="J24" s="122"/>
      <c r="K24" s="40"/>
      <c r="L24" s="123"/>
      <c r="M24" s="15"/>
      <c r="N24" s="121"/>
      <c r="O24" s="15"/>
      <c r="P24" s="119"/>
      <c r="R24" s="120"/>
      <c r="S24" s="3">
        <f t="shared" si="0"/>
        <v>0</v>
      </c>
      <c r="T24" s="119"/>
      <c r="V24" s="120"/>
      <c r="W24" s="1"/>
      <c r="X24" s="119"/>
      <c r="Z24" s="120"/>
      <c r="AA24" s="12"/>
      <c r="AB24" s="498"/>
      <c r="AC24" s="12"/>
      <c r="AD24" s="498"/>
      <c r="AE24" s="12"/>
      <c r="AF24" s="499"/>
      <c r="AG24" s="500"/>
      <c r="AH24" s="501"/>
      <c r="AI24" s="12"/>
      <c r="AJ24" s="498"/>
      <c r="AK24" s="12"/>
      <c r="AL24" s="498"/>
      <c r="AM24" s="12"/>
      <c r="AN24" s="119"/>
      <c r="AP24" s="120"/>
      <c r="AQ24" s="209">
        <f>ROUND($AW24*$AI24,0)</f>
        <v>0</v>
      </c>
      <c r="AR24" s="121"/>
      <c r="AS24" s="209">
        <f>ROUND($AW24*$AK24,0)</f>
        <v>0</v>
      </c>
      <c r="AT24" s="121"/>
      <c r="AU24" s="209">
        <f>AW24-AQ24-AS24</f>
        <v>0</v>
      </c>
      <c r="AV24" s="121"/>
      <c r="AW24" s="209">
        <f>$S24-$W24</f>
        <v>0</v>
      </c>
      <c r="AX24" s="119"/>
      <c r="AZ24" s="120"/>
      <c r="BA24" s="13">
        <v>0</v>
      </c>
      <c r="BB24" s="124"/>
      <c r="BC24" s="13">
        <v>0</v>
      </c>
      <c r="BD24" s="124"/>
      <c r="BE24" s="13">
        <v>0</v>
      </c>
      <c r="BF24" s="119"/>
      <c r="BH24" s="120"/>
      <c r="BI24" s="210">
        <f>(ROUND($I24*$AA24,0))*$BA24</f>
        <v>0</v>
      </c>
      <c r="BJ24" s="124"/>
      <c r="BK24" s="210">
        <f>(ROUND($I24*$AC24,0))*BC24</f>
        <v>0</v>
      </c>
      <c r="BL24" s="124"/>
      <c r="BM24" s="210">
        <f>(I24-(ROUND((I24*AA24),0))-(ROUND((I24*AC24),0)))*BE24</f>
        <v>0</v>
      </c>
      <c r="BN24" s="125"/>
      <c r="BO24" s="126"/>
      <c r="BP24" s="127"/>
      <c r="BQ24" s="210">
        <f t="shared" si="1"/>
        <v>0</v>
      </c>
      <c r="BR24" s="124"/>
      <c r="BS24" s="210">
        <f t="shared" si="2"/>
        <v>0</v>
      </c>
      <c r="BT24" s="124"/>
      <c r="BU24" s="210">
        <f t="shared" si="3"/>
        <v>0</v>
      </c>
      <c r="BV24" s="125"/>
      <c r="BW24" s="126"/>
      <c r="BX24" s="127"/>
      <c r="BY24" s="210">
        <f>(SUM($BQ24,$BS24,$BU24))-(SUM($BI24,$BK24,$BM24))</f>
        <v>0</v>
      </c>
      <c r="BZ24" s="119"/>
      <c r="CB24" s="120"/>
      <c r="CC24" s="5"/>
      <c r="CD24" s="119"/>
      <c r="CF24" s="120"/>
      <c r="CG24" s="5"/>
      <c r="CH24" s="121"/>
      <c r="CI24" s="5"/>
      <c r="CJ24" s="121"/>
      <c r="CK24" s="5"/>
      <c r="CL24" s="119"/>
      <c r="CN24" s="120"/>
      <c r="CO24" s="13"/>
      <c r="CP24" s="124"/>
      <c r="CQ24" s="13"/>
      <c r="CR24" s="124"/>
      <c r="CS24" s="13"/>
      <c r="CT24" s="125"/>
      <c r="CU24" s="126"/>
      <c r="CV24" s="127"/>
      <c r="CW24" s="517">
        <f t="shared" si="4"/>
        <v>0</v>
      </c>
      <c r="CX24" s="125"/>
      <c r="CY24" s="126"/>
      <c r="CZ24" s="127"/>
      <c r="DA24" s="518">
        <f>SUM($BY24+$CC24+$CW24)</f>
        <v>0</v>
      </c>
      <c r="DB24" s="119"/>
    </row>
    <row r="25" spans="1:179" ht="5.15" customHeight="1" x14ac:dyDescent="0.35">
      <c r="A25" s="115"/>
      <c r="B25" s="32"/>
      <c r="C25" s="46"/>
      <c r="D25" s="32"/>
      <c r="E25" s="32"/>
      <c r="F25" s="36"/>
      <c r="H25" s="29"/>
      <c r="I25" s="139"/>
      <c r="J25" s="140"/>
      <c r="K25" s="141"/>
      <c r="L25" s="142"/>
      <c r="M25" s="139"/>
      <c r="N25" s="139"/>
      <c r="O25" s="139"/>
      <c r="P25" s="36"/>
      <c r="R25" s="29"/>
      <c r="S25" s="46"/>
      <c r="T25" s="36"/>
      <c r="V25" s="29"/>
      <c r="W25" s="32"/>
      <c r="X25" s="36"/>
      <c r="Z25" s="29"/>
      <c r="AA25" s="502"/>
      <c r="AB25" s="502"/>
      <c r="AC25" s="502"/>
      <c r="AD25" s="502"/>
      <c r="AE25" s="502"/>
      <c r="AF25" s="503"/>
      <c r="AG25" s="504"/>
      <c r="AH25" s="505"/>
      <c r="AI25" s="502"/>
      <c r="AJ25" s="502"/>
      <c r="AK25" s="502"/>
      <c r="AL25" s="502"/>
      <c r="AM25" s="502"/>
      <c r="AN25" s="36"/>
      <c r="AP25" s="29"/>
      <c r="AQ25" s="121"/>
      <c r="AR25" s="139"/>
      <c r="AS25" s="121"/>
      <c r="AT25" s="139"/>
      <c r="AU25" s="121"/>
      <c r="AV25" s="139"/>
      <c r="AW25" s="121"/>
      <c r="AX25" s="36"/>
      <c r="AZ25" s="29"/>
      <c r="BA25" s="143"/>
      <c r="BB25" s="143"/>
      <c r="BC25" s="143"/>
      <c r="BD25" s="143"/>
      <c r="BE25" s="143"/>
      <c r="BF25" s="36"/>
      <c r="BH25" s="29"/>
      <c r="BI25" s="124"/>
      <c r="BJ25" s="143"/>
      <c r="BK25" s="124"/>
      <c r="BL25" s="143"/>
      <c r="BM25" s="124"/>
      <c r="BN25" s="144"/>
      <c r="BO25" s="145"/>
      <c r="BP25" s="146"/>
      <c r="BQ25" s="124"/>
      <c r="BR25" s="143"/>
      <c r="BS25" s="124"/>
      <c r="BT25" s="143"/>
      <c r="BU25" s="124"/>
      <c r="BV25" s="144"/>
      <c r="BW25" s="145"/>
      <c r="BX25" s="146"/>
      <c r="BY25" s="124"/>
      <c r="BZ25" s="36"/>
      <c r="CB25" s="29"/>
      <c r="CC25" s="506"/>
      <c r="CD25" s="36"/>
      <c r="CF25" s="29"/>
      <c r="CG25" s="139"/>
      <c r="CH25" s="139"/>
      <c r="CI25" s="139"/>
      <c r="CJ25" s="139"/>
      <c r="CK25" s="139"/>
      <c r="CL25" s="36"/>
      <c r="CN25" s="29"/>
      <c r="CO25" s="143"/>
      <c r="CP25" s="143"/>
      <c r="CQ25" s="143"/>
      <c r="CR25" s="143"/>
      <c r="CS25" s="143"/>
      <c r="CT25" s="144"/>
      <c r="CU25" s="145"/>
      <c r="CV25" s="146"/>
      <c r="CW25" s="124"/>
      <c r="CX25" s="144"/>
      <c r="CY25" s="145"/>
      <c r="CZ25" s="146"/>
      <c r="DA25" s="185"/>
      <c r="DB25" s="36"/>
    </row>
    <row r="26" spans="1:179" s="92" customFormat="1" x14ac:dyDescent="0.35">
      <c r="A26" s="118"/>
      <c r="B26" s="46"/>
      <c r="C26" s="243" t="str">
        <f t="shared" si="6"/>
        <v/>
      </c>
      <c r="D26" s="46"/>
      <c r="E26" s="4"/>
      <c r="F26" s="119"/>
      <c r="H26" s="120"/>
      <c r="I26" s="15"/>
      <c r="J26" s="122"/>
      <c r="K26" s="40"/>
      <c r="L26" s="123"/>
      <c r="M26" s="15"/>
      <c r="N26" s="121"/>
      <c r="O26" s="15"/>
      <c r="P26" s="119"/>
      <c r="R26" s="120"/>
      <c r="S26" s="3">
        <f t="shared" si="0"/>
        <v>0</v>
      </c>
      <c r="T26" s="119"/>
      <c r="V26" s="120"/>
      <c r="W26" s="1"/>
      <c r="X26" s="119"/>
      <c r="Z26" s="120"/>
      <c r="AA26" s="12"/>
      <c r="AB26" s="498"/>
      <c r="AC26" s="12"/>
      <c r="AD26" s="498"/>
      <c r="AE26" s="12"/>
      <c r="AF26" s="499"/>
      <c r="AG26" s="500"/>
      <c r="AH26" s="501"/>
      <c r="AI26" s="12"/>
      <c r="AJ26" s="498"/>
      <c r="AK26" s="12"/>
      <c r="AL26" s="498"/>
      <c r="AM26" s="12"/>
      <c r="AN26" s="119"/>
      <c r="AP26" s="120"/>
      <c r="AQ26" s="209">
        <f>ROUND($AW26*$AI26,0)</f>
        <v>0</v>
      </c>
      <c r="AR26" s="121"/>
      <c r="AS26" s="209">
        <f>ROUND($AW26*$AK26,0)</f>
        <v>0</v>
      </c>
      <c r="AT26" s="121"/>
      <c r="AU26" s="209">
        <f>AW26-AQ26-AS26</f>
        <v>0</v>
      </c>
      <c r="AV26" s="121"/>
      <c r="AW26" s="209">
        <f>$S26-$W26</f>
        <v>0</v>
      </c>
      <c r="AX26" s="119"/>
      <c r="AZ26" s="120"/>
      <c r="BA26" s="13">
        <v>0</v>
      </c>
      <c r="BB26" s="124"/>
      <c r="BC26" s="13">
        <v>0</v>
      </c>
      <c r="BD26" s="124"/>
      <c r="BE26" s="13">
        <v>0</v>
      </c>
      <c r="BF26" s="119"/>
      <c r="BH26" s="120"/>
      <c r="BI26" s="210">
        <f>(ROUND($I26*$AA26,0))*$BA26</f>
        <v>0</v>
      </c>
      <c r="BJ26" s="124"/>
      <c r="BK26" s="210">
        <f>(ROUND($I26*$AC26,0))*BC26</f>
        <v>0</v>
      </c>
      <c r="BL26" s="124"/>
      <c r="BM26" s="210">
        <f>(I26-(ROUND((I26*AA26),0))-(ROUND((I26*AC26),0)))*BE26</f>
        <v>0</v>
      </c>
      <c r="BN26" s="125"/>
      <c r="BO26" s="126"/>
      <c r="BP26" s="127"/>
      <c r="BQ26" s="210">
        <f t="shared" si="1"/>
        <v>0</v>
      </c>
      <c r="BR26" s="124"/>
      <c r="BS26" s="210">
        <f t="shared" si="2"/>
        <v>0</v>
      </c>
      <c r="BT26" s="124"/>
      <c r="BU26" s="210">
        <f t="shared" si="3"/>
        <v>0</v>
      </c>
      <c r="BV26" s="125"/>
      <c r="BW26" s="126"/>
      <c r="BX26" s="127"/>
      <c r="BY26" s="210">
        <f>(SUM($BQ26,$BS26,$BU26))-(SUM($BI26,$BK26,$BM26))</f>
        <v>0</v>
      </c>
      <c r="BZ26" s="119"/>
      <c r="CB26" s="120"/>
      <c r="CC26" s="5"/>
      <c r="CD26" s="119"/>
      <c r="CF26" s="120"/>
      <c r="CG26" s="5"/>
      <c r="CH26" s="121"/>
      <c r="CI26" s="5"/>
      <c r="CJ26" s="121"/>
      <c r="CK26" s="5"/>
      <c r="CL26" s="119"/>
      <c r="CN26" s="120"/>
      <c r="CO26" s="13"/>
      <c r="CP26" s="124"/>
      <c r="CQ26" s="13"/>
      <c r="CR26" s="124"/>
      <c r="CS26" s="13"/>
      <c r="CT26" s="125"/>
      <c r="CU26" s="126"/>
      <c r="CV26" s="127"/>
      <c r="CW26" s="517">
        <f t="shared" si="4"/>
        <v>0</v>
      </c>
      <c r="CX26" s="125"/>
      <c r="CY26" s="126"/>
      <c r="CZ26" s="127"/>
      <c r="DA26" s="518">
        <f t="shared" si="5"/>
        <v>0</v>
      </c>
      <c r="DB26" s="119"/>
    </row>
    <row r="27" spans="1:179" ht="5.15" customHeight="1" x14ac:dyDescent="0.35">
      <c r="A27" s="115"/>
      <c r="B27" s="32"/>
      <c r="C27" s="46"/>
      <c r="D27" s="32"/>
      <c r="E27" s="32"/>
      <c r="F27" s="36"/>
      <c r="H27" s="29"/>
      <c r="I27" s="139"/>
      <c r="J27" s="140"/>
      <c r="K27" s="141"/>
      <c r="L27" s="142"/>
      <c r="M27" s="139"/>
      <c r="N27" s="139"/>
      <c r="O27" s="139"/>
      <c r="P27" s="36"/>
      <c r="R27" s="29"/>
      <c r="S27" s="46"/>
      <c r="T27" s="36"/>
      <c r="V27" s="29"/>
      <c r="W27" s="32"/>
      <c r="X27" s="36"/>
      <c r="Z27" s="29"/>
      <c r="AA27" s="502"/>
      <c r="AB27" s="502"/>
      <c r="AC27" s="502"/>
      <c r="AD27" s="502"/>
      <c r="AE27" s="502"/>
      <c r="AF27" s="503"/>
      <c r="AG27" s="504"/>
      <c r="AH27" s="505"/>
      <c r="AI27" s="502"/>
      <c r="AJ27" s="502"/>
      <c r="AK27" s="502"/>
      <c r="AL27" s="502"/>
      <c r="AM27" s="502"/>
      <c r="AN27" s="36"/>
      <c r="AP27" s="29"/>
      <c r="AQ27" s="121"/>
      <c r="AR27" s="139"/>
      <c r="AS27" s="121"/>
      <c r="AT27" s="139"/>
      <c r="AU27" s="121"/>
      <c r="AV27" s="139"/>
      <c r="AW27" s="121"/>
      <c r="AX27" s="36"/>
      <c r="AZ27" s="29"/>
      <c r="BA27" s="143"/>
      <c r="BB27" s="143"/>
      <c r="BC27" s="143"/>
      <c r="BD27" s="143"/>
      <c r="BE27" s="143"/>
      <c r="BF27" s="36"/>
      <c r="BH27" s="29"/>
      <c r="BI27" s="124"/>
      <c r="BJ27" s="143"/>
      <c r="BK27" s="124"/>
      <c r="BL27" s="143"/>
      <c r="BM27" s="124"/>
      <c r="BN27" s="144"/>
      <c r="BO27" s="145"/>
      <c r="BP27" s="146"/>
      <c r="BQ27" s="124"/>
      <c r="BR27" s="143"/>
      <c r="BS27" s="124"/>
      <c r="BT27" s="143"/>
      <c r="BU27" s="124"/>
      <c r="BV27" s="144"/>
      <c r="BW27" s="145"/>
      <c r="BX27" s="146"/>
      <c r="BY27" s="124"/>
      <c r="BZ27" s="36"/>
      <c r="CB27" s="29"/>
      <c r="CC27" s="506"/>
      <c r="CD27" s="36"/>
      <c r="CF27" s="29"/>
      <c r="CG27" s="139"/>
      <c r="CH27" s="139"/>
      <c r="CI27" s="139"/>
      <c r="CJ27" s="139"/>
      <c r="CK27" s="139"/>
      <c r="CL27" s="36"/>
      <c r="CN27" s="29"/>
      <c r="CO27" s="143"/>
      <c r="CP27" s="143"/>
      <c r="CQ27" s="143"/>
      <c r="CR27" s="143"/>
      <c r="CS27" s="143"/>
      <c r="CT27" s="144"/>
      <c r="CU27" s="145"/>
      <c r="CV27" s="146"/>
      <c r="CW27" s="124"/>
      <c r="CX27" s="144"/>
      <c r="CY27" s="145"/>
      <c r="CZ27" s="146"/>
      <c r="DA27" s="185"/>
      <c r="DB27" s="36"/>
    </row>
    <row r="28" spans="1:179" s="92" customFormat="1" x14ac:dyDescent="0.35">
      <c r="A28" s="118"/>
      <c r="B28" s="46"/>
      <c r="C28" s="243" t="str">
        <f t="shared" si="6"/>
        <v/>
      </c>
      <c r="D28" s="46"/>
      <c r="E28" s="4"/>
      <c r="F28" s="119"/>
      <c r="H28" s="120"/>
      <c r="I28" s="15"/>
      <c r="J28" s="122"/>
      <c r="K28" s="40"/>
      <c r="L28" s="123"/>
      <c r="M28" s="15"/>
      <c r="N28" s="121"/>
      <c r="O28" s="15"/>
      <c r="P28" s="119"/>
      <c r="R28" s="120"/>
      <c r="S28" s="3">
        <f t="shared" si="0"/>
        <v>0</v>
      </c>
      <c r="T28" s="119"/>
      <c r="V28" s="120"/>
      <c r="W28" s="1"/>
      <c r="X28" s="119"/>
      <c r="Z28" s="120"/>
      <c r="AA28" s="12"/>
      <c r="AB28" s="498"/>
      <c r="AC28" s="12"/>
      <c r="AD28" s="498"/>
      <c r="AE28" s="12"/>
      <c r="AF28" s="499"/>
      <c r="AG28" s="500"/>
      <c r="AH28" s="501"/>
      <c r="AI28" s="12"/>
      <c r="AJ28" s="498"/>
      <c r="AK28" s="12"/>
      <c r="AL28" s="498"/>
      <c r="AM28" s="12"/>
      <c r="AN28" s="119"/>
      <c r="AP28" s="120"/>
      <c r="AQ28" s="209">
        <f>ROUND($AW28*$AI28,0)</f>
        <v>0</v>
      </c>
      <c r="AR28" s="121"/>
      <c r="AS28" s="209">
        <f>ROUND($AW28*$AK28,0)</f>
        <v>0</v>
      </c>
      <c r="AT28" s="121"/>
      <c r="AU28" s="209">
        <f>AW28-AQ28-AS28</f>
        <v>0</v>
      </c>
      <c r="AV28" s="121"/>
      <c r="AW28" s="209">
        <f>$S28-$W28</f>
        <v>0</v>
      </c>
      <c r="AX28" s="119"/>
      <c r="AZ28" s="120"/>
      <c r="BA28" s="13"/>
      <c r="BB28" s="124"/>
      <c r="BC28" s="13"/>
      <c r="BD28" s="124"/>
      <c r="BE28" s="13"/>
      <c r="BF28" s="119"/>
      <c r="BH28" s="120"/>
      <c r="BI28" s="210">
        <f>(ROUND($I28*$AA28,0))*$BA28</f>
        <v>0</v>
      </c>
      <c r="BJ28" s="124"/>
      <c r="BK28" s="210">
        <f>(ROUND($I28*$AC28,0))*BC28</f>
        <v>0</v>
      </c>
      <c r="BL28" s="124"/>
      <c r="BM28" s="210">
        <f>(I28-(ROUND((I28*AA28),0))-(ROUND((I28*AC28),0)))*BE28</f>
        <v>0</v>
      </c>
      <c r="BN28" s="125"/>
      <c r="BO28" s="126"/>
      <c r="BP28" s="127"/>
      <c r="BQ28" s="210">
        <f t="shared" si="1"/>
        <v>0</v>
      </c>
      <c r="BR28" s="124"/>
      <c r="BS28" s="210">
        <f t="shared" si="2"/>
        <v>0</v>
      </c>
      <c r="BT28" s="124"/>
      <c r="BU28" s="210">
        <f t="shared" si="3"/>
        <v>0</v>
      </c>
      <c r="BV28" s="125"/>
      <c r="BW28" s="126"/>
      <c r="BX28" s="127"/>
      <c r="BY28" s="210">
        <f>(SUM($BQ28,$BS28,$BU28))-(SUM($BI28,$BK28,$BM28))</f>
        <v>0</v>
      </c>
      <c r="BZ28" s="119"/>
      <c r="CB28" s="120"/>
      <c r="CC28" s="5"/>
      <c r="CD28" s="119"/>
      <c r="CF28" s="120"/>
      <c r="CG28" s="5"/>
      <c r="CH28" s="121"/>
      <c r="CI28" s="5"/>
      <c r="CJ28" s="121"/>
      <c r="CK28" s="5"/>
      <c r="CL28" s="119"/>
      <c r="CN28" s="120"/>
      <c r="CO28" s="13"/>
      <c r="CP28" s="124"/>
      <c r="CQ28" s="13"/>
      <c r="CR28" s="124"/>
      <c r="CS28" s="13"/>
      <c r="CT28" s="125"/>
      <c r="CU28" s="126"/>
      <c r="CV28" s="127"/>
      <c r="CW28" s="517">
        <f t="shared" si="4"/>
        <v>0</v>
      </c>
      <c r="CX28" s="125"/>
      <c r="CY28" s="126"/>
      <c r="CZ28" s="127"/>
      <c r="DA28" s="518">
        <f t="shared" si="5"/>
        <v>0</v>
      </c>
      <c r="DB28" s="119"/>
    </row>
    <row r="29" spans="1:179" ht="5.15" customHeight="1" x14ac:dyDescent="0.35">
      <c r="A29" s="115"/>
      <c r="B29" s="32"/>
      <c r="C29" s="46"/>
      <c r="D29" s="32"/>
      <c r="E29" s="32"/>
      <c r="F29" s="36"/>
      <c r="H29" s="29"/>
      <c r="I29" s="139"/>
      <c r="J29" s="140"/>
      <c r="K29" s="141"/>
      <c r="L29" s="142"/>
      <c r="M29" s="139"/>
      <c r="N29" s="139"/>
      <c r="O29" s="139"/>
      <c r="P29" s="36"/>
      <c r="R29" s="29"/>
      <c r="S29" s="46"/>
      <c r="T29" s="36"/>
      <c r="V29" s="29"/>
      <c r="W29" s="32"/>
      <c r="X29" s="36"/>
      <c r="Z29" s="29"/>
      <c r="AA29" s="502"/>
      <c r="AB29" s="502"/>
      <c r="AC29" s="502"/>
      <c r="AD29" s="502"/>
      <c r="AE29" s="502"/>
      <c r="AF29" s="503"/>
      <c r="AG29" s="504"/>
      <c r="AH29" s="505"/>
      <c r="AI29" s="502"/>
      <c r="AJ29" s="502"/>
      <c r="AK29" s="502"/>
      <c r="AL29" s="502"/>
      <c r="AM29" s="502"/>
      <c r="AN29" s="36"/>
      <c r="AP29" s="29"/>
      <c r="AQ29" s="121"/>
      <c r="AR29" s="139"/>
      <c r="AS29" s="121"/>
      <c r="AT29" s="139"/>
      <c r="AU29" s="121"/>
      <c r="AV29" s="139"/>
      <c r="AW29" s="121"/>
      <c r="AX29" s="36"/>
      <c r="AZ29" s="29"/>
      <c r="BA29" s="143"/>
      <c r="BB29" s="143"/>
      <c r="BC29" s="143"/>
      <c r="BD29" s="143"/>
      <c r="BE29" s="143"/>
      <c r="BF29" s="36"/>
      <c r="BH29" s="29"/>
      <c r="BI29" s="124"/>
      <c r="BJ29" s="143"/>
      <c r="BK29" s="124"/>
      <c r="BL29" s="143"/>
      <c r="BM29" s="124"/>
      <c r="BN29" s="144"/>
      <c r="BO29" s="145"/>
      <c r="BP29" s="146"/>
      <c r="BQ29" s="124"/>
      <c r="BR29" s="143"/>
      <c r="BS29" s="124"/>
      <c r="BT29" s="143"/>
      <c r="BU29" s="124"/>
      <c r="BV29" s="144"/>
      <c r="BW29" s="145"/>
      <c r="BX29" s="146"/>
      <c r="BY29" s="124"/>
      <c r="BZ29" s="36"/>
      <c r="CB29" s="29"/>
      <c r="CC29" s="506"/>
      <c r="CD29" s="36"/>
      <c r="CF29" s="29"/>
      <c r="CG29" s="139"/>
      <c r="CH29" s="139"/>
      <c r="CI29" s="139"/>
      <c r="CJ29" s="139"/>
      <c r="CK29" s="139"/>
      <c r="CL29" s="36"/>
      <c r="CN29" s="29"/>
      <c r="CO29" s="143"/>
      <c r="CP29" s="143"/>
      <c r="CQ29" s="143"/>
      <c r="CR29" s="143"/>
      <c r="CS29" s="143"/>
      <c r="CT29" s="144"/>
      <c r="CU29" s="145"/>
      <c r="CV29" s="146"/>
      <c r="CW29" s="124"/>
      <c r="CX29" s="144"/>
      <c r="CY29" s="145"/>
      <c r="CZ29" s="146"/>
      <c r="DA29" s="185"/>
      <c r="DB29" s="36"/>
    </row>
    <row r="30" spans="1:179" s="92" customFormat="1" x14ac:dyDescent="0.35">
      <c r="A30" s="118"/>
      <c r="B30" s="46"/>
      <c r="C30" s="243" t="str">
        <f t="shared" si="6"/>
        <v/>
      </c>
      <c r="D30" s="46"/>
      <c r="E30" s="4"/>
      <c r="F30" s="119"/>
      <c r="H30" s="120"/>
      <c r="I30" s="15"/>
      <c r="J30" s="122"/>
      <c r="K30" s="40"/>
      <c r="L30" s="123"/>
      <c r="M30" s="15"/>
      <c r="N30" s="121"/>
      <c r="O30" s="15"/>
      <c r="P30" s="119"/>
      <c r="R30" s="120"/>
      <c r="S30" s="3">
        <f t="shared" si="0"/>
        <v>0</v>
      </c>
      <c r="T30" s="119"/>
      <c r="V30" s="120"/>
      <c r="W30" s="1"/>
      <c r="X30" s="119"/>
      <c r="Z30" s="120"/>
      <c r="AA30" s="12"/>
      <c r="AB30" s="498"/>
      <c r="AC30" s="12"/>
      <c r="AD30" s="498"/>
      <c r="AE30" s="12"/>
      <c r="AF30" s="499"/>
      <c r="AG30" s="500"/>
      <c r="AH30" s="501"/>
      <c r="AI30" s="12"/>
      <c r="AJ30" s="498"/>
      <c r="AK30" s="12"/>
      <c r="AL30" s="498"/>
      <c r="AM30" s="12"/>
      <c r="AN30" s="119"/>
      <c r="AP30" s="120"/>
      <c r="AQ30" s="209">
        <f>ROUND($AW30*$AI30,0)</f>
        <v>0</v>
      </c>
      <c r="AR30" s="121"/>
      <c r="AS30" s="209">
        <f>ROUND($AW30*$AK30,0)</f>
        <v>0</v>
      </c>
      <c r="AT30" s="121"/>
      <c r="AU30" s="209">
        <f>AW30-AQ30-AS30</f>
        <v>0</v>
      </c>
      <c r="AV30" s="121"/>
      <c r="AW30" s="209">
        <f>$S30-$W30</f>
        <v>0</v>
      </c>
      <c r="AX30" s="119"/>
      <c r="AZ30" s="120"/>
      <c r="BA30" s="13"/>
      <c r="BB30" s="124"/>
      <c r="BC30" s="13"/>
      <c r="BD30" s="124"/>
      <c r="BE30" s="13"/>
      <c r="BF30" s="119"/>
      <c r="BH30" s="120"/>
      <c r="BI30" s="210">
        <f>(ROUND($I30*$AA30,0))*$BA30</f>
        <v>0</v>
      </c>
      <c r="BJ30" s="124"/>
      <c r="BK30" s="210">
        <f>(ROUND($I30*$AC30,0))*BC30</f>
        <v>0</v>
      </c>
      <c r="BL30" s="124"/>
      <c r="BM30" s="210">
        <f>(I30-(ROUND((I30*AA30),0))-(ROUND((I30*AC30),0)))*BE30</f>
        <v>0</v>
      </c>
      <c r="BN30" s="125"/>
      <c r="BO30" s="126"/>
      <c r="BP30" s="127"/>
      <c r="BQ30" s="210">
        <f t="shared" si="1"/>
        <v>0</v>
      </c>
      <c r="BR30" s="124"/>
      <c r="BS30" s="210">
        <f t="shared" si="2"/>
        <v>0</v>
      </c>
      <c r="BT30" s="124"/>
      <c r="BU30" s="210">
        <f t="shared" si="3"/>
        <v>0</v>
      </c>
      <c r="BV30" s="125"/>
      <c r="BW30" s="126"/>
      <c r="BX30" s="127"/>
      <c r="BY30" s="210">
        <f>(SUM($BQ30,$BS30,$BU30))-(SUM($BI30,$BK30,$BM30))</f>
        <v>0</v>
      </c>
      <c r="BZ30" s="119"/>
      <c r="CB30" s="120"/>
      <c r="CC30" s="5"/>
      <c r="CD30" s="119"/>
      <c r="CF30" s="120"/>
      <c r="CG30" s="5"/>
      <c r="CH30" s="121"/>
      <c r="CI30" s="5"/>
      <c r="CJ30" s="121"/>
      <c r="CK30" s="5"/>
      <c r="CL30" s="119"/>
      <c r="CN30" s="120"/>
      <c r="CO30" s="13"/>
      <c r="CP30" s="124"/>
      <c r="CQ30" s="13"/>
      <c r="CR30" s="124"/>
      <c r="CS30" s="13"/>
      <c r="CT30" s="125"/>
      <c r="CU30" s="126"/>
      <c r="CV30" s="127"/>
      <c r="CW30" s="517">
        <f t="shared" si="4"/>
        <v>0</v>
      </c>
      <c r="CX30" s="125"/>
      <c r="CY30" s="126"/>
      <c r="CZ30" s="127"/>
      <c r="DA30" s="518">
        <f t="shared" si="5"/>
        <v>0</v>
      </c>
      <c r="DB30" s="119"/>
    </row>
    <row r="31" spans="1:179" ht="5.15" customHeight="1" x14ac:dyDescent="0.35">
      <c r="A31" s="115"/>
      <c r="B31" s="32"/>
      <c r="C31" s="46"/>
      <c r="D31" s="32"/>
      <c r="E31" s="32"/>
      <c r="F31" s="36"/>
      <c r="H31" s="29"/>
      <c r="I31" s="139"/>
      <c r="J31" s="140"/>
      <c r="K31" s="141"/>
      <c r="L31" s="142"/>
      <c r="M31" s="139"/>
      <c r="N31" s="139"/>
      <c r="O31" s="139"/>
      <c r="P31" s="36"/>
      <c r="R31" s="29"/>
      <c r="S31" s="46"/>
      <c r="T31" s="36"/>
      <c r="V31" s="29"/>
      <c r="W31" s="32"/>
      <c r="X31" s="36"/>
      <c r="Z31" s="29"/>
      <c r="AA31" s="502"/>
      <c r="AB31" s="502"/>
      <c r="AC31" s="502"/>
      <c r="AD31" s="502"/>
      <c r="AE31" s="502"/>
      <c r="AF31" s="503"/>
      <c r="AG31" s="504"/>
      <c r="AH31" s="505"/>
      <c r="AI31" s="502"/>
      <c r="AJ31" s="502"/>
      <c r="AK31" s="502"/>
      <c r="AL31" s="502"/>
      <c r="AM31" s="502"/>
      <c r="AN31" s="36"/>
      <c r="AP31" s="29"/>
      <c r="AQ31" s="121"/>
      <c r="AR31" s="139"/>
      <c r="AS31" s="121"/>
      <c r="AT31" s="139"/>
      <c r="AU31" s="121"/>
      <c r="AV31" s="139"/>
      <c r="AW31" s="121"/>
      <c r="AX31" s="36"/>
      <c r="AZ31" s="29"/>
      <c r="BA31" s="143"/>
      <c r="BB31" s="143"/>
      <c r="BC31" s="143"/>
      <c r="BD31" s="143"/>
      <c r="BE31" s="143"/>
      <c r="BF31" s="36"/>
      <c r="BH31" s="29"/>
      <c r="BI31" s="124"/>
      <c r="BJ31" s="143"/>
      <c r="BK31" s="124"/>
      <c r="BL31" s="143"/>
      <c r="BM31" s="124"/>
      <c r="BN31" s="144"/>
      <c r="BO31" s="145"/>
      <c r="BP31" s="146"/>
      <c r="BQ31" s="124"/>
      <c r="BR31" s="143"/>
      <c r="BS31" s="124"/>
      <c r="BT31" s="143"/>
      <c r="BU31" s="124"/>
      <c r="BV31" s="144"/>
      <c r="BW31" s="145"/>
      <c r="BX31" s="146"/>
      <c r="BY31" s="124"/>
      <c r="BZ31" s="36"/>
      <c r="CB31" s="29"/>
      <c r="CC31" s="506"/>
      <c r="CD31" s="36"/>
      <c r="CF31" s="29"/>
      <c r="CG31" s="139"/>
      <c r="CH31" s="139"/>
      <c r="CI31" s="139"/>
      <c r="CJ31" s="139"/>
      <c r="CK31" s="139"/>
      <c r="CL31" s="36"/>
      <c r="CN31" s="29"/>
      <c r="CO31" s="143"/>
      <c r="CP31" s="143"/>
      <c r="CQ31" s="143"/>
      <c r="CR31" s="143"/>
      <c r="CS31" s="143"/>
      <c r="CT31" s="144"/>
      <c r="CU31" s="145"/>
      <c r="CV31" s="146"/>
      <c r="CW31" s="124"/>
      <c r="CX31" s="144"/>
      <c r="CY31" s="145"/>
      <c r="CZ31" s="146"/>
      <c r="DA31" s="185"/>
      <c r="DB31" s="36"/>
    </row>
    <row r="32" spans="1:179" s="92" customFormat="1" x14ac:dyDescent="0.35">
      <c r="A32" s="118"/>
      <c r="B32" s="46"/>
      <c r="C32" s="243" t="str">
        <f t="shared" si="6"/>
        <v/>
      </c>
      <c r="D32" s="46"/>
      <c r="E32" s="4"/>
      <c r="F32" s="119"/>
      <c r="H32" s="120"/>
      <c r="I32" s="15"/>
      <c r="J32" s="122"/>
      <c r="K32" s="40"/>
      <c r="L32" s="123"/>
      <c r="M32" s="15"/>
      <c r="N32" s="121"/>
      <c r="O32" s="15"/>
      <c r="P32" s="119"/>
      <c r="R32" s="120"/>
      <c r="S32" s="3">
        <f t="shared" si="0"/>
        <v>0</v>
      </c>
      <c r="T32" s="119"/>
      <c r="V32" s="120"/>
      <c r="W32" s="1"/>
      <c r="X32" s="119"/>
      <c r="Z32" s="120"/>
      <c r="AA32" s="12"/>
      <c r="AB32" s="498"/>
      <c r="AC32" s="12"/>
      <c r="AD32" s="498"/>
      <c r="AE32" s="12"/>
      <c r="AF32" s="499"/>
      <c r="AG32" s="500"/>
      <c r="AH32" s="501"/>
      <c r="AI32" s="12"/>
      <c r="AJ32" s="498"/>
      <c r="AK32" s="12"/>
      <c r="AL32" s="498"/>
      <c r="AM32" s="12"/>
      <c r="AN32" s="119"/>
      <c r="AP32" s="120"/>
      <c r="AQ32" s="209">
        <f>ROUND($AW32*$AI32,0)</f>
        <v>0</v>
      </c>
      <c r="AR32" s="121"/>
      <c r="AS32" s="209">
        <f>ROUND($AW32*$AK32,0)</f>
        <v>0</v>
      </c>
      <c r="AT32" s="121"/>
      <c r="AU32" s="209">
        <f>AW32-AQ32-AS32</f>
        <v>0</v>
      </c>
      <c r="AV32" s="121"/>
      <c r="AW32" s="209">
        <f>$S32-$W32</f>
        <v>0</v>
      </c>
      <c r="AX32" s="119"/>
      <c r="AZ32" s="120"/>
      <c r="BA32" s="13"/>
      <c r="BB32" s="124"/>
      <c r="BC32" s="13"/>
      <c r="BD32" s="124"/>
      <c r="BE32" s="13"/>
      <c r="BF32" s="119"/>
      <c r="BH32" s="120"/>
      <c r="BI32" s="210">
        <f>(ROUND($I32*$AA32,0))*$BA32</f>
        <v>0</v>
      </c>
      <c r="BJ32" s="124"/>
      <c r="BK32" s="210">
        <f>(ROUND($I32*$AC32,0))*BC32</f>
        <v>0</v>
      </c>
      <c r="BL32" s="124"/>
      <c r="BM32" s="210">
        <f>(I32-(ROUND((I32*AA32),0))-(ROUND((I32*AC32),0)))*BE32</f>
        <v>0</v>
      </c>
      <c r="BN32" s="125"/>
      <c r="BO32" s="126"/>
      <c r="BP32" s="127"/>
      <c r="BQ32" s="210">
        <f t="shared" si="1"/>
        <v>0</v>
      </c>
      <c r="BR32" s="124"/>
      <c r="BS32" s="210">
        <f t="shared" si="2"/>
        <v>0</v>
      </c>
      <c r="BT32" s="124"/>
      <c r="BU32" s="210">
        <f t="shared" si="3"/>
        <v>0</v>
      </c>
      <c r="BV32" s="125"/>
      <c r="BW32" s="126"/>
      <c r="BX32" s="127"/>
      <c r="BY32" s="210">
        <f>(SUM($BQ32,$BS32,$BU32))-(SUM($BI32,$BK32,$BM32))</f>
        <v>0</v>
      </c>
      <c r="BZ32" s="119"/>
      <c r="CB32" s="120"/>
      <c r="CC32" s="5"/>
      <c r="CD32" s="119"/>
      <c r="CF32" s="120"/>
      <c r="CG32" s="5"/>
      <c r="CH32" s="121"/>
      <c r="CI32" s="5"/>
      <c r="CJ32" s="121"/>
      <c r="CK32" s="5"/>
      <c r="CL32" s="119"/>
      <c r="CN32" s="120"/>
      <c r="CO32" s="13"/>
      <c r="CP32" s="124"/>
      <c r="CQ32" s="13"/>
      <c r="CR32" s="124"/>
      <c r="CS32" s="13"/>
      <c r="CT32" s="125"/>
      <c r="CU32" s="126"/>
      <c r="CV32" s="127"/>
      <c r="CW32" s="517">
        <f t="shared" si="4"/>
        <v>0</v>
      </c>
      <c r="CX32" s="125"/>
      <c r="CY32" s="126"/>
      <c r="CZ32" s="127"/>
      <c r="DA32" s="518">
        <f t="shared" si="5"/>
        <v>0</v>
      </c>
      <c r="DB32" s="119"/>
    </row>
    <row r="33" spans="1:106" ht="5.15" customHeight="1" x14ac:dyDescent="0.35">
      <c r="A33" s="115"/>
      <c r="B33" s="32"/>
      <c r="C33" s="46"/>
      <c r="D33" s="32"/>
      <c r="E33" s="32"/>
      <c r="F33" s="36"/>
      <c r="H33" s="29"/>
      <c r="I33" s="139"/>
      <c r="J33" s="140"/>
      <c r="K33" s="141"/>
      <c r="L33" s="142"/>
      <c r="M33" s="139"/>
      <c r="N33" s="139"/>
      <c r="O33" s="139"/>
      <c r="P33" s="36"/>
      <c r="R33" s="29"/>
      <c r="S33" s="46"/>
      <c r="T33" s="36"/>
      <c r="V33" s="29"/>
      <c r="W33" s="32"/>
      <c r="X33" s="36"/>
      <c r="Z33" s="29"/>
      <c r="AA33" s="502"/>
      <c r="AB33" s="502"/>
      <c r="AC33" s="502"/>
      <c r="AD33" s="502"/>
      <c r="AE33" s="502"/>
      <c r="AF33" s="503"/>
      <c r="AG33" s="504"/>
      <c r="AH33" s="505"/>
      <c r="AI33" s="502"/>
      <c r="AJ33" s="502"/>
      <c r="AK33" s="502"/>
      <c r="AL33" s="502"/>
      <c r="AM33" s="502"/>
      <c r="AN33" s="36"/>
      <c r="AP33" s="29"/>
      <c r="AQ33" s="121"/>
      <c r="AR33" s="139"/>
      <c r="AS33" s="121"/>
      <c r="AT33" s="139"/>
      <c r="AU33" s="121"/>
      <c r="AV33" s="139"/>
      <c r="AW33" s="121"/>
      <c r="AX33" s="36"/>
      <c r="AZ33" s="29"/>
      <c r="BA33" s="143"/>
      <c r="BB33" s="143"/>
      <c r="BC33" s="143"/>
      <c r="BD33" s="143"/>
      <c r="BE33" s="143"/>
      <c r="BF33" s="36"/>
      <c r="BH33" s="29"/>
      <c r="BI33" s="124"/>
      <c r="BJ33" s="143"/>
      <c r="BK33" s="124"/>
      <c r="BL33" s="143"/>
      <c r="BM33" s="124"/>
      <c r="BN33" s="144"/>
      <c r="BO33" s="145"/>
      <c r="BP33" s="146"/>
      <c r="BQ33" s="124"/>
      <c r="BR33" s="143"/>
      <c r="BS33" s="124"/>
      <c r="BT33" s="143"/>
      <c r="BU33" s="124"/>
      <c r="BV33" s="144"/>
      <c r="BW33" s="145"/>
      <c r="BX33" s="146"/>
      <c r="BY33" s="124"/>
      <c r="BZ33" s="36"/>
      <c r="CB33" s="29"/>
      <c r="CC33" s="506"/>
      <c r="CD33" s="36"/>
      <c r="CF33" s="29"/>
      <c r="CG33" s="139"/>
      <c r="CH33" s="139"/>
      <c r="CI33" s="139"/>
      <c r="CJ33" s="139"/>
      <c r="CK33" s="139"/>
      <c r="CL33" s="36"/>
      <c r="CN33" s="29"/>
      <c r="CO33" s="143"/>
      <c r="CP33" s="143"/>
      <c r="CQ33" s="143"/>
      <c r="CR33" s="143"/>
      <c r="CS33" s="143"/>
      <c r="CT33" s="144"/>
      <c r="CU33" s="145"/>
      <c r="CV33" s="146"/>
      <c r="CW33" s="124"/>
      <c r="CX33" s="144"/>
      <c r="CY33" s="145"/>
      <c r="CZ33" s="146"/>
      <c r="DA33" s="185"/>
      <c r="DB33" s="36"/>
    </row>
    <row r="34" spans="1:106" s="92" customFormat="1" x14ac:dyDescent="0.35">
      <c r="A34" s="118"/>
      <c r="B34" s="46"/>
      <c r="C34" s="243" t="str">
        <f t="shared" si="6"/>
        <v/>
      </c>
      <c r="D34" s="46"/>
      <c r="E34" s="4"/>
      <c r="F34" s="119"/>
      <c r="H34" s="120"/>
      <c r="I34" s="15"/>
      <c r="J34" s="122"/>
      <c r="K34" s="40"/>
      <c r="L34" s="123"/>
      <c r="M34" s="15"/>
      <c r="N34" s="121"/>
      <c r="O34" s="15"/>
      <c r="P34" s="119"/>
      <c r="R34" s="120"/>
      <c r="S34" s="3">
        <f t="shared" si="0"/>
        <v>0</v>
      </c>
      <c r="T34" s="119"/>
      <c r="V34" s="120"/>
      <c r="W34" s="1"/>
      <c r="X34" s="119"/>
      <c r="Z34" s="120"/>
      <c r="AA34" s="12"/>
      <c r="AB34" s="498"/>
      <c r="AC34" s="12"/>
      <c r="AD34" s="498"/>
      <c r="AE34" s="12"/>
      <c r="AF34" s="499"/>
      <c r="AG34" s="500"/>
      <c r="AH34" s="501"/>
      <c r="AI34" s="12"/>
      <c r="AJ34" s="498"/>
      <c r="AK34" s="12"/>
      <c r="AL34" s="498"/>
      <c r="AM34" s="12"/>
      <c r="AN34" s="119"/>
      <c r="AP34" s="120"/>
      <c r="AQ34" s="209">
        <f>ROUND($AW34*$AI34,0)</f>
        <v>0</v>
      </c>
      <c r="AR34" s="121"/>
      <c r="AS34" s="209">
        <f>ROUND($AW34*$AK34,0)</f>
        <v>0</v>
      </c>
      <c r="AT34" s="121"/>
      <c r="AU34" s="209">
        <f>AW34-AQ34-AS34</f>
        <v>0</v>
      </c>
      <c r="AV34" s="121"/>
      <c r="AW34" s="209">
        <f>$S34-$W34</f>
        <v>0</v>
      </c>
      <c r="AX34" s="119"/>
      <c r="AZ34" s="120"/>
      <c r="BA34" s="13"/>
      <c r="BB34" s="124"/>
      <c r="BC34" s="13"/>
      <c r="BD34" s="124"/>
      <c r="BE34" s="13"/>
      <c r="BF34" s="119"/>
      <c r="BH34" s="120"/>
      <c r="BI34" s="210">
        <f>(ROUND($I34*$AA34,0))*$BA34</f>
        <v>0</v>
      </c>
      <c r="BJ34" s="124"/>
      <c r="BK34" s="210">
        <f>(ROUND($I34*$AC34,0))*BC34</f>
        <v>0</v>
      </c>
      <c r="BL34" s="124"/>
      <c r="BM34" s="210">
        <f>(I34-(ROUND((I34*AA34),0))-(ROUND((I34*AC34),0)))*BE34</f>
        <v>0</v>
      </c>
      <c r="BN34" s="125"/>
      <c r="BO34" s="126"/>
      <c r="BP34" s="127"/>
      <c r="BQ34" s="210">
        <f t="shared" si="1"/>
        <v>0</v>
      </c>
      <c r="BR34" s="124"/>
      <c r="BS34" s="210">
        <f t="shared" si="2"/>
        <v>0</v>
      </c>
      <c r="BT34" s="124"/>
      <c r="BU34" s="210">
        <f t="shared" si="3"/>
        <v>0</v>
      </c>
      <c r="BV34" s="125"/>
      <c r="BW34" s="126"/>
      <c r="BX34" s="127"/>
      <c r="BY34" s="210">
        <f>(SUM($BQ34,$BS34,$BU34))-(SUM($BI34,$BK34,$BM34))</f>
        <v>0</v>
      </c>
      <c r="BZ34" s="119"/>
      <c r="CB34" s="120"/>
      <c r="CC34" s="5"/>
      <c r="CD34" s="119"/>
      <c r="CF34" s="120"/>
      <c r="CG34" s="5"/>
      <c r="CH34" s="121"/>
      <c r="CI34" s="5"/>
      <c r="CJ34" s="121"/>
      <c r="CK34" s="5"/>
      <c r="CL34" s="119"/>
      <c r="CN34" s="120"/>
      <c r="CO34" s="13"/>
      <c r="CP34" s="124"/>
      <c r="CQ34" s="13"/>
      <c r="CR34" s="124"/>
      <c r="CS34" s="13"/>
      <c r="CT34" s="125"/>
      <c r="CU34" s="126"/>
      <c r="CV34" s="127"/>
      <c r="CW34" s="517">
        <f t="shared" si="4"/>
        <v>0</v>
      </c>
      <c r="CX34" s="125"/>
      <c r="CY34" s="126"/>
      <c r="CZ34" s="127"/>
      <c r="DA34" s="518">
        <f t="shared" si="5"/>
        <v>0</v>
      </c>
      <c r="DB34" s="119"/>
    </row>
    <row r="35" spans="1:106" ht="5.15" customHeight="1" x14ac:dyDescent="0.35">
      <c r="A35" s="115"/>
      <c r="B35" s="32"/>
      <c r="C35" s="46"/>
      <c r="D35" s="32"/>
      <c r="E35" s="32"/>
      <c r="F35" s="36"/>
      <c r="H35" s="29"/>
      <c r="I35" s="139"/>
      <c r="J35" s="140"/>
      <c r="K35" s="141"/>
      <c r="L35" s="142"/>
      <c r="M35" s="139"/>
      <c r="N35" s="139"/>
      <c r="O35" s="139"/>
      <c r="P35" s="36"/>
      <c r="R35" s="29"/>
      <c r="S35" s="46"/>
      <c r="T35" s="36"/>
      <c r="V35" s="29"/>
      <c r="W35" s="32"/>
      <c r="X35" s="36"/>
      <c r="Z35" s="29"/>
      <c r="AA35" s="502"/>
      <c r="AB35" s="502"/>
      <c r="AC35" s="502"/>
      <c r="AD35" s="502"/>
      <c r="AE35" s="502"/>
      <c r="AF35" s="503"/>
      <c r="AG35" s="504"/>
      <c r="AH35" s="505"/>
      <c r="AI35" s="502"/>
      <c r="AJ35" s="502"/>
      <c r="AK35" s="502"/>
      <c r="AL35" s="502"/>
      <c r="AM35" s="502"/>
      <c r="AN35" s="36"/>
      <c r="AP35" s="29"/>
      <c r="AQ35" s="121"/>
      <c r="AR35" s="139"/>
      <c r="AS35" s="121"/>
      <c r="AT35" s="139"/>
      <c r="AU35" s="121"/>
      <c r="AV35" s="139"/>
      <c r="AW35" s="121"/>
      <c r="AX35" s="36"/>
      <c r="AZ35" s="29"/>
      <c r="BA35" s="143"/>
      <c r="BB35" s="143"/>
      <c r="BC35" s="143"/>
      <c r="BD35" s="143"/>
      <c r="BE35" s="143"/>
      <c r="BF35" s="36"/>
      <c r="BH35" s="29"/>
      <c r="BI35" s="124"/>
      <c r="BJ35" s="143"/>
      <c r="BK35" s="124"/>
      <c r="BL35" s="143"/>
      <c r="BM35" s="124"/>
      <c r="BN35" s="144"/>
      <c r="BO35" s="145"/>
      <c r="BP35" s="146"/>
      <c r="BQ35" s="124"/>
      <c r="BR35" s="143"/>
      <c r="BS35" s="124"/>
      <c r="BT35" s="143"/>
      <c r="BU35" s="124"/>
      <c r="BV35" s="144"/>
      <c r="BW35" s="145"/>
      <c r="BX35" s="146"/>
      <c r="BY35" s="124"/>
      <c r="BZ35" s="36"/>
      <c r="CB35" s="29"/>
      <c r="CC35" s="506"/>
      <c r="CD35" s="36"/>
      <c r="CF35" s="29"/>
      <c r="CG35" s="139"/>
      <c r="CH35" s="139"/>
      <c r="CI35" s="139"/>
      <c r="CJ35" s="139"/>
      <c r="CK35" s="139"/>
      <c r="CL35" s="36"/>
      <c r="CN35" s="29"/>
      <c r="CO35" s="143"/>
      <c r="CP35" s="143"/>
      <c r="CQ35" s="143"/>
      <c r="CR35" s="143"/>
      <c r="CS35" s="143"/>
      <c r="CT35" s="144"/>
      <c r="CU35" s="145"/>
      <c r="CV35" s="146"/>
      <c r="CW35" s="124"/>
      <c r="CX35" s="144"/>
      <c r="CY35" s="145"/>
      <c r="CZ35" s="146"/>
      <c r="DA35" s="185"/>
      <c r="DB35" s="36"/>
    </row>
    <row r="36" spans="1:106" s="92" customFormat="1" x14ac:dyDescent="0.35">
      <c r="A36" s="118"/>
      <c r="B36" s="46"/>
      <c r="C36" s="243" t="str">
        <f t="shared" si="6"/>
        <v/>
      </c>
      <c r="D36" s="46"/>
      <c r="E36" s="4"/>
      <c r="F36" s="119"/>
      <c r="H36" s="120"/>
      <c r="I36" s="15"/>
      <c r="J36" s="122"/>
      <c r="K36" s="40"/>
      <c r="L36" s="123"/>
      <c r="M36" s="15"/>
      <c r="N36" s="121"/>
      <c r="O36" s="15"/>
      <c r="P36" s="119"/>
      <c r="R36" s="120"/>
      <c r="S36" s="3">
        <f t="shared" si="0"/>
        <v>0</v>
      </c>
      <c r="T36" s="119"/>
      <c r="V36" s="120"/>
      <c r="W36" s="1"/>
      <c r="X36" s="119"/>
      <c r="Z36" s="120"/>
      <c r="AA36" s="12"/>
      <c r="AB36" s="498"/>
      <c r="AC36" s="12"/>
      <c r="AD36" s="498"/>
      <c r="AE36" s="12"/>
      <c r="AF36" s="499"/>
      <c r="AG36" s="500"/>
      <c r="AH36" s="501"/>
      <c r="AI36" s="12"/>
      <c r="AJ36" s="498"/>
      <c r="AK36" s="12"/>
      <c r="AL36" s="498"/>
      <c r="AM36" s="12"/>
      <c r="AN36" s="119"/>
      <c r="AP36" s="120"/>
      <c r="AQ36" s="209">
        <f>ROUND($AW36*$AI36,0)</f>
        <v>0</v>
      </c>
      <c r="AR36" s="121"/>
      <c r="AS36" s="209">
        <f>ROUND($AW36*$AK36,0)</f>
        <v>0</v>
      </c>
      <c r="AT36" s="121"/>
      <c r="AU36" s="209">
        <f>AW36-AQ36-AS36</f>
        <v>0</v>
      </c>
      <c r="AV36" s="121"/>
      <c r="AW36" s="209">
        <f>$S36-$W36</f>
        <v>0</v>
      </c>
      <c r="AX36" s="119"/>
      <c r="AZ36" s="120"/>
      <c r="BA36" s="13"/>
      <c r="BB36" s="124"/>
      <c r="BC36" s="13"/>
      <c r="BD36" s="124"/>
      <c r="BE36" s="13"/>
      <c r="BF36" s="119"/>
      <c r="BH36" s="120"/>
      <c r="BI36" s="210">
        <f>(ROUND($I36*$AA36,0))*$BA36</f>
        <v>0</v>
      </c>
      <c r="BJ36" s="124"/>
      <c r="BK36" s="210">
        <f>(ROUND($I36*$AC36,0))*BC36</f>
        <v>0</v>
      </c>
      <c r="BL36" s="124"/>
      <c r="BM36" s="210">
        <f>(I36-(ROUND((I36*AA36),0))-(ROUND((I36*AC36),0)))*BE36</f>
        <v>0</v>
      </c>
      <c r="BN36" s="125"/>
      <c r="BO36" s="126"/>
      <c r="BP36" s="127"/>
      <c r="BQ36" s="210">
        <f t="shared" si="1"/>
        <v>0</v>
      </c>
      <c r="BR36" s="124"/>
      <c r="BS36" s="210">
        <f t="shared" si="2"/>
        <v>0</v>
      </c>
      <c r="BT36" s="124"/>
      <c r="BU36" s="210">
        <f t="shared" si="3"/>
        <v>0</v>
      </c>
      <c r="BV36" s="125"/>
      <c r="BW36" s="126"/>
      <c r="BX36" s="127"/>
      <c r="BY36" s="210">
        <f>(SUM($BQ36,$BS36,$BU36))-(SUM($BI36,$BK36,$BM36))</f>
        <v>0</v>
      </c>
      <c r="BZ36" s="119"/>
      <c r="CB36" s="120"/>
      <c r="CC36" s="5"/>
      <c r="CD36" s="119"/>
      <c r="CF36" s="120"/>
      <c r="CG36" s="5"/>
      <c r="CH36" s="121"/>
      <c r="CI36" s="5"/>
      <c r="CJ36" s="121"/>
      <c r="CK36" s="5"/>
      <c r="CL36" s="119"/>
      <c r="CN36" s="120"/>
      <c r="CO36" s="13"/>
      <c r="CP36" s="124"/>
      <c r="CQ36" s="13"/>
      <c r="CR36" s="124"/>
      <c r="CS36" s="13"/>
      <c r="CT36" s="125"/>
      <c r="CU36" s="126"/>
      <c r="CV36" s="127"/>
      <c r="CW36" s="517">
        <f t="shared" si="4"/>
        <v>0</v>
      </c>
      <c r="CX36" s="125"/>
      <c r="CY36" s="126"/>
      <c r="CZ36" s="127"/>
      <c r="DA36" s="518">
        <f t="shared" si="5"/>
        <v>0</v>
      </c>
      <c r="DB36" s="119"/>
    </row>
    <row r="37" spans="1:106" ht="5.15" customHeight="1" x14ac:dyDescent="0.35">
      <c r="A37" s="115"/>
      <c r="B37" s="32"/>
      <c r="C37" s="46"/>
      <c r="D37" s="32"/>
      <c r="E37" s="32"/>
      <c r="F37" s="36"/>
      <c r="H37" s="29"/>
      <c r="I37" s="139"/>
      <c r="J37" s="140"/>
      <c r="K37" s="141"/>
      <c r="L37" s="142"/>
      <c r="M37" s="139"/>
      <c r="N37" s="139"/>
      <c r="O37" s="139"/>
      <c r="P37" s="36"/>
      <c r="R37" s="29"/>
      <c r="S37" s="46"/>
      <c r="T37" s="36"/>
      <c r="V37" s="29"/>
      <c r="W37" s="32"/>
      <c r="X37" s="36"/>
      <c r="Z37" s="29"/>
      <c r="AA37" s="502"/>
      <c r="AB37" s="502"/>
      <c r="AC37" s="502"/>
      <c r="AD37" s="502"/>
      <c r="AE37" s="502"/>
      <c r="AF37" s="503"/>
      <c r="AG37" s="504"/>
      <c r="AH37" s="505"/>
      <c r="AI37" s="502"/>
      <c r="AJ37" s="502"/>
      <c r="AK37" s="502"/>
      <c r="AL37" s="502"/>
      <c r="AM37" s="502"/>
      <c r="AN37" s="36"/>
      <c r="AP37" s="29"/>
      <c r="AQ37" s="121"/>
      <c r="AR37" s="139"/>
      <c r="AS37" s="121"/>
      <c r="AT37" s="139"/>
      <c r="AU37" s="121"/>
      <c r="AV37" s="139"/>
      <c r="AW37" s="121"/>
      <c r="AX37" s="36"/>
      <c r="AZ37" s="29"/>
      <c r="BA37" s="143"/>
      <c r="BB37" s="143"/>
      <c r="BC37" s="143"/>
      <c r="BD37" s="143"/>
      <c r="BE37" s="143"/>
      <c r="BF37" s="36"/>
      <c r="BH37" s="29"/>
      <c r="BI37" s="124"/>
      <c r="BJ37" s="143"/>
      <c r="BK37" s="124"/>
      <c r="BL37" s="143"/>
      <c r="BM37" s="124"/>
      <c r="BN37" s="144"/>
      <c r="BO37" s="145"/>
      <c r="BP37" s="146"/>
      <c r="BQ37" s="124"/>
      <c r="BR37" s="143"/>
      <c r="BS37" s="124"/>
      <c r="BT37" s="143"/>
      <c r="BU37" s="124"/>
      <c r="BV37" s="144"/>
      <c r="BW37" s="145"/>
      <c r="BX37" s="146"/>
      <c r="BY37" s="124"/>
      <c r="BZ37" s="36"/>
      <c r="CB37" s="29"/>
      <c r="CC37" s="506"/>
      <c r="CD37" s="36"/>
      <c r="CF37" s="29"/>
      <c r="CG37" s="139"/>
      <c r="CH37" s="139"/>
      <c r="CI37" s="139"/>
      <c r="CJ37" s="139"/>
      <c r="CK37" s="139"/>
      <c r="CL37" s="36"/>
      <c r="CN37" s="29"/>
      <c r="CO37" s="143"/>
      <c r="CP37" s="143"/>
      <c r="CQ37" s="143"/>
      <c r="CR37" s="143"/>
      <c r="CS37" s="143"/>
      <c r="CT37" s="144"/>
      <c r="CU37" s="145"/>
      <c r="CV37" s="146"/>
      <c r="CW37" s="124"/>
      <c r="CX37" s="144"/>
      <c r="CY37" s="145"/>
      <c r="CZ37" s="146"/>
      <c r="DA37" s="185"/>
      <c r="DB37" s="36"/>
    </row>
    <row r="38" spans="1:106" s="92" customFormat="1" x14ac:dyDescent="0.35">
      <c r="A38" s="118"/>
      <c r="B38" s="46"/>
      <c r="C38" s="243" t="str">
        <f t="shared" si="6"/>
        <v/>
      </c>
      <c r="D38" s="46"/>
      <c r="E38" s="4"/>
      <c r="F38" s="119"/>
      <c r="H38" s="120"/>
      <c r="I38" s="15"/>
      <c r="J38" s="122"/>
      <c r="K38" s="40"/>
      <c r="L38" s="123"/>
      <c r="M38" s="15"/>
      <c r="N38" s="121"/>
      <c r="O38" s="15"/>
      <c r="P38" s="119"/>
      <c r="R38" s="120"/>
      <c r="S38" s="3">
        <f t="shared" si="0"/>
        <v>0</v>
      </c>
      <c r="T38" s="119"/>
      <c r="V38" s="120"/>
      <c r="W38" s="1"/>
      <c r="X38" s="119"/>
      <c r="Z38" s="120"/>
      <c r="AA38" s="12"/>
      <c r="AB38" s="498"/>
      <c r="AC38" s="12"/>
      <c r="AD38" s="498"/>
      <c r="AE38" s="12"/>
      <c r="AF38" s="499"/>
      <c r="AG38" s="500"/>
      <c r="AH38" s="501"/>
      <c r="AI38" s="12"/>
      <c r="AJ38" s="498"/>
      <c r="AK38" s="12"/>
      <c r="AL38" s="498"/>
      <c r="AM38" s="12"/>
      <c r="AN38" s="119"/>
      <c r="AP38" s="120"/>
      <c r="AQ38" s="209">
        <f>ROUND($AW38*$AI38,0)</f>
        <v>0</v>
      </c>
      <c r="AR38" s="121"/>
      <c r="AS38" s="209">
        <f>ROUND($AW38*$AK38,0)</f>
        <v>0</v>
      </c>
      <c r="AT38" s="121"/>
      <c r="AU38" s="209">
        <f>AW38-AQ38-AS38</f>
        <v>0</v>
      </c>
      <c r="AV38" s="121"/>
      <c r="AW38" s="209">
        <f>$S38-$W38</f>
        <v>0</v>
      </c>
      <c r="AX38" s="119"/>
      <c r="AZ38" s="120"/>
      <c r="BA38" s="13"/>
      <c r="BB38" s="124"/>
      <c r="BC38" s="13"/>
      <c r="BD38" s="124"/>
      <c r="BE38" s="13"/>
      <c r="BF38" s="119"/>
      <c r="BH38" s="120"/>
      <c r="BI38" s="210">
        <f>(ROUND($I38*$AA38,0))*$BA38</f>
        <v>0</v>
      </c>
      <c r="BJ38" s="124"/>
      <c r="BK38" s="210">
        <f>(ROUND($I38*$AC38,0))*BC38</f>
        <v>0</v>
      </c>
      <c r="BL38" s="124"/>
      <c r="BM38" s="210">
        <f>(I38-(ROUND((I38*AA38),0))-(ROUND((I38*AC38),0)))*BE38</f>
        <v>0</v>
      </c>
      <c r="BN38" s="125"/>
      <c r="BO38" s="126"/>
      <c r="BP38" s="127"/>
      <c r="BQ38" s="210">
        <f t="shared" si="1"/>
        <v>0</v>
      </c>
      <c r="BR38" s="124"/>
      <c r="BS38" s="210">
        <f t="shared" si="2"/>
        <v>0</v>
      </c>
      <c r="BT38" s="124"/>
      <c r="BU38" s="210">
        <f t="shared" si="3"/>
        <v>0</v>
      </c>
      <c r="BV38" s="125"/>
      <c r="BW38" s="126"/>
      <c r="BX38" s="127"/>
      <c r="BY38" s="210">
        <f>(SUM($BQ38,$BS38,$BU38))-(SUM($BI38,$BK38,$BM38))</f>
        <v>0</v>
      </c>
      <c r="BZ38" s="119"/>
      <c r="CB38" s="120"/>
      <c r="CC38" s="5"/>
      <c r="CD38" s="119"/>
      <c r="CF38" s="120"/>
      <c r="CG38" s="5"/>
      <c r="CH38" s="121"/>
      <c r="CI38" s="5"/>
      <c r="CJ38" s="121"/>
      <c r="CK38" s="5"/>
      <c r="CL38" s="119"/>
      <c r="CN38" s="120"/>
      <c r="CO38" s="13"/>
      <c r="CP38" s="124"/>
      <c r="CQ38" s="13"/>
      <c r="CR38" s="124"/>
      <c r="CS38" s="13"/>
      <c r="CT38" s="125"/>
      <c r="CU38" s="126"/>
      <c r="CV38" s="127"/>
      <c r="CW38" s="517">
        <f t="shared" si="4"/>
        <v>0</v>
      </c>
      <c r="CX38" s="125"/>
      <c r="CY38" s="126"/>
      <c r="CZ38" s="127"/>
      <c r="DA38" s="518">
        <f t="shared" si="5"/>
        <v>0</v>
      </c>
      <c r="DB38" s="119"/>
    </row>
    <row r="39" spans="1:106" ht="5.15" customHeight="1" x14ac:dyDescent="0.35">
      <c r="A39" s="115"/>
      <c r="B39" s="32"/>
      <c r="C39" s="46"/>
      <c r="D39" s="32"/>
      <c r="E39" s="32"/>
      <c r="F39" s="36"/>
      <c r="H39" s="29"/>
      <c r="I39" s="139"/>
      <c r="J39" s="140"/>
      <c r="K39" s="141"/>
      <c r="L39" s="142"/>
      <c r="M39" s="139"/>
      <c r="N39" s="139"/>
      <c r="O39" s="139"/>
      <c r="P39" s="36"/>
      <c r="R39" s="29"/>
      <c r="S39" s="46"/>
      <c r="T39" s="36"/>
      <c r="V39" s="29"/>
      <c r="W39" s="32"/>
      <c r="X39" s="36"/>
      <c r="Z39" s="29"/>
      <c r="AA39" s="502"/>
      <c r="AB39" s="502"/>
      <c r="AC39" s="502"/>
      <c r="AD39" s="502"/>
      <c r="AE39" s="502"/>
      <c r="AF39" s="503"/>
      <c r="AG39" s="504"/>
      <c r="AH39" s="505"/>
      <c r="AI39" s="502"/>
      <c r="AJ39" s="502"/>
      <c r="AK39" s="502"/>
      <c r="AL39" s="502"/>
      <c r="AM39" s="502"/>
      <c r="AN39" s="36"/>
      <c r="AP39" s="29"/>
      <c r="AQ39" s="121"/>
      <c r="AR39" s="139"/>
      <c r="AS39" s="121"/>
      <c r="AT39" s="139"/>
      <c r="AU39" s="121"/>
      <c r="AV39" s="139"/>
      <c r="AW39" s="121"/>
      <c r="AX39" s="36"/>
      <c r="AZ39" s="29"/>
      <c r="BA39" s="143"/>
      <c r="BB39" s="143"/>
      <c r="BC39" s="143"/>
      <c r="BD39" s="143"/>
      <c r="BE39" s="143"/>
      <c r="BF39" s="36"/>
      <c r="BH39" s="29"/>
      <c r="BI39" s="124"/>
      <c r="BJ39" s="143"/>
      <c r="BK39" s="124"/>
      <c r="BL39" s="143"/>
      <c r="BM39" s="124"/>
      <c r="BN39" s="144"/>
      <c r="BO39" s="145"/>
      <c r="BP39" s="146"/>
      <c r="BQ39" s="124"/>
      <c r="BR39" s="143"/>
      <c r="BS39" s="124"/>
      <c r="BT39" s="143"/>
      <c r="BU39" s="124"/>
      <c r="BV39" s="144"/>
      <c r="BW39" s="145"/>
      <c r="BX39" s="146"/>
      <c r="BY39" s="124"/>
      <c r="BZ39" s="36"/>
      <c r="CB39" s="29"/>
      <c r="CC39" s="506"/>
      <c r="CD39" s="36"/>
      <c r="CF39" s="29"/>
      <c r="CG39" s="139"/>
      <c r="CH39" s="139"/>
      <c r="CI39" s="139"/>
      <c r="CJ39" s="139"/>
      <c r="CK39" s="139"/>
      <c r="CL39" s="36"/>
      <c r="CN39" s="29"/>
      <c r="CO39" s="143"/>
      <c r="CP39" s="143"/>
      <c r="CQ39" s="143"/>
      <c r="CR39" s="143"/>
      <c r="CS39" s="143"/>
      <c r="CT39" s="144"/>
      <c r="CU39" s="145"/>
      <c r="CV39" s="146"/>
      <c r="CW39" s="124"/>
      <c r="CX39" s="144"/>
      <c r="CY39" s="145"/>
      <c r="CZ39" s="146"/>
      <c r="DA39" s="185"/>
      <c r="DB39" s="36"/>
    </row>
    <row r="40" spans="1:106" s="92" customFormat="1" x14ac:dyDescent="0.35">
      <c r="A40" s="118"/>
      <c r="B40" s="46"/>
      <c r="C40" s="243" t="str">
        <f t="shared" si="6"/>
        <v/>
      </c>
      <c r="D40" s="46"/>
      <c r="E40" s="4"/>
      <c r="F40" s="119"/>
      <c r="H40" s="120"/>
      <c r="I40" s="15"/>
      <c r="J40" s="122"/>
      <c r="K40" s="40"/>
      <c r="L40" s="123"/>
      <c r="M40" s="15"/>
      <c r="N40" s="121"/>
      <c r="O40" s="15"/>
      <c r="P40" s="119"/>
      <c r="R40" s="120"/>
      <c r="S40" s="3">
        <f t="shared" si="0"/>
        <v>0</v>
      </c>
      <c r="T40" s="119"/>
      <c r="V40" s="120"/>
      <c r="W40" s="1"/>
      <c r="X40" s="119"/>
      <c r="Z40" s="120"/>
      <c r="AA40" s="12"/>
      <c r="AB40" s="498"/>
      <c r="AC40" s="12"/>
      <c r="AD40" s="498"/>
      <c r="AE40" s="12"/>
      <c r="AF40" s="499"/>
      <c r="AG40" s="500"/>
      <c r="AH40" s="501"/>
      <c r="AI40" s="12"/>
      <c r="AJ40" s="498"/>
      <c r="AK40" s="12"/>
      <c r="AL40" s="498"/>
      <c r="AM40" s="12"/>
      <c r="AN40" s="119"/>
      <c r="AP40" s="120"/>
      <c r="AQ40" s="209">
        <f>ROUND($AW40*$AI40,0)</f>
        <v>0</v>
      </c>
      <c r="AR40" s="121"/>
      <c r="AS40" s="209">
        <f>ROUND($AW40*$AK40,0)</f>
        <v>0</v>
      </c>
      <c r="AT40" s="121"/>
      <c r="AU40" s="209">
        <f>AW40-AQ40-AS40</f>
        <v>0</v>
      </c>
      <c r="AV40" s="121"/>
      <c r="AW40" s="209">
        <f>$S40-$W40</f>
        <v>0</v>
      </c>
      <c r="AX40" s="119"/>
      <c r="AZ40" s="120"/>
      <c r="BA40" s="13"/>
      <c r="BB40" s="124"/>
      <c r="BC40" s="13"/>
      <c r="BD40" s="124"/>
      <c r="BE40" s="13"/>
      <c r="BF40" s="119"/>
      <c r="BH40" s="120"/>
      <c r="BI40" s="210">
        <f>(ROUND($I40*$AA40,0))*$BA40</f>
        <v>0</v>
      </c>
      <c r="BJ40" s="124"/>
      <c r="BK40" s="210">
        <f>(ROUND($I40*$AC40,0))*BC40</f>
        <v>0</v>
      </c>
      <c r="BL40" s="124"/>
      <c r="BM40" s="210">
        <f>(I40-(ROUND((I40*AA40),0))-(ROUND((I40*AC40),0)))*BE40</f>
        <v>0</v>
      </c>
      <c r="BN40" s="125"/>
      <c r="BO40" s="126"/>
      <c r="BP40" s="127"/>
      <c r="BQ40" s="210">
        <f t="shared" si="1"/>
        <v>0</v>
      </c>
      <c r="BR40" s="124"/>
      <c r="BS40" s="210">
        <f t="shared" si="2"/>
        <v>0</v>
      </c>
      <c r="BT40" s="124"/>
      <c r="BU40" s="210">
        <f t="shared" si="3"/>
        <v>0</v>
      </c>
      <c r="BV40" s="125"/>
      <c r="BW40" s="126"/>
      <c r="BX40" s="127"/>
      <c r="BY40" s="210">
        <f>(SUM($BQ40,$BS40,$BU40))-(SUM($BI40,$BK40,$BM40))</f>
        <v>0</v>
      </c>
      <c r="BZ40" s="119"/>
      <c r="CB40" s="120"/>
      <c r="CC40" s="5"/>
      <c r="CD40" s="119"/>
      <c r="CF40" s="120"/>
      <c r="CG40" s="5"/>
      <c r="CH40" s="121"/>
      <c r="CI40" s="5"/>
      <c r="CJ40" s="121"/>
      <c r="CK40" s="5"/>
      <c r="CL40" s="119"/>
      <c r="CN40" s="120"/>
      <c r="CO40" s="13"/>
      <c r="CP40" s="124"/>
      <c r="CQ40" s="13"/>
      <c r="CR40" s="124"/>
      <c r="CS40" s="13"/>
      <c r="CT40" s="125"/>
      <c r="CU40" s="126"/>
      <c r="CV40" s="127"/>
      <c r="CW40" s="517">
        <f t="shared" si="4"/>
        <v>0</v>
      </c>
      <c r="CX40" s="125"/>
      <c r="CY40" s="126"/>
      <c r="CZ40" s="127"/>
      <c r="DA40" s="518">
        <f t="shared" si="5"/>
        <v>0</v>
      </c>
      <c r="DB40" s="119"/>
    </row>
    <row r="41" spans="1:106" ht="5.15" customHeight="1" x14ac:dyDescent="0.35">
      <c r="A41" s="115"/>
      <c r="B41" s="32"/>
      <c r="C41" s="46"/>
      <c r="D41" s="32"/>
      <c r="E41" s="32"/>
      <c r="F41" s="36"/>
      <c r="H41" s="29"/>
      <c r="I41" s="139"/>
      <c r="J41" s="140"/>
      <c r="K41" s="141"/>
      <c r="L41" s="142"/>
      <c r="M41" s="139"/>
      <c r="N41" s="139"/>
      <c r="O41" s="139"/>
      <c r="P41" s="36"/>
      <c r="R41" s="29"/>
      <c r="S41" s="46"/>
      <c r="T41" s="36"/>
      <c r="V41" s="29"/>
      <c r="W41" s="32"/>
      <c r="X41" s="36"/>
      <c r="Z41" s="29"/>
      <c r="AA41" s="502"/>
      <c r="AB41" s="502"/>
      <c r="AC41" s="502"/>
      <c r="AD41" s="502"/>
      <c r="AE41" s="502"/>
      <c r="AF41" s="503"/>
      <c r="AG41" s="504"/>
      <c r="AH41" s="505"/>
      <c r="AI41" s="502"/>
      <c r="AJ41" s="502"/>
      <c r="AK41" s="502"/>
      <c r="AL41" s="502"/>
      <c r="AM41" s="502"/>
      <c r="AN41" s="36"/>
      <c r="AP41" s="29"/>
      <c r="AQ41" s="121"/>
      <c r="AR41" s="139"/>
      <c r="AS41" s="121"/>
      <c r="AT41" s="139"/>
      <c r="AU41" s="121"/>
      <c r="AV41" s="139"/>
      <c r="AW41" s="121"/>
      <c r="AX41" s="36"/>
      <c r="AZ41" s="29"/>
      <c r="BA41" s="143"/>
      <c r="BB41" s="143"/>
      <c r="BC41" s="143"/>
      <c r="BD41" s="143"/>
      <c r="BE41" s="143"/>
      <c r="BF41" s="36"/>
      <c r="BH41" s="29"/>
      <c r="BI41" s="124"/>
      <c r="BJ41" s="143"/>
      <c r="BK41" s="124"/>
      <c r="BL41" s="143"/>
      <c r="BM41" s="124"/>
      <c r="BN41" s="144"/>
      <c r="BO41" s="145"/>
      <c r="BP41" s="146"/>
      <c r="BQ41" s="124"/>
      <c r="BR41" s="143"/>
      <c r="BS41" s="124"/>
      <c r="BT41" s="143"/>
      <c r="BU41" s="124"/>
      <c r="BV41" s="144"/>
      <c r="BW41" s="145"/>
      <c r="BX41" s="146"/>
      <c r="BY41" s="124"/>
      <c r="BZ41" s="36"/>
      <c r="CB41" s="29"/>
      <c r="CC41" s="506"/>
      <c r="CD41" s="36"/>
      <c r="CF41" s="29"/>
      <c r="CG41" s="139"/>
      <c r="CH41" s="139"/>
      <c r="CI41" s="139"/>
      <c r="CJ41" s="139"/>
      <c r="CK41" s="139"/>
      <c r="CL41" s="36"/>
      <c r="CN41" s="29"/>
      <c r="CO41" s="143"/>
      <c r="CP41" s="143"/>
      <c r="CQ41" s="143"/>
      <c r="CR41" s="143"/>
      <c r="CS41" s="143"/>
      <c r="CT41" s="144"/>
      <c r="CU41" s="145"/>
      <c r="CV41" s="146"/>
      <c r="CW41" s="124"/>
      <c r="CX41" s="144"/>
      <c r="CY41" s="145"/>
      <c r="CZ41" s="146"/>
      <c r="DA41" s="185"/>
      <c r="DB41" s="36"/>
    </row>
    <row r="42" spans="1:106" s="92" customFormat="1" x14ac:dyDescent="0.35">
      <c r="A42" s="118"/>
      <c r="B42" s="46"/>
      <c r="C42" s="243" t="str">
        <f t="shared" si="6"/>
        <v/>
      </c>
      <c r="D42" s="46"/>
      <c r="E42" s="4"/>
      <c r="F42" s="119"/>
      <c r="H42" s="120"/>
      <c r="I42" s="15"/>
      <c r="J42" s="122"/>
      <c r="K42" s="40"/>
      <c r="L42" s="123"/>
      <c r="M42" s="15"/>
      <c r="N42" s="121"/>
      <c r="O42" s="15"/>
      <c r="P42" s="119"/>
      <c r="R42" s="120"/>
      <c r="S42" s="3">
        <f t="shared" si="0"/>
        <v>0</v>
      </c>
      <c r="T42" s="119"/>
      <c r="V42" s="120"/>
      <c r="W42" s="1"/>
      <c r="X42" s="119"/>
      <c r="Z42" s="120"/>
      <c r="AA42" s="12"/>
      <c r="AB42" s="498"/>
      <c r="AC42" s="12"/>
      <c r="AD42" s="498"/>
      <c r="AE42" s="12"/>
      <c r="AF42" s="499"/>
      <c r="AG42" s="500"/>
      <c r="AH42" s="501"/>
      <c r="AI42" s="12"/>
      <c r="AJ42" s="498"/>
      <c r="AK42" s="12"/>
      <c r="AL42" s="498"/>
      <c r="AM42" s="12"/>
      <c r="AN42" s="119"/>
      <c r="AP42" s="120"/>
      <c r="AQ42" s="209">
        <f>ROUND($AW42*$AI42,0)</f>
        <v>0</v>
      </c>
      <c r="AR42" s="121"/>
      <c r="AS42" s="209">
        <f>ROUND($AW42*$AK42,0)</f>
        <v>0</v>
      </c>
      <c r="AT42" s="121"/>
      <c r="AU42" s="209">
        <f>AW42-AQ42-AS42</f>
        <v>0</v>
      </c>
      <c r="AV42" s="121"/>
      <c r="AW42" s="209">
        <f>$S42-$W42</f>
        <v>0</v>
      </c>
      <c r="AX42" s="119"/>
      <c r="AZ42" s="120"/>
      <c r="BA42" s="13"/>
      <c r="BB42" s="124"/>
      <c r="BC42" s="13"/>
      <c r="BD42" s="124"/>
      <c r="BE42" s="13"/>
      <c r="BF42" s="119"/>
      <c r="BH42" s="120"/>
      <c r="BI42" s="210">
        <f>(ROUND($I42*$AA42,0))*$BA42</f>
        <v>0</v>
      </c>
      <c r="BJ42" s="124"/>
      <c r="BK42" s="210">
        <f>(ROUND($I42*$AC42,0))*BC42</f>
        <v>0</v>
      </c>
      <c r="BL42" s="124"/>
      <c r="BM42" s="210">
        <f>(I42-(ROUND((I42*AA42),0))-(ROUND((I42*AC42),0)))*BE42</f>
        <v>0</v>
      </c>
      <c r="BN42" s="125"/>
      <c r="BO42" s="126"/>
      <c r="BP42" s="127"/>
      <c r="BQ42" s="210">
        <f t="shared" si="1"/>
        <v>0</v>
      </c>
      <c r="BR42" s="124"/>
      <c r="BS42" s="210">
        <f t="shared" si="2"/>
        <v>0</v>
      </c>
      <c r="BT42" s="124"/>
      <c r="BU42" s="210">
        <f t="shared" si="3"/>
        <v>0</v>
      </c>
      <c r="BV42" s="125"/>
      <c r="BW42" s="126"/>
      <c r="BX42" s="127"/>
      <c r="BY42" s="210">
        <f>(SUM($BQ42,$BS42,$BU42))-(SUM($BI42,$BK42,$BM42))</f>
        <v>0</v>
      </c>
      <c r="BZ42" s="119"/>
      <c r="CB42" s="120"/>
      <c r="CC42" s="5"/>
      <c r="CD42" s="119"/>
      <c r="CF42" s="120"/>
      <c r="CG42" s="5"/>
      <c r="CH42" s="121"/>
      <c r="CI42" s="5"/>
      <c r="CJ42" s="121"/>
      <c r="CK42" s="5"/>
      <c r="CL42" s="119"/>
      <c r="CN42" s="120"/>
      <c r="CO42" s="13"/>
      <c r="CP42" s="124"/>
      <c r="CQ42" s="13"/>
      <c r="CR42" s="124"/>
      <c r="CS42" s="13"/>
      <c r="CT42" s="125"/>
      <c r="CU42" s="126"/>
      <c r="CV42" s="127"/>
      <c r="CW42" s="517">
        <f t="shared" si="4"/>
        <v>0</v>
      </c>
      <c r="CX42" s="125"/>
      <c r="CY42" s="126"/>
      <c r="CZ42" s="127"/>
      <c r="DA42" s="518">
        <f t="shared" si="5"/>
        <v>0</v>
      </c>
      <c r="DB42" s="119"/>
    </row>
    <row r="43" spans="1:106" ht="5.15" customHeight="1" x14ac:dyDescent="0.35">
      <c r="A43" s="115"/>
      <c r="B43" s="32"/>
      <c r="C43" s="46"/>
      <c r="D43" s="32"/>
      <c r="E43" s="32"/>
      <c r="F43" s="36"/>
      <c r="H43" s="29"/>
      <c r="I43" s="139"/>
      <c r="J43" s="140"/>
      <c r="K43" s="141"/>
      <c r="L43" s="142"/>
      <c r="M43" s="139"/>
      <c r="N43" s="139"/>
      <c r="O43" s="139"/>
      <c r="P43" s="36"/>
      <c r="R43" s="29"/>
      <c r="S43" s="46"/>
      <c r="T43" s="36"/>
      <c r="V43" s="29"/>
      <c r="W43" s="32"/>
      <c r="X43" s="36"/>
      <c r="Z43" s="29"/>
      <c r="AA43" s="502"/>
      <c r="AB43" s="502"/>
      <c r="AC43" s="502"/>
      <c r="AD43" s="502"/>
      <c r="AE43" s="502"/>
      <c r="AF43" s="503"/>
      <c r="AG43" s="504"/>
      <c r="AH43" s="505"/>
      <c r="AI43" s="502"/>
      <c r="AJ43" s="502"/>
      <c r="AK43" s="502"/>
      <c r="AL43" s="502"/>
      <c r="AM43" s="502"/>
      <c r="AN43" s="36"/>
      <c r="AP43" s="29"/>
      <c r="AQ43" s="121"/>
      <c r="AR43" s="139"/>
      <c r="AS43" s="121"/>
      <c r="AT43" s="139"/>
      <c r="AU43" s="121"/>
      <c r="AV43" s="139"/>
      <c r="AW43" s="121"/>
      <c r="AX43" s="36"/>
      <c r="AZ43" s="29"/>
      <c r="BA43" s="143"/>
      <c r="BB43" s="143"/>
      <c r="BC43" s="143"/>
      <c r="BD43" s="143"/>
      <c r="BE43" s="143"/>
      <c r="BF43" s="36"/>
      <c r="BH43" s="29"/>
      <c r="BI43" s="124"/>
      <c r="BJ43" s="143"/>
      <c r="BK43" s="124"/>
      <c r="BL43" s="143"/>
      <c r="BM43" s="124"/>
      <c r="BN43" s="144"/>
      <c r="BO43" s="145"/>
      <c r="BP43" s="146"/>
      <c r="BQ43" s="124"/>
      <c r="BR43" s="143"/>
      <c r="BS43" s="124"/>
      <c r="BT43" s="143"/>
      <c r="BU43" s="124"/>
      <c r="BV43" s="144"/>
      <c r="BW43" s="145"/>
      <c r="BX43" s="146"/>
      <c r="BY43" s="124"/>
      <c r="BZ43" s="36"/>
      <c r="CB43" s="29"/>
      <c r="CC43" s="506"/>
      <c r="CD43" s="36"/>
      <c r="CF43" s="29"/>
      <c r="CG43" s="139"/>
      <c r="CH43" s="139"/>
      <c r="CI43" s="139"/>
      <c r="CJ43" s="139"/>
      <c r="CK43" s="139"/>
      <c r="CL43" s="36"/>
      <c r="CN43" s="29"/>
      <c r="CO43" s="143"/>
      <c r="CP43" s="143"/>
      <c r="CQ43" s="143"/>
      <c r="CR43" s="143"/>
      <c r="CS43" s="143"/>
      <c r="CT43" s="144"/>
      <c r="CU43" s="145"/>
      <c r="CV43" s="146"/>
      <c r="CW43" s="124"/>
      <c r="CX43" s="144"/>
      <c r="CY43" s="145"/>
      <c r="CZ43" s="146"/>
      <c r="DA43" s="185"/>
      <c r="DB43" s="36"/>
    </row>
    <row r="44" spans="1:106" s="92" customFormat="1" x14ac:dyDescent="0.35">
      <c r="A44" s="118"/>
      <c r="B44" s="46"/>
      <c r="C44" s="243" t="str">
        <f t="shared" si="6"/>
        <v/>
      </c>
      <c r="D44" s="46"/>
      <c r="E44" s="4"/>
      <c r="F44" s="119"/>
      <c r="H44" s="120"/>
      <c r="I44" s="15"/>
      <c r="J44" s="122"/>
      <c r="K44" s="40"/>
      <c r="L44" s="123"/>
      <c r="M44" s="15"/>
      <c r="N44" s="121"/>
      <c r="O44" s="15"/>
      <c r="P44" s="119"/>
      <c r="R44" s="120"/>
      <c r="S44" s="3">
        <f t="shared" si="0"/>
        <v>0</v>
      </c>
      <c r="T44" s="119"/>
      <c r="V44" s="120"/>
      <c r="W44" s="1"/>
      <c r="X44" s="119"/>
      <c r="Z44" s="120"/>
      <c r="AA44" s="12"/>
      <c r="AB44" s="498"/>
      <c r="AC44" s="12"/>
      <c r="AD44" s="498"/>
      <c r="AE44" s="12"/>
      <c r="AF44" s="499"/>
      <c r="AG44" s="500"/>
      <c r="AH44" s="501"/>
      <c r="AI44" s="12"/>
      <c r="AJ44" s="498"/>
      <c r="AK44" s="12"/>
      <c r="AL44" s="498"/>
      <c r="AM44" s="12"/>
      <c r="AN44" s="119"/>
      <c r="AP44" s="120"/>
      <c r="AQ44" s="209">
        <f>ROUND($AW44*$AI44,0)</f>
        <v>0</v>
      </c>
      <c r="AR44" s="121"/>
      <c r="AS44" s="209">
        <f>ROUND($AW44*$AK44,0)</f>
        <v>0</v>
      </c>
      <c r="AT44" s="121"/>
      <c r="AU44" s="209">
        <f>AW44-AQ44-AS44</f>
        <v>0</v>
      </c>
      <c r="AV44" s="121"/>
      <c r="AW44" s="209">
        <f>$S44-$W44</f>
        <v>0</v>
      </c>
      <c r="AX44" s="119"/>
      <c r="AZ44" s="120"/>
      <c r="BA44" s="13"/>
      <c r="BB44" s="124"/>
      <c r="BC44" s="13"/>
      <c r="BD44" s="124"/>
      <c r="BE44" s="13"/>
      <c r="BF44" s="119"/>
      <c r="BH44" s="120"/>
      <c r="BI44" s="210">
        <f>(ROUND($I44*$AA44,0))*$BA44</f>
        <v>0</v>
      </c>
      <c r="BJ44" s="124"/>
      <c r="BK44" s="210">
        <f>(ROUND($I44*$AC44,0))*BC44</f>
        <v>0</v>
      </c>
      <c r="BL44" s="124"/>
      <c r="BM44" s="210">
        <f>(I44-(ROUND((I44*AA44),0))-(ROUND((I44*AC44),0)))*BE44</f>
        <v>0</v>
      </c>
      <c r="BN44" s="125"/>
      <c r="BO44" s="126"/>
      <c r="BP44" s="127"/>
      <c r="BQ44" s="210">
        <f t="shared" si="1"/>
        <v>0</v>
      </c>
      <c r="BR44" s="124"/>
      <c r="BS44" s="210">
        <f t="shared" si="2"/>
        <v>0</v>
      </c>
      <c r="BT44" s="124"/>
      <c r="BU44" s="210">
        <f t="shared" si="3"/>
        <v>0</v>
      </c>
      <c r="BV44" s="125"/>
      <c r="BW44" s="126"/>
      <c r="BX44" s="127"/>
      <c r="BY44" s="210">
        <f>(SUM($BQ44,$BS44,$BU44))-(SUM($BI44,$BK44,$BM44))</f>
        <v>0</v>
      </c>
      <c r="BZ44" s="119"/>
      <c r="CB44" s="120"/>
      <c r="CC44" s="5"/>
      <c r="CD44" s="119"/>
      <c r="CF44" s="120"/>
      <c r="CG44" s="5"/>
      <c r="CH44" s="121"/>
      <c r="CI44" s="5"/>
      <c r="CJ44" s="121"/>
      <c r="CK44" s="5"/>
      <c r="CL44" s="119"/>
      <c r="CN44" s="120"/>
      <c r="CO44" s="13"/>
      <c r="CP44" s="124"/>
      <c r="CQ44" s="13"/>
      <c r="CR44" s="124"/>
      <c r="CS44" s="13"/>
      <c r="CT44" s="125"/>
      <c r="CU44" s="126"/>
      <c r="CV44" s="127"/>
      <c r="CW44" s="517">
        <f t="shared" si="4"/>
        <v>0</v>
      </c>
      <c r="CX44" s="125"/>
      <c r="CY44" s="126"/>
      <c r="CZ44" s="127"/>
      <c r="DA44" s="518">
        <f t="shared" si="5"/>
        <v>0</v>
      </c>
      <c r="DB44" s="119"/>
    </row>
    <row r="45" spans="1:106" ht="5.15" customHeight="1" x14ac:dyDescent="0.35">
      <c r="A45" s="115"/>
      <c r="B45" s="32"/>
      <c r="C45" s="46"/>
      <c r="D45" s="32"/>
      <c r="E45" s="32"/>
      <c r="F45" s="36"/>
      <c r="H45" s="29"/>
      <c r="I45" s="139"/>
      <c r="J45" s="140"/>
      <c r="K45" s="141"/>
      <c r="L45" s="142"/>
      <c r="M45" s="139"/>
      <c r="N45" s="139"/>
      <c r="O45" s="139"/>
      <c r="P45" s="36"/>
      <c r="R45" s="29"/>
      <c r="S45" s="46"/>
      <c r="T45" s="36"/>
      <c r="V45" s="29"/>
      <c r="W45" s="32"/>
      <c r="X45" s="36"/>
      <c r="Z45" s="29"/>
      <c r="AA45" s="502"/>
      <c r="AB45" s="502"/>
      <c r="AC45" s="502"/>
      <c r="AD45" s="502"/>
      <c r="AE45" s="502"/>
      <c r="AF45" s="503"/>
      <c r="AG45" s="504"/>
      <c r="AH45" s="505"/>
      <c r="AI45" s="502"/>
      <c r="AJ45" s="502"/>
      <c r="AK45" s="502"/>
      <c r="AL45" s="502"/>
      <c r="AM45" s="502"/>
      <c r="AN45" s="36"/>
      <c r="AP45" s="29"/>
      <c r="AQ45" s="121"/>
      <c r="AR45" s="139"/>
      <c r="AS45" s="121"/>
      <c r="AT45" s="139"/>
      <c r="AU45" s="121"/>
      <c r="AV45" s="139"/>
      <c r="AW45" s="121"/>
      <c r="AX45" s="36"/>
      <c r="AZ45" s="29"/>
      <c r="BA45" s="143"/>
      <c r="BB45" s="143"/>
      <c r="BC45" s="143"/>
      <c r="BD45" s="143"/>
      <c r="BE45" s="143"/>
      <c r="BF45" s="36"/>
      <c r="BH45" s="29"/>
      <c r="BI45" s="124"/>
      <c r="BJ45" s="143"/>
      <c r="BK45" s="124"/>
      <c r="BL45" s="143"/>
      <c r="BM45" s="124"/>
      <c r="BN45" s="144"/>
      <c r="BO45" s="145"/>
      <c r="BP45" s="146"/>
      <c r="BQ45" s="124"/>
      <c r="BR45" s="143"/>
      <c r="BS45" s="124"/>
      <c r="BT45" s="143"/>
      <c r="BU45" s="124"/>
      <c r="BV45" s="144"/>
      <c r="BW45" s="145"/>
      <c r="BX45" s="146"/>
      <c r="BY45" s="124"/>
      <c r="BZ45" s="36"/>
      <c r="CB45" s="29"/>
      <c r="CC45" s="506"/>
      <c r="CD45" s="36"/>
      <c r="CF45" s="29"/>
      <c r="CG45" s="139"/>
      <c r="CH45" s="139"/>
      <c r="CI45" s="139"/>
      <c r="CJ45" s="139"/>
      <c r="CK45" s="139"/>
      <c r="CL45" s="36"/>
      <c r="CN45" s="29"/>
      <c r="CO45" s="143"/>
      <c r="CP45" s="143"/>
      <c r="CQ45" s="143"/>
      <c r="CR45" s="143"/>
      <c r="CS45" s="143"/>
      <c r="CT45" s="144"/>
      <c r="CU45" s="145"/>
      <c r="CV45" s="146"/>
      <c r="CW45" s="124"/>
      <c r="CX45" s="144"/>
      <c r="CY45" s="145"/>
      <c r="CZ45" s="146"/>
      <c r="DA45" s="185"/>
      <c r="DB45" s="36"/>
    </row>
    <row r="46" spans="1:106" s="92" customFormat="1" x14ac:dyDescent="0.35">
      <c r="A46" s="118"/>
      <c r="B46" s="46"/>
      <c r="C46" s="243" t="str">
        <f t="shared" si="6"/>
        <v/>
      </c>
      <c r="D46" s="46"/>
      <c r="E46" s="4"/>
      <c r="F46" s="119"/>
      <c r="H46" s="120"/>
      <c r="I46" s="15"/>
      <c r="J46" s="122"/>
      <c r="K46" s="40"/>
      <c r="L46" s="123"/>
      <c r="M46" s="15"/>
      <c r="N46" s="121"/>
      <c r="O46" s="15"/>
      <c r="P46" s="119"/>
      <c r="R46" s="120"/>
      <c r="S46" s="3">
        <f t="shared" si="0"/>
        <v>0</v>
      </c>
      <c r="T46" s="119"/>
      <c r="V46" s="120"/>
      <c r="W46" s="1"/>
      <c r="X46" s="119"/>
      <c r="Z46" s="120"/>
      <c r="AA46" s="12"/>
      <c r="AB46" s="498"/>
      <c r="AC46" s="12"/>
      <c r="AD46" s="498"/>
      <c r="AE46" s="12"/>
      <c r="AF46" s="499"/>
      <c r="AG46" s="500"/>
      <c r="AH46" s="501"/>
      <c r="AI46" s="12"/>
      <c r="AJ46" s="498"/>
      <c r="AK46" s="12"/>
      <c r="AL46" s="498"/>
      <c r="AM46" s="12"/>
      <c r="AN46" s="119"/>
      <c r="AP46" s="120"/>
      <c r="AQ46" s="209">
        <f>ROUND($AW46*$AI46,0)</f>
        <v>0</v>
      </c>
      <c r="AR46" s="121"/>
      <c r="AS46" s="209">
        <f>ROUND($AW46*$AK46,0)</f>
        <v>0</v>
      </c>
      <c r="AT46" s="121"/>
      <c r="AU46" s="209">
        <f>AW46-AQ46-AS46</f>
        <v>0</v>
      </c>
      <c r="AV46" s="121"/>
      <c r="AW46" s="209">
        <f>$S46-$W46</f>
        <v>0</v>
      </c>
      <c r="AX46" s="119"/>
      <c r="AZ46" s="120"/>
      <c r="BA46" s="13"/>
      <c r="BB46" s="124"/>
      <c r="BC46" s="13"/>
      <c r="BD46" s="124"/>
      <c r="BE46" s="13"/>
      <c r="BF46" s="119"/>
      <c r="BH46" s="120"/>
      <c r="BI46" s="210">
        <f>(ROUND($I46*$AA46,0))*$BA46</f>
        <v>0</v>
      </c>
      <c r="BJ46" s="124"/>
      <c r="BK46" s="210">
        <f>(ROUND($I46*$AC46,0))*BC46</f>
        <v>0</v>
      </c>
      <c r="BL46" s="124"/>
      <c r="BM46" s="210">
        <f>(I46-(ROUND((I46*AA46),0))-(ROUND((I46*AC46),0)))*BE46</f>
        <v>0</v>
      </c>
      <c r="BN46" s="125"/>
      <c r="BO46" s="126"/>
      <c r="BP46" s="127"/>
      <c r="BQ46" s="210">
        <f t="shared" si="1"/>
        <v>0</v>
      </c>
      <c r="BR46" s="124"/>
      <c r="BS46" s="210">
        <f t="shared" si="2"/>
        <v>0</v>
      </c>
      <c r="BT46" s="124"/>
      <c r="BU46" s="210">
        <f t="shared" si="3"/>
        <v>0</v>
      </c>
      <c r="BV46" s="125"/>
      <c r="BW46" s="126"/>
      <c r="BX46" s="127"/>
      <c r="BY46" s="210">
        <f>(SUM($BQ46,$BS46,$BU46))-(SUM($BI46,$BK46,$BM46))</f>
        <v>0</v>
      </c>
      <c r="BZ46" s="119"/>
      <c r="CB46" s="120"/>
      <c r="CC46" s="5"/>
      <c r="CD46" s="119"/>
      <c r="CF46" s="120"/>
      <c r="CG46" s="5"/>
      <c r="CH46" s="121"/>
      <c r="CI46" s="5"/>
      <c r="CJ46" s="121"/>
      <c r="CK46" s="5"/>
      <c r="CL46" s="119"/>
      <c r="CN46" s="120"/>
      <c r="CO46" s="13"/>
      <c r="CP46" s="124"/>
      <c r="CQ46" s="13"/>
      <c r="CR46" s="124"/>
      <c r="CS46" s="13"/>
      <c r="CT46" s="125"/>
      <c r="CU46" s="126"/>
      <c r="CV46" s="127"/>
      <c r="CW46" s="517">
        <f t="shared" si="4"/>
        <v>0</v>
      </c>
      <c r="CX46" s="125"/>
      <c r="CY46" s="126"/>
      <c r="CZ46" s="127"/>
      <c r="DA46" s="518">
        <f t="shared" si="5"/>
        <v>0</v>
      </c>
      <c r="DB46" s="119"/>
    </row>
    <row r="47" spans="1:106" ht="5.15" customHeight="1" x14ac:dyDescent="0.35">
      <c r="A47" s="115"/>
      <c r="B47" s="32"/>
      <c r="C47" s="46"/>
      <c r="D47" s="32"/>
      <c r="E47" s="32"/>
      <c r="F47" s="36"/>
      <c r="H47" s="29"/>
      <c r="I47" s="139"/>
      <c r="J47" s="140"/>
      <c r="K47" s="141"/>
      <c r="L47" s="142"/>
      <c r="M47" s="139"/>
      <c r="N47" s="139"/>
      <c r="O47" s="139"/>
      <c r="P47" s="36"/>
      <c r="R47" s="29"/>
      <c r="S47" s="46"/>
      <c r="T47" s="36"/>
      <c r="V47" s="29"/>
      <c r="W47" s="32"/>
      <c r="X47" s="36"/>
      <c r="Z47" s="29"/>
      <c r="AA47" s="502"/>
      <c r="AB47" s="502"/>
      <c r="AC47" s="502"/>
      <c r="AD47" s="502"/>
      <c r="AE47" s="502"/>
      <c r="AF47" s="503"/>
      <c r="AG47" s="504"/>
      <c r="AH47" s="505"/>
      <c r="AI47" s="502"/>
      <c r="AJ47" s="502"/>
      <c r="AK47" s="502"/>
      <c r="AL47" s="502"/>
      <c r="AM47" s="502"/>
      <c r="AN47" s="36"/>
      <c r="AP47" s="29"/>
      <c r="AQ47" s="121"/>
      <c r="AR47" s="139"/>
      <c r="AS47" s="121"/>
      <c r="AT47" s="139"/>
      <c r="AU47" s="121"/>
      <c r="AV47" s="139"/>
      <c r="AW47" s="121"/>
      <c r="AX47" s="36"/>
      <c r="AZ47" s="29"/>
      <c r="BA47" s="143"/>
      <c r="BB47" s="143"/>
      <c r="BC47" s="143"/>
      <c r="BD47" s="143"/>
      <c r="BE47" s="143"/>
      <c r="BF47" s="36"/>
      <c r="BH47" s="29"/>
      <c r="BI47" s="124"/>
      <c r="BJ47" s="143"/>
      <c r="BK47" s="124"/>
      <c r="BL47" s="143"/>
      <c r="BM47" s="124"/>
      <c r="BN47" s="144"/>
      <c r="BO47" s="145"/>
      <c r="BP47" s="146"/>
      <c r="BQ47" s="124"/>
      <c r="BR47" s="143"/>
      <c r="BS47" s="124"/>
      <c r="BT47" s="143"/>
      <c r="BU47" s="124"/>
      <c r="BV47" s="144"/>
      <c r="BW47" s="145"/>
      <c r="BX47" s="146"/>
      <c r="BY47" s="124"/>
      <c r="BZ47" s="36"/>
      <c r="CB47" s="29"/>
      <c r="CC47" s="506"/>
      <c r="CD47" s="36"/>
      <c r="CF47" s="29"/>
      <c r="CG47" s="139"/>
      <c r="CH47" s="139"/>
      <c r="CI47" s="139"/>
      <c r="CJ47" s="139"/>
      <c r="CK47" s="139"/>
      <c r="CL47" s="36"/>
      <c r="CN47" s="29"/>
      <c r="CO47" s="143"/>
      <c r="CP47" s="143"/>
      <c r="CQ47" s="143"/>
      <c r="CR47" s="143"/>
      <c r="CS47" s="143"/>
      <c r="CT47" s="144"/>
      <c r="CU47" s="145"/>
      <c r="CV47" s="146"/>
      <c r="CW47" s="124"/>
      <c r="CX47" s="144"/>
      <c r="CY47" s="145"/>
      <c r="CZ47" s="146"/>
      <c r="DA47" s="185"/>
      <c r="DB47" s="36"/>
    </row>
    <row r="48" spans="1:106" s="92" customFormat="1" x14ac:dyDescent="0.35">
      <c r="A48" s="118"/>
      <c r="B48" s="46"/>
      <c r="C48" s="243" t="str">
        <f t="shared" si="6"/>
        <v/>
      </c>
      <c r="D48" s="46"/>
      <c r="E48" s="4"/>
      <c r="F48" s="119"/>
      <c r="H48" s="120"/>
      <c r="I48" s="15"/>
      <c r="J48" s="122"/>
      <c r="K48" s="40"/>
      <c r="L48" s="123"/>
      <c r="M48" s="15"/>
      <c r="N48" s="121"/>
      <c r="O48" s="15"/>
      <c r="P48" s="119"/>
      <c r="R48" s="120"/>
      <c r="S48" s="3">
        <f t="shared" si="0"/>
        <v>0</v>
      </c>
      <c r="T48" s="119"/>
      <c r="V48" s="120"/>
      <c r="W48" s="1"/>
      <c r="X48" s="119"/>
      <c r="Z48" s="120"/>
      <c r="AA48" s="12"/>
      <c r="AB48" s="498"/>
      <c r="AC48" s="12"/>
      <c r="AD48" s="498"/>
      <c r="AE48" s="12"/>
      <c r="AF48" s="499"/>
      <c r="AG48" s="500"/>
      <c r="AH48" s="501"/>
      <c r="AI48" s="12"/>
      <c r="AJ48" s="498"/>
      <c r="AK48" s="12"/>
      <c r="AL48" s="498"/>
      <c r="AM48" s="12"/>
      <c r="AN48" s="119"/>
      <c r="AP48" s="120"/>
      <c r="AQ48" s="209">
        <f>ROUND($AW48*$AI48,0)</f>
        <v>0</v>
      </c>
      <c r="AR48" s="121"/>
      <c r="AS48" s="209">
        <f>ROUND($AW48*$AK48,0)</f>
        <v>0</v>
      </c>
      <c r="AT48" s="121"/>
      <c r="AU48" s="209">
        <f>AW48-AQ48-AS48</f>
        <v>0</v>
      </c>
      <c r="AV48" s="121"/>
      <c r="AW48" s="209">
        <f>$S48-$W48</f>
        <v>0</v>
      </c>
      <c r="AX48" s="119"/>
      <c r="AZ48" s="120"/>
      <c r="BA48" s="13"/>
      <c r="BB48" s="124"/>
      <c r="BC48" s="13"/>
      <c r="BD48" s="124"/>
      <c r="BE48" s="13"/>
      <c r="BF48" s="119"/>
      <c r="BH48" s="120"/>
      <c r="BI48" s="210">
        <f>(ROUND($I48*$AA48,0))*$BA48</f>
        <v>0</v>
      </c>
      <c r="BJ48" s="124"/>
      <c r="BK48" s="210">
        <f>(ROUND($I48*$AC48,0))*BC48</f>
        <v>0</v>
      </c>
      <c r="BL48" s="124"/>
      <c r="BM48" s="210">
        <f>(I48-(ROUND((I48*AA48),0))-(ROUND((I48*AC48),0)))*BE48</f>
        <v>0</v>
      </c>
      <c r="BN48" s="125"/>
      <c r="BO48" s="126"/>
      <c r="BP48" s="127"/>
      <c r="BQ48" s="210">
        <f t="shared" si="1"/>
        <v>0</v>
      </c>
      <c r="BR48" s="124"/>
      <c r="BS48" s="210">
        <f t="shared" si="2"/>
        <v>0</v>
      </c>
      <c r="BT48" s="124"/>
      <c r="BU48" s="210">
        <f t="shared" si="3"/>
        <v>0</v>
      </c>
      <c r="BV48" s="125"/>
      <c r="BW48" s="126"/>
      <c r="BX48" s="127"/>
      <c r="BY48" s="210">
        <f>(SUM($BQ48,$BS48,$BU48))-(SUM($BI48,$BK48,$BM48))</f>
        <v>0</v>
      </c>
      <c r="BZ48" s="119"/>
      <c r="CB48" s="120"/>
      <c r="CC48" s="5"/>
      <c r="CD48" s="119"/>
      <c r="CF48" s="120"/>
      <c r="CG48" s="5"/>
      <c r="CH48" s="121"/>
      <c r="CI48" s="5"/>
      <c r="CJ48" s="121"/>
      <c r="CK48" s="5"/>
      <c r="CL48" s="119"/>
      <c r="CN48" s="120"/>
      <c r="CO48" s="13"/>
      <c r="CP48" s="124"/>
      <c r="CQ48" s="13"/>
      <c r="CR48" s="124"/>
      <c r="CS48" s="13"/>
      <c r="CT48" s="125"/>
      <c r="CU48" s="126"/>
      <c r="CV48" s="127"/>
      <c r="CW48" s="517">
        <f t="shared" si="4"/>
        <v>0</v>
      </c>
      <c r="CX48" s="125"/>
      <c r="CY48" s="126"/>
      <c r="CZ48" s="127"/>
      <c r="DA48" s="518">
        <f t="shared" si="5"/>
        <v>0</v>
      </c>
      <c r="DB48" s="119"/>
    </row>
    <row r="49" spans="1:106" ht="5.15" customHeight="1" x14ac:dyDescent="0.35">
      <c r="A49" s="115"/>
      <c r="B49" s="32"/>
      <c r="C49" s="46"/>
      <c r="D49" s="32"/>
      <c r="E49" s="32"/>
      <c r="F49" s="36"/>
      <c r="H49" s="29"/>
      <c r="I49" s="139"/>
      <c r="J49" s="140"/>
      <c r="K49" s="141"/>
      <c r="L49" s="142"/>
      <c r="M49" s="139"/>
      <c r="N49" s="139"/>
      <c r="O49" s="139"/>
      <c r="P49" s="36"/>
      <c r="R49" s="29"/>
      <c r="S49" s="46"/>
      <c r="T49" s="36"/>
      <c r="V49" s="29"/>
      <c r="W49" s="32"/>
      <c r="X49" s="36"/>
      <c r="Z49" s="29"/>
      <c r="AA49" s="502"/>
      <c r="AB49" s="502"/>
      <c r="AC49" s="502"/>
      <c r="AD49" s="502"/>
      <c r="AE49" s="502"/>
      <c r="AF49" s="503"/>
      <c r="AG49" s="504"/>
      <c r="AH49" s="505"/>
      <c r="AI49" s="502"/>
      <c r="AJ49" s="502"/>
      <c r="AK49" s="502"/>
      <c r="AL49" s="502"/>
      <c r="AM49" s="502"/>
      <c r="AN49" s="36"/>
      <c r="AP49" s="29"/>
      <c r="AQ49" s="121"/>
      <c r="AR49" s="139"/>
      <c r="AS49" s="121"/>
      <c r="AT49" s="139"/>
      <c r="AU49" s="121"/>
      <c r="AV49" s="139"/>
      <c r="AW49" s="121"/>
      <c r="AX49" s="36"/>
      <c r="AZ49" s="29"/>
      <c r="BA49" s="143"/>
      <c r="BB49" s="143"/>
      <c r="BC49" s="143"/>
      <c r="BD49" s="143"/>
      <c r="BE49" s="143"/>
      <c r="BF49" s="36"/>
      <c r="BH49" s="29"/>
      <c r="BI49" s="124"/>
      <c r="BJ49" s="143"/>
      <c r="BK49" s="124"/>
      <c r="BL49" s="143"/>
      <c r="BM49" s="124"/>
      <c r="BN49" s="144"/>
      <c r="BO49" s="145"/>
      <c r="BP49" s="146"/>
      <c r="BQ49" s="124"/>
      <c r="BR49" s="143"/>
      <c r="BS49" s="124"/>
      <c r="BT49" s="143"/>
      <c r="BU49" s="124"/>
      <c r="BV49" s="144"/>
      <c r="BW49" s="145"/>
      <c r="BX49" s="146"/>
      <c r="BY49" s="124"/>
      <c r="BZ49" s="36"/>
      <c r="CB49" s="29"/>
      <c r="CC49" s="506"/>
      <c r="CD49" s="36"/>
      <c r="CF49" s="29"/>
      <c r="CG49" s="139"/>
      <c r="CH49" s="139"/>
      <c r="CI49" s="139"/>
      <c r="CJ49" s="139"/>
      <c r="CK49" s="139"/>
      <c r="CL49" s="36"/>
      <c r="CN49" s="29"/>
      <c r="CO49" s="143"/>
      <c r="CP49" s="143"/>
      <c r="CQ49" s="143"/>
      <c r="CR49" s="143"/>
      <c r="CS49" s="143"/>
      <c r="CT49" s="144"/>
      <c r="CU49" s="145"/>
      <c r="CV49" s="146"/>
      <c r="CW49" s="124"/>
      <c r="CX49" s="144"/>
      <c r="CY49" s="145"/>
      <c r="CZ49" s="146"/>
      <c r="DA49" s="185"/>
      <c r="DB49" s="36"/>
    </row>
    <row r="50" spans="1:106" s="92" customFormat="1" x14ac:dyDescent="0.35">
      <c r="A50" s="118"/>
      <c r="B50" s="46"/>
      <c r="C50" s="243" t="str">
        <f t="shared" si="6"/>
        <v/>
      </c>
      <c r="D50" s="46"/>
      <c r="E50" s="4"/>
      <c r="F50" s="119"/>
      <c r="H50" s="120"/>
      <c r="I50" s="15"/>
      <c r="J50" s="122"/>
      <c r="K50" s="40"/>
      <c r="L50" s="123"/>
      <c r="M50" s="15"/>
      <c r="N50" s="121"/>
      <c r="O50" s="15"/>
      <c r="P50" s="119"/>
      <c r="R50" s="120"/>
      <c r="S50" s="3">
        <f t="shared" si="0"/>
        <v>0</v>
      </c>
      <c r="T50" s="119"/>
      <c r="V50" s="120"/>
      <c r="W50" s="1"/>
      <c r="X50" s="119"/>
      <c r="Z50" s="120"/>
      <c r="AA50" s="12"/>
      <c r="AB50" s="498"/>
      <c r="AC50" s="12"/>
      <c r="AD50" s="498"/>
      <c r="AE50" s="12"/>
      <c r="AF50" s="499"/>
      <c r="AG50" s="500"/>
      <c r="AH50" s="501"/>
      <c r="AI50" s="12"/>
      <c r="AJ50" s="498"/>
      <c r="AK50" s="12"/>
      <c r="AL50" s="498"/>
      <c r="AM50" s="12"/>
      <c r="AN50" s="119"/>
      <c r="AP50" s="120"/>
      <c r="AQ50" s="209">
        <f>ROUND($AW50*$AI50,0)</f>
        <v>0</v>
      </c>
      <c r="AR50" s="121"/>
      <c r="AS50" s="209">
        <f>ROUND($AW50*$AK50,0)</f>
        <v>0</v>
      </c>
      <c r="AT50" s="121"/>
      <c r="AU50" s="209">
        <f>AW50-AQ50-AS50</f>
        <v>0</v>
      </c>
      <c r="AV50" s="121"/>
      <c r="AW50" s="209">
        <f>$S50-$W50</f>
        <v>0</v>
      </c>
      <c r="AX50" s="119"/>
      <c r="AZ50" s="120"/>
      <c r="BA50" s="13"/>
      <c r="BB50" s="124"/>
      <c r="BC50" s="13"/>
      <c r="BD50" s="124"/>
      <c r="BE50" s="13"/>
      <c r="BF50" s="119"/>
      <c r="BH50" s="120"/>
      <c r="BI50" s="210">
        <f>(ROUND($I50*$AA50,0))*$BA50</f>
        <v>0</v>
      </c>
      <c r="BJ50" s="124"/>
      <c r="BK50" s="210">
        <f>(ROUND($I50*$AC50,0))*BC50</f>
        <v>0</v>
      </c>
      <c r="BL50" s="124"/>
      <c r="BM50" s="210">
        <f>(I50-(ROUND((I50*AA50),0))-(ROUND((I50*AC50),0)))*BE50</f>
        <v>0</v>
      </c>
      <c r="BN50" s="125"/>
      <c r="BO50" s="126"/>
      <c r="BP50" s="127"/>
      <c r="BQ50" s="210">
        <f t="shared" si="1"/>
        <v>0</v>
      </c>
      <c r="BR50" s="124"/>
      <c r="BS50" s="210">
        <f t="shared" si="2"/>
        <v>0</v>
      </c>
      <c r="BT50" s="124"/>
      <c r="BU50" s="210">
        <f t="shared" si="3"/>
        <v>0</v>
      </c>
      <c r="BV50" s="125"/>
      <c r="BW50" s="126"/>
      <c r="BX50" s="127"/>
      <c r="BY50" s="210">
        <f>(SUM($BQ50,$BS50,$BU50))-(SUM($BI50,$BK50,$BM50))</f>
        <v>0</v>
      </c>
      <c r="BZ50" s="119"/>
      <c r="CB50" s="120"/>
      <c r="CC50" s="5"/>
      <c r="CD50" s="119"/>
      <c r="CF50" s="120"/>
      <c r="CG50" s="5"/>
      <c r="CH50" s="121"/>
      <c r="CI50" s="5"/>
      <c r="CJ50" s="121"/>
      <c r="CK50" s="5"/>
      <c r="CL50" s="119"/>
      <c r="CN50" s="120"/>
      <c r="CO50" s="13"/>
      <c r="CP50" s="124"/>
      <c r="CQ50" s="13"/>
      <c r="CR50" s="124"/>
      <c r="CS50" s="13"/>
      <c r="CT50" s="125"/>
      <c r="CU50" s="126"/>
      <c r="CV50" s="127"/>
      <c r="CW50" s="517">
        <f t="shared" si="4"/>
        <v>0</v>
      </c>
      <c r="CX50" s="125"/>
      <c r="CY50" s="126"/>
      <c r="CZ50" s="127"/>
      <c r="DA50" s="518">
        <f t="shared" si="5"/>
        <v>0</v>
      </c>
      <c r="DB50" s="119"/>
    </row>
    <row r="51" spans="1:106" ht="5.15" customHeight="1" x14ac:dyDescent="0.35">
      <c r="A51" s="115"/>
      <c r="B51" s="32"/>
      <c r="C51" s="46"/>
      <c r="D51" s="32"/>
      <c r="E51" s="32"/>
      <c r="F51" s="36"/>
      <c r="H51" s="29"/>
      <c r="I51" s="139"/>
      <c r="J51" s="140"/>
      <c r="K51" s="141"/>
      <c r="L51" s="142"/>
      <c r="M51" s="139"/>
      <c r="N51" s="139"/>
      <c r="O51" s="139"/>
      <c r="P51" s="36"/>
      <c r="R51" s="29"/>
      <c r="S51" s="46"/>
      <c r="T51" s="36"/>
      <c r="V51" s="29"/>
      <c r="W51" s="32"/>
      <c r="X51" s="36"/>
      <c r="Z51" s="29"/>
      <c r="AA51" s="502"/>
      <c r="AB51" s="502"/>
      <c r="AC51" s="502"/>
      <c r="AD51" s="502"/>
      <c r="AE51" s="502"/>
      <c r="AF51" s="503"/>
      <c r="AG51" s="504"/>
      <c r="AH51" s="505"/>
      <c r="AI51" s="502"/>
      <c r="AJ51" s="502"/>
      <c r="AK51" s="502"/>
      <c r="AL51" s="502"/>
      <c r="AM51" s="502"/>
      <c r="AN51" s="36"/>
      <c r="AP51" s="29"/>
      <c r="AQ51" s="121"/>
      <c r="AR51" s="139"/>
      <c r="AS51" s="121"/>
      <c r="AT51" s="139"/>
      <c r="AU51" s="121"/>
      <c r="AV51" s="139"/>
      <c r="AW51" s="121"/>
      <c r="AX51" s="36"/>
      <c r="AZ51" s="29"/>
      <c r="BA51" s="143"/>
      <c r="BB51" s="143"/>
      <c r="BC51" s="143"/>
      <c r="BD51" s="143"/>
      <c r="BE51" s="143"/>
      <c r="BF51" s="36"/>
      <c r="BH51" s="29"/>
      <c r="BI51" s="124"/>
      <c r="BJ51" s="143"/>
      <c r="BK51" s="124"/>
      <c r="BL51" s="143"/>
      <c r="BM51" s="124"/>
      <c r="BN51" s="144"/>
      <c r="BO51" s="145"/>
      <c r="BP51" s="146"/>
      <c r="BQ51" s="124"/>
      <c r="BR51" s="143"/>
      <c r="BS51" s="124"/>
      <c r="BT51" s="143"/>
      <c r="BU51" s="124"/>
      <c r="BV51" s="144"/>
      <c r="BW51" s="145"/>
      <c r="BX51" s="146"/>
      <c r="BY51" s="124"/>
      <c r="BZ51" s="36"/>
      <c r="CB51" s="29"/>
      <c r="CC51" s="506"/>
      <c r="CD51" s="36"/>
      <c r="CF51" s="29"/>
      <c r="CG51" s="139"/>
      <c r="CH51" s="139"/>
      <c r="CI51" s="139"/>
      <c r="CJ51" s="139"/>
      <c r="CK51" s="139"/>
      <c r="CL51" s="36"/>
      <c r="CN51" s="29"/>
      <c r="CO51" s="143"/>
      <c r="CP51" s="143"/>
      <c r="CQ51" s="143"/>
      <c r="CR51" s="143"/>
      <c r="CS51" s="143"/>
      <c r="CT51" s="144"/>
      <c r="CU51" s="145"/>
      <c r="CV51" s="146"/>
      <c r="CW51" s="124"/>
      <c r="CX51" s="144"/>
      <c r="CY51" s="145"/>
      <c r="CZ51" s="146"/>
      <c r="DA51" s="185"/>
      <c r="DB51" s="36"/>
    </row>
    <row r="52" spans="1:106" s="92" customFormat="1" x14ac:dyDescent="0.35">
      <c r="A52" s="118"/>
      <c r="B52" s="46"/>
      <c r="C52" s="243" t="str">
        <f t="shared" si="6"/>
        <v/>
      </c>
      <c r="D52" s="46"/>
      <c r="E52" s="4"/>
      <c r="F52" s="119"/>
      <c r="H52" s="120"/>
      <c r="I52" s="15"/>
      <c r="J52" s="122"/>
      <c r="K52" s="40"/>
      <c r="L52" s="123"/>
      <c r="M52" s="15"/>
      <c r="N52" s="121"/>
      <c r="O52" s="15"/>
      <c r="P52" s="119"/>
      <c r="R52" s="120"/>
      <c r="S52" s="3">
        <f t="shared" si="0"/>
        <v>0</v>
      </c>
      <c r="T52" s="119"/>
      <c r="V52" s="120"/>
      <c r="W52" s="1"/>
      <c r="X52" s="119"/>
      <c r="Z52" s="120"/>
      <c r="AA52" s="12"/>
      <c r="AB52" s="498"/>
      <c r="AC52" s="12"/>
      <c r="AD52" s="498"/>
      <c r="AE52" s="12"/>
      <c r="AF52" s="499"/>
      <c r="AG52" s="500"/>
      <c r="AH52" s="501"/>
      <c r="AI52" s="12"/>
      <c r="AJ52" s="498"/>
      <c r="AK52" s="12"/>
      <c r="AL52" s="498"/>
      <c r="AM52" s="12"/>
      <c r="AN52" s="119"/>
      <c r="AP52" s="120"/>
      <c r="AQ52" s="209">
        <f>ROUND($AW52*$AI52,0)</f>
        <v>0</v>
      </c>
      <c r="AR52" s="121"/>
      <c r="AS52" s="209">
        <f>ROUND($AW52*$AK52,0)</f>
        <v>0</v>
      </c>
      <c r="AT52" s="121"/>
      <c r="AU52" s="209">
        <f>AW52-AQ52-AS52</f>
        <v>0</v>
      </c>
      <c r="AV52" s="121"/>
      <c r="AW52" s="209">
        <f>$S52-$W52</f>
        <v>0</v>
      </c>
      <c r="AX52" s="119"/>
      <c r="AZ52" s="120"/>
      <c r="BA52" s="13"/>
      <c r="BB52" s="124"/>
      <c r="BC52" s="13"/>
      <c r="BD52" s="124"/>
      <c r="BE52" s="13"/>
      <c r="BF52" s="119"/>
      <c r="BH52" s="120"/>
      <c r="BI52" s="210">
        <f>(ROUND($I52*$AA52,0))*$BA52</f>
        <v>0</v>
      </c>
      <c r="BJ52" s="124"/>
      <c r="BK52" s="210">
        <f>(ROUND($I52*$AC52,0))*BC52</f>
        <v>0</v>
      </c>
      <c r="BL52" s="124"/>
      <c r="BM52" s="210">
        <f>(I52-(ROUND((I52*AA52),0))-(ROUND((I52*AC52),0)))*BE52</f>
        <v>0</v>
      </c>
      <c r="BN52" s="125"/>
      <c r="BO52" s="126"/>
      <c r="BP52" s="127"/>
      <c r="BQ52" s="210">
        <f t="shared" si="1"/>
        <v>0</v>
      </c>
      <c r="BR52" s="124"/>
      <c r="BS52" s="210">
        <f t="shared" si="2"/>
        <v>0</v>
      </c>
      <c r="BT52" s="124"/>
      <c r="BU52" s="210">
        <f t="shared" si="3"/>
        <v>0</v>
      </c>
      <c r="BV52" s="125"/>
      <c r="BW52" s="126"/>
      <c r="BX52" s="127"/>
      <c r="BY52" s="210">
        <f>(SUM($BQ52,$BS52,$BU52))-(SUM($BI52,$BK52,$BM52))</f>
        <v>0</v>
      </c>
      <c r="BZ52" s="119"/>
      <c r="CB52" s="120"/>
      <c r="CC52" s="5"/>
      <c r="CD52" s="119"/>
      <c r="CF52" s="120"/>
      <c r="CG52" s="5"/>
      <c r="CH52" s="121"/>
      <c r="CI52" s="5"/>
      <c r="CJ52" s="121"/>
      <c r="CK52" s="5"/>
      <c r="CL52" s="119"/>
      <c r="CN52" s="120"/>
      <c r="CO52" s="13"/>
      <c r="CP52" s="124"/>
      <c r="CQ52" s="13"/>
      <c r="CR52" s="124"/>
      <c r="CS52" s="13"/>
      <c r="CT52" s="125"/>
      <c r="CU52" s="126"/>
      <c r="CV52" s="127"/>
      <c r="CW52" s="517">
        <f t="shared" si="4"/>
        <v>0</v>
      </c>
      <c r="CX52" s="125"/>
      <c r="CY52" s="126"/>
      <c r="CZ52" s="127"/>
      <c r="DA52" s="518">
        <f t="shared" si="5"/>
        <v>0</v>
      </c>
      <c r="DB52" s="119"/>
    </row>
    <row r="53" spans="1:106" ht="5.15" customHeight="1" x14ac:dyDescent="0.35">
      <c r="A53" s="115"/>
      <c r="B53" s="32"/>
      <c r="C53" s="46"/>
      <c r="D53" s="32"/>
      <c r="E53" s="32"/>
      <c r="F53" s="36"/>
      <c r="H53" s="29"/>
      <c r="I53" s="139"/>
      <c r="J53" s="140"/>
      <c r="K53" s="141"/>
      <c r="L53" s="142"/>
      <c r="M53" s="139"/>
      <c r="N53" s="139"/>
      <c r="O53" s="139"/>
      <c r="P53" s="36"/>
      <c r="R53" s="29"/>
      <c r="S53" s="46"/>
      <c r="T53" s="36"/>
      <c r="V53" s="29"/>
      <c r="W53" s="32"/>
      <c r="X53" s="36"/>
      <c r="Z53" s="29"/>
      <c r="AA53" s="502"/>
      <c r="AB53" s="502"/>
      <c r="AC53" s="502"/>
      <c r="AD53" s="502"/>
      <c r="AE53" s="502"/>
      <c r="AF53" s="503"/>
      <c r="AG53" s="504"/>
      <c r="AH53" s="505"/>
      <c r="AI53" s="502"/>
      <c r="AJ53" s="502"/>
      <c r="AK53" s="502"/>
      <c r="AL53" s="502"/>
      <c r="AM53" s="502"/>
      <c r="AN53" s="36"/>
      <c r="AP53" s="29"/>
      <c r="AQ53" s="121"/>
      <c r="AR53" s="139"/>
      <c r="AS53" s="121"/>
      <c r="AT53" s="139"/>
      <c r="AU53" s="121"/>
      <c r="AV53" s="139"/>
      <c r="AW53" s="121"/>
      <c r="AX53" s="36"/>
      <c r="AZ53" s="29"/>
      <c r="BA53" s="143"/>
      <c r="BB53" s="143"/>
      <c r="BC53" s="143"/>
      <c r="BD53" s="143"/>
      <c r="BE53" s="143"/>
      <c r="BF53" s="36"/>
      <c r="BH53" s="29"/>
      <c r="BI53" s="124"/>
      <c r="BJ53" s="143"/>
      <c r="BK53" s="124"/>
      <c r="BL53" s="143"/>
      <c r="BM53" s="124"/>
      <c r="BN53" s="144"/>
      <c r="BO53" s="145"/>
      <c r="BP53" s="146"/>
      <c r="BQ53" s="124"/>
      <c r="BR53" s="143"/>
      <c r="BS53" s="124"/>
      <c r="BT53" s="143"/>
      <c r="BU53" s="124"/>
      <c r="BV53" s="144"/>
      <c r="BW53" s="145"/>
      <c r="BX53" s="146"/>
      <c r="BY53" s="124"/>
      <c r="BZ53" s="36"/>
      <c r="CB53" s="29"/>
      <c r="CC53" s="506"/>
      <c r="CD53" s="36"/>
      <c r="CF53" s="29"/>
      <c r="CG53" s="139"/>
      <c r="CH53" s="139"/>
      <c r="CI53" s="139"/>
      <c r="CJ53" s="139"/>
      <c r="CK53" s="139"/>
      <c r="CL53" s="36"/>
      <c r="CN53" s="29"/>
      <c r="CO53" s="143"/>
      <c r="CP53" s="143"/>
      <c r="CQ53" s="143"/>
      <c r="CR53" s="143"/>
      <c r="CS53" s="143"/>
      <c r="CT53" s="144"/>
      <c r="CU53" s="145"/>
      <c r="CV53" s="146"/>
      <c r="CW53" s="124"/>
      <c r="CX53" s="144"/>
      <c r="CY53" s="145"/>
      <c r="CZ53" s="146"/>
      <c r="DA53" s="185"/>
      <c r="DB53" s="36"/>
    </row>
    <row r="54" spans="1:106" s="92" customFormat="1" x14ac:dyDescent="0.35">
      <c r="A54" s="118"/>
      <c r="B54" s="46"/>
      <c r="C54" s="243" t="str">
        <f t="shared" si="6"/>
        <v/>
      </c>
      <c r="D54" s="46"/>
      <c r="E54" s="4"/>
      <c r="F54" s="119"/>
      <c r="H54" s="120"/>
      <c r="I54" s="15"/>
      <c r="J54" s="122"/>
      <c r="K54" s="40"/>
      <c r="L54" s="123"/>
      <c r="M54" s="15"/>
      <c r="N54" s="121"/>
      <c r="O54" s="15"/>
      <c r="P54" s="119"/>
      <c r="R54" s="120"/>
      <c r="S54" s="3">
        <f t="shared" si="0"/>
        <v>0</v>
      </c>
      <c r="T54" s="119"/>
      <c r="V54" s="120"/>
      <c r="W54" s="1"/>
      <c r="X54" s="119"/>
      <c r="Z54" s="120"/>
      <c r="AA54" s="12"/>
      <c r="AB54" s="498"/>
      <c r="AC54" s="12"/>
      <c r="AD54" s="498"/>
      <c r="AE54" s="12"/>
      <c r="AF54" s="499"/>
      <c r="AG54" s="500"/>
      <c r="AH54" s="501"/>
      <c r="AI54" s="12"/>
      <c r="AJ54" s="498"/>
      <c r="AK54" s="12"/>
      <c r="AL54" s="498"/>
      <c r="AM54" s="12"/>
      <c r="AN54" s="119"/>
      <c r="AP54" s="120"/>
      <c r="AQ54" s="209">
        <f>ROUND($AW54*$AI54,0)</f>
        <v>0</v>
      </c>
      <c r="AR54" s="121"/>
      <c r="AS54" s="209">
        <f>ROUND($AW54*$AK54,0)</f>
        <v>0</v>
      </c>
      <c r="AT54" s="121"/>
      <c r="AU54" s="209">
        <f>AW54-AQ54-AS54</f>
        <v>0</v>
      </c>
      <c r="AV54" s="121"/>
      <c r="AW54" s="209">
        <f>$S54-$W54</f>
        <v>0</v>
      </c>
      <c r="AX54" s="119"/>
      <c r="AZ54" s="120"/>
      <c r="BA54" s="13"/>
      <c r="BB54" s="124"/>
      <c r="BC54" s="13"/>
      <c r="BD54" s="124"/>
      <c r="BE54" s="13"/>
      <c r="BF54" s="119"/>
      <c r="BH54" s="120"/>
      <c r="BI54" s="210">
        <f>(ROUND($I54*$AA54,0))*$BA54</f>
        <v>0</v>
      </c>
      <c r="BJ54" s="124"/>
      <c r="BK54" s="210">
        <f>(ROUND($I54*$AC54,0))*BC54</f>
        <v>0</v>
      </c>
      <c r="BL54" s="124"/>
      <c r="BM54" s="210">
        <f>(I54-(ROUND((I54*AA54),0))-(ROUND((I54*AC54),0)))*BE54</f>
        <v>0</v>
      </c>
      <c r="BN54" s="125"/>
      <c r="BO54" s="126"/>
      <c r="BP54" s="127"/>
      <c r="BQ54" s="210">
        <f t="shared" si="1"/>
        <v>0</v>
      </c>
      <c r="BR54" s="124"/>
      <c r="BS54" s="210">
        <f t="shared" si="2"/>
        <v>0</v>
      </c>
      <c r="BT54" s="124"/>
      <c r="BU54" s="210">
        <f t="shared" si="3"/>
        <v>0</v>
      </c>
      <c r="BV54" s="125"/>
      <c r="BW54" s="126"/>
      <c r="BX54" s="127"/>
      <c r="BY54" s="210">
        <f>(SUM($BQ54,$BS54,$BU54))-(SUM($BI54,$BK54,$BM54))</f>
        <v>0</v>
      </c>
      <c r="BZ54" s="119"/>
      <c r="CB54" s="120"/>
      <c r="CC54" s="5"/>
      <c r="CD54" s="119"/>
      <c r="CF54" s="120"/>
      <c r="CG54" s="5"/>
      <c r="CH54" s="121"/>
      <c r="CI54" s="5"/>
      <c r="CJ54" s="121"/>
      <c r="CK54" s="5"/>
      <c r="CL54" s="119"/>
      <c r="CN54" s="120"/>
      <c r="CO54" s="13"/>
      <c r="CP54" s="124"/>
      <c r="CQ54" s="13"/>
      <c r="CR54" s="124"/>
      <c r="CS54" s="13"/>
      <c r="CT54" s="125"/>
      <c r="CU54" s="126"/>
      <c r="CV54" s="127"/>
      <c r="CW54" s="517">
        <f t="shared" si="4"/>
        <v>0</v>
      </c>
      <c r="CX54" s="125"/>
      <c r="CY54" s="126"/>
      <c r="CZ54" s="127"/>
      <c r="DA54" s="518">
        <f t="shared" si="5"/>
        <v>0</v>
      </c>
      <c r="DB54" s="119"/>
    </row>
    <row r="55" spans="1:106" ht="5.15" customHeight="1" x14ac:dyDescent="0.35">
      <c r="A55" s="115"/>
      <c r="B55" s="32"/>
      <c r="C55" s="46"/>
      <c r="D55" s="32"/>
      <c r="E55" s="32"/>
      <c r="F55" s="36"/>
      <c r="H55" s="29"/>
      <c r="I55" s="139"/>
      <c r="J55" s="140"/>
      <c r="K55" s="141"/>
      <c r="L55" s="142"/>
      <c r="M55" s="139"/>
      <c r="N55" s="139"/>
      <c r="O55" s="139"/>
      <c r="P55" s="36"/>
      <c r="R55" s="29"/>
      <c r="S55" s="46"/>
      <c r="T55" s="36"/>
      <c r="V55" s="29"/>
      <c r="W55" s="32"/>
      <c r="X55" s="36"/>
      <c r="Z55" s="29"/>
      <c r="AA55" s="502"/>
      <c r="AB55" s="502"/>
      <c r="AC55" s="502"/>
      <c r="AD55" s="502"/>
      <c r="AE55" s="502"/>
      <c r="AF55" s="503"/>
      <c r="AG55" s="504"/>
      <c r="AH55" s="505"/>
      <c r="AI55" s="502"/>
      <c r="AJ55" s="502"/>
      <c r="AK55" s="502"/>
      <c r="AL55" s="502"/>
      <c r="AM55" s="502"/>
      <c r="AN55" s="36"/>
      <c r="AP55" s="29"/>
      <c r="AQ55" s="121"/>
      <c r="AR55" s="139"/>
      <c r="AS55" s="121"/>
      <c r="AT55" s="139"/>
      <c r="AU55" s="121"/>
      <c r="AV55" s="139"/>
      <c r="AW55" s="121"/>
      <c r="AX55" s="36"/>
      <c r="AZ55" s="29"/>
      <c r="BA55" s="143"/>
      <c r="BB55" s="143"/>
      <c r="BC55" s="143"/>
      <c r="BD55" s="143"/>
      <c r="BE55" s="143"/>
      <c r="BF55" s="36"/>
      <c r="BH55" s="29"/>
      <c r="BI55" s="124"/>
      <c r="BJ55" s="143"/>
      <c r="BK55" s="124"/>
      <c r="BL55" s="143"/>
      <c r="BM55" s="124"/>
      <c r="BN55" s="144"/>
      <c r="BO55" s="145"/>
      <c r="BP55" s="146"/>
      <c r="BQ55" s="124"/>
      <c r="BR55" s="143"/>
      <c r="BS55" s="124"/>
      <c r="BT55" s="143"/>
      <c r="BU55" s="124"/>
      <c r="BV55" s="144"/>
      <c r="BW55" s="145"/>
      <c r="BX55" s="146"/>
      <c r="BY55" s="124"/>
      <c r="BZ55" s="36"/>
      <c r="CB55" s="29"/>
      <c r="CC55" s="506"/>
      <c r="CD55" s="36"/>
      <c r="CF55" s="29"/>
      <c r="CG55" s="139"/>
      <c r="CH55" s="139"/>
      <c r="CI55" s="139"/>
      <c r="CJ55" s="139"/>
      <c r="CK55" s="139"/>
      <c r="CL55" s="36"/>
      <c r="CN55" s="29"/>
      <c r="CO55" s="143"/>
      <c r="CP55" s="143"/>
      <c r="CQ55" s="143"/>
      <c r="CR55" s="143"/>
      <c r="CS55" s="143"/>
      <c r="CT55" s="144"/>
      <c r="CU55" s="145"/>
      <c r="CV55" s="146"/>
      <c r="CW55" s="124"/>
      <c r="CX55" s="144"/>
      <c r="CY55" s="145"/>
      <c r="CZ55" s="146"/>
      <c r="DA55" s="185"/>
      <c r="DB55" s="36"/>
    </row>
    <row r="56" spans="1:106" s="92" customFormat="1" x14ac:dyDescent="0.35">
      <c r="A56" s="118"/>
      <c r="B56" s="46"/>
      <c r="C56" s="243" t="str">
        <f t="shared" si="6"/>
        <v/>
      </c>
      <c r="D56" s="46"/>
      <c r="E56" s="4"/>
      <c r="F56" s="119"/>
      <c r="H56" s="120"/>
      <c r="I56" s="15"/>
      <c r="J56" s="122"/>
      <c r="K56" s="40"/>
      <c r="L56" s="123"/>
      <c r="M56" s="15"/>
      <c r="N56" s="121"/>
      <c r="O56" s="15"/>
      <c r="P56" s="119"/>
      <c r="R56" s="120"/>
      <c r="S56" s="3">
        <f t="shared" si="0"/>
        <v>0</v>
      </c>
      <c r="T56" s="119"/>
      <c r="V56" s="120"/>
      <c r="W56" s="1"/>
      <c r="X56" s="119"/>
      <c r="Z56" s="120"/>
      <c r="AA56" s="12"/>
      <c r="AB56" s="498"/>
      <c r="AC56" s="12"/>
      <c r="AD56" s="498"/>
      <c r="AE56" s="12"/>
      <c r="AF56" s="499"/>
      <c r="AG56" s="500"/>
      <c r="AH56" s="501"/>
      <c r="AI56" s="12"/>
      <c r="AJ56" s="498"/>
      <c r="AK56" s="12"/>
      <c r="AL56" s="498"/>
      <c r="AM56" s="12"/>
      <c r="AN56" s="119"/>
      <c r="AP56" s="120"/>
      <c r="AQ56" s="209">
        <f>ROUND($AW56*$AI56,0)</f>
        <v>0</v>
      </c>
      <c r="AR56" s="121"/>
      <c r="AS56" s="209">
        <f>ROUND($AW56*$AK56,0)</f>
        <v>0</v>
      </c>
      <c r="AT56" s="121"/>
      <c r="AU56" s="209">
        <f>AW56-AQ56-AS56</f>
        <v>0</v>
      </c>
      <c r="AV56" s="121"/>
      <c r="AW56" s="209">
        <f>$S56-$W56</f>
        <v>0</v>
      </c>
      <c r="AX56" s="119"/>
      <c r="AZ56" s="120"/>
      <c r="BA56" s="13"/>
      <c r="BB56" s="124"/>
      <c r="BC56" s="13"/>
      <c r="BD56" s="124"/>
      <c r="BE56" s="13"/>
      <c r="BF56" s="119"/>
      <c r="BH56" s="120"/>
      <c r="BI56" s="210">
        <f>(ROUND($I56*$AA56,0))*$BA56</f>
        <v>0</v>
      </c>
      <c r="BJ56" s="124"/>
      <c r="BK56" s="210">
        <f>(ROUND($I56*$AC56,0))*BC56</f>
        <v>0</v>
      </c>
      <c r="BL56" s="124"/>
      <c r="BM56" s="210">
        <f>(I56-(ROUND((I56*AA56),0))-(ROUND((I56*AC56),0)))*BE56</f>
        <v>0</v>
      </c>
      <c r="BN56" s="125"/>
      <c r="BO56" s="126"/>
      <c r="BP56" s="127"/>
      <c r="BQ56" s="210">
        <f t="shared" si="1"/>
        <v>0</v>
      </c>
      <c r="BR56" s="124"/>
      <c r="BS56" s="210">
        <f t="shared" si="2"/>
        <v>0</v>
      </c>
      <c r="BT56" s="124"/>
      <c r="BU56" s="210">
        <f t="shared" si="3"/>
        <v>0</v>
      </c>
      <c r="BV56" s="125"/>
      <c r="BW56" s="126"/>
      <c r="BX56" s="127"/>
      <c r="BY56" s="210">
        <f>(SUM($BQ56,$BS56,$BU56))-(SUM($BI56,$BK56,$BM56))</f>
        <v>0</v>
      </c>
      <c r="BZ56" s="119"/>
      <c r="CB56" s="120"/>
      <c r="CC56" s="5"/>
      <c r="CD56" s="119"/>
      <c r="CF56" s="120"/>
      <c r="CG56" s="5"/>
      <c r="CH56" s="121"/>
      <c r="CI56" s="5"/>
      <c r="CJ56" s="121"/>
      <c r="CK56" s="5"/>
      <c r="CL56" s="119"/>
      <c r="CN56" s="120"/>
      <c r="CO56" s="13"/>
      <c r="CP56" s="124"/>
      <c r="CQ56" s="13"/>
      <c r="CR56" s="124"/>
      <c r="CS56" s="13"/>
      <c r="CT56" s="125"/>
      <c r="CU56" s="126"/>
      <c r="CV56" s="127"/>
      <c r="CW56" s="517">
        <f t="shared" si="4"/>
        <v>0</v>
      </c>
      <c r="CX56" s="125"/>
      <c r="CY56" s="126"/>
      <c r="CZ56" s="127"/>
      <c r="DA56" s="518">
        <f t="shared" si="5"/>
        <v>0</v>
      </c>
      <c r="DB56" s="119"/>
    </row>
    <row r="57" spans="1:106" ht="5.15" customHeight="1" x14ac:dyDescent="0.35">
      <c r="A57" s="115"/>
      <c r="B57" s="32"/>
      <c r="C57" s="46"/>
      <c r="D57" s="32"/>
      <c r="E57" s="32"/>
      <c r="F57" s="36"/>
      <c r="H57" s="29"/>
      <c r="I57" s="139"/>
      <c r="J57" s="140"/>
      <c r="K57" s="141"/>
      <c r="L57" s="142"/>
      <c r="M57" s="139"/>
      <c r="N57" s="139"/>
      <c r="O57" s="139"/>
      <c r="P57" s="36"/>
      <c r="R57" s="29"/>
      <c r="S57" s="46"/>
      <c r="T57" s="36"/>
      <c r="V57" s="29"/>
      <c r="W57" s="32"/>
      <c r="X57" s="36"/>
      <c r="Z57" s="29"/>
      <c r="AA57" s="502"/>
      <c r="AB57" s="502"/>
      <c r="AC57" s="502"/>
      <c r="AD57" s="502"/>
      <c r="AE57" s="502"/>
      <c r="AF57" s="503"/>
      <c r="AG57" s="504"/>
      <c r="AH57" s="505"/>
      <c r="AI57" s="502"/>
      <c r="AJ57" s="502"/>
      <c r="AK57" s="502"/>
      <c r="AL57" s="502"/>
      <c r="AM57" s="502"/>
      <c r="AN57" s="36"/>
      <c r="AP57" s="29"/>
      <c r="AQ57" s="121"/>
      <c r="AR57" s="139"/>
      <c r="AS57" s="121"/>
      <c r="AT57" s="139"/>
      <c r="AU57" s="121"/>
      <c r="AV57" s="139"/>
      <c r="AW57" s="121"/>
      <c r="AX57" s="36"/>
      <c r="AZ57" s="29"/>
      <c r="BA57" s="143"/>
      <c r="BB57" s="143"/>
      <c r="BC57" s="143"/>
      <c r="BD57" s="143"/>
      <c r="BE57" s="143"/>
      <c r="BF57" s="36"/>
      <c r="BH57" s="29"/>
      <c r="BI57" s="124"/>
      <c r="BJ57" s="143"/>
      <c r="BK57" s="124"/>
      <c r="BL57" s="143"/>
      <c r="BM57" s="124"/>
      <c r="BN57" s="144"/>
      <c r="BO57" s="145"/>
      <c r="BP57" s="146"/>
      <c r="BQ57" s="124"/>
      <c r="BR57" s="143"/>
      <c r="BS57" s="124"/>
      <c r="BT57" s="143"/>
      <c r="BU57" s="124"/>
      <c r="BV57" s="144"/>
      <c r="BW57" s="145"/>
      <c r="BX57" s="146"/>
      <c r="BY57" s="124"/>
      <c r="BZ57" s="36"/>
      <c r="CB57" s="29"/>
      <c r="CC57" s="506"/>
      <c r="CD57" s="36"/>
      <c r="CF57" s="29"/>
      <c r="CG57" s="139"/>
      <c r="CH57" s="139"/>
      <c r="CI57" s="139"/>
      <c r="CJ57" s="139"/>
      <c r="CK57" s="139"/>
      <c r="CL57" s="36"/>
      <c r="CN57" s="29"/>
      <c r="CO57" s="143"/>
      <c r="CP57" s="143"/>
      <c r="CQ57" s="143"/>
      <c r="CR57" s="143"/>
      <c r="CS57" s="143"/>
      <c r="CT57" s="144"/>
      <c r="CU57" s="145"/>
      <c r="CV57" s="146"/>
      <c r="CW57" s="124"/>
      <c r="CX57" s="144"/>
      <c r="CY57" s="145"/>
      <c r="CZ57" s="146"/>
      <c r="DA57" s="185"/>
      <c r="DB57" s="36"/>
    </row>
    <row r="58" spans="1:106" s="92" customFormat="1" x14ac:dyDescent="0.35">
      <c r="A58" s="118"/>
      <c r="B58" s="46"/>
      <c r="C58" s="243" t="str">
        <f t="shared" si="6"/>
        <v/>
      </c>
      <c r="D58" s="46"/>
      <c r="E58" s="4"/>
      <c r="F58" s="119"/>
      <c r="H58" s="120"/>
      <c r="I58" s="15"/>
      <c r="J58" s="122"/>
      <c r="K58" s="40"/>
      <c r="L58" s="123"/>
      <c r="M58" s="15"/>
      <c r="N58" s="121"/>
      <c r="O58" s="15"/>
      <c r="P58" s="119"/>
      <c r="R58" s="120"/>
      <c r="S58" s="3">
        <f t="shared" si="0"/>
        <v>0</v>
      </c>
      <c r="T58" s="119"/>
      <c r="V58" s="120"/>
      <c r="W58" s="1"/>
      <c r="X58" s="119"/>
      <c r="Z58" s="120"/>
      <c r="AA58" s="12"/>
      <c r="AB58" s="498"/>
      <c r="AC58" s="12"/>
      <c r="AD58" s="498"/>
      <c r="AE58" s="12"/>
      <c r="AF58" s="499"/>
      <c r="AG58" s="500"/>
      <c r="AH58" s="501"/>
      <c r="AI58" s="12"/>
      <c r="AJ58" s="498"/>
      <c r="AK58" s="12"/>
      <c r="AL58" s="498"/>
      <c r="AM58" s="12"/>
      <c r="AN58" s="119"/>
      <c r="AP58" s="120"/>
      <c r="AQ58" s="209">
        <f>ROUND($AW58*$AI58,0)</f>
        <v>0</v>
      </c>
      <c r="AR58" s="121"/>
      <c r="AS58" s="209">
        <f>ROUND($AW58*$AK58,0)</f>
        <v>0</v>
      </c>
      <c r="AT58" s="121"/>
      <c r="AU58" s="209">
        <f>AW58-AQ58-AS58</f>
        <v>0</v>
      </c>
      <c r="AV58" s="121"/>
      <c r="AW58" s="209">
        <f>$S58-$W58</f>
        <v>0</v>
      </c>
      <c r="AX58" s="119"/>
      <c r="AZ58" s="120"/>
      <c r="BA58" s="13"/>
      <c r="BB58" s="124"/>
      <c r="BC58" s="13"/>
      <c r="BD58" s="124"/>
      <c r="BE58" s="13"/>
      <c r="BF58" s="119"/>
      <c r="BH58" s="120"/>
      <c r="BI58" s="210">
        <f>(ROUND($I58*$AA58,0))*$BA58</f>
        <v>0</v>
      </c>
      <c r="BJ58" s="124"/>
      <c r="BK58" s="210">
        <f>(ROUND($I58*$AC58,0))*BC58</f>
        <v>0</v>
      </c>
      <c r="BL58" s="124"/>
      <c r="BM58" s="210">
        <f>(I58-(ROUND((I58*AA58),0))-(ROUND((I58*AC58),0)))*BE58</f>
        <v>0</v>
      </c>
      <c r="BN58" s="125"/>
      <c r="BO58" s="126"/>
      <c r="BP58" s="127"/>
      <c r="BQ58" s="210">
        <f t="shared" si="1"/>
        <v>0</v>
      </c>
      <c r="BR58" s="124"/>
      <c r="BS58" s="210">
        <f t="shared" si="2"/>
        <v>0</v>
      </c>
      <c r="BT58" s="124"/>
      <c r="BU58" s="210">
        <f t="shared" si="3"/>
        <v>0</v>
      </c>
      <c r="BV58" s="125"/>
      <c r="BW58" s="126"/>
      <c r="BX58" s="127"/>
      <c r="BY58" s="210">
        <f>(SUM($BQ58,$BS58,$BU58))-(SUM($BI58,$BK58,$BM58))</f>
        <v>0</v>
      </c>
      <c r="BZ58" s="119"/>
      <c r="CB58" s="120"/>
      <c r="CC58" s="5"/>
      <c r="CD58" s="119"/>
      <c r="CF58" s="120"/>
      <c r="CG58" s="5"/>
      <c r="CH58" s="121"/>
      <c r="CI58" s="5"/>
      <c r="CJ58" s="121"/>
      <c r="CK58" s="5"/>
      <c r="CL58" s="119"/>
      <c r="CN58" s="120"/>
      <c r="CO58" s="13"/>
      <c r="CP58" s="124"/>
      <c r="CQ58" s="13"/>
      <c r="CR58" s="124"/>
      <c r="CS58" s="13"/>
      <c r="CT58" s="125"/>
      <c r="CU58" s="126"/>
      <c r="CV58" s="127"/>
      <c r="CW58" s="517">
        <f t="shared" si="4"/>
        <v>0</v>
      </c>
      <c r="CX58" s="125"/>
      <c r="CY58" s="126"/>
      <c r="CZ58" s="127"/>
      <c r="DA58" s="518">
        <f t="shared" si="5"/>
        <v>0</v>
      </c>
      <c r="DB58" s="119"/>
    </row>
    <row r="59" spans="1:106" ht="5.15" customHeight="1" x14ac:dyDescent="0.35">
      <c r="A59" s="115"/>
      <c r="B59" s="32"/>
      <c r="C59" s="46"/>
      <c r="D59" s="32"/>
      <c r="E59" s="32"/>
      <c r="F59" s="36"/>
      <c r="H59" s="29"/>
      <c r="I59" s="139"/>
      <c r="J59" s="140"/>
      <c r="K59" s="141"/>
      <c r="L59" s="142"/>
      <c r="M59" s="139"/>
      <c r="N59" s="139"/>
      <c r="O59" s="139"/>
      <c r="P59" s="36"/>
      <c r="R59" s="29"/>
      <c r="S59" s="46"/>
      <c r="T59" s="36"/>
      <c r="V59" s="29"/>
      <c r="W59" s="32"/>
      <c r="X59" s="36"/>
      <c r="Z59" s="29"/>
      <c r="AA59" s="502"/>
      <c r="AB59" s="502"/>
      <c r="AC59" s="502"/>
      <c r="AD59" s="502"/>
      <c r="AE59" s="502"/>
      <c r="AF59" s="503"/>
      <c r="AG59" s="504"/>
      <c r="AH59" s="505"/>
      <c r="AI59" s="502"/>
      <c r="AJ59" s="502"/>
      <c r="AK59" s="502"/>
      <c r="AL59" s="502"/>
      <c r="AM59" s="502"/>
      <c r="AN59" s="36"/>
      <c r="AP59" s="29"/>
      <c r="AQ59" s="121"/>
      <c r="AR59" s="139"/>
      <c r="AS59" s="121"/>
      <c r="AT59" s="139"/>
      <c r="AU59" s="121"/>
      <c r="AV59" s="139"/>
      <c r="AW59" s="121"/>
      <c r="AX59" s="36"/>
      <c r="AZ59" s="29"/>
      <c r="BA59" s="143"/>
      <c r="BB59" s="143"/>
      <c r="BC59" s="143"/>
      <c r="BD59" s="143"/>
      <c r="BE59" s="143"/>
      <c r="BF59" s="36"/>
      <c r="BH59" s="29"/>
      <c r="BI59" s="124"/>
      <c r="BJ59" s="143"/>
      <c r="BK59" s="124"/>
      <c r="BL59" s="143"/>
      <c r="BM59" s="124"/>
      <c r="BN59" s="144"/>
      <c r="BO59" s="145"/>
      <c r="BP59" s="146"/>
      <c r="BQ59" s="124"/>
      <c r="BR59" s="143"/>
      <c r="BS59" s="124"/>
      <c r="BT59" s="143"/>
      <c r="BU59" s="124"/>
      <c r="BV59" s="144"/>
      <c r="BW59" s="145"/>
      <c r="BX59" s="146"/>
      <c r="BY59" s="124"/>
      <c r="BZ59" s="36"/>
      <c r="CB59" s="29"/>
      <c r="CC59" s="506"/>
      <c r="CD59" s="36"/>
      <c r="CF59" s="29"/>
      <c r="CG59" s="139"/>
      <c r="CH59" s="139"/>
      <c r="CI59" s="139"/>
      <c r="CJ59" s="139"/>
      <c r="CK59" s="139"/>
      <c r="CL59" s="36"/>
      <c r="CN59" s="29"/>
      <c r="CO59" s="143"/>
      <c r="CP59" s="143"/>
      <c r="CQ59" s="143"/>
      <c r="CR59" s="143"/>
      <c r="CS59" s="143"/>
      <c r="CT59" s="144"/>
      <c r="CU59" s="145"/>
      <c r="CV59" s="146"/>
      <c r="CW59" s="124"/>
      <c r="CX59" s="144"/>
      <c r="CY59" s="145"/>
      <c r="CZ59" s="146"/>
      <c r="DA59" s="185"/>
      <c r="DB59" s="36"/>
    </row>
    <row r="60" spans="1:106" s="92" customFormat="1" x14ac:dyDescent="0.35">
      <c r="A60" s="118"/>
      <c r="B60" s="46"/>
      <c r="C60" s="243" t="str">
        <f t="shared" si="6"/>
        <v/>
      </c>
      <c r="D60" s="46"/>
      <c r="E60" s="4"/>
      <c r="F60" s="119"/>
      <c r="H60" s="120"/>
      <c r="I60" s="15"/>
      <c r="J60" s="122"/>
      <c r="K60" s="40"/>
      <c r="L60" s="123"/>
      <c r="M60" s="15"/>
      <c r="N60" s="121"/>
      <c r="O60" s="15"/>
      <c r="P60" s="119"/>
      <c r="R60" s="120"/>
      <c r="S60" s="3">
        <f t="shared" si="0"/>
        <v>0</v>
      </c>
      <c r="T60" s="119"/>
      <c r="V60" s="120"/>
      <c r="W60" s="1"/>
      <c r="X60" s="119"/>
      <c r="Z60" s="120"/>
      <c r="AA60" s="12"/>
      <c r="AB60" s="498"/>
      <c r="AC60" s="12"/>
      <c r="AD60" s="498"/>
      <c r="AE60" s="12"/>
      <c r="AF60" s="499"/>
      <c r="AG60" s="500"/>
      <c r="AH60" s="501"/>
      <c r="AI60" s="12"/>
      <c r="AJ60" s="498"/>
      <c r="AK60" s="12"/>
      <c r="AL60" s="498"/>
      <c r="AM60" s="12"/>
      <c r="AN60" s="119"/>
      <c r="AP60" s="120"/>
      <c r="AQ60" s="209">
        <f>ROUND($AW60*$AI60,0)</f>
        <v>0</v>
      </c>
      <c r="AR60" s="121"/>
      <c r="AS60" s="209">
        <f>ROUND($AW60*$AK60,0)</f>
        <v>0</v>
      </c>
      <c r="AT60" s="121"/>
      <c r="AU60" s="209">
        <f>AW60-AQ60-AS60</f>
        <v>0</v>
      </c>
      <c r="AV60" s="121"/>
      <c r="AW60" s="209">
        <f>$S60-$W60</f>
        <v>0</v>
      </c>
      <c r="AX60" s="119"/>
      <c r="AZ60" s="120"/>
      <c r="BA60" s="13"/>
      <c r="BB60" s="124"/>
      <c r="BC60" s="13"/>
      <c r="BD60" s="124"/>
      <c r="BE60" s="13"/>
      <c r="BF60" s="119"/>
      <c r="BH60" s="120"/>
      <c r="BI60" s="210">
        <f>(ROUND($I60*$AA60,0))*$BA60</f>
        <v>0</v>
      </c>
      <c r="BJ60" s="124"/>
      <c r="BK60" s="210">
        <f>(ROUND($I60*$AC60,0))*BC60</f>
        <v>0</v>
      </c>
      <c r="BL60" s="124"/>
      <c r="BM60" s="210">
        <f>(I60-(ROUND((I60*AA60),0))-(ROUND((I60*AC60),0)))*BE60</f>
        <v>0</v>
      </c>
      <c r="BN60" s="125"/>
      <c r="BO60" s="126"/>
      <c r="BP60" s="127"/>
      <c r="BQ60" s="210">
        <f t="shared" si="1"/>
        <v>0</v>
      </c>
      <c r="BR60" s="124"/>
      <c r="BS60" s="210">
        <f t="shared" si="2"/>
        <v>0</v>
      </c>
      <c r="BT60" s="124"/>
      <c r="BU60" s="210">
        <f t="shared" si="3"/>
        <v>0</v>
      </c>
      <c r="BV60" s="125"/>
      <c r="BW60" s="126"/>
      <c r="BX60" s="127"/>
      <c r="BY60" s="210">
        <f>(SUM($BQ60,$BS60,$BU60))-(SUM($BI60,$BK60,$BM60))</f>
        <v>0</v>
      </c>
      <c r="BZ60" s="119"/>
      <c r="CB60" s="120"/>
      <c r="CC60" s="5"/>
      <c r="CD60" s="119"/>
      <c r="CF60" s="120"/>
      <c r="CG60" s="5"/>
      <c r="CH60" s="121"/>
      <c r="CI60" s="5"/>
      <c r="CJ60" s="121"/>
      <c r="CK60" s="5"/>
      <c r="CL60" s="119"/>
      <c r="CN60" s="120"/>
      <c r="CO60" s="13"/>
      <c r="CP60" s="124"/>
      <c r="CQ60" s="13"/>
      <c r="CR60" s="124"/>
      <c r="CS60" s="13"/>
      <c r="CT60" s="125"/>
      <c r="CU60" s="126"/>
      <c r="CV60" s="127"/>
      <c r="CW60" s="517">
        <f t="shared" si="4"/>
        <v>0</v>
      </c>
      <c r="CX60" s="125"/>
      <c r="CY60" s="126"/>
      <c r="CZ60" s="127"/>
      <c r="DA60" s="518">
        <f t="shared" si="5"/>
        <v>0</v>
      </c>
      <c r="DB60" s="119"/>
    </row>
    <row r="61" spans="1:106" ht="5.15" customHeight="1" x14ac:dyDescent="0.35">
      <c r="A61" s="115"/>
      <c r="B61" s="32"/>
      <c r="C61" s="46"/>
      <c r="D61" s="32"/>
      <c r="E61" s="32"/>
      <c r="F61" s="36"/>
      <c r="H61" s="29"/>
      <c r="I61" s="139"/>
      <c r="J61" s="140"/>
      <c r="K61" s="141"/>
      <c r="L61" s="142"/>
      <c r="M61" s="139"/>
      <c r="N61" s="139"/>
      <c r="O61" s="139"/>
      <c r="P61" s="36"/>
      <c r="R61" s="29"/>
      <c r="S61" s="46"/>
      <c r="T61" s="36"/>
      <c r="V61" s="29"/>
      <c r="W61" s="32"/>
      <c r="X61" s="36"/>
      <c r="Z61" s="29"/>
      <c r="AA61" s="502"/>
      <c r="AB61" s="502"/>
      <c r="AC61" s="502"/>
      <c r="AD61" s="502"/>
      <c r="AE61" s="502"/>
      <c r="AF61" s="503"/>
      <c r="AG61" s="504"/>
      <c r="AH61" s="505"/>
      <c r="AI61" s="502"/>
      <c r="AJ61" s="502"/>
      <c r="AK61" s="502"/>
      <c r="AL61" s="502"/>
      <c r="AM61" s="502"/>
      <c r="AN61" s="36"/>
      <c r="AP61" s="29"/>
      <c r="AQ61" s="121"/>
      <c r="AR61" s="139"/>
      <c r="AS61" s="121"/>
      <c r="AT61" s="139"/>
      <c r="AU61" s="121"/>
      <c r="AV61" s="139"/>
      <c r="AW61" s="121"/>
      <c r="AX61" s="36"/>
      <c r="AZ61" s="29"/>
      <c r="BA61" s="143"/>
      <c r="BB61" s="143"/>
      <c r="BC61" s="143"/>
      <c r="BD61" s="143"/>
      <c r="BE61" s="143"/>
      <c r="BF61" s="36"/>
      <c r="BH61" s="29"/>
      <c r="BI61" s="124"/>
      <c r="BJ61" s="143"/>
      <c r="BK61" s="124"/>
      <c r="BL61" s="143"/>
      <c r="BM61" s="124"/>
      <c r="BN61" s="144"/>
      <c r="BO61" s="145"/>
      <c r="BP61" s="146"/>
      <c r="BQ61" s="124"/>
      <c r="BR61" s="143"/>
      <c r="BS61" s="124"/>
      <c r="BT61" s="143"/>
      <c r="BU61" s="124"/>
      <c r="BV61" s="144"/>
      <c r="BW61" s="145"/>
      <c r="BX61" s="146"/>
      <c r="BY61" s="124"/>
      <c r="BZ61" s="36"/>
      <c r="CB61" s="29"/>
      <c r="CC61" s="506"/>
      <c r="CD61" s="36"/>
      <c r="CF61" s="29"/>
      <c r="CG61" s="139"/>
      <c r="CH61" s="139"/>
      <c r="CI61" s="139"/>
      <c r="CJ61" s="139"/>
      <c r="CK61" s="139"/>
      <c r="CL61" s="36"/>
      <c r="CN61" s="29"/>
      <c r="CO61" s="143"/>
      <c r="CP61" s="143"/>
      <c r="CQ61" s="143"/>
      <c r="CR61" s="143"/>
      <c r="CS61" s="143"/>
      <c r="CT61" s="144"/>
      <c r="CU61" s="145"/>
      <c r="CV61" s="146"/>
      <c r="CW61" s="124"/>
      <c r="CX61" s="144"/>
      <c r="CY61" s="145"/>
      <c r="CZ61" s="146"/>
      <c r="DA61" s="185"/>
      <c r="DB61" s="36"/>
    </row>
    <row r="62" spans="1:106" s="92" customFormat="1" x14ac:dyDescent="0.35">
      <c r="A62" s="118"/>
      <c r="B62" s="46"/>
      <c r="C62" s="243" t="str">
        <f t="shared" si="6"/>
        <v/>
      </c>
      <c r="D62" s="46"/>
      <c r="E62" s="4"/>
      <c r="F62" s="119"/>
      <c r="H62" s="120"/>
      <c r="I62" s="15"/>
      <c r="J62" s="122"/>
      <c r="K62" s="40"/>
      <c r="L62" s="123"/>
      <c r="M62" s="15"/>
      <c r="N62" s="121"/>
      <c r="O62" s="15"/>
      <c r="P62" s="119"/>
      <c r="R62" s="120"/>
      <c r="S62" s="3">
        <f t="shared" si="0"/>
        <v>0</v>
      </c>
      <c r="T62" s="119"/>
      <c r="V62" s="120"/>
      <c r="W62" s="1"/>
      <c r="X62" s="119"/>
      <c r="Z62" s="120"/>
      <c r="AA62" s="12"/>
      <c r="AB62" s="498"/>
      <c r="AC62" s="12"/>
      <c r="AD62" s="498"/>
      <c r="AE62" s="12"/>
      <c r="AF62" s="499"/>
      <c r="AG62" s="500"/>
      <c r="AH62" s="501"/>
      <c r="AI62" s="12"/>
      <c r="AJ62" s="498"/>
      <c r="AK62" s="12"/>
      <c r="AL62" s="498"/>
      <c r="AM62" s="12"/>
      <c r="AN62" s="119"/>
      <c r="AP62" s="120"/>
      <c r="AQ62" s="209">
        <f>ROUND($AW62*$AI62,0)</f>
        <v>0</v>
      </c>
      <c r="AR62" s="121"/>
      <c r="AS62" s="209">
        <f>ROUND($AW62*$AK62,0)</f>
        <v>0</v>
      </c>
      <c r="AT62" s="121"/>
      <c r="AU62" s="209">
        <f>AW62-AQ62-AS62</f>
        <v>0</v>
      </c>
      <c r="AV62" s="121"/>
      <c r="AW62" s="209">
        <f>$S62-$W62</f>
        <v>0</v>
      </c>
      <c r="AX62" s="119"/>
      <c r="AZ62" s="120"/>
      <c r="BA62" s="13"/>
      <c r="BB62" s="124"/>
      <c r="BC62" s="13"/>
      <c r="BD62" s="124"/>
      <c r="BE62" s="13"/>
      <c r="BF62" s="119"/>
      <c r="BH62" s="120"/>
      <c r="BI62" s="210">
        <f>(ROUND($I62*$AA62,0))*$BA62</f>
        <v>0</v>
      </c>
      <c r="BJ62" s="124"/>
      <c r="BK62" s="210">
        <f>(ROUND($I62*$AC62,0))*BC62</f>
        <v>0</v>
      </c>
      <c r="BL62" s="124"/>
      <c r="BM62" s="210">
        <f>(I62-(ROUND((I62*AA62),0))-(ROUND((I62*AC62),0)))*BE62</f>
        <v>0</v>
      </c>
      <c r="BN62" s="125"/>
      <c r="BO62" s="126"/>
      <c r="BP62" s="127"/>
      <c r="BQ62" s="210">
        <f t="shared" si="1"/>
        <v>0</v>
      </c>
      <c r="BR62" s="124"/>
      <c r="BS62" s="210">
        <f t="shared" si="2"/>
        <v>0</v>
      </c>
      <c r="BT62" s="124"/>
      <c r="BU62" s="210">
        <f t="shared" si="3"/>
        <v>0</v>
      </c>
      <c r="BV62" s="125"/>
      <c r="BW62" s="126"/>
      <c r="BX62" s="127"/>
      <c r="BY62" s="210">
        <f>(SUM($BQ62,$BS62,$BU62))-(SUM($BI62,$BK62,$BM62))</f>
        <v>0</v>
      </c>
      <c r="BZ62" s="119"/>
      <c r="CB62" s="120"/>
      <c r="CC62" s="5"/>
      <c r="CD62" s="119"/>
      <c r="CF62" s="120"/>
      <c r="CG62" s="5"/>
      <c r="CH62" s="121"/>
      <c r="CI62" s="5"/>
      <c r="CJ62" s="121"/>
      <c r="CK62" s="5"/>
      <c r="CL62" s="119"/>
      <c r="CN62" s="120"/>
      <c r="CO62" s="13"/>
      <c r="CP62" s="124"/>
      <c r="CQ62" s="13"/>
      <c r="CR62" s="124"/>
      <c r="CS62" s="13"/>
      <c r="CT62" s="125"/>
      <c r="CU62" s="126"/>
      <c r="CV62" s="127"/>
      <c r="CW62" s="517">
        <f t="shared" si="4"/>
        <v>0</v>
      </c>
      <c r="CX62" s="125"/>
      <c r="CY62" s="126"/>
      <c r="CZ62" s="127"/>
      <c r="DA62" s="518">
        <f t="shared" si="5"/>
        <v>0</v>
      </c>
      <c r="DB62" s="119"/>
    </row>
    <row r="63" spans="1:106" ht="5.15" customHeight="1" x14ac:dyDescent="0.35">
      <c r="A63" s="115"/>
      <c r="B63" s="32"/>
      <c r="C63" s="46"/>
      <c r="D63" s="32"/>
      <c r="E63" s="32"/>
      <c r="F63" s="36"/>
      <c r="H63" s="29"/>
      <c r="I63" s="139"/>
      <c r="J63" s="140"/>
      <c r="K63" s="141"/>
      <c r="L63" s="142"/>
      <c r="M63" s="139"/>
      <c r="N63" s="139"/>
      <c r="O63" s="139"/>
      <c r="P63" s="36"/>
      <c r="R63" s="29"/>
      <c r="S63" s="46"/>
      <c r="T63" s="36"/>
      <c r="V63" s="29"/>
      <c r="W63" s="32"/>
      <c r="X63" s="36"/>
      <c r="Z63" s="29"/>
      <c r="AA63" s="502"/>
      <c r="AB63" s="502"/>
      <c r="AC63" s="502"/>
      <c r="AD63" s="502"/>
      <c r="AE63" s="502"/>
      <c r="AF63" s="503"/>
      <c r="AG63" s="504"/>
      <c r="AH63" s="505"/>
      <c r="AI63" s="502"/>
      <c r="AJ63" s="502"/>
      <c r="AK63" s="502"/>
      <c r="AL63" s="502"/>
      <c r="AM63" s="502"/>
      <c r="AN63" s="36"/>
      <c r="AP63" s="29"/>
      <c r="AQ63" s="121"/>
      <c r="AR63" s="139"/>
      <c r="AS63" s="121"/>
      <c r="AT63" s="139"/>
      <c r="AU63" s="121"/>
      <c r="AV63" s="139"/>
      <c r="AW63" s="121"/>
      <c r="AX63" s="36"/>
      <c r="AZ63" s="29"/>
      <c r="BA63" s="143"/>
      <c r="BB63" s="143"/>
      <c r="BC63" s="143"/>
      <c r="BD63" s="143"/>
      <c r="BE63" s="143"/>
      <c r="BF63" s="36"/>
      <c r="BH63" s="29"/>
      <c r="BI63" s="124"/>
      <c r="BJ63" s="143"/>
      <c r="BK63" s="124"/>
      <c r="BL63" s="143"/>
      <c r="BM63" s="124"/>
      <c r="BN63" s="144"/>
      <c r="BO63" s="145"/>
      <c r="BP63" s="146"/>
      <c r="BQ63" s="124"/>
      <c r="BR63" s="143"/>
      <c r="BS63" s="124"/>
      <c r="BT63" s="143"/>
      <c r="BU63" s="124"/>
      <c r="BV63" s="144"/>
      <c r="BW63" s="145"/>
      <c r="BX63" s="146"/>
      <c r="BY63" s="124"/>
      <c r="BZ63" s="36"/>
      <c r="CB63" s="29"/>
      <c r="CC63" s="506"/>
      <c r="CD63" s="36"/>
      <c r="CF63" s="29"/>
      <c r="CG63" s="139"/>
      <c r="CH63" s="139"/>
      <c r="CI63" s="139"/>
      <c r="CJ63" s="139"/>
      <c r="CK63" s="139"/>
      <c r="CL63" s="36"/>
      <c r="CN63" s="29"/>
      <c r="CO63" s="143"/>
      <c r="CP63" s="143"/>
      <c r="CQ63" s="143"/>
      <c r="CR63" s="143"/>
      <c r="CS63" s="143"/>
      <c r="CT63" s="144"/>
      <c r="CU63" s="145"/>
      <c r="CV63" s="146"/>
      <c r="CW63" s="124"/>
      <c r="CX63" s="144"/>
      <c r="CY63" s="145"/>
      <c r="CZ63" s="146"/>
      <c r="DA63" s="185"/>
      <c r="DB63" s="36"/>
    </row>
    <row r="64" spans="1:106" s="92" customFormat="1" x14ac:dyDescent="0.35">
      <c r="A64" s="118"/>
      <c r="B64" s="46"/>
      <c r="C64" s="243" t="str">
        <f t="shared" si="6"/>
        <v/>
      </c>
      <c r="D64" s="46"/>
      <c r="E64" s="4"/>
      <c r="F64" s="119"/>
      <c r="H64" s="120"/>
      <c r="I64" s="15"/>
      <c r="J64" s="122"/>
      <c r="K64" s="40"/>
      <c r="L64" s="123"/>
      <c r="M64" s="15"/>
      <c r="N64" s="121"/>
      <c r="O64" s="15"/>
      <c r="P64" s="119"/>
      <c r="R64" s="120"/>
      <c r="S64" s="3">
        <f t="shared" si="0"/>
        <v>0</v>
      </c>
      <c r="T64" s="119"/>
      <c r="V64" s="120"/>
      <c r="W64" s="1"/>
      <c r="X64" s="119"/>
      <c r="Z64" s="120"/>
      <c r="AA64" s="12"/>
      <c r="AB64" s="498"/>
      <c r="AC64" s="12"/>
      <c r="AD64" s="498"/>
      <c r="AE64" s="12"/>
      <c r="AF64" s="499"/>
      <c r="AG64" s="500"/>
      <c r="AH64" s="501"/>
      <c r="AI64" s="12"/>
      <c r="AJ64" s="498"/>
      <c r="AK64" s="12"/>
      <c r="AL64" s="498"/>
      <c r="AM64" s="12"/>
      <c r="AN64" s="119"/>
      <c r="AP64" s="120"/>
      <c r="AQ64" s="209">
        <f>ROUND($AW64*$AI64,0)</f>
        <v>0</v>
      </c>
      <c r="AR64" s="121"/>
      <c r="AS64" s="209">
        <f>ROUND($AW64*$AK64,0)</f>
        <v>0</v>
      </c>
      <c r="AT64" s="121"/>
      <c r="AU64" s="209">
        <f>AW64-AQ64-AS64</f>
        <v>0</v>
      </c>
      <c r="AV64" s="121"/>
      <c r="AW64" s="209">
        <f>$S64-$W64</f>
        <v>0</v>
      </c>
      <c r="AX64" s="119"/>
      <c r="AZ64" s="120"/>
      <c r="BA64" s="13"/>
      <c r="BB64" s="124"/>
      <c r="BC64" s="13"/>
      <c r="BD64" s="124"/>
      <c r="BE64" s="13"/>
      <c r="BF64" s="119"/>
      <c r="BH64" s="120"/>
      <c r="BI64" s="210">
        <f>(ROUND($I64*$AA64,0))*$BA64</f>
        <v>0</v>
      </c>
      <c r="BJ64" s="124"/>
      <c r="BK64" s="210">
        <f>(ROUND($I64*$AC64,0))*BC64</f>
        <v>0</v>
      </c>
      <c r="BL64" s="124"/>
      <c r="BM64" s="210">
        <f>(I64-(ROUND((I64*AA64),0))-(ROUND((I64*AC64),0)))*BE64</f>
        <v>0</v>
      </c>
      <c r="BN64" s="125"/>
      <c r="BO64" s="126"/>
      <c r="BP64" s="127"/>
      <c r="BQ64" s="210">
        <f t="shared" si="1"/>
        <v>0</v>
      </c>
      <c r="BR64" s="124"/>
      <c r="BS64" s="210">
        <f t="shared" si="2"/>
        <v>0</v>
      </c>
      <c r="BT64" s="124"/>
      <c r="BU64" s="210">
        <f t="shared" si="3"/>
        <v>0</v>
      </c>
      <c r="BV64" s="125"/>
      <c r="BW64" s="126"/>
      <c r="BX64" s="127"/>
      <c r="BY64" s="210">
        <f>(SUM($BQ64,$BS64,$BU64))-(SUM($BI64,$BK64,$BM64))</f>
        <v>0</v>
      </c>
      <c r="BZ64" s="119"/>
      <c r="CB64" s="120"/>
      <c r="CC64" s="5"/>
      <c r="CD64" s="119"/>
      <c r="CF64" s="120"/>
      <c r="CG64" s="5"/>
      <c r="CH64" s="121"/>
      <c r="CI64" s="5"/>
      <c r="CJ64" s="121"/>
      <c r="CK64" s="5"/>
      <c r="CL64" s="119"/>
      <c r="CN64" s="120"/>
      <c r="CO64" s="13"/>
      <c r="CP64" s="124"/>
      <c r="CQ64" s="13"/>
      <c r="CR64" s="124"/>
      <c r="CS64" s="13"/>
      <c r="CT64" s="125"/>
      <c r="CU64" s="126"/>
      <c r="CV64" s="127"/>
      <c r="CW64" s="517">
        <f t="shared" si="4"/>
        <v>0</v>
      </c>
      <c r="CX64" s="125"/>
      <c r="CY64" s="126"/>
      <c r="CZ64" s="127"/>
      <c r="DA64" s="518">
        <f t="shared" si="5"/>
        <v>0</v>
      </c>
      <c r="DB64" s="119"/>
    </row>
    <row r="65" spans="1:106" ht="5.15" customHeight="1" x14ac:dyDescent="0.35">
      <c r="A65" s="115"/>
      <c r="B65" s="32"/>
      <c r="C65" s="46"/>
      <c r="D65" s="32"/>
      <c r="E65" s="32"/>
      <c r="F65" s="36"/>
      <c r="H65" s="29"/>
      <c r="I65" s="139"/>
      <c r="J65" s="140"/>
      <c r="K65" s="141"/>
      <c r="L65" s="142"/>
      <c r="M65" s="139"/>
      <c r="N65" s="139"/>
      <c r="O65" s="139"/>
      <c r="P65" s="36"/>
      <c r="R65" s="29"/>
      <c r="S65" s="46"/>
      <c r="T65" s="36"/>
      <c r="V65" s="29"/>
      <c r="W65" s="32"/>
      <c r="X65" s="36"/>
      <c r="Z65" s="29"/>
      <c r="AA65" s="502"/>
      <c r="AB65" s="502"/>
      <c r="AC65" s="502"/>
      <c r="AD65" s="502"/>
      <c r="AE65" s="502"/>
      <c r="AF65" s="503"/>
      <c r="AG65" s="504"/>
      <c r="AH65" s="505"/>
      <c r="AI65" s="502"/>
      <c r="AJ65" s="502"/>
      <c r="AK65" s="502"/>
      <c r="AL65" s="502"/>
      <c r="AM65" s="502"/>
      <c r="AN65" s="36"/>
      <c r="AP65" s="29"/>
      <c r="AQ65" s="121"/>
      <c r="AR65" s="139"/>
      <c r="AS65" s="121"/>
      <c r="AT65" s="139"/>
      <c r="AU65" s="121"/>
      <c r="AV65" s="139"/>
      <c r="AW65" s="121"/>
      <c r="AX65" s="36"/>
      <c r="AZ65" s="29"/>
      <c r="BA65" s="143"/>
      <c r="BB65" s="143"/>
      <c r="BC65" s="143"/>
      <c r="BD65" s="143"/>
      <c r="BE65" s="143"/>
      <c r="BF65" s="36"/>
      <c r="BH65" s="29"/>
      <c r="BI65" s="124"/>
      <c r="BJ65" s="143"/>
      <c r="BK65" s="124"/>
      <c r="BL65" s="143"/>
      <c r="BM65" s="124"/>
      <c r="BN65" s="144"/>
      <c r="BO65" s="145"/>
      <c r="BP65" s="146"/>
      <c r="BQ65" s="124"/>
      <c r="BR65" s="143"/>
      <c r="BS65" s="124"/>
      <c r="BT65" s="143"/>
      <c r="BU65" s="124"/>
      <c r="BV65" s="144"/>
      <c r="BW65" s="145"/>
      <c r="BX65" s="146"/>
      <c r="BY65" s="124"/>
      <c r="BZ65" s="36"/>
      <c r="CB65" s="29"/>
      <c r="CC65" s="506"/>
      <c r="CD65" s="36"/>
      <c r="CF65" s="29"/>
      <c r="CG65" s="139"/>
      <c r="CH65" s="139"/>
      <c r="CI65" s="139"/>
      <c r="CJ65" s="139"/>
      <c r="CK65" s="139"/>
      <c r="CL65" s="36"/>
      <c r="CN65" s="29"/>
      <c r="CO65" s="143"/>
      <c r="CP65" s="143"/>
      <c r="CQ65" s="143"/>
      <c r="CR65" s="143"/>
      <c r="CS65" s="143"/>
      <c r="CT65" s="144"/>
      <c r="CU65" s="145"/>
      <c r="CV65" s="146"/>
      <c r="CW65" s="124"/>
      <c r="CX65" s="144"/>
      <c r="CY65" s="145"/>
      <c r="CZ65" s="146"/>
      <c r="DA65" s="185"/>
      <c r="DB65" s="36"/>
    </row>
    <row r="66" spans="1:106" s="92" customFormat="1" x14ac:dyDescent="0.35">
      <c r="A66" s="118"/>
      <c r="B66" s="46"/>
      <c r="C66" s="243" t="str">
        <f t="shared" si="6"/>
        <v/>
      </c>
      <c r="D66" s="46"/>
      <c r="E66" s="4"/>
      <c r="F66" s="119"/>
      <c r="H66" s="120"/>
      <c r="I66" s="15"/>
      <c r="J66" s="122"/>
      <c r="K66" s="40"/>
      <c r="L66" s="123"/>
      <c r="M66" s="15"/>
      <c r="N66" s="121"/>
      <c r="O66" s="15"/>
      <c r="P66" s="119"/>
      <c r="R66" s="120"/>
      <c r="S66" s="3">
        <f t="shared" si="0"/>
        <v>0</v>
      </c>
      <c r="T66" s="119"/>
      <c r="V66" s="120"/>
      <c r="W66" s="1"/>
      <c r="X66" s="119"/>
      <c r="Z66" s="120"/>
      <c r="AA66" s="12"/>
      <c r="AB66" s="498"/>
      <c r="AC66" s="12"/>
      <c r="AD66" s="498"/>
      <c r="AE66" s="12"/>
      <c r="AF66" s="499"/>
      <c r="AG66" s="500"/>
      <c r="AH66" s="501"/>
      <c r="AI66" s="12"/>
      <c r="AJ66" s="498"/>
      <c r="AK66" s="12"/>
      <c r="AL66" s="498"/>
      <c r="AM66" s="12"/>
      <c r="AN66" s="119"/>
      <c r="AP66" s="120"/>
      <c r="AQ66" s="209">
        <f>ROUND($AW66*$AI66,0)</f>
        <v>0</v>
      </c>
      <c r="AR66" s="121"/>
      <c r="AS66" s="209">
        <f>ROUND($AW66*$AK66,0)</f>
        <v>0</v>
      </c>
      <c r="AT66" s="121"/>
      <c r="AU66" s="209">
        <f>AW66-AQ66-AS66</f>
        <v>0</v>
      </c>
      <c r="AV66" s="121"/>
      <c r="AW66" s="209">
        <f>$S66-$W66</f>
        <v>0</v>
      </c>
      <c r="AX66" s="119"/>
      <c r="AZ66" s="120"/>
      <c r="BA66" s="13"/>
      <c r="BB66" s="124"/>
      <c r="BC66" s="13"/>
      <c r="BD66" s="124"/>
      <c r="BE66" s="13"/>
      <c r="BF66" s="119"/>
      <c r="BH66" s="120"/>
      <c r="BI66" s="210">
        <f>(ROUND($I66*$AA66,0))*$BA66</f>
        <v>0</v>
      </c>
      <c r="BJ66" s="124"/>
      <c r="BK66" s="210">
        <f>(ROUND($I66*$AC66,0))*BC66</f>
        <v>0</v>
      </c>
      <c r="BL66" s="124"/>
      <c r="BM66" s="210">
        <f>(I66-(ROUND((I66*AA66),0))-(ROUND((I66*AC66),0)))*BE66</f>
        <v>0</v>
      </c>
      <c r="BN66" s="125"/>
      <c r="BO66" s="126"/>
      <c r="BP66" s="127"/>
      <c r="BQ66" s="210">
        <f t="shared" si="1"/>
        <v>0</v>
      </c>
      <c r="BR66" s="124"/>
      <c r="BS66" s="210">
        <f t="shared" si="2"/>
        <v>0</v>
      </c>
      <c r="BT66" s="124"/>
      <c r="BU66" s="210">
        <f t="shared" si="3"/>
        <v>0</v>
      </c>
      <c r="BV66" s="125"/>
      <c r="BW66" s="126"/>
      <c r="BX66" s="127"/>
      <c r="BY66" s="210">
        <f>(SUM($BQ66,$BS66,$BU66))-(SUM($BI66,$BK66,$BM66))</f>
        <v>0</v>
      </c>
      <c r="BZ66" s="119"/>
      <c r="CB66" s="120"/>
      <c r="CC66" s="5"/>
      <c r="CD66" s="119"/>
      <c r="CF66" s="120"/>
      <c r="CG66" s="5"/>
      <c r="CH66" s="121"/>
      <c r="CI66" s="5"/>
      <c r="CJ66" s="121"/>
      <c r="CK66" s="5"/>
      <c r="CL66" s="119"/>
      <c r="CN66" s="120"/>
      <c r="CO66" s="13"/>
      <c r="CP66" s="124"/>
      <c r="CQ66" s="13"/>
      <c r="CR66" s="124"/>
      <c r="CS66" s="13"/>
      <c r="CT66" s="125"/>
      <c r="CU66" s="126"/>
      <c r="CV66" s="127"/>
      <c r="CW66" s="517">
        <f t="shared" si="4"/>
        <v>0</v>
      </c>
      <c r="CX66" s="125"/>
      <c r="CY66" s="126"/>
      <c r="CZ66" s="127"/>
      <c r="DA66" s="518">
        <f t="shared" si="5"/>
        <v>0</v>
      </c>
      <c r="DB66" s="119"/>
    </row>
    <row r="67" spans="1:106" ht="5.15" customHeight="1" x14ac:dyDescent="0.35">
      <c r="A67" s="115"/>
      <c r="B67" s="32"/>
      <c r="C67" s="46"/>
      <c r="D67" s="32"/>
      <c r="E67" s="32"/>
      <c r="F67" s="36"/>
      <c r="H67" s="29"/>
      <c r="I67" s="139"/>
      <c r="J67" s="140"/>
      <c r="K67" s="141"/>
      <c r="L67" s="142"/>
      <c r="M67" s="139"/>
      <c r="N67" s="139"/>
      <c r="O67" s="139"/>
      <c r="P67" s="36"/>
      <c r="R67" s="29"/>
      <c r="S67" s="46"/>
      <c r="T67" s="36"/>
      <c r="V67" s="29"/>
      <c r="W67" s="32"/>
      <c r="X67" s="36"/>
      <c r="Z67" s="29"/>
      <c r="AA67" s="502"/>
      <c r="AB67" s="502"/>
      <c r="AC67" s="502"/>
      <c r="AD67" s="502"/>
      <c r="AE67" s="502"/>
      <c r="AF67" s="503"/>
      <c r="AG67" s="504"/>
      <c r="AH67" s="505"/>
      <c r="AI67" s="502"/>
      <c r="AJ67" s="502"/>
      <c r="AK67" s="502"/>
      <c r="AL67" s="502"/>
      <c r="AM67" s="502"/>
      <c r="AN67" s="36"/>
      <c r="AP67" s="29"/>
      <c r="AQ67" s="121"/>
      <c r="AR67" s="139"/>
      <c r="AS67" s="121"/>
      <c r="AT67" s="139"/>
      <c r="AU67" s="121"/>
      <c r="AV67" s="139"/>
      <c r="AW67" s="121"/>
      <c r="AX67" s="36"/>
      <c r="AZ67" s="29"/>
      <c r="BA67" s="143"/>
      <c r="BB67" s="143"/>
      <c r="BC67" s="143"/>
      <c r="BD67" s="143"/>
      <c r="BE67" s="143"/>
      <c r="BF67" s="36"/>
      <c r="BH67" s="29"/>
      <c r="BI67" s="124"/>
      <c r="BJ67" s="143"/>
      <c r="BK67" s="124"/>
      <c r="BL67" s="143"/>
      <c r="BM67" s="124"/>
      <c r="BN67" s="144"/>
      <c r="BO67" s="145"/>
      <c r="BP67" s="146"/>
      <c r="BQ67" s="124"/>
      <c r="BR67" s="143"/>
      <c r="BS67" s="124"/>
      <c r="BT67" s="143"/>
      <c r="BU67" s="124"/>
      <c r="BV67" s="144"/>
      <c r="BW67" s="145"/>
      <c r="BX67" s="146"/>
      <c r="BY67" s="124"/>
      <c r="BZ67" s="36"/>
      <c r="CB67" s="29"/>
      <c r="CC67" s="506"/>
      <c r="CD67" s="36"/>
      <c r="CF67" s="29"/>
      <c r="CG67" s="139"/>
      <c r="CH67" s="139"/>
      <c r="CI67" s="139"/>
      <c r="CJ67" s="139"/>
      <c r="CK67" s="139"/>
      <c r="CL67" s="36"/>
      <c r="CN67" s="29"/>
      <c r="CO67" s="143"/>
      <c r="CP67" s="143"/>
      <c r="CQ67" s="143"/>
      <c r="CR67" s="143"/>
      <c r="CS67" s="143"/>
      <c r="CT67" s="144"/>
      <c r="CU67" s="145"/>
      <c r="CV67" s="146"/>
      <c r="CW67" s="124"/>
      <c r="CX67" s="144"/>
      <c r="CY67" s="145"/>
      <c r="CZ67" s="146"/>
      <c r="DA67" s="185"/>
      <c r="DB67" s="36"/>
    </row>
    <row r="68" spans="1:106" s="92" customFormat="1" x14ac:dyDescent="0.35">
      <c r="A68" s="118"/>
      <c r="B68" s="46"/>
      <c r="C68" s="243" t="str">
        <f t="shared" si="6"/>
        <v/>
      </c>
      <c r="D68" s="46"/>
      <c r="E68" s="4"/>
      <c r="F68" s="119"/>
      <c r="H68" s="120"/>
      <c r="I68" s="15"/>
      <c r="J68" s="122"/>
      <c r="K68" s="40"/>
      <c r="L68" s="123"/>
      <c r="M68" s="15"/>
      <c r="N68" s="121"/>
      <c r="O68" s="15"/>
      <c r="P68" s="119"/>
      <c r="R68" s="120"/>
      <c r="S68" s="3">
        <f t="shared" si="0"/>
        <v>0</v>
      </c>
      <c r="T68" s="119"/>
      <c r="V68" s="120"/>
      <c r="W68" s="1"/>
      <c r="X68" s="119"/>
      <c r="Z68" s="120"/>
      <c r="AA68" s="12"/>
      <c r="AB68" s="498"/>
      <c r="AC68" s="12"/>
      <c r="AD68" s="498"/>
      <c r="AE68" s="12"/>
      <c r="AF68" s="499"/>
      <c r="AG68" s="500"/>
      <c r="AH68" s="501"/>
      <c r="AI68" s="12"/>
      <c r="AJ68" s="498"/>
      <c r="AK68" s="12"/>
      <c r="AL68" s="498"/>
      <c r="AM68" s="12"/>
      <c r="AN68" s="119"/>
      <c r="AP68" s="120"/>
      <c r="AQ68" s="209">
        <f>ROUND($AW68*$AI68,0)</f>
        <v>0</v>
      </c>
      <c r="AR68" s="121"/>
      <c r="AS68" s="209">
        <f>ROUND($AW68*$AK68,0)</f>
        <v>0</v>
      </c>
      <c r="AT68" s="121"/>
      <c r="AU68" s="209">
        <f>AW68-AQ68-AS68</f>
        <v>0</v>
      </c>
      <c r="AV68" s="121"/>
      <c r="AW68" s="209">
        <f>$S68-$W68</f>
        <v>0</v>
      </c>
      <c r="AX68" s="119"/>
      <c r="AZ68" s="120"/>
      <c r="BA68" s="13"/>
      <c r="BB68" s="124"/>
      <c r="BC68" s="13"/>
      <c r="BD68" s="124"/>
      <c r="BE68" s="13"/>
      <c r="BF68" s="119"/>
      <c r="BH68" s="120"/>
      <c r="BI68" s="210">
        <f>(ROUND($I68*$AA68,0))*$BA68</f>
        <v>0</v>
      </c>
      <c r="BJ68" s="124"/>
      <c r="BK68" s="210">
        <f>(ROUND($I68*$AC68,0))*BC68</f>
        <v>0</v>
      </c>
      <c r="BL68" s="124"/>
      <c r="BM68" s="210">
        <f>(I68-(ROUND((I68*AA68),0))-(ROUND((I68*AC68),0)))*BE68</f>
        <v>0</v>
      </c>
      <c r="BN68" s="125"/>
      <c r="BO68" s="126"/>
      <c r="BP68" s="127"/>
      <c r="BQ68" s="210">
        <f t="shared" si="1"/>
        <v>0</v>
      </c>
      <c r="BR68" s="124"/>
      <c r="BS68" s="210">
        <f t="shared" si="2"/>
        <v>0</v>
      </c>
      <c r="BT68" s="124"/>
      <c r="BU68" s="210">
        <f t="shared" si="3"/>
        <v>0</v>
      </c>
      <c r="BV68" s="125"/>
      <c r="BW68" s="126"/>
      <c r="BX68" s="127"/>
      <c r="BY68" s="210">
        <f>(SUM($BQ68,$BS68,$BU68))-(SUM($BI68,$BK68,$BM68))</f>
        <v>0</v>
      </c>
      <c r="BZ68" s="119"/>
      <c r="CB68" s="120"/>
      <c r="CC68" s="5"/>
      <c r="CD68" s="119"/>
      <c r="CF68" s="120"/>
      <c r="CG68" s="5"/>
      <c r="CH68" s="121"/>
      <c r="CI68" s="5"/>
      <c r="CJ68" s="121"/>
      <c r="CK68" s="5"/>
      <c r="CL68" s="119"/>
      <c r="CN68" s="120"/>
      <c r="CO68" s="13"/>
      <c r="CP68" s="124"/>
      <c r="CQ68" s="13"/>
      <c r="CR68" s="124"/>
      <c r="CS68" s="13"/>
      <c r="CT68" s="125"/>
      <c r="CU68" s="126"/>
      <c r="CV68" s="127"/>
      <c r="CW68" s="517">
        <f t="shared" si="4"/>
        <v>0</v>
      </c>
      <c r="CX68" s="125"/>
      <c r="CY68" s="126"/>
      <c r="CZ68" s="127"/>
      <c r="DA68" s="518">
        <f t="shared" si="5"/>
        <v>0</v>
      </c>
      <c r="DB68" s="119"/>
    </row>
    <row r="69" spans="1:106" ht="5.15" customHeight="1" x14ac:dyDescent="0.35">
      <c r="A69" s="115"/>
      <c r="B69" s="32"/>
      <c r="C69" s="46"/>
      <c r="D69" s="32"/>
      <c r="E69" s="32"/>
      <c r="F69" s="36"/>
      <c r="H69" s="29"/>
      <c r="I69" s="139"/>
      <c r="J69" s="140"/>
      <c r="K69" s="141"/>
      <c r="L69" s="142"/>
      <c r="M69" s="139"/>
      <c r="N69" s="139"/>
      <c r="O69" s="139"/>
      <c r="P69" s="36"/>
      <c r="R69" s="29"/>
      <c r="S69" s="46"/>
      <c r="T69" s="36"/>
      <c r="V69" s="29"/>
      <c r="W69" s="32"/>
      <c r="X69" s="36"/>
      <c r="Z69" s="29"/>
      <c r="AA69" s="502"/>
      <c r="AB69" s="502"/>
      <c r="AC69" s="502"/>
      <c r="AD69" s="502"/>
      <c r="AE69" s="502"/>
      <c r="AF69" s="503"/>
      <c r="AG69" s="504"/>
      <c r="AH69" s="505"/>
      <c r="AI69" s="502"/>
      <c r="AJ69" s="502"/>
      <c r="AK69" s="502"/>
      <c r="AL69" s="502"/>
      <c r="AM69" s="502"/>
      <c r="AN69" s="36"/>
      <c r="AP69" s="29"/>
      <c r="AQ69" s="121"/>
      <c r="AR69" s="139"/>
      <c r="AS69" s="121"/>
      <c r="AT69" s="139"/>
      <c r="AU69" s="121"/>
      <c r="AV69" s="139"/>
      <c r="AW69" s="121"/>
      <c r="AX69" s="36"/>
      <c r="AZ69" s="29"/>
      <c r="BA69" s="143"/>
      <c r="BB69" s="143"/>
      <c r="BC69" s="143"/>
      <c r="BD69" s="143"/>
      <c r="BE69" s="143"/>
      <c r="BF69" s="36"/>
      <c r="BH69" s="29"/>
      <c r="BI69" s="124"/>
      <c r="BJ69" s="143"/>
      <c r="BK69" s="124"/>
      <c r="BL69" s="143"/>
      <c r="BM69" s="124"/>
      <c r="BN69" s="144"/>
      <c r="BO69" s="145"/>
      <c r="BP69" s="146"/>
      <c r="BQ69" s="124"/>
      <c r="BR69" s="143"/>
      <c r="BS69" s="124"/>
      <c r="BT69" s="143"/>
      <c r="BU69" s="124"/>
      <c r="BV69" s="144"/>
      <c r="BW69" s="145"/>
      <c r="BX69" s="146"/>
      <c r="BY69" s="124"/>
      <c r="BZ69" s="36"/>
      <c r="CB69" s="29"/>
      <c r="CC69" s="506"/>
      <c r="CD69" s="36"/>
      <c r="CF69" s="29"/>
      <c r="CG69" s="139"/>
      <c r="CH69" s="139"/>
      <c r="CI69" s="139"/>
      <c r="CJ69" s="139"/>
      <c r="CK69" s="139"/>
      <c r="CL69" s="36"/>
      <c r="CN69" s="29"/>
      <c r="CO69" s="143"/>
      <c r="CP69" s="143"/>
      <c r="CQ69" s="143"/>
      <c r="CR69" s="143"/>
      <c r="CS69" s="143"/>
      <c r="CT69" s="144"/>
      <c r="CU69" s="145"/>
      <c r="CV69" s="146"/>
      <c r="CW69" s="124"/>
      <c r="CX69" s="144"/>
      <c r="CY69" s="145"/>
      <c r="CZ69" s="146"/>
      <c r="DA69" s="185"/>
      <c r="DB69" s="36"/>
    </row>
    <row r="70" spans="1:106" s="92" customFormat="1" x14ac:dyDescent="0.35">
      <c r="A70" s="118"/>
      <c r="B70" s="46"/>
      <c r="C70" s="243" t="str">
        <f t="shared" si="6"/>
        <v/>
      </c>
      <c r="D70" s="46"/>
      <c r="E70" s="4"/>
      <c r="F70" s="119"/>
      <c r="H70" s="120"/>
      <c r="I70" s="15"/>
      <c r="J70" s="122"/>
      <c r="K70" s="40"/>
      <c r="L70" s="123"/>
      <c r="M70" s="15"/>
      <c r="N70" s="121"/>
      <c r="O70" s="15"/>
      <c r="P70" s="119"/>
      <c r="R70" s="120"/>
      <c r="S70" s="3">
        <f t="shared" si="0"/>
        <v>0</v>
      </c>
      <c r="T70" s="119"/>
      <c r="V70" s="120"/>
      <c r="W70" s="1"/>
      <c r="X70" s="119"/>
      <c r="Z70" s="120"/>
      <c r="AA70" s="12"/>
      <c r="AB70" s="498"/>
      <c r="AC70" s="12"/>
      <c r="AD70" s="498"/>
      <c r="AE70" s="12"/>
      <c r="AF70" s="499"/>
      <c r="AG70" s="500"/>
      <c r="AH70" s="501"/>
      <c r="AI70" s="12"/>
      <c r="AJ70" s="498"/>
      <c r="AK70" s="12"/>
      <c r="AL70" s="498"/>
      <c r="AM70" s="12"/>
      <c r="AN70" s="119"/>
      <c r="AP70" s="120"/>
      <c r="AQ70" s="209">
        <f>ROUND($AW70*$AI70,0)</f>
        <v>0</v>
      </c>
      <c r="AR70" s="121"/>
      <c r="AS70" s="209">
        <f>ROUND($AW70*$AK70,0)</f>
        <v>0</v>
      </c>
      <c r="AT70" s="121"/>
      <c r="AU70" s="209">
        <f>AW70-AQ70-AS70</f>
        <v>0</v>
      </c>
      <c r="AV70" s="121"/>
      <c r="AW70" s="209">
        <f>$S70-$W70</f>
        <v>0</v>
      </c>
      <c r="AX70" s="119"/>
      <c r="AZ70" s="120"/>
      <c r="BA70" s="13"/>
      <c r="BB70" s="124"/>
      <c r="BC70" s="13"/>
      <c r="BD70" s="124"/>
      <c r="BE70" s="13"/>
      <c r="BF70" s="119"/>
      <c r="BH70" s="120"/>
      <c r="BI70" s="210">
        <f>(ROUND($I70*$AA70,0))*$BA70</f>
        <v>0</v>
      </c>
      <c r="BJ70" s="124"/>
      <c r="BK70" s="210">
        <f>(ROUND($I70*$AC70,0))*BC70</f>
        <v>0</v>
      </c>
      <c r="BL70" s="124"/>
      <c r="BM70" s="210">
        <f>(I70-(ROUND((I70*AA70),0))-(ROUND((I70*AC70),0)))*BE70</f>
        <v>0</v>
      </c>
      <c r="BN70" s="125"/>
      <c r="BO70" s="126"/>
      <c r="BP70" s="127"/>
      <c r="BQ70" s="210">
        <f t="shared" si="1"/>
        <v>0</v>
      </c>
      <c r="BR70" s="124"/>
      <c r="BS70" s="210">
        <f t="shared" si="2"/>
        <v>0</v>
      </c>
      <c r="BT70" s="124"/>
      <c r="BU70" s="210">
        <f t="shared" si="3"/>
        <v>0</v>
      </c>
      <c r="BV70" s="125"/>
      <c r="BW70" s="126"/>
      <c r="BX70" s="127"/>
      <c r="BY70" s="210">
        <f>(SUM($BQ70,$BS70,$BU70))-(SUM($BI70,$BK70,$BM70))</f>
        <v>0</v>
      </c>
      <c r="BZ70" s="119"/>
      <c r="CB70" s="120"/>
      <c r="CC70" s="5"/>
      <c r="CD70" s="119"/>
      <c r="CF70" s="120"/>
      <c r="CG70" s="5"/>
      <c r="CH70" s="121"/>
      <c r="CI70" s="5"/>
      <c r="CJ70" s="121"/>
      <c r="CK70" s="5"/>
      <c r="CL70" s="119"/>
      <c r="CN70" s="120"/>
      <c r="CO70" s="13"/>
      <c r="CP70" s="124"/>
      <c r="CQ70" s="13"/>
      <c r="CR70" s="124"/>
      <c r="CS70" s="13"/>
      <c r="CT70" s="125"/>
      <c r="CU70" s="126"/>
      <c r="CV70" s="127"/>
      <c r="CW70" s="517">
        <f t="shared" si="4"/>
        <v>0</v>
      </c>
      <c r="CX70" s="125"/>
      <c r="CY70" s="126"/>
      <c r="CZ70" s="127"/>
      <c r="DA70" s="518">
        <f t="shared" si="5"/>
        <v>0</v>
      </c>
      <c r="DB70" s="119"/>
    </row>
    <row r="71" spans="1:106" ht="5.15" customHeight="1" x14ac:dyDescent="0.35">
      <c r="A71" s="115"/>
      <c r="B71" s="32"/>
      <c r="C71" s="46"/>
      <c r="D71" s="32"/>
      <c r="E71" s="32"/>
      <c r="F71" s="36"/>
      <c r="H71" s="29"/>
      <c r="I71" s="139"/>
      <c r="J71" s="140"/>
      <c r="K71" s="141"/>
      <c r="L71" s="142"/>
      <c r="M71" s="139"/>
      <c r="N71" s="139"/>
      <c r="O71" s="139"/>
      <c r="P71" s="36"/>
      <c r="R71" s="29"/>
      <c r="S71" s="46"/>
      <c r="T71" s="36"/>
      <c r="V71" s="29"/>
      <c r="W71" s="32"/>
      <c r="X71" s="36"/>
      <c r="Z71" s="29"/>
      <c r="AA71" s="502"/>
      <c r="AB71" s="502"/>
      <c r="AC71" s="502"/>
      <c r="AD71" s="502"/>
      <c r="AE71" s="502"/>
      <c r="AF71" s="503"/>
      <c r="AG71" s="504"/>
      <c r="AH71" s="505"/>
      <c r="AI71" s="502"/>
      <c r="AJ71" s="502"/>
      <c r="AK71" s="502"/>
      <c r="AL71" s="502"/>
      <c r="AM71" s="502"/>
      <c r="AN71" s="36"/>
      <c r="AP71" s="29"/>
      <c r="AQ71" s="121"/>
      <c r="AR71" s="139"/>
      <c r="AS71" s="121"/>
      <c r="AT71" s="139"/>
      <c r="AU71" s="121"/>
      <c r="AV71" s="139"/>
      <c r="AW71" s="121"/>
      <c r="AX71" s="36"/>
      <c r="AZ71" s="29"/>
      <c r="BA71" s="143"/>
      <c r="BB71" s="143"/>
      <c r="BC71" s="143"/>
      <c r="BD71" s="143"/>
      <c r="BE71" s="143"/>
      <c r="BF71" s="36"/>
      <c r="BH71" s="29"/>
      <c r="BI71" s="124"/>
      <c r="BJ71" s="143"/>
      <c r="BK71" s="124"/>
      <c r="BL71" s="143"/>
      <c r="BM71" s="124"/>
      <c r="BN71" s="144"/>
      <c r="BO71" s="145"/>
      <c r="BP71" s="146"/>
      <c r="BQ71" s="124"/>
      <c r="BR71" s="143"/>
      <c r="BS71" s="124"/>
      <c r="BT71" s="143"/>
      <c r="BU71" s="124"/>
      <c r="BV71" s="144"/>
      <c r="BW71" s="145"/>
      <c r="BX71" s="146"/>
      <c r="BY71" s="124"/>
      <c r="BZ71" s="36"/>
      <c r="CB71" s="29"/>
      <c r="CC71" s="506"/>
      <c r="CD71" s="36"/>
      <c r="CF71" s="29"/>
      <c r="CG71" s="139"/>
      <c r="CH71" s="139"/>
      <c r="CI71" s="139"/>
      <c r="CJ71" s="139"/>
      <c r="CK71" s="139"/>
      <c r="CL71" s="36"/>
      <c r="CN71" s="29"/>
      <c r="CO71" s="143"/>
      <c r="CP71" s="143"/>
      <c r="CQ71" s="143"/>
      <c r="CR71" s="143"/>
      <c r="CS71" s="143"/>
      <c r="CT71" s="144"/>
      <c r="CU71" s="145"/>
      <c r="CV71" s="146"/>
      <c r="CW71" s="124"/>
      <c r="CX71" s="144"/>
      <c r="CY71" s="145"/>
      <c r="CZ71" s="146"/>
      <c r="DA71" s="185"/>
      <c r="DB71" s="36"/>
    </row>
    <row r="72" spans="1:106" s="92" customFormat="1" x14ac:dyDescent="0.35">
      <c r="A72" s="118"/>
      <c r="B72" s="46"/>
      <c r="C72" s="243" t="str">
        <f t="shared" si="6"/>
        <v/>
      </c>
      <c r="D72" s="46"/>
      <c r="E72" s="4"/>
      <c r="F72" s="119"/>
      <c r="H72" s="120"/>
      <c r="I72" s="15"/>
      <c r="J72" s="122"/>
      <c r="K72" s="40"/>
      <c r="L72" s="123"/>
      <c r="M72" s="15"/>
      <c r="N72" s="121"/>
      <c r="O72" s="15"/>
      <c r="P72" s="119"/>
      <c r="R72" s="120"/>
      <c r="S72" s="3">
        <f t="shared" si="0"/>
        <v>0</v>
      </c>
      <c r="T72" s="119"/>
      <c r="V72" s="120"/>
      <c r="W72" s="1"/>
      <c r="X72" s="119"/>
      <c r="Z72" s="120"/>
      <c r="AA72" s="12"/>
      <c r="AB72" s="498"/>
      <c r="AC72" s="12"/>
      <c r="AD72" s="498"/>
      <c r="AE72" s="12"/>
      <c r="AF72" s="499"/>
      <c r="AG72" s="500"/>
      <c r="AH72" s="501"/>
      <c r="AI72" s="12"/>
      <c r="AJ72" s="498"/>
      <c r="AK72" s="12"/>
      <c r="AL72" s="498"/>
      <c r="AM72" s="12"/>
      <c r="AN72" s="119"/>
      <c r="AP72" s="120"/>
      <c r="AQ72" s="209">
        <f>ROUND($AW72*$AI72,0)</f>
        <v>0</v>
      </c>
      <c r="AR72" s="121"/>
      <c r="AS72" s="209">
        <f>ROUND($AW72*$AK72,0)</f>
        <v>0</v>
      </c>
      <c r="AT72" s="121"/>
      <c r="AU72" s="209">
        <f>AW72-AQ72-AS72</f>
        <v>0</v>
      </c>
      <c r="AV72" s="121"/>
      <c r="AW72" s="209">
        <f>$S72-$W72</f>
        <v>0</v>
      </c>
      <c r="AX72" s="119"/>
      <c r="AZ72" s="120"/>
      <c r="BA72" s="13"/>
      <c r="BB72" s="124"/>
      <c r="BC72" s="13"/>
      <c r="BD72" s="124"/>
      <c r="BE72" s="13"/>
      <c r="BF72" s="119"/>
      <c r="BH72" s="120"/>
      <c r="BI72" s="210">
        <f>(ROUND($I72*$AA72,0))*$BA72</f>
        <v>0</v>
      </c>
      <c r="BJ72" s="124"/>
      <c r="BK72" s="210">
        <f>(ROUND($I72*$AC72,0))*BC72</f>
        <v>0</v>
      </c>
      <c r="BL72" s="124"/>
      <c r="BM72" s="210">
        <f>(I72-(ROUND((I72*AA72),0))-(ROUND((I72*AC72),0)))*BE72</f>
        <v>0</v>
      </c>
      <c r="BN72" s="125"/>
      <c r="BO72" s="126"/>
      <c r="BP72" s="127"/>
      <c r="BQ72" s="210">
        <f t="shared" si="1"/>
        <v>0</v>
      </c>
      <c r="BR72" s="124"/>
      <c r="BS72" s="210">
        <f t="shared" si="2"/>
        <v>0</v>
      </c>
      <c r="BT72" s="124"/>
      <c r="BU72" s="210">
        <f t="shared" si="3"/>
        <v>0</v>
      </c>
      <c r="BV72" s="125"/>
      <c r="BW72" s="126"/>
      <c r="BX72" s="127"/>
      <c r="BY72" s="210">
        <f>(SUM($BQ72,$BS72,$BU72))-(SUM($BI72,$BK72,$BM72))</f>
        <v>0</v>
      </c>
      <c r="BZ72" s="119"/>
      <c r="CB72" s="120"/>
      <c r="CC72" s="5"/>
      <c r="CD72" s="119"/>
      <c r="CF72" s="120"/>
      <c r="CG72" s="5"/>
      <c r="CH72" s="121"/>
      <c r="CI72" s="5"/>
      <c r="CJ72" s="121"/>
      <c r="CK72" s="5"/>
      <c r="CL72" s="119"/>
      <c r="CN72" s="120"/>
      <c r="CO72" s="13"/>
      <c r="CP72" s="124"/>
      <c r="CQ72" s="13"/>
      <c r="CR72" s="124"/>
      <c r="CS72" s="13"/>
      <c r="CT72" s="125"/>
      <c r="CU72" s="126"/>
      <c r="CV72" s="127"/>
      <c r="CW72" s="517">
        <f t="shared" si="4"/>
        <v>0</v>
      </c>
      <c r="CX72" s="125"/>
      <c r="CY72" s="126"/>
      <c r="CZ72" s="127"/>
      <c r="DA72" s="518">
        <f t="shared" si="5"/>
        <v>0</v>
      </c>
      <c r="DB72" s="119"/>
    </row>
    <row r="73" spans="1:106" ht="5.15" customHeight="1" x14ac:dyDescent="0.35">
      <c r="A73" s="115"/>
      <c r="B73" s="32"/>
      <c r="C73" s="46"/>
      <c r="D73" s="32"/>
      <c r="E73" s="32"/>
      <c r="F73" s="36"/>
      <c r="H73" s="29"/>
      <c r="I73" s="139"/>
      <c r="J73" s="140"/>
      <c r="K73" s="141"/>
      <c r="L73" s="142"/>
      <c r="M73" s="139"/>
      <c r="N73" s="139"/>
      <c r="O73" s="139"/>
      <c r="P73" s="36"/>
      <c r="R73" s="29"/>
      <c r="S73" s="46"/>
      <c r="T73" s="36"/>
      <c r="V73" s="29"/>
      <c r="W73" s="32"/>
      <c r="X73" s="36"/>
      <c r="Z73" s="29"/>
      <c r="AA73" s="502"/>
      <c r="AB73" s="502"/>
      <c r="AC73" s="502"/>
      <c r="AD73" s="502"/>
      <c r="AE73" s="502"/>
      <c r="AF73" s="503"/>
      <c r="AG73" s="504"/>
      <c r="AH73" s="505"/>
      <c r="AI73" s="502"/>
      <c r="AJ73" s="502"/>
      <c r="AK73" s="502"/>
      <c r="AL73" s="502"/>
      <c r="AM73" s="502"/>
      <c r="AN73" s="36"/>
      <c r="AP73" s="29"/>
      <c r="AQ73" s="121"/>
      <c r="AR73" s="139"/>
      <c r="AS73" s="121"/>
      <c r="AT73" s="139"/>
      <c r="AU73" s="121"/>
      <c r="AV73" s="139"/>
      <c r="AW73" s="121"/>
      <c r="AX73" s="36"/>
      <c r="AZ73" s="29"/>
      <c r="BA73" s="143"/>
      <c r="BB73" s="143"/>
      <c r="BC73" s="143"/>
      <c r="BD73" s="143"/>
      <c r="BE73" s="143"/>
      <c r="BF73" s="36"/>
      <c r="BH73" s="29"/>
      <c r="BI73" s="124"/>
      <c r="BJ73" s="143"/>
      <c r="BK73" s="124"/>
      <c r="BL73" s="143"/>
      <c r="BM73" s="124"/>
      <c r="BN73" s="144"/>
      <c r="BO73" s="145"/>
      <c r="BP73" s="146"/>
      <c r="BQ73" s="124"/>
      <c r="BR73" s="143"/>
      <c r="BS73" s="124"/>
      <c r="BT73" s="143"/>
      <c r="BU73" s="124"/>
      <c r="BV73" s="144"/>
      <c r="BW73" s="145"/>
      <c r="BX73" s="146"/>
      <c r="BY73" s="124"/>
      <c r="BZ73" s="36"/>
      <c r="CB73" s="29"/>
      <c r="CC73" s="506"/>
      <c r="CD73" s="36"/>
      <c r="CF73" s="29"/>
      <c r="CG73" s="139"/>
      <c r="CH73" s="139"/>
      <c r="CI73" s="139"/>
      <c r="CJ73" s="139"/>
      <c r="CK73" s="139"/>
      <c r="CL73" s="36"/>
      <c r="CN73" s="29"/>
      <c r="CO73" s="143"/>
      <c r="CP73" s="143"/>
      <c r="CQ73" s="143"/>
      <c r="CR73" s="143"/>
      <c r="CS73" s="143"/>
      <c r="CT73" s="144"/>
      <c r="CU73" s="145"/>
      <c r="CV73" s="146"/>
      <c r="CW73" s="124"/>
      <c r="CX73" s="144"/>
      <c r="CY73" s="145"/>
      <c r="CZ73" s="146"/>
      <c r="DA73" s="185"/>
      <c r="DB73" s="36"/>
    </row>
    <row r="74" spans="1:106" s="92" customFormat="1" x14ac:dyDescent="0.35">
      <c r="A74" s="118"/>
      <c r="B74" s="46"/>
      <c r="C74" s="243" t="str">
        <f t="shared" si="6"/>
        <v/>
      </c>
      <c r="D74" s="46"/>
      <c r="E74" s="4"/>
      <c r="F74" s="119"/>
      <c r="H74" s="120"/>
      <c r="I74" s="15"/>
      <c r="J74" s="122"/>
      <c r="K74" s="40"/>
      <c r="L74" s="123"/>
      <c r="M74" s="15"/>
      <c r="N74" s="121"/>
      <c r="O74" s="15"/>
      <c r="P74" s="119"/>
      <c r="R74" s="120"/>
      <c r="S74" s="3">
        <f t="shared" si="0"/>
        <v>0</v>
      </c>
      <c r="T74" s="119"/>
      <c r="V74" s="120"/>
      <c r="W74" s="1"/>
      <c r="X74" s="119"/>
      <c r="Z74" s="120"/>
      <c r="AA74" s="12"/>
      <c r="AB74" s="498"/>
      <c r="AC74" s="12"/>
      <c r="AD74" s="498"/>
      <c r="AE74" s="12"/>
      <c r="AF74" s="499"/>
      <c r="AG74" s="500"/>
      <c r="AH74" s="501"/>
      <c r="AI74" s="12"/>
      <c r="AJ74" s="498"/>
      <c r="AK74" s="12"/>
      <c r="AL74" s="498"/>
      <c r="AM74" s="12"/>
      <c r="AN74" s="119"/>
      <c r="AP74" s="120"/>
      <c r="AQ74" s="209">
        <f>ROUND($AW74*$AI74,0)</f>
        <v>0</v>
      </c>
      <c r="AR74" s="121"/>
      <c r="AS74" s="209">
        <f>ROUND($AW74*$AK74,0)</f>
        <v>0</v>
      </c>
      <c r="AT74" s="121"/>
      <c r="AU74" s="209">
        <f>AW74-AQ74-AS74</f>
        <v>0</v>
      </c>
      <c r="AV74" s="121"/>
      <c r="AW74" s="209">
        <f>$S74-$W74</f>
        <v>0</v>
      </c>
      <c r="AX74" s="119"/>
      <c r="AZ74" s="120"/>
      <c r="BA74" s="13"/>
      <c r="BB74" s="124"/>
      <c r="BC74" s="13"/>
      <c r="BD74" s="124"/>
      <c r="BE74" s="13"/>
      <c r="BF74" s="119"/>
      <c r="BH74" s="120"/>
      <c r="BI74" s="210">
        <f>(ROUND($I74*$AA74,0))*$BA74</f>
        <v>0</v>
      </c>
      <c r="BJ74" s="124"/>
      <c r="BK74" s="210">
        <f>(ROUND($I74*$AC74,0))*BC74</f>
        <v>0</v>
      </c>
      <c r="BL74" s="124"/>
      <c r="BM74" s="210">
        <f>(I74-(ROUND((I74*AA74),0))-(ROUND((I74*AC74),0)))*BE74</f>
        <v>0</v>
      </c>
      <c r="BN74" s="125"/>
      <c r="BO74" s="126"/>
      <c r="BP74" s="127"/>
      <c r="BQ74" s="210">
        <f t="shared" si="1"/>
        <v>0</v>
      </c>
      <c r="BR74" s="124"/>
      <c r="BS74" s="210">
        <f t="shared" si="2"/>
        <v>0</v>
      </c>
      <c r="BT74" s="124"/>
      <c r="BU74" s="210">
        <f t="shared" si="3"/>
        <v>0</v>
      </c>
      <c r="BV74" s="125"/>
      <c r="BW74" s="126"/>
      <c r="BX74" s="127"/>
      <c r="BY74" s="210">
        <f>(SUM($BQ74,$BS74,$BU74))-(SUM($BI74,$BK74,$BM74))</f>
        <v>0</v>
      </c>
      <c r="BZ74" s="119"/>
      <c r="CB74" s="120"/>
      <c r="CC74" s="5"/>
      <c r="CD74" s="119"/>
      <c r="CF74" s="120"/>
      <c r="CG74" s="5"/>
      <c r="CH74" s="121"/>
      <c r="CI74" s="5"/>
      <c r="CJ74" s="121"/>
      <c r="CK74" s="5"/>
      <c r="CL74" s="119"/>
      <c r="CN74" s="120"/>
      <c r="CO74" s="13"/>
      <c r="CP74" s="124"/>
      <c r="CQ74" s="13"/>
      <c r="CR74" s="124"/>
      <c r="CS74" s="13"/>
      <c r="CT74" s="125"/>
      <c r="CU74" s="126"/>
      <c r="CV74" s="127"/>
      <c r="CW74" s="517">
        <f t="shared" si="4"/>
        <v>0</v>
      </c>
      <c r="CX74" s="125"/>
      <c r="CY74" s="126"/>
      <c r="CZ74" s="127"/>
      <c r="DA74" s="518">
        <f t="shared" si="5"/>
        <v>0</v>
      </c>
      <c r="DB74" s="119"/>
    </row>
    <row r="75" spans="1:106" ht="5.15" customHeight="1" x14ac:dyDescent="0.35">
      <c r="A75" s="115"/>
      <c r="B75" s="32"/>
      <c r="C75" s="46"/>
      <c r="D75" s="32"/>
      <c r="E75" s="32"/>
      <c r="F75" s="36"/>
      <c r="H75" s="29"/>
      <c r="I75" s="139"/>
      <c r="J75" s="140"/>
      <c r="K75" s="141"/>
      <c r="L75" s="142"/>
      <c r="M75" s="139"/>
      <c r="N75" s="139"/>
      <c r="O75" s="139"/>
      <c r="P75" s="36"/>
      <c r="R75" s="29"/>
      <c r="S75" s="46"/>
      <c r="T75" s="36"/>
      <c r="V75" s="29"/>
      <c r="W75" s="32"/>
      <c r="X75" s="36"/>
      <c r="Z75" s="29"/>
      <c r="AA75" s="502"/>
      <c r="AB75" s="502"/>
      <c r="AC75" s="502"/>
      <c r="AD75" s="502"/>
      <c r="AE75" s="502"/>
      <c r="AF75" s="503"/>
      <c r="AG75" s="504"/>
      <c r="AH75" s="505"/>
      <c r="AI75" s="502"/>
      <c r="AJ75" s="502"/>
      <c r="AK75" s="502"/>
      <c r="AL75" s="502"/>
      <c r="AM75" s="502"/>
      <c r="AN75" s="36"/>
      <c r="AP75" s="29"/>
      <c r="AQ75" s="121"/>
      <c r="AR75" s="139"/>
      <c r="AS75" s="121"/>
      <c r="AT75" s="139"/>
      <c r="AU75" s="121"/>
      <c r="AV75" s="139"/>
      <c r="AW75" s="121"/>
      <c r="AX75" s="36"/>
      <c r="AZ75" s="29"/>
      <c r="BA75" s="143"/>
      <c r="BB75" s="143"/>
      <c r="BC75" s="143"/>
      <c r="BD75" s="143"/>
      <c r="BE75" s="143"/>
      <c r="BF75" s="36"/>
      <c r="BH75" s="29"/>
      <c r="BI75" s="124"/>
      <c r="BJ75" s="143"/>
      <c r="BK75" s="124"/>
      <c r="BL75" s="143"/>
      <c r="BM75" s="124"/>
      <c r="BN75" s="144"/>
      <c r="BO75" s="145"/>
      <c r="BP75" s="146"/>
      <c r="BQ75" s="124"/>
      <c r="BR75" s="143"/>
      <c r="BS75" s="124"/>
      <c r="BT75" s="143"/>
      <c r="BU75" s="124"/>
      <c r="BV75" s="144"/>
      <c r="BW75" s="145"/>
      <c r="BX75" s="146"/>
      <c r="BY75" s="124"/>
      <c r="BZ75" s="36"/>
      <c r="CB75" s="29"/>
      <c r="CC75" s="506"/>
      <c r="CD75" s="36"/>
      <c r="CF75" s="29"/>
      <c r="CG75" s="139"/>
      <c r="CH75" s="139"/>
      <c r="CI75" s="139"/>
      <c r="CJ75" s="139"/>
      <c r="CK75" s="139"/>
      <c r="CL75" s="36"/>
      <c r="CN75" s="29"/>
      <c r="CO75" s="143"/>
      <c r="CP75" s="143"/>
      <c r="CQ75" s="143"/>
      <c r="CR75" s="143"/>
      <c r="CS75" s="143"/>
      <c r="CT75" s="144"/>
      <c r="CU75" s="145"/>
      <c r="CV75" s="146"/>
      <c r="CW75" s="124"/>
      <c r="CX75" s="144"/>
      <c r="CY75" s="145"/>
      <c r="CZ75" s="146"/>
      <c r="DA75" s="185"/>
      <c r="DB75" s="36"/>
    </row>
    <row r="76" spans="1:106" s="92" customFormat="1" x14ac:dyDescent="0.35">
      <c r="A76" s="118"/>
      <c r="B76" s="46"/>
      <c r="C76" s="243" t="str">
        <f t="shared" si="6"/>
        <v/>
      </c>
      <c r="D76" s="46"/>
      <c r="E76" s="4"/>
      <c r="F76" s="119"/>
      <c r="H76" s="120"/>
      <c r="I76" s="15"/>
      <c r="J76" s="122"/>
      <c r="K76" s="40"/>
      <c r="L76" s="123"/>
      <c r="M76" s="15"/>
      <c r="N76" s="121"/>
      <c r="O76" s="15"/>
      <c r="P76" s="119"/>
      <c r="R76" s="120"/>
      <c r="S76" s="3">
        <f t="shared" si="0"/>
        <v>0</v>
      </c>
      <c r="T76" s="119"/>
      <c r="V76" s="120"/>
      <c r="W76" s="1"/>
      <c r="X76" s="119"/>
      <c r="Z76" s="120"/>
      <c r="AA76" s="12"/>
      <c r="AB76" s="498"/>
      <c r="AC76" s="12"/>
      <c r="AD76" s="498"/>
      <c r="AE76" s="12"/>
      <c r="AF76" s="499"/>
      <c r="AG76" s="500"/>
      <c r="AH76" s="501"/>
      <c r="AI76" s="12"/>
      <c r="AJ76" s="498"/>
      <c r="AK76" s="12"/>
      <c r="AL76" s="498"/>
      <c r="AM76" s="12"/>
      <c r="AN76" s="119"/>
      <c r="AP76" s="120"/>
      <c r="AQ76" s="209">
        <f>ROUND($AW76*$AI76,0)</f>
        <v>0</v>
      </c>
      <c r="AR76" s="121"/>
      <c r="AS76" s="209">
        <f>ROUND($AW76*$AK76,0)</f>
        <v>0</v>
      </c>
      <c r="AT76" s="121"/>
      <c r="AU76" s="209">
        <f>AW76-AQ76-AS76</f>
        <v>0</v>
      </c>
      <c r="AV76" s="121"/>
      <c r="AW76" s="209">
        <f>$S76-$W76</f>
        <v>0</v>
      </c>
      <c r="AX76" s="119"/>
      <c r="AZ76" s="120"/>
      <c r="BA76" s="13"/>
      <c r="BB76" s="124"/>
      <c r="BC76" s="13"/>
      <c r="BD76" s="124"/>
      <c r="BE76" s="13"/>
      <c r="BF76" s="119"/>
      <c r="BH76" s="120"/>
      <c r="BI76" s="210">
        <f>(ROUND($I76*$AA76,0))*$BA76</f>
        <v>0</v>
      </c>
      <c r="BJ76" s="124"/>
      <c r="BK76" s="210">
        <f>(ROUND($I76*$AC76,0))*BC76</f>
        <v>0</v>
      </c>
      <c r="BL76" s="124"/>
      <c r="BM76" s="210">
        <f>(I76-(ROUND((I76*AA76),0))-(ROUND((I76*AC76),0)))*BE76</f>
        <v>0</v>
      </c>
      <c r="BN76" s="125"/>
      <c r="BO76" s="126"/>
      <c r="BP76" s="127"/>
      <c r="BQ76" s="210">
        <f t="shared" si="1"/>
        <v>0</v>
      </c>
      <c r="BR76" s="124"/>
      <c r="BS76" s="210">
        <f t="shared" si="2"/>
        <v>0</v>
      </c>
      <c r="BT76" s="124"/>
      <c r="BU76" s="210">
        <f t="shared" si="3"/>
        <v>0</v>
      </c>
      <c r="BV76" s="125"/>
      <c r="BW76" s="126"/>
      <c r="BX76" s="127"/>
      <c r="BY76" s="210">
        <f>(SUM($BQ76,$BS76,$BU76))-(SUM($BI76,$BK76,$BM76))</f>
        <v>0</v>
      </c>
      <c r="BZ76" s="119"/>
      <c r="CB76" s="120"/>
      <c r="CC76" s="5"/>
      <c r="CD76" s="119"/>
      <c r="CF76" s="120"/>
      <c r="CG76" s="5"/>
      <c r="CH76" s="121"/>
      <c r="CI76" s="5"/>
      <c r="CJ76" s="121"/>
      <c r="CK76" s="5"/>
      <c r="CL76" s="119"/>
      <c r="CN76" s="120"/>
      <c r="CO76" s="13"/>
      <c r="CP76" s="124"/>
      <c r="CQ76" s="13"/>
      <c r="CR76" s="124"/>
      <c r="CS76" s="13"/>
      <c r="CT76" s="125"/>
      <c r="CU76" s="126"/>
      <c r="CV76" s="127"/>
      <c r="CW76" s="517">
        <f t="shared" si="4"/>
        <v>0</v>
      </c>
      <c r="CX76" s="125"/>
      <c r="CY76" s="126"/>
      <c r="CZ76" s="127"/>
      <c r="DA76" s="518">
        <f t="shared" si="5"/>
        <v>0</v>
      </c>
      <c r="DB76" s="119"/>
    </row>
    <row r="77" spans="1:106" ht="5.15" customHeight="1" x14ac:dyDescent="0.35">
      <c r="A77" s="115"/>
      <c r="B77" s="32"/>
      <c r="C77" s="46"/>
      <c r="D77" s="32"/>
      <c r="E77" s="32"/>
      <c r="F77" s="36"/>
      <c r="H77" s="29"/>
      <c r="I77" s="139"/>
      <c r="J77" s="140"/>
      <c r="K77" s="141"/>
      <c r="L77" s="142"/>
      <c r="M77" s="139"/>
      <c r="N77" s="139"/>
      <c r="O77" s="139"/>
      <c r="P77" s="36"/>
      <c r="R77" s="29"/>
      <c r="S77" s="46"/>
      <c r="T77" s="36"/>
      <c r="V77" s="29"/>
      <c r="W77" s="32"/>
      <c r="X77" s="36"/>
      <c r="Z77" s="29"/>
      <c r="AA77" s="502"/>
      <c r="AB77" s="502"/>
      <c r="AC77" s="502"/>
      <c r="AD77" s="502"/>
      <c r="AE77" s="502"/>
      <c r="AF77" s="503"/>
      <c r="AG77" s="504"/>
      <c r="AH77" s="505"/>
      <c r="AI77" s="502"/>
      <c r="AJ77" s="502"/>
      <c r="AK77" s="502"/>
      <c r="AL77" s="502"/>
      <c r="AM77" s="502"/>
      <c r="AN77" s="36"/>
      <c r="AP77" s="29"/>
      <c r="AQ77" s="121"/>
      <c r="AR77" s="139"/>
      <c r="AS77" s="121"/>
      <c r="AT77" s="139"/>
      <c r="AU77" s="121"/>
      <c r="AV77" s="139"/>
      <c r="AW77" s="121"/>
      <c r="AX77" s="36"/>
      <c r="AZ77" s="29"/>
      <c r="BA77" s="143"/>
      <c r="BB77" s="143"/>
      <c r="BC77" s="143"/>
      <c r="BD77" s="143"/>
      <c r="BE77" s="143"/>
      <c r="BF77" s="36"/>
      <c r="BH77" s="29"/>
      <c r="BI77" s="124"/>
      <c r="BJ77" s="143"/>
      <c r="BK77" s="124"/>
      <c r="BL77" s="143"/>
      <c r="BM77" s="124"/>
      <c r="BN77" s="144"/>
      <c r="BO77" s="145"/>
      <c r="BP77" s="146"/>
      <c r="BQ77" s="124"/>
      <c r="BR77" s="143"/>
      <c r="BS77" s="124"/>
      <c r="BT77" s="143"/>
      <c r="BU77" s="124"/>
      <c r="BV77" s="144"/>
      <c r="BW77" s="145"/>
      <c r="BX77" s="146"/>
      <c r="BY77" s="124"/>
      <c r="BZ77" s="36"/>
      <c r="CB77" s="29"/>
      <c r="CC77" s="506"/>
      <c r="CD77" s="36"/>
      <c r="CF77" s="29"/>
      <c r="CG77" s="139"/>
      <c r="CH77" s="139"/>
      <c r="CI77" s="139"/>
      <c r="CJ77" s="139"/>
      <c r="CK77" s="139"/>
      <c r="CL77" s="36"/>
      <c r="CN77" s="29"/>
      <c r="CO77" s="143"/>
      <c r="CP77" s="143"/>
      <c r="CQ77" s="143"/>
      <c r="CR77" s="143"/>
      <c r="CS77" s="143"/>
      <c r="CT77" s="144"/>
      <c r="CU77" s="145"/>
      <c r="CV77" s="146"/>
      <c r="CW77" s="124"/>
      <c r="CX77" s="144"/>
      <c r="CY77" s="145"/>
      <c r="CZ77" s="146"/>
      <c r="DA77" s="185"/>
      <c r="DB77" s="36"/>
    </row>
    <row r="78" spans="1:106" s="92" customFormat="1" x14ac:dyDescent="0.35">
      <c r="A78" s="118"/>
      <c r="B78" s="46"/>
      <c r="C78" s="243" t="str">
        <f t="shared" si="6"/>
        <v/>
      </c>
      <c r="D78" s="46"/>
      <c r="E78" s="4"/>
      <c r="F78" s="119"/>
      <c r="H78" s="120"/>
      <c r="I78" s="15"/>
      <c r="J78" s="122"/>
      <c r="K78" s="40"/>
      <c r="L78" s="123"/>
      <c r="M78" s="15"/>
      <c r="N78" s="121"/>
      <c r="O78" s="15"/>
      <c r="P78" s="119"/>
      <c r="R78" s="120"/>
      <c r="S78" s="3">
        <f t="shared" si="0"/>
        <v>0</v>
      </c>
      <c r="T78" s="119"/>
      <c r="V78" s="120"/>
      <c r="W78" s="1"/>
      <c r="X78" s="119"/>
      <c r="Z78" s="120"/>
      <c r="AA78" s="12"/>
      <c r="AB78" s="498"/>
      <c r="AC78" s="12"/>
      <c r="AD78" s="498"/>
      <c r="AE78" s="12"/>
      <c r="AF78" s="499"/>
      <c r="AG78" s="500"/>
      <c r="AH78" s="501"/>
      <c r="AI78" s="12"/>
      <c r="AJ78" s="498"/>
      <c r="AK78" s="12"/>
      <c r="AL78" s="498"/>
      <c r="AM78" s="12"/>
      <c r="AN78" s="119"/>
      <c r="AP78" s="120"/>
      <c r="AQ78" s="209">
        <f>ROUND($AW78*$AI78,0)</f>
        <v>0</v>
      </c>
      <c r="AR78" s="121"/>
      <c r="AS78" s="209">
        <f>ROUND($AW78*$AK78,0)</f>
        <v>0</v>
      </c>
      <c r="AT78" s="121"/>
      <c r="AU78" s="209">
        <f>AW78-AQ78-AS78</f>
        <v>0</v>
      </c>
      <c r="AV78" s="121"/>
      <c r="AW78" s="209">
        <f>$S78-$W78</f>
        <v>0</v>
      </c>
      <c r="AX78" s="119"/>
      <c r="AZ78" s="120"/>
      <c r="BA78" s="13"/>
      <c r="BB78" s="124"/>
      <c r="BC78" s="13"/>
      <c r="BD78" s="124"/>
      <c r="BE78" s="13"/>
      <c r="BF78" s="119"/>
      <c r="BH78" s="120"/>
      <c r="BI78" s="210">
        <f>(ROUND($I78*$AA78,0))*$BA78</f>
        <v>0</v>
      </c>
      <c r="BJ78" s="124"/>
      <c r="BK78" s="210">
        <f>(ROUND($I78*$AC78,0))*BC78</f>
        <v>0</v>
      </c>
      <c r="BL78" s="124"/>
      <c r="BM78" s="210">
        <f>(I78-(ROUND((I78*AA78),0))-(ROUND((I78*AC78),0)))*BE78</f>
        <v>0</v>
      </c>
      <c r="BN78" s="125"/>
      <c r="BO78" s="126"/>
      <c r="BP78" s="127"/>
      <c r="BQ78" s="210">
        <f t="shared" si="1"/>
        <v>0</v>
      </c>
      <c r="BR78" s="124"/>
      <c r="BS78" s="210">
        <f t="shared" si="2"/>
        <v>0</v>
      </c>
      <c r="BT78" s="124"/>
      <c r="BU78" s="210">
        <f t="shared" si="3"/>
        <v>0</v>
      </c>
      <c r="BV78" s="125"/>
      <c r="BW78" s="126"/>
      <c r="BX78" s="127"/>
      <c r="BY78" s="210">
        <f>(SUM($BQ78,$BS78,$BU78))-(SUM($BI78,$BK78,$BM78))</f>
        <v>0</v>
      </c>
      <c r="BZ78" s="119"/>
      <c r="CB78" s="120"/>
      <c r="CC78" s="5"/>
      <c r="CD78" s="119"/>
      <c r="CF78" s="120"/>
      <c r="CG78" s="5"/>
      <c r="CH78" s="121"/>
      <c r="CI78" s="5"/>
      <c r="CJ78" s="121"/>
      <c r="CK78" s="5"/>
      <c r="CL78" s="119"/>
      <c r="CN78" s="120"/>
      <c r="CO78" s="13"/>
      <c r="CP78" s="124"/>
      <c r="CQ78" s="13"/>
      <c r="CR78" s="124"/>
      <c r="CS78" s="13"/>
      <c r="CT78" s="125"/>
      <c r="CU78" s="126"/>
      <c r="CV78" s="127"/>
      <c r="CW78" s="517">
        <f t="shared" si="4"/>
        <v>0</v>
      </c>
      <c r="CX78" s="125"/>
      <c r="CY78" s="126"/>
      <c r="CZ78" s="127"/>
      <c r="DA78" s="518">
        <f t="shared" si="5"/>
        <v>0</v>
      </c>
      <c r="DB78" s="119"/>
    </row>
    <row r="79" spans="1:106" ht="5.15" customHeight="1" x14ac:dyDescent="0.35">
      <c r="A79" s="115"/>
      <c r="B79" s="32"/>
      <c r="C79" s="46"/>
      <c r="D79" s="32"/>
      <c r="E79" s="32"/>
      <c r="F79" s="36"/>
      <c r="H79" s="29"/>
      <c r="I79" s="139"/>
      <c r="J79" s="140"/>
      <c r="K79" s="141"/>
      <c r="L79" s="142"/>
      <c r="M79" s="139"/>
      <c r="N79" s="139"/>
      <c r="O79" s="139"/>
      <c r="P79" s="36"/>
      <c r="R79" s="29"/>
      <c r="S79" s="46"/>
      <c r="T79" s="36"/>
      <c r="V79" s="29"/>
      <c r="W79" s="32"/>
      <c r="X79" s="36"/>
      <c r="Z79" s="29"/>
      <c r="AA79" s="502"/>
      <c r="AB79" s="502"/>
      <c r="AC79" s="502"/>
      <c r="AD79" s="502"/>
      <c r="AE79" s="502"/>
      <c r="AF79" s="503"/>
      <c r="AG79" s="504"/>
      <c r="AH79" s="505"/>
      <c r="AI79" s="502"/>
      <c r="AJ79" s="502"/>
      <c r="AK79" s="502"/>
      <c r="AL79" s="502"/>
      <c r="AM79" s="502"/>
      <c r="AN79" s="36"/>
      <c r="AP79" s="29"/>
      <c r="AQ79" s="121"/>
      <c r="AR79" s="139"/>
      <c r="AS79" s="121"/>
      <c r="AT79" s="139"/>
      <c r="AU79" s="121"/>
      <c r="AV79" s="139"/>
      <c r="AW79" s="121"/>
      <c r="AX79" s="36"/>
      <c r="AZ79" s="29"/>
      <c r="BA79" s="143"/>
      <c r="BB79" s="143"/>
      <c r="BC79" s="143"/>
      <c r="BD79" s="143"/>
      <c r="BE79" s="143"/>
      <c r="BF79" s="36"/>
      <c r="BH79" s="29"/>
      <c r="BI79" s="124"/>
      <c r="BJ79" s="143"/>
      <c r="BK79" s="124"/>
      <c r="BL79" s="143"/>
      <c r="BM79" s="124"/>
      <c r="BN79" s="144"/>
      <c r="BO79" s="145"/>
      <c r="BP79" s="146"/>
      <c r="BQ79" s="124"/>
      <c r="BR79" s="143"/>
      <c r="BS79" s="124"/>
      <c r="BT79" s="143"/>
      <c r="BU79" s="124"/>
      <c r="BV79" s="144"/>
      <c r="BW79" s="145"/>
      <c r="BX79" s="146"/>
      <c r="BY79" s="124"/>
      <c r="BZ79" s="36"/>
      <c r="CB79" s="29"/>
      <c r="CC79" s="506"/>
      <c r="CD79" s="36"/>
      <c r="CF79" s="29"/>
      <c r="CG79" s="139"/>
      <c r="CH79" s="139"/>
      <c r="CI79" s="139"/>
      <c r="CJ79" s="139"/>
      <c r="CK79" s="139"/>
      <c r="CL79" s="36"/>
      <c r="CN79" s="29"/>
      <c r="CO79" s="143"/>
      <c r="CP79" s="143"/>
      <c r="CQ79" s="143"/>
      <c r="CR79" s="143"/>
      <c r="CS79" s="143"/>
      <c r="CT79" s="144"/>
      <c r="CU79" s="145"/>
      <c r="CV79" s="146"/>
      <c r="CW79" s="124"/>
      <c r="CX79" s="144"/>
      <c r="CY79" s="145"/>
      <c r="CZ79" s="146"/>
      <c r="DA79" s="185"/>
      <c r="DB79" s="36"/>
    </row>
    <row r="80" spans="1:106" s="92" customFormat="1" x14ac:dyDescent="0.35">
      <c r="A80" s="118"/>
      <c r="B80" s="46"/>
      <c r="C80" s="243" t="str">
        <f t="shared" si="6"/>
        <v/>
      </c>
      <c r="D80" s="46"/>
      <c r="E80" s="4"/>
      <c r="F80" s="119"/>
      <c r="H80" s="120"/>
      <c r="I80" s="15"/>
      <c r="J80" s="122"/>
      <c r="K80" s="40"/>
      <c r="L80" s="123"/>
      <c r="M80" s="15"/>
      <c r="N80" s="121"/>
      <c r="O80" s="15"/>
      <c r="P80" s="119"/>
      <c r="R80" s="120"/>
      <c r="S80" s="3">
        <f t="shared" si="0"/>
        <v>0</v>
      </c>
      <c r="T80" s="119"/>
      <c r="V80" s="120"/>
      <c r="W80" s="1"/>
      <c r="X80" s="119"/>
      <c r="Z80" s="120"/>
      <c r="AA80" s="12"/>
      <c r="AB80" s="498"/>
      <c r="AC80" s="12"/>
      <c r="AD80" s="498"/>
      <c r="AE80" s="12"/>
      <c r="AF80" s="499"/>
      <c r="AG80" s="500"/>
      <c r="AH80" s="501"/>
      <c r="AI80" s="12"/>
      <c r="AJ80" s="498"/>
      <c r="AK80" s="12"/>
      <c r="AL80" s="498"/>
      <c r="AM80" s="12"/>
      <c r="AN80" s="119"/>
      <c r="AP80" s="120"/>
      <c r="AQ80" s="209">
        <f>ROUND($AW80*$AI80,0)</f>
        <v>0</v>
      </c>
      <c r="AR80" s="121"/>
      <c r="AS80" s="209">
        <f>ROUND($AW80*$AK80,0)</f>
        <v>0</v>
      </c>
      <c r="AT80" s="121"/>
      <c r="AU80" s="209">
        <f>AW80-AQ80-AS80</f>
        <v>0</v>
      </c>
      <c r="AV80" s="121"/>
      <c r="AW80" s="209">
        <f>$S80-$W80</f>
        <v>0</v>
      </c>
      <c r="AX80" s="119"/>
      <c r="AZ80" s="120"/>
      <c r="BA80" s="13"/>
      <c r="BB80" s="124"/>
      <c r="BC80" s="13"/>
      <c r="BD80" s="124"/>
      <c r="BE80" s="13"/>
      <c r="BF80" s="119"/>
      <c r="BH80" s="120"/>
      <c r="BI80" s="210">
        <f>(ROUND($I80*$AA80,0))*$BA80</f>
        <v>0</v>
      </c>
      <c r="BJ80" s="124"/>
      <c r="BK80" s="210">
        <f>(ROUND($I80*$AC80,0))*BC80</f>
        <v>0</v>
      </c>
      <c r="BL80" s="124"/>
      <c r="BM80" s="210">
        <f>(I80-(ROUND((I80*AA80),0))-(ROUND((I80*AC80),0)))*BE80</f>
        <v>0</v>
      </c>
      <c r="BN80" s="125"/>
      <c r="BO80" s="126"/>
      <c r="BP80" s="127"/>
      <c r="BQ80" s="210">
        <f t="shared" si="1"/>
        <v>0</v>
      </c>
      <c r="BR80" s="124"/>
      <c r="BS80" s="210">
        <f t="shared" si="2"/>
        <v>0</v>
      </c>
      <c r="BT80" s="124"/>
      <c r="BU80" s="210">
        <f t="shared" si="3"/>
        <v>0</v>
      </c>
      <c r="BV80" s="125"/>
      <c r="BW80" s="126"/>
      <c r="BX80" s="127"/>
      <c r="BY80" s="210">
        <f>(SUM($BQ80,$BS80,$BU80))-(SUM($BI80,$BK80,$BM80))</f>
        <v>0</v>
      </c>
      <c r="BZ80" s="119"/>
      <c r="CB80" s="120"/>
      <c r="CC80" s="5"/>
      <c r="CD80" s="119"/>
      <c r="CF80" s="120"/>
      <c r="CG80" s="5"/>
      <c r="CH80" s="121"/>
      <c r="CI80" s="5"/>
      <c r="CJ80" s="121"/>
      <c r="CK80" s="5"/>
      <c r="CL80" s="119"/>
      <c r="CN80" s="120"/>
      <c r="CO80" s="13"/>
      <c r="CP80" s="124"/>
      <c r="CQ80" s="13"/>
      <c r="CR80" s="124"/>
      <c r="CS80" s="13"/>
      <c r="CT80" s="125"/>
      <c r="CU80" s="126"/>
      <c r="CV80" s="127"/>
      <c r="CW80" s="517">
        <f t="shared" si="4"/>
        <v>0</v>
      </c>
      <c r="CX80" s="125"/>
      <c r="CY80" s="126"/>
      <c r="CZ80" s="127"/>
      <c r="DA80" s="518">
        <f t="shared" si="5"/>
        <v>0</v>
      </c>
      <c r="DB80" s="119"/>
    </row>
    <row r="81" spans="1:106" ht="5.15" customHeight="1" x14ac:dyDescent="0.35">
      <c r="A81" s="115"/>
      <c r="B81" s="32"/>
      <c r="C81" s="46"/>
      <c r="D81" s="32"/>
      <c r="E81" s="32"/>
      <c r="F81" s="36"/>
      <c r="H81" s="29"/>
      <c r="I81" s="139"/>
      <c r="J81" s="140"/>
      <c r="K81" s="141"/>
      <c r="L81" s="142"/>
      <c r="M81" s="139"/>
      <c r="N81" s="139"/>
      <c r="O81" s="139"/>
      <c r="P81" s="36"/>
      <c r="R81" s="29"/>
      <c r="S81" s="46"/>
      <c r="T81" s="36"/>
      <c r="V81" s="29"/>
      <c r="W81" s="32"/>
      <c r="X81" s="36"/>
      <c r="Z81" s="29"/>
      <c r="AA81" s="502"/>
      <c r="AB81" s="502"/>
      <c r="AC81" s="502"/>
      <c r="AD81" s="502"/>
      <c r="AE81" s="502"/>
      <c r="AF81" s="503"/>
      <c r="AG81" s="504"/>
      <c r="AH81" s="505"/>
      <c r="AI81" s="502"/>
      <c r="AJ81" s="502"/>
      <c r="AK81" s="502"/>
      <c r="AL81" s="502"/>
      <c r="AM81" s="502"/>
      <c r="AN81" s="36"/>
      <c r="AP81" s="29"/>
      <c r="AQ81" s="121"/>
      <c r="AR81" s="139"/>
      <c r="AS81" s="121"/>
      <c r="AT81" s="139"/>
      <c r="AU81" s="121"/>
      <c r="AV81" s="139"/>
      <c r="AW81" s="121"/>
      <c r="AX81" s="36"/>
      <c r="AZ81" s="29"/>
      <c r="BA81" s="143"/>
      <c r="BB81" s="143"/>
      <c r="BC81" s="143"/>
      <c r="BD81" s="143"/>
      <c r="BE81" s="143"/>
      <c r="BF81" s="36"/>
      <c r="BH81" s="29"/>
      <c r="BI81" s="124"/>
      <c r="BJ81" s="143"/>
      <c r="BK81" s="124"/>
      <c r="BL81" s="143"/>
      <c r="BM81" s="124"/>
      <c r="BN81" s="144"/>
      <c r="BO81" s="145"/>
      <c r="BP81" s="146"/>
      <c r="BQ81" s="124"/>
      <c r="BR81" s="143"/>
      <c r="BS81" s="124"/>
      <c r="BT81" s="143"/>
      <c r="BU81" s="124"/>
      <c r="BV81" s="144"/>
      <c r="BW81" s="145"/>
      <c r="BX81" s="146"/>
      <c r="BY81" s="124"/>
      <c r="BZ81" s="36"/>
      <c r="CB81" s="29"/>
      <c r="CC81" s="506"/>
      <c r="CD81" s="36"/>
      <c r="CF81" s="29"/>
      <c r="CG81" s="139"/>
      <c r="CH81" s="139"/>
      <c r="CI81" s="139"/>
      <c r="CJ81" s="139"/>
      <c r="CK81" s="139"/>
      <c r="CL81" s="36"/>
      <c r="CN81" s="29"/>
      <c r="CO81" s="143"/>
      <c r="CP81" s="143"/>
      <c r="CQ81" s="143"/>
      <c r="CR81" s="143"/>
      <c r="CS81" s="143"/>
      <c r="CT81" s="144"/>
      <c r="CU81" s="145"/>
      <c r="CV81" s="146"/>
      <c r="CW81" s="124"/>
      <c r="CX81" s="144"/>
      <c r="CY81" s="145"/>
      <c r="CZ81" s="146"/>
      <c r="DA81" s="185"/>
      <c r="DB81" s="36"/>
    </row>
    <row r="82" spans="1:106" s="92" customFormat="1" x14ac:dyDescent="0.35">
      <c r="A82" s="118"/>
      <c r="B82" s="46"/>
      <c r="C82" s="243" t="str">
        <f t="shared" si="6"/>
        <v/>
      </c>
      <c r="D82" s="46"/>
      <c r="E82" s="4"/>
      <c r="F82" s="119"/>
      <c r="H82" s="120"/>
      <c r="I82" s="15"/>
      <c r="J82" s="122"/>
      <c r="K82" s="40"/>
      <c r="L82" s="123"/>
      <c r="M82" s="15"/>
      <c r="N82" s="121"/>
      <c r="O82" s="15"/>
      <c r="P82" s="119"/>
      <c r="R82" s="120"/>
      <c r="S82" s="3">
        <f t="shared" si="0"/>
        <v>0</v>
      </c>
      <c r="T82" s="119"/>
      <c r="V82" s="120"/>
      <c r="W82" s="1"/>
      <c r="X82" s="119"/>
      <c r="Z82" s="120"/>
      <c r="AA82" s="12"/>
      <c r="AB82" s="498"/>
      <c r="AC82" s="12"/>
      <c r="AD82" s="498"/>
      <c r="AE82" s="12"/>
      <c r="AF82" s="499"/>
      <c r="AG82" s="500"/>
      <c r="AH82" s="501"/>
      <c r="AI82" s="12"/>
      <c r="AJ82" s="498"/>
      <c r="AK82" s="12"/>
      <c r="AL82" s="498"/>
      <c r="AM82" s="12"/>
      <c r="AN82" s="119"/>
      <c r="AP82" s="120"/>
      <c r="AQ82" s="209">
        <f>ROUND($AW82*$AI82,0)</f>
        <v>0</v>
      </c>
      <c r="AR82" s="121"/>
      <c r="AS82" s="209">
        <f>ROUND($AW82*$AK82,0)</f>
        <v>0</v>
      </c>
      <c r="AT82" s="121"/>
      <c r="AU82" s="209">
        <f>AW82-AQ82-AS82</f>
        <v>0</v>
      </c>
      <c r="AV82" s="121"/>
      <c r="AW82" s="209">
        <f>$S82-$W82</f>
        <v>0</v>
      </c>
      <c r="AX82" s="119"/>
      <c r="AZ82" s="120"/>
      <c r="BA82" s="13"/>
      <c r="BB82" s="124"/>
      <c r="BC82" s="13"/>
      <c r="BD82" s="124"/>
      <c r="BE82" s="13"/>
      <c r="BF82" s="119"/>
      <c r="BH82" s="120"/>
      <c r="BI82" s="210">
        <f>(ROUND($I82*$AA82,0))*$BA82</f>
        <v>0</v>
      </c>
      <c r="BJ82" s="124"/>
      <c r="BK82" s="210">
        <f>(ROUND($I82*$AC82,0))*BC82</f>
        <v>0</v>
      </c>
      <c r="BL82" s="124"/>
      <c r="BM82" s="210">
        <f>(I82-(ROUND((I82*AA82),0))-(ROUND((I82*AC82),0)))*BE82</f>
        <v>0</v>
      </c>
      <c r="BN82" s="125"/>
      <c r="BO82" s="126"/>
      <c r="BP82" s="127"/>
      <c r="BQ82" s="210">
        <f t="shared" si="1"/>
        <v>0</v>
      </c>
      <c r="BR82" s="124"/>
      <c r="BS82" s="210">
        <f t="shared" si="2"/>
        <v>0</v>
      </c>
      <c r="BT82" s="124"/>
      <c r="BU82" s="210">
        <f t="shared" si="3"/>
        <v>0</v>
      </c>
      <c r="BV82" s="125"/>
      <c r="BW82" s="126"/>
      <c r="BX82" s="127"/>
      <c r="BY82" s="210">
        <f>(SUM($BQ82,$BS82,$BU82))-(SUM($BI82,$BK82,$BM82))</f>
        <v>0</v>
      </c>
      <c r="BZ82" s="119"/>
      <c r="CB82" s="120"/>
      <c r="CC82" s="5"/>
      <c r="CD82" s="119"/>
      <c r="CF82" s="120"/>
      <c r="CG82" s="5"/>
      <c r="CH82" s="121"/>
      <c r="CI82" s="5"/>
      <c r="CJ82" s="121"/>
      <c r="CK82" s="5"/>
      <c r="CL82" s="119"/>
      <c r="CN82" s="120"/>
      <c r="CO82" s="13"/>
      <c r="CP82" s="124"/>
      <c r="CQ82" s="13"/>
      <c r="CR82" s="124"/>
      <c r="CS82" s="13"/>
      <c r="CT82" s="125"/>
      <c r="CU82" s="126"/>
      <c r="CV82" s="127"/>
      <c r="CW82" s="517">
        <f t="shared" si="4"/>
        <v>0</v>
      </c>
      <c r="CX82" s="125"/>
      <c r="CY82" s="126"/>
      <c r="CZ82" s="127"/>
      <c r="DA82" s="518">
        <f t="shared" si="5"/>
        <v>0</v>
      </c>
      <c r="DB82" s="119"/>
    </row>
    <row r="83" spans="1:106" ht="5.15" customHeight="1" x14ac:dyDescent="0.35">
      <c r="A83" s="115"/>
      <c r="B83" s="32"/>
      <c r="C83" s="46"/>
      <c r="D83" s="32"/>
      <c r="E83" s="32"/>
      <c r="F83" s="36"/>
      <c r="H83" s="29"/>
      <c r="I83" s="139"/>
      <c r="J83" s="140"/>
      <c r="K83" s="141"/>
      <c r="L83" s="142"/>
      <c r="M83" s="139"/>
      <c r="N83" s="139"/>
      <c r="O83" s="139"/>
      <c r="P83" s="36"/>
      <c r="R83" s="29"/>
      <c r="S83" s="46"/>
      <c r="T83" s="36"/>
      <c r="V83" s="29"/>
      <c r="W83" s="32"/>
      <c r="X83" s="36"/>
      <c r="Z83" s="29"/>
      <c r="AA83" s="502"/>
      <c r="AB83" s="502"/>
      <c r="AC83" s="502"/>
      <c r="AD83" s="502"/>
      <c r="AE83" s="502"/>
      <c r="AF83" s="503"/>
      <c r="AG83" s="504"/>
      <c r="AH83" s="505"/>
      <c r="AI83" s="502"/>
      <c r="AJ83" s="502"/>
      <c r="AK83" s="502"/>
      <c r="AL83" s="502"/>
      <c r="AM83" s="502"/>
      <c r="AN83" s="36"/>
      <c r="AP83" s="29"/>
      <c r="AQ83" s="121"/>
      <c r="AR83" s="139"/>
      <c r="AS83" s="121"/>
      <c r="AT83" s="139"/>
      <c r="AU83" s="121"/>
      <c r="AV83" s="139"/>
      <c r="AW83" s="121"/>
      <c r="AX83" s="36"/>
      <c r="AZ83" s="29"/>
      <c r="BA83" s="143"/>
      <c r="BB83" s="143"/>
      <c r="BC83" s="143"/>
      <c r="BD83" s="143"/>
      <c r="BE83" s="143"/>
      <c r="BF83" s="36"/>
      <c r="BH83" s="29"/>
      <c r="BI83" s="124"/>
      <c r="BJ83" s="143"/>
      <c r="BK83" s="124"/>
      <c r="BL83" s="143"/>
      <c r="BM83" s="124"/>
      <c r="BN83" s="144"/>
      <c r="BO83" s="145"/>
      <c r="BP83" s="146"/>
      <c r="BQ83" s="124"/>
      <c r="BR83" s="143"/>
      <c r="BS83" s="124"/>
      <c r="BT83" s="143"/>
      <c r="BU83" s="124"/>
      <c r="BV83" s="144"/>
      <c r="BW83" s="145"/>
      <c r="BX83" s="146"/>
      <c r="BY83" s="124"/>
      <c r="BZ83" s="36"/>
      <c r="CB83" s="29"/>
      <c r="CC83" s="506"/>
      <c r="CD83" s="36"/>
      <c r="CF83" s="29"/>
      <c r="CG83" s="139"/>
      <c r="CH83" s="139"/>
      <c r="CI83" s="139"/>
      <c r="CJ83" s="139"/>
      <c r="CK83" s="139"/>
      <c r="CL83" s="36"/>
      <c r="CN83" s="29"/>
      <c r="CO83" s="143"/>
      <c r="CP83" s="143"/>
      <c r="CQ83" s="143"/>
      <c r="CR83" s="143"/>
      <c r="CS83" s="143"/>
      <c r="CT83" s="144"/>
      <c r="CU83" s="145"/>
      <c r="CV83" s="146"/>
      <c r="CW83" s="124"/>
      <c r="CX83" s="144"/>
      <c r="CY83" s="145"/>
      <c r="CZ83" s="146"/>
      <c r="DA83" s="185"/>
      <c r="DB83" s="36"/>
    </row>
    <row r="84" spans="1:106" s="92" customFormat="1" x14ac:dyDescent="0.35">
      <c r="A84" s="118"/>
      <c r="B84" s="46"/>
      <c r="C84" s="243" t="str">
        <f t="shared" si="6"/>
        <v/>
      </c>
      <c r="D84" s="46"/>
      <c r="E84" s="4"/>
      <c r="F84" s="119"/>
      <c r="H84" s="120"/>
      <c r="I84" s="15"/>
      <c r="J84" s="122"/>
      <c r="K84" s="40"/>
      <c r="L84" s="123"/>
      <c r="M84" s="15"/>
      <c r="N84" s="121"/>
      <c r="O84" s="15"/>
      <c r="P84" s="119"/>
      <c r="R84" s="120"/>
      <c r="S84" s="3">
        <f t="shared" ref="S84:S146" si="7">$I84-$M84+$O84</f>
        <v>0</v>
      </c>
      <c r="T84" s="119"/>
      <c r="V84" s="120"/>
      <c r="W84" s="1"/>
      <c r="X84" s="119"/>
      <c r="Z84" s="120"/>
      <c r="AA84" s="12"/>
      <c r="AB84" s="498"/>
      <c r="AC84" s="12"/>
      <c r="AD84" s="498"/>
      <c r="AE84" s="12"/>
      <c r="AF84" s="499"/>
      <c r="AG84" s="500"/>
      <c r="AH84" s="501"/>
      <c r="AI84" s="12"/>
      <c r="AJ84" s="498"/>
      <c r="AK84" s="12"/>
      <c r="AL84" s="498"/>
      <c r="AM84" s="12"/>
      <c r="AN84" s="119"/>
      <c r="AP84" s="120"/>
      <c r="AQ84" s="209">
        <f>ROUND($AW84*$AI84,0)</f>
        <v>0</v>
      </c>
      <c r="AR84" s="121"/>
      <c r="AS84" s="209">
        <f>ROUND($AW84*$AK84,0)</f>
        <v>0</v>
      </c>
      <c r="AT84" s="121"/>
      <c r="AU84" s="209">
        <f>AW84-AQ84-AS84</f>
        <v>0</v>
      </c>
      <c r="AV84" s="121"/>
      <c r="AW84" s="209">
        <f>$S84-$W84</f>
        <v>0</v>
      </c>
      <c r="AX84" s="119"/>
      <c r="AZ84" s="120"/>
      <c r="BA84" s="13"/>
      <c r="BB84" s="124"/>
      <c r="BC84" s="13"/>
      <c r="BD84" s="124"/>
      <c r="BE84" s="13"/>
      <c r="BF84" s="119"/>
      <c r="BH84" s="120"/>
      <c r="BI84" s="210">
        <f>(ROUND($I84*$AA84,0))*$BA84</f>
        <v>0</v>
      </c>
      <c r="BJ84" s="124"/>
      <c r="BK84" s="210">
        <f>(ROUND($I84*$AC84,0))*BC84</f>
        <v>0</v>
      </c>
      <c r="BL84" s="124"/>
      <c r="BM84" s="210">
        <f>(I84-(ROUND((I84*AA84),0))-(ROUND((I84*AC84),0)))*BE84</f>
        <v>0</v>
      </c>
      <c r="BN84" s="125"/>
      <c r="BO84" s="126"/>
      <c r="BP84" s="127"/>
      <c r="BQ84" s="210">
        <f t="shared" ref="BQ84:BQ146" si="8">$AQ84*$BA84</f>
        <v>0</v>
      </c>
      <c r="BR84" s="124"/>
      <c r="BS84" s="210">
        <f t="shared" ref="BS84:BS146" si="9">$AS84*BC84</f>
        <v>0</v>
      </c>
      <c r="BT84" s="124"/>
      <c r="BU84" s="210">
        <f t="shared" ref="BU84:BU146" si="10">$AU84*$BE84</f>
        <v>0</v>
      </c>
      <c r="BV84" s="125"/>
      <c r="BW84" s="126"/>
      <c r="BX84" s="127"/>
      <c r="BY84" s="210">
        <f>(SUM($BQ84,$BS84,$BU84))-(SUM($BI84,$BK84,$BM84))</f>
        <v>0</v>
      </c>
      <c r="BZ84" s="119"/>
      <c r="CB84" s="120"/>
      <c r="CC84" s="5"/>
      <c r="CD84" s="119"/>
      <c r="CF84" s="120"/>
      <c r="CG84" s="5"/>
      <c r="CH84" s="121"/>
      <c r="CI84" s="5"/>
      <c r="CJ84" s="121"/>
      <c r="CK84" s="5"/>
      <c r="CL84" s="119"/>
      <c r="CN84" s="120"/>
      <c r="CO84" s="13"/>
      <c r="CP84" s="124"/>
      <c r="CQ84" s="13"/>
      <c r="CR84" s="124"/>
      <c r="CS84" s="13"/>
      <c r="CT84" s="125"/>
      <c r="CU84" s="126"/>
      <c r="CV84" s="127"/>
      <c r="CW84" s="517">
        <f t="shared" ref="CW84:CW146" si="11">(SUMPRODUCT($CG84:$CK84,$CO84:$CS84))</f>
        <v>0</v>
      </c>
      <c r="CX84" s="125"/>
      <c r="CY84" s="126"/>
      <c r="CZ84" s="127"/>
      <c r="DA84" s="518">
        <f t="shared" ref="DA84:DA146" si="12">SUM($BY84+$CC84+$CW84)</f>
        <v>0</v>
      </c>
      <c r="DB84" s="119"/>
    </row>
    <row r="85" spans="1:106" ht="5.15" customHeight="1" x14ac:dyDescent="0.35">
      <c r="A85" s="115"/>
      <c r="B85" s="32"/>
      <c r="C85" s="46"/>
      <c r="D85" s="32"/>
      <c r="E85" s="32"/>
      <c r="F85" s="36"/>
      <c r="H85" s="29"/>
      <c r="I85" s="139"/>
      <c r="J85" s="140"/>
      <c r="K85" s="141"/>
      <c r="L85" s="142"/>
      <c r="M85" s="139"/>
      <c r="N85" s="139"/>
      <c r="O85" s="139"/>
      <c r="P85" s="36"/>
      <c r="R85" s="29"/>
      <c r="S85" s="46"/>
      <c r="T85" s="36"/>
      <c r="V85" s="29"/>
      <c r="W85" s="32"/>
      <c r="X85" s="36"/>
      <c r="Z85" s="29"/>
      <c r="AA85" s="502"/>
      <c r="AB85" s="502"/>
      <c r="AC85" s="502"/>
      <c r="AD85" s="502"/>
      <c r="AE85" s="502"/>
      <c r="AF85" s="503"/>
      <c r="AG85" s="504"/>
      <c r="AH85" s="505"/>
      <c r="AI85" s="502"/>
      <c r="AJ85" s="502"/>
      <c r="AK85" s="502"/>
      <c r="AL85" s="502"/>
      <c r="AM85" s="502"/>
      <c r="AN85" s="36"/>
      <c r="AP85" s="29"/>
      <c r="AQ85" s="121"/>
      <c r="AR85" s="139"/>
      <c r="AS85" s="121"/>
      <c r="AT85" s="139"/>
      <c r="AU85" s="121"/>
      <c r="AV85" s="139"/>
      <c r="AW85" s="121"/>
      <c r="AX85" s="36"/>
      <c r="AZ85" s="29"/>
      <c r="BA85" s="143"/>
      <c r="BB85" s="143"/>
      <c r="BC85" s="143"/>
      <c r="BD85" s="143"/>
      <c r="BE85" s="143"/>
      <c r="BF85" s="36"/>
      <c r="BH85" s="29"/>
      <c r="BI85" s="124"/>
      <c r="BJ85" s="143"/>
      <c r="BK85" s="124"/>
      <c r="BL85" s="143"/>
      <c r="BM85" s="124"/>
      <c r="BN85" s="144"/>
      <c r="BO85" s="145"/>
      <c r="BP85" s="146"/>
      <c r="BQ85" s="124"/>
      <c r="BR85" s="143"/>
      <c r="BS85" s="124"/>
      <c r="BT85" s="143"/>
      <c r="BU85" s="124"/>
      <c r="BV85" s="144"/>
      <c r="BW85" s="145"/>
      <c r="BX85" s="146"/>
      <c r="BY85" s="124"/>
      <c r="BZ85" s="36"/>
      <c r="CB85" s="29"/>
      <c r="CC85" s="506"/>
      <c r="CD85" s="36"/>
      <c r="CF85" s="29"/>
      <c r="CG85" s="139"/>
      <c r="CH85" s="139"/>
      <c r="CI85" s="139"/>
      <c r="CJ85" s="139"/>
      <c r="CK85" s="139"/>
      <c r="CL85" s="36"/>
      <c r="CN85" s="29"/>
      <c r="CO85" s="143"/>
      <c r="CP85" s="143"/>
      <c r="CQ85" s="143"/>
      <c r="CR85" s="143"/>
      <c r="CS85" s="143"/>
      <c r="CT85" s="144"/>
      <c r="CU85" s="145"/>
      <c r="CV85" s="146"/>
      <c r="CW85" s="124"/>
      <c r="CX85" s="144"/>
      <c r="CY85" s="145"/>
      <c r="CZ85" s="146"/>
      <c r="DA85" s="185"/>
      <c r="DB85" s="36"/>
    </row>
    <row r="86" spans="1:106" s="92" customFormat="1" x14ac:dyDescent="0.35">
      <c r="A86" s="118"/>
      <c r="B86" s="46"/>
      <c r="C86" s="243" t="str">
        <f t="shared" ref="C86:C114" si="13">IF(E86="","",C84+1)</f>
        <v/>
      </c>
      <c r="D86" s="46"/>
      <c r="E86" s="4"/>
      <c r="F86" s="119"/>
      <c r="H86" s="120"/>
      <c r="I86" s="15"/>
      <c r="J86" s="122"/>
      <c r="K86" s="40"/>
      <c r="L86" s="123"/>
      <c r="M86" s="15"/>
      <c r="N86" s="121"/>
      <c r="O86" s="15"/>
      <c r="P86" s="119"/>
      <c r="R86" s="120"/>
      <c r="S86" s="3">
        <f t="shared" si="7"/>
        <v>0</v>
      </c>
      <c r="T86" s="119"/>
      <c r="V86" s="120"/>
      <c r="W86" s="1"/>
      <c r="X86" s="119"/>
      <c r="Z86" s="120"/>
      <c r="AA86" s="12"/>
      <c r="AB86" s="498"/>
      <c r="AC86" s="12"/>
      <c r="AD86" s="498"/>
      <c r="AE86" s="12"/>
      <c r="AF86" s="499"/>
      <c r="AG86" s="500"/>
      <c r="AH86" s="501"/>
      <c r="AI86" s="12"/>
      <c r="AJ86" s="498"/>
      <c r="AK86" s="12"/>
      <c r="AL86" s="498"/>
      <c r="AM86" s="12"/>
      <c r="AN86" s="119"/>
      <c r="AP86" s="120"/>
      <c r="AQ86" s="209">
        <f>ROUND($AW86*$AI86,0)</f>
        <v>0</v>
      </c>
      <c r="AR86" s="121"/>
      <c r="AS86" s="209">
        <f>ROUND($AW86*$AK86,0)</f>
        <v>0</v>
      </c>
      <c r="AT86" s="121"/>
      <c r="AU86" s="209">
        <f>AW86-AQ86-AS86</f>
        <v>0</v>
      </c>
      <c r="AV86" s="121"/>
      <c r="AW86" s="209">
        <f>$S86-$W86</f>
        <v>0</v>
      </c>
      <c r="AX86" s="119"/>
      <c r="AZ86" s="120"/>
      <c r="BA86" s="13"/>
      <c r="BB86" s="124"/>
      <c r="BC86" s="13"/>
      <c r="BD86" s="124"/>
      <c r="BE86" s="13"/>
      <c r="BF86" s="119"/>
      <c r="BH86" s="120"/>
      <c r="BI86" s="210">
        <f>(ROUND($I86*$AA86,0))*$BA86</f>
        <v>0</v>
      </c>
      <c r="BJ86" s="124"/>
      <c r="BK86" s="210">
        <f>(ROUND($I86*$AC86,0))*BC86</f>
        <v>0</v>
      </c>
      <c r="BL86" s="124"/>
      <c r="BM86" s="210">
        <f>(I86-(ROUND((I86*AA86),0))-(ROUND((I86*AC86),0)))*BE86</f>
        <v>0</v>
      </c>
      <c r="BN86" s="125"/>
      <c r="BO86" s="126"/>
      <c r="BP86" s="127"/>
      <c r="BQ86" s="210">
        <f t="shared" si="8"/>
        <v>0</v>
      </c>
      <c r="BR86" s="124"/>
      <c r="BS86" s="210">
        <f t="shared" si="9"/>
        <v>0</v>
      </c>
      <c r="BT86" s="124"/>
      <c r="BU86" s="210">
        <f t="shared" si="10"/>
        <v>0</v>
      </c>
      <c r="BV86" s="125"/>
      <c r="BW86" s="126"/>
      <c r="BX86" s="127"/>
      <c r="BY86" s="210">
        <f>(SUM($BQ86,$BS86,$BU86))-(SUM($BI86,$BK86,$BM86))</f>
        <v>0</v>
      </c>
      <c r="BZ86" s="119"/>
      <c r="CB86" s="120"/>
      <c r="CC86" s="5"/>
      <c r="CD86" s="119"/>
      <c r="CF86" s="120"/>
      <c r="CG86" s="5"/>
      <c r="CH86" s="121"/>
      <c r="CI86" s="5"/>
      <c r="CJ86" s="121"/>
      <c r="CK86" s="5"/>
      <c r="CL86" s="119"/>
      <c r="CN86" s="120"/>
      <c r="CO86" s="13"/>
      <c r="CP86" s="124"/>
      <c r="CQ86" s="13"/>
      <c r="CR86" s="124"/>
      <c r="CS86" s="13"/>
      <c r="CT86" s="125"/>
      <c r="CU86" s="126"/>
      <c r="CV86" s="127"/>
      <c r="CW86" s="517">
        <f t="shared" si="11"/>
        <v>0</v>
      </c>
      <c r="CX86" s="125"/>
      <c r="CY86" s="126"/>
      <c r="CZ86" s="127"/>
      <c r="DA86" s="518">
        <f t="shared" si="12"/>
        <v>0</v>
      </c>
      <c r="DB86" s="119"/>
    </row>
    <row r="87" spans="1:106" ht="5.15" customHeight="1" x14ac:dyDescent="0.35">
      <c r="A87" s="115"/>
      <c r="B87" s="32"/>
      <c r="C87" s="46"/>
      <c r="D87" s="32"/>
      <c r="E87" s="32"/>
      <c r="F87" s="36"/>
      <c r="H87" s="29"/>
      <c r="I87" s="139"/>
      <c r="J87" s="140"/>
      <c r="K87" s="141"/>
      <c r="L87" s="142"/>
      <c r="M87" s="139"/>
      <c r="N87" s="139"/>
      <c r="O87" s="139"/>
      <c r="P87" s="36"/>
      <c r="R87" s="29"/>
      <c r="S87" s="46"/>
      <c r="T87" s="36"/>
      <c r="V87" s="29"/>
      <c r="W87" s="32"/>
      <c r="X87" s="36"/>
      <c r="Z87" s="29"/>
      <c r="AA87" s="502"/>
      <c r="AB87" s="502"/>
      <c r="AC87" s="502"/>
      <c r="AD87" s="502"/>
      <c r="AE87" s="502"/>
      <c r="AF87" s="503"/>
      <c r="AG87" s="504"/>
      <c r="AH87" s="505"/>
      <c r="AI87" s="502"/>
      <c r="AJ87" s="502"/>
      <c r="AK87" s="502"/>
      <c r="AL87" s="502"/>
      <c r="AM87" s="502"/>
      <c r="AN87" s="36"/>
      <c r="AP87" s="29"/>
      <c r="AQ87" s="121"/>
      <c r="AR87" s="139"/>
      <c r="AS87" s="121"/>
      <c r="AT87" s="139"/>
      <c r="AU87" s="121"/>
      <c r="AV87" s="139"/>
      <c r="AW87" s="121"/>
      <c r="AX87" s="36"/>
      <c r="AZ87" s="29"/>
      <c r="BA87" s="143"/>
      <c r="BB87" s="143"/>
      <c r="BC87" s="143"/>
      <c r="BD87" s="143"/>
      <c r="BE87" s="143"/>
      <c r="BF87" s="36"/>
      <c r="BH87" s="29"/>
      <c r="BI87" s="124"/>
      <c r="BJ87" s="143"/>
      <c r="BK87" s="124"/>
      <c r="BL87" s="143"/>
      <c r="BM87" s="124"/>
      <c r="BN87" s="144"/>
      <c r="BO87" s="145"/>
      <c r="BP87" s="146"/>
      <c r="BQ87" s="124"/>
      <c r="BR87" s="143"/>
      <c r="BS87" s="124"/>
      <c r="BT87" s="143"/>
      <c r="BU87" s="124"/>
      <c r="BV87" s="144"/>
      <c r="BW87" s="145"/>
      <c r="BX87" s="146"/>
      <c r="BY87" s="124"/>
      <c r="BZ87" s="36"/>
      <c r="CB87" s="29"/>
      <c r="CC87" s="506"/>
      <c r="CD87" s="36"/>
      <c r="CF87" s="29"/>
      <c r="CG87" s="139"/>
      <c r="CH87" s="139"/>
      <c r="CI87" s="139"/>
      <c r="CJ87" s="139"/>
      <c r="CK87" s="139"/>
      <c r="CL87" s="36"/>
      <c r="CN87" s="29"/>
      <c r="CO87" s="143"/>
      <c r="CP87" s="143"/>
      <c r="CQ87" s="143"/>
      <c r="CR87" s="143"/>
      <c r="CS87" s="143"/>
      <c r="CT87" s="144"/>
      <c r="CU87" s="145"/>
      <c r="CV87" s="146"/>
      <c r="CW87" s="124"/>
      <c r="CX87" s="144"/>
      <c r="CY87" s="145"/>
      <c r="CZ87" s="146"/>
      <c r="DA87" s="185"/>
      <c r="DB87" s="36"/>
    </row>
    <row r="88" spans="1:106" s="92" customFormat="1" x14ac:dyDescent="0.35">
      <c r="A88" s="118"/>
      <c r="B88" s="46"/>
      <c r="C88" s="243" t="str">
        <f t="shared" si="13"/>
        <v/>
      </c>
      <c r="D88" s="46"/>
      <c r="E88" s="4"/>
      <c r="F88" s="119"/>
      <c r="H88" s="120"/>
      <c r="I88" s="15"/>
      <c r="J88" s="122"/>
      <c r="K88" s="40"/>
      <c r="L88" s="123"/>
      <c r="M88" s="15"/>
      <c r="N88" s="121"/>
      <c r="O88" s="15"/>
      <c r="P88" s="119"/>
      <c r="R88" s="120"/>
      <c r="S88" s="3">
        <f t="shared" si="7"/>
        <v>0</v>
      </c>
      <c r="T88" s="119"/>
      <c r="V88" s="120"/>
      <c r="W88" s="1"/>
      <c r="X88" s="119"/>
      <c r="Z88" s="120"/>
      <c r="AA88" s="12"/>
      <c r="AB88" s="498"/>
      <c r="AC88" s="12"/>
      <c r="AD88" s="498"/>
      <c r="AE88" s="12"/>
      <c r="AF88" s="499"/>
      <c r="AG88" s="500"/>
      <c r="AH88" s="501"/>
      <c r="AI88" s="12"/>
      <c r="AJ88" s="498"/>
      <c r="AK88" s="12"/>
      <c r="AL88" s="498"/>
      <c r="AM88" s="12"/>
      <c r="AN88" s="119"/>
      <c r="AP88" s="120"/>
      <c r="AQ88" s="209">
        <f>ROUND($AW88*$AI88,0)</f>
        <v>0</v>
      </c>
      <c r="AR88" s="121"/>
      <c r="AS88" s="209">
        <f>ROUND($AW88*$AK88,0)</f>
        <v>0</v>
      </c>
      <c r="AT88" s="121"/>
      <c r="AU88" s="209">
        <f>AW88-AQ88-AS88</f>
        <v>0</v>
      </c>
      <c r="AV88" s="121"/>
      <c r="AW88" s="209">
        <f>$S88-$W88</f>
        <v>0</v>
      </c>
      <c r="AX88" s="119"/>
      <c r="AZ88" s="120"/>
      <c r="BA88" s="13"/>
      <c r="BB88" s="124"/>
      <c r="BC88" s="13"/>
      <c r="BD88" s="124"/>
      <c r="BE88" s="13"/>
      <c r="BF88" s="119"/>
      <c r="BH88" s="120"/>
      <c r="BI88" s="210">
        <f>(ROUND($I88*$AA88,0))*$BA88</f>
        <v>0</v>
      </c>
      <c r="BJ88" s="124"/>
      <c r="BK88" s="210">
        <f>(ROUND($I88*$AC88,0))*BC88</f>
        <v>0</v>
      </c>
      <c r="BL88" s="124"/>
      <c r="BM88" s="210">
        <f>(I88-(ROUND((I88*AA88),0))-(ROUND((I88*AC88),0)))*BE88</f>
        <v>0</v>
      </c>
      <c r="BN88" s="125"/>
      <c r="BO88" s="126"/>
      <c r="BP88" s="127"/>
      <c r="BQ88" s="210">
        <f t="shared" si="8"/>
        <v>0</v>
      </c>
      <c r="BR88" s="124"/>
      <c r="BS88" s="210">
        <f t="shared" si="9"/>
        <v>0</v>
      </c>
      <c r="BT88" s="124"/>
      <c r="BU88" s="210">
        <f t="shared" si="10"/>
        <v>0</v>
      </c>
      <c r="BV88" s="125"/>
      <c r="BW88" s="126"/>
      <c r="BX88" s="127"/>
      <c r="BY88" s="210">
        <f>(SUM($BQ88,$BS88,$BU88))-(SUM($BI88,$BK88,$BM88))</f>
        <v>0</v>
      </c>
      <c r="BZ88" s="119"/>
      <c r="CB88" s="120"/>
      <c r="CC88" s="5"/>
      <c r="CD88" s="119"/>
      <c r="CF88" s="120"/>
      <c r="CG88" s="5"/>
      <c r="CH88" s="121"/>
      <c r="CI88" s="5"/>
      <c r="CJ88" s="121"/>
      <c r="CK88" s="5"/>
      <c r="CL88" s="119"/>
      <c r="CN88" s="120"/>
      <c r="CO88" s="13"/>
      <c r="CP88" s="124"/>
      <c r="CQ88" s="13"/>
      <c r="CR88" s="124"/>
      <c r="CS88" s="13"/>
      <c r="CT88" s="125"/>
      <c r="CU88" s="126"/>
      <c r="CV88" s="127"/>
      <c r="CW88" s="517">
        <f t="shared" si="11"/>
        <v>0</v>
      </c>
      <c r="CX88" s="125"/>
      <c r="CY88" s="126"/>
      <c r="CZ88" s="127"/>
      <c r="DA88" s="518">
        <f t="shared" si="12"/>
        <v>0</v>
      </c>
      <c r="DB88" s="119"/>
    </row>
    <row r="89" spans="1:106" ht="5.15" customHeight="1" x14ac:dyDescent="0.35">
      <c r="A89" s="115"/>
      <c r="B89" s="32"/>
      <c r="C89" s="46"/>
      <c r="D89" s="32"/>
      <c r="E89" s="32"/>
      <c r="F89" s="36"/>
      <c r="H89" s="29"/>
      <c r="I89" s="139"/>
      <c r="J89" s="140"/>
      <c r="K89" s="141"/>
      <c r="L89" s="142"/>
      <c r="M89" s="139"/>
      <c r="N89" s="139"/>
      <c r="O89" s="139"/>
      <c r="P89" s="36"/>
      <c r="R89" s="29"/>
      <c r="S89" s="46"/>
      <c r="T89" s="36"/>
      <c r="V89" s="29"/>
      <c r="W89" s="32"/>
      <c r="X89" s="36"/>
      <c r="Z89" s="29"/>
      <c r="AA89" s="502"/>
      <c r="AB89" s="502"/>
      <c r="AC89" s="502"/>
      <c r="AD89" s="502"/>
      <c r="AE89" s="502"/>
      <c r="AF89" s="503"/>
      <c r="AG89" s="504"/>
      <c r="AH89" s="505"/>
      <c r="AI89" s="502"/>
      <c r="AJ89" s="502"/>
      <c r="AK89" s="502"/>
      <c r="AL89" s="502"/>
      <c r="AM89" s="502"/>
      <c r="AN89" s="36"/>
      <c r="AP89" s="29"/>
      <c r="AQ89" s="121"/>
      <c r="AR89" s="139"/>
      <c r="AS89" s="121"/>
      <c r="AT89" s="139"/>
      <c r="AU89" s="121"/>
      <c r="AV89" s="139"/>
      <c r="AW89" s="121"/>
      <c r="AX89" s="36"/>
      <c r="AZ89" s="29"/>
      <c r="BA89" s="143"/>
      <c r="BB89" s="143"/>
      <c r="BC89" s="143"/>
      <c r="BD89" s="143"/>
      <c r="BE89" s="143"/>
      <c r="BF89" s="36"/>
      <c r="BH89" s="29"/>
      <c r="BI89" s="124"/>
      <c r="BJ89" s="143"/>
      <c r="BK89" s="124"/>
      <c r="BL89" s="143"/>
      <c r="BM89" s="124"/>
      <c r="BN89" s="144"/>
      <c r="BO89" s="145"/>
      <c r="BP89" s="146"/>
      <c r="BQ89" s="124"/>
      <c r="BR89" s="143"/>
      <c r="BS89" s="124"/>
      <c r="BT89" s="143"/>
      <c r="BU89" s="124"/>
      <c r="BV89" s="144"/>
      <c r="BW89" s="145"/>
      <c r="BX89" s="146"/>
      <c r="BY89" s="124"/>
      <c r="BZ89" s="36"/>
      <c r="CB89" s="29"/>
      <c r="CC89" s="506"/>
      <c r="CD89" s="36"/>
      <c r="CF89" s="29"/>
      <c r="CG89" s="139"/>
      <c r="CH89" s="139"/>
      <c r="CI89" s="139"/>
      <c r="CJ89" s="139"/>
      <c r="CK89" s="139"/>
      <c r="CL89" s="36"/>
      <c r="CN89" s="29"/>
      <c r="CO89" s="143"/>
      <c r="CP89" s="143"/>
      <c r="CQ89" s="143"/>
      <c r="CR89" s="143"/>
      <c r="CS89" s="143"/>
      <c r="CT89" s="144"/>
      <c r="CU89" s="145"/>
      <c r="CV89" s="146"/>
      <c r="CW89" s="124"/>
      <c r="CX89" s="144"/>
      <c r="CY89" s="145"/>
      <c r="CZ89" s="146"/>
      <c r="DA89" s="185"/>
      <c r="DB89" s="36"/>
    </row>
    <row r="90" spans="1:106" s="92" customFormat="1" x14ac:dyDescent="0.35">
      <c r="A90" s="118"/>
      <c r="B90" s="46"/>
      <c r="C90" s="243" t="str">
        <f t="shared" si="13"/>
        <v/>
      </c>
      <c r="D90" s="46"/>
      <c r="E90" s="4"/>
      <c r="F90" s="119"/>
      <c r="H90" s="120"/>
      <c r="I90" s="15"/>
      <c r="J90" s="122"/>
      <c r="K90" s="40"/>
      <c r="L90" s="123"/>
      <c r="M90" s="15"/>
      <c r="N90" s="121"/>
      <c r="O90" s="15"/>
      <c r="P90" s="119"/>
      <c r="R90" s="120"/>
      <c r="S90" s="3">
        <f t="shared" si="7"/>
        <v>0</v>
      </c>
      <c r="T90" s="119"/>
      <c r="V90" s="120"/>
      <c r="W90" s="1"/>
      <c r="X90" s="119"/>
      <c r="Z90" s="120"/>
      <c r="AA90" s="12"/>
      <c r="AB90" s="498"/>
      <c r="AC90" s="12"/>
      <c r="AD90" s="498"/>
      <c r="AE90" s="12"/>
      <c r="AF90" s="499"/>
      <c r="AG90" s="500"/>
      <c r="AH90" s="501"/>
      <c r="AI90" s="12"/>
      <c r="AJ90" s="498"/>
      <c r="AK90" s="12"/>
      <c r="AL90" s="498"/>
      <c r="AM90" s="12"/>
      <c r="AN90" s="119"/>
      <c r="AP90" s="120"/>
      <c r="AQ90" s="209">
        <f>ROUND($AW90*$AI90,0)</f>
        <v>0</v>
      </c>
      <c r="AR90" s="121"/>
      <c r="AS90" s="209">
        <f>ROUND($AW90*$AK90,0)</f>
        <v>0</v>
      </c>
      <c r="AT90" s="121"/>
      <c r="AU90" s="209">
        <f>AW90-AQ90-AS90</f>
        <v>0</v>
      </c>
      <c r="AV90" s="121"/>
      <c r="AW90" s="209">
        <f>$S90-$W90</f>
        <v>0</v>
      </c>
      <c r="AX90" s="119"/>
      <c r="AZ90" s="120"/>
      <c r="BA90" s="13"/>
      <c r="BB90" s="124"/>
      <c r="BC90" s="13"/>
      <c r="BD90" s="124"/>
      <c r="BE90" s="13"/>
      <c r="BF90" s="119"/>
      <c r="BH90" s="120"/>
      <c r="BI90" s="210">
        <f>(ROUND($I90*$AA90,0))*$BA90</f>
        <v>0</v>
      </c>
      <c r="BJ90" s="124"/>
      <c r="BK90" s="210">
        <f>(ROUND($I90*$AC90,0))*BC90</f>
        <v>0</v>
      </c>
      <c r="BL90" s="124"/>
      <c r="BM90" s="210">
        <f>(I90-(ROUND((I90*AA90),0))-(ROUND((I90*AC90),0)))*BE90</f>
        <v>0</v>
      </c>
      <c r="BN90" s="125"/>
      <c r="BO90" s="126"/>
      <c r="BP90" s="127"/>
      <c r="BQ90" s="210">
        <f t="shared" si="8"/>
        <v>0</v>
      </c>
      <c r="BR90" s="124"/>
      <c r="BS90" s="210">
        <f t="shared" si="9"/>
        <v>0</v>
      </c>
      <c r="BT90" s="124"/>
      <c r="BU90" s="210">
        <f t="shared" si="10"/>
        <v>0</v>
      </c>
      <c r="BV90" s="125"/>
      <c r="BW90" s="126"/>
      <c r="BX90" s="127"/>
      <c r="BY90" s="210">
        <f>(SUM($BQ90,$BS90,$BU90))-(SUM($BI90,$BK90,$BM90))</f>
        <v>0</v>
      </c>
      <c r="BZ90" s="119"/>
      <c r="CB90" s="120"/>
      <c r="CC90" s="5"/>
      <c r="CD90" s="119"/>
      <c r="CF90" s="120"/>
      <c r="CG90" s="5"/>
      <c r="CH90" s="121"/>
      <c r="CI90" s="5"/>
      <c r="CJ90" s="121"/>
      <c r="CK90" s="5"/>
      <c r="CL90" s="119"/>
      <c r="CN90" s="120"/>
      <c r="CO90" s="13"/>
      <c r="CP90" s="124"/>
      <c r="CQ90" s="13"/>
      <c r="CR90" s="124"/>
      <c r="CS90" s="13"/>
      <c r="CT90" s="125"/>
      <c r="CU90" s="126"/>
      <c r="CV90" s="127"/>
      <c r="CW90" s="517">
        <f t="shared" si="11"/>
        <v>0</v>
      </c>
      <c r="CX90" s="125"/>
      <c r="CY90" s="126"/>
      <c r="CZ90" s="127"/>
      <c r="DA90" s="518">
        <f t="shared" si="12"/>
        <v>0</v>
      </c>
      <c r="DB90" s="119"/>
    </row>
    <row r="91" spans="1:106" ht="5.15" customHeight="1" x14ac:dyDescent="0.35">
      <c r="A91" s="115"/>
      <c r="B91" s="32"/>
      <c r="C91" s="46"/>
      <c r="D91" s="32"/>
      <c r="E91" s="32"/>
      <c r="F91" s="36"/>
      <c r="H91" s="29"/>
      <c r="I91" s="139"/>
      <c r="J91" s="140"/>
      <c r="K91" s="141"/>
      <c r="L91" s="142"/>
      <c r="M91" s="139"/>
      <c r="N91" s="139"/>
      <c r="O91" s="139"/>
      <c r="P91" s="36"/>
      <c r="R91" s="29"/>
      <c r="S91" s="46"/>
      <c r="T91" s="36"/>
      <c r="V91" s="29"/>
      <c r="W91" s="32"/>
      <c r="X91" s="36"/>
      <c r="Z91" s="29"/>
      <c r="AA91" s="502"/>
      <c r="AB91" s="502"/>
      <c r="AC91" s="502"/>
      <c r="AD91" s="502"/>
      <c r="AE91" s="502"/>
      <c r="AF91" s="503"/>
      <c r="AG91" s="504"/>
      <c r="AH91" s="505"/>
      <c r="AI91" s="502"/>
      <c r="AJ91" s="502"/>
      <c r="AK91" s="502"/>
      <c r="AL91" s="502"/>
      <c r="AM91" s="502"/>
      <c r="AN91" s="36"/>
      <c r="AP91" s="29"/>
      <c r="AQ91" s="121"/>
      <c r="AR91" s="139"/>
      <c r="AS91" s="121"/>
      <c r="AT91" s="139"/>
      <c r="AU91" s="121"/>
      <c r="AV91" s="139"/>
      <c r="AW91" s="121"/>
      <c r="AX91" s="36"/>
      <c r="AZ91" s="29"/>
      <c r="BA91" s="143"/>
      <c r="BB91" s="143"/>
      <c r="BC91" s="143"/>
      <c r="BD91" s="143"/>
      <c r="BE91" s="143"/>
      <c r="BF91" s="36"/>
      <c r="BH91" s="29"/>
      <c r="BI91" s="124"/>
      <c r="BJ91" s="143"/>
      <c r="BK91" s="124"/>
      <c r="BL91" s="143"/>
      <c r="BM91" s="124"/>
      <c r="BN91" s="144"/>
      <c r="BO91" s="145"/>
      <c r="BP91" s="146"/>
      <c r="BQ91" s="124"/>
      <c r="BR91" s="143"/>
      <c r="BS91" s="124"/>
      <c r="BT91" s="143"/>
      <c r="BU91" s="124"/>
      <c r="BV91" s="144"/>
      <c r="BW91" s="145"/>
      <c r="BX91" s="146"/>
      <c r="BY91" s="124"/>
      <c r="BZ91" s="36"/>
      <c r="CB91" s="29"/>
      <c r="CC91" s="506"/>
      <c r="CD91" s="36"/>
      <c r="CF91" s="29"/>
      <c r="CG91" s="139"/>
      <c r="CH91" s="139"/>
      <c r="CI91" s="139"/>
      <c r="CJ91" s="139"/>
      <c r="CK91" s="139"/>
      <c r="CL91" s="36"/>
      <c r="CN91" s="29"/>
      <c r="CO91" s="143"/>
      <c r="CP91" s="143"/>
      <c r="CQ91" s="143"/>
      <c r="CR91" s="143"/>
      <c r="CS91" s="143"/>
      <c r="CT91" s="144"/>
      <c r="CU91" s="145"/>
      <c r="CV91" s="146"/>
      <c r="CW91" s="124"/>
      <c r="CX91" s="144"/>
      <c r="CY91" s="145"/>
      <c r="CZ91" s="146"/>
      <c r="DA91" s="185"/>
      <c r="DB91" s="36"/>
    </row>
    <row r="92" spans="1:106" s="92" customFormat="1" x14ac:dyDescent="0.35">
      <c r="A92" s="118"/>
      <c r="B92" s="46"/>
      <c r="C92" s="243" t="str">
        <f t="shared" si="13"/>
        <v/>
      </c>
      <c r="D92" s="46"/>
      <c r="E92" s="4"/>
      <c r="F92" s="119"/>
      <c r="H92" s="120"/>
      <c r="I92" s="15"/>
      <c r="J92" s="122"/>
      <c r="K92" s="40"/>
      <c r="L92" s="123"/>
      <c r="M92" s="15"/>
      <c r="N92" s="121"/>
      <c r="O92" s="15"/>
      <c r="P92" s="119"/>
      <c r="R92" s="120"/>
      <c r="S92" s="3">
        <f t="shared" si="7"/>
        <v>0</v>
      </c>
      <c r="T92" s="119"/>
      <c r="V92" s="120"/>
      <c r="W92" s="1"/>
      <c r="X92" s="119"/>
      <c r="Z92" s="120"/>
      <c r="AA92" s="12"/>
      <c r="AB92" s="498"/>
      <c r="AC92" s="12"/>
      <c r="AD92" s="498"/>
      <c r="AE92" s="12"/>
      <c r="AF92" s="499"/>
      <c r="AG92" s="500"/>
      <c r="AH92" s="501"/>
      <c r="AI92" s="12"/>
      <c r="AJ92" s="498"/>
      <c r="AK92" s="12"/>
      <c r="AL92" s="498"/>
      <c r="AM92" s="12"/>
      <c r="AN92" s="119"/>
      <c r="AP92" s="120"/>
      <c r="AQ92" s="209">
        <f>ROUND($AW92*$AI92,0)</f>
        <v>0</v>
      </c>
      <c r="AR92" s="121"/>
      <c r="AS92" s="209">
        <f>ROUND($AW92*$AK92,0)</f>
        <v>0</v>
      </c>
      <c r="AT92" s="121"/>
      <c r="AU92" s="209">
        <f>AW92-AQ92-AS92</f>
        <v>0</v>
      </c>
      <c r="AV92" s="121"/>
      <c r="AW92" s="209">
        <f>$S92-$W92</f>
        <v>0</v>
      </c>
      <c r="AX92" s="119"/>
      <c r="AZ92" s="120"/>
      <c r="BA92" s="13"/>
      <c r="BB92" s="124"/>
      <c r="BC92" s="13"/>
      <c r="BD92" s="124"/>
      <c r="BE92" s="13"/>
      <c r="BF92" s="119"/>
      <c r="BH92" s="120"/>
      <c r="BI92" s="210">
        <f>(ROUND($I92*$AA92,0))*$BA92</f>
        <v>0</v>
      </c>
      <c r="BJ92" s="124"/>
      <c r="BK92" s="210">
        <f>(ROUND($I92*$AC92,0))*BC92</f>
        <v>0</v>
      </c>
      <c r="BL92" s="124"/>
      <c r="BM92" s="210">
        <f>(I92-(ROUND((I92*AA92),0))-(ROUND((I92*AC92),0)))*BE92</f>
        <v>0</v>
      </c>
      <c r="BN92" s="125"/>
      <c r="BO92" s="126"/>
      <c r="BP92" s="127"/>
      <c r="BQ92" s="210">
        <f t="shared" si="8"/>
        <v>0</v>
      </c>
      <c r="BR92" s="124"/>
      <c r="BS92" s="210">
        <f t="shared" si="9"/>
        <v>0</v>
      </c>
      <c r="BT92" s="124"/>
      <c r="BU92" s="210">
        <f t="shared" si="10"/>
        <v>0</v>
      </c>
      <c r="BV92" s="125"/>
      <c r="BW92" s="126"/>
      <c r="BX92" s="127"/>
      <c r="BY92" s="210">
        <f>(SUM($BQ92,$BS92,$BU92))-(SUM($BI92,$BK92,$BM92))</f>
        <v>0</v>
      </c>
      <c r="BZ92" s="119"/>
      <c r="CB92" s="120"/>
      <c r="CC92" s="5"/>
      <c r="CD92" s="119"/>
      <c r="CF92" s="120"/>
      <c r="CG92" s="5"/>
      <c r="CH92" s="121"/>
      <c r="CI92" s="5"/>
      <c r="CJ92" s="121"/>
      <c r="CK92" s="5"/>
      <c r="CL92" s="119"/>
      <c r="CN92" s="120"/>
      <c r="CO92" s="13"/>
      <c r="CP92" s="124"/>
      <c r="CQ92" s="13"/>
      <c r="CR92" s="124"/>
      <c r="CS92" s="13"/>
      <c r="CT92" s="125"/>
      <c r="CU92" s="126"/>
      <c r="CV92" s="127"/>
      <c r="CW92" s="517">
        <f t="shared" si="11"/>
        <v>0</v>
      </c>
      <c r="CX92" s="125"/>
      <c r="CY92" s="126"/>
      <c r="CZ92" s="127"/>
      <c r="DA92" s="518">
        <f t="shared" si="12"/>
        <v>0</v>
      </c>
      <c r="DB92" s="119"/>
    </row>
    <row r="93" spans="1:106" ht="5.15" customHeight="1" x14ac:dyDescent="0.35">
      <c r="A93" s="115"/>
      <c r="B93" s="32"/>
      <c r="C93" s="46"/>
      <c r="D93" s="32"/>
      <c r="E93" s="32"/>
      <c r="F93" s="36"/>
      <c r="H93" s="29"/>
      <c r="I93" s="139"/>
      <c r="J93" s="140"/>
      <c r="K93" s="141"/>
      <c r="L93" s="142"/>
      <c r="M93" s="139"/>
      <c r="N93" s="139"/>
      <c r="O93" s="139"/>
      <c r="P93" s="36"/>
      <c r="R93" s="29"/>
      <c r="S93" s="46"/>
      <c r="T93" s="36"/>
      <c r="V93" s="29"/>
      <c r="W93" s="32"/>
      <c r="X93" s="36"/>
      <c r="Z93" s="29"/>
      <c r="AA93" s="502"/>
      <c r="AB93" s="502"/>
      <c r="AC93" s="502"/>
      <c r="AD93" s="502"/>
      <c r="AE93" s="502"/>
      <c r="AF93" s="503"/>
      <c r="AG93" s="504"/>
      <c r="AH93" s="505"/>
      <c r="AI93" s="502"/>
      <c r="AJ93" s="502"/>
      <c r="AK93" s="502"/>
      <c r="AL93" s="502"/>
      <c r="AM93" s="502"/>
      <c r="AN93" s="36"/>
      <c r="AP93" s="29"/>
      <c r="AQ93" s="121"/>
      <c r="AR93" s="139"/>
      <c r="AS93" s="121"/>
      <c r="AT93" s="139"/>
      <c r="AU93" s="121"/>
      <c r="AV93" s="139"/>
      <c r="AW93" s="121"/>
      <c r="AX93" s="36"/>
      <c r="AZ93" s="29"/>
      <c r="BA93" s="143"/>
      <c r="BB93" s="143"/>
      <c r="BC93" s="143"/>
      <c r="BD93" s="143"/>
      <c r="BE93" s="143"/>
      <c r="BF93" s="36"/>
      <c r="BH93" s="29"/>
      <c r="BI93" s="124"/>
      <c r="BJ93" s="143"/>
      <c r="BK93" s="124"/>
      <c r="BL93" s="143"/>
      <c r="BM93" s="124"/>
      <c r="BN93" s="144"/>
      <c r="BO93" s="145"/>
      <c r="BP93" s="146"/>
      <c r="BQ93" s="124"/>
      <c r="BR93" s="143"/>
      <c r="BS93" s="124"/>
      <c r="BT93" s="143"/>
      <c r="BU93" s="124"/>
      <c r="BV93" s="144"/>
      <c r="BW93" s="145"/>
      <c r="BX93" s="146"/>
      <c r="BY93" s="124"/>
      <c r="BZ93" s="36"/>
      <c r="CB93" s="29"/>
      <c r="CC93" s="506"/>
      <c r="CD93" s="36"/>
      <c r="CF93" s="29"/>
      <c r="CG93" s="139"/>
      <c r="CH93" s="139"/>
      <c r="CI93" s="139"/>
      <c r="CJ93" s="139"/>
      <c r="CK93" s="139"/>
      <c r="CL93" s="36"/>
      <c r="CN93" s="29"/>
      <c r="CO93" s="143"/>
      <c r="CP93" s="143"/>
      <c r="CQ93" s="143"/>
      <c r="CR93" s="143"/>
      <c r="CS93" s="143"/>
      <c r="CT93" s="144"/>
      <c r="CU93" s="145"/>
      <c r="CV93" s="146"/>
      <c r="CW93" s="124"/>
      <c r="CX93" s="144"/>
      <c r="CY93" s="145"/>
      <c r="CZ93" s="146"/>
      <c r="DA93" s="185"/>
      <c r="DB93" s="36"/>
    </row>
    <row r="94" spans="1:106" s="92" customFormat="1" x14ac:dyDescent="0.35">
      <c r="A94" s="118"/>
      <c r="B94" s="46"/>
      <c r="C94" s="243" t="str">
        <f t="shared" si="13"/>
        <v/>
      </c>
      <c r="D94" s="46"/>
      <c r="E94" s="4"/>
      <c r="F94" s="119"/>
      <c r="H94" s="120"/>
      <c r="I94" s="15"/>
      <c r="J94" s="122"/>
      <c r="K94" s="40"/>
      <c r="L94" s="123"/>
      <c r="M94" s="15"/>
      <c r="N94" s="121"/>
      <c r="O94" s="15"/>
      <c r="P94" s="119"/>
      <c r="R94" s="120"/>
      <c r="S94" s="3">
        <f t="shared" si="7"/>
        <v>0</v>
      </c>
      <c r="T94" s="119"/>
      <c r="V94" s="120"/>
      <c r="W94" s="1"/>
      <c r="X94" s="119"/>
      <c r="Z94" s="120"/>
      <c r="AA94" s="12"/>
      <c r="AB94" s="498"/>
      <c r="AC94" s="12"/>
      <c r="AD94" s="498"/>
      <c r="AE94" s="12"/>
      <c r="AF94" s="499"/>
      <c r="AG94" s="500"/>
      <c r="AH94" s="501"/>
      <c r="AI94" s="12"/>
      <c r="AJ94" s="498"/>
      <c r="AK94" s="12"/>
      <c r="AL94" s="498"/>
      <c r="AM94" s="12"/>
      <c r="AN94" s="119"/>
      <c r="AP94" s="120"/>
      <c r="AQ94" s="209">
        <f>ROUND($AW94*$AI94,0)</f>
        <v>0</v>
      </c>
      <c r="AR94" s="121"/>
      <c r="AS94" s="209">
        <f>ROUND($AW94*$AK94,0)</f>
        <v>0</v>
      </c>
      <c r="AT94" s="121"/>
      <c r="AU94" s="209">
        <f>AW94-AQ94-AS94</f>
        <v>0</v>
      </c>
      <c r="AV94" s="121"/>
      <c r="AW94" s="209">
        <f>$S94-$W94</f>
        <v>0</v>
      </c>
      <c r="AX94" s="119"/>
      <c r="AZ94" s="120"/>
      <c r="BA94" s="13"/>
      <c r="BB94" s="124"/>
      <c r="BC94" s="13"/>
      <c r="BD94" s="124"/>
      <c r="BE94" s="13"/>
      <c r="BF94" s="119"/>
      <c r="BH94" s="120"/>
      <c r="BI94" s="210">
        <f>(ROUND($I94*$AA94,0))*$BA94</f>
        <v>0</v>
      </c>
      <c r="BJ94" s="124"/>
      <c r="BK94" s="210">
        <f>(ROUND($I94*$AC94,0))*BC94</f>
        <v>0</v>
      </c>
      <c r="BL94" s="124"/>
      <c r="BM94" s="210">
        <f>(I94-(ROUND((I94*AA94),0))-(ROUND((I94*AC94),0)))*BE94</f>
        <v>0</v>
      </c>
      <c r="BN94" s="125"/>
      <c r="BO94" s="126"/>
      <c r="BP94" s="127"/>
      <c r="BQ94" s="210">
        <f t="shared" si="8"/>
        <v>0</v>
      </c>
      <c r="BR94" s="124"/>
      <c r="BS94" s="210">
        <f t="shared" si="9"/>
        <v>0</v>
      </c>
      <c r="BT94" s="124"/>
      <c r="BU94" s="210">
        <f t="shared" si="10"/>
        <v>0</v>
      </c>
      <c r="BV94" s="125"/>
      <c r="BW94" s="126"/>
      <c r="BX94" s="127"/>
      <c r="BY94" s="210">
        <f>(SUM($BQ94,$BS94,$BU94))-(SUM($BI94,$BK94,$BM94))</f>
        <v>0</v>
      </c>
      <c r="BZ94" s="119"/>
      <c r="CB94" s="120"/>
      <c r="CC94" s="5"/>
      <c r="CD94" s="119"/>
      <c r="CF94" s="120"/>
      <c r="CG94" s="5"/>
      <c r="CH94" s="121"/>
      <c r="CI94" s="5"/>
      <c r="CJ94" s="121"/>
      <c r="CK94" s="5"/>
      <c r="CL94" s="119"/>
      <c r="CN94" s="120"/>
      <c r="CO94" s="13"/>
      <c r="CP94" s="124"/>
      <c r="CQ94" s="13"/>
      <c r="CR94" s="124"/>
      <c r="CS94" s="13"/>
      <c r="CT94" s="125"/>
      <c r="CU94" s="126"/>
      <c r="CV94" s="127"/>
      <c r="CW94" s="517">
        <f t="shared" si="11"/>
        <v>0</v>
      </c>
      <c r="CX94" s="125"/>
      <c r="CY94" s="126"/>
      <c r="CZ94" s="127"/>
      <c r="DA94" s="518">
        <f t="shared" si="12"/>
        <v>0</v>
      </c>
      <c r="DB94" s="119"/>
    </row>
    <row r="95" spans="1:106" ht="5.15" customHeight="1" x14ac:dyDescent="0.35">
      <c r="A95" s="115"/>
      <c r="B95" s="32"/>
      <c r="C95" s="46"/>
      <c r="D95" s="32"/>
      <c r="E95" s="32"/>
      <c r="F95" s="36"/>
      <c r="H95" s="29"/>
      <c r="I95" s="139"/>
      <c r="J95" s="140"/>
      <c r="K95" s="141"/>
      <c r="L95" s="142"/>
      <c r="M95" s="139"/>
      <c r="N95" s="139"/>
      <c r="O95" s="139"/>
      <c r="P95" s="36"/>
      <c r="R95" s="29"/>
      <c r="S95" s="46"/>
      <c r="T95" s="36"/>
      <c r="V95" s="29"/>
      <c r="W95" s="32"/>
      <c r="X95" s="36"/>
      <c r="Z95" s="29"/>
      <c r="AA95" s="502"/>
      <c r="AB95" s="502"/>
      <c r="AC95" s="502"/>
      <c r="AD95" s="502"/>
      <c r="AE95" s="502"/>
      <c r="AF95" s="503"/>
      <c r="AG95" s="504"/>
      <c r="AH95" s="505"/>
      <c r="AI95" s="502"/>
      <c r="AJ95" s="502"/>
      <c r="AK95" s="502"/>
      <c r="AL95" s="502"/>
      <c r="AM95" s="502"/>
      <c r="AN95" s="36"/>
      <c r="AP95" s="29"/>
      <c r="AQ95" s="121"/>
      <c r="AR95" s="139"/>
      <c r="AS95" s="121"/>
      <c r="AT95" s="139"/>
      <c r="AU95" s="121"/>
      <c r="AV95" s="139"/>
      <c r="AW95" s="121"/>
      <c r="AX95" s="36"/>
      <c r="AZ95" s="29"/>
      <c r="BA95" s="143"/>
      <c r="BB95" s="143"/>
      <c r="BC95" s="143"/>
      <c r="BD95" s="143"/>
      <c r="BE95" s="143"/>
      <c r="BF95" s="36"/>
      <c r="BH95" s="29"/>
      <c r="BI95" s="124"/>
      <c r="BJ95" s="143"/>
      <c r="BK95" s="124"/>
      <c r="BL95" s="143"/>
      <c r="BM95" s="124"/>
      <c r="BN95" s="144"/>
      <c r="BO95" s="145"/>
      <c r="BP95" s="146"/>
      <c r="BQ95" s="124"/>
      <c r="BR95" s="143"/>
      <c r="BS95" s="124"/>
      <c r="BT95" s="143"/>
      <c r="BU95" s="124"/>
      <c r="BV95" s="144"/>
      <c r="BW95" s="145"/>
      <c r="BX95" s="146"/>
      <c r="BY95" s="124"/>
      <c r="BZ95" s="36"/>
      <c r="CB95" s="29"/>
      <c r="CC95" s="506"/>
      <c r="CD95" s="36"/>
      <c r="CF95" s="29"/>
      <c r="CG95" s="139"/>
      <c r="CH95" s="139"/>
      <c r="CI95" s="139"/>
      <c r="CJ95" s="139"/>
      <c r="CK95" s="139"/>
      <c r="CL95" s="36"/>
      <c r="CN95" s="29"/>
      <c r="CO95" s="143"/>
      <c r="CP95" s="143"/>
      <c r="CQ95" s="143"/>
      <c r="CR95" s="143"/>
      <c r="CS95" s="143"/>
      <c r="CT95" s="144"/>
      <c r="CU95" s="145"/>
      <c r="CV95" s="146"/>
      <c r="CW95" s="124"/>
      <c r="CX95" s="144"/>
      <c r="CY95" s="145"/>
      <c r="CZ95" s="146"/>
      <c r="DA95" s="185"/>
      <c r="DB95" s="36"/>
    </row>
    <row r="96" spans="1:106" s="92" customFormat="1" x14ac:dyDescent="0.35">
      <c r="A96" s="118"/>
      <c r="B96" s="46"/>
      <c r="C96" s="243" t="str">
        <f t="shared" si="13"/>
        <v/>
      </c>
      <c r="D96" s="46"/>
      <c r="E96" s="4"/>
      <c r="F96" s="119"/>
      <c r="H96" s="120"/>
      <c r="I96" s="15"/>
      <c r="J96" s="122"/>
      <c r="K96" s="40"/>
      <c r="L96" s="123"/>
      <c r="M96" s="15"/>
      <c r="N96" s="121"/>
      <c r="O96" s="15"/>
      <c r="P96" s="119"/>
      <c r="R96" s="120"/>
      <c r="S96" s="3">
        <f t="shared" si="7"/>
        <v>0</v>
      </c>
      <c r="T96" s="119"/>
      <c r="V96" s="120"/>
      <c r="W96" s="1"/>
      <c r="X96" s="119"/>
      <c r="Z96" s="120"/>
      <c r="AA96" s="12"/>
      <c r="AB96" s="498"/>
      <c r="AC96" s="12"/>
      <c r="AD96" s="498"/>
      <c r="AE96" s="12"/>
      <c r="AF96" s="499"/>
      <c r="AG96" s="500"/>
      <c r="AH96" s="501"/>
      <c r="AI96" s="12"/>
      <c r="AJ96" s="498"/>
      <c r="AK96" s="12"/>
      <c r="AL96" s="498"/>
      <c r="AM96" s="12"/>
      <c r="AN96" s="119"/>
      <c r="AP96" s="120"/>
      <c r="AQ96" s="209">
        <f>ROUND($AW96*$AI96,0)</f>
        <v>0</v>
      </c>
      <c r="AR96" s="121"/>
      <c r="AS96" s="209">
        <f>ROUND($AW96*$AK96,0)</f>
        <v>0</v>
      </c>
      <c r="AT96" s="121"/>
      <c r="AU96" s="209">
        <f>AW96-AQ96-AS96</f>
        <v>0</v>
      </c>
      <c r="AV96" s="121"/>
      <c r="AW96" s="209">
        <f>$S96-$W96</f>
        <v>0</v>
      </c>
      <c r="AX96" s="119"/>
      <c r="AZ96" s="120"/>
      <c r="BA96" s="13"/>
      <c r="BB96" s="124"/>
      <c r="BC96" s="13"/>
      <c r="BD96" s="124"/>
      <c r="BE96" s="13"/>
      <c r="BF96" s="119"/>
      <c r="BH96" s="120"/>
      <c r="BI96" s="210">
        <f>(ROUND($I96*$AA96,0))*$BA96</f>
        <v>0</v>
      </c>
      <c r="BJ96" s="124"/>
      <c r="BK96" s="210">
        <f>(ROUND($I96*$AC96,0))*BC96</f>
        <v>0</v>
      </c>
      <c r="BL96" s="124"/>
      <c r="BM96" s="210">
        <f>(I96-(ROUND((I96*AA96),0))-(ROUND((I96*AC96),0)))*BE96</f>
        <v>0</v>
      </c>
      <c r="BN96" s="125"/>
      <c r="BO96" s="126"/>
      <c r="BP96" s="127"/>
      <c r="BQ96" s="210">
        <f t="shared" si="8"/>
        <v>0</v>
      </c>
      <c r="BR96" s="124"/>
      <c r="BS96" s="210">
        <f t="shared" si="9"/>
        <v>0</v>
      </c>
      <c r="BT96" s="124"/>
      <c r="BU96" s="210">
        <f t="shared" si="10"/>
        <v>0</v>
      </c>
      <c r="BV96" s="125"/>
      <c r="BW96" s="126"/>
      <c r="BX96" s="127"/>
      <c r="BY96" s="210">
        <f>(SUM($BQ96,$BS96,$BU96))-(SUM($BI96,$BK96,$BM96))</f>
        <v>0</v>
      </c>
      <c r="BZ96" s="119"/>
      <c r="CB96" s="120"/>
      <c r="CC96" s="5"/>
      <c r="CD96" s="119"/>
      <c r="CF96" s="120"/>
      <c r="CG96" s="5"/>
      <c r="CH96" s="121"/>
      <c r="CI96" s="5"/>
      <c r="CJ96" s="121"/>
      <c r="CK96" s="5"/>
      <c r="CL96" s="119"/>
      <c r="CN96" s="120"/>
      <c r="CO96" s="13"/>
      <c r="CP96" s="124"/>
      <c r="CQ96" s="13"/>
      <c r="CR96" s="124"/>
      <c r="CS96" s="13"/>
      <c r="CT96" s="125"/>
      <c r="CU96" s="126"/>
      <c r="CV96" s="127"/>
      <c r="CW96" s="517">
        <f t="shared" si="11"/>
        <v>0</v>
      </c>
      <c r="CX96" s="125"/>
      <c r="CY96" s="126"/>
      <c r="CZ96" s="127"/>
      <c r="DA96" s="518">
        <f t="shared" si="12"/>
        <v>0</v>
      </c>
      <c r="DB96" s="119"/>
    </row>
    <row r="97" spans="1:106" ht="5.15" customHeight="1" x14ac:dyDescent="0.35">
      <c r="A97" s="115"/>
      <c r="B97" s="32"/>
      <c r="C97" s="46"/>
      <c r="D97" s="32"/>
      <c r="E97" s="32"/>
      <c r="F97" s="36"/>
      <c r="H97" s="29"/>
      <c r="I97" s="139"/>
      <c r="J97" s="140"/>
      <c r="K97" s="141"/>
      <c r="L97" s="142"/>
      <c r="M97" s="139"/>
      <c r="N97" s="139"/>
      <c r="O97" s="139"/>
      <c r="P97" s="36"/>
      <c r="R97" s="29"/>
      <c r="S97" s="46"/>
      <c r="T97" s="36"/>
      <c r="V97" s="29"/>
      <c r="W97" s="32"/>
      <c r="X97" s="36"/>
      <c r="Z97" s="29"/>
      <c r="AA97" s="502"/>
      <c r="AB97" s="502"/>
      <c r="AC97" s="502"/>
      <c r="AD97" s="502"/>
      <c r="AE97" s="502"/>
      <c r="AF97" s="503"/>
      <c r="AG97" s="504"/>
      <c r="AH97" s="505"/>
      <c r="AI97" s="502"/>
      <c r="AJ97" s="502"/>
      <c r="AK97" s="502"/>
      <c r="AL97" s="502"/>
      <c r="AM97" s="502"/>
      <c r="AN97" s="36"/>
      <c r="AP97" s="29"/>
      <c r="AQ97" s="121"/>
      <c r="AR97" s="139"/>
      <c r="AS97" s="121"/>
      <c r="AT97" s="139"/>
      <c r="AU97" s="121"/>
      <c r="AV97" s="139"/>
      <c r="AW97" s="121"/>
      <c r="AX97" s="36"/>
      <c r="AZ97" s="29"/>
      <c r="BA97" s="143"/>
      <c r="BB97" s="143"/>
      <c r="BC97" s="143"/>
      <c r="BD97" s="143"/>
      <c r="BE97" s="143"/>
      <c r="BF97" s="36"/>
      <c r="BH97" s="29"/>
      <c r="BI97" s="124"/>
      <c r="BJ97" s="143"/>
      <c r="BK97" s="124"/>
      <c r="BL97" s="143"/>
      <c r="BM97" s="124"/>
      <c r="BN97" s="144"/>
      <c r="BO97" s="145"/>
      <c r="BP97" s="146"/>
      <c r="BQ97" s="124"/>
      <c r="BR97" s="143"/>
      <c r="BS97" s="124"/>
      <c r="BT97" s="143"/>
      <c r="BU97" s="124"/>
      <c r="BV97" s="144"/>
      <c r="BW97" s="145"/>
      <c r="BX97" s="146"/>
      <c r="BY97" s="124"/>
      <c r="BZ97" s="36"/>
      <c r="CB97" s="29"/>
      <c r="CC97" s="506"/>
      <c r="CD97" s="36"/>
      <c r="CF97" s="29"/>
      <c r="CG97" s="139"/>
      <c r="CH97" s="139"/>
      <c r="CI97" s="139"/>
      <c r="CJ97" s="139"/>
      <c r="CK97" s="139"/>
      <c r="CL97" s="36"/>
      <c r="CN97" s="29"/>
      <c r="CO97" s="143"/>
      <c r="CP97" s="143"/>
      <c r="CQ97" s="143"/>
      <c r="CR97" s="143"/>
      <c r="CS97" s="143"/>
      <c r="CT97" s="144"/>
      <c r="CU97" s="145"/>
      <c r="CV97" s="146"/>
      <c r="CW97" s="124"/>
      <c r="CX97" s="144"/>
      <c r="CY97" s="145"/>
      <c r="CZ97" s="146"/>
      <c r="DA97" s="185"/>
      <c r="DB97" s="36"/>
    </row>
    <row r="98" spans="1:106" s="92" customFormat="1" x14ac:dyDescent="0.35">
      <c r="A98" s="118"/>
      <c r="B98" s="46"/>
      <c r="C98" s="243" t="str">
        <f t="shared" si="13"/>
        <v/>
      </c>
      <c r="D98" s="46"/>
      <c r="E98" s="4"/>
      <c r="F98" s="119"/>
      <c r="H98" s="120"/>
      <c r="I98" s="15"/>
      <c r="J98" s="122"/>
      <c r="K98" s="40"/>
      <c r="L98" s="123"/>
      <c r="M98" s="15"/>
      <c r="N98" s="121"/>
      <c r="O98" s="15"/>
      <c r="P98" s="119"/>
      <c r="R98" s="120"/>
      <c r="S98" s="3">
        <f t="shared" si="7"/>
        <v>0</v>
      </c>
      <c r="T98" s="119"/>
      <c r="V98" s="120"/>
      <c r="W98" s="1"/>
      <c r="X98" s="119"/>
      <c r="Z98" s="120"/>
      <c r="AA98" s="12"/>
      <c r="AB98" s="498"/>
      <c r="AC98" s="12"/>
      <c r="AD98" s="498"/>
      <c r="AE98" s="12"/>
      <c r="AF98" s="499"/>
      <c r="AG98" s="500"/>
      <c r="AH98" s="501"/>
      <c r="AI98" s="12"/>
      <c r="AJ98" s="498"/>
      <c r="AK98" s="12"/>
      <c r="AL98" s="498"/>
      <c r="AM98" s="12"/>
      <c r="AN98" s="119"/>
      <c r="AP98" s="120"/>
      <c r="AQ98" s="209">
        <f>ROUND($AW98*$AI98,0)</f>
        <v>0</v>
      </c>
      <c r="AR98" s="121"/>
      <c r="AS98" s="209">
        <f>ROUND($AW98*$AK98,0)</f>
        <v>0</v>
      </c>
      <c r="AT98" s="121"/>
      <c r="AU98" s="209">
        <f>AW98-AQ98-AS98</f>
        <v>0</v>
      </c>
      <c r="AV98" s="121"/>
      <c r="AW98" s="209">
        <f>$S98-$W98</f>
        <v>0</v>
      </c>
      <c r="AX98" s="119"/>
      <c r="AZ98" s="120"/>
      <c r="BA98" s="13"/>
      <c r="BB98" s="124"/>
      <c r="BC98" s="13"/>
      <c r="BD98" s="124"/>
      <c r="BE98" s="13"/>
      <c r="BF98" s="119"/>
      <c r="BH98" s="120"/>
      <c r="BI98" s="210">
        <f>(ROUND($I98*$AA98,0))*$BA98</f>
        <v>0</v>
      </c>
      <c r="BJ98" s="124"/>
      <c r="BK98" s="210">
        <f>(ROUND($I98*$AC98,0))*BC98</f>
        <v>0</v>
      </c>
      <c r="BL98" s="124"/>
      <c r="BM98" s="210">
        <f>(I98-(ROUND((I98*AA98),0))-(ROUND((I98*AC98),0)))*BE98</f>
        <v>0</v>
      </c>
      <c r="BN98" s="125"/>
      <c r="BO98" s="126"/>
      <c r="BP98" s="127"/>
      <c r="BQ98" s="210">
        <f t="shared" si="8"/>
        <v>0</v>
      </c>
      <c r="BR98" s="124"/>
      <c r="BS98" s="210">
        <f t="shared" si="9"/>
        <v>0</v>
      </c>
      <c r="BT98" s="124"/>
      <c r="BU98" s="210">
        <f t="shared" si="10"/>
        <v>0</v>
      </c>
      <c r="BV98" s="125"/>
      <c r="BW98" s="126"/>
      <c r="BX98" s="127"/>
      <c r="BY98" s="210">
        <f>(SUM($BQ98,$BS98,$BU98))-(SUM($BI98,$BK98,$BM98))</f>
        <v>0</v>
      </c>
      <c r="BZ98" s="119"/>
      <c r="CB98" s="120"/>
      <c r="CC98" s="5"/>
      <c r="CD98" s="119"/>
      <c r="CF98" s="120"/>
      <c r="CG98" s="5"/>
      <c r="CH98" s="121"/>
      <c r="CI98" s="5"/>
      <c r="CJ98" s="121"/>
      <c r="CK98" s="5"/>
      <c r="CL98" s="119"/>
      <c r="CN98" s="120"/>
      <c r="CO98" s="13"/>
      <c r="CP98" s="124"/>
      <c r="CQ98" s="13"/>
      <c r="CR98" s="124"/>
      <c r="CS98" s="13"/>
      <c r="CT98" s="125"/>
      <c r="CU98" s="126"/>
      <c r="CV98" s="127"/>
      <c r="CW98" s="517">
        <f t="shared" si="11"/>
        <v>0</v>
      </c>
      <c r="CX98" s="125"/>
      <c r="CY98" s="126"/>
      <c r="CZ98" s="127"/>
      <c r="DA98" s="518">
        <f t="shared" si="12"/>
        <v>0</v>
      </c>
      <c r="DB98" s="119"/>
    </row>
    <row r="99" spans="1:106" ht="5.15" customHeight="1" x14ac:dyDescent="0.35">
      <c r="A99" s="115"/>
      <c r="B99" s="32"/>
      <c r="C99" s="46"/>
      <c r="D99" s="32"/>
      <c r="E99" s="32"/>
      <c r="F99" s="36"/>
      <c r="H99" s="29"/>
      <c r="I99" s="139"/>
      <c r="J99" s="140"/>
      <c r="K99" s="141"/>
      <c r="L99" s="142"/>
      <c r="M99" s="139"/>
      <c r="N99" s="139"/>
      <c r="O99" s="139"/>
      <c r="P99" s="36"/>
      <c r="R99" s="29"/>
      <c r="S99" s="46"/>
      <c r="T99" s="36"/>
      <c r="V99" s="29"/>
      <c r="W99" s="32"/>
      <c r="X99" s="36"/>
      <c r="Z99" s="29"/>
      <c r="AA99" s="502"/>
      <c r="AB99" s="502"/>
      <c r="AC99" s="502"/>
      <c r="AD99" s="502"/>
      <c r="AE99" s="502"/>
      <c r="AF99" s="503"/>
      <c r="AG99" s="504"/>
      <c r="AH99" s="505"/>
      <c r="AI99" s="502"/>
      <c r="AJ99" s="502"/>
      <c r="AK99" s="502"/>
      <c r="AL99" s="502"/>
      <c r="AM99" s="502"/>
      <c r="AN99" s="36"/>
      <c r="AP99" s="29"/>
      <c r="AQ99" s="121"/>
      <c r="AR99" s="139"/>
      <c r="AS99" s="121"/>
      <c r="AT99" s="139"/>
      <c r="AU99" s="121"/>
      <c r="AV99" s="139"/>
      <c r="AW99" s="121"/>
      <c r="AX99" s="36"/>
      <c r="AZ99" s="29"/>
      <c r="BA99" s="143"/>
      <c r="BB99" s="143"/>
      <c r="BC99" s="143"/>
      <c r="BD99" s="143"/>
      <c r="BE99" s="143"/>
      <c r="BF99" s="36"/>
      <c r="BH99" s="29"/>
      <c r="BI99" s="124"/>
      <c r="BJ99" s="143"/>
      <c r="BK99" s="124"/>
      <c r="BL99" s="143"/>
      <c r="BM99" s="124"/>
      <c r="BN99" s="144"/>
      <c r="BO99" s="145"/>
      <c r="BP99" s="146"/>
      <c r="BQ99" s="124"/>
      <c r="BR99" s="143"/>
      <c r="BS99" s="124"/>
      <c r="BT99" s="143"/>
      <c r="BU99" s="124"/>
      <c r="BV99" s="144"/>
      <c r="BW99" s="145"/>
      <c r="BX99" s="146"/>
      <c r="BY99" s="124"/>
      <c r="BZ99" s="36"/>
      <c r="CB99" s="29"/>
      <c r="CC99" s="506"/>
      <c r="CD99" s="36"/>
      <c r="CF99" s="29"/>
      <c r="CG99" s="139"/>
      <c r="CH99" s="139"/>
      <c r="CI99" s="139"/>
      <c r="CJ99" s="139"/>
      <c r="CK99" s="139"/>
      <c r="CL99" s="36"/>
      <c r="CN99" s="29"/>
      <c r="CO99" s="143"/>
      <c r="CP99" s="143"/>
      <c r="CQ99" s="143"/>
      <c r="CR99" s="143"/>
      <c r="CS99" s="143"/>
      <c r="CT99" s="144"/>
      <c r="CU99" s="145"/>
      <c r="CV99" s="146"/>
      <c r="CW99" s="124"/>
      <c r="CX99" s="144"/>
      <c r="CY99" s="145"/>
      <c r="CZ99" s="146"/>
      <c r="DA99" s="185"/>
      <c r="DB99" s="36"/>
    </row>
    <row r="100" spans="1:106" s="92" customFormat="1" x14ac:dyDescent="0.35">
      <c r="A100" s="118"/>
      <c r="B100" s="46"/>
      <c r="C100" s="243" t="str">
        <f t="shared" si="13"/>
        <v/>
      </c>
      <c r="D100" s="46"/>
      <c r="E100" s="4"/>
      <c r="F100" s="119"/>
      <c r="H100" s="120"/>
      <c r="I100" s="15"/>
      <c r="J100" s="122"/>
      <c r="K100" s="40"/>
      <c r="L100" s="123"/>
      <c r="M100" s="15"/>
      <c r="N100" s="121"/>
      <c r="O100" s="15"/>
      <c r="P100" s="119"/>
      <c r="R100" s="120"/>
      <c r="S100" s="3">
        <f t="shared" si="7"/>
        <v>0</v>
      </c>
      <c r="T100" s="119"/>
      <c r="V100" s="120"/>
      <c r="W100" s="1"/>
      <c r="X100" s="119"/>
      <c r="Z100" s="120"/>
      <c r="AA100" s="12"/>
      <c r="AB100" s="498"/>
      <c r="AC100" s="12"/>
      <c r="AD100" s="498"/>
      <c r="AE100" s="12"/>
      <c r="AF100" s="499"/>
      <c r="AG100" s="500"/>
      <c r="AH100" s="501"/>
      <c r="AI100" s="12"/>
      <c r="AJ100" s="498"/>
      <c r="AK100" s="12"/>
      <c r="AL100" s="498"/>
      <c r="AM100" s="12"/>
      <c r="AN100" s="119"/>
      <c r="AP100" s="120"/>
      <c r="AQ100" s="209">
        <f>ROUND($AW100*$AI100,0)</f>
        <v>0</v>
      </c>
      <c r="AR100" s="121"/>
      <c r="AS100" s="209">
        <f>ROUND($AW100*$AK100,0)</f>
        <v>0</v>
      </c>
      <c r="AT100" s="121"/>
      <c r="AU100" s="209">
        <f>AW100-AQ100-AS100</f>
        <v>0</v>
      </c>
      <c r="AV100" s="121"/>
      <c r="AW100" s="209">
        <f>$S100-$W100</f>
        <v>0</v>
      </c>
      <c r="AX100" s="119"/>
      <c r="AZ100" s="120"/>
      <c r="BA100" s="13"/>
      <c r="BB100" s="124"/>
      <c r="BC100" s="13"/>
      <c r="BD100" s="124"/>
      <c r="BE100" s="13"/>
      <c r="BF100" s="119"/>
      <c r="BH100" s="120"/>
      <c r="BI100" s="210">
        <f>(ROUND($I100*$AA100,0))*$BA100</f>
        <v>0</v>
      </c>
      <c r="BJ100" s="124"/>
      <c r="BK100" s="210">
        <f>(ROUND($I100*$AC100,0))*BC100</f>
        <v>0</v>
      </c>
      <c r="BL100" s="124"/>
      <c r="BM100" s="210">
        <f>(I100-(ROUND((I100*AA100),0))-(ROUND((I100*AC100),0)))*BE100</f>
        <v>0</v>
      </c>
      <c r="BN100" s="125"/>
      <c r="BO100" s="126"/>
      <c r="BP100" s="127"/>
      <c r="BQ100" s="210">
        <f t="shared" si="8"/>
        <v>0</v>
      </c>
      <c r="BR100" s="124"/>
      <c r="BS100" s="210">
        <f t="shared" si="9"/>
        <v>0</v>
      </c>
      <c r="BT100" s="124"/>
      <c r="BU100" s="210">
        <f t="shared" si="10"/>
        <v>0</v>
      </c>
      <c r="BV100" s="125"/>
      <c r="BW100" s="126"/>
      <c r="BX100" s="127"/>
      <c r="BY100" s="210">
        <f>(SUM($BQ100,$BS100,$BU100))-(SUM($BI100,$BK100,$BM100))</f>
        <v>0</v>
      </c>
      <c r="BZ100" s="119"/>
      <c r="CB100" s="120"/>
      <c r="CC100" s="5"/>
      <c r="CD100" s="119"/>
      <c r="CF100" s="120"/>
      <c r="CG100" s="5"/>
      <c r="CH100" s="121"/>
      <c r="CI100" s="5"/>
      <c r="CJ100" s="121"/>
      <c r="CK100" s="5"/>
      <c r="CL100" s="119"/>
      <c r="CN100" s="120"/>
      <c r="CO100" s="13"/>
      <c r="CP100" s="124"/>
      <c r="CQ100" s="13"/>
      <c r="CR100" s="124"/>
      <c r="CS100" s="13"/>
      <c r="CT100" s="125"/>
      <c r="CU100" s="126"/>
      <c r="CV100" s="127"/>
      <c r="CW100" s="517">
        <f t="shared" si="11"/>
        <v>0</v>
      </c>
      <c r="CX100" s="125"/>
      <c r="CY100" s="126"/>
      <c r="CZ100" s="127"/>
      <c r="DA100" s="518">
        <f t="shared" si="12"/>
        <v>0</v>
      </c>
      <c r="DB100" s="119"/>
    </row>
    <row r="101" spans="1:106" ht="5.15" customHeight="1" x14ac:dyDescent="0.35">
      <c r="A101" s="115"/>
      <c r="B101" s="32"/>
      <c r="C101" s="46"/>
      <c r="D101" s="32"/>
      <c r="E101" s="32"/>
      <c r="F101" s="36"/>
      <c r="H101" s="29"/>
      <c r="I101" s="139"/>
      <c r="J101" s="140"/>
      <c r="K101" s="141"/>
      <c r="L101" s="142"/>
      <c r="M101" s="139"/>
      <c r="N101" s="139"/>
      <c r="O101" s="139"/>
      <c r="P101" s="36"/>
      <c r="R101" s="29"/>
      <c r="S101" s="46"/>
      <c r="T101" s="36"/>
      <c r="V101" s="29"/>
      <c r="W101" s="32"/>
      <c r="X101" s="36"/>
      <c r="Z101" s="29"/>
      <c r="AA101" s="502"/>
      <c r="AB101" s="502"/>
      <c r="AC101" s="502"/>
      <c r="AD101" s="502"/>
      <c r="AE101" s="502"/>
      <c r="AF101" s="503"/>
      <c r="AG101" s="504"/>
      <c r="AH101" s="505"/>
      <c r="AI101" s="502"/>
      <c r="AJ101" s="502"/>
      <c r="AK101" s="502"/>
      <c r="AL101" s="502"/>
      <c r="AM101" s="502"/>
      <c r="AN101" s="36"/>
      <c r="AP101" s="29"/>
      <c r="AQ101" s="121"/>
      <c r="AR101" s="139"/>
      <c r="AS101" s="121"/>
      <c r="AT101" s="139"/>
      <c r="AU101" s="121"/>
      <c r="AV101" s="139"/>
      <c r="AW101" s="121"/>
      <c r="AX101" s="36"/>
      <c r="AZ101" s="29"/>
      <c r="BA101" s="143"/>
      <c r="BB101" s="143"/>
      <c r="BC101" s="143"/>
      <c r="BD101" s="143"/>
      <c r="BE101" s="143"/>
      <c r="BF101" s="36"/>
      <c r="BH101" s="29"/>
      <c r="BI101" s="124"/>
      <c r="BJ101" s="143"/>
      <c r="BK101" s="124"/>
      <c r="BL101" s="143"/>
      <c r="BM101" s="124"/>
      <c r="BN101" s="144"/>
      <c r="BO101" s="145"/>
      <c r="BP101" s="146"/>
      <c r="BQ101" s="124"/>
      <c r="BR101" s="143"/>
      <c r="BS101" s="124"/>
      <c r="BT101" s="143"/>
      <c r="BU101" s="124"/>
      <c r="BV101" s="144"/>
      <c r="BW101" s="145"/>
      <c r="BX101" s="146"/>
      <c r="BY101" s="124"/>
      <c r="BZ101" s="36"/>
      <c r="CB101" s="29"/>
      <c r="CC101" s="506"/>
      <c r="CD101" s="36"/>
      <c r="CF101" s="29"/>
      <c r="CG101" s="139"/>
      <c r="CH101" s="139"/>
      <c r="CI101" s="139"/>
      <c r="CJ101" s="139"/>
      <c r="CK101" s="139"/>
      <c r="CL101" s="36"/>
      <c r="CN101" s="29"/>
      <c r="CO101" s="143"/>
      <c r="CP101" s="143"/>
      <c r="CQ101" s="143"/>
      <c r="CR101" s="143"/>
      <c r="CS101" s="143"/>
      <c r="CT101" s="144"/>
      <c r="CU101" s="145"/>
      <c r="CV101" s="146"/>
      <c r="CW101" s="124"/>
      <c r="CX101" s="144"/>
      <c r="CY101" s="145"/>
      <c r="CZ101" s="146"/>
      <c r="DA101" s="185"/>
      <c r="DB101" s="36"/>
    </row>
    <row r="102" spans="1:106" s="92" customFormat="1" x14ac:dyDescent="0.35">
      <c r="A102" s="118"/>
      <c r="B102" s="46"/>
      <c r="C102" s="243" t="str">
        <f t="shared" si="13"/>
        <v/>
      </c>
      <c r="D102" s="46"/>
      <c r="E102" s="4"/>
      <c r="F102" s="119"/>
      <c r="H102" s="120"/>
      <c r="I102" s="15"/>
      <c r="J102" s="122"/>
      <c r="K102" s="40"/>
      <c r="L102" s="123"/>
      <c r="M102" s="15"/>
      <c r="N102" s="121"/>
      <c r="O102" s="15"/>
      <c r="P102" s="119"/>
      <c r="R102" s="120"/>
      <c r="S102" s="3">
        <f t="shared" si="7"/>
        <v>0</v>
      </c>
      <c r="T102" s="119"/>
      <c r="V102" s="120"/>
      <c r="W102" s="1"/>
      <c r="X102" s="119"/>
      <c r="Z102" s="120"/>
      <c r="AA102" s="12"/>
      <c r="AB102" s="498"/>
      <c r="AC102" s="12"/>
      <c r="AD102" s="498"/>
      <c r="AE102" s="12"/>
      <c r="AF102" s="499"/>
      <c r="AG102" s="500"/>
      <c r="AH102" s="501"/>
      <c r="AI102" s="12"/>
      <c r="AJ102" s="498"/>
      <c r="AK102" s="12"/>
      <c r="AL102" s="498"/>
      <c r="AM102" s="12"/>
      <c r="AN102" s="119"/>
      <c r="AP102" s="120"/>
      <c r="AQ102" s="209">
        <f>ROUND($AW102*$AI102,0)</f>
        <v>0</v>
      </c>
      <c r="AR102" s="121"/>
      <c r="AS102" s="209">
        <f>ROUND($AW102*$AK102,0)</f>
        <v>0</v>
      </c>
      <c r="AT102" s="121"/>
      <c r="AU102" s="209">
        <f>AW102-AQ102-AS102</f>
        <v>0</v>
      </c>
      <c r="AV102" s="121"/>
      <c r="AW102" s="209">
        <f>$S102-$W102</f>
        <v>0</v>
      </c>
      <c r="AX102" s="119"/>
      <c r="AZ102" s="120"/>
      <c r="BA102" s="13"/>
      <c r="BB102" s="124"/>
      <c r="BC102" s="13"/>
      <c r="BD102" s="124"/>
      <c r="BE102" s="13"/>
      <c r="BF102" s="119"/>
      <c r="BH102" s="120"/>
      <c r="BI102" s="210">
        <f>(ROUND($I102*$AA102,0))*$BA102</f>
        <v>0</v>
      </c>
      <c r="BJ102" s="124"/>
      <c r="BK102" s="210">
        <f>(ROUND($I102*$AC102,0))*BC102</f>
        <v>0</v>
      </c>
      <c r="BL102" s="124"/>
      <c r="BM102" s="210">
        <f>(I102-(ROUND((I102*AA102),0))-(ROUND((I102*AC102),0)))*BE102</f>
        <v>0</v>
      </c>
      <c r="BN102" s="125"/>
      <c r="BO102" s="126"/>
      <c r="BP102" s="127"/>
      <c r="BQ102" s="210">
        <f t="shared" si="8"/>
        <v>0</v>
      </c>
      <c r="BR102" s="124"/>
      <c r="BS102" s="210">
        <f t="shared" si="9"/>
        <v>0</v>
      </c>
      <c r="BT102" s="124"/>
      <c r="BU102" s="210">
        <f t="shared" si="10"/>
        <v>0</v>
      </c>
      <c r="BV102" s="125"/>
      <c r="BW102" s="126"/>
      <c r="BX102" s="127"/>
      <c r="BY102" s="210">
        <f>(SUM($BQ102,$BS102,$BU102))-(SUM($BI102,$BK102,$BM102))</f>
        <v>0</v>
      </c>
      <c r="BZ102" s="119"/>
      <c r="CB102" s="120"/>
      <c r="CC102" s="5"/>
      <c r="CD102" s="119"/>
      <c r="CF102" s="120"/>
      <c r="CG102" s="5"/>
      <c r="CH102" s="121"/>
      <c r="CI102" s="5"/>
      <c r="CJ102" s="121"/>
      <c r="CK102" s="5"/>
      <c r="CL102" s="119"/>
      <c r="CN102" s="120"/>
      <c r="CO102" s="13"/>
      <c r="CP102" s="124"/>
      <c r="CQ102" s="13"/>
      <c r="CR102" s="124"/>
      <c r="CS102" s="13"/>
      <c r="CT102" s="125"/>
      <c r="CU102" s="126"/>
      <c r="CV102" s="127"/>
      <c r="CW102" s="517">
        <f t="shared" si="11"/>
        <v>0</v>
      </c>
      <c r="CX102" s="125"/>
      <c r="CY102" s="126"/>
      <c r="CZ102" s="127"/>
      <c r="DA102" s="518">
        <f t="shared" si="12"/>
        <v>0</v>
      </c>
      <c r="DB102" s="119"/>
    </row>
    <row r="103" spans="1:106" ht="5.15" customHeight="1" x14ac:dyDescent="0.35">
      <c r="A103" s="115"/>
      <c r="B103" s="32"/>
      <c r="C103" s="46"/>
      <c r="D103" s="32"/>
      <c r="E103" s="32"/>
      <c r="F103" s="36"/>
      <c r="H103" s="29"/>
      <c r="I103" s="139"/>
      <c r="J103" s="140"/>
      <c r="K103" s="141"/>
      <c r="L103" s="142"/>
      <c r="M103" s="139"/>
      <c r="N103" s="139"/>
      <c r="O103" s="139"/>
      <c r="P103" s="36"/>
      <c r="R103" s="29"/>
      <c r="S103" s="46"/>
      <c r="T103" s="36"/>
      <c r="V103" s="29"/>
      <c r="W103" s="32"/>
      <c r="X103" s="36"/>
      <c r="Z103" s="29"/>
      <c r="AA103" s="502"/>
      <c r="AB103" s="502"/>
      <c r="AC103" s="502"/>
      <c r="AD103" s="502"/>
      <c r="AE103" s="502"/>
      <c r="AF103" s="503"/>
      <c r="AG103" s="504"/>
      <c r="AH103" s="505"/>
      <c r="AI103" s="502"/>
      <c r="AJ103" s="502"/>
      <c r="AK103" s="502"/>
      <c r="AL103" s="502"/>
      <c r="AM103" s="502"/>
      <c r="AN103" s="36"/>
      <c r="AP103" s="29"/>
      <c r="AQ103" s="121"/>
      <c r="AR103" s="139"/>
      <c r="AS103" s="121"/>
      <c r="AT103" s="139"/>
      <c r="AU103" s="121"/>
      <c r="AV103" s="139"/>
      <c r="AW103" s="121"/>
      <c r="AX103" s="36"/>
      <c r="AZ103" s="29"/>
      <c r="BA103" s="143"/>
      <c r="BB103" s="143"/>
      <c r="BC103" s="143"/>
      <c r="BD103" s="143"/>
      <c r="BE103" s="143"/>
      <c r="BF103" s="36"/>
      <c r="BH103" s="29"/>
      <c r="BI103" s="124"/>
      <c r="BJ103" s="143"/>
      <c r="BK103" s="124"/>
      <c r="BL103" s="143"/>
      <c r="BM103" s="124"/>
      <c r="BN103" s="144"/>
      <c r="BO103" s="145"/>
      <c r="BP103" s="146"/>
      <c r="BQ103" s="124"/>
      <c r="BR103" s="143"/>
      <c r="BS103" s="124"/>
      <c r="BT103" s="143"/>
      <c r="BU103" s="124"/>
      <c r="BV103" s="144"/>
      <c r="BW103" s="145"/>
      <c r="BX103" s="146"/>
      <c r="BY103" s="124"/>
      <c r="BZ103" s="36"/>
      <c r="CB103" s="29"/>
      <c r="CC103" s="506"/>
      <c r="CD103" s="36"/>
      <c r="CF103" s="29"/>
      <c r="CG103" s="139"/>
      <c r="CH103" s="139"/>
      <c r="CI103" s="139"/>
      <c r="CJ103" s="139"/>
      <c r="CK103" s="139"/>
      <c r="CL103" s="36"/>
      <c r="CN103" s="29"/>
      <c r="CO103" s="143"/>
      <c r="CP103" s="143"/>
      <c r="CQ103" s="143"/>
      <c r="CR103" s="143"/>
      <c r="CS103" s="143"/>
      <c r="CT103" s="144"/>
      <c r="CU103" s="145"/>
      <c r="CV103" s="146"/>
      <c r="CW103" s="124"/>
      <c r="CX103" s="144"/>
      <c r="CY103" s="145"/>
      <c r="CZ103" s="146"/>
      <c r="DA103" s="185"/>
      <c r="DB103" s="36"/>
    </row>
    <row r="104" spans="1:106" s="92" customFormat="1" x14ac:dyDescent="0.35">
      <c r="A104" s="118"/>
      <c r="B104" s="46"/>
      <c r="C104" s="243" t="str">
        <f t="shared" si="13"/>
        <v/>
      </c>
      <c r="D104" s="46"/>
      <c r="E104" s="4"/>
      <c r="F104" s="119"/>
      <c r="H104" s="120"/>
      <c r="I104" s="15"/>
      <c r="J104" s="122"/>
      <c r="K104" s="40"/>
      <c r="L104" s="123"/>
      <c r="M104" s="15"/>
      <c r="N104" s="121"/>
      <c r="O104" s="15"/>
      <c r="P104" s="119"/>
      <c r="R104" s="120"/>
      <c r="S104" s="3">
        <f t="shared" si="7"/>
        <v>0</v>
      </c>
      <c r="T104" s="119"/>
      <c r="V104" s="120"/>
      <c r="W104" s="1"/>
      <c r="X104" s="119"/>
      <c r="Z104" s="120"/>
      <c r="AA104" s="12"/>
      <c r="AB104" s="498"/>
      <c r="AC104" s="12"/>
      <c r="AD104" s="498"/>
      <c r="AE104" s="12"/>
      <c r="AF104" s="499"/>
      <c r="AG104" s="500"/>
      <c r="AH104" s="501"/>
      <c r="AI104" s="12"/>
      <c r="AJ104" s="498"/>
      <c r="AK104" s="12"/>
      <c r="AL104" s="498"/>
      <c r="AM104" s="12"/>
      <c r="AN104" s="119"/>
      <c r="AP104" s="120"/>
      <c r="AQ104" s="209">
        <f>ROUND($AW104*$AI104,0)</f>
        <v>0</v>
      </c>
      <c r="AR104" s="121"/>
      <c r="AS104" s="209">
        <f>ROUND($AW104*$AK104,0)</f>
        <v>0</v>
      </c>
      <c r="AT104" s="121"/>
      <c r="AU104" s="209">
        <f>AW104-AQ104-AS104</f>
        <v>0</v>
      </c>
      <c r="AV104" s="121"/>
      <c r="AW104" s="209">
        <f>$S104-$W104</f>
        <v>0</v>
      </c>
      <c r="AX104" s="119"/>
      <c r="AZ104" s="120"/>
      <c r="BA104" s="13"/>
      <c r="BB104" s="124"/>
      <c r="BC104" s="13"/>
      <c r="BD104" s="124"/>
      <c r="BE104" s="13"/>
      <c r="BF104" s="119"/>
      <c r="BH104" s="120"/>
      <c r="BI104" s="210">
        <f>(ROUND($I104*$AA104,0))*$BA104</f>
        <v>0</v>
      </c>
      <c r="BJ104" s="124"/>
      <c r="BK104" s="210">
        <f>(ROUND($I104*$AC104,0))*BC104</f>
        <v>0</v>
      </c>
      <c r="BL104" s="124"/>
      <c r="BM104" s="210">
        <f>(I104-(ROUND((I104*AA104),0))-(ROUND((I104*AC104),0)))*BE104</f>
        <v>0</v>
      </c>
      <c r="BN104" s="125"/>
      <c r="BO104" s="126"/>
      <c r="BP104" s="127"/>
      <c r="BQ104" s="210">
        <f t="shared" si="8"/>
        <v>0</v>
      </c>
      <c r="BR104" s="124"/>
      <c r="BS104" s="210">
        <f t="shared" si="9"/>
        <v>0</v>
      </c>
      <c r="BT104" s="124"/>
      <c r="BU104" s="210">
        <f t="shared" si="10"/>
        <v>0</v>
      </c>
      <c r="BV104" s="125"/>
      <c r="BW104" s="126"/>
      <c r="BX104" s="127"/>
      <c r="BY104" s="210">
        <f>(SUM($BQ104,$BS104,$BU104))-(SUM($BI104,$BK104,$BM104))</f>
        <v>0</v>
      </c>
      <c r="BZ104" s="119"/>
      <c r="CB104" s="120"/>
      <c r="CC104" s="5"/>
      <c r="CD104" s="119"/>
      <c r="CF104" s="120"/>
      <c r="CG104" s="5"/>
      <c r="CH104" s="121"/>
      <c r="CI104" s="5"/>
      <c r="CJ104" s="121"/>
      <c r="CK104" s="5"/>
      <c r="CL104" s="119"/>
      <c r="CN104" s="120"/>
      <c r="CO104" s="13"/>
      <c r="CP104" s="124"/>
      <c r="CQ104" s="13"/>
      <c r="CR104" s="124"/>
      <c r="CS104" s="13"/>
      <c r="CT104" s="125"/>
      <c r="CU104" s="126"/>
      <c r="CV104" s="127"/>
      <c r="CW104" s="517">
        <f t="shared" si="11"/>
        <v>0</v>
      </c>
      <c r="CX104" s="125"/>
      <c r="CY104" s="126"/>
      <c r="CZ104" s="127"/>
      <c r="DA104" s="518">
        <f t="shared" si="12"/>
        <v>0</v>
      </c>
      <c r="DB104" s="119"/>
    </row>
    <row r="105" spans="1:106" ht="5.15" customHeight="1" x14ac:dyDescent="0.35">
      <c r="A105" s="115"/>
      <c r="B105" s="32"/>
      <c r="C105" s="46"/>
      <c r="D105" s="32"/>
      <c r="E105" s="32"/>
      <c r="F105" s="36"/>
      <c r="H105" s="29"/>
      <c r="I105" s="139"/>
      <c r="J105" s="140"/>
      <c r="K105" s="141"/>
      <c r="L105" s="142"/>
      <c r="M105" s="139"/>
      <c r="N105" s="139"/>
      <c r="O105" s="139"/>
      <c r="P105" s="36"/>
      <c r="R105" s="29"/>
      <c r="S105" s="46"/>
      <c r="T105" s="36"/>
      <c r="V105" s="29"/>
      <c r="W105" s="32"/>
      <c r="X105" s="36"/>
      <c r="Z105" s="29"/>
      <c r="AA105" s="502"/>
      <c r="AB105" s="502"/>
      <c r="AC105" s="502"/>
      <c r="AD105" s="502"/>
      <c r="AE105" s="502"/>
      <c r="AF105" s="503"/>
      <c r="AG105" s="504"/>
      <c r="AH105" s="505"/>
      <c r="AI105" s="502"/>
      <c r="AJ105" s="502"/>
      <c r="AK105" s="502"/>
      <c r="AL105" s="502"/>
      <c r="AM105" s="502"/>
      <c r="AN105" s="36"/>
      <c r="AP105" s="29"/>
      <c r="AQ105" s="121"/>
      <c r="AR105" s="139"/>
      <c r="AS105" s="121"/>
      <c r="AT105" s="139"/>
      <c r="AU105" s="121"/>
      <c r="AV105" s="139"/>
      <c r="AW105" s="121"/>
      <c r="AX105" s="36"/>
      <c r="AZ105" s="29"/>
      <c r="BA105" s="143"/>
      <c r="BB105" s="143"/>
      <c r="BC105" s="143"/>
      <c r="BD105" s="143"/>
      <c r="BE105" s="143"/>
      <c r="BF105" s="36"/>
      <c r="BH105" s="29"/>
      <c r="BI105" s="124"/>
      <c r="BJ105" s="143"/>
      <c r="BK105" s="124"/>
      <c r="BL105" s="143"/>
      <c r="BM105" s="124"/>
      <c r="BN105" s="144"/>
      <c r="BO105" s="145"/>
      <c r="BP105" s="146"/>
      <c r="BQ105" s="124"/>
      <c r="BR105" s="143"/>
      <c r="BS105" s="124"/>
      <c r="BT105" s="143"/>
      <c r="BU105" s="124"/>
      <c r="BV105" s="144"/>
      <c r="BW105" s="145"/>
      <c r="BX105" s="146"/>
      <c r="BY105" s="124"/>
      <c r="BZ105" s="36"/>
      <c r="CB105" s="29"/>
      <c r="CC105" s="506"/>
      <c r="CD105" s="36"/>
      <c r="CF105" s="29"/>
      <c r="CG105" s="139"/>
      <c r="CH105" s="139"/>
      <c r="CI105" s="139"/>
      <c r="CJ105" s="139"/>
      <c r="CK105" s="139"/>
      <c r="CL105" s="36"/>
      <c r="CN105" s="29"/>
      <c r="CO105" s="143"/>
      <c r="CP105" s="143"/>
      <c r="CQ105" s="143"/>
      <c r="CR105" s="143"/>
      <c r="CS105" s="143"/>
      <c r="CT105" s="144"/>
      <c r="CU105" s="145"/>
      <c r="CV105" s="146"/>
      <c r="CW105" s="124"/>
      <c r="CX105" s="144"/>
      <c r="CY105" s="145"/>
      <c r="CZ105" s="146"/>
      <c r="DA105" s="185"/>
      <c r="DB105" s="36"/>
    </row>
    <row r="106" spans="1:106" s="92" customFormat="1" x14ac:dyDescent="0.35">
      <c r="A106" s="118"/>
      <c r="B106" s="46"/>
      <c r="C106" s="243" t="str">
        <f t="shared" si="13"/>
        <v/>
      </c>
      <c r="D106" s="46"/>
      <c r="E106" s="4"/>
      <c r="F106" s="119"/>
      <c r="H106" s="120"/>
      <c r="I106" s="15"/>
      <c r="J106" s="122"/>
      <c r="K106" s="40"/>
      <c r="L106" s="123"/>
      <c r="M106" s="15"/>
      <c r="N106" s="121"/>
      <c r="O106" s="15"/>
      <c r="P106" s="119"/>
      <c r="R106" s="120"/>
      <c r="S106" s="3">
        <f t="shared" si="7"/>
        <v>0</v>
      </c>
      <c r="T106" s="119"/>
      <c r="V106" s="120"/>
      <c r="W106" s="1"/>
      <c r="X106" s="119"/>
      <c r="Z106" s="120"/>
      <c r="AA106" s="12"/>
      <c r="AB106" s="498"/>
      <c r="AC106" s="12"/>
      <c r="AD106" s="498"/>
      <c r="AE106" s="12"/>
      <c r="AF106" s="499"/>
      <c r="AG106" s="500"/>
      <c r="AH106" s="501"/>
      <c r="AI106" s="12"/>
      <c r="AJ106" s="498"/>
      <c r="AK106" s="12"/>
      <c r="AL106" s="498"/>
      <c r="AM106" s="12"/>
      <c r="AN106" s="119"/>
      <c r="AP106" s="120"/>
      <c r="AQ106" s="209">
        <f>ROUND($AW106*$AI106,0)</f>
        <v>0</v>
      </c>
      <c r="AR106" s="121"/>
      <c r="AS106" s="209">
        <f>ROUND($AW106*$AK106,0)</f>
        <v>0</v>
      </c>
      <c r="AT106" s="121"/>
      <c r="AU106" s="209">
        <f>AW106-AQ106-AS106</f>
        <v>0</v>
      </c>
      <c r="AV106" s="121"/>
      <c r="AW106" s="209">
        <f>$S106-$W106</f>
        <v>0</v>
      </c>
      <c r="AX106" s="119"/>
      <c r="AZ106" s="120"/>
      <c r="BA106" s="13"/>
      <c r="BB106" s="124"/>
      <c r="BC106" s="13"/>
      <c r="BD106" s="124"/>
      <c r="BE106" s="13"/>
      <c r="BF106" s="119"/>
      <c r="BH106" s="120"/>
      <c r="BI106" s="210">
        <f>(ROUND($I106*$AA106,0))*$BA106</f>
        <v>0</v>
      </c>
      <c r="BJ106" s="124"/>
      <c r="BK106" s="210">
        <f>(ROUND($I106*$AC106,0))*BC106</f>
        <v>0</v>
      </c>
      <c r="BL106" s="124"/>
      <c r="BM106" s="210">
        <f>(I106-(ROUND((I106*AA106),0))-(ROUND((I106*AC106),0)))*BE106</f>
        <v>0</v>
      </c>
      <c r="BN106" s="125"/>
      <c r="BO106" s="126"/>
      <c r="BP106" s="127"/>
      <c r="BQ106" s="210">
        <f t="shared" si="8"/>
        <v>0</v>
      </c>
      <c r="BR106" s="124"/>
      <c r="BS106" s="210">
        <f t="shared" si="9"/>
        <v>0</v>
      </c>
      <c r="BT106" s="124"/>
      <c r="BU106" s="210">
        <f t="shared" si="10"/>
        <v>0</v>
      </c>
      <c r="BV106" s="125"/>
      <c r="BW106" s="126"/>
      <c r="BX106" s="127"/>
      <c r="BY106" s="210">
        <f>(SUM($BQ106,$BS106,$BU106))-(SUM($BI106,$BK106,$BM106))</f>
        <v>0</v>
      </c>
      <c r="BZ106" s="119"/>
      <c r="CB106" s="120"/>
      <c r="CC106" s="5"/>
      <c r="CD106" s="119"/>
      <c r="CF106" s="120"/>
      <c r="CG106" s="5"/>
      <c r="CH106" s="121"/>
      <c r="CI106" s="5"/>
      <c r="CJ106" s="121"/>
      <c r="CK106" s="5"/>
      <c r="CL106" s="119"/>
      <c r="CN106" s="120"/>
      <c r="CO106" s="13"/>
      <c r="CP106" s="124"/>
      <c r="CQ106" s="13"/>
      <c r="CR106" s="124"/>
      <c r="CS106" s="13"/>
      <c r="CT106" s="125"/>
      <c r="CU106" s="126"/>
      <c r="CV106" s="127"/>
      <c r="CW106" s="517">
        <f t="shared" si="11"/>
        <v>0</v>
      </c>
      <c r="CX106" s="125"/>
      <c r="CY106" s="126"/>
      <c r="CZ106" s="127"/>
      <c r="DA106" s="518">
        <f t="shared" si="12"/>
        <v>0</v>
      </c>
      <c r="DB106" s="119"/>
    </row>
    <row r="107" spans="1:106" ht="5.15" customHeight="1" x14ac:dyDescent="0.35">
      <c r="A107" s="115"/>
      <c r="B107" s="32"/>
      <c r="C107" s="46"/>
      <c r="D107" s="32"/>
      <c r="E107" s="32"/>
      <c r="F107" s="36"/>
      <c r="H107" s="29"/>
      <c r="I107" s="139"/>
      <c r="J107" s="140"/>
      <c r="K107" s="141"/>
      <c r="L107" s="142"/>
      <c r="M107" s="139"/>
      <c r="N107" s="139"/>
      <c r="O107" s="139"/>
      <c r="P107" s="36"/>
      <c r="R107" s="29"/>
      <c r="S107" s="46"/>
      <c r="T107" s="36"/>
      <c r="V107" s="29"/>
      <c r="W107" s="32"/>
      <c r="X107" s="36"/>
      <c r="Z107" s="29"/>
      <c r="AA107" s="502"/>
      <c r="AB107" s="502"/>
      <c r="AC107" s="502"/>
      <c r="AD107" s="502"/>
      <c r="AE107" s="502"/>
      <c r="AF107" s="503"/>
      <c r="AG107" s="504"/>
      <c r="AH107" s="505"/>
      <c r="AI107" s="502"/>
      <c r="AJ107" s="502"/>
      <c r="AK107" s="502"/>
      <c r="AL107" s="502"/>
      <c r="AM107" s="502"/>
      <c r="AN107" s="36"/>
      <c r="AP107" s="29"/>
      <c r="AQ107" s="121"/>
      <c r="AR107" s="139"/>
      <c r="AS107" s="121"/>
      <c r="AT107" s="139"/>
      <c r="AU107" s="121"/>
      <c r="AV107" s="139"/>
      <c r="AW107" s="121"/>
      <c r="AX107" s="36"/>
      <c r="AZ107" s="29"/>
      <c r="BA107" s="143"/>
      <c r="BB107" s="143"/>
      <c r="BC107" s="143"/>
      <c r="BD107" s="143"/>
      <c r="BE107" s="143"/>
      <c r="BF107" s="36"/>
      <c r="BH107" s="29"/>
      <c r="BI107" s="124"/>
      <c r="BJ107" s="143"/>
      <c r="BK107" s="124"/>
      <c r="BL107" s="143"/>
      <c r="BM107" s="124"/>
      <c r="BN107" s="144"/>
      <c r="BO107" s="145"/>
      <c r="BP107" s="146"/>
      <c r="BQ107" s="124"/>
      <c r="BR107" s="143"/>
      <c r="BS107" s="124"/>
      <c r="BT107" s="143"/>
      <c r="BU107" s="124"/>
      <c r="BV107" s="144"/>
      <c r="BW107" s="145"/>
      <c r="BX107" s="146"/>
      <c r="BY107" s="124"/>
      <c r="BZ107" s="36"/>
      <c r="CB107" s="29"/>
      <c r="CC107" s="506"/>
      <c r="CD107" s="36"/>
      <c r="CF107" s="29"/>
      <c r="CG107" s="139"/>
      <c r="CH107" s="139"/>
      <c r="CI107" s="139"/>
      <c r="CJ107" s="139"/>
      <c r="CK107" s="139"/>
      <c r="CL107" s="36"/>
      <c r="CN107" s="29"/>
      <c r="CO107" s="143"/>
      <c r="CP107" s="143"/>
      <c r="CQ107" s="143"/>
      <c r="CR107" s="143"/>
      <c r="CS107" s="143"/>
      <c r="CT107" s="144"/>
      <c r="CU107" s="145"/>
      <c r="CV107" s="146"/>
      <c r="CW107" s="124"/>
      <c r="CX107" s="144"/>
      <c r="CY107" s="145"/>
      <c r="CZ107" s="146"/>
      <c r="DA107" s="185"/>
      <c r="DB107" s="36"/>
    </row>
    <row r="108" spans="1:106" s="92" customFormat="1" x14ac:dyDescent="0.35">
      <c r="A108" s="118"/>
      <c r="B108" s="46"/>
      <c r="C108" s="243" t="str">
        <f t="shared" si="13"/>
        <v/>
      </c>
      <c r="D108" s="46"/>
      <c r="E108" s="4"/>
      <c r="F108" s="119"/>
      <c r="H108" s="120"/>
      <c r="I108" s="15"/>
      <c r="J108" s="122"/>
      <c r="K108" s="40"/>
      <c r="L108" s="123"/>
      <c r="M108" s="15"/>
      <c r="N108" s="121"/>
      <c r="O108" s="15"/>
      <c r="P108" s="119"/>
      <c r="R108" s="120"/>
      <c r="S108" s="3">
        <f t="shared" si="7"/>
        <v>0</v>
      </c>
      <c r="T108" s="119"/>
      <c r="V108" s="120"/>
      <c r="W108" s="1"/>
      <c r="X108" s="119"/>
      <c r="Z108" s="120"/>
      <c r="AA108" s="12"/>
      <c r="AB108" s="498"/>
      <c r="AC108" s="12"/>
      <c r="AD108" s="498"/>
      <c r="AE108" s="12"/>
      <c r="AF108" s="499"/>
      <c r="AG108" s="500"/>
      <c r="AH108" s="501"/>
      <c r="AI108" s="12"/>
      <c r="AJ108" s="498"/>
      <c r="AK108" s="12"/>
      <c r="AL108" s="498"/>
      <c r="AM108" s="12"/>
      <c r="AN108" s="119"/>
      <c r="AP108" s="120"/>
      <c r="AQ108" s="209">
        <f>ROUND($AW108*$AI108,0)</f>
        <v>0</v>
      </c>
      <c r="AR108" s="121"/>
      <c r="AS108" s="209">
        <f>ROUND($AW108*$AK108,0)</f>
        <v>0</v>
      </c>
      <c r="AT108" s="121"/>
      <c r="AU108" s="209">
        <f>AW108-AQ108-AS108</f>
        <v>0</v>
      </c>
      <c r="AV108" s="121"/>
      <c r="AW108" s="209">
        <f>$S108-$W108</f>
        <v>0</v>
      </c>
      <c r="AX108" s="119"/>
      <c r="AZ108" s="120"/>
      <c r="BA108" s="13"/>
      <c r="BB108" s="124"/>
      <c r="BC108" s="13"/>
      <c r="BD108" s="124"/>
      <c r="BE108" s="13"/>
      <c r="BF108" s="119"/>
      <c r="BH108" s="120"/>
      <c r="BI108" s="210">
        <f>(ROUND($I108*$AA108,0))*$BA108</f>
        <v>0</v>
      </c>
      <c r="BJ108" s="124"/>
      <c r="BK108" s="210">
        <f>(ROUND($I108*$AC108,0))*BC108</f>
        <v>0</v>
      </c>
      <c r="BL108" s="124"/>
      <c r="BM108" s="210">
        <f>(I108-(ROUND((I108*AA108),0))-(ROUND((I108*AC108),0)))*BE108</f>
        <v>0</v>
      </c>
      <c r="BN108" s="125"/>
      <c r="BO108" s="126"/>
      <c r="BP108" s="127"/>
      <c r="BQ108" s="210">
        <f t="shared" si="8"/>
        <v>0</v>
      </c>
      <c r="BR108" s="124"/>
      <c r="BS108" s="210">
        <f t="shared" si="9"/>
        <v>0</v>
      </c>
      <c r="BT108" s="124"/>
      <c r="BU108" s="210">
        <f t="shared" si="10"/>
        <v>0</v>
      </c>
      <c r="BV108" s="125"/>
      <c r="BW108" s="126"/>
      <c r="BX108" s="127"/>
      <c r="BY108" s="210">
        <f>(SUM($BQ108,$BS108,$BU108))-(SUM($BI108,$BK108,$BM108))</f>
        <v>0</v>
      </c>
      <c r="BZ108" s="119"/>
      <c r="CB108" s="120"/>
      <c r="CC108" s="5"/>
      <c r="CD108" s="119"/>
      <c r="CF108" s="120"/>
      <c r="CG108" s="5"/>
      <c r="CH108" s="121"/>
      <c r="CI108" s="5"/>
      <c r="CJ108" s="121"/>
      <c r="CK108" s="5"/>
      <c r="CL108" s="119"/>
      <c r="CN108" s="120"/>
      <c r="CO108" s="13"/>
      <c r="CP108" s="124"/>
      <c r="CQ108" s="13"/>
      <c r="CR108" s="124"/>
      <c r="CS108" s="13"/>
      <c r="CT108" s="125"/>
      <c r="CU108" s="126"/>
      <c r="CV108" s="127"/>
      <c r="CW108" s="517">
        <f t="shared" si="11"/>
        <v>0</v>
      </c>
      <c r="CX108" s="125"/>
      <c r="CY108" s="126"/>
      <c r="CZ108" s="127"/>
      <c r="DA108" s="518">
        <f t="shared" si="12"/>
        <v>0</v>
      </c>
      <c r="DB108" s="119"/>
    </row>
    <row r="109" spans="1:106" ht="5.15" customHeight="1" x14ac:dyDescent="0.35">
      <c r="A109" s="115"/>
      <c r="B109" s="32"/>
      <c r="C109" s="46"/>
      <c r="D109" s="32"/>
      <c r="E109" s="32"/>
      <c r="F109" s="36"/>
      <c r="H109" s="29"/>
      <c r="I109" s="139"/>
      <c r="J109" s="140"/>
      <c r="K109" s="141"/>
      <c r="L109" s="142"/>
      <c r="M109" s="139"/>
      <c r="N109" s="139"/>
      <c r="O109" s="139"/>
      <c r="P109" s="36"/>
      <c r="R109" s="29"/>
      <c r="S109" s="46"/>
      <c r="T109" s="36"/>
      <c r="V109" s="29"/>
      <c r="W109" s="32"/>
      <c r="X109" s="36"/>
      <c r="Z109" s="29"/>
      <c r="AA109" s="502"/>
      <c r="AB109" s="502"/>
      <c r="AC109" s="502"/>
      <c r="AD109" s="502"/>
      <c r="AE109" s="502"/>
      <c r="AF109" s="503"/>
      <c r="AG109" s="504"/>
      <c r="AH109" s="505"/>
      <c r="AI109" s="502"/>
      <c r="AJ109" s="502"/>
      <c r="AK109" s="502"/>
      <c r="AL109" s="502"/>
      <c r="AM109" s="502"/>
      <c r="AN109" s="36"/>
      <c r="AP109" s="29"/>
      <c r="AQ109" s="121"/>
      <c r="AR109" s="139"/>
      <c r="AS109" s="121"/>
      <c r="AT109" s="139"/>
      <c r="AU109" s="121"/>
      <c r="AV109" s="139"/>
      <c r="AW109" s="121"/>
      <c r="AX109" s="36"/>
      <c r="AZ109" s="29"/>
      <c r="BA109" s="143"/>
      <c r="BB109" s="143"/>
      <c r="BC109" s="143"/>
      <c r="BD109" s="143"/>
      <c r="BE109" s="143"/>
      <c r="BF109" s="36"/>
      <c r="BH109" s="29"/>
      <c r="BI109" s="124"/>
      <c r="BJ109" s="143"/>
      <c r="BK109" s="124"/>
      <c r="BL109" s="143"/>
      <c r="BM109" s="124"/>
      <c r="BN109" s="144"/>
      <c r="BO109" s="145"/>
      <c r="BP109" s="146"/>
      <c r="BQ109" s="124"/>
      <c r="BR109" s="143"/>
      <c r="BS109" s="124"/>
      <c r="BT109" s="143"/>
      <c r="BU109" s="124"/>
      <c r="BV109" s="144"/>
      <c r="BW109" s="145"/>
      <c r="BX109" s="146"/>
      <c r="BY109" s="124"/>
      <c r="BZ109" s="36"/>
      <c r="CB109" s="29"/>
      <c r="CC109" s="506"/>
      <c r="CD109" s="36"/>
      <c r="CF109" s="29"/>
      <c r="CG109" s="139"/>
      <c r="CH109" s="139"/>
      <c r="CI109" s="139"/>
      <c r="CJ109" s="139"/>
      <c r="CK109" s="139"/>
      <c r="CL109" s="36"/>
      <c r="CN109" s="29"/>
      <c r="CO109" s="143"/>
      <c r="CP109" s="143"/>
      <c r="CQ109" s="143"/>
      <c r="CR109" s="143"/>
      <c r="CS109" s="143"/>
      <c r="CT109" s="144"/>
      <c r="CU109" s="145"/>
      <c r="CV109" s="146"/>
      <c r="CW109" s="124"/>
      <c r="CX109" s="144"/>
      <c r="CY109" s="145"/>
      <c r="CZ109" s="146"/>
      <c r="DA109" s="185"/>
      <c r="DB109" s="36"/>
    </row>
    <row r="110" spans="1:106" s="92" customFormat="1" x14ac:dyDescent="0.35">
      <c r="A110" s="118"/>
      <c r="B110" s="46"/>
      <c r="C110" s="243" t="str">
        <f t="shared" si="13"/>
        <v/>
      </c>
      <c r="D110" s="46"/>
      <c r="E110" s="4"/>
      <c r="F110" s="119"/>
      <c r="H110" s="120"/>
      <c r="I110" s="15"/>
      <c r="J110" s="122"/>
      <c r="K110" s="40"/>
      <c r="L110" s="123"/>
      <c r="M110" s="15"/>
      <c r="N110" s="121"/>
      <c r="O110" s="15"/>
      <c r="P110" s="119"/>
      <c r="R110" s="120"/>
      <c r="S110" s="3">
        <f t="shared" si="7"/>
        <v>0</v>
      </c>
      <c r="T110" s="119"/>
      <c r="V110" s="120"/>
      <c r="W110" s="1"/>
      <c r="X110" s="119"/>
      <c r="Z110" s="120"/>
      <c r="AA110" s="12"/>
      <c r="AB110" s="498"/>
      <c r="AC110" s="12"/>
      <c r="AD110" s="498"/>
      <c r="AE110" s="12"/>
      <c r="AF110" s="499"/>
      <c r="AG110" s="500"/>
      <c r="AH110" s="501"/>
      <c r="AI110" s="12"/>
      <c r="AJ110" s="498"/>
      <c r="AK110" s="12"/>
      <c r="AL110" s="498"/>
      <c r="AM110" s="12"/>
      <c r="AN110" s="119"/>
      <c r="AP110" s="120"/>
      <c r="AQ110" s="209">
        <f>ROUND($AW110*$AI110,0)</f>
        <v>0</v>
      </c>
      <c r="AR110" s="121"/>
      <c r="AS110" s="209">
        <f>ROUND($AW110*$AK110,0)</f>
        <v>0</v>
      </c>
      <c r="AT110" s="121"/>
      <c r="AU110" s="209">
        <f>AW110-AQ110-AS110</f>
        <v>0</v>
      </c>
      <c r="AV110" s="121"/>
      <c r="AW110" s="209">
        <f>$S110-$W110</f>
        <v>0</v>
      </c>
      <c r="AX110" s="119"/>
      <c r="AZ110" s="120"/>
      <c r="BA110" s="13"/>
      <c r="BB110" s="124"/>
      <c r="BC110" s="13"/>
      <c r="BD110" s="124"/>
      <c r="BE110" s="13"/>
      <c r="BF110" s="119"/>
      <c r="BH110" s="120"/>
      <c r="BI110" s="210">
        <f>(ROUND($I110*$AA110,0))*$BA110</f>
        <v>0</v>
      </c>
      <c r="BJ110" s="124"/>
      <c r="BK110" s="210">
        <f>(ROUND($I110*$AC110,0))*BC110</f>
        <v>0</v>
      </c>
      <c r="BL110" s="124"/>
      <c r="BM110" s="210">
        <f>(I110-(ROUND((I110*AA110),0))-(ROUND((I110*AC110),0)))*BE110</f>
        <v>0</v>
      </c>
      <c r="BN110" s="125"/>
      <c r="BO110" s="126"/>
      <c r="BP110" s="127"/>
      <c r="BQ110" s="210">
        <f t="shared" si="8"/>
        <v>0</v>
      </c>
      <c r="BR110" s="124"/>
      <c r="BS110" s="210">
        <f t="shared" si="9"/>
        <v>0</v>
      </c>
      <c r="BT110" s="124"/>
      <c r="BU110" s="210">
        <f t="shared" si="10"/>
        <v>0</v>
      </c>
      <c r="BV110" s="125"/>
      <c r="BW110" s="126"/>
      <c r="BX110" s="127"/>
      <c r="BY110" s="210">
        <f>(SUM($BQ110,$BS110,$BU110))-(SUM($BI110,$BK110,$BM110))</f>
        <v>0</v>
      </c>
      <c r="BZ110" s="119"/>
      <c r="CB110" s="120"/>
      <c r="CC110" s="5"/>
      <c r="CD110" s="119"/>
      <c r="CF110" s="120"/>
      <c r="CG110" s="5"/>
      <c r="CH110" s="121"/>
      <c r="CI110" s="5"/>
      <c r="CJ110" s="121"/>
      <c r="CK110" s="5"/>
      <c r="CL110" s="119"/>
      <c r="CN110" s="120"/>
      <c r="CO110" s="13"/>
      <c r="CP110" s="124"/>
      <c r="CQ110" s="13"/>
      <c r="CR110" s="124"/>
      <c r="CS110" s="13"/>
      <c r="CT110" s="125"/>
      <c r="CU110" s="126"/>
      <c r="CV110" s="127"/>
      <c r="CW110" s="517">
        <f t="shared" si="11"/>
        <v>0</v>
      </c>
      <c r="CX110" s="125"/>
      <c r="CY110" s="126"/>
      <c r="CZ110" s="127"/>
      <c r="DA110" s="518">
        <f t="shared" si="12"/>
        <v>0</v>
      </c>
      <c r="DB110" s="119"/>
    </row>
    <row r="111" spans="1:106" ht="5.15" customHeight="1" x14ac:dyDescent="0.35">
      <c r="A111" s="115"/>
      <c r="B111" s="32"/>
      <c r="C111" s="46"/>
      <c r="D111" s="32"/>
      <c r="E111" s="32"/>
      <c r="F111" s="36"/>
      <c r="H111" s="29"/>
      <c r="I111" s="139"/>
      <c r="J111" s="140"/>
      <c r="K111" s="141"/>
      <c r="L111" s="142"/>
      <c r="M111" s="139"/>
      <c r="N111" s="139"/>
      <c r="O111" s="139"/>
      <c r="P111" s="36"/>
      <c r="R111" s="29"/>
      <c r="S111" s="46"/>
      <c r="T111" s="36"/>
      <c r="V111" s="29"/>
      <c r="W111" s="32"/>
      <c r="X111" s="36"/>
      <c r="Z111" s="29"/>
      <c r="AA111" s="502"/>
      <c r="AB111" s="502"/>
      <c r="AC111" s="502"/>
      <c r="AD111" s="502"/>
      <c r="AE111" s="502"/>
      <c r="AF111" s="503"/>
      <c r="AG111" s="504"/>
      <c r="AH111" s="505"/>
      <c r="AI111" s="502"/>
      <c r="AJ111" s="502"/>
      <c r="AK111" s="502"/>
      <c r="AL111" s="502"/>
      <c r="AM111" s="502"/>
      <c r="AN111" s="36"/>
      <c r="AP111" s="29"/>
      <c r="AQ111" s="121"/>
      <c r="AR111" s="139"/>
      <c r="AS111" s="121"/>
      <c r="AT111" s="139"/>
      <c r="AU111" s="121"/>
      <c r="AV111" s="139"/>
      <c r="AW111" s="121"/>
      <c r="AX111" s="36"/>
      <c r="AZ111" s="29"/>
      <c r="BA111" s="143"/>
      <c r="BB111" s="143"/>
      <c r="BC111" s="143"/>
      <c r="BD111" s="143"/>
      <c r="BE111" s="143"/>
      <c r="BF111" s="36"/>
      <c r="BH111" s="29"/>
      <c r="BI111" s="124"/>
      <c r="BJ111" s="143"/>
      <c r="BK111" s="124"/>
      <c r="BL111" s="143"/>
      <c r="BM111" s="124"/>
      <c r="BN111" s="144"/>
      <c r="BO111" s="145"/>
      <c r="BP111" s="146"/>
      <c r="BQ111" s="124"/>
      <c r="BR111" s="143"/>
      <c r="BS111" s="124"/>
      <c r="BT111" s="143"/>
      <c r="BU111" s="124"/>
      <c r="BV111" s="144"/>
      <c r="BW111" s="145"/>
      <c r="BX111" s="146"/>
      <c r="BY111" s="124"/>
      <c r="BZ111" s="36"/>
      <c r="CB111" s="29"/>
      <c r="CC111" s="506"/>
      <c r="CD111" s="36"/>
      <c r="CF111" s="29"/>
      <c r="CG111" s="139"/>
      <c r="CH111" s="139"/>
      <c r="CI111" s="139"/>
      <c r="CJ111" s="139"/>
      <c r="CK111" s="139"/>
      <c r="CL111" s="36"/>
      <c r="CN111" s="29"/>
      <c r="CO111" s="143"/>
      <c r="CP111" s="143"/>
      <c r="CQ111" s="143"/>
      <c r="CR111" s="143"/>
      <c r="CS111" s="143"/>
      <c r="CT111" s="144"/>
      <c r="CU111" s="145"/>
      <c r="CV111" s="146"/>
      <c r="CW111" s="124"/>
      <c r="CX111" s="144"/>
      <c r="CY111" s="145"/>
      <c r="CZ111" s="146"/>
      <c r="DA111" s="185"/>
      <c r="DB111" s="36"/>
    </row>
    <row r="112" spans="1:106" s="92" customFormat="1" x14ac:dyDescent="0.35">
      <c r="A112" s="118"/>
      <c r="B112" s="46"/>
      <c r="C112" s="243" t="str">
        <f t="shared" si="13"/>
        <v/>
      </c>
      <c r="D112" s="46"/>
      <c r="E112" s="4"/>
      <c r="F112" s="119"/>
      <c r="H112" s="120"/>
      <c r="I112" s="15"/>
      <c r="J112" s="122"/>
      <c r="K112" s="40"/>
      <c r="L112" s="123"/>
      <c r="M112" s="15"/>
      <c r="N112" s="121"/>
      <c r="O112" s="15"/>
      <c r="P112" s="119"/>
      <c r="R112" s="120"/>
      <c r="S112" s="3">
        <f t="shared" si="7"/>
        <v>0</v>
      </c>
      <c r="T112" s="119"/>
      <c r="V112" s="120"/>
      <c r="W112" s="1"/>
      <c r="X112" s="119"/>
      <c r="Z112" s="120"/>
      <c r="AA112" s="12"/>
      <c r="AB112" s="498"/>
      <c r="AC112" s="12"/>
      <c r="AD112" s="498"/>
      <c r="AE112" s="12"/>
      <c r="AF112" s="499"/>
      <c r="AG112" s="500"/>
      <c r="AH112" s="501"/>
      <c r="AI112" s="12"/>
      <c r="AJ112" s="498"/>
      <c r="AK112" s="12"/>
      <c r="AL112" s="498"/>
      <c r="AM112" s="12"/>
      <c r="AN112" s="119"/>
      <c r="AP112" s="120"/>
      <c r="AQ112" s="209">
        <f>ROUND($AW112*$AI112,0)</f>
        <v>0</v>
      </c>
      <c r="AR112" s="121"/>
      <c r="AS112" s="209">
        <f>ROUND($AW112*$AK112,0)</f>
        <v>0</v>
      </c>
      <c r="AT112" s="121"/>
      <c r="AU112" s="209">
        <f>AW112-AQ112-AS112</f>
        <v>0</v>
      </c>
      <c r="AV112" s="121"/>
      <c r="AW112" s="209">
        <f>$S112-$W112</f>
        <v>0</v>
      </c>
      <c r="AX112" s="119"/>
      <c r="AZ112" s="120"/>
      <c r="BA112" s="13"/>
      <c r="BB112" s="124"/>
      <c r="BC112" s="13"/>
      <c r="BD112" s="124"/>
      <c r="BE112" s="13"/>
      <c r="BF112" s="119"/>
      <c r="BH112" s="120"/>
      <c r="BI112" s="210">
        <f>(ROUND($I112*$AA112,0))*$BA112</f>
        <v>0</v>
      </c>
      <c r="BJ112" s="124"/>
      <c r="BK112" s="210">
        <f>(ROUND($I112*$AC112,0))*BC112</f>
        <v>0</v>
      </c>
      <c r="BL112" s="124"/>
      <c r="BM112" s="210">
        <f>(I112-(ROUND((I112*AA112),0))-(ROUND((I112*AC112),0)))*BE112</f>
        <v>0</v>
      </c>
      <c r="BN112" s="125"/>
      <c r="BO112" s="126"/>
      <c r="BP112" s="127"/>
      <c r="BQ112" s="210">
        <f t="shared" si="8"/>
        <v>0</v>
      </c>
      <c r="BR112" s="124"/>
      <c r="BS112" s="210">
        <f t="shared" si="9"/>
        <v>0</v>
      </c>
      <c r="BT112" s="124"/>
      <c r="BU112" s="210">
        <f t="shared" si="10"/>
        <v>0</v>
      </c>
      <c r="BV112" s="125"/>
      <c r="BW112" s="126"/>
      <c r="BX112" s="127"/>
      <c r="BY112" s="210">
        <f>(SUM($BQ112,$BS112,$BU112))-(SUM($BI112,$BK112,$BM112))</f>
        <v>0</v>
      </c>
      <c r="BZ112" s="119"/>
      <c r="CB112" s="120"/>
      <c r="CC112" s="5"/>
      <c r="CD112" s="119"/>
      <c r="CF112" s="120"/>
      <c r="CG112" s="5"/>
      <c r="CH112" s="121"/>
      <c r="CI112" s="5"/>
      <c r="CJ112" s="121"/>
      <c r="CK112" s="5"/>
      <c r="CL112" s="119"/>
      <c r="CN112" s="120"/>
      <c r="CO112" s="13"/>
      <c r="CP112" s="124"/>
      <c r="CQ112" s="13"/>
      <c r="CR112" s="124"/>
      <c r="CS112" s="13"/>
      <c r="CT112" s="125"/>
      <c r="CU112" s="126"/>
      <c r="CV112" s="127"/>
      <c r="CW112" s="517">
        <f t="shared" si="11"/>
        <v>0</v>
      </c>
      <c r="CX112" s="125"/>
      <c r="CY112" s="126"/>
      <c r="CZ112" s="127"/>
      <c r="DA112" s="518">
        <f t="shared" si="12"/>
        <v>0</v>
      </c>
      <c r="DB112" s="119"/>
    </row>
    <row r="113" spans="1:106" ht="5.15" customHeight="1" x14ac:dyDescent="0.35">
      <c r="A113" s="115"/>
      <c r="B113" s="32"/>
      <c r="C113" s="46"/>
      <c r="D113" s="32"/>
      <c r="E113" s="32"/>
      <c r="F113" s="36"/>
      <c r="H113" s="29"/>
      <c r="I113" s="139"/>
      <c r="J113" s="140"/>
      <c r="K113" s="141"/>
      <c r="L113" s="142"/>
      <c r="M113" s="139"/>
      <c r="N113" s="139"/>
      <c r="O113" s="139"/>
      <c r="P113" s="36"/>
      <c r="R113" s="29"/>
      <c r="S113" s="46"/>
      <c r="T113" s="36"/>
      <c r="V113" s="29"/>
      <c r="W113" s="32"/>
      <c r="X113" s="36"/>
      <c r="Z113" s="29"/>
      <c r="AA113" s="502"/>
      <c r="AB113" s="502"/>
      <c r="AC113" s="502"/>
      <c r="AD113" s="502"/>
      <c r="AE113" s="502"/>
      <c r="AF113" s="503"/>
      <c r="AG113" s="504"/>
      <c r="AH113" s="505"/>
      <c r="AI113" s="502"/>
      <c r="AJ113" s="502"/>
      <c r="AK113" s="502"/>
      <c r="AL113" s="502"/>
      <c r="AM113" s="502"/>
      <c r="AN113" s="36"/>
      <c r="AP113" s="29"/>
      <c r="AQ113" s="121"/>
      <c r="AR113" s="139"/>
      <c r="AS113" s="121"/>
      <c r="AT113" s="139"/>
      <c r="AU113" s="121"/>
      <c r="AV113" s="139"/>
      <c r="AW113" s="121"/>
      <c r="AX113" s="36"/>
      <c r="AZ113" s="29"/>
      <c r="BA113" s="143"/>
      <c r="BB113" s="143"/>
      <c r="BC113" s="143"/>
      <c r="BD113" s="143"/>
      <c r="BE113" s="143"/>
      <c r="BF113" s="36"/>
      <c r="BH113" s="29"/>
      <c r="BI113" s="124"/>
      <c r="BJ113" s="143"/>
      <c r="BK113" s="124"/>
      <c r="BL113" s="143"/>
      <c r="BM113" s="124"/>
      <c r="BN113" s="144"/>
      <c r="BO113" s="145"/>
      <c r="BP113" s="146"/>
      <c r="BQ113" s="124"/>
      <c r="BR113" s="143"/>
      <c r="BS113" s="124"/>
      <c r="BT113" s="143"/>
      <c r="BU113" s="124"/>
      <c r="BV113" s="144"/>
      <c r="BW113" s="145"/>
      <c r="BX113" s="146"/>
      <c r="BY113" s="124"/>
      <c r="BZ113" s="36"/>
      <c r="CB113" s="29"/>
      <c r="CC113" s="506"/>
      <c r="CD113" s="36"/>
      <c r="CF113" s="29"/>
      <c r="CG113" s="139"/>
      <c r="CH113" s="139"/>
      <c r="CI113" s="139"/>
      <c r="CJ113" s="139"/>
      <c r="CK113" s="139"/>
      <c r="CL113" s="36"/>
      <c r="CN113" s="29"/>
      <c r="CO113" s="143"/>
      <c r="CP113" s="143"/>
      <c r="CQ113" s="143"/>
      <c r="CR113" s="143"/>
      <c r="CS113" s="143"/>
      <c r="CT113" s="144"/>
      <c r="CU113" s="145"/>
      <c r="CV113" s="146"/>
      <c r="CW113" s="124"/>
      <c r="CX113" s="144"/>
      <c r="CY113" s="145"/>
      <c r="CZ113" s="146"/>
      <c r="DA113" s="185"/>
      <c r="DB113" s="36"/>
    </row>
    <row r="114" spans="1:106" s="92" customFormat="1" x14ac:dyDescent="0.35">
      <c r="A114" s="118"/>
      <c r="B114" s="46"/>
      <c r="C114" s="243" t="str">
        <f t="shared" si="13"/>
        <v/>
      </c>
      <c r="D114" s="46"/>
      <c r="E114" s="4"/>
      <c r="F114" s="119"/>
      <c r="H114" s="120"/>
      <c r="I114" s="15"/>
      <c r="J114" s="122"/>
      <c r="K114" s="40"/>
      <c r="L114" s="123"/>
      <c r="M114" s="15"/>
      <c r="N114" s="121"/>
      <c r="O114" s="15"/>
      <c r="P114" s="119"/>
      <c r="R114" s="120"/>
      <c r="S114" s="3">
        <f t="shared" si="7"/>
        <v>0</v>
      </c>
      <c r="T114" s="119"/>
      <c r="V114" s="120"/>
      <c r="W114" s="1"/>
      <c r="X114" s="119"/>
      <c r="Z114" s="120"/>
      <c r="AA114" s="12"/>
      <c r="AB114" s="498"/>
      <c r="AC114" s="12"/>
      <c r="AD114" s="498"/>
      <c r="AE114" s="12"/>
      <c r="AF114" s="499"/>
      <c r="AG114" s="500"/>
      <c r="AH114" s="501"/>
      <c r="AI114" s="12"/>
      <c r="AJ114" s="498"/>
      <c r="AK114" s="12"/>
      <c r="AL114" s="498"/>
      <c r="AM114" s="12"/>
      <c r="AN114" s="119"/>
      <c r="AP114" s="120"/>
      <c r="AQ114" s="209">
        <f>ROUND($AW114*$AI114,0)</f>
        <v>0</v>
      </c>
      <c r="AR114" s="121"/>
      <c r="AS114" s="209">
        <f>ROUND($AW114*$AK114,0)</f>
        <v>0</v>
      </c>
      <c r="AT114" s="121"/>
      <c r="AU114" s="209">
        <f>AW114-AQ114-AS114</f>
        <v>0</v>
      </c>
      <c r="AV114" s="121"/>
      <c r="AW114" s="209">
        <f>$S114-$W114</f>
        <v>0</v>
      </c>
      <c r="AX114" s="119"/>
      <c r="AZ114" s="120"/>
      <c r="BA114" s="13"/>
      <c r="BB114" s="124"/>
      <c r="BC114" s="13"/>
      <c r="BD114" s="124"/>
      <c r="BE114" s="13"/>
      <c r="BF114" s="119"/>
      <c r="BH114" s="120"/>
      <c r="BI114" s="210">
        <f>(ROUND($I114*$AA114,0))*$BA114</f>
        <v>0</v>
      </c>
      <c r="BJ114" s="124"/>
      <c r="BK114" s="210">
        <f>(ROUND($I114*$AC114,0))*BC114</f>
        <v>0</v>
      </c>
      <c r="BL114" s="124"/>
      <c r="BM114" s="210">
        <f>(I114-(ROUND((I114*AA114),0))-(ROUND((I114*AC114),0)))*BE114</f>
        <v>0</v>
      </c>
      <c r="BN114" s="125"/>
      <c r="BO114" s="126"/>
      <c r="BP114" s="127"/>
      <c r="BQ114" s="210">
        <f t="shared" si="8"/>
        <v>0</v>
      </c>
      <c r="BR114" s="124"/>
      <c r="BS114" s="210">
        <f t="shared" si="9"/>
        <v>0</v>
      </c>
      <c r="BT114" s="124"/>
      <c r="BU114" s="210">
        <f t="shared" si="10"/>
        <v>0</v>
      </c>
      <c r="BV114" s="125"/>
      <c r="BW114" s="126"/>
      <c r="BX114" s="127"/>
      <c r="BY114" s="210">
        <f>(SUM($BQ114,$BS114,$BU114))-(SUM($BI114,$BK114,$BM114))</f>
        <v>0</v>
      </c>
      <c r="BZ114" s="119"/>
      <c r="CB114" s="120"/>
      <c r="CC114" s="5"/>
      <c r="CD114" s="119"/>
      <c r="CF114" s="120"/>
      <c r="CG114" s="5"/>
      <c r="CH114" s="121"/>
      <c r="CI114" s="5"/>
      <c r="CJ114" s="121"/>
      <c r="CK114" s="5"/>
      <c r="CL114" s="119"/>
      <c r="CN114" s="120"/>
      <c r="CO114" s="13"/>
      <c r="CP114" s="124"/>
      <c r="CQ114" s="13"/>
      <c r="CR114" s="124"/>
      <c r="CS114" s="13"/>
      <c r="CT114" s="125"/>
      <c r="CU114" s="126"/>
      <c r="CV114" s="127"/>
      <c r="CW114" s="517">
        <f t="shared" si="11"/>
        <v>0</v>
      </c>
      <c r="CX114" s="125"/>
      <c r="CY114" s="126"/>
      <c r="CZ114" s="127"/>
      <c r="DA114" s="518">
        <f t="shared" si="12"/>
        <v>0</v>
      </c>
      <c r="DB114" s="119"/>
    </row>
    <row r="115" spans="1:106" ht="5.15" customHeight="1" x14ac:dyDescent="0.35">
      <c r="A115" s="115"/>
      <c r="B115" s="32"/>
      <c r="C115" s="46"/>
      <c r="D115" s="32"/>
      <c r="E115" s="32"/>
      <c r="F115" s="36"/>
      <c r="H115" s="29"/>
      <c r="I115" s="139"/>
      <c r="J115" s="140"/>
      <c r="K115" s="141"/>
      <c r="L115" s="142"/>
      <c r="M115" s="139"/>
      <c r="N115" s="139"/>
      <c r="O115" s="139"/>
      <c r="P115" s="36"/>
      <c r="R115" s="29"/>
      <c r="S115" s="46"/>
      <c r="T115" s="36"/>
      <c r="V115" s="29"/>
      <c r="W115" s="32"/>
      <c r="X115" s="36"/>
      <c r="Z115" s="29"/>
      <c r="AA115" s="502"/>
      <c r="AB115" s="502"/>
      <c r="AC115" s="502"/>
      <c r="AD115" s="502"/>
      <c r="AE115" s="502"/>
      <c r="AF115" s="503"/>
      <c r="AG115" s="504"/>
      <c r="AH115" s="505"/>
      <c r="AI115" s="502"/>
      <c r="AJ115" s="502"/>
      <c r="AK115" s="502"/>
      <c r="AL115" s="502"/>
      <c r="AM115" s="502"/>
      <c r="AN115" s="36"/>
      <c r="AP115" s="29"/>
      <c r="AQ115" s="121"/>
      <c r="AR115" s="139"/>
      <c r="AS115" s="121"/>
      <c r="AT115" s="139"/>
      <c r="AU115" s="121"/>
      <c r="AV115" s="139"/>
      <c r="AW115" s="121"/>
      <c r="AX115" s="36"/>
      <c r="AZ115" s="29"/>
      <c r="BA115" s="143"/>
      <c r="BB115" s="143"/>
      <c r="BC115" s="143"/>
      <c r="BD115" s="143"/>
      <c r="BE115" s="143"/>
      <c r="BF115" s="36"/>
      <c r="BH115" s="29"/>
      <c r="BI115" s="124"/>
      <c r="BJ115" s="143"/>
      <c r="BK115" s="124"/>
      <c r="BL115" s="143"/>
      <c r="BM115" s="124"/>
      <c r="BN115" s="144"/>
      <c r="BO115" s="145"/>
      <c r="BP115" s="146"/>
      <c r="BQ115" s="124"/>
      <c r="BR115" s="143"/>
      <c r="BS115" s="124"/>
      <c r="BT115" s="143"/>
      <c r="BU115" s="124"/>
      <c r="BV115" s="144"/>
      <c r="BW115" s="145"/>
      <c r="BX115" s="146"/>
      <c r="BY115" s="124"/>
      <c r="BZ115" s="36"/>
      <c r="CB115" s="29"/>
      <c r="CC115" s="506"/>
      <c r="CD115" s="36"/>
      <c r="CF115" s="29"/>
      <c r="CG115" s="139"/>
      <c r="CH115" s="139"/>
      <c r="CI115" s="139"/>
      <c r="CJ115" s="139"/>
      <c r="CK115" s="139"/>
      <c r="CL115" s="36"/>
      <c r="CN115" s="29"/>
      <c r="CO115" s="143"/>
      <c r="CP115" s="143"/>
      <c r="CQ115" s="143"/>
      <c r="CR115" s="143"/>
      <c r="CS115" s="143"/>
      <c r="CT115" s="144"/>
      <c r="CU115" s="145"/>
      <c r="CV115" s="146"/>
      <c r="CW115" s="124"/>
      <c r="CX115" s="144"/>
      <c r="CY115" s="145"/>
      <c r="CZ115" s="146"/>
      <c r="DA115" s="185"/>
      <c r="DB115" s="36"/>
    </row>
    <row r="116" spans="1:106" s="92" customFormat="1" x14ac:dyDescent="0.35">
      <c r="A116" s="118"/>
      <c r="B116" s="46"/>
      <c r="C116" s="11"/>
      <c r="D116" s="46"/>
      <c r="E116" s="4"/>
      <c r="F116" s="119"/>
      <c r="H116" s="120"/>
      <c r="I116" s="15"/>
      <c r="J116" s="122"/>
      <c r="K116" s="40"/>
      <c r="L116" s="123"/>
      <c r="M116" s="15"/>
      <c r="N116" s="121"/>
      <c r="O116" s="15"/>
      <c r="P116" s="119"/>
      <c r="R116" s="120"/>
      <c r="S116" s="3">
        <f t="shared" si="7"/>
        <v>0</v>
      </c>
      <c r="T116" s="119"/>
      <c r="V116" s="120"/>
      <c r="W116" s="1"/>
      <c r="X116" s="119"/>
      <c r="Z116" s="120"/>
      <c r="AA116" s="12"/>
      <c r="AB116" s="498"/>
      <c r="AC116" s="12"/>
      <c r="AD116" s="498"/>
      <c r="AE116" s="12"/>
      <c r="AF116" s="499"/>
      <c r="AG116" s="500"/>
      <c r="AH116" s="501"/>
      <c r="AI116" s="12"/>
      <c r="AJ116" s="498"/>
      <c r="AK116" s="12"/>
      <c r="AL116" s="498"/>
      <c r="AM116" s="12"/>
      <c r="AN116" s="119"/>
      <c r="AP116" s="120"/>
      <c r="AQ116" s="209">
        <f>ROUND($AW116*$AI116,0)</f>
        <v>0</v>
      </c>
      <c r="AR116" s="121"/>
      <c r="AS116" s="209">
        <f>ROUND($AW116*$AK116,0)</f>
        <v>0</v>
      </c>
      <c r="AT116" s="121"/>
      <c r="AU116" s="209">
        <f>AW116-AQ116-AS116</f>
        <v>0</v>
      </c>
      <c r="AV116" s="121"/>
      <c r="AW116" s="209">
        <f>$S116-$W116</f>
        <v>0</v>
      </c>
      <c r="AX116" s="119"/>
      <c r="AZ116" s="120"/>
      <c r="BA116" s="13"/>
      <c r="BB116" s="124"/>
      <c r="BC116" s="13"/>
      <c r="BD116" s="124"/>
      <c r="BE116" s="13"/>
      <c r="BF116" s="119"/>
      <c r="BH116" s="120"/>
      <c r="BI116" s="210">
        <f>(ROUND($I116*$AA116,0))*$BA116</f>
        <v>0</v>
      </c>
      <c r="BJ116" s="124"/>
      <c r="BK116" s="210">
        <f>(ROUND($I116*$AC116,0))*BC116</f>
        <v>0</v>
      </c>
      <c r="BL116" s="124"/>
      <c r="BM116" s="210">
        <f>(I116-(ROUND((I116*AA116),0))-(ROUND((I116*AC116),0)))*BE116</f>
        <v>0</v>
      </c>
      <c r="BN116" s="125"/>
      <c r="BO116" s="126"/>
      <c r="BP116" s="127"/>
      <c r="BQ116" s="210">
        <f t="shared" si="8"/>
        <v>0</v>
      </c>
      <c r="BR116" s="124"/>
      <c r="BS116" s="210">
        <f t="shared" si="9"/>
        <v>0</v>
      </c>
      <c r="BT116" s="124"/>
      <c r="BU116" s="210">
        <f t="shared" si="10"/>
        <v>0</v>
      </c>
      <c r="BV116" s="125"/>
      <c r="BW116" s="126"/>
      <c r="BX116" s="127"/>
      <c r="BY116" s="210">
        <f>(SUM($BQ116,$BS116,$BU116))-(SUM($BI116,$BK116,$BM116))</f>
        <v>0</v>
      </c>
      <c r="BZ116" s="119"/>
      <c r="CB116" s="120"/>
      <c r="CC116" s="5"/>
      <c r="CD116" s="119"/>
      <c r="CF116" s="120"/>
      <c r="CG116" s="5"/>
      <c r="CH116" s="121"/>
      <c r="CI116" s="5"/>
      <c r="CJ116" s="121"/>
      <c r="CK116" s="5"/>
      <c r="CL116" s="119"/>
      <c r="CN116" s="120"/>
      <c r="CO116" s="13"/>
      <c r="CP116" s="124"/>
      <c r="CQ116" s="13"/>
      <c r="CR116" s="124"/>
      <c r="CS116" s="13"/>
      <c r="CT116" s="125"/>
      <c r="CU116" s="126"/>
      <c r="CV116" s="127"/>
      <c r="CW116" s="517">
        <f t="shared" si="11"/>
        <v>0</v>
      </c>
      <c r="CX116" s="125"/>
      <c r="CY116" s="126"/>
      <c r="CZ116" s="127"/>
      <c r="DA116" s="518">
        <f t="shared" si="12"/>
        <v>0</v>
      </c>
      <c r="DB116" s="119"/>
    </row>
    <row r="117" spans="1:106" ht="5.15" customHeight="1" x14ac:dyDescent="0.35">
      <c r="A117" s="115"/>
      <c r="B117" s="32"/>
      <c r="C117" s="46"/>
      <c r="D117" s="32"/>
      <c r="E117" s="32"/>
      <c r="F117" s="36"/>
      <c r="H117" s="29"/>
      <c r="I117" s="139"/>
      <c r="J117" s="140"/>
      <c r="K117" s="141"/>
      <c r="L117" s="142"/>
      <c r="M117" s="139"/>
      <c r="N117" s="139"/>
      <c r="O117" s="139"/>
      <c r="P117" s="36"/>
      <c r="R117" s="29"/>
      <c r="S117" s="46"/>
      <c r="T117" s="36"/>
      <c r="V117" s="29"/>
      <c r="W117" s="32"/>
      <c r="X117" s="36"/>
      <c r="Z117" s="29"/>
      <c r="AA117" s="502"/>
      <c r="AB117" s="502"/>
      <c r="AC117" s="502"/>
      <c r="AD117" s="502"/>
      <c r="AE117" s="502"/>
      <c r="AF117" s="503"/>
      <c r="AG117" s="504"/>
      <c r="AH117" s="505"/>
      <c r="AI117" s="502"/>
      <c r="AJ117" s="502"/>
      <c r="AK117" s="502"/>
      <c r="AL117" s="502"/>
      <c r="AM117" s="502"/>
      <c r="AN117" s="36"/>
      <c r="AP117" s="29"/>
      <c r="AQ117" s="121"/>
      <c r="AR117" s="139"/>
      <c r="AS117" s="121"/>
      <c r="AT117" s="139"/>
      <c r="AU117" s="121"/>
      <c r="AV117" s="139"/>
      <c r="AW117" s="121"/>
      <c r="AX117" s="36"/>
      <c r="AZ117" s="29"/>
      <c r="BA117" s="143"/>
      <c r="BB117" s="143"/>
      <c r="BC117" s="143"/>
      <c r="BD117" s="143"/>
      <c r="BE117" s="143"/>
      <c r="BF117" s="36"/>
      <c r="BH117" s="29"/>
      <c r="BI117" s="124"/>
      <c r="BJ117" s="143"/>
      <c r="BK117" s="124"/>
      <c r="BL117" s="143"/>
      <c r="BM117" s="124"/>
      <c r="BN117" s="144"/>
      <c r="BO117" s="145"/>
      <c r="BP117" s="146"/>
      <c r="BQ117" s="124"/>
      <c r="BR117" s="143"/>
      <c r="BS117" s="124"/>
      <c r="BT117" s="143"/>
      <c r="BU117" s="124"/>
      <c r="BV117" s="144"/>
      <c r="BW117" s="145"/>
      <c r="BX117" s="146"/>
      <c r="BY117" s="124"/>
      <c r="BZ117" s="36"/>
      <c r="CB117" s="29"/>
      <c r="CC117" s="506"/>
      <c r="CD117" s="36"/>
      <c r="CF117" s="29"/>
      <c r="CG117" s="139"/>
      <c r="CH117" s="139"/>
      <c r="CI117" s="139"/>
      <c r="CJ117" s="139"/>
      <c r="CK117" s="139"/>
      <c r="CL117" s="36"/>
      <c r="CN117" s="29"/>
      <c r="CO117" s="143"/>
      <c r="CP117" s="143"/>
      <c r="CQ117" s="143"/>
      <c r="CR117" s="143"/>
      <c r="CS117" s="143"/>
      <c r="CT117" s="144"/>
      <c r="CU117" s="145"/>
      <c r="CV117" s="146"/>
      <c r="CW117" s="124"/>
      <c r="CX117" s="144"/>
      <c r="CY117" s="145"/>
      <c r="CZ117" s="146"/>
      <c r="DA117" s="185"/>
      <c r="DB117" s="36"/>
    </row>
    <row r="118" spans="1:106" s="92" customFormat="1" x14ac:dyDescent="0.35">
      <c r="A118" s="118"/>
      <c r="B118" s="46"/>
      <c r="C118" s="11"/>
      <c r="D118" s="46"/>
      <c r="E118" s="4"/>
      <c r="F118" s="119"/>
      <c r="H118" s="120"/>
      <c r="I118" s="15"/>
      <c r="J118" s="122"/>
      <c r="K118" s="40"/>
      <c r="L118" s="123"/>
      <c r="M118" s="15"/>
      <c r="N118" s="121"/>
      <c r="O118" s="15"/>
      <c r="P118" s="119"/>
      <c r="R118" s="120"/>
      <c r="S118" s="3">
        <f t="shared" si="7"/>
        <v>0</v>
      </c>
      <c r="T118" s="119"/>
      <c r="V118" s="120"/>
      <c r="W118" s="1"/>
      <c r="X118" s="119"/>
      <c r="Z118" s="120"/>
      <c r="AA118" s="12"/>
      <c r="AB118" s="498"/>
      <c r="AC118" s="12"/>
      <c r="AD118" s="498"/>
      <c r="AE118" s="12"/>
      <c r="AF118" s="499"/>
      <c r="AG118" s="500"/>
      <c r="AH118" s="501"/>
      <c r="AI118" s="12"/>
      <c r="AJ118" s="498"/>
      <c r="AK118" s="12"/>
      <c r="AL118" s="498"/>
      <c r="AM118" s="12"/>
      <c r="AN118" s="119"/>
      <c r="AP118" s="120"/>
      <c r="AQ118" s="209">
        <f>ROUND($AW118*$AI118,0)</f>
        <v>0</v>
      </c>
      <c r="AR118" s="121"/>
      <c r="AS118" s="209">
        <f>ROUND($AW118*$AK118,0)</f>
        <v>0</v>
      </c>
      <c r="AT118" s="121"/>
      <c r="AU118" s="209">
        <f>AW118-AQ118-AS118</f>
        <v>0</v>
      </c>
      <c r="AV118" s="121"/>
      <c r="AW118" s="209">
        <f>$S118-$W118</f>
        <v>0</v>
      </c>
      <c r="AX118" s="119"/>
      <c r="AZ118" s="120"/>
      <c r="BA118" s="13"/>
      <c r="BB118" s="124"/>
      <c r="BC118" s="13"/>
      <c r="BD118" s="124"/>
      <c r="BE118" s="13"/>
      <c r="BF118" s="119"/>
      <c r="BH118" s="120"/>
      <c r="BI118" s="210">
        <f>(ROUND($I118*$AA118,0))*$BA118</f>
        <v>0</v>
      </c>
      <c r="BJ118" s="124"/>
      <c r="BK118" s="210">
        <f>(ROUND($I118*$AC118,0))*BC118</f>
        <v>0</v>
      </c>
      <c r="BL118" s="124"/>
      <c r="BM118" s="210">
        <f>(I118-(ROUND((I118*AA118),0))-(ROUND((I118*AC118),0)))*BE118</f>
        <v>0</v>
      </c>
      <c r="BN118" s="125"/>
      <c r="BO118" s="126"/>
      <c r="BP118" s="127"/>
      <c r="BQ118" s="210">
        <f t="shared" si="8"/>
        <v>0</v>
      </c>
      <c r="BR118" s="124"/>
      <c r="BS118" s="210">
        <f t="shared" si="9"/>
        <v>0</v>
      </c>
      <c r="BT118" s="124"/>
      <c r="BU118" s="210">
        <f t="shared" si="10"/>
        <v>0</v>
      </c>
      <c r="BV118" s="125"/>
      <c r="BW118" s="126"/>
      <c r="BX118" s="127"/>
      <c r="BY118" s="210">
        <f>(SUM($BQ118,$BS118,$BU118))-(SUM($BI118,$BK118,$BM118))</f>
        <v>0</v>
      </c>
      <c r="BZ118" s="119"/>
      <c r="CB118" s="120"/>
      <c r="CC118" s="5"/>
      <c r="CD118" s="119"/>
      <c r="CF118" s="120"/>
      <c r="CG118" s="5"/>
      <c r="CH118" s="121"/>
      <c r="CI118" s="5"/>
      <c r="CJ118" s="121"/>
      <c r="CK118" s="5"/>
      <c r="CL118" s="119"/>
      <c r="CN118" s="120"/>
      <c r="CO118" s="13"/>
      <c r="CP118" s="124"/>
      <c r="CQ118" s="13"/>
      <c r="CR118" s="124"/>
      <c r="CS118" s="13"/>
      <c r="CT118" s="125"/>
      <c r="CU118" s="126"/>
      <c r="CV118" s="127"/>
      <c r="CW118" s="517">
        <f t="shared" si="11"/>
        <v>0</v>
      </c>
      <c r="CX118" s="125"/>
      <c r="CY118" s="126"/>
      <c r="CZ118" s="127"/>
      <c r="DA118" s="518">
        <f t="shared" si="12"/>
        <v>0</v>
      </c>
      <c r="DB118" s="119"/>
    </row>
    <row r="119" spans="1:106" ht="5.15" customHeight="1" x14ac:dyDescent="0.35">
      <c r="A119" s="115"/>
      <c r="B119" s="32"/>
      <c r="C119" s="46"/>
      <c r="D119" s="32"/>
      <c r="E119" s="32"/>
      <c r="F119" s="36"/>
      <c r="H119" s="29"/>
      <c r="I119" s="139"/>
      <c r="J119" s="140"/>
      <c r="K119" s="141"/>
      <c r="L119" s="142"/>
      <c r="M119" s="139"/>
      <c r="N119" s="139"/>
      <c r="O119" s="139"/>
      <c r="P119" s="36"/>
      <c r="R119" s="29"/>
      <c r="S119" s="46"/>
      <c r="T119" s="36"/>
      <c r="V119" s="29"/>
      <c r="W119" s="32"/>
      <c r="X119" s="36"/>
      <c r="Z119" s="29"/>
      <c r="AA119" s="502"/>
      <c r="AB119" s="502"/>
      <c r="AC119" s="502"/>
      <c r="AD119" s="502"/>
      <c r="AE119" s="502"/>
      <c r="AF119" s="503"/>
      <c r="AG119" s="504"/>
      <c r="AH119" s="505"/>
      <c r="AI119" s="502"/>
      <c r="AJ119" s="502"/>
      <c r="AK119" s="502"/>
      <c r="AL119" s="502"/>
      <c r="AM119" s="502"/>
      <c r="AN119" s="36"/>
      <c r="AP119" s="29"/>
      <c r="AQ119" s="121"/>
      <c r="AR119" s="139"/>
      <c r="AS119" s="121"/>
      <c r="AT119" s="139"/>
      <c r="AU119" s="121"/>
      <c r="AV119" s="139"/>
      <c r="AW119" s="121"/>
      <c r="AX119" s="36"/>
      <c r="AZ119" s="29"/>
      <c r="BA119" s="143"/>
      <c r="BB119" s="143"/>
      <c r="BC119" s="143"/>
      <c r="BD119" s="143"/>
      <c r="BE119" s="143"/>
      <c r="BF119" s="36"/>
      <c r="BH119" s="29"/>
      <c r="BI119" s="124"/>
      <c r="BJ119" s="143"/>
      <c r="BK119" s="124"/>
      <c r="BL119" s="143"/>
      <c r="BM119" s="124"/>
      <c r="BN119" s="144"/>
      <c r="BO119" s="145"/>
      <c r="BP119" s="146"/>
      <c r="BQ119" s="124"/>
      <c r="BR119" s="143"/>
      <c r="BS119" s="124"/>
      <c r="BT119" s="143"/>
      <c r="BU119" s="124"/>
      <c r="BV119" s="144"/>
      <c r="BW119" s="145"/>
      <c r="BX119" s="146"/>
      <c r="BY119" s="124"/>
      <c r="BZ119" s="36"/>
      <c r="CB119" s="29"/>
      <c r="CC119" s="506"/>
      <c r="CD119" s="36"/>
      <c r="CF119" s="29"/>
      <c r="CG119" s="139"/>
      <c r="CH119" s="139"/>
      <c r="CI119" s="139"/>
      <c r="CJ119" s="139"/>
      <c r="CK119" s="139"/>
      <c r="CL119" s="36"/>
      <c r="CN119" s="29"/>
      <c r="CO119" s="143"/>
      <c r="CP119" s="143"/>
      <c r="CQ119" s="143"/>
      <c r="CR119" s="143"/>
      <c r="CS119" s="143"/>
      <c r="CT119" s="144"/>
      <c r="CU119" s="145"/>
      <c r="CV119" s="146"/>
      <c r="CW119" s="124"/>
      <c r="CX119" s="144"/>
      <c r="CY119" s="145"/>
      <c r="CZ119" s="146"/>
      <c r="DA119" s="185"/>
      <c r="DB119" s="36"/>
    </row>
    <row r="120" spans="1:106" s="92" customFormat="1" x14ac:dyDescent="0.35">
      <c r="A120" s="118"/>
      <c r="B120" s="46"/>
      <c r="C120" s="11"/>
      <c r="D120" s="46"/>
      <c r="E120" s="4"/>
      <c r="F120" s="119"/>
      <c r="H120" s="120"/>
      <c r="I120" s="15"/>
      <c r="J120" s="122"/>
      <c r="K120" s="40"/>
      <c r="L120" s="123"/>
      <c r="M120" s="15"/>
      <c r="N120" s="121"/>
      <c r="O120" s="15"/>
      <c r="P120" s="119"/>
      <c r="R120" s="120"/>
      <c r="S120" s="3">
        <f t="shared" si="7"/>
        <v>0</v>
      </c>
      <c r="T120" s="119"/>
      <c r="V120" s="120"/>
      <c r="W120" s="1"/>
      <c r="X120" s="119"/>
      <c r="Z120" s="120"/>
      <c r="AA120" s="12"/>
      <c r="AB120" s="498"/>
      <c r="AC120" s="12"/>
      <c r="AD120" s="498"/>
      <c r="AE120" s="12"/>
      <c r="AF120" s="499"/>
      <c r="AG120" s="500"/>
      <c r="AH120" s="501"/>
      <c r="AI120" s="12"/>
      <c r="AJ120" s="498"/>
      <c r="AK120" s="12"/>
      <c r="AL120" s="498"/>
      <c r="AM120" s="12"/>
      <c r="AN120" s="119"/>
      <c r="AP120" s="120"/>
      <c r="AQ120" s="209">
        <f>ROUND($AW120*$AI120,0)</f>
        <v>0</v>
      </c>
      <c r="AR120" s="121"/>
      <c r="AS120" s="209">
        <f>ROUND($AW120*$AK120,0)</f>
        <v>0</v>
      </c>
      <c r="AT120" s="121"/>
      <c r="AU120" s="209">
        <f>AW120-AQ120-AS120</f>
        <v>0</v>
      </c>
      <c r="AV120" s="121"/>
      <c r="AW120" s="209">
        <f>$S120-$W120</f>
        <v>0</v>
      </c>
      <c r="AX120" s="119"/>
      <c r="AZ120" s="120"/>
      <c r="BA120" s="13"/>
      <c r="BB120" s="124"/>
      <c r="BC120" s="13"/>
      <c r="BD120" s="124"/>
      <c r="BE120" s="13"/>
      <c r="BF120" s="119"/>
      <c r="BH120" s="120"/>
      <c r="BI120" s="210">
        <f>(ROUND($I120*$AA120,0))*$BA120</f>
        <v>0</v>
      </c>
      <c r="BJ120" s="124"/>
      <c r="BK120" s="210">
        <f>(ROUND($I120*$AC120,0))*BC120</f>
        <v>0</v>
      </c>
      <c r="BL120" s="124"/>
      <c r="BM120" s="210">
        <f>(I120-(ROUND((I120*AA120),0))-(ROUND((I120*AC120),0)))*BE120</f>
        <v>0</v>
      </c>
      <c r="BN120" s="125"/>
      <c r="BO120" s="126"/>
      <c r="BP120" s="127"/>
      <c r="BQ120" s="210">
        <f t="shared" si="8"/>
        <v>0</v>
      </c>
      <c r="BR120" s="124"/>
      <c r="BS120" s="210">
        <f t="shared" si="9"/>
        <v>0</v>
      </c>
      <c r="BT120" s="124"/>
      <c r="BU120" s="210">
        <f t="shared" si="10"/>
        <v>0</v>
      </c>
      <c r="BV120" s="125"/>
      <c r="BW120" s="126"/>
      <c r="BX120" s="127"/>
      <c r="BY120" s="210">
        <f>(SUM($BQ120,$BS120,$BU120))-(SUM($BI120,$BK120,$BM120))</f>
        <v>0</v>
      </c>
      <c r="BZ120" s="119"/>
      <c r="CB120" s="120"/>
      <c r="CC120" s="5"/>
      <c r="CD120" s="119"/>
      <c r="CF120" s="120"/>
      <c r="CG120" s="5"/>
      <c r="CH120" s="121"/>
      <c r="CI120" s="5"/>
      <c r="CJ120" s="121"/>
      <c r="CK120" s="5"/>
      <c r="CL120" s="119"/>
      <c r="CN120" s="120"/>
      <c r="CO120" s="13"/>
      <c r="CP120" s="124"/>
      <c r="CQ120" s="13"/>
      <c r="CR120" s="124"/>
      <c r="CS120" s="13"/>
      <c r="CT120" s="125"/>
      <c r="CU120" s="126"/>
      <c r="CV120" s="127"/>
      <c r="CW120" s="517">
        <f t="shared" si="11"/>
        <v>0</v>
      </c>
      <c r="CX120" s="125"/>
      <c r="CY120" s="126"/>
      <c r="CZ120" s="127"/>
      <c r="DA120" s="518">
        <f t="shared" si="12"/>
        <v>0</v>
      </c>
      <c r="DB120" s="119"/>
    </row>
    <row r="121" spans="1:106" ht="5.15" customHeight="1" x14ac:dyDescent="0.35">
      <c r="A121" s="115"/>
      <c r="B121" s="32"/>
      <c r="C121" s="46"/>
      <c r="D121" s="32"/>
      <c r="E121" s="32"/>
      <c r="F121" s="36"/>
      <c r="H121" s="29"/>
      <c r="I121" s="139"/>
      <c r="J121" s="140"/>
      <c r="K121" s="141"/>
      <c r="L121" s="142"/>
      <c r="M121" s="139"/>
      <c r="N121" s="139"/>
      <c r="O121" s="139"/>
      <c r="P121" s="36"/>
      <c r="R121" s="29"/>
      <c r="S121" s="46"/>
      <c r="T121" s="36"/>
      <c r="V121" s="29"/>
      <c r="W121" s="32"/>
      <c r="X121" s="36"/>
      <c r="Z121" s="29"/>
      <c r="AA121" s="502"/>
      <c r="AB121" s="502"/>
      <c r="AC121" s="502"/>
      <c r="AD121" s="502"/>
      <c r="AE121" s="502"/>
      <c r="AF121" s="503"/>
      <c r="AG121" s="504"/>
      <c r="AH121" s="505"/>
      <c r="AI121" s="502"/>
      <c r="AJ121" s="502"/>
      <c r="AK121" s="502"/>
      <c r="AL121" s="502"/>
      <c r="AM121" s="502"/>
      <c r="AN121" s="36"/>
      <c r="AP121" s="29"/>
      <c r="AQ121" s="121"/>
      <c r="AR121" s="139"/>
      <c r="AS121" s="121"/>
      <c r="AT121" s="139"/>
      <c r="AU121" s="121"/>
      <c r="AV121" s="139"/>
      <c r="AW121" s="121"/>
      <c r="AX121" s="36"/>
      <c r="AZ121" s="29"/>
      <c r="BA121" s="143"/>
      <c r="BB121" s="143"/>
      <c r="BC121" s="143"/>
      <c r="BD121" s="143"/>
      <c r="BE121" s="143"/>
      <c r="BF121" s="36"/>
      <c r="BH121" s="29"/>
      <c r="BI121" s="124"/>
      <c r="BJ121" s="143"/>
      <c r="BK121" s="124"/>
      <c r="BL121" s="143"/>
      <c r="BM121" s="124"/>
      <c r="BN121" s="144"/>
      <c r="BO121" s="145"/>
      <c r="BP121" s="146"/>
      <c r="BQ121" s="124"/>
      <c r="BR121" s="143"/>
      <c r="BS121" s="124"/>
      <c r="BT121" s="143"/>
      <c r="BU121" s="124"/>
      <c r="BV121" s="144"/>
      <c r="BW121" s="145"/>
      <c r="BX121" s="146"/>
      <c r="BY121" s="124"/>
      <c r="BZ121" s="36"/>
      <c r="CB121" s="29"/>
      <c r="CC121" s="506"/>
      <c r="CD121" s="36"/>
      <c r="CF121" s="29"/>
      <c r="CG121" s="139"/>
      <c r="CH121" s="139"/>
      <c r="CI121" s="139"/>
      <c r="CJ121" s="139"/>
      <c r="CK121" s="139"/>
      <c r="CL121" s="36"/>
      <c r="CN121" s="29"/>
      <c r="CO121" s="143"/>
      <c r="CP121" s="143"/>
      <c r="CQ121" s="143"/>
      <c r="CR121" s="143"/>
      <c r="CS121" s="143"/>
      <c r="CT121" s="144"/>
      <c r="CU121" s="145"/>
      <c r="CV121" s="146"/>
      <c r="CW121" s="124"/>
      <c r="CX121" s="144"/>
      <c r="CY121" s="145"/>
      <c r="CZ121" s="146"/>
      <c r="DA121" s="185"/>
      <c r="DB121" s="36"/>
    </row>
    <row r="122" spans="1:106" s="92" customFormat="1" x14ac:dyDescent="0.35">
      <c r="A122" s="118"/>
      <c r="B122" s="46"/>
      <c r="C122" s="11"/>
      <c r="D122" s="46"/>
      <c r="E122" s="4"/>
      <c r="F122" s="119"/>
      <c r="H122" s="120"/>
      <c r="I122" s="15"/>
      <c r="J122" s="122"/>
      <c r="K122" s="40"/>
      <c r="L122" s="123"/>
      <c r="M122" s="15"/>
      <c r="N122" s="121"/>
      <c r="O122" s="15"/>
      <c r="P122" s="119"/>
      <c r="R122" s="120"/>
      <c r="S122" s="3">
        <f t="shared" si="7"/>
        <v>0</v>
      </c>
      <c r="T122" s="119"/>
      <c r="V122" s="120"/>
      <c r="W122" s="1"/>
      <c r="X122" s="119"/>
      <c r="Z122" s="120"/>
      <c r="AA122" s="12"/>
      <c r="AB122" s="498"/>
      <c r="AC122" s="12"/>
      <c r="AD122" s="498"/>
      <c r="AE122" s="12"/>
      <c r="AF122" s="499"/>
      <c r="AG122" s="500"/>
      <c r="AH122" s="501"/>
      <c r="AI122" s="12"/>
      <c r="AJ122" s="498"/>
      <c r="AK122" s="12"/>
      <c r="AL122" s="498"/>
      <c r="AM122" s="12"/>
      <c r="AN122" s="119"/>
      <c r="AP122" s="120"/>
      <c r="AQ122" s="209">
        <f>ROUND($AW122*$AI122,0)</f>
        <v>0</v>
      </c>
      <c r="AR122" s="121"/>
      <c r="AS122" s="209">
        <f>ROUND($AW122*$AK122,0)</f>
        <v>0</v>
      </c>
      <c r="AT122" s="121"/>
      <c r="AU122" s="209">
        <f>AW122-AQ122-AS122</f>
        <v>0</v>
      </c>
      <c r="AV122" s="121"/>
      <c r="AW122" s="209">
        <f>$S122-$W122</f>
        <v>0</v>
      </c>
      <c r="AX122" s="119"/>
      <c r="AZ122" s="120"/>
      <c r="BA122" s="13"/>
      <c r="BB122" s="124"/>
      <c r="BC122" s="13"/>
      <c r="BD122" s="124"/>
      <c r="BE122" s="13"/>
      <c r="BF122" s="119"/>
      <c r="BH122" s="120"/>
      <c r="BI122" s="210">
        <f>(ROUND($I122*$AA122,0))*$BA122</f>
        <v>0</v>
      </c>
      <c r="BJ122" s="124"/>
      <c r="BK122" s="210">
        <f>(ROUND($I122*$AC122,0))*BC122</f>
        <v>0</v>
      </c>
      <c r="BL122" s="124"/>
      <c r="BM122" s="210">
        <f>(I122-(ROUND((I122*AA122),0))-(ROUND((I122*AC122),0)))*BE122</f>
        <v>0</v>
      </c>
      <c r="BN122" s="125"/>
      <c r="BO122" s="126"/>
      <c r="BP122" s="127"/>
      <c r="BQ122" s="210">
        <f t="shared" si="8"/>
        <v>0</v>
      </c>
      <c r="BR122" s="124"/>
      <c r="BS122" s="210">
        <f t="shared" si="9"/>
        <v>0</v>
      </c>
      <c r="BT122" s="124"/>
      <c r="BU122" s="210">
        <f t="shared" si="10"/>
        <v>0</v>
      </c>
      <c r="BV122" s="125"/>
      <c r="BW122" s="126"/>
      <c r="BX122" s="127"/>
      <c r="BY122" s="210">
        <f>(SUM($BQ122,$BS122,$BU122))-(SUM($BI122,$BK122,$BM122))</f>
        <v>0</v>
      </c>
      <c r="BZ122" s="119"/>
      <c r="CB122" s="120"/>
      <c r="CC122" s="5"/>
      <c r="CD122" s="119"/>
      <c r="CF122" s="120"/>
      <c r="CG122" s="5"/>
      <c r="CH122" s="121"/>
      <c r="CI122" s="5"/>
      <c r="CJ122" s="121"/>
      <c r="CK122" s="5"/>
      <c r="CL122" s="119"/>
      <c r="CN122" s="120"/>
      <c r="CO122" s="13"/>
      <c r="CP122" s="124"/>
      <c r="CQ122" s="13"/>
      <c r="CR122" s="124"/>
      <c r="CS122" s="13"/>
      <c r="CT122" s="125"/>
      <c r="CU122" s="126"/>
      <c r="CV122" s="127"/>
      <c r="CW122" s="517">
        <f t="shared" si="11"/>
        <v>0</v>
      </c>
      <c r="CX122" s="125"/>
      <c r="CY122" s="126"/>
      <c r="CZ122" s="127"/>
      <c r="DA122" s="518">
        <f t="shared" si="12"/>
        <v>0</v>
      </c>
      <c r="DB122" s="119"/>
    </row>
    <row r="123" spans="1:106" ht="5.15" customHeight="1" x14ac:dyDescent="0.35">
      <c r="A123" s="115"/>
      <c r="B123" s="32"/>
      <c r="C123" s="46"/>
      <c r="D123" s="32"/>
      <c r="E123" s="32"/>
      <c r="F123" s="36"/>
      <c r="H123" s="29"/>
      <c r="I123" s="139"/>
      <c r="J123" s="140"/>
      <c r="K123" s="141"/>
      <c r="L123" s="142"/>
      <c r="M123" s="139"/>
      <c r="N123" s="139"/>
      <c r="O123" s="139"/>
      <c r="P123" s="36"/>
      <c r="R123" s="29"/>
      <c r="S123" s="46"/>
      <c r="T123" s="36"/>
      <c r="V123" s="29"/>
      <c r="W123" s="32"/>
      <c r="X123" s="36"/>
      <c r="Z123" s="29"/>
      <c r="AA123" s="502"/>
      <c r="AB123" s="502"/>
      <c r="AC123" s="502"/>
      <c r="AD123" s="502"/>
      <c r="AE123" s="502"/>
      <c r="AF123" s="503"/>
      <c r="AG123" s="504"/>
      <c r="AH123" s="505"/>
      <c r="AI123" s="502"/>
      <c r="AJ123" s="502"/>
      <c r="AK123" s="502"/>
      <c r="AL123" s="502"/>
      <c r="AM123" s="502"/>
      <c r="AN123" s="36"/>
      <c r="AP123" s="29"/>
      <c r="AQ123" s="121"/>
      <c r="AR123" s="139"/>
      <c r="AS123" s="121"/>
      <c r="AT123" s="139"/>
      <c r="AU123" s="121"/>
      <c r="AV123" s="139"/>
      <c r="AW123" s="121"/>
      <c r="AX123" s="36"/>
      <c r="AZ123" s="29"/>
      <c r="BA123" s="143"/>
      <c r="BB123" s="143"/>
      <c r="BC123" s="143"/>
      <c r="BD123" s="143"/>
      <c r="BE123" s="143"/>
      <c r="BF123" s="36"/>
      <c r="BH123" s="29"/>
      <c r="BI123" s="124"/>
      <c r="BJ123" s="143"/>
      <c r="BK123" s="124"/>
      <c r="BL123" s="143"/>
      <c r="BM123" s="124"/>
      <c r="BN123" s="144"/>
      <c r="BO123" s="145"/>
      <c r="BP123" s="146"/>
      <c r="BQ123" s="124"/>
      <c r="BR123" s="143"/>
      <c r="BS123" s="124"/>
      <c r="BT123" s="143"/>
      <c r="BU123" s="124"/>
      <c r="BV123" s="144"/>
      <c r="BW123" s="145"/>
      <c r="BX123" s="146"/>
      <c r="BY123" s="124"/>
      <c r="BZ123" s="36"/>
      <c r="CB123" s="29"/>
      <c r="CC123" s="506"/>
      <c r="CD123" s="36"/>
      <c r="CF123" s="29"/>
      <c r="CG123" s="139"/>
      <c r="CH123" s="139"/>
      <c r="CI123" s="139"/>
      <c r="CJ123" s="139"/>
      <c r="CK123" s="139"/>
      <c r="CL123" s="36"/>
      <c r="CN123" s="29"/>
      <c r="CO123" s="143"/>
      <c r="CP123" s="143"/>
      <c r="CQ123" s="143"/>
      <c r="CR123" s="143"/>
      <c r="CS123" s="143"/>
      <c r="CT123" s="144"/>
      <c r="CU123" s="145"/>
      <c r="CV123" s="146"/>
      <c r="CW123" s="124"/>
      <c r="CX123" s="144"/>
      <c r="CY123" s="145"/>
      <c r="CZ123" s="146"/>
      <c r="DA123" s="185"/>
      <c r="DB123" s="36"/>
    </row>
    <row r="124" spans="1:106" s="92" customFormat="1" x14ac:dyDescent="0.35">
      <c r="A124" s="118"/>
      <c r="B124" s="46"/>
      <c r="C124" s="11"/>
      <c r="D124" s="46"/>
      <c r="E124" s="4"/>
      <c r="F124" s="119"/>
      <c r="H124" s="120"/>
      <c r="I124" s="15"/>
      <c r="J124" s="122"/>
      <c r="K124" s="40"/>
      <c r="L124" s="123"/>
      <c r="M124" s="15"/>
      <c r="N124" s="121"/>
      <c r="O124" s="15"/>
      <c r="P124" s="119"/>
      <c r="R124" s="120"/>
      <c r="S124" s="3">
        <f t="shared" si="7"/>
        <v>0</v>
      </c>
      <c r="T124" s="119"/>
      <c r="V124" s="120"/>
      <c r="W124" s="1"/>
      <c r="X124" s="119"/>
      <c r="Z124" s="120"/>
      <c r="AA124" s="12"/>
      <c r="AB124" s="498"/>
      <c r="AC124" s="12"/>
      <c r="AD124" s="498"/>
      <c r="AE124" s="12"/>
      <c r="AF124" s="499"/>
      <c r="AG124" s="500"/>
      <c r="AH124" s="501"/>
      <c r="AI124" s="12"/>
      <c r="AJ124" s="498"/>
      <c r="AK124" s="12"/>
      <c r="AL124" s="498"/>
      <c r="AM124" s="12"/>
      <c r="AN124" s="119"/>
      <c r="AP124" s="120"/>
      <c r="AQ124" s="209">
        <f>ROUND($AW124*$AI124,0)</f>
        <v>0</v>
      </c>
      <c r="AR124" s="121"/>
      <c r="AS124" s="209">
        <f>ROUND($AW124*$AK124,0)</f>
        <v>0</v>
      </c>
      <c r="AT124" s="121"/>
      <c r="AU124" s="209">
        <f>AW124-AQ124-AS124</f>
        <v>0</v>
      </c>
      <c r="AV124" s="121"/>
      <c r="AW124" s="209">
        <f>$S124-$W124</f>
        <v>0</v>
      </c>
      <c r="AX124" s="119"/>
      <c r="AZ124" s="120"/>
      <c r="BA124" s="13"/>
      <c r="BB124" s="124"/>
      <c r="BC124" s="13"/>
      <c r="BD124" s="124"/>
      <c r="BE124" s="13"/>
      <c r="BF124" s="119"/>
      <c r="BH124" s="120"/>
      <c r="BI124" s="210">
        <f>(ROUND($I124*$AA124,0))*$BA124</f>
        <v>0</v>
      </c>
      <c r="BJ124" s="124"/>
      <c r="BK124" s="210">
        <f>(ROUND($I124*$AC124,0))*BC124</f>
        <v>0</v>
      </c>
      <c r="BL124" s="124"/>
      <c r="BM124" s="210">
        <f>(I124-(ROUND((I124*AA124),0))-(ROUND((I124*AC124),0)))*BE124</f>
        <v>0</v>
      </c>
      <c r="BN124" s="125"/>
      <c r="BO124" s="126"/>
      <c r="BP124" s="127"/>
      <c r="BQ124" s="210">
        <f t="shared" si="8"/>
        <v>0</v>
      </c>
      <c r="BR124" s="124"/>
      <c r="BS124" s="210">
        <f t="shared" si="9"/>
        <v>0</v>
      </c>
      <c r="BT124" s="124"/>
      <c r="BU124" s="210">
        <f t="shared" si="10"/>
        <v>0</v>
      </c>
      <c r="BV124" s="125"/>
      <c r="BW124" s="126"/>
      <c r="BX124" s="127"/>
      <c r="BY124" s="210">
        <f>(SUM($BQ124,$BS124,$BU124))-(SUM($BI124,$BK124,$BM124))</f>
        <v>0</v>
      </c>
      <c r="BZ124" s="119"/>
      <c r="CB124" s="120"/>
      <c r="CC124" s="5"/>
      <c r="CD124" s="119"/>
      <c r="CF124" s="120"/>
      <c r="CG124" s="5"/>
      <c r="CH124" s="121"/>
      <c r="CI124" s="5"/>
      <c r="CJ124" s="121"/>
      <c r="CK124" s="5"/>
      <c r="CL124" s="119"/>
      <c r="CN124" s="120"/>
      <c r="CO124" s="13"/>
      <c r="CP124" s="124"/>
      <c r="CQ124" s="13"/>
      <c r="CR124" s="124"/>
      <c r="CS124" s="13"/>
      <c r="CT124" s="125"/>
      <c r="CU124" s="126"/>
      <c r="CV124" s="127"/>
      <c r="CW124" s="517">
        <f t="shared" si="11"/>
        <v>0</v>
      </c>
      <c r="CX124" s="125"/>
      <c r="CY124" s="126"/>
      <c r="CZ124" s="127"/>
      <c r="DA124" s="518">
        <f t="shared" si="12"/>
        <v>0</v>
      </c>
      <c r="DB124" s="119"/>
    </row>
    <row r="125" spans="1:106" ht="5.15" customHeight="1" x14ac:dyDescent="0.35">
      <c r="A125" s="115"/>
      <c r="B125" s="32"/>
      <c r="C125" s="46"/>
      <c r="D125" s="32"/>
      <c r="E125" s="32"/>
      <c r="F125" s="36"/>
      <c r="H125" s="29"/>
      <c r="I125" s="139"/>
      <c r="J125" s="140"/>
      <c r="K125" s="141"/>
      <c r="L125" s="142"/>
      <c r="M125" s="139"/>
      <c r="N125" s="139"/>
      <c r="O125" s="139"/>
      <c r="P125" s="36"/>
      <c r="R125" s="29"/>
      <c r="S125" s="46"/>
      <c r="T125" s="36"/>
      <c r="V125" s="29"/>
      <c r="W125" s="32"/>
      <c r="X125" s="36"/>
      <c r="Z125" s="29"/>
      <c r="AA125" s="502"/>
      <c r="AB125" s="502"/>
      <c r="AC125" s="502"/>
      <c r="AD125" s="502"/>
      <c r="AE125" s="502"/>
      <c r="AF125" s="503"/>
      <c r="AG125" s="504"/>
      <c r="AH125" s="505"/>
      <c r="AI125" s="502"/>
      <c r="AJ125" s="502"/>
      <c r="AK125" s="502"/>
      <c r="AL125" s="502"/>
      <c r="AM125" s="502"/>
      <c r="AN125" s="36"/>
      <c r="AP125" s="29"/>
      <c r="AQ125" s="121"/>
      <c r="AR125" s="139"/>
      <c r="AS125" s="121"/>
      <c r="AT125" s="139"/>
      <c r="AU125" s="121"/>
      <c r="AV125" s="139"/>
      <c r="AW125" s="121"/>
      <c r="AX125" s="36"/>
      <c r="AZ125" s="29"/>
      <c r="BA125" s="143"/>
      <c r="BB125" s="143"/>
      <c r="BC125" s="143"/>
      <c r="BD125" s="143"/>
      <c r="BE125" s="143"/>
      <c r="BF125" s="36"/>
      <c r="BH125" s="29"/>
      <c r="BI125" s="124"/>
      <c r="BJ125" s="143"/>
      <c r="BK125" s="124"/>
      <c r="BL125" s="143"/>
      <c r="BM125" s="124"/>
      <c r="BN125" s="144"/>
      <c r="BO125" s="145"/>
      <c r="BP125" s="146"/>
      <c r="BQ125" s="124"/>
      <c r="BR125" s="143"/>
      <c r="BS125" s="124"/>
      <c r="BT125" s="143"/>
      <c r="BU125" s="124"/>
      <c r="BV125" s="144"/>
      <c r="BW125" s="145"/>
      <c r="BX125" s="146"/>
      <c r="BY125" s="124"/>
      <c r="BZ125" s="36"/>
      <c r="CB125" s="29"/>
      <c r="CC125" s="506"/>
      <c r="CD125" s="36"/>
      <c r="CF125" s="29"/>
      <c r="CG125" s="139"/>
      <c r="CH125" s="139"/>
      <c r="CI125" s="139"/>
      <c r="CJ125" s="139"/>
      <c r="CK125" s="139"/>
      <c r="CL125" s="36"/>
      <c r="CN125" s="29"/>
      <c r="CO125" s="143"/>
      <c r="CP125" s="143"/>
      <c r="CQ125" s="143"/>
      <c r="CR125" s="143"/>
      <c r="CS125" s="143"/>
      <c r="CT125" s="144"/>
      <c r="CU125" s="145"/>
      <c r="CV125" s="146"/>
      <c r="CW125" s="124"/>
      <c r="CX125" s="144"/>
      <c r="CY125" s="145"/>
      <c r="CZ125" s="146"/>
      <c r="DA125" s="185"/>
      <c r="DB125" s="36"/>
    </row>
    <row r="126" spans="1:106" s="92" customFormat="1" x14ac:dyDescent="0.35">
      <c r="A126" s="118"/>
      <c r="B126" s="46"/>
      <c r="C126" s="11"/>
      <c r="D126" s="46"/>
      <c r="E126" s="4"/>
      <c r="F126" s="119"/>
      <c r="H126" s="120"/>
      <c r="I126" s="15"/>
      <c r="J126" s="122"/>
      <c r="K126" s="40"/>
      <c r="L126" s="123"/>
      <c r="M126" s="15"/>
      <c r="N126" s="121"/>
      <c r="O126" s="15"/>
      <c r="P126" s="119"/>
      <c r="R126" s="120"/>
      <c r="S126" s="3">
        <f t="shared" si="7"/>
        <v>0</v>
      </c>
      <c r="T126" s="119"/>
      <c r="V126" s="120"/>
      <c r="W126" s="1"/>
      <c r="X126" s="119"/>
      <c r="Z126" s="120"/>
      <c r="AA126" s="12"/>
      <c r="AB126" s="498"/>
      <c r="AC126" s="12"/>
      <c r="AD126" s="498"/>
      <c r="AE126" s="12"/>
      <c r="AF126" s="499"/>
      <c r="AG126" s="500"/>
      <c r="AH126" s="501"/>
      <c r="AI126" s="12"/>
      <c r="AJ126" s="498"/>
      <c r="AK126" s="12"/>
      <c r="AL126" s="498"/>
      <c r="AM126" s="12"/>
      <c r="AN126" s="119"/>
      <c r="AP126" s="120"/>
      <c r="AQ126" s="209">
        <f>ROUND($AW126*$AI126,0)</f>
        <v>0</v>
      </c>
      <c r="AR126" s="121"/>
      <c r="AS126" s="209">
        <f>ROUND($AW126*$AK126,0)</f>
        <v>0</v>
      </c>
      <c r="AT126" s="121"/>
      <c r="AU126" s="209">
        <f>AW126-AQ126-AS126</f>
        <v>0</v>
      </c>
      <c r="AV126" s="121"/>
      <c r="AW126" s="209">
        <f>$S126-$W126</f>
        <v>0</v>
      </c>
      <c r="AX126" s="119"/>
      <c r="AZ126" s="120"/>
      <c r="BA126" s="13"/>
      <c r="BB126" s="124"/>
      <c r="BC126" s="13"/>
      <c r="BD126" s="124"/>
      <c r="BE126" s="13"/>
      <c r="BF126" s="119"/>
      <c r="BH126" s="120"/>
      <c r="BI126" s="210">
        <f>(ROUND($I126*$AA126,0))*$BA126</f>
        <v>0</v>
      </c>
      <c r="BJ126" s="124"/>
      <c r="BK126" s="210">
        <f>(ROUND($I126*$AC126,0))*BC126</f>
        <v>0</v>
      </c>
      <c r="BL126" s="124"/>
      <c r="BM126" s="210">
        <f>(I126-(ROUND((I126*AA126),0))-(ROUND((I126*AC126),0)))*BE126</f>
        <v>0</v>
      </c>
      <c r="BN126" s="125"/>
      <c r="BO126" s="126"/>
      <c r="BP126" s="127"/>
      <c r="BQ126" s="210">
        <f t="shared" si="8"/>
        <v>0</v>
      </c>
      <c r="BR126" s="124"/>
      <c r="BS126" s="210">
        <f t="shared" si="9"/>
        <v>0</v>
      </c>
      <c r="BT126" s="124"/>
      <c r="BU126" s="210">
        <f t="shared" si="10"/>
        <v>0</v>
      </c>
      <c r="BV126" s="125"/>
      <c r="BW126" s="126"/>
      <c r="BX126" s="127"/>
      <c r="BY126" s="210">
        <f>(SUM($BQ126,$BS126,$BU126))-(SUM($BI126,$BK126,$BM126))</f>
        <v>0</v>
      </c>
      <c r="BZ126" s="119"/>
      <c r="CB126" s="120"/>
      <c r="CC126" s="5"/>
      <c r="CD126" s="119"/>
      <c r="CF126" s="120"/>
      <c r="CG126" s="5"/>
      <c r="CH126" s="121"/>
      <c r="CI126" s="5"/>
      <c r="CJ126" s="121"/>
      <c r="CK126" s="5"/>
      <c r="CL126" s="119"/>
      <c r="CN126" s="120"/>
      <c r="CO126" s="13"/>
      <c r="CP126" s="124"/>
      <c r="CQ126" s="13"/>
      <c r="CR126" s="124"/>
      <c r="CS126" s="13"/>
      <c r="CT126" s="125"/>
      <c r="CU126" s="126"/>
      <c r="CV126" s="127"/>
      <c r="CW126" s="517">
        <f t="shared" si="11"/>
        <v>0</v>
      </c>
      <c r="CX126" s="125"/>
      <c r="CY126" s="126"/>
      <c r="CZ126" s="127"/>
      <c r="DA126" s="518">
        <f t="shared" si="12"/>
        <v>0</v>
      </c>
      <c r="DB126" s="119"/>
    </row>
    <row r="127" spans="1:106" ht="5.15" customHeight="1" x14ac:dyDescent="0.35">
      <c r="A127" s="115"/>
      <c r="B127" s="32"/>
      <c r="C127" s="46"/>
      <c r="D127" s="32"/>
      <c r="E127" s="32"/>
      <c r="F127" s="36"/>
      <c r="H127" s="29"/>
      <c r="I127" s="139"/>
      <c r="J127" s="140"/>
      <c r="K127" s="141"/>
      <c r="L127" s="142"/>
      <c r="M127" s="139"/>
      <c r="N127" s="139"/>
      <c r="O127" s="139"/>
      <c r="P127" s="36"/>
      <c r="R127" s="29"/>
      <c r="S127" s="46"/>
      <c r="T127" s="36"/>
      <c r="V127" s="29"/>
      <c r="W127" s="32"/>
      <c r="X127" s="36"/>
      <c r="Z127" s="29"/>
      <c r="AA127" s="502"/>
      <c r="AB127" s="502"/>
      <c r="AC127" s="502"/>
      <c r="AD127" s="502"/>
      <c r="AE127" s="502"/>
      <c r="AF127" s="503"/>
      <c r="AG127" s="504"/>
      <c r="AH127" s="505"/>
      <c r="AI127" s="502"/>
      <c r="AJ127" s="502"/>
      <c r="AK127" s="502"/>
      <c r="AL127" s="502"/>
      <c r="AM127" s="502"/>
      <c r="AN127" s="36"/>
      <c r="AP127" s="29"/>
      <c r="AQ127" s="121"/>
      <c r="AR127" s="139"/>
      <c r="AS127" s="121"/>
      <c r="AT127" s="139"/>
      <c r="AU127" s="121"/>
      <c r="AV127" s="139"/>
      <c r="AW127" s="121"/>
      <c r="AX127" s="36"/>
      <c r="AZ127" s="29"/>
      <c r="BA127" s="143"/>
      <c r="BB127" s="143"/>
      <c r="BC127" s="143"/>
      <c r="BD127" s="143"/>
      <c r="BE127" s="143"/>
      <c r="BF127" s="36"/>
      <c r="BH127" s="29"/>
      <c r="BI127" s="124"/>
      <c r="BJ127" s="143"/>
      <c r="BK127" s="124"/>
      <c r="BL127" s="143"/>
      <c r="BM127" s="124"/>
      <c r="BN127" s="144"/>
      <c r="BO127" s="145"/>
      <c r="BP127" s="146"/>
      <c r="BQ127" s="124"/>
      <c r="BR127" s="143"/>
      <c r="BS127" s="124"/>
      <c r="BT127" s="143"/>
      <c r="BU127" s="124"/>
      <c r="BV127" s="144"/>
      <c r="BW127" s="145"/>
      <c r="BX127" s="146"/>
      <c r="BY127" s="124"/>
      <c r="BZ127" s="36"/>
      <c r="CB127" s="29"/>
      <c r="CC127" s="506"/>
      <c r="CD127" s="36"/>
      <c r="CF127" s="29"/>
      <c r="CG127" s="139"/>
      <c r="CH127" s="139"/>
      <c r="CI127" s="139"/>
      <c r="CJ127" s="139"/>
      <c r="CK127" s="139"/>
      <c r="CL127" s="36"/>
      <c r="CN127" s="29"/>
      <c r="CO127" s="143"/>
      <c r="CP127" s="143"/>
      <c r="CQ127" s="143"/>
      <c r="CR127" s="143"/>
      <c r="CS127" s="143"/>
      <c r="CT127" s="144"/>
      <c r="CU127" s="145"/>
      <c r="CV127" s="146"/>
      <c r="CW127" s="124"/>
      <c r="CX127" s="144"/>
      <c r="CY127" s="145"/>
      <c r="CZ127" s="146"/>
      <c r="DA127" s="185"/>
      <c r="DB127" s="36"/>
    </row>
    <row r="128" spans="1:106" s="92" customFormat="1" x14ac:dyDescent="0.35">
      <c r="A128" s="118"/>
      <c r="B128" s="46"/>
      <c r="C128" s="11"/>
      <c r="D128" s="46"/>
      <c r="E128" s="4"/>
      <c r="F128" s="119"/>
      <c r="H128" s="120"/>
      <c r="I128" s="15"/>
      <c r="J128" s="122"/>
      <c r="K128" s="40"/>
      <c r="L128" s="123"/>
      <c r="M128" s="15"/>
      <c r="N128" s="121"/>
      <c r="O128" s="15"/>
      <c r="P128" s="119"/>
      <c r="R128" s="120"/>
      <c r="S128" s="3">
        <f t="shared" si="7"/>
        <v>0</v>
      </c>
      <c r="T128" s="119"/>
      <c r="V128" s="120"/>
      <c r="W128" s="1"/>
      <c r="X128" s="119"/>
      <c r="Z128" s="120"/>
      <c r="AA128" s="12"/>
      <c r="AB128" s="498"/>
      <c r="AC128" s="12"/>
      <c r="AD128" s="498"/>
      <c r="AE128" s="12"/>
      <c r="AF128" s="499"/>
      <c r="AG128" s="500"/>
      <c r="AH128" s="501"/>
      <c r="AI128" s="12"/>
      <c r="AJ128" s="498"/>
      <c r="AK128" s="12"/>
      <c r="AL128" s="498"/>
      <c r="AM128" s="12"/>
      <c r="AN128" s="119"/>
      <c r="AP128" s="120"/>
      <c r="AQ128" s="209">
        <f>ROUND($AW128*$AI128,0)</f>
        <v>0</v>
      </c>
      <c r="AR128" s="121"/>
      <c r="AS128" s="209">
        <f>ROUND($AW128*$AK128,0)</f>
        <v>0</v>
      </c>
      <c r="AT128" s="121"/>
      <c r="AU128" s="209">
        <f>AW128-AQ128-AS128</f>
        <v>0</v>
      </c>
      <c r="AV128" s="121"/>
      <c r="AW128" s="209">
        <f>$S128-$W128</f>
        <v>0</v>
      </c>
      <c r="AX128" s="119"/>
      <c r="AZ128" s="120"/>
      <c r="BA128" s="13"/>
      <c r="BB128" s="124"/>
      <c r="BC128" s="13"/>
      <c r="BD128" s="124"/>
      <c r="BE128" s="13"/>
      <c r="BF128" s="119"/>
      <c r="BH128" s="120"/>
      <c r="BI128" s="210">
        <f>(ROUND($I128*$AA128,0))*$BA128</f>
        <v>0</v>
      </c>
      <c r="BJ128" s="124"/>
      <c r="BK128" s="210">
        <f>(ROUND($I128*$AC128,0))*BC128</f>
        <v>0</v>
      </c>
      <c r="BL128" s="124"/>
      <c r="BM128" s="210">
        <f>(I128-(ROUND((I128*AA128),0))-(ROUND((I128*AC128),0)))*BE128</f>
        <v>0</v>
      </c>
      <c r="BN128" s="125"/>
      <c r="BO128" s="126"/>
      <c r="BP128" s="127"/>
      <c r="BQ128" s="210">
        <f t="shared" si="8"/>
        <v>0</v>
      </c>
      <c r="BR128" s="124"/>
      <c r="BS128" s="210">
        <f t="shared" si="9"/>
        <v>0</v>
      </c>
      <c r="BT128" s="124"/>
      <c r="BU128" s="210">
        <f t="shared" si="10"/>
        <v>0</v>
      </c>
      <c r="BV128" s="125"/>
      <c r="BW128" s="126"/>
      <c r="BX128" s="127"/>
      <c r="BY128" s="210">
        <f>(SUM($BQ128,$BS128,$BU128))-(SUM($BI128,$BK128,$BM128))</f>
        <v>0</v>
      </c>
      <c r="BZ128" s="119"/>
      <c r="CB128" s="120"/>
      <c r="CC128" s="5"/>
      <c r="CD128" s="119"/>
      <c r="CF128" s="120"/>
      <c r="CG128" s="5"/>
      <c r="CH128" s="121"/>
      <c r="CI128" s="5"/>
      <c r="CJ128" s="121"/>
      <c r="CK128" s="5"/>
      <c r="CL128" s="119"/>
      <c r="CN128" s="120"/>
      <c r="CO128" s="13"/>
      <c r="CP128" s="124"/>
      <c r="CQ128" s="13"/>
      <c r="CR128" s="124"/>
      <c r="CS128" s="13"/>
      <c r="CT128" s="125"/>
      <c r="CU128" s="126"/>
      <c r="CV128" s="127"/>
      <c r="CW128" s="517">
        <f t="shared" si="11"/>
        <v>0</v>
      </c>
      <c r="CX128" s="125"/>
      <c r="CY128" s="126"/>
      <c r="CZ128" s="127"/>
      <c r="DA128" s="518">
        <f t="shared" si="12"/>
        <v>0</v>
      </c>
      <c r="DB128" s="119"/>
    </row>
    <row r="129" spans="1:106" ht="5.15" customHeight="1" x14ac:dyDescent="0.35">
      <c r="A129" s="115"/>
      <c r="B129" s="32"/>
      <c r="C129" s="46"/>
      <c r="D129" s="32"/>
      <c r="E129" s="32"/>
      <c r="F129" s="36"/>
      <c r="H129" s="29"/>
      <c r="I129" s="139"/>
      <c r="J129" s="140"/>
      <c r="K129" s="141"/>
      <c r="L129" s="142"/>
      <c r="M129" s="139"/>
      <c r="N129" s="139"/>
      <c r="O129" s="139"/>
      <c r="P129" s="36"/>
      <c r="R129" s="29"/>
      <c r="S129" s="46"/>
      <c r="T129" s="36"/>
      <c r="V129" s="29"/>
      <c r="W129" s="32"/>
      <c r="X129" s="36"/>
      <c r="Z129" s="29"/>
      <c r="AA129" s="502"/>
      <c r="AB129" s="502"/>
      <c r="AC129" s="502"/>
      <c r="AD129" s="502"/>
      <c r="AE129" s="502"/>
      <c r="AF129" s="503"/>
      <c r="AG129" s="504"/>
      <c r="AH129" s="505"/>
      <c r="AI129" s="502"/>
      <c r="AJ129" s="502"/>
      <c r="AK129" s="502"/>
      <c r="AL129" s="502"/>
      <c r="AM129" s="502"/>
      <c r="AN129" s="36"/>
      <c r="AP129" s="29"/>
      <c r="AQ129" s="121"/>
      <c r="AR129" s="139"/>
      <c r="AS129" s="121"/>
      <c r="AT129" s="139"/>
      <c r="AU129" s="121"/>
      <c r="AV129" s="139"/>
      <c r="AW129" s="121"/>
      <c r="AX129" s="36"/>
      <c r="AZ129" s="29"/>
      <c r="BA129" s="143"/>
      <c r="BB129" s="143"/>
      <c r="BC129" s="143"/>
      <c r="BD129" s="143"/>
      <c r="BE129" s="143"/>
      <c r="BF129" s="36"/>
      <c r="BH129" s="29"/>
      <c r="BI129" s="124"/>
      <c r="BJ129" s="143"/>
      <c r="BK129" s="124"/>
      <c r="BL129" s="143"/>
      <c r="BM129" s="124"/>
      <c r="BN129" s="144"/>
      <c r="BO129" s="145"/>
      <c r="BP129" s="146"/>
      <c r="BQ129" s="124"/>
      <c r="BR129" s="143"/>
      <c r="BS129" s="124"/>
      <c r="BT129" s="143"/>
      <c r="BU129" s="124"/>
      <c r="BV129" s="144"/>
      <c r="BW129" s="145"/>
      <c r="BX129" s="146"/>
      <c r="BY129" s="124"/>
      <c r="BZ129" s="36"/>
      <c r="CB129" s="29"/>
      <c r="CC129" s="506"/>
      <c r="CD129" s="36"/>
      <c r="CF129" s="29"/>
      <c r="CG129" s="139"/>
      <c r="CH129" s="139"/>
      <c r="CI129" s="139"/>
      <c r="CJ129" s="139"/>
      <c r="CK129" s="139"/>
      <c r="CL129" s="36"/>
      <c r="CN129" s="29"/>
      <c r="CO129" s="143"/>
      <c r="CP129" s="143"/>
      <c r="CQ129" s="143"/>
      <c r="CR129" s="143"/>
      <c r="CS129" s="143"/>
      <c r="CT129" s="144"/>
      <c r="CU129" s="145"/>
      <c r="CV129" s="146"/>
      <c r="CW129" s="124"/>
      <c r="CX129" s="144"/>
      <c r="CY129" s="145"/>
      <c r="CZ129" s="146"/>
      <c r="DA129" s="185"/>
      <c r="DB129" s="36"/>
    </row>
    <row r="130" spans="1:106" s="92" customFormat="1" x14ac:dyDescent="0.35">
      <c r="A130" s="118"/>
      <c r="B130" s="46"/>
      <c r="C130" s="11"/>
      <c r="D130" s="46"/>
      <c r="E130" s="4"/>
      <c r="F130" s="119"/>
      <c r="H130" s="120"/>
      <c r="I130" s="15"/>
      <c r="J130" s="122"/>
      <c r="K130" s="40"/>
      <c r="L130" s="123"/>
      <c r="M130" s="15"/>
      <c r="N130" s="121"/>
      <c r="O130" s="15"/>
      <c r="P130" s="119"/>
      <c r="R130" s="120"/>
      <c r="S130" s="3">
        <f t="shared" si="7"/>
        <v>0</v>
      </c>
      <c r="T130" s="119"/>
      <c r="V130" s="120"/>
      <c r="W130" s="1"/>
      <c r="X130" s="119"/>
      <c r="Z130" s="120"/>
      <c r="AA130" s="12"/>
      <c r="AB130" s="498"/>
      <c r="AC130" s="12"/>
      <c r="AD130" s="498"/>
      <c r="AE130" s="12"/>
      <c r="AF130" s="499"/>
      <c r="AG130" s="500"/>
      <c r="AH130" s="501"/>
      <c r="AI130" s="12"/>
      <c r="AJ130" s="498"/>
      <c r="AK130" s="12"/>
      <c r="AL130" s="498"/>
      <c r="AM130" s="12"/>
      <c r="AN130" s="119"/>
      <c r="AP130" s="120"/>
      <c r="AQ130" s="209">
        <f>ROUND($AW130*$AI130,0)</f>
        <v>0</v>
      </c>
      <c r="AR130" s="121"/>
      <c r="AS130" s="209">
        <f>ROUND($AW130*$AK130,0)</f>
        <v>0</v>
      </c>
      <c r="AT130" s="121"/>
      <c r="AU130" s="209">
        <f>AW130-AQ130-AS130</f>
        <v>0</v>
      </c>
      <c r="AV130" s="121"/>
      <c r="AW130" s="209">
        <f>$S130-$W130</f>
        <v>0</v>
      </c>
      <c r="AX130" s="119"/>
      <c r="AZ130" s="120"/>
      <c r="BA130" s="13"/>
      <c r="BB130" s="124"/>
      <c r="BC130" s="13"/>
      <c r="BD130" s="124"/>
      <c r="BE130" s="13"/>
      <c r="BF130" s="119"/>
      <c r="BH130" s="120"/>
      <c r="BI130" s="210">
        <f>(ROUND($I130*$AA130,0))*$BA130</f>
        <v>0</v>
      </c>
      <c r="BJ130" s="124"/>
      <c r="BK130" s="210">
        <f>(ROUND($I130*$AC130,0))*BC130</f>
        <v>0</v>
      </c>
      <c r="BL130" s="124"/>
      <c r="BM130" s="210">
        <f>(I130-(ROUND((I130*AA130),0))-(ROUND((I130*AC130),0)))*BE130</f>
        <v>0</v>
      </c>
      <c r="BN130" s="125"/>
      <c r="BO130" s="126"/>
      <c r="BP130" s="127"/>
      <c r="BQ130" s="210">
        <f t="shared" si="8"/>
        <v>0</v>
      </c>
      <c r="BR130" s="124"/>
      <c r="BS130" s="210">
        <f t="shared" si="9"/>
        <v>0</v>
      </c>
      <c r="BT130" s="124"/>
      <c r="BU130" s="210">
        <f t="shared" si="10"/>
        <v>0</v>
      </c>
      <c r="BV130" s="125"/>
      <c r="BW130" s="126"/>
      <c r="BX130" s="127"/>
      <c r="BY130" s="210">
        <f>(SUM($BQ130,$BS130,$BU130))-(SUM($BI130,$BK130,$BM130))</f>
        <v>0</v>
      </c>
      <c r="BZ130" s="119"/>
      <c r="CB130" s="120"/>
      <c r="CC130" s="5"/>
      <c r="CD130" s="119"/>
      <c r="CF130" s="120"/>
      <c r="CG130" s="5"/>
      <c r="CH130" s="121"/>
      <c r="CI130" s="5"/>
      <c r="CJ130" s="121"/>
      <c r="CK130" s="5"/>
      <c r="CL130" s="119"/>
      <c r="CN130" s="120"/>
      <c r="CO130" s="13"/>
      <c r="CP130" s="124"/>
      <c r="CQ130" s="13"/>
      <c r="CR130" s="124"/>
      <c r="CS130" s="13"/>
      <c r="CT130" s="125"/>
      <c r="CU130" s="126"/>
      <c r="CV130" s="127"/>
      <c r="CW130" s="517">
        <f t="shared" si="11"/>
        <v>0</v>
      </c>
      <c r="CX130" s="125"/>
      <c r="CY130" s="126"/>
      <c r="CZ130" s="127"/>
      <c r="DA130" s="518">
        <f t="shared" si="12"/>
        <v>0</v>
      </c>
      <c r="DB130" s="119"/>
    </row>
    <row r="131" spans="1:106" ht="5.15" customHeight="1" x14ac:dyDescent="0.35">
      <c r="A131" s="115"/>
      <c r="B131" s="32"/>
      <c r="C131" s="46"/>
      <c r="D131" s="32"/>
      <c r="E131" s="32"/>
      <c r="F131" s="36"/>
      <c r="H131" s="29"/>
      <c r="I131" s="139"/>
      <c r="J131" s="140"/>
      <c r="K131" s="141"/>
      <c r="L131" s="142"/>
      <c r="M131" s="139"/>
      <c r="N131" s="139"/>
      <c r="O131" s="139"/>
      <c r="P131" s="36"/>
      <c r="R131" s="29"/>
      <c r="S131" s="46"/>
      <c r="T131" s="36"/>
      <c r="V131" s="29"/>
      <c r="W131" s="32"/>
      <c r="X131" s="36"/>
      <c r="Z131" s="29"/>
      <c r="AA131" s="502"/>
      <c r="AB131" s="502"/>
      <c r="AC131" s="502"/>
      <c r="AD131" s="502"/>
      <c r="AE131" s="502"/>
      <c r="AF131" s="503"/>
      <c r="AG131" s="504"/>
      <c r="AH131" s="505"/>
      <c r="AI131" s="502"/>
      <c r="AJ131" s="502"/>
      <c r="AK131" s="502"/>
      <c r="AL131" s="502"/>
      <c r="AM131" s="502"/>
      <c r="AN131" s="36"/>
      <c r="AP131" s="29"/>
      <c r="AQ131" s="121"/>
      <c r="AR131" s="139"/>
      <c r="AS131" s="121"/>
      <c r="AT131" s="139"/>
      <c r="AU131" s="121"/>
      <c r="AV131" s="139"/>
      <c r="AW131" s="121"/>
      <c r="AX131" s="36"/>
      <c r="AZ131" s="29"/>
      <c r="BA131" s="143"/>
      <c r="BB131" s="143"/>
      <c r="BC131" s="143"/>
      <c r="BD131" s="143"/>
      <c r="BE131" s="143"/>
      <c r="BF131" s="36"/>
      <c r="BH131" s="29"/>
      <c r="BI131" s="124"/>
      <c r="BJ131" s="143"/>
      <c r="BK131" s="124"/>
      <c r="BL131" s="143"/>
      <c r="BM131" s="124"/>
      <c r="BN131" s="144"/>
      <c r="BO131" s="145"/>
      <c r="BP131" s="146"/>
      <c r="BQ131" s="124"/>
      <c r="BR131" s="143"/>
      <c r="BS131" s="124"/>
      <c r="BT131" s="143"/>
      <c r="BU131" s="124"/>
      <c r="BV131" s="144"/>
      <c r="BW131" s="145"/>
      <c r="BX131" s="146"/>
      <c r="BY131" s="124"/>
      <c r="BZ131" s="36"/>
      <c r="CB131" s="29"/>
      <c r="CC131" s="506"/>
      <c r="CD131" s="36"/>
      <c r="CF131" s="29"/>
      <c r="CG131" s="139"/>
      <c r="CH131" s="139"/>
      <c r="CI131" s="139"/>
      <c r="CJ131" s="139"/>
      <c r="CK131" s="139"/>
      <c r="CL131" s="36"/>
      <c r="CN131" s="29"/>
      <c r="CO131" s="143"/>
      <c r="CP131" s="143"/>
      <c r="CQ131" s="143"/>
      <c r="CR131" s="143"/>
      <c r="CS131" s="143"/>
      <c r="CT131" s="144"/>
      <c r="CU131" s="145"/>
      <c r="CV131" s="146"/>
      <c r="CW131" s="124"/>
      <c r="CX131" s="144"/>
      <c r="CY131" s="145"/>
      <c r="CZ131" s="146"/>
      <c r="DA131" s="185"/>
      <c r="DB131" s="36"/>
    </row>
    <row r="132" spans="1:106" s="92" customFormat="1" x14ac:dyDescent="0.35">
      <c r="A132" s="118"/>
      <c r="B132" s="46"/>
      <c r="C132" s="11"/>
      <c r="D132" s="46"/>
      <c r="E132" s="4"/>
      <c r="F132" s="119"/>
      <c r="H132" s="120"/>
      <c r="I132" s="15"/>
      <c r="J132" s="122"/>
      <c r="K132" s="40"/>
      <c r="L132" s="123"/>
      <c r="M132" s="15"/>
      <c r="N132" s="121"/>
      <c r="O132" s="15"/>
      <c r="P132" s="119"/>
      <c r="R132" s="120"/>
      <c r="S132" s="3">
        <f t="shared" si="7"/>
        <v>0</v>
      </c>
      <c r="T132" s="119"/>
      <c r="V132" s="120"/>
      <c r="W132" s="1"/>
      <c r="X132" s="119"/>
      <c r="Z132" s="120"/>
      <c r="AA132" s="12"/>
      <c r="AB132" s="498"/>
      <c r="AC132" s="12"/>
      <c r="AD132" s="498"/>
      <c r="AE132" s="12"/>
      <c r="AF132" s="499"/>
      <c r="AG132" s="500"/>
      <c r="AH132" s="501"/>
      <c r="AI132" s="12"/>
      <c r="AJ132" s="498"/>
      <c r="AK132" s="12"/>
      <c r="AL132" s="498"/>
      <c r="AM132" s="12"/>
      <c r="AN132" s="119"/>
      <c r="AP132" s="120"/>
      <c r="AQ132" s="209">
        <f>ROUND($AW132*$AI132,0)</f>
        <v>0</v>
      </c>
      <c r="AR132" s="121"/>
      <c r="AS132" s="209">
        <f>ROUND($AW132*$AK132,0)</f>
        <v>0</v>
      </c>
      <c r="AT132" s="121"/>
      <c r="AU132" s="209">
        <f>AW132-AQ132-AS132</f>
        <v>0</v>
      </c>
      <c r="AV132" s="121"/>
      <c r="AW132" s="209">
        <f>$S132-$W132</f>
        <v>0</v>
      </c>
      <c r="AX132" s="119"/>
      <c r="AZ132" s="120"/>
      <c r="BA132" s="13"/>
      <c r="BB132" s="124"/>
      <c r="BC132" s="13"/>
      <c r="BD132" s="124"/>
      <c r="BE132" s="13"/>
      <c r="BF132" s="119"/>
      <c r="BH132" s="120"/>
      <c r="BI132" s="210">
        <f>(ROUND($I132*$AA132,0))*$BA132</f>
        <v>0</v>
      </c>
      <c r="BJ132" s="124"/>
      <c r="BK132" s="210">
        <f>(ROUND($I132*$AC132,0))*BC132</f>
        <v>0</v>
      </c>
      <c r="BL132" s="124"/>
      <c r="BM132" s="210">
        <f>(I132-(ROUND((I132*AA132),0))-(ROUND((I132*AC132),0)))*BE132</f>
        <v>0</v>
      </c>
      <c r="BN132" s="125"/>
      <c r="BO132" s="126"/>
      <c r="BP132" s="127"/>
      <c r="BQ132" s="210">
        <f t="shared" si="8"/>
        <v>0</v>
      </c>
      <c r="BR132" s="124"/>
      <c r="BS132" s="210">
        <f t="shared" si="9"/>
        <v>0</v>
      </c>
      <c r="BT132" s="124"/>
      <c r="BU132" s="210">
        <f t="shared" si="10"/>
        <v>0</v>
      </c>
      <c r="BV132" s="125"/>
      <c r="BW132" s="126"/>
      <c r="BX132" s="127"/>
      <c r="BY132" s="210">
        <f>(SUM($BQ132,$BS132,$BU132))-(SUM($BI132,$BK132,$BM132))</f>
        <v>0</v>
      </c>
      <c r="BZ132" s="119"/>
      <c r="CB132" s="120"/>
      <c r="CC132" s="5"/>
      <c r="CD132" s="119"/>
      <c r="CF132" s="120"/>
      <c r="CG132" s="5"/>
      <c r="CH132" s="121"/>
      <c r="CI132" s="5"/>
      <c r="CJ132" s="121"/>
      <c r="CK132" s="5"/>
      <c r="CL132" s="119"/>
      <c r="CN132" s="120"/>
      <c r="CO132" s="13"/>
      <c r="CP132" s="124"/>
      <c r="CQ132" s="13"/>
      <c r="CR132" s="124"/>
      <c r="CS132" s="13"/>
      <c r="CT132" s="125"/>
      <c r="CU132" s="126"/>
      <c r="CV132" s="127"/>
      <c r="CW132" s="517">
        <f t="shared" si="11"/>
        <v>0</v>
      </c>
      <c r="CX132" s="125"/>
      <c r="CY132" s="126"/>
      <c r="CZ132" s="127"/>
      <c r="DA132" s="518">
        <f t="shared" si="12"/>
        <v>0</v>
      </c>
      <c r="DB132" s="119"/>
    </row>
    <row r="133" spans="1:106" ht="5.15" customHeight="1" x14ac:dyDescent="0.35">
      <c r="A133" s="115"/>
      <c r="B133" s="32"/>
      <c r="C133" s="46"/>
      <c r="D133" s="32"/>
      <c r="E133" s="32"/>
      <c r="F133" s="36"/>
      <c r="H133" s="29"/>
      <c r="I133" s="139"/>
      <c r="J133" s="140"/>
      <c r="K133" s="141"/>
      <c r="L133" s="142"/>
      <c r="M133" s="139"/>
      <c r="N133" s="139"/>
      <c r="O133" s="139"/>
      <c r="P133" s="36"/>
      <c r="R133" s="29"/>
      <c r="S133" s="46"/>
      <c r="T133" s="36"/>
      <c r="V133" s="29"/>
      <c r="W133" s="32"/>
      <c r="X133" s="36"/>
      <c r="Z133" s="29"/>
      <c r="AA133" s="502"/>
      <c r="AB133" s="502"/>
      <c r="AC133" s="502"/>
      <c r="AD133" s="502"/>
      <c r="AE133" s="502"/>
      <c r="AF133" s="503"/>
      <c r="AG133" s="504"/>
      <c r="AH133" s="505"/>
      <c r="AI133" s="502"/>
      <c r="AJ133" s="502"/>
      <c r="AK133" s="502"/>
      <c r="AL133" s="502"/>
      <c r="AM133" s="502"/>
      <c r="AN133" s="36"/>
      <c r="AP133" s="29"/>
      <c r="AQ133" s="121"/>
      <c r="AR133" s="139"/>
      <c r="AS133" s="121"/>
      <c r="AT133" s="139"/>
      <c r="AU133" s="121"/>
      <c r="AV133" s="139"/>
      <c r="AW133" s="121"/>
      <c r="AX133" s="36"/>
      <c r="AZ133" s="29"/>
      <c r="BA133" s="143"/>
      <c r="BB133" s="143"/>
      <c r="BC133" s="143"/>
      <c r="BD133" s="143"/>
      <c r="BE133" s="143"/>
      <c r="BF133" s="36"/>
      <c r="BH133" s="29"/>
      <c r="BI133" s="124"/>
      <c r="BJ133" s="143"/>
      <c r="BK133" s="124"/>
      <c r="BL133" s="143"/>
      <c r="BM133" s="124"/>
      <c r="BN133" s="144"/>
      <c r="BO133" s="145"/>
      <c r="BP133" s="146"/>
      <c r="BQ133" s="124"/>
      <c r="BR133" s="143"/>
      <c r="BS133" s="124"/>
      <c r="BT133" s="143"/>
      <c r="BU133" s="124"/>
      <c r="BV133" s="144"/>
      <c r="BW133" s="145"/>
      <c r="BX133" s="146"/>
      <c r="BY133" s="124"/>
      <c r="BZ133" s="36"/>
      <c r="CB133" s="29"/>
      <c r="CC133" s="506"/>
      <c r="CD133" s="36"/>
      <c r="CF133" s="29"/>
      <c r="CG133" s="139"/>
      <c r="CH133" s="139"/>
      <c r="CI133" s="139"/>
      <c r="CJ133" s="139"/>
      <c r="CK133" s="139"/>
      <c r="CL133" s="36"/>
      <c r="CN133" s="29"/>
      <c r="CO133" s="143"/>
      <c r="CP133" s="143"/>
      <c r="CQ133" s="143"/>
      <c r="CR133" s="143"/>
      <c r="CS133" s="143"/>
      <c r="CT133" s="144"/>
      <c r="CU133" s="145"/>
      <c r="CV133" s="146"/>
      <c r="CW133" s="124"/>
      <c r="CX133" s="144"/>
      <c r="CY133" s="145"/>
      <c r="CZ133" s="146"/>
      <c r="DA133" s="185"/>
      <c r="DB133" s="36"/>
    </row>
    <row r="134" spans="1:106" s="92" customFormat="1" x14ac:dyDescent="0.35">
      <c r="A134" s="118"/>
      <c r="B134" s="46"/>
      <c r="C134" s="11"/>
      <c r="D134" s="46"/>
      <c r="E134" s="4"/>
      <c r="F134" s="119"/>
      <c r="H134" s="120"/>
      <c r="I134" s="15"/>
      <c r="J134" s="122"/>
      <c r="K134" s="40"/>
      <c r="L134" s="123"/>
      <c r="M134" s="15"/>
      <c r="N134" s="121"/>
      <c r="O134" s="15"/>
      <c r="P134" s="119"/>
      <c r="R134" s="120"/>
      <c r="S134" s="3">
        <f t="shared" si="7"/>
        <v>0</v>
      </c>
      <c r="T134" s="119"/>
      <c r="V134" s="120"/>
      <c r="W134" s="1"/>
      <c r="X134" s="119"/>
      <c r="Z134" s="120"/>
      <c r="AA134" s="12"/>
      <c r="AB134" s="498"/>
      <c r="AC134" s="12"/>
      <c r="AD134" s="498"/>
      <c r="AE134" s="12"/>
      <c r="AF134" s="499"/>
      <c r="AG134" s="500"/>
      <c r="AH134" s="501"/>
      <c r="AI134" s="12"/>
      <c r="AJ134" s="498"/>
      <c r="AK134" s="12"/>
      <c r="AL134" s="498"/>
      <c r="AM134" s="12"/>
      <c r="AN134" s="119"/>
      <c r="AP134" s="120"/>
      <c r="AQ134" s="209">
        <f>ROUND($AW134*$AI134,0)</f>
        <v>0</v>
      </c>
      <c r="AR134" s="121"/>
      <c r="AS134" s="209">
        <f>ROUND($AW134*$AK134,0)</f>
        <v>0</v>
      </c>
      <c r="AT134" s="121"/>
      <c r="AU134" s="209">
        <f>AW134-AQ134-AS134</f>
        <v>0</v>
      </c>
      <c r="AV134" s="121"/>
      <c r="AW134" s="209">
        <f>$S134-$W134</f>
        <v>0</v>
      </c>
      <c r="AX134" s="119"/>
      <c r="AZ134" s="120"/>
      <c r="BA134" s="13"/>
      <c r="BB134" s="124"/>
      <c r="BC134" s="13"/>
      <c r="BD134" s="124"/>
      <c r="BE134" s="13"/>
      <c r="BF134" s="119"/>
      <c r="BH134" s="120"/>
      <c r="BI134" s="210">
        <f>(ROUND($I134*$AA134,0))*$BA134</f>
        <v>0</v>
      </c>
      <c r="BJ134" s="124"/>
      <c r="BK134" s="210">
        <f>(ROUND($I134*$AC134,0))*BC134</f>
        <v>0</v>
      </c>
      <c r="BL134" s="124"/>
      <c r="BM134" s="210">
        <f>(I134-(ROUND((I134*AA134),0))-(ROUND((I134*AC134),0)))*BE134</f>
        <v>0</v>
      </c>
      <c r="BN134" s="125"/>
      <c r="BO134" s="126"/>
      <c r="BP134" s="127"/>
      <c r="BQ134" s="210">
        <f t="shared" si="8"/>
        <v>0</v>
      </c>
      <c r="BR134" s="124"/>
      <c r="BS134" s="210">
        <f t="shared" si="9"/>
        <v>0</v>
      </c>
      <c r="BT134" s="124"/>
      <c r="BU134" s="210">
        <f t="shared" si="10"/>
        <v>0</v>
      </c>
      <c r="BV134" s="125"/>
      <c r="BW134" s="126"/>
      <c r="BX134" s="127"/>
      <c r="BY134" s="210">
        <f>(SUM($BQ134,$BS134,$BU134))-(SUM($BI134,$BK134,$BM134))</f>
        <v>0</v>
      </c>
      <c r="BZ134" s="119"/>
      <c r="CB134" s="120"/>
      <c r="CC134" s="5"/>
      <c r="CD134" s="119"/>
      <c r="CF134" s="120"/>
      <c r="CG134" s="5"/>
      <c r="CH134" s="121"/>
      <c r="CI134" s="5"/>
      <c r="CJ134" s="121"/>
      <c r="CK134" s="5"/>
      <c r="CL134" s="119"/>
      <c r="CN134" s="120"/>
      <c r="CO134" s="13"/>
      <c r="CP134" s="124"/>
      <c r="CQ134" s="13"/>
      <c r="CR134" s="124"/>
      <c r="CS134" s="13"/>
      <c r="CT134" s="125"/>
      <c r="CU134" s="126"/>
      <c r="CV134" s="127"/>
      <c r="CW134" s="517">
        <f t="shared" si="11"/>
        <v>0</v>
      </c>
      <c r="CX134" s="125"/>
      <c r="CY134" s="126"/>
      <c r="CZ134" s="127"/>
      <c r="DA134" s="518">
        <f t="shared" si="12"/>
        <v>0</v>
      </c>
      <c r="DB134" s="119"/>
    </row>
    <row r="135" spans="1:106" ht="5.15" customHeight="1" x14ac:dyDescent="0.35">
      <c r="A135" s="115"/>
      <c r="B135" s="32"/>
      <c r="C135" s="46"/>
      <c r="D135" s="32"/>
      <c r="E135" s="32"/>
      <c r="F135" s="36"/>
      <c r="H135" s="29"/>
      <c r="I135" s="139"/>
      <c r="J135" s="140"/>
      <c r="K135" s="141"/>
      <c r="L135" s="142"/>
      <c r="M135" s="139"/>
      <c r="N135" s="139"/>
      <c r="O135" s="139"/>
      <c r="P135" s="36"/>
      <c r="R135" s="29"/>
      <c r="S135" s="46"/>
      <c r="T135" s="36"/>
      <c r="V135" s="29"/>
      <c r="W135" s="32"/>
      <c r="X135" s="36"/>
      <c r="Z135" s="29"/>
      <c r="AA135" s="502"/>
      <c r="AB135" s="502"/>
      <c r="AC135" s="502"/>
      <c r="AD135" s="502"/>
      <c r="AE135" s="502"/>
      <c r="AF135" s="503"/>
      <c r="AG135" s="504"/>
      <c r="AH135" s="505"/>
      <c r="AI135" s="502"/>
      <c r="AJ135" s="502"/>
      <c r="AK135" s="502"/>
      <c r="AL135" s="502"/>
      <c r="AM135" s="502"/>
      <c r="AN135" s="36"/>
      <c r="AP135" s="29"/>
      <c r="AQ135" s="121"/>
      <c r="AR135" s="139"/>
      <c r="AS135" s="121"/>
      <c r="AT135" s="139"/>
      <c r="AU135" s="121"/>
      <c r="AV135" s="139"/>
      <c r="AW135" s="121"/>
      <c r="AX135" s="36"/>
      <c r="AZ135" s="29"/>
      <c r="BA135" s="143"/>
      <c r="BB135" s="143"/>
      <c r="BC135" s="143"/>
      <c r="BD135" s="143"/>
      <c r="BE135" s="143"/>
      <c r="BF135" s="36"/>
      <c r="BH135" s="29"/>
      <c r="BI135" s="124"/>
      <c r="BJ135" s="143"/>
      <c r="BK135" s="124"/>
      <c r="BL135" s="143"/>
      <c r="BM135" s="124"/>
      <c r="BN135" s="144"/>
      <c r="BO135" s="145"/>
      <c r="BP135" s="146"/>
      <c r="BQ135" s="124"/>
      <c r="BR135" s="143"/>
      <c r="BS135" s="124"/>
      <c r="BT135" s="143"/>
      <c r="BU135" s="124"/>
      <c r="BV135" s="144"/>
      <c r="BW135" s="145"/>
      <c r="BX135" s="146"/>
      <c r="BY135" s="124"/>
      <c r="BZ135" s="36"/>
      <c r="CB135" s="29"/>
      <c r="CC135" s="506"/>
      <c r="CD135" s="36"/>
      <c r="CF135" s="29"/>
      <c r="CG135" s="139"/>
      <c r="CH135" s="139"/>
      <c r="CI135" s="139"/>
      <c r="CJ135" s="139"/>
      <c r="CK135" s="139"/>
      <c r="CL135" s="36"/>
      <c r="CN135" s="29"/>
      <c r="CO135" s="143"/>
      <c r="CP135" s="143"/>
      <c r="CQ135" s="143"/>
      <c r="CR135" s="143"/>
      <c r="CS135" s="143"/>
      <c r="CT135" s="144"/>
      <c r="CU135" s="145"/>
      <c r="CV135" s="146"/>
      <c r="CW135" s="124"/>
      <c r="CX135" s="144"/>
      <c r="CY135" s="145"/>
      <c r="CZ135" s="146"/>
      <c r="DA135" s="185"/>
      <c r="DB135" s="36"/>
    </row>
    <row r="136" spans="1:106" s="92" customFormat="1" x14ac:dyDescent="0.35">
      <c r="A136" s="118"/>
      <c r="B136" s="46"/>
      <c r="C136" s="11"/>
      <c r="D136" s="46"/>
      <c r="E136" s="4"/>
      <c r="F136" s="119"/>
      <c r="H136" s="120"/>
      <c r="I136" s="15"/>
      <c r="J136" s="122"/>
      <c r="K136" s="40"/>
      <c r="L136" s="123"/>
      <c r="M136" s="15"/>
      <c r="N136" s="121"/>
      <c r="O136" s="15"/>
      <c r="P136" s="119"/>
      <c r="R136" s="120"/>
      <c r="S136" s="3">
        <f t="shared" si="7"/>
        <v>0</v>
      </c>
      <c r="T136" s="119"/>
      <c r="V136" s="120"/>
      <c r="W136" s="1"/>
      <c r="X136" s="119"/>
      <c r="Z136" s="120"/>
      <c r="AA136" s="12"/>
      <c r="AB136" s="498"/>
      <c r="AC136" s="12"/>
      <c r="AD136" s="498"/>
      <c r="AE136" s="12"/>
      <c r="AF136" s="499"/>
      <c r="AG136" s="500"/>
      <c r="AH136" s="501"/>
      <c r="AI136" s="12"/>
      <c r="AJ136" s="498"/>
      <c r="AK136" s="12"/>
      <c r="AL136" s="498"/>
      <c r="AM136" s="12"/>
      <c r="AN136" s="119"/>
      <c r="AP136" s="120"/>
      <c r="AQ136" s="209">
        <f>ROUND($AW136*$AI136,0)</f>
        <v>0</v>
      </c>
      <c r="AR136" s="121"/>
      <c r="AS136" s="209">
        <f>ROUND($AW136*$AK136,0)</f>
        <v>0</v>
      </c>
      <c r="AT136" s="121"/>
      <c r="AU136" s="209">
        <f>AW136-AQ136-AS136</f>
        <v>0</v>
      </c>
      <c r="AV136" s="121"/>
      <c r="AW136" s="209">
        <f>$S136-$W136</f>
        <v>0</v>
      </c>
      <c r="AX136" s="119"/>
      <c r="AZ136" s="120"/>
      <c r="BA136" s="13"/>
      <c r="BB136" s="124"/>
      <c r="BC136" s="13"/>
      <c r="BD136" s="124"/>
      <c r="BE136" s="13"/>
      <c r="BF136" s="119"/>
      <c r="BH136" s="120"/>
      <c r="BI136" s="210">
        <f>(ROUND($I136*$AA136,0))*$BA136</f>
        <v>0</v>
      </c>
      <c r="BJ136" s="124"/>
      <c r="BK136" s="210">
        <f>(ROUND($I136*$AC136,0))*BC136</f>
        <v>0</v>
      </c>
      <c r="BL136" s="124"/>
      <c r="BM136" s="210">
        <f>(I136-(ROUND((I136*AA136),0))-(ROUND((I136*AC136),0)))*BE136</f>
        <v>0</v>
      </c>
      <c r="BN136" s="125"/>
      <c r="BO136" s="126"/>
      <c r="BP136" s="127"/>
      <c r="BQ136" s="210">
        <f t="shared" si="8"/>
        <v>0</v>
      </c>
      <c r="BR136" s="124"/>
      <c r="BS136" s="210">
        <f t="shared" si="9"/>
        <v>0</v>
      </c>
      <c r="BT136" s="124"/>
      <c r="BU136" s="210">
        <f t="shared" si="10"/>
        <v>0</v>
      </c>
      <c r="BV136" s="125"/>
      <c r="BW136" s="126"/>
      <c r="BX136" s="127"/>
      <c r="BY136" s="210">
        <f>(SUM($BQ136,$BS136,$BU136))-(SUM($BI136,$BK136,$BM136))</f>
        <v>0</v>
      </c>
      <c r="BZ136" s="119"/>
      <c r="CB136" s="120"/>
      <c r="CC136" s="5"/>
      <c r="CD136" s="119"/>
      <c r="CF136" s="120"/>
      <c r="CG136" s="5"/>
      <c r="CH136" s="121"/>
      <c r="CI136" s="5"/>
      <c r="CJ136" s="121"/>
      <c r="CK136" s="5"/>
      <c r="CL136" s="119"/>
      <c r="CN136" s="120"/>
      <c r="CO136" s="13"/>
      <c r="CP136" s="124"/>
      <c r="CQ136" s="13"/>
      <c r="CR136" s="124"/>
      <c r="CS136" s="13"/>
      <c r="CT136" s="125"/>
      <c r="CU136" s="126"/>
      <c r="CV136" s="127"/>
      <c r="CW136" s="517">
        <f t="shared" si="11"/>
        <v>0</v>
      </c>
      <c r="CX136" s="125"/>
      <c r="CY136" s="126"/>
      <c r="CZ136" s="127"/>
      <c r="DA136" s="518">
        <f t="shared" si="12"/>
        <v>0</v>
      </c>
      <c r="DB136" s="119"/>
    </row>
    <row r="137" spans="1:106" ht="5.15" customHeight="1" x14ac:dyDescent="0.35">
      <c r="A137" s="115"/>
      <c r="B137" s="32"/>
      <c r="C137" s="46"/>
      <c r="D137" s="32"/>
      <c r="E137" s="32"/>
      <c r="F137" s="36"/>
      <c r="H137" s="29"/>
      <c r="I137" s="139"/>
      <c r="J137" s="140"/>
      <c r="K137" s="141"/>
      <c r="L137" s="142"/>
      <c r="M137" s="139"/>
      <c r="N137" s="139"/>
      <c r="O137" s="139"/>
      <c r="P137" s="36"/>
      <c r="R137" s="29"/>
      <c r="S137" s="46"/>
      <c r="T137" s="36"/>
      <c r="V137" s="29"/>
      <c r="W137" s="32"/>
      <c r="X137" s="36"/>
      <c r="Z137" s="29"/>
      <c r="AA137" s="502"/>
      <c r="AB137" s="502"/>
      <c r="AC137" s="502"/>
      <c r="AD137" s="502"/>
      <c r="AE137" s="502"/>
      <c r="AF137" s="503"/>
      <c r="AG137" s="504"/>
      <c r="AH137" s="505"/>
      <c r="AI137" s="502"/>
      <c r="AJ137" s="502"/>
      <c r="AK137" s="502"/>
      <c r="AL137" s="502"/>
      <c r="AM137" s="502"/>
      <c r="AN137" s="36"/>
      <c r="AP137" s="29"/>
      <c r="AQ137" s="121"/>
      <c r="AR137" s="139"/>
      <c r="AS137" s="121"/>
      <c r="AT137" s="139"/>
      <c r="AU137" s="121"/>
      <c r="AV137" s="139"/>
      <c r="AW137" s="121"/>
      <c r="AX137" s="36"/>
      <c r="AZ137" s="29"/>
      <c r="BA137" s="143"/>
      <c r="BB137" s="143"/>
      <c r="BC137" s="143"/>
      <c r="BD137" s="143"/>
      <c r="BE137" s="143"/>
      <c r="BF137" s="36"/>
      <c r="BH137" s="29"/>
      <c r="BI137" s="124"/>
      <c r="BJ137" s="143"/>
      <c r="BK137" s="124"/>
      <c r="BL137" s="143"/>
      <c r="BM137" s="124"/>
      <c r="BN137" s="144"/>
      <c r="BO137" s="145"/>
      <c r="BP137" s="146"/>
      <c r="BQ137" s="124"/>
      <c r="BR137" s="143"/>
      <c r="BS137" s="124"/>
      <c r="BT137" s="143"/>
      <c r="BU137" s="124"/>
      <c r="BV137" s="144"/>
      <c r="BW137" s="145"/>
      <c r="BX137" s="146"/>
      <c r="BY137" s="124"/>
      <c r="BZ137" s="36"/>
      <c r="CB137" s="29"/>
      <c r="CC137" s="506"/>
      <c r="CD137" s="36"/>
      <c r="CF137" s="29"/>
      <c r="CG137" s="139"/>
      <c r="CH137" s="139"/>
      <c r="CI137" s="139"/>
      <c r="CJ137" s="139"/>
      <c r="CK137" s="139"/>
      <c r="CL137" s="36"/>
      <c r="CN137" s="29"/>
      <c r="CO137" s="143"/>
      <c r="CP137" s="143"/>
      <c r="CQ137" s="143"/>
      <c r="CR137" s="143"/>
      <c r="CS137" s="143"/>
      <c r="CT137" s="144"/>
      <c r="CU137" s="145"/>
      <c r="CV137" s="146"/>
      <c r="CW137" s="124"/>
      <c r="CX137" s="144"/>
      <c r="CY137" s="145"/>
      <c r="CZ137" s="146"/>
      <c r="DA137" s="185"/>
      <c r="DB137" s="36"/>
    </row>
    <row r="138" spans="1:106" s="92" customFormat="1" x14ac:dyDescent="0.35">
      <c r="A138" s="118"/>
      <c r="B138" s="46"/>
      <c r="C138" s="11"/>
      <c r="D138" s="46"/>
      <c r="E138" s="4"/>
      <c r="F138" s="119"/>
      <c r="H138" s="120"/>
      <c r="I138" s="15"/>
      <c r="J138" s="122"/>
      <c r="K138" s="40"/>
      <c r="L138" s="123"/>
      <c r="M138" s="15"/>
      <c r="N138" s="121"/>
      <c r="O138" s="15"/>
      <c r="P138" s="119"/>
      <c r="R138" s="120"/>
      <c r="S138" s="3">
        <f t="shared" si="7"/>
        <v>0</v>
      </c>
      <c r="T138" s="119"/>
      <c r="V138" s="120"/>
      <c r="W138" s="1"/>
      <c r="X138" s="119"/>
      <c r="Z138" s="120"/>
      <c r="AA138" s="12"/>
      <c r="AB138" s="498"/>
      <c r="AC138" s="12"/>
      <c r="AD138" s="498"/>
      <c r="AE138" s="12"/>
      <c r="AF138" s="499"/>
      <c r="AG138" s="500"/>
      <c r="AH138" s="501"/>
      <c r="AI138" s="12"/>
      <c r="AJ138" s="498"/>
      <c r="AK138" s="12"/>
      <c r="AL138" s="498"/>
      <c r="AM138" s="12"/>
      <c r="AN138" s="119"/>
      <c r="AP138" s="120"/>
      <c r="AQ138" s="209">
        <f>ROUND($AW138*$AI138,0)</f>
        <v>0</v>
      </c>
      <c r="AR138" s="121"/>
      <c r="AS138" s="209">
        <f>ROUND($AW138*$AK138,0)</f>
        <v>0</v>
      </c>
      <c r="AT138" s="121"/>
      <c r="AU138" s="209">
        <f>AW138-AQ138-AS138</f>
        <v>0</v>
      </c>
      <c r="AV138" s="121"/>
      <c r="AW138" s="209">
        <f>$S138-$W138</f>
        <v>0</v>
      </c>
      <c r="AX138" s="119"/>
      <c r="AZ138" s="120"/>
      <c r="BA138" s="13"/>
      <c r="BB138" s="124"/>
      <c r="BC138" s="13"/>
      <c r="BD138" s="124"/>
      <c r="BE138" s="13"/>
      <c r="BF138" s="119"/>
      <c r="BH138" s="120"/>
      <c r="BI138" s="210">
        <f>(ROUND($I138*$AA138,0))*$BA138</f>
        <v>0</v>
      </c>
      <c r="BJ138" s="124"/>
      <c r="BK138" s="210">
        <f>(ROUND($I138*$AC138,0))*BC138</f>
        <v>0</v>
      </c>
      <c r="BL138" s="124"/>
      <c r="BM138" s="210">
        <f>(I138-(ROUND((I138*AA138),0))-(ROUND((I138*AC138),0)))*BE138</f>
        <v>0</v>
      </c>
      <c r="BN138" s="125"/>
      <c r="BO138" s="126"/>
      <c r="BP138" s="127"/>
      <c r="BQ138" s="210">
        <f t="shared" si="8"/>
        <v>0</v>
      </c>
      <c r="BR138" s="124"/>
      <c r="BS138" s="210">
        <f t="shared" si="9"/>
        <v>0</v>
      </c>
      <c r="BT138" s="124"/>
      <c r="BU138" s="210">
        <f t="shared" si="10"/>
        <v>0</v>
      </c>
      <c r="BV138" s="125"/>
      <c r="BW138" s="126"/>
      <c r="BX138" s="127"/>
      <c r="BY138" s="210">
        <f>(SUM($BQ138,$BS138,$BU138))-(SUM($BI138,$BK138,$BM138))</f>
        <v>0</v>
      </c>
      <c r="BZ138" s="119"/>
      <c r="CB138" s="120"/>
      <c r="CC138" s="5"/>
      <c r="CD138" s="119"/>
      <c r="CF138" s="120"/>
      <c r="CG138" s="5"/>
      <c r="CH138" s="121"/>
      <c r="CI138" s="5"/>
      <c r="CJ138" s="121"/>
      <c r="CK138" s="5"/>
      <c r="CL138" s="119"/>
      <c r="CN138" s="120"/>
      <c r="CO138" s="13"/>
      <c r="CP138" s="124"/>
      <c r="CQ138" s="13"/>
      <c r="CR138" s="124"/>
      <c r="CS138" s="13"/>
      <c r="CT138" s="125"/>
      <c r="CU138" s="126"/>
      <c r="CV138" s="127"/>
      <c r="CW138" s="517">
        <f t="shared" si="11"/>
        <v>0</v>
      </c>
      <c r="CX138" s="125"/>
      <c r="CY138" s="126"/>
      <c r="CZ138" s="127"/>
      <c r="DA138" s="518">
        <f t="shared" si="12"/>
        <v>0</v>
      </c>
      <c r="DB138" s="119"/>
    </row>
    <row r="139" spans="1:106" ht="5.15" customHeight="1" x14ac:dyDescent="0.35">
      <c r="A139" s="115"/>
      <c r="B139" s="32"/>
      <c r="C139" s="46"/>
      <c r="D139" s="32"/>
      <c r="E139" s="32"/>
      <c r="F139" s="36"/>
      <c r="H139" s="29"/>
      <c r="I139" s="139"/>
      <c r="J139" s="140"/>
      <c r="K139" s="141"/>
      <c r="L139" s="142"/>
      <c r="M139" s="139"/>
      <c r="N139" s="139"/>
      <c r="O139" s="139"/>
      <c r="P139" s="36"/>
      <c r="R139" s="29"/>
      <c r="S139" s="46"/>
      <c r="T139" s="36"/>
      <c r="V139" s="29"/>
      <c r="W139" s="32"/>
      <c r="X139" s="36"/>
      <c r="Z139" s="29"/>
      <c r="AA139" s="502"/>
      <c r="AB139" s="502"/>
      <c r="AC139" s="502"/>
      <c r="AD139" s="502"/>
      <c r="AE139" s="502"/>
      <c r="AF139" s="503"/>
      <c r="AG139" s="504"/>
      <c r="AH139" s="505"/>
      <c r="AI139" s="502"/>
      <c r="AJ139" s="502"/>
      <c r="AK139" s="502"/>
      <c r="AL139" s="502"/>
      <c r="AM139" s="502"/>
      <c r="AN139" s="36"/>
      <c r="AP139" s="29"/>
      <c r="AQ139" s="121"/>
      <c r="AR139" s="139"/>
      <c r="AS139" s="121"/>
      <c r="AT139" s="139"/>
      <c r="AU139" s="121"/>
      <c r="AV139" s="139"/>
      <c r="AW139" s="121"/>
      <c r="AX139" s="36"/>
      <c r="AZ139" s="29"/>
      <c r="BA139" s="143"/>
      <c r="BB139" s="143"/>
      <c r="BC139" s="143"/>
      <c r="BD139" s="143"/>
      <c r="BE139" s="143"/>
      <c r="BF139" s="36"/>
      <c r="BH139" s="29"/>
      <c r="BI139" s="124"/>
      <c r="BJ139" s="143"/>
      <c r="BK139" s="124"/>
      <c r="BL139" s="143"/>
      <c r="BM139" s="124"/>
      <c r="BN139" s="144"/>
      <c r="BO139" s="145"/>
      <c r="BP139" s="146"/>
      <c r="BQ139" s="124"/>
      <c r="BR139" s="143"/>
      <c r="BS139" s="124"/>
      <c r="BT139" s="143"/>
      <c r="BU139" s="124"/>
      <c r="BV139" s="144"/>
      <c r="BW139" s="145"/>
      <c r="BX139" s="146"/>
      <c r="BY139" s="124"/>
      <c r="BZ139" s="36"/>
      <c r="CB139" s="29"/>
      <c r="CC139" s="506"/>
      <c r="CD139" s="36"/>
      <c r="CF139" s="29"/>
      <c r="CG139" s="139"/>
      <c r="CH139" s="139"/>
      <c r="CI139" s="139"/>
      <c r="CJ139" s="139"/>
      <c r="CK139" s="139"/>
      <c r="CL139" s="36"/>
      <c r="CN139" s="29"/>
      <c r="CO139" s="143"/>
      <c r="CP139" s="143"/>
      <c r="CQ139" s="143"/>
      <c r="CR139" s="143"/>
      <c r="CS139" s="143"/>
      <c r="CT139" s="144"/>
      <c r="CU139" s="145"/>
      <c r="CV139" s="146"/>
      <c r="CW139" s="124"/>
      <c r="CX139" s="144"/>
      <c r="CY139" s="145"/>
      <c r="CZ139" s="146"/>
      <c r="DA139" s="185"/>
      <c r="DB139" s="36"/>
    </row>
    <row r="140" spans="1:106" s="92" customFormat="1" x14ac:dyDescent="0.35">
      <c r="A140" s="118"/>
      <c r="B140" s="46"/>
      <c r="C140" s="11"/>
      <c r="D140" s="46"/>
      <c r="E140" s="4"/>
      <c r="F140" s="119"/>
      <c r="H140" s="120"/>
      <c r="I140" s="15"/>
      <c r="J140" s="122"/>
      <c r="K140" s="40"/>
      <c r="L140" s="123"/>
      <c r="M140" s="15"/>
      <c r="N140" s="121"/>
      <c r="O140" s="15"/>
      <c r="P140" s="119"/>
      <c r="R140" s="120"/>
      <c r="S140" s="3">
        <f t="shared" si="7"/>
        <v>0</v>
      </c>
      <c r="T140" s="119"/>
      <c r="V140" s="120"/>
      <c r="W140" s="1"/>
      <c r="X140" s="119"/>
      <c r="Z140" s="120"/>
      <c r="AA140" s="12"/>
      <c r="AB140" s="498"/>
      <c r="AC140" s="12"/>
      <c r="AD140" s="498"/>
      <c r="AE140" s="12"/>
      <c r="AF140" s="499"/>
      <c r="AG140" s="500"/>
      <c r="AH140" s="501"/>
      <c r="AI140" s="12"/>
      <c r="AJ140" s="498"/>
      <c r="AK140" s="12"/>
      <c r="AL140" s="498"/>
      <c r="AM140" s="12"/>
      <c r="AN140" s="119"/>
      <c r="AP140" s="120"/>
      <c r="AQ140" s="209">
        <f>ROUND($AW140*$AI140,0)</f>
        <v>0</v>
      </c>
      <c r="AR140" s="121"/>
      <c r="AS140" s="209">
        <f>ROUND($AW140*$AK140,0)</f>
        <v>0</v>
      </c>
      <c r="AT140" s="121"/>
      <c r="AU140" s="209">
        <f>AW140-AQ140-AS140</f>
        <v>0</v>
      </c>
      <c r="AV140" s="121"/>
      <c r="AW140" s="209">
        <f>$S140-$W140</f>
        <v>0</v>
      </c>
      <c r="AX140" s="119"/>
      <c r="AZ140" s="120"/>
      <c r="BA140" s="13"/>
      <c r="BB140" s="124"/>
      <c r="BC140" s="13"/>
      <c r="BD140" s="124"/>
      <c r="BE140" s="13"/>
      <c r="BF140" s="119"/>
      <c r="BH140" s="120"/>
      <c r="BI140" s="210">
        <f>(ROUND($I140*$AA140,0))*$BA140</f>
        <v>0</v>
      </c>
      <c r="BJ140" s="124"/>
      <c r="BK140" s="210">
        <f>(ROUND($I140*$AC140,0))*BC140</f>
        <v>0</v>
      </c>
      <c r="BL140" s="124"/>
      <c r="BM140" s="210">
        <f>(I140-(ROUND((I140*AA140),0))-(ROUND((I140*AC140),0)))*BE140</f>
        <v>0</v>
      </c>
      <c r="BN140" s="125"/>
      <c r="BO140" s="126"/>
      <c r="BP140" s="127"/>
      <c r="BQ140" s="210">
        <f t="shared" si="8"/>
        <v>0</v>
      </c>
      <c r="BR140" s="124"/>
      <c r="BS140" s="210">
        <f t="shared" si="9"/>
        <v>0</v>
      </c>
      <c r="BT140" s="124"/>
      <c r="BU140" s="210">
        <f t="shared" si="10"/>
        <v>0</v>
      </c>
      <c r="BV140" s="125"/>
      <c r="BW140" s="126"/>
      <c r="BX140" s="127"/>
      <c r="BY140" s="210">
        <f>(SUM($BQ140,$BS140,$BU140))-(SUM($BI140,$BK140,$BM140))</f>
        <v>0</v>
      </c>
      <c r="BZ140" s="119"/>
      <c r="CB140" s="120"/>
      <c r="CC140" s="5"/>
      <c r="CD140" s="119"/>
      <c r="CF140" s="120"/>
      <c r="CG140" s="5"/>
      <c r="CH140" s="121"/>
      <c r="CI140" s="5"/>
      <c r="CJ140" s="121"/>
      <c r="CK140" s="5"/>
      <c r="CL140" s="119"/>
      <c r="CN140" s="120"/>
      <c r="CO140" s="13"/>
      <c r="CP140" s="124"/>
      <c r="CQ140" s="13"/>
      <c r="CR140" s="124"/>
      <c r="CS140" s="13"/>
      <c r="CT140" s="125"/>
      <c r="CU140" s="126"/>
      <c r="CV140" s="127"/>
      <c r="CW140" s="517">
        <f t="shared" si="11"/>
        <v>0</v>
      </c>
      <c r="CX140" s="125"/>
      <c r="CY140" s="126"/>
      <c r="CZ140" s="127"/>
      <c r="DA140" s="518">
        <f t="shared" si="12"/>
        <v>0</v>
      </c>
      <c r="DB140" s="119"/>
    </row>
    <row r="141" spans="1:106" ht="5.15" customHeight="1" x14ac:dyDescent="0.35">
      <c r="A141" s="115"/>
      <c r="B141" s="32"/>
      <c r="C141" s="46"/>
      <c r="D141" s="32"/>
      <c r="E141" s="32"/>
      <c r="F141" s="36"/>
      <c r="H141" s="29"/>
      <c r="I141" s="139"/>
      <c r="J141" s="140"/>
      <c r="K141" s="141"/>
      <c r="L141" s="142"/>
      <c r="M141" s="139"/>
      <c r="N141" s="139"/>
      <c r="O141" s="139"/>
      <c r="P141" s="36"/>
      <c r="R141" s="29"/>
      <c r="S141" s="46"/>
      <c r="T141" s="36"/>
      <c r="V141" s="29"/>
      <c r="W141" s="32"/>
      <c r="X141" s="36"/>
      <c r="Z141" s="29"/>
      <c r="AA141" s="502"/>
      <c r="AB141" s="502"/>
      <c r="AC141" s="502"/>
      <c r="AD141" s="502"/>
      <c r="AE141" s="502"/>
      <c r="AF141" s="503"/>
      <c r="AG141" s="504"/>
      <c r="AH141" s="505"/>
      <c r="AI141" s="502"/>
      <c r="AJ141" s="502"/>
      <c r="AK141" s="502"/>
      <c r="AL141" s="502"/>
      <c r="AM141" s="502"/>
      <c r="AN141" s="36"/>
      <c r="AP141" s="29"/>
      <c r="AQ141" s="121"/>
      <c r="AR141" s="139"/>
      <c r="AS141" s="121"/>
      <c r="AT141" s="139"/>
      <c r="AU141" s="121"/>
      <c r="AV141" s="139"/>
      <c r="AW141" s="121"/>
      <c r="AX141" s="36"/>
      <c r="AZ141" s="29"/>
      <c r="BA141" s="143"/>
      <c r="BB141" s="143"/>
      <c r="BC141" s="143"/>
      <c r="BD141" s="143"/>
      <c r="BE141" s="143"/>
      <c r="BF141" s="36"/>
      <c r="BH141" s="29"/>
      <c r="BI141" s="124"/>
      <c r="BJ141" s="143"/>
      <c r="BK141" s="124"/>
      <c r="BL141" s="143"/>
      <c r="BM141" s="124"/>
      <c r="BN141" s="144"/>
      <c r="BO141" s="145"/>
      <c r="BP141" s="146"/>
      <c r="BQ141" s="124"/>
      <c r="BR141" s="143"/>
      <c r="BS141" s="124"/>
      <c r="BT141" s="143"/>
      <c r="BU141" s="124"/>
      <c r="BV141" s="144"/>
      <c r="BW141" s="145"/>
      <c r="BX141" s="146"/>
      <c r="BY141" s="124"/>
      <c r="BZ141" s="36"/>
      <c r="CB141" s="29"/>
      <c r="CC141" s="506"/>
      <c r="CD141" s="36"/>
      <c r="CF141" s="29"/>
      <c r="CG141" s="139"/>
      <c r="CH141" s="139"/>
      <c r="CI141" s="139"/>
      <c r="CJ141" s="139"/>
      <c r="CK141" s="139"/>
      <c r="CL141" s="36"/>
      <c r="CN141" s="29"/>
      <c r="CO141" s="143"/>
      <c r="CP141" s="143"/>
      <c r="CQ141" s="143"/>
      <c r="CR141" s="143"/>
      <c r="CS141" s="143"/>
      <c r="CT141" s="144"/>
      <c r="CU141" s="145"/>
      <c r="CV141" s="146"/>
      <c r="CW141" s="124"/>
      <c r="CX141" s="144"/>
      <c r="CY141" s="145"/>
      <c r="CZ141" s="146"/>
      <c r="DA141" s="185"/>
      <c r="DB141" s="36"/>
    </row>
    <row r="142" spans="1:106" s="92" customFormat="1" x14ac:dyDescent="0.35">
      <c r="A142" s="118"/>
      <c r="B142" s="46"/>
      <c r="C142" s="11"/>
      <c r="D142" s="46"/>
      <c r="E142" s="4"/>
      <c r="F142" s="119"/>
      <c r="H142" s="120"/>
      <c r="I142" s="15"/>
      <c r="J142" s="122"/>
      <c r="K142" s="40"/>
      <c r="L142" s="123"/>
      <c r="M142" s="15"/>
      <c r="N142" s="121"/>
      <c r="O142" s="15"/>
      <c r="P142" s="119"/>
      <c r="R142" s="120"/>
      <c r="S142" s="3">
        <f t="shared" si="7"/>
        <v>0</v>
      </c>
      <c r="T142" s="119"/>
      <c r="V142" s="120"/>
      <c r="W142" s="1"/>
      <c r="X142" s="119"/>
      <c r="Z142" s="120"/>
      <c r="AA142" s="12"/>
      <c r="AB142" s="498"/>
      <c r="AC142" s="12"/>
      <c r="AD142" s="498"/>
      <c r="AE142" s="12"/>
      <c r="AF142" s="499"/>
      <c r="AG142" s="500"/>
      <c r="AH142" s="501"/>
      <c r="AI142" s="12"/>
      <c r="AJ142" s="498"/>
      <c r="AK142" s="12"/>
      <c r="AL142" s="498"/>
      <c r="AM142" s="12"/>
      <c r="AN142" s="119"/>
      <c r="AP142" s="120"/>
      <c r="AQ142" s="209">
        <f>ROUND($AW142*$AI142,0)</f>
        <v>0</v>
      </c>
      <c r="AR142" s="121"/>
      <c r="AS142" s="209">
        <f>ROUND($AW142*$AK142,0)</f>
        <v>0</v>
      </c>
      <c r="AT142" s="121"/>
      <c r="AU142" s="209">
        <f>AW142-AQ142-AS142</f>
        <v>0</v>
      </c>
      <c r="AV142" s="121"/>
      <c r="AW142" s="209">
        <f>$S142-$W142</f>
        <v>0</v>
      </c>
      <c r="AX142" s="119"/>
      <c r="AZ142" s="120"/>
      <c r="BA142" s="13"/>
      <c r="BB142" s="124"/>
      <c r="BC142" s="13"/>
      <c r="BD142" s="124"/>
      <c r="BE142" s="13"/>
      <c r="BF142" s="119"/>
      <c r="BH142" s="120"/>
      <c r="BI142" s="210">
        <f>(ROUND($I142*$AA142,0))*$BA142</f>
        <v>0</v>
      </c>
      <c r="BJ142" s="124"/>
      <c r="BK142" s="210">
        <f>(ROUND($I142*$AC142,0))*BC142</f>
        <v>0</v>
      </c>
      <c r="BL142" s="124"/>
      <c r="BM142" s="210">
        <f>(I142-(ROUND((I142*AA142),0))-(ROUND((I142*AC142),0)))*BE142</f>
        <v>0</v>
      </c>
      <c r="BN142" s="125"/>
      <c r="BO142" s="126"/>
      <c r="BP142" s="127"/>
      <c r="BQ142" s="210">
        <f t="shared" si="8"/>
        <v>0</v>
      </c>
      <c r="BR142" s="124"/>
      <c r="BS142" s="210">
        <f t="shared" si="9"/>
        <v>0</v>
      </c>
      <c r="BT142" s="124"/>
      <c r="BU142" s="210">
        <f t="shared" si="10"/>
        <v>0</v>
      </c>
      <c r="BV142" s="125"/>
      <c r="BW142" s="126"/>
      <c r="BX142" s="127"/>
      <c r="BY142" s="210">
        <f>(SUM($BQ142,$BS142,$BU142))-(SUM($BI142,$BK142,$BM142))</f>
        <v>0</v>
      </c>
      <c r="BZ142" s="119"/>
      <c r="CB142" s="120"/>
      <c r="CC142" s="5"/>
      <c r="CD142" s="119"/>
      <c r="CF142" s="120"/>
      <c r="CG142" s="5"/>
      <c r="CH142" s="121"/>
      <c r="CI142" s="5"/>
      <c r="CJ142" s="121"/>
      <c r="CK142" s="5"/>
      <c r="CL142" s="119"/>
      <c r="CN142" s="120"/>
      <c r="CO142" s="13"/>
      <c r="CP142" s="124"/>
      <c r="CQ142" s="13"/>
      <c r="CR142" s="124"/>
      <c r="CS142" s="13"/>
      <c r="CT142" s="125"/>
      <c r="CU142" s="126"/>
      <c r="CV142" s="127"/>
      <c r="CW142" s="517">
        <f t="shared" si="11"/>
        <v>0</v>
      </c>
      <c r="CX142" s="125"/>
      <c r="CY142" s="126"/>
      <c r="CZ142" s="127"/>
      <c r="DA142" s="518">
        <f t="shared" si="12"/>
        <v>0</v>
      </c>
      <c r="DB142" s="119"/>
    </row>
    <row r="143" spans="1:106" ht="5.15" customHeight="1" x14ac:dyDescent="0.35">
      <c r="A143" s="115"/>
      <c r="B143" s="32"/>
      <c r="C143" s="46"/>
      <c r="D143" s="32"/>
      <c r="E143" s="32"/>
      <c r="F143" s="36"/>
      <c r="H143" s="29"/>
      <c r="I143" s="139"/>
      <c r="J143" s="140"/>
      <c r="K143" s="141"/>
      <c r="L143" s="142"/>
      <c r="M143" s="139"/>
      <c r="N143" s="139"/>
      <c r="O143" s="139"/>
      <c r="P143" s="36"/>
      <c r="R143" s="29"/>
      <c r="S143" s="46"/>
      <c r="T143" s="36"/>
      <c r="V143" s="29"/>
      <c r="W143" s="32"/>
      <c r="X143" s="36"/>
      <c r="Z143" s="29"/>
      <c r="AA143" s="502"/>
      <c r="AB143" s="502"/>
      <c r="AC143" s="502"/>
      <c r="AD143" s="502"/>
      <c r="AE143" s="502"/>
      <c r="AF143" s="503"/>
      <c r="AG143" s="504"/>
      <c r="AH143" s="505"/>
      <c r="AI143" s="502"/>
      <c r="AJ143" s="502"/>
      <c r="AK143" s="502"/>
      <c r="AL143" s="502"/>
      <c r="AM143" s="502"/>
      <c r="AN143" s="36"/>
      <c r="AP143" s="29"/>
      <c r="AQ143" s="121"/>
      <c r="AR143" s="139"/>
      <c r="AS143" s="121"/>
      <c r="AT143" s="139"/>
      <c r="AU143" s="121"/>
      <c r="AV143" s="139"/>
      <c r="AW143" s="121"/>
      <c r="AX143" s="36"/>
      <c r="AZ143" s="29"/>
      <c r="BA143" s="143"/>
      <c r="BB143" s="143"/>
      <c r="BC143" s="143"/>
      <c r="BD143" s="143"/>
      <c r="BE143" s="143"/>
      <c r="BF143" s="36"/>
      <c r="BH143" s="29"/>
      <c r="BI143" s="124"/>
      <c r="BJ143" s="143"/>
      <c r="BK143" s="124"/>
      <c r="BL143" s="143"/>
      <c r="BM143" s="124"/>
      <c r="BN143" s="144"/>
      <c r="BO143" s="145"/>
      <c r="BP143" s="146"/>
      <c r="BQ143" s="124"/>
      <c r="BR143" s="143"/>
      <c r="BS143" s="124"/>
      <c r="BT143" s="143"/>
      <c r="BU143" s="124"/>
      <c r="BV143" s="144"/>
      <c r="BW143" s="145"/>
      <c r="BX143" s="146"/>
      <c r="BY143" s="124"/>
      <c r="BZ143" s="36"/>
      <c r="CB143" s="29"/>
      <c r="CC143" s="506"/>
      <c r="CD143" s="36"/>
      <c r="CF143" s="29"/>
      <c r="CG143" s="139"/>
      <c r="CH143" s="139"/>
      <c r="CI143" s="139"/>
      <c r="CJ143" s="139"/>
      <c r="CK143" s="139"/>
      <c r="CL143" s="36"/>
      <c r="CN143" s="29"/>
      <c r="CO143" s="143"/>
      <c r="CP143" s="143"/>
      <c r="CQ143" s="143"/>
      <c r="CR143" s="143"/>
      <c r="CS143" s="143"/>
      <c r="CT143" s="144"/>
      <c r="CU143" s="145"/>
      <c r="CV143" s="146"/>
      <c r="CW143" s="124"/>
      <c r="CX143" s="144"/>
      <c r="CY143" s="145"/>
      <c r="CZ143" s="146"/>
      <c r="DA143" s="185"/>
      <c r="DB143" s="36"/>
    </row>
    <row r="144" spans="1:106" s="92" customFormat="1" x14ac:dyDescent="0.35">
      <c r="A144" s="118"/>
      <c r="B144" s="46"/>
      <c r="C144" s="11"/>
      <c r="D144" s="46"/>
      <c r="E144" s="4"/>
      <c r="F144" s="119"/>
      <c r="H144" s="120"/>
      <c r="I144" s="15"/>
      <c r="J144" s="122"/>
      <c r="K144" s="40"/>
      <c r="L144" s="123"/>
      <c r="M144" s="15"/>
      <c r="N144" s="121"/>
      <c r="O144" s="15"/>
      <c r="P144" s="119"/>
      <c r="R144" s="120"/>
      <c r="S144" s="3">
        <f t="shared" si="7"/>
        <v>0</v>
      </c>
      <c r="T144" s="119"/>
      <c r="V144" s="120"/>
      <c r="W144" s="1"/>
      <c r="X144" s="119"/>
      <c r="Z144" s="120"/>
      <c r="AA144" s="12"/>
      <c r="AB144" s="498"/>
      <c r="AC144" s="12"/>
      <c r="AD144" s="498"/>
      <c r="AE144" s="12"/>
      <c r="AF144" s="499"/>
      <c r="AG144" s="500"/>
      <c r="AH144" s="501"/>
      <c r="AI144" s="12"/>
      <c r="AJ144" s="498"/>
      <c r="AK144" s="12"/>
      <c r="AL144" s="498"/>
      <c r="AM144" s="12"/>
      <c r="AN144" s="119"/>
      <c r="AP144" s="120"/>
      <c r="AQ144" s="209">
        <f>ROUND($AW144*$AI144,0)</f>
        <v>0</v>
      </c>
      <c r="AR144" s="121"/>
      <c r="AS144" s="209">
        <f>ROUND($AW144*$AK144,0)</f>
        <v>0</v>
      </c>
      <c r="AT144" s="121"/>
      <c r="AU144" s="209">
        <f>AW144-AQ144-AS144</f>
        <v>0</v>
      </c>
      <c r="AV144" s="121"/>
      <c r="AW144" s="209">
        <f>$S144-$W144</f>
        <v>0</v>
      </c>
      <c r="AX144" s="119"/>
      <c r="AZ144" s="120"/>
      <c r="BA144" s="13"/>
      <c r="BB144" s="124"/>
      <c r="BC144" s="13"/>
      <c r="BD144" s="124"/>
      <c r="BE144" s="13"/>
      <c r="BF144" s="119"/>
      <c r="BH144" s="120"/>
      <c r="BI144" s="210">
        <f>(ROUND($I144*$AA144,0))*$BA144</f>
        <v>0</v>
      </c>
      <c r="BJ144" s="124"/>
      <c r="BK144" s="210">
        <f>(ROUND($I144*$AC144,0))*BC144</f>
        <v>0</v>
      </c>
      <c r="BL144" s="124"/>
      <c r="BM144" s="210">
        <f>(I144-(ROUND((I144*AA144),0))-(ROUND((I144*AC144),0)))*BE144</f>
        <v>0</v>
      </c>
      <c r="BN144" s="125"/>
      <c r="BO144" s="126"/>
      <c r="BP144" s="127"/>
      <c r="BQ144" s="210">
        <f t="shared" si="8"/>
        <v>0</v>
      </c>
      <c r="BR144" s="124"/>
      <c r="BS144" s="210">
        <f t="shared" si="9"/>
        <v>0</v>
      </c>
      <c r="BT144" s="124"/>
      <c r="BU144" s="210">
        <f t="shared" si="10"/>
        <v>0</v>
      </c>
      <c r="BV144" s="125"/>
      <c r="BW144" s="126"/>
      <c r="BX144" s="127"/>
      <c r="BY144" s="210">
        <f>(SUM($BQ144,$BS144,$BU144))-(SUM($BI144,$BK144,$BM144))</f>
        <v>0</v>
      </c>
      <c r="BZ144" s="119"/>
      <c r="CB144" s="120"/>
      <c r="CC144" s="5"/>
      <c r="CD144" s="119"/>
      <c r="CF144" s="120"/>
      <c r="CG144" s="5"/>
      <c r="CH144" s="121"/>
      <c r="CI144" s="5"/>
      <c r="CJ144" s="121"/>
      <c r="CK144" s="5"/>
      <c r="CL144" s="119"/>
      <c r="CN144" s="120"/>
      <c r="CO144" s="13"/>
      <c r="CP144" s="124"/>
      <c r="CQ144" s="13"/>
      <c r="CR144" s="124"/>
      <c r="CS144" s="13"/>
      <c r="CT144" s="125"/>
      <c r="CU144" s="126"/>
      <c r="CV144" s="127"/>
      <c r="CW144" s="517">
        <f t="shared" si="11"/>
        <v>0</v>
      </c>
      <c r="CX144" s="125"/>
      <c r="CY144" s="126"/>
      <c r="CZ144" s="127"/>
      <c r="DA144" s="518">
        <f t="shared" si="12"/>
        <v>0</v>
      </c>
      <c r="DB144" s="119"/>
    </row>
    <row r="145" spans="1:106" ht="5.15" customHeight="1" x14ac:dyDescent="0.35">
      <c r="A145" s="115"/>
      <c r="B145" s="32"/>
      <c r="C145" s="46"/>
      <c r="D145" s="32"/>
      <c r="E145" s="32"/>
      <c r="F145" s="36"/>
      <c r="H145" s="29"/>
      <c r="I145" s="139"/>
      <c r="J145" s="140"/>
      <c r="K145" s="141"/>
      <c r="L145" s="142"/>
      <c r="M145" s="139"/>
      <c r="N145" s="139"/>
      <c r="O145" s="139"/>
      <c r="P145" s="36"/>
      <c r="R145" s="29"/>
      <c r="S145" s="46"/>
      <c r="T145" s="36"/>
      <c r="V145" s="29"/>
      <c r="W145" s="32"/>
      <c r="X145" s="36"/>
      <c r="Z145" s="29"/>
      <c r="AA145" s="502"/>
      <c r="AB145" s="502"/>
      <c r="AC145" s="502"/>
      <c r="AD145" s="502"/>
      <c r="AE145" s="502"/>
      <c r="AF145" s="503"/>
      <c r="AG145" s="504"/>
      <c r="AH145" s="505"/>
      <c r="AI145" s="502"/>
      <c r="AJ145" s="502"/>
      <c r="AK145" s="502"/>
      <c r="AL145" s="502"/>
      <c r="AM145" s="502"/>
      <c r="AN145" s="36"/>
      <c r="AP145" s="29"/>
      <c r="AQ145" s="121"/>
      <c r="AR145" s="139"/>
      <c r="AS145" s="121"/>
      <c r="AT145" s="139"/>
      <c r="AU145" s="121"/>
      <c r="AV145" s="139"/>
      <c r="AW145" s="121"/>
      <c r="AX145" s="36"/>
      <c r="AZ145" s="29"/>
      <c r="BA145" s="143"/>
      <c r="BB145" s="143"/>
      <c r="BC145" s="143"/>
      <c r="BD145" s="143"/>
      <c r="BE145" s="143"/>
      <c r="BF145" s="36"/>
      <c r="BH145" s="29"/>
      <c r="BI145" s="124"/>
      <c r="BJ145" s="143"/>
      <c r="BK145" s="124"/>
      <c r="BL145" s="143"/>
      <c r="BM145" s="124"/>
      <c r="BN145" s="144"/>
      <c r="BO145" s="145"/>
      <c r="BP145" s="146"/>
      <c r="BQ145" s="124"/>
      <c r="BR145" s="143"/>
      <c r="BS145" s="124"/>
      <c r="BT145" s="143"/>
      <c r="BU145" s="124"/>
      <c r="BV145" s="144"/>
      <c r="BW145" s="145"/>
      <c r="BX145" s="146"/>
      <c r="BY145" s="124"/>
      <c r="BZ145" s="36"/>
      <c r="CB145" s="29"/>
      <c r="CC145" s="506"/>
      <c r="CD145" s="36"/>
      <c r="CF145" s="29"/>
      <c r="CG145" s="139"/>
      <c r="CH145" s="139"/>
      <c r="CI145" s="139"/>
      <c r="CJ145" s="139"/>
      <c r="CK145" s="139"/>
      <c r="CL145" s="36"/>
      <c r="CN145" s="29"/>
      <c r="CO145" s="143"/>
      <c r="CP145" s="143"/>
      <c r="CQ145" s="143"/>
      <c r="CR145" s="143"/>
      <c r="CS145" s="143"/>
      <c r="CT145" s="144"/>
      <c r="CU145" s="145"/>
      <c r="CV145" s="146"/>
      <c r="CW145" s="124"/>
      <c r="CX145" s="144"/>
      <c r="CY145" s="145"/>
      <c r="CZ145" s="146"/>
      <c r="DA145" s="185"/>
      <c r="DB145" s="36"/>
    </row>
    <row r="146" spans="1:106" s="92" customFormat="1" x14ac:dyDescent="0.35">
      <c r="A146" s="118"/>
      <c r="B146" s="46"/>
      <c r="C146" s="11"/>
      <c r="D146" s="46"/>
      <c r="E146" s="4"/>
      <c r="F146" s="119"/>
      <c r="H146" s="120"/>
      <c r="I146" s="15"/>
      <c r="J146" s="122"/>
      <c r="K146" s="40"/>
      <c r="L146" s="123"/>
      <c r="M146" s="15"/>
      <c r="N146" s="121"/>
      <c r="O146" s="15"/>
      <c r="P146" s="119"/>
      <c r="R146" s="120"/>
      <c r="S146" s="3">
        <f t="shared" si="7"/>
        <v>0</v>
      </c>
      <c r="T146" s="119"/>
      <c r="V146" s="120"/>
      <c r="W146" s="1"/>
      <c r="X146" s="119"/>
      <c r="Z146" s="120"/>
      <c r="AA146" s="12"/>
      <c r="AB146" s="498"/>
      <c r="AC146" s="12"/>
      <c r="AD146" s="498"/>
      <c r="AE146" s="12"/>
      <c r="AF146" s="499"/>
      <c r="AG146" s="500"/>
      <c r="AH146" s="501"/>
      <c r="AI146" s="12"/>
      <c r="AJ146" s="498"/>
      <c r="AK146" s="12"/>
      <c r="AL146" s="498"/>
      <c r="AM146" s="12"/>
      <c r="AN146" s="119"/>
      <c r="AP146" s="120"/>
      <c r="AQ146" s="209">
        <f>ROUND($AW146*$AI146,0)</f>
        <v>0</v>
      </c>
      <c r="AR146" s="121"/>
      <c r="AS146" s="209">
        <f>ROUND($AW146*$AK146,0)</f>
        <v>0</v>
      </c>
      <c r="AT146" s="121"/>
      <c r="AU146" s="209">
        <f>AW146-AQ146-AS146</f>
        <v>0</v>
      </c>
      <c r="AV146" s="121"/>
      <c r="AW146" s="209">
        <f>$S146-$W146</f>
        <v>0</v>
      </c>
      <c r="AX146" s="119"/>
      <c r="AZ146" s="120"/>
      <c r="BA146" s="13"/>
      <c r="BB146" s="124"/>
      <c r="BC146" s="13"/>
      <c r="BD146" s="124"/>
      <c r="BE146" s="13"/>
      <c r="BF146" s="119"/>
      <c r="BH146" s="120"/>
      <c r="BI146" s="210">
        <f>(ROUND($I146*$AA146,0))*$BA146</f>
        <v>0</v>
      </c>
      <c r="BJ146" s="124"/>
      <c r="BK146" s="210">
        <f>(ROUND($I146*$AC146,0))*BC146</f>
        <v>0</v>
      </c>
      <c r="BL146" s="124"/>
      <c r="BM146" s="210">
        <f>(I146-(ROUND((I146*AA146),0))-(ROUND((I146*AC146),0)))*BE146</f>
        <v>0</v>
      </c>
      <c r="BN146" s="125"/>
      <c r="BO146" s="126"/>
      <c r="BP146" s="127"/>
      <c r="BQ146" s="210">
        <f t="shared" si="8"/>
        <v>0</v>
      </c>
      <c r="BR146" s="124"/>
      <c r="BS146" s="210">
        <f t="shared" si="9"/>
        <v>0</v>
      </c>
      <c r="BT146" s="124"/>
      <c r="BU146" s="210">
        <f t="shared" si="10"/>
        <v>0</v>
      </c>
      <c r="BV146" s="125"/>
      <c r="BW146" s="126"/>
      <c r="BX146" s="127"/>
      <c r="BY146" s="210">
        <f>(SUM($BQ146,$BS146,$BU146))-(SUM($BI146,$BK146,$BM146))</f>
        <v>0</v>
      </c>
      <c r="BZ146" s="119"/>
      <c r="CB146" s="120"/>
      <c r="CC146" s="5"/>
      <c r="CD146" s="119"/>
      <c r="CF146" s="120"/>
      <c r="CG146" s="5"/>
      <c r="CH146" s="121"/>
      <c r="CI146" s="5"/>
      <c r="CJ146" s="121"/>
      <c r="CK146" s="5"/>
      <c r="CL146" s="119"/>
      <c r="CN146" s="120"/>
      <c r="CO146" s="13"/>
      <c r="CP146" s="124"/>
      <c r="CQ146" s="13"/>
      <c r="CR146" s="124"/>
      <c r="CS146" s="13"/>
      <c r="CT146" s="125"/>
      <c r="CU146" s="126"/>
      <c r="CV146" s="127"/>
      <c r="CW146" s="517">
        <f t="shared" si="11"/>
        <v>0</v>
      </c>
      <c r="CX146" s="125"/>
      <c r="CY146" s="126"/>
      <c r="CZ146" s="127"/>
      <c r="DA146" s="518">
        <f t="shared" si="12"/>
        <v>0</v>
      </c>
      <c r="DB146" s="119"/>
    </row>
    <row r="147" spans="1:106" ht="5.15" customHeight="1" x14ac:dyDescent="0.35">
      <c r="A147" s="115"/>
      <c r="B147" s="32"/>
      <c r="C147" s="46"/>
      <c r="D147" s="32"/>
      <c r="E147" s="32"/>
      <c r="F147" s="36"/>
      <c r="H147" s="29"/>
      <c r="I147" s="139"/>
      <c r="J147" s="140"/>
      <c r="K147" s="141"/>
      <c r="L147" s="142"/>
      <c r="M147" s="139"/>
      <c r="N147" s="139"/>
      <c r="O147" s="139"/>
      <c r="P147" s="36"/>
      <c r="R147" s="29"/>
      <c r="S147" s="46"/>
      <c r="T147" s="36"/>
      <c r="V147" s="29"/>
      <c r="W147" s="32"/>
      <c r="X147" s="36"/>
      <c r="Z147" s="29"/>
      <c r="AA147" s="502"/>
      <c r="AB147" s="502"/>
      <c r="AC147" s="502"/>
      <c r="AD147" s="502"/>
      <c r="AE147" s="502"/>
      <c r="AF147" s="503"/>
      <c r="AG147" s="504"/>
      <c r="AH147" s="505"/>
      <c r="AI147" s="502"/>
      <c r="AJ147" s="502"/>
      <c r="AK147" s="502"/>
      <c r="AL147" s="502"/>
      <c r="AM147" s="502"/>
      <c r="AN147" s="36"/>
      <c r="AP147" s="29"/>
      <c r="AQ147" s="121"/>
      <c r="AR147" s="139"/>
      <c r="AS147" s="121"/>
      <c r="AT147" s="139"/>
      <c r="AU147" s="121"/>
      <c r="AV147" s="139"/>
      <c r="AW147" s="121"/>
      <c r="AX147" s="36"/>
      <c r="AZ147" s="29"/>
      <c r="BA147" s="143"/>
      <c r="BB147" s="143"/>
      <c r="BC147" s="143"/>
      <c r="BD147" s="143"/>
      <c r="BE147" s="143"/>
      <c r="BF147" s="36"/>
      <c r="BH147" s="29"/>
      <c r="BI147" s="124"/>
      <c r="BJ147" s="143"/>
      <c r="BK147" s="124"/>
      <c r="BL147" s="143"/>
      <c r="BM147" s="124"/>
      <c r="BN147" s="144"/>
      <c r="BO147" s="145"/>
      <c r="BP147" s="146"/>
      <c r="BQ147" s="124"/>
      <c r="BR147" s="143"/>
      <c r="BS147" s="124"/>
      <c r="BT147" s="143"/>
      <c r="BU147" s="124"/>
      <c r="BV147" s="144"/>
      <c r="BW147" s="145"/>
      <c r="BX147" s="146"/>
      <c r="BY147" s="124"/>
      <c r="BZ147" s="36"/>
      <c r="CB147" s="29"/>
      <c r="CC147" s="506"/>
      <c r="CD147" s="36"/>
      <c r="CF147" s="29"/>
      <c r="CG147" s="139"/>
      <c r="CH147" s="139"/>
      <c r="CI147" s="139"/>
      <c r="CJ147" s="139"/>
      <c r="CK147" s="139"/>
      <c r="CL147" s="36"/>
      <c r="CN147" s="29"/>
      <c r="CO147" s="143"/>
      <c r="CP147" s="143"/>
      <c r="CQ147" s="143"/>
      <c r="CR147" s="143"/>
      <c r="CS147" s="143"/>
      <c r="CT147" s="144"/>
      <c r="CU147" s="145"/>
      <c r="CV147" s="146"/>
      <c r="CW147" s="124"/>
      <c r="CX147" s="144"/>
      <c r="CY147" s="145"/>
      <c r="CZ147" s="146"/>
      <c r="DA147" s="185"/>
      <c r="DB147" s="36"/>
    </row>
    <row r="148" spans="1:106" s="92" customFormat="1" x14ac:dyDescent="0.35">
      <c r="A148" s="118"/>
      <c r="B148" s="46"/>
      <c r="C148" s="11"/>
      <c r="D148" s="46"/>
      <c r="E148" s="4"/>
      <c r="F148" s="119"/>
      <c r="H148" s="120"/>
      <c r="I148" s="15"/>
      <c r="J148" s="122"/>
      <c r="K148" s="40"/>
      <c r="L148" s="123"/>
      <c r="M148" s="15"/>
      <c r="N148" s="121"/>
      <c r="O148" s="15"/>
      <c r="P148" s="119"/>
      <c r="R148" s="120"/>
      <c r="S148" s="3">
        <f t="shared" ref="S148:S168" si="14">$I148-$M148+$O148</f>
        <v>0</v>
      </c>
      <c r="T148" s="119"/>
      <c r="V148" s="120"/>
      <c r="W148" s="1"/>
      <c r="X148" s="119"/>
      <c r="Z148" s="120"/>
      <c r="AA148" s="12"/>
      <c r="AB148" s="498"/>
      <c r="AC148" s="12"/>
      <c r="AD148" s="498"/>
      <c r="AE148" s="12"/>
      <c r="AF148" s="499"/>
      <c r="AG148" s="500"/>
      <c r="AH148" s="501"/>
      <c r="AI148" s="12"/>
      <c r="AJ148" s="498"/>
      <c r="AK148" s="12"/>
      <c r="AL148" s="498"/>
      <c r="AM148" s="12"/>
      <c r="AN148" s="119"/>
      <c r="AP148" s="120"/>
      <c r="AQ148" s="209">
        <f>ROUND($AW148*$AI148,0)</f>
        <v>0</v>
      </c>
      <c r="AR148" s="121"/>
      <c r="AS148" s="209">
        <f>ROUND($AW148*$AK148,0)</f>
        <v>0</v>
      </c>
      <c r="AT148" s="121"/>
      <c r="AU148" s="209">
        <f>AW148-AQ148-AS148</f>
        <v>0</v>
      </c>
      <c r="AV148" s="121"/>
      <c r="AW148" s="209">
        <f>$S148-$W148</f>
        <v>0</v>
      </c>
      <c r="AX148" s="119"/>
      <c r="AZ148" s="120"/>
      <c r="BA148" s="13"/>
      <c r="BB148" s="124"/>
      <c r="BC148" s="13"/>
      <c r="BD148" s="124"/>
      <c r="BE148" s="13"/>
      <c r="BF148" s="119"/>
      <c r="BH148" s="120"/>
      <c r="BI148" s="210">
        <f>(ROUND($I148*$AA148,0))*$BA148</f>
        <v>0</v>
      </c>
      <c r="BJ148" s="124"/>
      <c r="BK148" s="210">
        <f>(ROUND($I148*$AC148,0))*BC148</f>
        <v>0</v>
      </c>
      <c r="BL148" s="124"/>
      <c r="BM148" s="210">
        <f>(I148-(ROUND((I148*AA148),0))-(ROUND((I148*AC148),0)))*BE148</f>
        <v>0</v>
      </c>
      <c r="BN148" s="125"/>
      <c r="BO148" s="126"/>
      <c r="BP148" s="127"/>
      <c r="BQ148" s="210">
        <f t="shared" ref="BQ148:BQ168" si="15">$AQ148*$BA148</f>
        <v>0</v>
      </c>
      <c r="BR148" s="124"/>
      <c r="BS148" s="210">
        <f t="shared" ref="BS148:BS168" si="16">$AS148*BC148</f>
        <v>0</v>
      </c>
      <c r="BT148" s="124"/>
      <c r="BU148" s="210">
        <f t="shared" ref="BU148:BU168" si="17">$AU148*$BE148</f>
        <v>0</v>
      </c>
      <c r="BV148" s="125"/>
      <c r="BW148" s="126"/>
      <c r="BX148" s="127"/>
      <c r="BY148" s="210">
        <f>(SUM($BQ148,$BS148,$BU148))-(SUM($BI148,$BK148,$BM148))</f>
        <v>0</v>
      </c>
      <c r="BZ148" s="119"/>
      <c r="CB148" s="120"/>
      <c r="CC148" s="5"/>
      <c r="CD148" s="119"/>
      <c r="CF148" s="120"/>
      <c r="CG148" s="5"/>
      <c r="CH148" s="121"/>
      <c r="CI148" s="5"/>
      <c r="CJ148" s="121"/>
      <c r="CK148" s="5"/>
      <c r="CL148" s="119"/>
      <c r="CN148" s="120"/>
      <c r="CO148" s="13"/>
      <c r="CP148" s="124"/>
      <c r="CQ148" s="13"/>
      <c r="CR148" s="124"/>
      <c r="CS148" s="13"/>
      <c r="CT148" s="125"/>
      <c r="CU148" s="126"/>
      <c r="CV148" s="127"/>
      <c r="CW148" s="517">
        <f t="shared" ref="CW148:CW168" si="18">(SUMPRODUCT($CG148:$CK148,$CO148:$CS148))</f>
        <v>0</v>
      </c>
      <c r="CX148" s="125"/>
      <c r="CY148" s="126"/>
      <c r="CZ148" s="127"/>
      <c r="DA148" s="518">
        <f t="shared" ref="DA148:DA168" si="19">SUM($BY148+$CC148+$CW148)</f>
        <v>0</v>
      </c>
      <c r="DB148" s="119"/>
    </row>
    <row r="149" spans="1:106" ht="5.15" customHeight="1" x14ac:dyDescent="0.35">
      <c r="A149" s="115"/>
      <c r="B149" s="32"/>
      <c r="C149" s="46"/>
      <c r="D149" s="32"/>
      <c r="E149" s="32"/>
      <c r="F149" s="36"/>
      <c r="H149" s="29"/>
      <c r="I149" s="139"/>
      <c r="J149" s="140"/>
      <c r="K149" s="141"/>
      <c r="L149" s="142"/>
      <c r="M149" s="139"/>
      <c r="N149" s="139"/>
      <c r="O149" s="139"/>
      <c r="P149" s="36"/>
      <c r="R149" s="29"/>
      <c r="S149" s="46"/>
      <c r="T149" s="36"/>
      <c r="V149" s="29"/>
      <c r="W149" s="32"/>
      <c r="X149" s="36"/>
      <c r="Z149" s="29"/>
      <c r="AA149" s="502"/>
      <c r="AB149" s="502"/>
      <c r="AC149" s="502"/>
      <c r="AD149" s="502"/>
      <c r="AE149" s="502"/>
      <c r="AF149" s="503"/>
      <c r="AG149" s="504"/>
      <c r="AH149" s="505"/>
      <c r="AI149" s="502"/>
      <c r="AJ149" s="502"/>
      <c r="AK149" s="502"/>
      <c r="AL149" s="502"/>
      <c r="AM149" s="502"/>
      <c r="AN149" s="36"/>
      <c r="AP149" s="29"/>
      <c r="AQ149" s="121"/>
      <c r="AR149" s="139"/>
      <c r="AS149" s="121"/>
      <c r="AT149" s="139"/>
      <c r="AU149" s="121"/>
      <c r="AV149" s="139"/>
      <c r="AW149" s="121"/>
      <c r="AX149" s="36"/>
      <c r="AZ149" s="29"/>
      <c r="BA149" s="143"/>
      <c r="BB149" s="143"/>
      <c r="BC149" s="143"/>
      <c r="BD149" s="143"/>
      <c r="BE149" s="143"/>
      <c r="BF149" s="36"/>
      <c r="BH149" s="29"/>
      <c r="BI149" s="124"/>
      <c r="BJ149" s="143"/>
      <c r="BK149" s="124"/>
      <c r="BL149" s="143"/>
      <c r="BM149" s="124"/>
      <c r="BN149" s="144"/>
      <c r="BO149" s="145"/>
      <c r="BP149" s="146"/>
      <c r="BQ149" s="124"/>
      <c r="BR149" s="143"/>
      <c r="BS149" s="124"/>
      <c r="BT149" s="143"/>
      <c r="BU149" s="124"/>
      <c r="BV149" s="144"/>
      <c r="BW149" s="145"/>
      <c r="BX149" s="146"/>
      <c r="BY149" s="124"/>
      <c r="BZ149" s="36"/>
      <c r="CB149" s="29"/>
      <c r="CC149" s="506"/>
      <c r="CD149" s="36"/>
      <c r="CF149" s="29"/>
      <c r="CG149" s="139"/>
      <c r="CH149" s="139"/>
      <c r="CI149" s="139"/>
      <c r="CJ149" s="139"/>
      <c r="CK149" s="139"/>
      <c r="CL149" s="36"/>
      <c r="CN149" s="29"/>
      <c r="CO149" s="143"/>
      <c r="CP149" s="143"/>
      <c r="CQ149" s="143"/>
      <c r="CR149" s="143"/>
      <c r="CS149" s="143"/>
      <c r="CT149" s="144"/>
      <c r="CU149" s="145"/>
      <c r="CV149" s="146"/>
      <c r="CW149" s="124"/>
      <c r="CX149" s="144"/>
      <c r="CY149" s="145"/>
      <c r="CZ149" s="146"/>
      <c r="DA149" s="185"/>
      <c r="DB149" s="36"/>
    </row>
    <row r="150" spans="1:106" s="92" customFormat="1" x14ac:dyDescent="0.35">
      <c r="A150" s="118"/>
      <c r="B150" s="46"/>
      <c r="C150" s="11"/>
      <c r="D150" s="46"/>
      <c r="E150" s="4"/>
      <c r="F150" s="119"/>
      <c r="H150" s="120"/>
      <c r="I150" s="15"/>
      <c r="J150" s="122"/>
      <c r="K150" s="40"/>
      <c r="L150" s="123"/>
      <c r="M150" s="15"/>
      <c r="N150" s="121"/>
      <c r="O150" s="15"/>
      <c r="P150" s="119"/>
      <c r="R150" s="120"/>
      <c r="S150" s="3">
        <f t="shared" si="14"/>
        <v>0</v>
      </c>
      <c r="T150" s="119"/>
      <c r="V150" s="120"/>
      <c r="W150" s="1"/>
      <c r="X150" s="119"/>
      <c r="Z150" s="120"/>
      <c r="AA150" s="12"/>
      <c r="AB150" s="498"/>
      <c r="AC150" s="12"/>
      <c r="AD150" s="498"/>
      <c r="AE150" s="12"/>
      <c r="AF150" s="499"/>
      <c r="AG150" s="500"/>
      <c r="AH150" s="501"/>
      <c r="AI150" s="12"/>
      <c r="AJ150" s="498"/>
      <c r="AK150" s="12"/>
      <c r="AL150" s="498"/>
      <c r="AM150" s="12"/>
      <c r="AN150" s="119"/>
      <c r="AP150" s="120"/>
      <c r="AQ150" s="209">
        <f>ROUND($AW150*$AI150,0)</f>
        <v>0</v>
      </c>
      <c r="AR150" s="121"/>
      <c r="AS150" s="209">
        <f>ROUND($AW150*$AK150,0)</f>
        <v>0</v>
      </c>
      <c r="AT150" s="121"/>
      <c r="AU150" s="209">
        <f>AW150-AQ150-AS150</f>
        <v>0</v>
      </c>
      <c r="AV150" s="121"/>
      <c r="AW150" s="209">
        <f>$S150-$W150</f>
        <v>0</v>
      </c>
      <c r="AX150" s="119"/>
      <c r="AZ150" s="120"/>
      <c r="BA150" s="13"/>
      <c r="BB150" s="124"/>
      <c r="BC150" s="13"/>
      <c r="BD150" s="124"/>
      <c r="BE150" s="13"/>
      <c r="BF150" s="119"/>
      <c r="BH150" s="120"/>
      <c r="BI150" s="210">
        <f>(ROUND($I150*$AA150,0))*$BA150</f>
        <v>0</v>
      </c>
      <c r="BJ150" s="124"/>
      <c r="BK150" s="210">
        <f>(ROUND($I150*$AC150,0))*BC150</f>
        <v>0</v>
      </c>
      <c r="BL150" s="124"/>
      <c r="BM150" s="210">
        <f>(I150-(ROUND((I150*AA150),0))-(ROUND((I150*AC150),0)))*BE150</f>
        <v>0</v>
      </c>
      <c r="BN150" s="125"/>
      <c r="BO150" s="126"/>
      <c r="BP150" s="127"/>
      <c r="BQ150" s="210">
        <f t="shared" si="15"/>
        <v>0</v>
      </c>
      <c r="BR150" s="124"/>
      <c r="BS150" s="210">
        <f t="shared" si="16"/>
        <v>0</v>
      </c>
      <c r="BT150" s="124"/>
      <c r="BU150" s="210">
        <f t="shared" si="17"/>
        <v>0</v>
      </c>
      <c r="BV150" s="125"/>
      <c r="BW150" s="126"/>
      <c r="BX150" s="127"/>
      <c r="BY150" s="210">
        <f>(SUM($BQ150,$BS150,$BU150))-(SUM($BI150,$BK150,$BM150))</f>
        <v>0</v>
      </c>
      <c r="BZ150" s="119"/>
      <c r="CB150" s="120"/>
      <c r="CC150" s="5"/>
      <c r="CD150" s="119"/>
      <c r="CF150" s="120"/>
      <c r="CG150" s="5"/>
      <c r="CH150" s="121"/>
      <c r="CI150" s="5"/>
      <c r="CJ150" s="121"/>
      <c r="CK150" s="5"/>
      <c r="CL150" s="119"/>
      <c r="CN150" s="120"/>
      <c r="CO150" s="13"/>
      <c r="CP150" s="124"/>
      <c r="CQ150" s="13"/>
      <c r="CR150" s="124"/>
      <c r="CS150" s="13"/>
      <c r="CT150" s="125"/>
      <c r="CU150" s="126"/>
      <c r="CV150" s="127"/>
      <c r="CW150" s="517">
        <f t="shared" si="18"/>
        <v>0</v>
      </c>
      <c r="CX150" s="125"/>
      <c r="CY150" s="126"/>
      <c r="CZ150" s="127"/>
      <c r="DA150" s="518">
        <f t="shared" si="19"/>
        <v>0</v>
      </c>
      <c r="DB150" s="119"/>
    </row>
    <row r="151" spans="1:106" ht="5.15" customHeight="1" x14ac:dyDescent="0.35">
      <c r="A151" s="115"/>
      <c r="B151" s="32"/>
      <c r="C151" s="46"/>
      <c r="D151" s="32"/>
      <c r="E151" s="32"/>
      <c r="F151" s="36"/>
      <c r="H151" s="29"/>
      <c r="I151" s="139"/>
      <c r="J151" s="140"/>
      <c r="K151" s="141"/>
      <c r="L151" s="142"/>
      <c r="M151" s="139"/>
      <c r="N151" s="139"/>
      <c r="O151" s="139"/>
      <c r="P151" s="36"/>
      <c r="R151" s="29"/>
      <c r="S151" s="46"/>
      <c r="T151" s="36"/>
      <c r="V151" s="29"/>
      <c r="W151" s="32"/>
      <c r="X151" s="36"/>
      <c r="Z151" s="29"/>
      <c r="AA151" s="502"/>
      <c r="AB151" s="502"/>
      <c r="AC151" s="502"/>
      <c r="AD151" s="502"/>
      <c r="AE151" s="502"/>
      <c r="AF151" s="503"/>
      <c r="AG151" s="504"/>
      <c r="AH151" s="505"/>
      <c r="AI151" s="502"/>
      <c r="AJ151" s="502"/>
      <c r="AK151" s="502"/>
      <c r="AL151" s="502"/>
      <c r="AM151" s="502"/>
      <c r="AN151" s="36"/>
      <c r="AP151" s="29"/>
      <c r="AQ151" s="121"/>
      <c r="AR151" s="139"/>
      <c r="AS151" s="121"/>
      <c r="AT151" s="139"/>
      <c r="AU151" s="121"/>
      <c r="AV151" s="139"/>
      <c r="AW151" s="121"/>
      <c r="AX151" s="36"/>
      <c r="AZ151" s="29"/>
      <c r="BA151" s="143"/>
      <c r="BB151" s="143"/>
      <c r="BC151" s="143"/>
      <c r="BD151" s="143"/>
      <c r="BE151" s="143"/>
      <c r="BF151" s="36"/>
      <c r="BH151" s="29"/>
      <c r="BI151" s="124"/>
      <c r="BJ151" s="143"/>
      <c r="BK151" s="124"/>
      <c r="BL151" s="143"/>
      <c r="BM151" s="124"/>
      <c r="BN151" s="144"/>
      <c r="BO151" s="145"/>
      <c r="BP151" s="146"/>
      <c r="BQ151" s="124"/>
      <c r="BR151" s="143"/>
      <c r="BS151" s="124"/>
      <c r="BT151" s="143"/>
      <c r="BU151" s="124"/>
      <c r="BV151" s="144"/>
      <c r="BW151" s="145"/>
      <c r="BX151" s="146"/>
      <c r="BY151" s="124"/>
      <c r="BZ151" s="36"/>
      <c r="CB151" s="29"/>
      <c r="CC151" s="506"/>
      <c r="CD151" s="36"/>
      <c r="CF151" s="29"/>
      <c r="CG151" s="139"/>
      <c r="CH151" s="139"/>
      <c r="CI151" s="139"/>
      <c r="CJ151" s="139"/>
      <c r="CK151" s="139"/>
      <c r="CL151" s="36"/>
      <c r="CN151" s="29"/>
      <c r="CO151" s="143"/>
      <c r="CP151" s="143"/>
      <c r="CQ151" s="143"/>
      <c r="CR151" s="143"/>
      <c r="CS151" s="143"/>
      <c r="CT151" s="144"/>
      <c r="CU151" s="145"/>
      <c r="CV151" s="146"/>
      <c r="CW151" s="124"/>
      <c r="CX151" s="144"/>
      <c r="CY151" s="145"/>
      <c r="CZ151" s="146"/>
      <c r="DA151" s="185"/>
      <c r="DB151" s="36"/>
    </row>
    <row r="152" spans="1:106" s="92" customFormat="1" x14ac:dyDescent="0.35">
      <c r="A152" s="118"/>
      <c r="B152" s="46"/>
      <c r="C152" s="11"/>
      <c r="D152" s="46"/>
      <c r="E152" s="4"/>
      <c r="F152" s="119"/>
      <c r="H152" s="120"/>
      <c r="I152" s="15"/>
      <c r="J152" s="122"/>
      <c r="K152" s="40"/>
      <c r="L152" s="123"/>
      <c r="M152" s="15"/>
      <c r="N152" s="121"/>
      <c r="O152" s="15"/>
      <c r="P152" s="119"/>
      <c r="R152" s="120"/>
      <c r="S152" s="3">
        <f t="shared" si="14"/>
        <v>0</v>
      </c>
      <c r="T152" s="119"/>
      <c r="V152" s="120"/>
      <c r="W152" s="1"/>
      <c r="X152" s="119"/>
      <c r="Z152" s="120"/>
      <c r="AA152" s="12"/>
      <c r="AB152" s="498"/>
      <c r="AC152" s="12"/>
      <c r="AD152" s="498"/>
      <c r="AE152" s="12"/>
      <c r="AF152" s="499"/>
      <c r="AG152" s="500"/>
      <c r="AH152" s="501"/>
      <c r="AI152" s="12"/>
      <c r="AJ152" s="498"/>
      <c r="AK152" s="12"/>
      <c r="AL152" s="498"/>
      <c r="AM152" s="12"/>
      <c r="AN152" s="119"/>
      <c r="AP152" s="120"/>
      <c r="AQ152" s="209">
        <f>ROUND($AW152*$AI152,0)</f>
        <v>0</v>
      </c>
      <c r="AR152" s="121"/>
      <c r="AS152" s="209">
        <f>ROUND($AW152*$AK152,0)</f>
        <v>0</v>
      </c>
      <c r="AT152" s="121"/>
      <c r="AU152" s="209">
        <f>AW152-AQ152-AS152</f>
        <v>0</v>
      </c>
      <c r="AV152" s="121"/>
      <c r="AW152" s="209">
        <f>$S152-$W152</f>
        <v>0</v>
      </c>
      <c r="AX152" s="119"/>
      <c r="AZ152" s="120"/>
      <c r="BA152" s="13"/>
      <c r="BB152" s="124"/>
      <c r="BC152" s="13"/>
      <c r="BD152" s="124"/>
      <c r="BE152" s="13"/>
      <c r="BF152" s="119"/>
      <c r="BH152" s="120"/>
      <c r="BI152" s="210">
        <f>(ROUND($I152*$AA152,0))*$BA152</f>
        <v>0</v>
      </c>
      <c r="BJ152" s="124"/>
      <c r="BK152" s="210">
        <f>(ROUND($I152*$AC152,0))*BC152</f>
        <v>0</v>
      </c>
      <c r="BL152" s="124"/>
      <c r="BM152" s="210">
        <f>(I152-(ROUND((I152*AA152),0))-(ROUND((I152*AC152),0)))*BE152</f>
        <v>0</v>
      </c>
      <c r="BN152" s="125"/>
      <c r="BO152" s="126"/>
      <c r="BP152" s="127"/>
      <c r="BQ152" s="210">
        <f t="shared" si="15"/>
        <v>0</v>
      </c>
      <c r="BR152" s="124"/>
      <c r="BS152" s="210">
        <f t="shared" si="16"/>
        <v>0</v>
      </c>
      <c r="BT152" s="124"/>
      <c r="BU152" s="210">
        <f t="shared" si="17"/>
        <v>0</v>
      </c>
      <c r="BV152" s="125"/>
      <c r="BW152" s="126"/>
      <c r="BX152" s="127"/>
      <c r="BY152" s="210">
        <f>(SUM($BQ152,$BS152,$BU152))-(SUM($BI152,$BK152,$BM152))</f>
        <v>0</v>
      </c>
      <c r="BZ152" s="119"/>
      <c r="CB152" s="120"/>
      <c r="CC152" s="5"/>
      <c r="CD152" s="119"/>
      <c r="CF152" s="120"/>
      <c r="CG152" s="5"/>
      <c r="CH152" s="121"/>
      <c r="CI152" s="5"/>
      <c r="CJ152" s="121"/>
      <c r="CK152" s="5"/>
      <c r="CL152" s="119"/>
      <c r="CN152" s="120"/>
      <c r="CO152" s="13"/>
      <c r="CP152" s="124"/>
      <c r="CQ152" s="13"/>
      <c r="CR152" s="124"/>
      <c r="CS152" s="13"/>
      <c r="CT152" s="125"/>
      <c r="CU152" s="126"/>
      <c r="CV152" s="127"/>
      <c r="CW152" s="517">
        <f t="shared" si="18"/>
        <v>0</v>
      </c>
      <c r="CX152" s="125"/>
      <c r="CY152" s="126"/>
      <c r="CZ152" s="127"/>
      <c r="DA152" s="518">
        <f t="shared" si="19"/>
        <v>0</v>
      </c>
      <c r="DB152" s="119"/>
    </row>
    <row r="153" spans="1:106" ht="5.15" customHeight="1" x14ac:dyDescent="0.35">
      <c r="A153" s="115"/>
      <c r="B153" s="32"/>
      <c r="C153" s="46"/>
      <c r="D153" s="32"/>
      <c r="E153" s="32"/>
      <c r="F153" s="36"/>
      <c r="H153" s="29"/>
      <c r="I153" s="139"/>
      <c r="J153" s="140"/>
      <c r="K153" s="141"/>
      <c r="L153" s="142"/>
      <c r="M153" s="139"/>
      <c r="N153" s="139"/>
      <c r="O153" s="139"/>
      <c r="P153" s="36"/>
      <c r="R153" s="29"/>
      <c r="S153" s="46"/>
      <c r="T153" s="36"/>
      <c r="V153" s="29"/>
      <c r="W153" s="32"/>
      <c r="X153" s="36"/>
      <c r="Z153" s="29"/>
      <c r="AA153" s="502"/>
      <c r="AB153" s="502"/>
      <c r="AC153" s="502"/>
      <c r="AD153" s="502"/>
      <c r="AE153" s="502"/>
      <c r="AF153" s="503"/>
      <c r="AG153" s="504"/>
      <c r="AH153" s="505"/>
      <c r="AI153" s="502"/>
      <c r="AJ153" s="502"/>
      <c r="AK153" s="502"/>
      <c r="AL153" s="502"/>
      <c r="AM153" s="502"/>
      <c r="AN153" s="36"/>
      <c r="AP153" s="29"/>
      <c r="AQ153" s="121"/>
      <c r="AR153" s="139"/>
      <c r="AS153" s="121"/>
      <c r="AT153" s="139"/>
      <c r="AU153" s="121"/>
      <c r="AV153" s="139"/>
      <c r="AW153" s="121"/>
      <c r="AX153" s="36"/>
      <c r="AZ153" s="29"/>
      <c r="BA153" s="143"/>
      <c r="BB153" s="143"/>
      <c r="BC153" s="143"/>
      <c r="BD153" s="143"/>
      <c r="BE153" s="143"/>
      <c r="BF153" s="36"/>
      <c r="BH153" s="29"/>
      <c r="BI153" s="124"/>
      <c r="BJ153" s="143"/>
      <c r="BK153" s="124"/>
      <c r="BL153" s="143"/>
      <c r="BM153" s="124"/>
      <c r="BN153" s="144"/>
      <c r="BO153" s="145"/>
      <c r="BP153" s="146"/>
      <c r="BQ153" s="124"/>
      <c r="BR153" s="143"/>
      <c r="BS153" s="124"/>
      <c r="BT153" s="143"/>
      <c r="BU153" s="124"/>
      <c r="BV153" s="144"/>
      <c r="BW153" s="145"/>
      <c r="BX153" s="146"/>
      <c r="BY153" s="124"/>
      <c r="BZ153" s="36"/>
      <c r="CB153" s="29"/>
      <c r="CC153" s="506"/>
      <c r="CD153" s="36"/>
      <c r="CF153" s="29"/>
      <c r="CG153" s="139"/>
      <c r="CH153" s="139"/>
      <c r="CI153" s="139"/>
      <c r="CJ153" s="139"/>
      <c r="CK153" s="139"/>
      <c r="CL153" s="36"/>
      <c r="CN153" s="29"/>
      <c r="CO153" s="143"/>
      <c r="CP153" s="143"/>
      <c r="CQ153" s="143"/>
      <c r="CR153" s="143"/>
      <c r="CS153" s="143"/>
      <c r="CT153" s="144"/>
      <c r="CU153" s="145"/>
      <c r="CV153" s="146"/>
      <c r="CW153" s="124"/>
      <c r="CX153" s="144"/>
      <c r="CY153" s="145"/>
      <c r="CZ153" s="146"/>
      <c r="DA153" s="185"/>
      <c r="DB153" s="36"/>
    </row>
    <row r="154" spans="1:106" s="92" customFormat="1" x14ac:dyDescent="0.35">
      <c r="A154" s="118"/>
      <c r="B154" s="46"/>
      <c r="C154" s="11"/>
      <c r="D154" s="46"/>
      <c r="E154" s="4"/>
      <c r="F154" s="119"/>
      <c r="H154" s="120"/>
      <c r="I154" s="15"/>
      <c r="J154" s="122"/>
      <c r="K154" s="40"/>
      <c r="L154" s="123"/>
      <c r="M154" s="15"/>
      <c r="N154" s="121"/>
      <c r="O154" s="15"/>
      <c r="P154" s="119"/>
      <c r="R154" s="120"/>
      <c r="S154" s="3">
        <f t="shared" si="14"/>
        <v>0</v>
      </c>
      <c r="T154" s="119"/>
      <c r="V154" s="120"/>
      <c r="W154" s="1"/>
      <c r="X154" s="119"/>
      <c r="Z154" s="120"/>
      <c r="AA154" s="12"/>
      <c r="AB154" s="498"/>
      <c r="AC154" s="12"/>
      <c r="AD154" s="498"/>
      <c r="AE154" s="12"/>
      <c r="AF154" s="499"/>
      <c r="AG154" s="500"/>
      <c r="AH154" s="501"/>
      <c r="AI154" s="12"/>
      <c r="AJ154" s="498"/>
      <c r="AK154" s="12"/>
      <c r="AL154" s="498"/>
      <c r="AM154" s="12"/>
      <c r="AN154" s="119"/>
      <c r="AP154" s="120"/>
      <c r="AQ154" s="209">
        <f>ROUND($AW154*$AI154,0)</f>
        <v>0</v>
      </c>
      <c r="AR154" s="121"/>
      <c r="AS154" s="209">
        <f>ROUND($AW154*$AK154,0)</f>
        <v>0</v>
      </c>
      <c r="AT154" s="121"/>
      <c r="AU154" s="209">
        <f>AW154-AQ154-AS154</f>
        <v>0</v>
      </c>
      <c r="AV154" s="121"/>
      <c r="AW154" s="209">
        <f>$S154-$W154</f>
        <v>0</v>
      </c>
      <c r="AX154" s="119"/>
      <c r="AZ154" s="120"/>
      <c r="BA154" s="13"/>
      <c r="BB154" s="124"/>
      <c r="BC154" s="13"/>
      <c r="BD154" s="124"/>
      <c r="BE154" s="13"/>
      <c r="BF154" s="119"/>
      <c r="BH154" s="120"/>
      <c r="BI154" s="210">
        <f>(ROUND($I154*$AA154,0))*$BA154</f>
        <v>0</v>
      </c>
      <c r="BJ154" s="124"/>
      <c r="BK154" s="210">
        <f>(ROUND($I154*$AC154,0))*BC154</f>
        <v>0</v>
      </c>
      <c r="BL154" s="124"/>
      <c r="BM154" s="210">
        <f>(I154-(ROUND((I154*AA154),0))-(ROUND((I154*AC154),0)))*BE154</f>
        <v>0</v>
      </c>
      <c r="BN154" s="125"/>
      <c r="BO154" s="126"/>
      <c r="BP154" s="127"/>
      <c r="BQ154" s="210">
        <f t="shared" si="15"/>
        <v>0</v>
      </c>
      <c r="BR154" s="124"/>
      <c r="BS154" s="210">
        <f t="shared" si="16"/>
        <v>0</v>
      </c>
      <c r="BT154" s="124"/>
      <c r="BU154" s="210">
        <f t="shared" si="17"/>
        <v>0</v>
      </c>
      <c r="BV154" s="125"/>
      <c r="BW154" s="126"/>
      <c r="BX154" s="127"/>
      <c r="BY154" s="210">
        <f>(SUM($BQ154,$BS154,$BU154))-(SUM($BI154,$BK154,$BM154))</f>
        <v>0</v>
      </c>
      <c r="BZ154" s="119"/>
      <c r="CB154" s="120"/>
      <c r="CC154" s="5"/>
      <c r="CD154" s="119"/>
      <c r="CF154" s="120"/>
      <c r="CG154" s="5"/>
      <c r="CH154" s="121"/>
      <c r="CI154" s="5"/>
      <c r="CJ154" s="121"/>
      <c r="CK154" s="5"/>
      <c r="CL154" s="119"/>
      <c r="CN154" s="120"/>
      <c r="CO154" s="13"/>
      <c r="CP154" s="124"/>
      <c r="CQ154" s="13"/>
      <c r="CR154" s="124"/>
      <c r="CS154" s="13"/>
      <c r="CT154" s="125"/>
      <c r="CU154" s="126"/>
      <c r="CV154" s="127"/>
      <c r="CW154" s="517">
        <f>(SUMPRODUCT($CG154:$CK154,$CO154:$CS154))</f>
        <v>0</v>
      </c>
      <c r="CX154" s="125"/>
      <c r="CY154" s="126"/>
      <c r="CZ154" s="127"/>
      <c r="DA154" s="518">
        <f t="shared" si="19"/>
        <v>0</v>
      </c>
      <c r="DB154" s="119"/>
    </row>
    <row r="155" spans="1:106" ht="5.15" customHeight="1" x14ac:dyDescent="0.35">
      <c r="A155" s="115"/>
      <c r="B155" s="32"/>
      <c r="C155" s="46"/>
      <c r="D155" s="32"/>
      <c r="E155" s="32"/>
      <c r="F155" s="36"/>
      <c r="H155" s="29"/>
      <c r="I155" s="139"/>
      <c r="J155" s="140"/>
      <c r="K155" s="141"/>
      <c r="L155" s="142"/>
      <c r="M155" s="139"/>
      <c r="N155" s="139"/>
      <c r="O155" s="139"/>
      <c r="P155" s="36"/>
      <c r="R155" s="29"/>
      <c r="S155" s="46"/>
      <c r="T155" s="36"/>
      <c r="V155" s="29"/>
      <c r="W155" s="32"/>
      <c r="X155" s="36"/>
      <c r="Z155" s="29"/>
      <c r="AA155" s="502"/>
      <c r="AB155" s="502"/>
      <c r="AC155" s="502"/>
      <c r="AD155" s="502"/>
      <c r="AE155" s="502"/>
      <c r="AF155" s="503"/>
      <c r="AG155" s="504"/>
      <c r="AH155" s="505"/>
      <c r="AI155" s="502"/>
      <c r="AJ155" s="502"/>
      <c r="AK155" s="502"/>
      <c r="AL155" s="502"/>
      <c r="AM155" s="502"/>
      <c r="AN155" s="36"/>
      <c r="AP155" s="29"/>
      <c r="AQ155" s="121"/>
      <c r="AR155" s="139"/>
      <c r="AS155" s="121"/>
      <c r="AT155" s="139"/>
      <c r="AU155" s="121"/>
      <c r="AV155" s="139"/>
      <c r="AW155" s="121"/>
      <c r="AX155" s="36"/>
      <c r="AZ155" s="29"/>
      <c r="BA155" s="143"/>
      <c r="BB155" s="143"/>
      <c r="BC155" s="143"/>
      <c r="BD155" s="143"/>
      <c r="BE155" s="143"/>
      <c r="BF155" s="36"/>
      <c r="BH155" s="29"/>
      <c r="BI155" s="124"/>
      <c r="BJ155" s="143"/>
      <c r="BK155" s="124"/>
      <c r="BL155" s="143"/>
      <c r="BM155" s="124"/>
      <c r="BN155" s="144"/>
      <c r="BO155" s="145"/>
      <c r="BP155" s="146"/>
      <c r="BQ155" s="124"/>
      <c r="BR155" s="143"/>
      <c r="BS155" s="124"/>
      <c r="BT155" s="143"/>
      <c r="BU155" s="124"/>
      <c r="BV155" s="144"/>
      <c r="BW155" s="145"/>
      <c r="BX155" s="146"/>
      <c r="BY155" s="124"/>
      <c r="BZ155" s="36"/>
      <c r="CB155" s="29"/>
      <c r="CC155" s="506"/>
      <c r="CD155" s="36"/>
      <c r="CF155" s="29"/>
      <c r="CG155" s="139"/>
      <c r="CH155" s="139"/>
      <c r="CI155" s="139"/>
      <c r="CJ155" s="139"/>
      <c r="CK155" s="139"/>
      <c r="CL155" s="36"/>
      <c r="CN155" s="29"/>
      <c r="CO155" s="143"/>
      <c r="CP155" s="143"/>
      <c r="CQ155" s="143"/>
      <c r="CR155" s="143"/>
      <c r="CS155" s="143"/>
      <c r="CT155" s="144"/>
      <c r="CU155" s="145"/>
      <c r="CV155" s="146"/>
      <c r="CW155" s="124"/>
      <c r="CX155" s="144"/>
      <c r="CY155" s="145"/>
      <c r="CZ155" s="146"/>
      <c r="DA155" s="185"/>
      <c r="DB155" s="36"/>
    </row>
    <row r="156" spans="1:106" s="92" customFormat="1" x14ac:dyDescent="0.35">
      <c r="A156" s="118"/>
      <c r="B156" s="46"/>
      <c r="C156" s="11"/>
      <c r="D156" s="46"/>
      <c r="E156" s="4"/>
      <c r="F156" s="119"/>
      <c r="H156" s="120"/>
      <c r="I156" s="15"/>
      <c r="J156" s="122"/>
      <c r="K156" s="40"/>
      <c r="L156" s="123"/>
      <c r="M156" s="15"/>
      <c r="N156" s="121"/>
      <c r="O156" s="15"/>
      <c r="P156" s="119"/>
      <c r="R156" s="120"/>
      <c r="S156" s="3">
        <f t="shared" si="14"/>
        <v>0</v>
      </c>
      <c r="T156" s="119"/>
      <c r="V156" s="120"/>
      <c r="W156" s="1"/>
      <c r="X156" s="119"/>
      <c r="Z156" s="120"/>
      <c r="AA156" s="12"/>
      <c r="AB156" s="498"/>
      <c r="AC156" s="12"/>
      <c r="AD156" s="498"/>
      <c r="AE156" s="12"/>
      <c r="AF156" s="499"/>
      <c r="AG156" s="500"/>
      <c r="AH156" s="501"/>
      <c r="AI156" s="12"/>
      <c r="AJ156" s="498"/>
      <c r="AK156" s="12"/>
      <c r="AL156" s="498"/>
      <c r="AM156" s="12"/>
      <c r="AN156" s="119"/>
      <c r="AP156" s="120"/>
      <c r="AQ156" s="209">
        <f>ROUND($AW156*$AI156,0)</f>
        <v>0</v>
      </c>
      <c r="AR156" s="121"/>
      <c r="AS156" s="209">
        <f>ROUND($AW156*$AK156,0)</f>
        <v>0</v>
      </c>
      <c r="AT156" s="121"/>
      <c r="AU156" s="209">
        <f>AW156-AQ156-AS156</f>
        <v>0</v>
      </c>
      <c r="AV156" s="121"/>
      <c r="AW156" s="209">
        <f>$S156-$W156</f>
        <v>0</v>
      </c>
      <c r="AX156" s="119"/>
      <c r="AZ156" s="120"/>
      <c r="BA156" s="13"/>
      <c r="BB156" s="124"/>
      <c r="BC156" s="13"/>
      <c r="BD156" s="124"/>
      <c r="BE156" s="13"/>
      <c r="BF156" s="119"/>
      <c r="BH156" s="120"/>
      <c r="BI156" s="210">
        <f>(ROUND($I156*$AA156,0))*$BA156</f>
        <v>0</v>
      </c>
      <c r="BJ156" s="124"/>
      <c r="BK156" s="210">
        <f>(ROUND($I156*$AC156,0))*BC156</f>
        <v>0</v>
      </c>
      <c r="BL156" s="124"/>
      <c r="BM156" s="210">
        <f>(I156-(ROUND((I156*AA156),0))-(ROUND((I156*AC156),0)))*BE156</f>
        <v>0</v>
      </c>
      <c r="BN156" s="125"/>
      <c r="BO156" s="126"/>
      <c r="BP156" s="127"/>
      <c r="BQ156" s="210">
        <f t="shared" si="15"/>
        <v>0</v>
      </c>
      <c r="BR156" s="124"/>
      <c r="BS156" s="210">
        <f t="shared" si="16"/>
        <v>0</v>
      </c>
      <c r="BT156" s="124"/>
      <c r="BU156" s="210">
        <f t="shared" si="17"/>
        <v>0</v>
      </c>
      <c r="BV156" s="125"/>
      <c r="BW156" s="126"/>
      <c r="BX156" s="127"/>
      <c r="BY156" s="210">
        <f>(SUM($BQ156,$BS156,$BU156))-(SUM($BI156,$BK156,$BM156))</f>
        <v>0</v>
      </c>
      <c r="BZ156" s="119"/>
      <c r="CB156" s="120"/>
      <c r="CC156" s="5"/>
      <c r="CD156" s="119"/>
      <c r="CF156" s="120"/>
      <c r="CG156" s="5"/>
      <c r="CH156" s="121"/>
      <c r="CI156" s="5"/>
      <c r="CJ156" s="121"/>
      <c r="CK156" s="5"/>
      <c r="CL156" s="119"/>
      <c r="CN156" s="120"/>
      <c r="CO156" s="13"/>
      <c r="CP156" s="124"/>
      <c r="CQ156" s="13"/>
      <c r="CR156" s="124"/>
      <c r="CS156" s="13"/>
      <c r="CT156" s="125"/>
      <c r="CU156" s="126"/>
      <c r="CV156" s="127"/>
      <c r="CW156" s="517">
        <f t="shared" si="18"/>
        <v>0</v>
      </c>
      <c r="CX156" s="125"/>
      <c r="CY156" s="126"/>
      <c r="CZ156" s="127"/>
      <c r="DA156" s="518">
        <f t="shared" si="19"/>
        <v>0</v>
      </c>
      <c r="DB156" s="119"/>
    </row>
    <row r="157" spans="1:106" ht="5.15" customHeight="1" x14ac:dyDescent="0.35">
      <c r="A157" s="115"/>
      <c r="B157" s="32"/>
      <c r="C157" s="46"/>
      <c r="D157" s="32"/>
      <c r="E157" s="32"/>
      <c r="F157" s="36"/>
      <c r="H157" s="29"/>
      <c r="I157" s="139"/>
      <c r="J157" s="140"/>
      <c r="K157" s="141"/>
      <c r="L157" s="142"/>
      <c r="M157" s="139"/>
      <c r="N157" s="139"/>
      <c r="O157" s="139"/>
      <c r="P157" s="36"/>
      <c r="R157" s="29"/>
      <c r="S157" s="46"/>
      <c r="T157" s="36"/>
      <c r="V157" s="29"/>
      <c r="W157" s="32"/>
      <c r="X157" s="36"/>
      <c r="Z157" s="29"/>
      <c r="AA157" s="502"/>
      <c r="AB157" s="502"/>
      <c r="AC157" s="502"/>
      <c r="AD157" s="502"/>
      <c r="AE157" s="502"/>
      <c r="AF157" s="503"/>
      <c r="AG157" s="504"/>
      <c r="AH157" s="505"/>
      <c r="AI157" s="502"/>
      <c r="AJ157" s="502"/>
      <c r="AK157" s="502"/>
      <c r="AL157" s="502"/>
      <c r="AM157" s="502"/>
      <c r="AN157" s="36"/>
      <c r="AP157" s="29"/>
      <c r="AQ157" s="121"/>
      <c r="AR157" s="139"/>
      <c r="AS157" s="121"/>
      <c r="AT157" s="139"/>
      <c r="AU157" s="121"/>
      <c r="AV157" s="139"/>
      <c r="AW157" s="121"/>
      <c r="AX157" s="36"/>
      <c r="AZ157" s="29"/>
      <c r="BA157" s="143"/>
      <c r="BB157" s="143"/>
      <c r="BC157" s="143"/>
      <c r="BD157" s="143"/>
      <c r="BE157" s="143"/>
      <c r="BF157" s="36"/>
      <c r="BH157" s="29"/>
      <c r="BI157" s="124"/>
      <c r="BJ157" s="143"/>
      <c r="BK157" s="124"/>
      <c r="BL157" s="143"/>
      <c r="BM157" s="124"/>
      <c r="BN157" s="144"/>
      <c r="BO157" s="145"/>
      <c r="BP157" s="146"/>
      <c r="BQ157" s="124"/>
      <c r="BR157" s="143"/>
      <c r="BS157" s="124"/>
      <c r="BT157" s="143"/>
      <c r="BU157" s="124"/>
      <c r="BV157" s="144"/>
      <c r="BW157" s="145"/>
      <c r="BX157" s="146"/>
      <c r="BY157" s="124"/>
      <c r="BZ157" s="36"/>
      <c r="CB157" s="29"/>
      <c r="CC157" s="506"/>
      <c r="CD157" s="36"/>
      <c r="CF157" s="29"/>
      <c r="CG157" s="139"/>
      <c r="CH157" s="139"/>
      <c r="CI157" s="139"/>
      <c r="CJ157" s="139"/>
      <c r="CK157" s="139"/>
      <c r="CL157" s="36"/>
      <c r="CN157" s="29"/>
      <c r="CO157" s="143"/>
      <c r="CP157" s="143"/>
      <c r="CQ157" s="143"/>
      <c r="CR157" s="143"/>
      <c r="CS157" s="143"/>
      <c r="CT157" s="144"/>
      <c r="CU157" s="145"/>
      <c r="CV157" s="146"/>
      <c r="CW157" s="124"/>
      <c r="CX157" s="144"/>
      <c r="CY157" s="145"/>
      <c r="CZ157" s="146"/>
      <c r="DA157" s="185"/>
      <c r="DB157" s="36"/>
    </row>
    <row r="158" spans="1:106" s="92" customFormat="1" x14ac:dyDescent="0.35">
      <c r="A158" s="118"/>
      <c r="B158" s="46"/>
      <c r="C158" s="11"/>
      <c r="D158" s="46"/>
      <c r="E158" s="4"/>
      <c r="F158" s="119"/>
      <c r="H158" s="120"/>
      <c r="I158" s="15"/>
      <c r="J158" s="122"/>
      <c r="K158" s="40"/>
      <c r="L158" s="123"/>
      <c r="M158" s="15"/>
      <c r="N158" s="121"/>
      <c r="O158" s="15"/>
      <c r="P158" s="119"/>
      <c r="R158" s="120"/>
      <c r="S158" s="3">
        <f t="shared" si="14"/>
        <v>0</v>
      </c>
      <c r="T158" s="119"/>
      <c r="V158" s="120"/>
      <c r="W158" s="1"/>
      <c r="X158" s="119"/>
      <c r="Z158" s="120"/>
      <c r="AA158" s="12"/>
      <c r="AB158" s="498"/>
      <c r="AC158" s="12"/>
      <c r="AD158" s="498"/>
      <c r="AE158" s="12"/>
      <c r="AF158" s="499"/>
      <c r="AG158" s="500"/>
      <c r="AH158" s="501"/>
      <c r="AI158" s="12"/>
      <c r="AJ158" s="498"/>
      <c r="AK158" s="12"/>
      <c r="AL158" s="498"/>
      <c r="AM158" s="12"/>
      <c r="AN158" s="119"/>
      <c r="AP158" s="120"/>
      <c r="AQ158" s="209">
        <f>ROUND($AW158*$AI158,0)</f>
        <v>0</v>
      </c>
      <c r="AR158" s="121"/>
      <c r="AS158" s="209">
        <f>ROUND($AW158*$AK158,0)</f>
        <v>0</v>
      </c>
      <c r="AT158" s="121"/>
      <c r="AU158" s="209">
        <f>AW158-AQ158-AS158</f>
        <v>0</v>
      </c>
      <c r="AV158" s="121"/>
      <c r="AW158" s="209">
        <f>$S158-$W158</f>
        <v>0</v>
      </c>
      <c r="AX158" s="119"/>
      <c r="AZ158" s="120"/>
      <c r="BA158" s="13"/>
      <c r="BB158" s="124"/>
      <c r="BC158" s="13"/>
      <c r="BD158" s="124"/>
      <c r="BE158" s="13"/>
      <c r="BF158" s="119"/>
      <c r="BH158" s="120"/>
      <c r="BI158" s="210">
        <f>(ROUND($I158*$AA158,0))*$BA158</f>
        <v>0</v>
      </c>
      <c r="BJ158" s="124"/>
      <c r="BK158" s="210">
        <f>(ROUND($I158*$AC158,0))*BC158</f>
        <v>0</v>
      </c>
      <c r="BL158" s="124"/>
      <c r="BM158" s="210">
        <f>(I158-(ROUND((I158*AA158),0))-(ROUND((I158*AC158),0)))*BE158</f>
        <v>0</v>
      </c>
      <c r="BN158" s="125"/>
      <c r="BO158" s="126"/>
      <c r="BP158" s="127"/>
      <c r="BQ158" s="210">
        <f t="shared" si="15"/>
        <v>0</v>
      </c>
      <c r="BR158" s="124"/>
      <c r="BS158" s="210">
        <f t="shared" si="16"/>
        <v>0</v>
      </c>
      <c r="BT158" s="124"/>
      <c r="BU158" s="210">
        <f t="shared" si="17"/>
        <v>0</v>
      </c>
      <c r="BV158" s="125"/>
      <c r="BW158" s="126"/>
      <c r="BX158" s="127"/>
      <c r="BY158" s="210">
        <f>(SUM($BQ158,$BS158,$BU158))-(SUM($BI158,$BK158,$BM158))</f>
        <v>0</v>
      </c>
      <c r="BZ158" s="119"/>
      <c r="CB158" s="120"/>
      <c r="CC158" s="5"/>
      <c r="CD158" s="119"/>
      <c r="CF158" s="120"/>
      <c r="CG158" s="5"/>
      <c r="CH158" s="121"/>
      <c r="CI158" s="5"/>
      <c r="CJ158" s="121"/>
      <c r="CK158" s="5"/>
      <c r="CL158" s="119"/>
      <c r="CN158" s="120"/>
      <c r="CO158" s="13"/>
      <c r="CP158" s="124"/>
      <c r="CQ158" s="13"/>
      <c r="CR158" s="124"/>
      <c r="CS158" s="13"/>
      <c r="CT158" s="125"/>
      <c r="CU158" s="126"/>
      <c r="CV158" s="127"/>
      <c r="CW158" s="517">
        <f t="shared" si="18"/>
        <v>0</v>
      </c>
      <c r="CX158" s="125"/>
      <c r="CY158" s="126"/>
      <c r="CZ158" s="127"/>
      <c r="DA158" s="518">
        <f t="shared" si="19"/>
        <v>0</v>
      </c>
      <c r="DB158" s="119"/>
    </row>
    <row r="159" spans="1:106" ht="5.15" customHeight="1" x14ac:dyDescent="0.35">
      <c r="A159" s="115"/>
      <c r="B159" s="32"/>
      <c r="C159" s="46"/>
      <c r="D159" s="32"/>
      <c r="E159" s="32"/>
      <c r="F159" s="36"/>
      <c r="H159" s="29"/>
      <c r="I159" s="139"/>
      <c r="J159" s="140"/>
      <c r="K159" s="141"/>
      <c r="L159" s="142"/>
      <c r="M159" s="139"/>
      <c r="N159" s="139"/>
      <c r="O159" s="139"/>
      <c r="P159" s="36"/>
      <c r="R159" s="29"/>
      <c r="S159" s="46"/>
      <c r="T159" s="36"/>
      <c r="V159" s="29"/>
      <c r="W159" s="32"/>
      <c r="X159" s="36"/>
      <c r="Z159" s="29"/>
      <c r="AA159" s="502"/>
      <c r="AB159" s="502"/>
      <c r="AC159" s="502"/>
      <c r="AD159" s="502"/>
      <c r="AE159" s="502"/>
      <c r="AF159" s="503"/>
      <c r="AG159" s="504"/>
      <c r="AH159" s="505"/>
      <c r="AI159" s="502"/>
      <c r="AJ159" s="502"/>
      <c r="AK159" s="502"/>
      <c r="AL159" s="502"/>
      <c r="AM159" s="502"/>
      <c r="AN159" s="36"/>
      <c r="AP159" s="29"/>
      <c r="AQ159" s="121"/>
      <c r="AR159" s="139"/>
      <c r="AS159" s="121"/>
      <c r="AT159" s="139"/>
      <c r="AU159" s="121"/>
      <c r="AV159" s="139"/>
      <c r="AW159" s="121"/>
      <c r="AX159" s="36"/>
      <c r="AZ159" s="29"/>
      <c r="BA159" s="143"/>
      <c r="BB159" s="143"/>
      <c r="BC159" s="143"/>
      <c r="BD159" s="143"/>
      <c r="BE159" s="143"/>
      <c r="BF159" s="36"/>
      <c r="BH159" s="29"/>
      <c r="BI159" s="124"/>
      <c r="BJ159" s="143"/>
      <c r="BK159" s="124"/>
      <c r="BL159" s="143"/>
      <c r="BM159" s="124"/>
      <c r="BN159" s="144"/>
      <c r="BO159" s="145"/>
      <c r="BP159" s="146"/>
      <c r="BQ159" s="124"/>
      <c r="BR159" s="143"/>
      <c r="BS159" s="124"/>
      <c r="BT159" s="143"/>
      <c r="BU159" s="124"/>
      <c r="BV159" s="144"/>
      <c r="BW159" s="145"/>
      <c r="BX159" s="146"/>
      <c r="BY159" s="124"/>
      <c r="BZ159" s="36"/>
      <c r="CB159" s="29"/>
      <c r="CC159" s="506"/>
      <c r="CD159" s="36"/>
      <c r="CF159" s="29"/>
      <c r="CG159" s="139"/>
      <c r="CH159" s="139"/>
      <c r="CI159" s="139"/>
      <c r="CJ159" s="139"/>
      <c r="CK159" s="139"/>
      <c r="CL159" s="36"/>
      <c r="CN159" s="29"/>
      <c r="CO159" s="143"/>
      <c r="CP159" s="143"/>
      <c r="CQ159" s="143"/>
      <c r="CR159" s="143"/>
      <c r="CS159" s="143"/>
      <c r="CT159" s="144"/>
      <c r="CU159" s="145"/>
      <c r="CV159" s="146"/>
      <c r="CW159" s="124"/>
      <c r="CX159" s="144"/>
      <c r="CY159" s="145"/>
      <c r="CZ159" s="146"/>
      <c r="DA159" s="185"/>
      <c r="DB159" s="36"/>
    </row>
    <row r="160" spans="1:106" s="92" customFormat="1" x14ac:dyDescent="0.35">
      <c r="A160" s="118"/>
      <c r="B160" s="46"/>
      <c r="C160" s="11"/>
      <c r="D160" s="46"/>
      <c r="E160" s="4"/>
      <c r="F160" s="119"/>
      <c r="H160" s="120"/>
      <c r="I160" s="15"/>
      <c r="J160" s="122"/>
      <c r="K160" s="40"/>
      <c r="L160" s="123"/>
      <c r="M160" s="15"/>
      <c r="N160" s="121"/>
      <c r="O160" s="15"/>
      <c r="P160" s="119"/>
      <c r="R160" s="120"/>
      <c r="S160" s="3">
        <f t="shared" si="14"/>
        <v>0</v>
      </c>
      <c r="T160" s="119"/>
      <c r="V160" s="120"/>
      <c r="W160" s="1"/>
      <c r="X160" s="119"/>
      <c r="Z160" s="120"/>
      <c r="AA160" s="12"/>
      <c r="AB160" s="498"/>
      <c r="AC160" s="12"/>
      <c r="AD160" s="498"/>
      <c r="AE160" s="12"/>
      <c r="AF160" s="499"/>
      <c r="AG160" s="500"/>
      <c r="AH160" s="501"/>
      <c r="AI160" s="12"/>
      <c r="AJ160" s="498"/>
      <c r="AK160" s="12"/>
      <c r="AL160" s="498"/>
      <c r="AM160" s="12"/>
      <c r="AN160" s="119"/>
      <c r="AP160" s="120"/>
      <c r="AQ160" s="209">
        <f>ROUND($AW160*$AI160,0)</f>
        <v>0</v>
      </c>
      <c r="AR160" s="121"/>
      <c r="AS160" s="209">
        <f>ROUND($AW160*$AK160,0)</f>
        <v>0</v>
      </c>
      <c r="AT160" s="121"/>
      <c r="AU160" s="209">
        <f>AW160-AQ160-AS160</f>
        <v>0</v>
      </c>
      <c r="AV160" s="121"/>
      <c r="AW160" s="209">
        <f>$S160-$W160</f>
        <v>0</v>
      </c>
      <c r="AX160" s="119"/>
      <c r="AZ160" s="120"/>
      <c r="BA160" s="13"/>
      <c r="BB160" s="124"/>
      <c r="BC160" s="13"/>
      <c r="BD160" s="124"/>
      <c r="BE160" s="13"/>
      <c r="BF160" s="119"/>
      <c r="BH160" s="120"/>
      <c r="BI160" s="210">
        <f>(ROUND($I160*$AA160,0))*$BA160</f>
        <v>0</v>
      </c>
      <c r="BJ160" s="124"/>
      <c r="BK160" s="210">
        <f>(ROUND($I160*$AC160,0))*BC160</f>
        <v>0</v>
      </c>
      <c r="BL160" s="124"/>
      <c r="BM160" s="210">
        <f>(I160-(ROUND((I160*AA160),0))-(ROUND((I160*AC160),0)))*BE160</f>
        <v>0</v>
      </c>
      <c r="BN160" s="125"/>
      <c r="BO160" s="126"/>
      <c r="BP160" s="127"/>
      <c r="BQ160" s="210">
        <f t="shared" si="15"/>
        <v>0</v>
      </c>
      <c r="BR160" s="124"/>
      <c r="BS160" s="210">
        <f t="shared" si="16"/>
        <v>0</v>
      </c>
      <c r="BT160" s="124"/>
      <c r="BU160" s="210">
        <f t="shared" si="17"/>
        <v>0</v>
      </c>
      <c r="BV160" s="125"/>
      <c r="BW160" s="126"/>
      <c r="BX160" s="127"/>
      <c r="BY160" s="210">
        <f>(SUM($BQ160,$BS160,$BU160))-(SUM($BI160,$BK160,$BM160))</f>
        <v>0</v>
      </c>
      <c r="BZ160" s="119"/>
      <c r="CB160" s="120"/>
      <c r="CC160" s="5"/>
      <c r="CD160" s="119"/>
      <c r="CF160" s="120"/>
      <c r="CG160" s="5"/>
      <c r="CH160" s="121"/>
      <c r="CI160" s="5"/>
      <c r="CJ160" s="121"/>
      <c r="CK160" s="5"/>
      <c r="CL160" s="119"/>
      <c r="CN160" s="120"/>
      <c r="CO160" s="13"/>
      <c r="CP160" s="124"/>
      <c r="CQ160" s="13"/>
      <c r="CR160" s="124"/>
      <c r="CS160" s="13"/>
      <c r="CT160" s="125"/>
      <c r="CU160" s="126"/>
      <c r="CV160" s="127"/>
      <c r="CW160" s="517">
        <f t="shared" si="18"/>
        <v>0</v>
      </c>
      <c r="CX160" s="125"/>
      <c r="CY160" s="126"/>
      <c r="CZ160" s="127"/>
      <c r="DA160" s="518">
        <f t="shared" si="19"/>
        <v>0</v>
      </c>
      <c r="DB160" s="119"/>
    </row>
    <row r="161" spans="1:106" ht="5.15" customHeight="1" x14ac:dyDescent="0.35">
      <c r="A161" s="115"/>
      <c r="B161" s="32"/>
      <c r="C161" s="46"/>
      <c r="D161" s="32"/>
      <c r="E161" s="32"/>
      <c r="F161" s="36"/>
      <c r="H161" s="29"/>
      <c r="I161" s="139"/>
      <c r="J161" s="140"/>
      <c r="K161" s="141"/>
      <c r="L161" s="142"/>
      <c r="M161" s="139"/>
      <c r="N161" s="139"/>
      <c r="O161" s="139"/>
      <c r="P161" s="36"/>
      <c r="R161" s="29"/>
      <c r="S161" s="46"/>
      <c r="T161" s="36"/>
      <c r="V161" s="29"/>
      <c r="W161" s="32"/>
      <c r="X161" s="36"/>
      <c r="Z161" s="29"/>
      <c r="AA161" s="502"/>
      <c r="AB161" s="502"/>
      <c r="AC161" s="502"/>
      <c r="AD161" s="502"/>
      <c r="AE161" s="502"/>
      <c r="AF161" s="503"/>
      <c r="AG161" s="504"/>
      <c r="AH161" s="505"/>
      <c r="AI161" s="502"/>
      <c r="AJ161" s="502"/>
      <c r="AK161" s="502"/>
      <c r="AL161" s="502"/>
      <c r="AM161" s="502"/>
      <c r="AN161" s="36"/>
      <c r="AP161" s="29"/>
      <c r="AQ161" s="121"/>
      <c r="AR161" s="139"/>
      <c r="AS161" s="121"/>
      <c r="AT161" s="139"/>
      <c r="AU161" s="121"/>
      <c r="AV161" s="139"/>
      <c r="AW161" s="121"/>
      <c r="AX161" s="36"/>
      <c r="AZ161" s="29"/>
      <c r="BA161" s="143"/>
      <c r="BB161" s="143"/>
      <c r="BC161" s="143"/>
      <c r="BD161" s="143"/>
      <c r="BE161" s="143"/>
      <c r="BF161" s="36"/>
      <c r="BH161" s="29"/>
      <c r="BI161" s="124"/>
      <c r="BJ161" s="143"/>
      <c r="BK161" s="124"/>
      <c r="BL161" s="143"/>
      <c r="BM161" s="124"/>
      <c r="BN161" s="144"/>
      <c r="BO161" s="145"/>
      <c r="BP161" s="146"/>
      <c r="BQ161" s="124"/>
      <c r="BR161" s="143"/>
      <c r="BS161" s="124"/>
      <c r="BT161" s="143"/>
      <c r="BU161" s="124"/>
      <c r="BV161" s="144"/>
      <c r="BW161" s="145"/>
      <c r="BX161" s="146"/>
      <c r="BY161" s="124"/>
      <c r="BZ161" s="36"/>
      <c r="CB161" s="29"/>
      <c r="CC161" s="506"/>
      <c r="CD161" s="36"/>
      <c r="CF161" s="29"/>
      <c r="CG161" s="139"/>
      <c r="CH161" s="139"/>
      <c r="CI161" s="139"/>
      <c r="CJ161" s="139"/>
      <c r="CK161" s="139"/>
      <c r="CL161" s="36"/>
      <c r="CN161" s="29"/>
      <c r="CO161" s="143"/>
      <c r="CP161" s="143"/>
      <c r="CQ161" s="143"/>
      <c r="CR161" s="143"/>
      <c r="CS161" s="143"/>
      <c r="CT161" s="144"/>
      <c r="CU161" s="145"/>
      <c r="CV161" s="146"/>
      <c r="CW161" s="124"/>
      <c r="CX161" s="144"/>
      <c r="CY161" s="145"/>
      <c r="CZ161" s="146"/>
      <c r="DA161" s="185"/>
      <c r="DB161" s="36"/>
    </row>
    <row r="162" spans="1:106" s="92" customFormat="1" x14ac:dyDescent="0.35">
      <c r="A162" s="118"/>
      <c r="B162" s="46"/>
      <c r="C162" s="11"/>
      <c r="D162" s="46"/>
      <c r="E162" s="4"/>
      <c r="F162" s="119"/>
      <c r="H162" s="120"/>
      <c r="I162" s="15"/>
      <c r="J162" s="122"/>
      <c r="K162" s="40"/>
      <c r="L162" s="123"/>
      <c r="M162" s="15"/>
      <c r="N162" s="121"/>
      <c r="O162" s="15"/>
      <c r="P162" s="119"/>
      <c r="R162" s="120"/>
      <c r="S162" s="3">
        <f t="shared" si="14"/>
        <v>0</v>
      </c>
      <c r="T162" s="119"/>
      <c r="V162" s="120"/>
      <c r="W162" s="1"/>
      <c r="X162" s="119"/>
      <c r="Z162" s="120"/>
      <c r="AA162" s="12"/>
      <c r="AB162" s="498"/>
      <c r="AC162" s="12"/>
      <c r="AD162" s="498"/>
      <c r="AE162" s="12"/>
      <c r="AF162" s="499"/>
      <c r="AG162" s="500"/>
      <c r="AH162" s="501"/>
      <c r="AI162" s="12"/>
      <c r="AJ162" s="498"/>
      <c r="AK162" s="12"/>
      <c r="AL162" s="498"/>
      <c r="AM162" s="12"/>
      <c r="AN162" s="119"/>
      <c r="AP162" s="120"/>
      <c r="AQ162" s="209">
        <f>ROUND($AW162*$AI162,0)</f>
        <v>0</v>
      </c>
      <c r="AR162" s="121"/>
      <c r="AS162" s="209">
        <f>ROUND($AW162*$AK162,0)</f>
        <v>0</v>
      </c>
      <c r="AT162" s="121"/>
      <c r="AU162" s="209">
        <f>AW162-AQ162-AS162</f>
        <v>0</v>
      </c>
      <c r="AV162" s="121"/>
      <c r="AW162" s="209">
        <f>$S162-$W162</f>
        <v>0</v>
      </c>
      <c r="AX162" s="119"/>
      <c r="AZ162" s="120"/>
      <c r="BA162" s="13"/>
      <c r="BB162" s="124"/>
      <c r="BC162" s="13"/>
      <c r="BD162" s="124"/>
      <c r="BE162" s="13"/>
      <c r="BF162" s="119"/>
      <c r="BH162" s="120"/>
      <c r="BI162" s="210">
        <f>(ROUND($I162*$AA162,0))*$BA162</f>
        <v>0</v>
      </c>
      <c r="BJ162" s="124"/>
      <c r="BK162" s="210">
        <f>(ROUND($I162*$AC162,0))*BC162</f>
        <v>0</v>
      </c>
      <c r="BL162" s="124"/>
      <c r="BM162" s="210">
        <f>(I162-(ROUND((I162*AA162),0))-(ROUND((I162*AC162),0)))*BE162</f>
        <v>0</v>
      </c>
      <c r="BN162" s="125"/>
      <c r="BO162" s="126"/>
      <c r="BP162" s="127"/>
      <c r="BQ162" s="210">
        <f t="shared" si="15"/>
        <v>0</v>
      </c>
      <c r="BR162" s="124"/>
      <c r="BS162" s="210">
        <f t="shared" si="16"/>
        <v>0</v>
      </c>
      <c r="BT162" s="124"/>
      <c r="BU162" s="210">
        <f t="shared" si="17"/>
        <v>0</v>
      </c>
      <c r="BV162" s="125"/>
      <c r="BW162" s="126"/>
      <c r="BX162" s="127"/>
      <c r="BY162" s="210">
        <f>(SUM($BQ162,$BS162,$BU162))-(SUM($BI162,$BK162,$BM162))</f>
        <v>0</v>
      </c>
      <c r="BZ162" s="119"/>
      <c r="CB162" s="120"/>
      <c r="CC162" s="5"/>
      <c r="CD162" s="119"/>
      <c r="CF162" s="120"/>
      <c r="CG162" s="5"/>
      <c r="CH162" s="121"/>
      <c r="CI162" s="5"/>
      <c r="CJ162" s="121"/>
      <c r="CK162" s="5"/>
      <c r="CL162" s="119"/>
      <c r="CN162" s="120"/>
      <c r="CO162" s="13"/>
      <c r="CP162" s="124"/>
      <c r="CQ162" s="13"/>
      <c r="CR162" s="124"/>
      <c r="CS162" s="13"/>
      <c r="CT162" s="125"/>
      <c r="CU162" s="126"/>
      <c r="CV162" s="127"/>
      <c r="CW162" s="517">
        <f t="shared" si="18"/>
        <v>0</v>
      </c>
      <c r="CX162" s="125"/>
      <c r="CY162" s="126"/>
      <c r="CZ162" s="127"/>
      <c r="DA162" s="518">
        <f t="shared" si="19"/>
        <v>0</v>
      </c>
      <c r="DB162" s="119"/>
    </row>
    <row r="163" spans="1:106" ht="5.15" customHeight="1" x14ac:dyDescent="0.35">
      <c r="A163" s="115"/>
      <c r="B163" s="32"/>
      <c r="C163" s="46"/>
      <c r="D163" s="32"/>
      <c r="E163" s="32"/>
      <c r="F163" s="36"/>
      <c r="H163" s="29"/>
      <c r="I163" s="139"/>
      <c r="J163" s="140"/>
      <c r="K163" s="141"/>
      <c r="L163" s="142"/>
      <c r="M163" s="139"/>
      <c r="N163" s="139"/>
      <c r="O163" s="139"/>
      <c r="P163" s="36"/>
      <c r="R163" s="29"/>
      <c r="S163" s="46"/>
      <c r="T163" s="36"/>
      <c r="V163" s="29"/>
      <c r="W163" s="32"/>
      <c r="X163" s="36"/>
      <c r="Z163" s="29"/>
      <c r="AA163" s="502"/>
      <c r="AB163" s="502"/>
      <c r="AC163" s="502"/>
      <c r="AD163" s="502"/>
      <c r="AE163" s="502"/>
      <c r="AF163" s="503"/>
      <c r="AG163" s="504"/>
      <c r="AH163" s="505"/>
      <c r="AI163" s="502"/>
      <c r="AJ163" s="502"/>
      <c r="AK163" s="502"/>
      <c r="AL163" s="502"/>
      <c r="AM163" s="502"/>
      <c r="AN163" s="36"/>
      <c r="AP163" s="29"/>
      <c r="AQ163" s="121"/>
      <c r="AR163" s="139"/>
      <c r="AS163" s="121"/>
      <c r="AT163" s="139"/>
      <c r="AU163" s="121"/>
      <c r="AV163" s="139"/>
      <c r="AW163" s="121"/>
      <c r="AX163" s="36"/>
      <c r="AZ163" s="29"/>
      <c r="BA163" s="143"/>
      <c r="BB163" s="143"/>
      <c r="BC163" s="143"/>
      <c r="BD163" s="143"/>
      <c r="BE163" s="143"/>
      <c r="BF163" s="36"/>
      <c r="BH163" s="29"/>
      <c r="BI163" s="124"/>
      <c r="BJ163" s="143"/>
      <c r="BK163" s="124"/>
      <c r="BL163" s="143"/>
      <c r="BM163" s="124"/>
      <c r="BN163" s="144"/>
      <c r="BO163" s="145"/>
      <c r="BP163" s="146"/>
      <c r="BQ163" s="124"/>
      <c r="BR163" s="143"/>
      <c r="BS163" s="124"/>
      <c r="BT163" s="143"/>
      <c r="BU163" s="124"/>
      <c r="BV163" s="144"/>
      <c r="BW163" s="145"/>
      <c r="BX163" s="146"/>
      <c r="BY163" s="124"/>
      <c r="BZ163" s="36"/>
      <c r="CB163" s="29"/>
      <c r="CC163" s="506"/>
      <c r="CD163" s="36"/>
      <c r="CF163" s="29"/>
      <c r="CG163" s="139"/>
      <c r="CH163" s="139"/>
      <c r="CI163" s="139"/>
      <c r="CJ163" s="139"/>
      <c r="CK163" s="139"/>
      <c r="CL163" s="36"/>
      <c r="CN163" s="29"/>
      <c r="CO163" s="143"/>
      <c r="CP163" s="143"/>
      <c r="CQ163" s="143"/>
      <c r="CR163" s="143"/>
      <c r="CS163" s="143"/>
      <c r="CT163" s="144"/>
      <c r="CU163" s="145"/>
      <c r="CV163" s="146"/>
      <c r="CW163" s="124"/>
      <c r="CX163" s="144"/>
      <c r="CY163" s="145"/>
      <c r="CZ163" s="146"/>
      <c r="DA163" s="185"/>
      <c r="DB163" s="36"/>
    </row>
    <row r="164" spans="1:106" s="92" customFormat="1" x14ac:dyDescent="0.35">
      <c r="A164" s="118"/>
      <c r="B164" s="46"/>
      <c r="C164" s="11"/>
      <c r="D164" s="46"/>
      <c r="E164" s="4"/>
      <c r="F164" s="119"/>
      <c r="H164" s="120"/>
      <c r="I164" s="15"/>
      <c r="J164" s="122"/>
      <c r="K164" s="40"/>
      <c r="L164" s="123"/>
      <c r="M164" s="15"/>
      <c r="N164" s="121"/>
      <c r="O164" s="15"/>
      <c r="P164" s="119"/>
      <c r="R164" s="120"/>
      <c r="S164" s="3">
        <f t="shared" si="14"/>
        <v>0</v>
      </c>
      <c r="T164" s="119"/>
      <c r="V164" s="120"/>
      <c r="W164" s="1"/>
      <c r="X164" s="119"/>
      <c r="Z164" s="120"/>
      <c r="AA164" s="12"/>
      <c r="AB164" s="498"/>
      <c r="AC164" s="12"/>
      <c r="AD164" s="498"/>
      <c r="AE164" s="12"/>
      <c r="AF164" s="499"/>
      <c r="AG164" s="500"/>
      <c r="AH164" s="501"/>
      <c r="AI164" s="12"/>
      <c r="AJ164" s="498"/>
      <c r="AK164" s="12"/>
      <c r="AL164" s="498"/>
      <c r="AM164" s="12"/>
      <c r="AN164" s="119"/>
      <c r="AP164" s="120"/>
      <c r="AQ164" s="209">
        <f>ROUND($AW164*$AI164,0)</f>
        <v>0</v>
      </c>
      <c r="AR164" s="121"/>
      <c r="AS164" s="209">
        <f>ROUND($AW164*$AK164,0)</f>
        <v>0</v>
      </c>
      <c r="AT164" s="121"/>
      <c r="AU164" s="209">
        <f>AW164-AQ164-AS164</f>
        <v>0</v>
      </c>
      <c r="AV164" s="121"/>
      <c r="AW164" s="209">
        <f>$S164-$W164</f>
        <v>0</v>
      </c>
      <c r="AX164" s="119"/>
      <c r="AZ164" s="120"/>
      <c r="BA164" s="13"/>
      <c r="BB164" s="124"/>
      <c r="BC164" s="13"/>
      <c r="BD164" s="124"/>
      <c r="BE164" s="13"/>
      <c r="BF164" s="119"/>
      <c r="BH164" s="120"/>
      <c r="BI164" s="210">
        <f>(ROUND($I164*$AA164,0))*$BA164</f>
        <v>0</v>
      </c>
      <c r="BJ164" s="124"/>
      <c r="BK164" s="210">
        <f>(ROUND($I164*$AC164,0))*BC164</f>
        <v>0</v>
      </c>
      <c r="BL164" s="124"/>
      <c r="BM164" s="210">
        <f>(I164-(ROUND((I164*AA164),0))-(ROUND((I164*AC164),0)))*BE164</f>
        <v>0</v>
      </c>
      <c r="BN164" s="125"/>
      <c r="BO164" s="126"/>
      <c r="BP164" s="127"/>
      <c r="BQ164" s="210">
        <f t="shared" si="15"/>
        <v>0</v>
      </c>
      <c r="BR164" s="124"/>
      <c r="BS164" s="210">
        <f t="shared" si="16"/>
        <v>0</v>
      </c>
      <c r="BT164" s="124"/>
      <c r="BU164" s="210">
        <f t="shared" si="17"/>
        <v>0</v>
      </c>
      <c r="BV164" s="125"/>
      <c r="BW164" s="126"/>
      <c r="BX164" s="127"/>
      <c r="BY164" s="210">
        <f>(SUM($BQ164,$BS164,$BU164))-(SUM($BI164,$BK164,$BM164))</f>
        <v>0</v>
      </c>
      <c r="BZ164" s="119"/>
      <c r="CB164" s="120"/>
      <c r="CC164" s="5"/>
      <c r="CD164" s="119"/>
      <c r="CF164" s="120"/>
      <c r="CG164" s="5"/>
      <c r="CH164" s="121"/>
      <c r="CI164" s="5"/>
      <c r="CJ164" s="121"/>
      <c r="CK164" s="5"/>
      <c r="CL164" s="119"/>
      <c r="CN164" s="120"/>
      <c r="CO164" s="13"/>
      <c r="CP164" s="124"/>
      <c r="CQ164" s="13"/>
      <c r="CR164" s="124"/>
      <c r="CS164" s="13"/>
      <c r="CT164" s="125"/>
      <c r="CU164" s="126"/>
      <c r="CV164" s="127"/>
      <c r="CW164" s="517">
        <f t="shared" si="18"/>
        <v>0</v>
      </c>
      <c r="CX164" s="125"/>
      <c r="CY164" s="126"/>
      <c r="CZ164" s="127"/>
      <c r="DA164" s="518">
        <f t="shared" si="19"/>
        <v>0</v>
      </c>
      <c r="DB164" s="119"/>
    </row>
    <row r="165" spans="1:106" ht="5.15" customHeight="1" x14ac:dyDescent="0.35">
      <c r="A165" s="115"/>
      <c r="B165" s="32"/>
      <c r="C165" s="46"/>
      <c r="D165" s="32"/>
      <c r="E165" s="32"/>
      <c r="F165" s="36"/>
      <c r="H165" s="29"/>
      <c r="I165" s="139"/>
      <c r="J165" s="140"/>
      <c r="K165" s="141"/>
      <c r="L165" s="142"/>
      <c r="M165" s="139"/>
      <c r="N165" s="139"/>
      <c r="O165" s="139"/>
      <c r="P165" s="36"/>
      <c r="R165" s="29"/>
      <c r="S165" s="46"/>
      <c r="T165" s="36"/>
      <c r="V165" s="29"/>
      <c r="W165" s="32"/>
      <c r="X165" s="36"/>
      <c r="Z165" s="29"/>
      <c r="AA165" s="502"/>
      <c r="AB165" s="502"/>
      <c r="AC165" s="502"/>
      <c r="AD165" s="502"/>
      <c r="AE165" s="502"/>
      <c r="AF165" s="503"/>
      <c r="AG165" s="504"/>
      <c r="AH165" s="505"/>
      <c r="AI165" s="502"/>
      <c r="AJ165" s="502"/>
      <c r="AK165" s="502"/>
      <c r="AL165" s="502"/>
      <c r="AM165" s="502"/>
      <c r="AN165" s="36"/>
      <c r="AP165" s="29"/>
      <c r="AQ165" s="121"/>
      <c r="AR165" s="139"/>
      <c r="AS165" s="121"/>
      <c r="AT165" s="139"/>
      <c r="AU165" s="121"/>
      <c r="AV165" s="139"/>
      <c r="AW165" s="121"/>
      <c r="AX165" s="36"/>
      <c r="AZ165" s="29"/>
      <c r="BA165" s="143"/>
      <c r="BB165" s="143"/>
      <c r="BC165" s="143"/>
      <c r="BD165" s="143"/>
      <c r="BE165" s="143"/>
      <c r="BF165" s="36"/>
      <c r="BH165" s="29"/>
      <c r="BI165" s="124"/>
      <c r="BJ165" s="143"/>
      <c r="BK165" s="124"/>
      <c r="BL165" s="143"/>
      <c r="BM165" s="124"/>
      <c r="BN165" s="144"/>
      <c r="BO165" s="145"/>
      <c r="BP165" s="146"/>
      <c r="BQ165" s="124"/>
      <c r="BR165" s="143"/>
      <c r="BS165" s="124"/>
      <c r="BT165" s="143"/>
      <c r="BU165" s="124"/>
      <c r="BV165" s="144"/>
      <c r="BW165" s="145"/>
      <c r="BX165" s="146"/>
      <c r="BY165" s="124"/>
      <c r="BZ165" s="36"/>
      <c r="CB165" s="29"/>
      <c r="CC165" s="506"/>
      <c r="CD165" s="36"/>
      <c r="CF165" s="29"/>
      <c r="CG165" s="139"/>
      <c r="CH165" s="139"/>
      <c r="CI165" s="139"/>
      <c r="CJ165" s="139"/>
      <c r="CK165" s="139"/>
      <c r="CL165" s="36"/>
      <c r="CN165" s="29"/>
      <c r="CO165" s="143"/>
      <c r="CP165" s="143"/>
      <c r="CQ165" s="143"/>
      <c r="CR165" s="143"/>
      <c r="CS165" s="143"/>
      <c r="CT165" s="144"/>
      <c r="CU165" s="145"/>
      <c r="CV165" s="146"/>
      <c r="CW165" s="124"/>
      <c r="CX165" s="144"/>
      <c r="CY165" s="145"/>
      <c r="CZ165" s="146"/>
      <c r="DA165" s="185"/>
      <c r="DB165" s="36"/>
    </row>
    <row r="166" spans="1:106" s="92" customFormat="1" x14ac:dyDescent="0.35">
      <c r="A166" s="118"/>
      <c r="B166" s="46"/>
      <c r="C166" s="11"/>
      <c r="D166" s="46"/>
      <c r="E166" s="4"/>
      <c r="F166" s="119"/>
      <c r="H166" s="120"/>
      <c r="I166" s="15"/>
      <c r="J166" s="122"/>
      <c r="K166" s="40"/>
      <c r="L166" s="123"/>
      <c r="M166" s="15"/>
      <c r="N166" s="121"/>
      <c r="O166" s="15"/>
      <c r="P166" s="119"/>
      <c r="R166" s="120"/>
      <c r="S166" s="3">
        <f t="shared" si="14"/>
        <v>0</v>
      </c>
      <c r="T166" s="119"/>
      <c r="V166" s="120"/>
      <c r="W166" s="1"/>
      <c r="X166" s="119"/>
      <c r="Z166" s="120"/>
      <c r="AA166" s="12"/>
      <c r="AB166" s="498"/>
      <c r="AC166" s="12"/>
      <c r="AD166" s="498"/>
      <c r="AE166" s="12"/>
      <c r="AF166" s="499"/>
      <c r="AG166" s="500"/>
      <c r="AH166" s="501"/>
      <c r="AI166" s="12"/>
      <c r="AJ166" s="498"/>
      <c r="AK166" s="12"/>
      <c r="AL166" s="498"/>
      <c r="AM166" s="12"/>
      <c r="AN166" s="119"/>
      <c r="AP166" s="120"/>
      <c r="AQ166" s="209">
        <f>ROUND($AW166*$AI166,0)</f>
        <v>0</v>
      </c>
      <c r="AR166" s="121"/>
      <c r="AS166" s="209">
        <f>ROUND($AW166*$AK166,0)</f>
        <v>0</v>
      </c>
      <c r="AT166" s="121"/>
      <c r="AU166" s="209">
        <f>AW166-AQ166-AS166</f>
        <v>0</v>
      </c>
      <c r="AV166" s="121"/>
      <c r="AW166" s="209">
        <f>$S166-$W166</f>
        <v>0</v>
      </c>
      <c r="AX166" s="119"/>
      <c r="AZ166" s="120"/>
      <c r="BA166" s="13"/>
      <c r="BB166" s="124"/>
      <c r="BC166" s="13"/>
      <c r="BD166" s="124"/>
      <c r="BE166" s="13"/>
      <c r="BF166" s="119"/>
      <c r="BH166" s="120"/>
      <c r="BI166" s="210">
        <f>(ROUND($I166*$AA166,0))*$BA166</f>
        <v>0</v>
      </c>
      <c r="BJ166" s="124"/>
      <c r="BK166" s="210">
        <f>(ROUND($I166*$AC166,0))*BC166</f>
        <v>0</v>
      </c>
      <c r="BL166" s="124"/>
      <c r="BM166" s="210">
        <f>(I166-(ROUND((I166*AA166),0))-(ROUND((I166*AC166),0)))*BE166</f>
        <v>0</v>
      </c>
      <c r="BN166" s="125"/>
      <c r="BO166" s="126"/>
      <c r="BP166" s="127"/>
      <c r="BQ166" s="210">
        <f t="shared" si="15"/>
        <v>0</v>
      </c>
      <c r="BR166" s="124"/>
      <c r="BS166" s="210">
        <f t="shared" si="16"/>
        <v>0</v>
      </c>
      <c r="BT166" s="124"/>
      <c r="BU166" s="210">
        <f t="shared" si="17"/>
        <v>0</v>
      </c>
      <c r="BV166" s="125"/>
      <c r="BW166" s="126"/>
      <c r="BX166" s="127"/>
      <c r="BY166" s="210">
        <f>(SUM($BQ166,$BS166,$BU166))-(SUM($BI166,$BK166,$BM166))</f>
        <v>0</v>
      </c>
      <c r="BZ166" s="119"/>
      <c r="CB166" s="120"/>
      <c r="CC166" s="5"/>
      <c r="CD166" s="119"/>
      <c r="CF166" s="120"/>
      <c r="CG166" s="5"/>
      <c r="CH166" s="121"/>
      <c r="CI166" s="5"/>
      <c r="CJ166" s="121"/>
      <c r="CK166" s="5"/>
      <c r="CL166" s="119"/>
      <c r="CN166" s="120"/>
      <c r="CO166" s="13"/>
      <c r="CP166" s="124"/>
      <c r="CQ166" s="13"/>
      <c r="CR166" s="124"/>
      <c r="CS166" s="13"/>
      <c r="CT166" s="125"/>
      <c r="CU166" s="126"/>
      <c r="CV166" s="127"/>
      <c r="CW166" s="517">
        <f t="shared" si="18"/>
        <v>0</v>
      </c>
      <c r="CX166" s="125"/>
      <c r="CY166" s="126"/>
      <c r="CZ166" s="127"/>
      <c r="DA166" s="518">
        <f t="shared" si="19"/>
        <v>0</v>
      </c>
      <c r="DB166" s="119"/>
    </row>
    <row r="167" spans="1:106" ht="5.15" customHeight="1" x14ac:dyDescent="0.35">
      <c r="A167" s="115"/>
      <c r="B167" s="32"/>
      <c r="C167" s="46"/>
      <c r="D167" s="32"/>
      <c r="E167" s="32"/>
      <c r="F167" s="36"/>
      <c r="H167" s="29"/>
      <c r="I167" s="139"/>
      <c r="J167" s="140"/>
      <c r="K167" s="141"/>
      <c r="L167" s="142"/>
      <c r="M167" s="139"/>
      <c r="N167" s="139"/>
      <c r="O167" s="139"/>
      <c r="P167" s="36"/>
      <c r="R167" s="29"/>
      <c r="S167" s="46"/>
      <c r="T167" s="36"/>
      <c r="V167" s="29"/>
      <c r="W167" s="32"/>
      <c r="X167" s="36"/>
      <c r="Z167" s="29"/>
      <c r="AA167" s="502"/>
      <c r="AB167" s="502"/>
      <c r="AC167" s="502"/>
      <c r="AD167" s="502"/>
      <c r="AE167" s="502"/>
      <c r="AF167" s="503"/>
      <c r="AG167" s="504"/>
      <c r="AH167" s="505"/>
      <c r="AI167" s="502"/>
      <c r="AJ167" s="502"/>
      <c r="AK167" s="502"/>
      <c r="AL167" s="502"/>
      <c r="AM167" s="502"/>
      <c r="AN167" s="36"/>
      <c r="AP167" s="29"/>
      <c r="AQ167" s="121"/>
      <c r="AR167" s="139"/>
      <c r="AS167" s="121"/>
      <c r="AT167" s="139"/>
      <c r="AU167" s="121"/>
      <c r="AV167" s="139"/>
      <c r="AW167" s="121"/>
      <c r="AX167" s="36"/>
      <c r="AZ167" s="29"/>
      <c r="BA167" s="143"/>
      <c r="BB167" s="143"/>
      <c r="BC167" s="143"/>
      <c r="BD167" s="143"/>
      <c r="BE167" s="143"/>
      <c r="BF167" s="36"/>
      <c r="BH167" s="29"/>
      <c r="BI167" s="124"/>
      <c r="BJ167" s="143"/>
      <c r="BK167" s="124"/>
      <c r="BL167" s="143"/>
      <c r="BM167" s="124"/>
      <c r="BN167" s="144"/>
      <c r="BO167" s="145"/>
      <c r="BP167" s="146"/>
      <c r="BQ167" s="124"/>
      <c r="BR167" s="143"/>
      <c r="BS167" s="124"/>
      <c r="BT167" s="143"/>
      <c r="BU167" s="124"/>
      <c r="BV167" s="144"/>
      <c r="BW167" s="145"/>
      <c r="BX167" s="146"/>
      <c r="BY167" s="124"/>
      <c r="BZ167" s="36"/>
      <c r="CB167" s="29"/>
      <c r="CC167" s="506"/>
      <c r="CD167" s="36"/>
      <c r="CF167" s="29"/>
      <c r="CG167" s="139"/>
      <c r="CH167" s="139"/>
      <c r="CI167" s="139"/>
      <c r="CJ167" s="139"/>
      <c r="CK167" s="139"/>
      <c r="CL167" s="36"/>
      <c r="CN167" s="29"/>
      <c r="CO167" s="143"/>
      <c r="CP167" s="143"/>
      <c r="CQ167" s="143"/>
      <c r="CR167" s="143"/>
      <c r="CS167" s="143"/>
      <c r="CT167" s="144"/>
      <c r="CU167" s="145"/>
      <c r="CV167" s="146"/>
      <c r="CW167" s="124"/>
      <c r="CX167" s="144"/>
      <c r="CY167" s="145"/>
      <c r="CZ167" s="146"/>
      <c r="DA167" s="185"/>
      <c r="DB167" s="36"/>
    </row>
    <row r="168" spans="1:106" s="92" customFormat="1" x14ac:dyDescent="0.35">
      <c r="A168" s="118"/>
      <c r="B168" s="46"/>
      <c r="C168" s="11"/>
      <c r="D168" s="46"/>
      <c r="E168" s="4"/>
      <c r="F168" s="119"/>
      <c r="H168" s="120"/>
      <c r="I168" s="15"/>
      <c r="J168" s="122"/>
      <c r="K168" s="40"/>
      <c r="L168" s="123"/>
      <c r="M168" s="15"/>
      <c r="N168" s="121"/>
      <c r="O168" s="15"/>
      <c r="P168" s="119"/>
      <c r="R168" s="120"/>
      <c r="S168" s="3">
        <f t="shared" si="14"/>
        <v>0</v>
      </c>
      <c r="T168" s="119"/>
      <c r="V168" s="120"/>
      <c r="W168" s="1"/>
      <c r="X168" s="119"/>
      <c r="Z168" s="120"/>
      <c r="AA168" s="12"/>
      <c r="AB168" s="498"/>
      <c r="AC168" s="12"/>
      <c r="AD168" s="498"/>
      <c r="AE168" s="12"/>
      <c r="AF168" s="499"/>
      <c r="AG168" s="500"/>
      <c r="AH168" s="501"/>
      <c r="AI168" s="12"/>
      <c r="AJ168" s="498"/>
      <c r="AK168" s="12"/>
      <c r="AL168" s="498"/>
      <c r="AM168" s="12"/>
      <c r="AN168" s="119"/>
      <c r="AP168" s="120"/>
      <c r="AQ168" s="209">
        <f>ROUND($AW168*$AI168,0)</f>
        <v>0</v>
      </c>
      <c r="AR168" s="121"/>
      <c r="AS168" s="209">
        <f>ROUND($AW168*$AK168,0)</f>
        <v>0</v>
      </c>
      <c r="AT168" s="121"/>
      <c r="AU168" s="209">
        <f>AW168-AQ168-AS168</f>
        <v>0</v>
      </c>
      <c r="AV168" s="121"/>
      <c r="AW168" s="209">
        <f>$S168-$W168</f>
        <v>0</v>
      </c>
      <c r="AX168" s="119"/>
      <c r="AZ168" s="120"/>
      <c r="BA168" s="13"/>
      <c r="BB168" s="124"/>
      <c r="BC168" s="13"/>
      <c r="BD168" s="124"/>
      <c r="BE168" s="13"/>
      <c r="BF168" s="119"/>
      <c r="BH168" s="120"/>
      <c r="BI168" s="210">
        <f>(ROUND($I168*$AA168,0))*$BA168</f>
        <v>0</v>
      </c>
      <c r="BJ168" s="124"/>
      <c r="BK168" s="210">
        <f>(ROUND($I168*$AC168,0))*BC168</f>
        <v>0</v>
      </c>
      <c r="BL168" s="124"/>
      <c r="BM168" s="210">
        <f>(I168-(ROUND((I168*AA168),0))-(ROUND((I168*AC168),0)))*BE168</f>
        <v>0</v>
      </c>
      <c r="BN168" s="125"/>
      <c r="BO168" s="126"/>
      <c r="BP168" s="127"/>
      <c r="BQ168" s="210">
        <f t="shared" si="15"/>
        <v>0</v>
      </c>
      <c r="BR168" s="124"/>
      <c r="BS168" s="210">
        <f t="shared" si="16"/>
        <v>0</v>
      </c>
      <c r="BT168" s="124"/>
      <c r="BU168" s="210">
        <f t="shared" si="17"/>
        <v>0</v>
      </c>
      <c r="BV168" s="125"/>
      <c r="BW168" s="126"/>
      <c r="BX168" s="127"/>
      <c r="BY168" s="210">
        <f>(SUM($BQ168,$BS168,$BU168))-(SUM($BI168,$BK168,$BM168))</f>
        <v>0</v>
      </c>
      <c r="BZ168" s="119"/>
      <c r="CB168" s="120"/>
      <c r="CC168" s="5"/>
      <c r="CD168" s="119"/>
      <c r="CF168" s="120"/>
      <c r="CG168" s="5"/>
      <c r="CH168" s="121"/>
      <c r="CI168" s="5"/>
      <c r="CJ168" s="121"/>
      <c r="CK168" s="5"/>
      <c r="CL168" s="119"/>
      <c r="CN168" s="120"/>
      <c r="CO168" s="13"/>
      <c r="CP168" s="124"/>
      <c r="CQ168" s="13"/>
      <c r="CR168" s="124"/>
      <c r="CS168" s="13"/>
      <c r="CT168" s="125"/>
      <c r="CU168" s="126"/>
      <c r="CV168" s="127"/>
      <c r="CW168" s="517">
        <f t="shared" si="18"/>
        <v>0</v>
      </c>
      <c r="CX168" s="125"/>
      <c r="CY168" s="126"/>
      <c r="CZ168" s="127"/>
      <c r="DA168" s="518">
        <f t="shared" si="19"/>
        <v>0</v>
      </c>
      <c r="DB168" s="119"/>
    </row>
    <row r="169" spans="1:106" ht="5.15" customHeight="1" thickBot="1" x14ac:dyDescent="0.4">
      <c r="A169" s="115"/>
      <c r="B169" s="32"/>
      <c r="C169" s="507"/>
      <c r="D169" s="80"/>
      <c r="E169" s="32"/>
      <c r="F169" s="36"/>
      <c r="H169" s="29"/>
      <c r="I169" s="32"/>
      <c r="J169" s="36"/>
      <c r="L169" s="29"/>
      <c r="M169" s="32"/>
      <c r="N169" s="32"/>
      <c r="O169" s="32"/>
      <c r="P169" s="36"/>
      <c r="R169" s="29"/>
      <c r="S169" s="46"/>
      <c r="T169" s="36"/>
      <c r="V169" s="29"/>
      <c r="W169" s="32"/>
      <c r="X169" s="36"/>
      <c r="Z169" s="29"/>
      <c r="AA169" s="32"/>
      <c r="AB169" s="32"/>
      <c r="AC169" s="32"/>
      <c r="AD169" s="32"/>
      <c r="AE169" s="32"/>
      <c r="AF169" s="36"/>
      <c r="AH169" s="29"/>
      <c r="AI169" s="32"/>
      <c r="AJ169" s="32"/>
      <c r="AK169" s="32"/>
      <c r="AL169" s="32"/>
      <c r="AM169" s="32"/>
      <c r="AN169" s="36"/>
      <c r="AP169" s="29"/>
      <c r="AQ169" s="46"/>
      <c r="AR169" s="32"/>
      <c r="AS169" s="46"/>
      <c r="AT169" s="32"/>
      <c r="AU169" s="46"/>
      <c r="AV169" s="32"/>
      <c r="AW169" s="46"/>
      <c r="AX169" s="36"/>
      <c r="AZ169" s="29"/>
      <c r="BA169" s="508"/>
      <c r="BB169" s="508"/>
      <c r="BC169" s="508"/>
      <c r="BD169" s="508"/>
      <c r="BE169" s="508"/>
      <c r="BF169" s="36"/>
      <c r="BH169" s="29"/>
      <c r="BI169" s="124"/>
      <c r="BJ169" s="143"/>
      <c r="BK169" s="124"/>
      <c r="BL169" s="143"/>
      <c r="BM169" s="124"/>
      <c r="BN169" s="144"/>
      <c r="BO169" s="145"/>
      <c r="BP169" s="146"/>
      <c r="BQ169" s="124"/>
      <c r="BR169" s="143"/>
      <c r="BS169" s="124"/>
      <c r="BT169" s="143"/>
      <c r="BU169" s="124"/>
      <c r="BV169" s="144"/>
      <c r="BW169" s="145"/>
      <c r="BX169" s="146"/>
      <c r="BY169" s="509"/>
      <c r="BZ169" s="36"/>
      <c r="CB169" s="29"/>
      <c r="CC169" s="510"/>
      <c r="CD169" s="36"/>
      <c r="CF169" s="29"/>
      <c r="CG169" s="32"/>
      <c r="CH169" s="32"/>
      <c r="CI169" s="32"/>
      <c r="CJ169" s="32"/>
      <c r="CK169" s="32"/>
      <c r="CL169" s="36"/>
      <c r="CN169" s="29"/>
      <c r="CO169" s="32"/>
      <c r="CP169" s="32"/>
      <c r="CQ169" s="32"/>
      <c r="CR169" s="32"/>
      <c r="CS169" s="32"/>
      <c r="CT169" s="36"/>
      <c r="CV169" s="29"/>
      <c r="CW169" s="511"/>
      <c r="CX169" s="36"/>
      <c r="CZ169" s="29"/>
      <c r="DA169" s="512"/>
      <c r="DB169" s="36"/>
    </row>
    <row r="170" spans="1:106" ht="15" thickBot="1" x14ac:dyDescent="0.4">
      <c r="B170" s="513"/>
      <c r="E170" s="514" t="s">
        <v>234</v>
      </c>
      <c r="F170" s="515"/>
      <c r="G170" s="515"/>
      <c r="H170" s="515"/>
      <c r="I170" s="230">
        <f>SUM(I18:I168)</f>
        <v>0</v>
      </c>
      <c r="J170" s="188"/>
      <c r="K170" s="188"/>
      <c r="L170" s="188"/>
      <c r="M170" s="230">
        <f t="shared" ref="M170:BX170" si="20">SUM(M18:M168)</f>
        <v>0</v>
      </c>
      <c r="N170" s="230">
        <f t="shared" si="20"/>
        <v>0</v>
      </c>
      <c r="O170" s="230">
        <f t="shared" si="20"/>
        <v>0</v>
      </c>
      <c r="P170" s="230">
        <f t="shared" si="20"/>
        <v>0</v>
      </c>
      <c r="Q170" s="230">
        <f t="shared" si="20"/>
        <v>0</v>
      </c>
      <c r="R170" s="230">
        <f t="shared" si="20"/>
        <v>0</v>
      </c>
      <c r="S170" s="230">
        <f t="shared" si="20"/>
        <v>0</v>
      </c>
      <c r="T170" s="230">
        <f t="shared" si="20"/>
        <v>0</v>
      </c>
      <c r="U170" s="230">
        <f t="shared" si="20"/>
        <v>0</v>
      </c>
      <c r="V170" s="230">
        <f t="shared" si="20"/>
        <v>0</v>
      </c>
      <c r="W170" s="230">
        <f t="shared" si="20"/>
        <v>0</v>
      </c>
      <c r="X170" s="519">
        <f t="shared" si="20"/>
        <v>0</v>
      </c>
      <c r="Y170" s="519">
        <f t="shared" si="20"/>
        <v>0</v>
      </c>
      <c r="Z170" s="519">
        <f t="shared" si="20"/>
        <v>0</v>
      </c>
      <c r="AA170" s="515"/>
      <c r="AB170" s="519">
        <f t="shared" si="20"/>
        <v>0</v>
      </c>
      <c r="AC170" s="515"/>
      <c r="AD170" s="519">
        <f t="shared" si="20"/>
        <v>0</v>
      </c>
      <c r="AE170" s="515"/>
      <c r="AF170" s="519">
        <f t="shared" si="20"/>
        <v>0</v>
      </c>
      <c r="AG170" s="519">
        <f t="shared" si="20"/>
        <v>0</v>
      </c>
      <c r="AH170" s="519">
        <f t="shared" si="20"/>
        <v>0</v>
      </c>
      <c r="AI170" s="515"/>
      <c r="AJ170" s="519">
        <f t="shared" si="20"/>
        <v>0</v>
      </c>
      <c r="AK170" s="515"/>
      <c r="AL170" s="519">
        <f t="shared" si="20"/>
        <v>0</v>
      </c>
      <c r="AM170" s="515"/>
      <c r="AN170" s="519">
        <f t="shared" si="20"/>
        <v>0</v>
      </c>
      <c r="AO170" s="519">
        <f t="shared" si="20"/>
        <v>0</v>
      </c>
      <c r="AP170" s="519">
        <f t="shared" si="20"/>
        <v>0</v>
      </c>
      <c r="AQ170" s="230">
        <f t="shared" si="20"/>
        <v>0</v>
      </c>
      <c r="AR170" s="230">
        <f t="shared" si="20"/>
        <v>0</v>
      </c>
      <c r="AS170" s="230">
        <f t="shared" si="20"/>
        <v>0</v>
      </c>
      <c r="AT170" s="230">
        <f t="shared" si="20"/>
        <v>0</v>
      </c>
      <c r="AU170" s="230">
        <f t="shared" si="20"/>
        <v>0</v>
      </c>
      <c r="AV170" s="230">
        <f t="shared" si="20"/>
        <v>0</v>
      </c>
      <c r="AW170" s="230">
        <f t="shared" si="20"/>
        <v>0</v>
      </c>
      <c r="AX170" s="519">
        <f t="shared" si="20"/>
        <v>0</v>
      </c>
      <c r="AY170" s="519">
        <f t="shared" si="20"/>
        <v>0</v>
      </c>
      <c r="AZ170" s="519">
        <f t="shared" si="20"/>
        <v>0</v>
      </c>
      <c r="BA170" s="515"/>
      <c r="BB170" s="519">
        <f t="shared" si="20"/>
        <v>0</v>
      </c>
      <c r="BC170" s="515"/>
      <c r="BD170" s="519">
        <f t="shared" si="20"/>
        <v>0</v>
      </c>
      <c r="BE170" s="515"/>
      <c r="BF170" s="519">
        <f t="shared" si="20"/>
        <v>0</v>
      </c>
      <c r="BG170" s="519">
        <f t="shared" si="20"/>
        <v>0</v>
      </c>
      <c r="BH170" s="519">
        <f t="shared" si="20"/>
        <v>0</v>
      </c>
      <c r="BI170" s="232">
        <f t="shared" si="20"/>
        <v>0</v>
      </c>
      <c r="BJ170" s="232">
        <f t="shared" si="20"/>
        <v>0</v>
      </c>
      <c r="BK170" s="232">
        <f t="shared" si="20"/>
        <v>0</v>
      </c>
      <c r="BL170" s="232">
        <f t="shared" si="20"/>
        <v>0</v>
      </c>
      <c r="BM170" s="232">
        <f t="shared" si="20"/>
        <v>0</v>
      </c>
      <c r="BN170" s="232">
        <f t="shared" si="20"/>
        <v>0</v>
      </c>
      <c r="BO170" s="232">
        <f t="shared" si="20"/>
        <v>0</v>
      </c>
      <c r="BP170" s="232">
        <f t="shared" si="20"/>
        <v>0</v>
      </c>
      <c r="BQ170" s="232">
        <f t="shared" si="20"/>
        <v>0</v>
      </c>
      <c r="BR170" s="232">
        <f t="shared" si="20"/>
        <v>0</v>
      </c>
      <c r="BS170" s="232">
        <f t="shared" si="20"/>
        <v>0</v>
      </c>
      <c r="BT170" s="232">
        <f t="shared" si="20"/>
        <v>0</v>
      </c>
      <c r="BU170" s="232">
        <f t="shared" si="20"/>
        <v>0</v>
      </c>
      <c r="BV170" s="232">
        <f t="shared" si="20"/>
        <v>0</v>
      </c>
      <c r="BW170" s="232">
        <f t="shared" si="20"/>
        <v>0</v>
      </c>
      <c r="BX170" s="232">
        <f t="shared" si="20"/>
        <v>0</v>
      </c>
      <c r="BY170" s="232">
        <f t="shared" ref="BY170:DB170" si="21">SUM(BY18:BY168)</f>
        <v>0</v>
      </c>
      <c r="BZ170" s="519">
        <f t="shared" si="21"/>
        <v>0</v>
      </c>
      <c r="CA170" s="519">
        <f t="shared" si="21"/>
        <v>0</v>
      </c>
      <c r="CB170" s="519">
        <f t="shared" si="21"/>
        <v>0</v>
      </c>
      <c r="CC170" s="520">
        <f t="shared" si="21"/>
        <v>0</v>
      </c>
      <c r="CD170" s="519">
        <f t="shared" si="21"/>
        <v>0</v>
      </c>
      <c r="CE170" s="519">
        <f t="shared" si="21"/>
        <v>0</v>
      </c>
      <c r="CF170" s="519">
        <f t="shared" si="21"/>
        <v>0</v>
      </c>
      <c r="CG170" s="519">
        <f t="shared" si="21"/>
        <v>0</v>
      </c>
      <c r="CH170" s="519">
        <f t="shared" si="21"/>
        <v>0</v>
      </c>
      <c r="CI170" s="519">
        <f t="shared" si="21"/>
        <v>0</v>
      </c>
      <c r="CJ170" s="519">
        <f t="shared" si="21"/>
        <v>0</v>
      </c>
      <c r="CK170" s="519">
        <f t="shared" si="21"/>
        <v>0</v>
      </c>
      <c r="CL170" s="519">
        <f t="shared" si="21"/>
        <v>0</v>
      </c>
      <c r="CM170" s="519">
        <f t="shared" si="21"/>
        <v>0</v>
      </c>
      <c r="CN170" s="519">
        <f t="shared" si="21"/>
        <v>0</v>
      </c>
      <c r="CO170" s="515"/>
      <c r="CP170" s="519">
        <f t="shared" si="21"/>
        <v>0</v>
      </c>
      <c r="CQ170" s="515"/>
      <c r="CR170" s="519">
        <f t="shared" si="21"/>
        <v>0</v>
      </c>
      <c r="CS170" s="515"/>
      <c r="CT170" s="519">
        <f t="shared" si="21"/>
        <v>0</v>
      </c>
      <c r="CU170" s="519">
        <f t="shared" si="21"/>
        <v>0</v>
      </c>
      <c r="CV170" s="519">
        <f t="shared" si="21"/>
        <v>0</v>
      </c>
      <c r="CW170" s="232">
        <f t="shared" si="21"/>
        <v>0</v>
      </c>
      <c r="CX170" s="232">
        <f t="shared" si="21"/>
        <v>0</v>
      </c>
      <c r="CY170" s="232">
        <f t="shared" si="21"/>
        <v>0</v>
      </c>
      <c r="CZ170" s="232">
        <f t="shared" si="21"/>
        <v>0</v>
      </c>
      <c r="DA170" s="240">
        <f t="shared" si="21"/>
        <v>0</v>
      </c>
      <c r="DB170" s="521">
        <f t="shared" si="21"/>
        <v>0</v>
      </c>
    </row>
  </sheetData>
  <sheetProtection algorithmName="SHA-512" hashValue="SNxtzyiF6uJq/hJC3lMdcuFf9ug0CW0rf9LuMI00up934eRqRL4Gj2e7PeYcDDPYuC4FhDmLuTbO74bSv3VY2g==" saltValue="ti3Z+C0TKhVlyCujBX8wAg==" spinCount="100000" sheet="1" objects="1" scenarios="1"/>
  <mergeCells count="28">
    <mergeCell ref="B2:T2"/>
    <mergeCell ref="B3:T3"/>
    <mergeCell ref="BP13:BV13"/>
    <mergeCell ref="CZ13:DB16"/>
    <mergeCell ref="H13:J16"/>
    <mergeCell ref="L13:P13"/>
    <mergeCell ref="R13:T16"/>
    <mergeCell ref="AP13:AX13"/>
    <mergeCell ref="AZ13:BF13"/>
    <mergeCell ref="BH13:BN13"/>
    <mergeCell ref="F9:I9"/>
    <mergeCell ref="B10:C10"/>
    <mergeCell ref="B13:C16"/>
    <mergeCell ref="E13:F16"/>
    <mergeCell ref="Z13:AF13"/>
    <mergeCell ref="AH13:AN13"/>
    <mergeCell ref="V13:X16"/>
    <mergeCell ref="B8:C8"/>
    <mergeCell ref="O5:T7"/>
    <mergeCell ref="O8:T10"/>
    <mergeCell ref="B5:M5"/>
    <mergeCell ref="B7:C7"/>
    <mergeCell ref="F7:I7"/>
    <mergeCell ref="CV13:CX16"/>
    <mergeCell ref="BX13:BZ16"/>
    <mergeCell ref="CB13:CD16"/>
    <mergeCell ref="CF13:CL13"/>
    <mergeCell ref="CN13:CT13"/>
  </mergeCells>
  <dataValidations count="1">
    <dataValidation type="decimal" operator="lessThan" allowBlank="1" showInputMessage="1" showErrorMessage="1" errorTitle="Use a Negative Number" error="FFVP Reclaim should be input as a negative number using the minus sign (Example, -15.24)" promptTitle="Use a Negative Number" sqref="CC18:CC168" xr:uid="{00000000-0002-0000-0900-000000000000}">
      <formula1>0</formula1>
    </dataValidation>
  </dataValidations>
  <hyperlinks>
    <hyperlink ref="CZ13:DB16" location="'NSLP - P2 &amp; CEP'!O8" display="TOTAL FISCAL ACTION FOR SITE:" xr:uid="{00000000-0004-0000-0900-000000000000}"/>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BZ170"/>
  <sheetViews>
    <sheetView zoomScale="80" zoomScaleNormal="80" zoomScalePageLayoutView="85" workbookViewId="0">
      <pane xSplit="5" ySplit="16" topLeftCell="F113" activePane="bottomRight" state="frozen"/>
      <selection pane="topRight" activeCell="F1" sqref="F1"/>
      <selection pane="bottomLeft" activeCell="A17" sqref="A17"/>
      <selection pane="bottomRight" activeCell="C116" sqref="C116"/>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5.7265625" style="18" customWidth="1"/>
    <col min="46" max="46" width="0.7265625" style="18" customWidth="1"/>
    <col min="47" max="47" width="15.7265625" style="18" customWidth="1"/>
    <col min="48" max="48" width="0.7265625" style="18" customWidth="1"/>
    <col min="49" max="49" width="15.7265625" style="18" customWidth="1"/>
    <col min="50" max="52" width="0.7265625" style="18" customWidth="1"/>
    <col min="53" max="53" width="15.7265625" style="18" customWidth="1"/>
    <col min="54" max="54" width="0.7265625" style="18" customWidth="1"/>
    <col min="55" max="55" width="15.7265625" style="18" customWidth="1"/>
    <col min="56" max="56" width="0.7265625" style="18" customWidth="1"/>
    <col min="57" max="57" width="15.7265625" style="18" customWidth="1"/>
    <col min="58" max="60" width="0.7265625" style="18" customWidth="1"/>
    <col min="61" max="61" width="15.7265625" style="18" customWidth="1"/>
    <col min="62" max="62" width="0.7265625" style="18" customWidth="1"/>
    <col min="63" max="63" width="15.7265625" style="18" customWidth="1"/>
    <col min="64" max="64" width="0.7265625" style="18" customWidth="1"/>
    <col min="65" max="65" width="15.7265625" style="18" customWidth="1"/>
    <col min="66" max="68" width="0.7265625" style="18" customWidth="1"/>
    <col min="69" max="69" width="15.7265625" style="18" customWidth="1"/>
    <col min="70" max="70" width="0.7265625" style="18" customWidth="1"/>
    <col min="71" max="71" width="15.7265625" style="18" customWidth="1"/>
    <col min="72" max="72" width="0.7265625" style="18" customWidth="1"/>
    <col min="73" max="73" width="15.7265625" style="18" customWidth="1"/>
    <col min="74" max="76" width="0.7265625" style="18" customWidth="1"/>
    <col min="77" max="77" width="15.7265625" style="19" customWidth="1"/>
    <col min="78" max="79" width="0.7265625" style="18" customWidth="1"/>
    <col min="80" max="16384" width="8.7265625" style="18"/>
  </cols>
  <sheetData>
    <row r="1" spans="2:78" ht="5.15" customHeight="1" thickBot="1" x14ac:dyDescent="0.4"/>
    <row r="2" spans="2:78" ht="18.75" customHeight="1" x14ac:dyDescent="0.45">
      <c r="B2" s="617" t="s">
        <v>214</v>
      </c>
      <c r="C2" s="618"/>
      <c r="D2" s="618"/>
      <c r="E2" s="618"/>
      <c r="F2" s="618"/>
      <c r="G2" s="618"/>
      <c r="H2" s="618"/>
      <c r="I2" s="618"/>
      <c r="J2" s="618"/>
      <c r="K2" s="618"/>
      <c r="L2" s="618"/>
      <c r="M2" s="618"/>
      <c r="N2" s="618"/>
      <c r="O2" s="618"/>
      <c r="P2" s="618"/>
      <c r="Q2" s="618"/>
      <c r="R2" s="618"/>
      <c r="S2" s="618"/>
      <c r="T2" s="619"/>
      <c r="U2" s="479"/>
      <c r="V2" s="479"/>
      <c r="W2" s="479"/>
      <c r="X2" s="479"/>
      <c r="Y2" s="479"/>
      <c r="Z2" s="479"/>
      <c r="AA2" s="479"/>
      <c r="AB2" s="479"/>
      <c r="AC2" s="479"/>
      <c r="AD2" s="479"/>
      <c r="AE2" s="479"/>
      <c r="AF2" s="479"/>
      <c r="AG2" s="479"/>
      <c r="AH2" s="479"/>
      <c r="AI2" s="479"/>
      <c r="AJ2" s="479"/>
      <c r="AK2" s="479"/>
      <c r="AL2" s="479"/>
      <c r="AM2" s="479"/>
      <c r="AN2" s="479"/>
      <c r="AO2" s="479"/>
      <c r="AP2" s="479"/>
      <c r="AQ2" s="479"/>
    </row>
    <row r="3" spans="2:78" ht="15" customHeight="1" thickBot="1" x14ac:dyDescent="0.4">
      <c r="B3" s="620" t="s">
        <v>24</v>
      </c>
      <c r="C3" s="621"/>
      <c r="D3" s="621"/>
      <c r="E3" s="621"/>
      <c r="F3" s="621"/>
      <c r="G3" s="621"/>
      <c r="H3" s="621"/>
      <c r="I3" s="621"/>
      <c r="J3" s="621"/>
      <c r="K3" s="621"/>
      <c r="L3" s="621"/>
      <c r="M3" s="621"/>
      <c r="N3" s="621"/>
      <c r="O3" s="621"/>
      <c r="P3" s="621"/>
      <c r="Q3" s="621"/>
      <c r="R3" s="621"/>
      <c r="S3" s="621"/>
      <c r="T3" s="622"/>
      <c r="U3" s="480"/>
      <c r="V3" s="480"/>
      <c r="W3" s="480"/>
      <c r="X3" s="480"/>
      <c r="Y3" s="480"/>
      <c r="Z3" s="480"/>
      <c r="AA3" s="480"/>
      <c r="AB3" s="480"/>
      <c r="AC3" s="480"/>
      <c r="AD3" s="480"/>
      <c r="AE3" s="480"/>
      <c r="AF3" s="480"/>
      <c r="AG3" s="480"/>
      <c r="AH3" s="480"/>
      <c r="AI3" s="480"/>
      <c r="AJ3" s="480"/>
      <c r="AK3" s="480"/>
      <c r="AL3" s="480"/>
      <c r="AM3" s="480"/>
      <c r="AN3" s="480"/>
      <c r="AO3" s="480"/>
      <c r="AP3" s="480"/>
      <c r="AQ3" s="480"/>
    </row>
    <row r="4" spans="2:78" ht="5.15" customHeight="1" thickBot="1" x14ac:dyDescent="0.4"/>
    <row r="5" spans="2:78" ht="15.75" customHeight="1" thickBot="1" x14ac:dyDescent="0.4">
      <c r="B5" s="638" t="s">
        <v>6</v>
      </c>
      <c r="C5" s="639"/>
      <c r="D5" s="639"/>
      <c r="E5" s="639"/>
      <c r="F5" s="639"/>
      <c r="G5" s="639"/>
      <c r="H5" s="639"/>
      <c r="I5" s="639"/>
      <c r="J5" s="639"/>
      <c r="K5" s="639"/>
      <c r="L5" s="639"/>
      <c r="M5" s="640"/>
      <c r="N5" s="19"/>
      <c r="O5" s="623" t="s">
        <v>93</v>
      </c>
      <c r="P5" s="624"/>
      <c r="Q5" s="624"/>
      <c r="R5" s="624"/>
      <c r="S5" s="624"/>
      <c r="T5" s="625"/>
      <c r="U5" s="481"/>
      <c r="Y5" s="482"/>
      <c r="Z5" s="482"/>
      <c r="BY5" s="18"/>
    </row>
    <row r="6" spans="2:78" ht="5.15" customHeight="1" x14ac:dyDescent="0.35">
      <c r="B6" s="483"/>
      <c r="C6" s="32"/>
      <c r="D6" s="484"/>
      <c r="E6" s="484"/>
      <c r="F6" s="484"/>
      <c r="G6" s="484"/>
      <c r="H6" s="484"/>
      <c r="I6" s="484"/>
      <c r="J6" s="484"/>
      <c r="K6" s="484"/>
      <c r="L6" s="484"/>
      <c r="M6" s="485"/>
      <c r="N6" s="25"/>
      <c r="O6" s="626"/>
      <c r="P6" s="627"/>
      <c r="Q6" s="627"/>
      <c r="R6" s="627"/>
      <c r="S6" s="627"/>
      <c r="T6" s="628"/>
      <c r="U6" s="481"/>
      <c r="Y6" s="482"/>
      <c r="Z6" s="482"/>
      <c r="BY6" s="18"/>
    </row>
    <row r="7" spans="2:78" ht="15.75" customHeight="1" thickBot="1" x14ac:dyDescent="0.4">
      <c r="B7" s="692"/>
      <c r="C7" s="693"/>
      <c r="D7" s="43" t="s">
        <v>7</v>
      </c>
      <c r="E7" s="43"/>
      <c r="F7" s="680" t="str">
        <f>IF('NSLP - Standard'!$F$7="","",'NSLP - Standard'!$F$7)</f>
        <v/>
      </c>
      <c r="G7" s="681"/>
      <c r="H7" s="681"/>
      <c r="I7" s="682"/>
      <c r="J7" s="43"/>
      <c r="K7" s="43"/>
      <c r="L7" s="43"/>
      <c r="M7" s="44" t="s">
        <v>23</v>
      </c>
      <c r="N7" s="25"/>
      <c r="O7" s="629"/>
      <c r="P7" s="630"/>
      <c r="Q7" s="630"/>
      <c r="R7" s="630"/>
      <c r="S7" s="630"/>
      <c r="T7" s="631"/>
      <c r="U7" s="481"/>
      <c r="Y7" s="482"/>
      <c r="Z7" s="482"/>
      <c r="BY7" s="18"/>
    </row>
    <row r="8" spans="2:78" ht="5.15" customHeight="1" x14ac:dyDescent="0.35">
      <c r="B8" s="692"/>
      <c r="C8" s="693"/>
      <c r="D8" s="57"/>
      <c r="E8" s="57"/>
      <c r="F8" s="57"/>
      <c r="G8" s="57"/>
      <c r="H8" s="57"/>
      <c r="I8" s="57"/>
      <c r="J8" s="57"/>
      <c r="K8" s="57"/>
      <c r="L8" s="57"/>
      <c r="M8" s="58"/>
      <c r="N8" s="25"/>
      <c r="O8" s="632">
        <f>IFERROR(SUM($BY18:$BY168),"DATA INCOMPLETE")</f>
        <v>0</v>
      </c>
      <c r="P8" s="633"/>
      <c r="Q8" s="633"/>
      <c r="R8" s="633"/>
      <c r="S8" s="633"/>
      <c r="T8" s="634"/>
      <c r="U8" s="486"/>
      <c r="Y8" s="487"/>
      <c r="Z8" s="487"/>
      <c r="BY8" s="18"/>
    </row>
    <row r="9" spans="2:78" ht="15.75" customHeight="1" x14ac:dyDescent="0.35">
      <c r="B9" s="71"/>
      <c r="C9" s="488"/>
      <c r="D9" s="57" t="s">
        <v>8</v>
      </c>
      <c r="E9" s="57"/>
      <c r="F9" s="680" t="str">
        <f>IF('NSLP - Standard'!$F$9:$I$9="","",'NSLP - Standard'!$F$9:$I$9)</f>
        <v/>
      </c>
      <c r="G9" s="681"/>
      <c r="H9" s="681"/>
      <c r="I9" s="682"/>
      <c r="J9" s="57"/>
      <c r="K9" s="57"/>
      <c r="L9" s="57"/>
      <c r="M9" s="516" t="str">
        <f>CHOOSE('NSLP - Standard'!$C$10,"All","Review Period","Day of Review","Other")</f>
        <v>All</v>
      </c>
      <c r="N9" s="25"/>
      <c r="O9" s="635"/>
      <c r="P9" s="636"/>
      <c r="Q9" s="636"/>
      <c r="R9" s="636"/>
      <c r="S9" s="636"/>
      <c r="T9" s="637"/>
      <c r="U9" s="486"/>
      <c r="Y9" s="487"/>
      <c r="Z9" s="487"/>
      <c r="BY9" s="18"/>
    </row>
    <row r="10" spans="2:78" ht="16.5" customHeight="1" thickBot="1" x14ac:dyDescent="0.4">
      <c r="B10" s="703"/>
      <c r="C10" s="704"/>
      <c r="D10" s="489"/>
      <c r="E10" s="489"/>
      <c r="F10" s="489"/>
      <c r="G10" s="489"/>
      <c r="H10" s="489"/>
      <c r="I10" s="489"/>
      <c r="J10" s="489"/>
      <c r="K10" s="489"/>
      <c r="L10" s="489"/>
      <c r="M10" s="490"/>
      <c r="N10" s="25"/>
      <c r="O10" s="656"/>
      <c r="P10" s="657"/>
      <c r="Q10" s="657"/>
      <c r="R10" s="657"/>
      <c r="S10" s="657"/>
      <c r="T10" s="658"/>
      <c r="U10" s="486"/>
      <c r="Y10" s="487"/>
      <c r="Z10" s="487"/>
      <c r="BY10" s="18"/>
    </row>
    <row r="11" spans="2:78" ht="5.15" customHeight="1" x14ac:dyDescent="0.35">
      <c r="C11" s="25"/>
      <c r="D11" s="25"/>
      <c r="E11" s="25"/>
      <c r="F11" s="25"/>
      <c r="G11" s="25"/>
      <c r="H11" s="25"/>
      <c r="I11" s="25"/>
      <c r="J11" s="25"/>
      <c r="K11" s="25"/>
      <c r="L11" s="25"/>
      <c r="M11" s="25"/>
      <c r="N11" s="25"/>
      <c r="O11" s="25"/>
      <c r="P11" s="25"/>
      <c r="Q11" s="25"/>
      <c r="R11" s="25"/>
      <c r="S11" s="25"/>
      <c r="T11" s="25"/>
      <c r="U11" s="25"/>
      <c r="Y11" s="25"/>
      <c r="Z11" s="25"/>
      <c r="AA11" s="25"/>
      <c r="AB11" s="25"/>
    </row>
    <row r="12" spans="2:78" ht="5.15" customHeight="1" thickBot="1" x14ac:dyDescent="0.4">
      <c r="C12" s="25"/>
      <c r="D12" s="25"/>
      <c r="E12" s="25"/>
      <c r="F12" s="25"/>
      <c r="G12" s="25"/>
      <c r="H12" s="25"/>
      <c r="I12" s="25"/>
      <c r="J12" s="25"/>
      <c r="K12" s="25"/>
      <c r="L12" s="25"/>
      <c r="M12" s="25"/>
      <c r="N12" s="25"/>
      <c r="O12" s="25"/>
      <c r="P12" s="25"/>
      <c r="Q12" s="25"/>
      <c r="R12" s="25"/>
      <c r="S12" s="25"/>
      <c r="T12" s="25"/>
      <c r="U12" s="25"/>
      <c r="Y12" s="25"/>
      <c r="Z12" s="25"/>
      <c r="AA12" s="25"/>
      <c r="AB12" s="25"/>
    </row>
    <row r="13" spans="2:78" ht="30" customHeight="1" thickBot="1" x14ac:dyDescent="0.4">
      <c r="B13" s="611" t="s">
        <v>1</v>
      </c>
      <c r="C13" s="612"/>
      <c r="D13" s="27"/>
      <c r="E13" s="611" t="s">
        <v>9</v>
      </c>
      <c r="F13" s="612"/>
      <c r="H13" s="597" t="s">
        <v>72</v>
      </c>
      <c r="I13" s="598"/>
      <c r="J13" s="599"/>
      <c r="K13" s="306"/>
      <c r="L13" s="578" t="s">
        <v>73</v>
      </c>
      <c r="M13" s="579"/>
      <c r="N13" s="579"/>
      <c r="O13" s="579"/>
      <c r="P13" s="580"/>
      <c r="Q13" s="89"/>
      <c r="R13" s="597" t="s">
        <v>74</v>
      </c>
      <c r="S13" s="598"/>
      <c r="T13" s="599"/>
      <c r="U13" s="89"/>
      <c r="V13" s="597" t="s">
        <v>75</v>
      </c>
      <c r="W13" s="598"/>
      <c r="X13" s="599"/>
      <c r="Y13" s="492"/>
      <c r="Z13" s="705" t="s">
        <v>76</v>
      </c>
      <c r="AA13" s="706"/>
      <c r="AB13" s="706"/>
      <c r="AC13" s="706"/>
      <c r="AD13" s="706"/>
      <c r="AE13" s="706"/>
      <c r="AF13" s="707"/>
      <c r="AH13" s="705" t="s">
        <v>77</v>
      </c>
      <c r="AI13" s="706"/>
      <c r="AJ13" s="706"/>
      <c r="AK13" s="706"/>
      <c r="AL13" s="706"/>
      <c r="AM13" s="706"/>
      <c r="AN13" s="707"/>
      <c r="AP13" s="581" t="s">
        <v>78</v>
      </c>
      <c r="AQ13" s="582"/>
      <c r="AR13" s="582"/>
      <c r="AS13" s="582"/>
      <c r="AT13" s="582"/>
      <c r="AU13" s="582"/>
      <c r="AV13" s="582"/>
      <c r="AW13" s="582"/>
      <c r="AX13" s="583"/>
      <c r="AY13" s="306"/>
      <c r="AZ13" s="578" t="s">
        <v>79</v>
      </c>
      <c r="BA13" s="579"/>
      <c r="BB13" s="579"/>
      <c r="BC13" s="579"/>
      <c r="BD13" s="579"/>
      <c r="BE13" s="579"/>
      <c r="BF13" s="580"/>
      <c r="BH13" s="578" t="s">
        <v>80</v>
      </c>
      <c r="BI13" s="579"/>
      <c r="BJ13" s="579"/>
      <c r="BK13" s="579"/>
      <c r="BL13" s="579"/>
      <c r="BM13" s="579"/>
      <c r="BN13" s="580"/>
      <c r="BP13" s="578" t="s">
        <v>81</v>
      </c>
      <c r="BQ13" s="579"/>
      <c r="BR13" s="579"/>
      <c r="BS13" s="579"/>
      <c r="BT13" s="579"/>
      <c r="BU13" s="579"/>
      <c r="BV13" s="580"/>
      <c r="BX13" s="587" t="s">
        <v>116</v>
      </c>
      <c r="BY13" s="588"/>
      <c r="BZ13" s="589"/>
    </row>
    <row r="14" spans="2:78" ht="5.15" customHeight="1" thickBot="1" x14ac:dyDescent="0.4">
      <c r="B14" s="613"/>
      <c r="C14" s="614"/>
      <c r="D14" s="32"/>
      <c r="E14" s="613"/>
      <c r="F14" s="614"/>
      <c r="H14" s="600"/>
      <c r="I14" s="601"/>
      <c r="J14" s="602"/>
      <c r="K14" s="89"/>
      <c r="L14" s="100"/>
      <c r="M14" s="493"/>
      <c r="N14" s="493"/>
      <c r="O14" s="95"/>
      <c r="P14" s="494"/>
      <c r="Q14" s="89"/>
      <c r="R14" s="600"/>
      <c r="S14" s="601"/>
      <c r="T14" s="602"/>
      <c r="U14" s="89"/>
      <c r="V14" s="600"/>
      <c r="W14" s="601"/>
      <c r="X14" s="602"/>
      <c r="Y14" s="312"/>
      <c r="Z14" s="29"/>
      <c r="AA14" s="98"/>
      <c r="AB14" s="98"/>
      <c r="AC14" s="98"/>
      <c r="AD14" s="98"/>
      <c r="AE14" s="98"/>
      <c r="AF14" s="36"/>
      <c r="AH14" s="29"/>
      <c r="AI14" s="98"/>
      <c r="AJ14" s="98"/>
      <c r="AK14" s="98"/>
      <c r="AL14" s="98"/>
      <c r="AM14" s="98"/>
      <c r="AN14" s="36"/>
      <c r="AP14" s="29"/>
      <c r="AQ14" s="98"/>
      <c r="AR14" s="98"/>
      <c r="AS14" s="98"/>
      <c r="AT14" s="98"/>
      <c r="AU14" s="98"/>
      <c r="AV14" s="98"/>
      <c r="AW14" s="98"/>
      <c r="AX14" s="36"/>
      <c r="AY14" s="306"/>
      <c r="AZ14" s="100"/>
      <c r="BA14" s="95"/>
      <c r="BB14" s="95"/>
      <c r="BC14" s="95"/>
      <c r="BD14" s="95"/>
      <c r="BE14" s="95"/>
      <c r="BF14" s="36"/>
      <c r="BH14" s="29"/>
      <c r="BI14" s="95"/>
      <c r="BJ14" s="95"/>
      <c r="BK14" s="95"/>
      <c r="BL14" s="95"/>
      <c r="BM14" s="95"/>
      <c r="BN14" s="36"/>
      <c r="BP14" s="29"/>
      <c r="BQ14" s="95"/>
      <c r="BR14" s="95"/>
      <c r="BS14" s="95"/>
      <c r="BT14" s="95"/>
      <c r="BU14" s="95"/>
      <c r="BV14" s="36"/>
      <c r="BX14" s="590"/>
      <c r="BY14" s="591"/>
      <c r="BZ14" s="592"/>
    </row>
    <row r="15" spans="2:78" ht="15" thickBot="1" x14ac:dyDescent="0.4">
      <c r="B15" s="613"/>
      <c r="C15" s="614"/>
      <c r="D15" s="32"/>
      <c r="E15" s="613"/>
      <c r="F15" s="614"/>
      <c r="H15" s="600"/>
      <c r="I15" s="601"/>
      <c r="J15" s="602"/>
      <c r="K15" s="92"/>
      <c r="L15" s="100"/>
      <c r="M15" s="495" t="s">
        <v>25</v>
      </c>
      <c r="N15" s="493"/>
      <c r="O15" s="107" t="s">
        <v>26</v>
      </c>
      <c r="P15" s="36"/>
      <c r="R15" s="600"/>
      <c r="S15" s="601"/>
      <c r="T15" s="602"/>
      <c r="U15" s="89"/>
      <c r="V15" s="600"/>
      <c r="W15" s="601"/>
      <c r="X15" s="602"/>
      <c r="Z15" s="29"/>
      <c r="AA15" s="107" t="s">
        <v>27</v>
      </c>
      <c r="AB15" s="46"/>
      <c r="AC15" s="107" t="s">
        <v>28</v>
      </c>
      <c r="AD15" s="46"/>
      <c r="AE15" s="107" t="s">
        <v>29</v>
      </c>
      <c r="AF15" s="36"/>
      <c r="AH15" s="29"/>
      <c r="AI15" s="107" t="s">
        <v>27</v>
      </c>
      <c r="AJ15" s="46"/>
      <c r="AK15" s="107" t="s">
        <v>28</v>
      </c>
      <c r="AL15" s="46"/>
      <c r="AM15" s="107" t="s">
        <v>29</v>
      </c>
      <c r="AN15" s="36"/>
      <c r="AP15" s="29"/>
      <c r="AQ15" s="107" t="s">
        <v>30</v>
      </c>
      <c r="AR15" s="46"/>
      <c r="AS15" s="107" t="s">
        <v>31</v>
      </c>
      <c r="AT15" s="46"/>
      <c r="AU15" s="107" t="s">
        <v>32</v>
      </c>
      <c r="AV15" s="32"/>
      <c r="AW15" s="107" t="s">
        <v>33</v>
      </c>
      <c r="AX15" s="36"/>
      <c r="AZ15" s="29"/>
      <c r="BA15" s="107" t="s">
        <v>30</v>
      </c>
      <c r="BB15" s="46"/>
      <c r="BC15" s="107" t="s">
        <v>31</v>
      </c>
      <c r="BD15" s="46"/>
      <c r="BE15" s="107" t="s">
        <v>32</v>
      </c>
      <c r="BF15" s="36"/>
      <c r="BH15" s="29"/>
      <c r="BI15" s="107" t="s">
        <v>30</v>
      </c>
      <c r="BJ15" s="46"/>
      <c r="BK15" s="107" t="s">
        <v>34</v>
      </c>
      <c r="BL15" s="46"/>
      <c r="BM15" s="107" t="s">
        <v>32</v>
      </c>
      <c r="BN15" s="36"/>
      <c r="BP15" s="29"/>
      <c r="BQ15" s="107" t="s">
        <v>30</v>
      </c>
      <c r="BR15" s="46"/>
      <c r="BS15" s="107" t="s">
        <v>31</v>
      </c>
      <c r="BT15" s="46"/>
      <c r="BU15" s="107" t="s">
        <v>32</v>
      </c>
      <c r="BV15" s="36"/>
      <c r="BX15" s="590"/>
      <c r="BY15" s="591"/>
      <c r="BZ15" s="592"/>
    </row>
    <row r="16" spans="2:78" ht="5.15" customHeight="1" thickBot="1" x14ac:dyDescent="0.4">
      <c r="B16" s="615"/>
      <c r="C16" s="616"/>
      <c r="D16" s="114"/>
      <c r="E16" s="615"/>
      <c r="F16" s="616"/>
      <c r="H16" s="603"/>
      <c r="I16" s="604"/>
      <c r="J16" s="605"/>
      <c r="L16" s="496"/>
      <c r="M16" s="497"/>
      <c r="N16" s="497"/>
      <c r="O16" s="80"/>
      <c r="P16" s="81"/>
      <c r="R16" s="603"/>
      <c r="S16" s="604"/>
      <c r="T16" s="605"/>
      <c r="U16" s="89"/>
      <c r="V16" s="603"/>
      <c r="W16" s="604"/>
      <c r="X16" s="605"/>
      <c r="Z16" s="76"/>
      <c r="AA16" s="80"/>
      <c r="AB16" s="80"/>
      <c r="AC16" s="80"/>
      <c r="AD16" s="80"/>
      <c r="AE16" s="80"/>
      <c r="AF16" s="81"/>
      <c r="AH16" s="76"/>
      <c r="AI16" s="80"/>
      <c r="AJ16" s="80"/>
      <c r="AK16" s="80"/>
      <c r="AL16" s="80"/>
      <c r="AM16" s="80"/>
      <c r="AN16" s="81"/>
      <c r="AP16" s="76"/>
      <c r="AQ16" s="80"/>
      <c r="AR16" s="80"/>
      <c r="AS16" s="80"/>
      <c r="AT16" s="80"/>
      <c r="AU16" s="80"/>
      <c r="AV16" s="80"/>
      <c r="AW16" s="80"/>
      <c r="AX16" s="81"/>
      <c r="AZ16" s="76"/>
      <c r="BA16" s="80"/>
      <c r="BB16" s="80"/>
      <c r="BC16" s="80"/>
      <c r="BD16" s="80"/>
      <c r="BE16" s="80"/>
      <c r="BF16" s="81"/>
      <c r="BH16" s="76"/>
      <c r="BI16" s="80"/>
      <c r="BJ16" s="80"/>
      <c r="BK16" s="80"/>
      <c r="BL16" s="80"/>
      <c r="BM16" s="80"/>
      <c r="BN16" s="81"/>
      <c r="BP16" s="76"/>
      <c r="BQ16" s="80"/>
      <c r="BR16" s="80"/>
      <c r="BS16" s="80"/>
      <c r="BT16" s="80"/>
      <c r="BU16" s="80"/>
      <c r="BV16" s="81"/>
      <c r="BX16" s="593"/>
      <c r="BY16" s="594"/>
      <c r="BZ16" s="595"/>
    </row>
    <row r="17" spans="1:78" ht="5.15" customHeight="1" x14ac:dyDescent="0.35">
      <c r="A17" s="115"/>
      <c r="B17" s="32"/>
      <c r="C17" s="32"/>
      <c r="D17" s="32"/>
      <c r="E17" s="32"/>
      <c r="F17" s="36"/>
      <c r="H17" s="29"/>
      <c r="I17" s="32"/>
      <c r="J17" s="36"/>
      <c r="L17" s="29"/>
      <c r="M17" s="32"/>
      <c r="N17" s="32"/>
      <c r="O17" s="32"/>
      <c r="P17" s="36"/>
      <c r="R17" s="29"/>
      <c r="S17" s="32"/>
      <c r="T17" s="36"/>
      <c r="U17" s="312"/>
      <c r="V17" s="29"/>
      <c r="W17" s="32"/>
      <c r="X17" s="36"/>
      <c r="Z17" s="29"/>
      <c r="AA17" s="32"/>
      <c r="AB17" s="32"/>
      <c r="AC17" s="32"/>
      <c r="AD17" s="32"/>
      <c r="AE17" s="32"/>
      <c r="AF17" s="36"/>
      <c r="AH17" s="29"/>
      <c r="AI17" s="32"/>
      <c r="AJ17" s="32"/>
      <c r="AK17" s="32"/>
      <c r="AL17" s="32"/>
      <c r="AM17" s="32"/>
      <c r="AN17" s="36"/>
      <c r="AP17" s="29"/>
      <c r="AQ17" s="32"/>
      <c r="AR17" s="32"/>
      <c r="AS17" s="32"/>
      <c r="AT17" s="32"/>
      <c r="AU17" s="32"/>
      <c r="AV17" s="32"/>
      <c r="AW17" s="32"/>
      <c r="AX17" s="36"/>
      <c r="AZ17" s="29"/>
      <c r="BA17" s="32"/>
      <c r="BB17" s="32"/>
      <c r="BC17" s="32"/>
      <c r="BD17" s="32"/>
      <c r="BE17" s="32"/>
      <c r="BF17" s="36"/>
      <c r="BH17" s="29"/>
      <c r="BI17" s="32"/>
      <c r="BJ17" s="32"/>
      <c r="BK17" s="32"/>
      <c r="BL17" s="32"/>
      <c r="BM17" s="32"/>
      <c r="BN17" s="36"/>
      <c r="BP17" s="29"/>
      <c r="BQ17" s="32"/>
      <c r="BR17" s="32"/>
      <c r="BS17" s="32"/>
      <c r="BT17" s="32"/>
      <c r="BU17" s="32"/>
      <c r="BV17" s="36"/>
      <c r="BX17" s="29"/>
      <c r="BY17" s="43"/>
      <c r="BZ17" s="36"/>
    </row>
    <row r="18" spans="1:78" s="92" customFormat="1" x14ac:dyDescent="0.35">
      <c r="A18" s="118"/>
      <c r="B18" s="46"/>
      <c r="C18" s="243" t="str">
        <f>IF(E18="","","1")</f>
        <v/>
      </c>
      <c r="D18" s="46"/>
      <c r="E18" s="4"/>
      <c r="F18" s="119"/>
      <c r="H18" s="120"/>
      <c r="I18" s="15"/>
      <c r="J18" s="122"/>
      <c r="K18" s="40"/>
      <c r="L18" s="123"/>
      <c r="M18" s="15"/>
      <c r="N18" s="121"/>
      <c r="O18" s="15"/>
      <c r="P18" s="122"/>
      <c r="Q18" s="40"/>
      <c r="R18" s="123"/>
      <c r="S18" s="209">
        <f>$I18-$M18+$O18</f>
        <v>0</v>
      </c>
      <c r="T18" s="122"/>
      <c r="U18" s="40"/>
      <c r="V18" s="123"/>
      <c r="W18" s="15"/>
      <c r="X18" s="119"/>
      <c r="Z18" s="120"/>
      <c r="AA18" s="12"/>
      <c r="AB18" s="498"/>
      <c r="AC18" s="12"/>
      <c r="AD18" s="498"/>
      <c r="AE18" s="12"/>
      <c r="AF18" s="499"/>
      <c r="AG18" s="500"/>
      <c r="AH18" s="501"/>
      <c r="AI18" s="12"/>
      <c r="AJ18" s="498"/>
      <c r="AK18" s="12"/>
      <c r="AL18" s="498"/>
      <c r="AM18" s="12"/>
      <c r="AN18" s="119"/>
      <c r="AP18" s="120"/>
      <c r="AQ18" s="209">
        <f>ROUND($AW18*$AI18,0)</f>
        <v>0</v>
      </c>
      <c r="AR18" s="121"/>
      <c r="AS18" s="209">
        <f>ROUND($AW18*$AK18,0)</f>
        <v>0</v>
      </c>
      <c r="AT18" s="121"/>
      <c r="AU18" s="209">
        <f>AW18-AQ18-AS18</f>
        <v>0</v>
      </c>
      <c r="AV18" s="121"/>
      <c r="AW18" s="209">
        <f>$S18-$W18</f>
        <v>0</v>
      </c>
      <c r="AX18" s="119"/>
      <c r="AZ18" s="120"/>
      <c r="BA18" s="13"/>
      <c r="BB18" s="124"/>
      <c r="BC18" s="13"/>
      <c r="BD18" s="124"/>
      <c r="BE18" s="13"/>
      <c r="BF18" s="119"/>
      <c r="BH18" s="120"/>
      <c r="BI18" s="210">
        <f>(ROUND($I18*$AA18,0))*$BA18</f>
        <v>0</v>
      </c>
      <c r="BJ18" s="124"/>
      <c r="BK18" s="210">
        <f>(ROUND($I18*$AC18,0))*BC18</f>
        <v>0</v>
      </c>
      <c r="BL18" s="124"/>
      <c r="BM18" s="210">
        <f>(I18-(ROUND((I18*AA18),0))-(ROUND((I18*AC18),0)))*BE18</f>
        <v>0</v>
      </c>
      <c r="BN18" s="125"/>
      <c r="BO18" s="126"/>
      <c r="BP18" s="127"/>
      <c r="BQ18" s="210">
        <f>$AQ18*$BA18</f>
        <v>0</v>
      </c>
      <c r="BR18" s="124"/>
      <c r="BS18" s="210">
        <f>$AS18*BC18</f>
        <v>0</v>
      </c>
      <c r="BT18" s="124"/>
      <c r="BU18" s="210">
        <f>$AU18*$BE18</f>
        <v>0</v>
      </c>
      <c r="BV18" s="125"/>
      <c r="BW18" s="126"/>
      <c r="BX18" s="127"/>
      <c r="BY18" s="518">
        <f>SUM($BQ18,$BS18,$BU18)-SUM($BI18,$BK18,$BM18)</f>
        <v>0</v>
      </c>
      <c r="BZ18" s="119"/>
    </row>
    <row r="19" spans="1:78" ht="5.15" customHeight="1" x14ac:dyDescent="0.35">
      <c r="A19" s="115"/>
      <c r="B19" s="32"/>
      <c r="C19" s="46"/>
      <c r="D19" s="32"/>
      <c r="E19" s="32"/>
      <c r="F19" s="36"/>
      <c r="H19" s="29"/>
      <c r="I19" s="139"/>
      <c r="J19" s="140"/>
      <c r="K19" s="141"/>
      <c r="L19" s="142"/>
      <c r="M19" s="139"/>
      <c r="N19" s="139"/>
      <c r="O19" s="139"/>
      <c r="P19" s="140"/>
      <c r="Q19" s="141"/>
      <c r="R19" s="142"/>
      <c r="S19" s="121"/>
      <c r="T19" s="140"/>
      <c r="U19" s="141"/>
      <c r="V19" s="142"/>
      <c r="W19" s="139"/>
      <c r="X19" s="36"/>
      <c r="Z19" s="29"/>
      <c r="AA19" s="502"/>
      <c r="AB19" s="502"/>
      <c r="AC19" s="502"/>
      <c r="AD19" s="502"/>
      <c r="AE19" s="502"/>
      <c r="AF19" s="503"/>
      <c r="AG19" s="504"/>
      <c r="AH19" s="505"/>
      <c r="AI19" s="502"/>
      <c r="AJ19" s="502"/>
      <c r="AK19" s="502"/>
      <c r="AL19" s="502"/>
      <c r="AM19" s="502"/>
      <c r="AN19" s="36"/>
      <c r="AP19" s="29"/>
      <c r="AQ19" s="121"/>
      <c r="AR19" s="139"/>
      <c r="AS19" s="121"/>
      <c r="AT19" s="139"/>
      <c r="AU19" s="121"/>
      <c r="AV19" s="139"/>
      <c r="AW19" s="121"/>
      <c r="AX19" s="36"/>
      <c r="AZ19" s="29"/>
      <c r="BA19" s="143"/>
      <c r="BB19" s="143"/>
      <c r="BC19" s="143"/>
      <c r="BD19" s="143"/>
      <c r="BE19" s="143"/>
      <c r="BF19" s="36"/>
      <c r="BH19" s="29"/>
      <c r="BI19" s="124"/>
      <c r="BJ19" s="143"/>
      <c r="BK19" s="124"/>
      <c r="BL19" s="143"/>
      <c r="BM19" s="124"/>
      <c r="BN19" s="144"/>
      <c r="BO19" s="145"/>
      <c r="BP19" s="146"/>
      <c r="BQ19" s="124"/>
      <c r="BR19" s="143"/>
      <c r="BS19" s="124"/>
      <c r="BT19" s="143"/>
      <c r="BU19" s="124"/>
      <c r="BV19" s="144"/>
      <c r="BW19" s="145"/>
      <c r="BX19" s="146"/>
      <c r="BY19" s="185"/>
      <c r="BZ19" s="36"/>
    </row>
    <row r="20" spans="1:78" s="92" customFormat="1" x14ac:dyDescent="0.35">
      <c r="A20" s="118"/>
      <c r="B20" s="46"/>
      <c r="C20" s="243" t="str">
        <f>IF(E20="","",C18+1)</f>
        <v/>
      </c>
      <c r="D20" s="46"/>
      <c r="E20" s="4"/>
      <c r="F20" s="119"/>
      <c r="H20" s="120"/>
      <c r="I20" s="15"/>
      <c r="J20" s="122"/>
      <c r="K20" s="40"/>
      <c r="L20" s="123"/>
      <c r="M20" s="15"/>
      <c r="N20" s="121"/>
      <c r="O20" s="15"/>
      <c r="P20" s="122"/>
      <c r="Q20" s="40"/>
      <c r="R20" s="123"/>
      <c r="S20" s="209">
        <f t="shared" ref="S20:S82" si="0">$I20-$M20+$O20</f>
        <v>0</v>
      </c>
      <c r="T20" s="122"/>
      <c r="U20" s="40"/>
      <c r="V20" s="123"/>
      <c r="W20" s="15"/>
      <c r="X20" s="119"/>
      <c r="Z20" s="120"/>
      <c r="AA20" s="12"/>
      <c r="AB20" s="498"/>
      <c r="AC20" s="12"/>
      <c r="AD20" s="498"/>
      <c r="AE20" s="12"/>
      <c r="AF20" s="499"/>
      <c r="AG20" s="500"/>
      <c r="AH20" s="501"/>
      <c r="AI20" s="12"/>
      <c r="AJ20" s="498"/>
      <c r="AK20" s="12"/>
      <c r="AL20" s="498"/>
      <c r="AM20" s="12"/>
      <c r="AN20" s="119"/>
      <c r="AP20" s="120"/>
      <c r="AQ20" s="209">
        <f>ROUND($AW20*$AI20,0)</f>
        <v>0</v>
      </c>
      <c r="AR20" s="121"/>
      <c r="AS20" s="209">
        <f>ROUND($AW20*$AK20,0)</f>
        <v>0</v>
      </c>
      <c r="AT20" s="121"/>
      <c r="AU20" s="209">
        <f>AW20-AQ20-AS20</f>
        <v>0</v>
      </c>
      <c r="AV20" s="121"/>
      <c r="AW20" s="209">
        <f>$S20-$W20</f>
        <v>0</v>
      </c>
      <c r="AX20" s="119"/>
      <c r="AZ20" s="120"/>
      <c r="BA20" s="13"/>
      <c r="BB20" s="124"/>
      <c r="BC20" s="13"/>
      <c r="BD20" s="124"/>
      <c r="BE20" s="13"/>
      <c r="BF20" s="119"/>
      <c r="BH20" s="120"/>
      <c r="BI20" s="210">
        <f>(ROUND($I20*$AA20,0))*$BA20</f>
        <v>0</v>
      </c>
      <c r="BJ20" s="124"/>
      <c r="BK20" s="210">
        <f>(ROUND($I20*$AC20,0))*BC20</f>
        <v>0</v>
      </c>
      <c r="BL20" s="124"/>
      <c r="BM20" s="210">
        <f>(I20-(ROUND((I20*AA20),0))-(ROUND((I20*AC20),0)))*BE20</f>
        <v>0</v>
      </c>
      <c r="BN20" s="125"/>
      <c r="BO20" s="126"/>
      <c r="BP20" s="127"/>
      <c r="BQ20" s="210">
        <f t="shared" ref="BQ20:BQ82" si="1">$AQ20*$BA20</f>
        <v>0</v>
      </c>
      <c r="BR20" s="124"/>
      <c r="BS20" s="210">
        <f t="shared" ref="BS20:BS82" si="2">$AS20*BC20</f>
        <v>0</v>
      </c>
      <c r="BT20" s="124"/>
      <c r="BU20" s="210">
        <f t="shared" ref="BU20:BU82" si="3">$AU20*$BE20</f>
        <v>0</v>
      </c>
      <c r="BV20" s="125"/>
      <c r="BW20" s="126"/>
      <c r="BX20" s="127"/>
      <c r="BY20" s="518">
        <f t="shared" ref="BY20:BY82" si="4">SUM($BQ20,$BS20,$BU20)-SUM($BI20,$BK20,$BM20)</f>
        <v>0</v>
      </c>
      <c r="BZ20" s="119"/>
    </row>
    <row r="21" spans="1:78" ht="5.15" customHeight="1" x14ac:dyDescent="0.35">
      <c r="A21" s="115"/>
      <c r="B21" s="32"/>
      <c r="C21" s="46"/>
      <c r="D21" s="32"/>
      <c r="E21" s="32"/>
      <c r="F21" s="36"/>
      <c r="H21" s="29"/>
      <c r="I21" s="139"/>
      <c r="J21" s="140"/>
      <c r="K21" s="141"/>
      <c r="L21" s="142"/>
      <c r="M21" s="139"/>
      <c r="N21" s="139"/>
      <c r="O21" s="139"/>
      <c r="P21" s="140"/>
      <c r="Q21" s="141"/>
      <c r="R21" s="142"/>
      <c r="S21" s="121"/>
      <c r="T21" s="140"/>
      <c r="U21" s="141"/>
      <c r="V21" s="142"/>
      <c r="W21" s="139"/>
      <c r="X21" s="36"/>
      <c r="Z21" s="29"/>
      <c r="AA21" s="502"/>
      <c r="AB21" s="502"/>
      <c r="AC21" s="502"/>
      <c r="AD21" s="502"/>
      <c r="AE21" s="502"/>
      <c r="AF21" s="503"/>
      <c r="AG21" s="504"/>
      <c r="AH21" s="505"/>
      <c r="AI21" s="502"/>
      <c r="AJ21" s="502"/>
      <c r="AK21" s="502"/>
      <c r="AL21" s="502"/>
      <c r="AM21" s="502"/>
      <c r="AN21" s="36"/>
      <c r="AP21" s="29"/>
      <c r="AQ21" s="121"/>
      <c r="AR21" s="139"/>
      <c r="AS21" s="121"/>
      <c r="AT21" s="139"/>
      <c r="AU21" s="121"/>
      <c r="AV21" s="139"/>
      <c r="AW21" s="121"/>
      <c r="AX21" s="36"/>
      <c r="AZ21" s="29"/>
      <c r="BA21" s="143"/>
      <c r="BB21" s="143"/>
      <c r="BC21" s="143"/>
      <c r="BD21" s="143"/>
      <c r="BE21" s="143"/>
      <c r="BF21" s="36"/>
      <c r="BH21" s="29"/>
      <c r="BI21" s="124"/>
      <c r="BJ21" s="143"/>
      <c r="BK21" s="124"/>
      <c r="BL21" s="143"/>
      <c r="BM21" s="124"/>
      <c r="BN21" s="144"/>
      <c r="BO21" s="145"/>
      <c r="BP21" s="146"/>
      <c r="BQ21" s="124"/>
      <c r="BR21" s="143"/>
      <c r="BS21" s="124"/>
      <c r="BT21" s="143"/>
      <c r="BU21" s="124"/>
      <c r="BV21" s="144"/>
      <c r="BW21" s="145"/>
      <c r="BX21" s="146"/>
      <c r="BY21" s="185"/>
      <c r="BZ21" s="36"/>
    </row>
    <row r="22" spans="1:78" s="92" customFormat="1" x14ac:dyDescent="0.35">
      <c r="A22" s="118"/>
      <c r="B22" s="46"/>
      <c r="C22" s="243" t="str">
        <f t="shared" ref="C22:C84" si="5">IF(E22="","",C20+1)</f>
        <v/>
      </c>
      <c r="D22" s="46"/>
      <c r="E22" s="4"/>
      <c r="F22" s="119"/>
      <c r="H22" s="120"/>
      <c r="I22" s="15"/>
      <c r="J22" s="122"/>
      <c r="K22" s="40"/>
      <c r="L22" s="123"/>
      <c r="M22" s="15"/>
      <c r="N22" s="121"/>
      <c r="O22" s="15"/>
      <c r="P22" s="122"/>
      <c r="Q22" s="40"/>
      <c r="R22" s="123"/>
      <c r="S22" s="209">
        <f t="shared" si="0"/>
        <v>0</v>
      </c>
      <c r="T22" s="122"/>
      <c r="U22" s="40"/>
      <c r="V22" s="123"/>
      <c r="W22" s="15"/>
      <c r="X22" s="119"/>
      <c r="Z22" s="120"/>
      <c r="AA22" s="12"/>
      <c r="AB22" s="498"/>
      <c r="AC22" s="12"/>
      <c r="AD22" s="498"/>
      <c r="AE22" s="12"/>
      <c r="AF22" s="499"/>
      <c r="AG22" s="500"/>
      <c r="AH22" s="501"/>
      <c r="AI22" s="12"/>
      <c r="AJ22" s="498"/>
      <c r="AK22" s="12"/>
      <c r="AL22" s="498"/>
      <c r="AM22" s="12"/>
      <c r="AN22" s="119"/>
      <c r="AP22" s="120"/>
      <c r="AQ22" s="209">
        <f>ROUND($AW22*$AI22,0)</f>
        <v>0</v>
      </c>
      <c r="AR22" s="121"/>
      <c r="AS22" s="209">
        <f>ROUND($AW22*$AK22,0)</f>
        <v>0</v>
      </c>
      <c r="AT22" s="121"/>
      <c r="AU22" s="209">
        <f>AW22-AQ22-AS22</f>
        <v>0</v>
      </c>
      <c r="AV22" s="121"/>
      <c r="AW22" s="209">
        <f>$S22-$W22</f>
        <v>0</v>
      </c>
      <c r="AX22" s="119"/>
      <c r="AZ22" s="120"/>
      <c r="BA22" s="13"/>
      <c r="BB22" s="124"/>
      <c r="BC22" s="13"/>
      <c r="BD22" s="124"/>
      <c r="BE22" s="13"/>
      <c r="BF22" s="119"/>
      <c r="BH22" s="120"/>
      <c r="BI22" s="210">
        <f>(ROUND($I22*$AA22,0))*$BA22</f>
        <v>0</v>
      </c>
      <c r="BJ22" s="124"/>
      <c r="BK22" s="210">
        <f>(ROUND($I22*$AC22,0))*BC22</f>
        <v>0</v>
      </c>
      <c r="BL22" s="124"/>
      <c r="BM22" s="210">
        <f>(I22-(ROUND((I22*AA22),0))-(ROUND((I22*AC22),0)))*BE22</f>
        <v>0</v>
      </c>
      <c r="BN22" s="125"/>
      <c r="BO22" s="126"/>
      <c r="BP22" s="127"/>
      <c r="BQ22" s="210">
        <f t="shared" si="1"/>
        <v>0</v>
      </c>
      <c r="BR22" s="124"/>
      <c r="BS22" s="210">
        <f t="shared" si="2"/>
        <v>0</v>
      </c>
      <c r="BT22" s="124"/>
      <c r="BU22" s="210">
        <f t="shared" si="3"/>
        <v>0</v>
      </c>
      <c r="BV22" s="125"/>
      <c r="BW22" s="126"/>
      <c r="BX22" s="127"/>
      <c r="BY22" s="518">
        <f t="shared" si="4"/>
        <v>0</v>
      </c>
      <c r="BZ22" s="119"/>
    </row>
    <row r="23" spans="1:78" ht="5.15" customHeight="1" x14ac:dyDescent="0.35">
      <c r="A23" s="115"/>
      <c r="B23" s="32"/>
      <c r="C23" s="46"/>
      <c r="D23" s="32"/>
      <c r="E23" s="32"/>
      <c r="F23" s="36"/>
      <c r="H23" s="29"/>
      <c r="I23" s="139"/>
      <c r="J23" s="140"/>
      <c r="K23" s="141"/>
      <c r="L23" s="142"/>
      <c r="M23" s="139"/>
      <c r="N23" s="139"/>
      <c r="O23" s="139"/>
      <c r="P23" s="140"/>
      <c r="Q23" s="141"/>
      <c r="R23" s="142"/>
      <c r="S23" s="121"/>
      <c r="T23" s="140"/>
      <c r="U23" s="141"/>
      <c r="V23" s="142"/>
      <c r="W23" s="139"/>
      <c r="X23" s="36"/>
      <c r="Z23" s="29"/>
      <c r="AA23" s="502"/>
      <c r="AB23" s="502"/>
      <c r="AC23" s="502"/>
      <c r="AD23" s="502"/>
      <c r="AE23" s="502"/>
      <c r="AF23" s="503"/>
      <c r="AG23" s="504"/>
      <c r="AH23" s="505"/>
      <c r="AI23" s="502"/>
      <c r="AJ23" s="502"/>
      <c r="AK23" s="502"/>
      <c r="AL23" s="502"/>
      <c r="AM23" s="502"/>
      <c r="AN23" s="36"/>
      <c r="AP23" s="29"/>
      <c r="AQ23" s="121"/>
      <c r="AR23" s="139"/>
      <c r="AS23" s="121"/>
      <c r="AT23" s="139"/>
      <c r="AU23" s="121"/>
      <c r="AV23" s="139"/>
      <c r="AW23" s="121"/>
      <c r="AX23" s="36"/>
      <c r="AZ23" s="29"/>
      <c r="BA23" s="143"/>
      <c r="BB23" s="143"/>
      <c r="BC23" s="143"/>
      <c r="BD23" s="143"/>
      <c r="BE23" s="143"/>
      <c r="BF23" s="36"/>
      <c r="BH23" s="29"/>
      <c r="BI23" s="124"/>
      <c r="BJ23" s="143"/>
      <c r="BK23" s="124"/>
      <c r="BL23" s="143"/>
      <c r="BM23" s="124"/>
      <c r="BN23" s="144"/>
      <c r="BO23" s="145"/>
      <c r="BP23" s="146"/>
      <c r="BQ23" s="124"/>
      <c r="BR23" s="143"/>
      <c r="BS23" s="124"/>
      <c r="BT23" s="143"/>
      <c r="BU23" s="124"/>
      <c r="BV23" s="144"/>
      <c r="BW23" s="145"/>
      <c r="BX23" s="146"/>
      <c r="BY23" s="185"/>
      <c r="BZ23" s="36"/>
    </row>
    <row r="24" spans="1:78" s="92" customFormat="1" x14ac:dyDescent="0.35">
      <c r="A24" s="118"/>
      <c r="B24" s="46"/>
      <c r="C24" s="243" t="str">
        <f t="shared" si="5"/>
        <v/>
      </c>
      <c r="D24" s="46"/>
      <c r="E24" s="4"/>
      <c r="F24" s="119"/>
      <c r="H24" s="120"/>
      <c r="I24" s="15"/>
      <c r="J24" s="122"/>
      <c r="K24" s="40"/>
      <c r="L24" s="123"/>
      <c r="M24" s="15"/>
      <c r="N24" s="121"/>
      <c r="O24" s="15"/>
      <c r="P24" s="122"/>
      <c r="Q24" s="40"/>
      <c r="R24" s="123"/>
      <c r="S24" s="209">
        <f t="shared" si="0"/>
        <v>0</v>
      </c>
      <c r="T24" s="122"/>
      <c r="U24" s="40"/>
      <c r="V24" s="123"/>
      <c r="W24" s="15"/>
      <c r="X24" s="119"/>
      <c r="Z24" s="120"/>
      <c r="AA24" s="12"/>
      <c r="AB24" s="498"/>
      <c r="AC24" s="12"/>
      <c r="AD24" s="498"/>
      <c r="AE24" s="12"/>
      <c r="AF24" s="499"/>
      <c r="AG24" s="500"/>
      <c r="AH24" s="501"/>
      <c r="AI24" s="12"/>
      <c r="AJ24" s="498"/>
      <c r="AK24" s="12"/>
      <c r="AL24" s="498"/>
      <c r="AM24" s="12"/>
      <c r="AN24" s="119"/>
      <c r="AP24" s="120"/>
      <c r="AQ24" s="209">
        <f>ROUND($AW24*$AI24,0)</f>
        <v>0</v>
      </c>
      <c r="AR24" s="121"/>
      <c r="AS24" s="209">
        <f>ROUND($AW24*$AK24,0)</f>
        <v>0</v>
      </c>
      <c r="AT24" s="121"/>
      <c r="AU24" s="209">
        <f>AW24-AQ24-AS24</f>
        <v>0</v>
      </c>
      <c r="AV24" s="121"/>
      <c r="AW24" s="209">
        <f>$S24-$W24</f>
        <v>0</v>
      </c>
      <c r="AX24" s="119"/>
      <c r="AZ24" s="120"/>
      <c r="BA24" s="13"/>
      <c r="BB24" s="124"/>
      <c r="BC24" s="13"/>
      <c r="BD24" s="124"/>
      <c r="BE24" s="13"/>
      <c r="BF24" s="119"/>
      <c r="BH24" s="120"/>
      <c r="BI24" s="210">
        <f>(ROUND($I24*$AA24,0))*$BA24</f>
        <v>0</v>
      </c>
      <c r="BJ24" s="124"/>
      <c r="BK24" s="210">
        <f>(ROUND($I24*$AC24,0))*BC24</f>
        <v>0</v>
      </c>
      <c r="BL24" s="124"/>
      <c r="BM24" s="210">
        <f>(I24-(ROUND((I24*AA24),0))-(ROUND((I24*AC24),0)))*BE24</f>
        <v>0</v>
      </c>
      <c r="BN24" s="125"/>
      <c r="BO24" s="126"/>
      <c r="BP24" s="127"/>
      <c r="BQ24" s="210">
        <f t="shared" si="1"/>
        <v>0</v>
      </c>
      <c r="BR24" s="124"/>
      <c r="BS24" s="210">
        <f t="shared" si="2"/>
        <v>0</v>
      </c>
      <c r="BT24" s="124"/>
      <c r="BU24" s="210">
        <f t="shared" si="3"/>
        <v>0</v>
      </c>
      <c r="BV24" s="125"/>
      <c r="BW24" s="126"/>
      <c r="BX24" s="127"/>
      <c r="BY24" s="518">
        <f t="shared" si="4"/>
        <v>0</v>
      </c>
      <c r="BZ24" s="119"/>
    </row>
    <row r="25" spans="1:78" ht="5.15" customHeight="1" x14ac:dyDescent="0.35">
      <c r="A25" s="115"/>
      <c r="B25" s="32"/>
      <c r="C25" s="46"/>
      <c r="D25" s="32"/>
      <c r="E25" s="32"/>
      <c r="F25" s="36"/>
      <c r="H25" s="29"/>
      <c r="I25" s="139"/>
      <c r="J25" s="140"/>
      <c r="K25" s="141"/>
      <c r="L25" s="142"/>
      <c r="M25" s="139"/>
      <c r="N25" s="139"/>
      <c r="O25" s="139"/>
      <c r="P25" s="140"/>
      <c r="Q25" s="141"/>
      <c r="R25" s="142"/>
      <c r="S25" s="121"/>
      <c r="T25" s="140"/>
      <c r="U25" s="141"/>
      <c r="V25" s="142"/>
      <c r="W25" s="139"/>
      <c r="X25" s="36"/>
      <c r="Z25" s="29"/>
      <c r="AA25" s="502"/>
      <c r="AB25" s="502"/>
      <c r="AC25" s="502"/>
      <c r="AD25" s="502"/>
      <c r="AE25" s="502"/>
      <c r="AF25" s="503"/>
      <c r="AG25" s="504"/>
      <c r="AH25" s="505"/>
      <c r="AI25" s="502"/>
      <c r="AJ25" s="502"/>
      <c r="AK25" s="502"/>
      <c r="AL25" s="502"/>
      <c r="AM25" s="502"/>
      <c r="AN25" s="36"/>
      <c r="AP25" s="29"/>
      <c r="AQ25" s="121"/>
      <c r="AR25" s="139"/>
      <c r="AS25" s="121"/>
      <c r="AT25" s="139"/>
      <c r="AU25" s="121"/>
      <c r="AV25" s="139"/>
      <c r="AW25" s="121"/>
      <c r="AX25" s="36"/>
      <c r="AZ25" s="29"/>
      <c r="BA25" s="143"/>
      <c r="BB25" s="143"/>
      <c r="BC25" s="143"/>
      <c r="BD25" s="143"/>
      <c r="BE25" s="143"/>
      <c r="BF25" s="36"/>
      <c r="BH25" s="29"/>
      <c r="BI25" s="124"/>
      <c r="BJ25" s="143"/>
      <c r="BK25" s="124"/>
      <c r="BL25" s="143"/>
      <c r="BM25" s="124"/>
      <c r="BN25" s="144"/>
      <c r="BO25" s="145"/>
      <c r="BP25" s="146"/>
      <c r="BQ25" s="124"/>
      <c r="BR25" s="143"/>
      <c r="BS25" s="124"/>
      <c r="BT25" s="143"/>
      <c r="BU25" s="124"/>
      <c r="BV25" s="144"/>
      <c r="BW25" s="145"/>
      <c r="BX25" s="146"/>
      <c r="BY25" s="185"/>
      <c r="BZ25" s="36"/>
    </row>
    <row r="26" spans="1:78" s="92" customFormat="1" x14ac:dyDescent="0.35">
      <c r="A26" s="118"/>
      <c r="B26" s="46"/>
      <c r="C26" s="243" t="str">
        <f t="shared" si="5"/>
        <v/>
      </c>
      <c r="D26" s="46"/>
      <c r="E26" s="4"/>
      <c r="F26" s="119"/>
      <c r="H26" s="120"/>
      <c r="I26" s="15"/>
      <c r="J26" s="122"/>
      <c r="K26" s="40"/>
      <c r="L26" s="123"/>
      <c r="M26" s="15"/>
      <c r="N26" s="121"/>
      <c r="O26" s="15"/>
      <c r="P26" s="122"/>
      <c r="Q26" s="40"/>
      <c r="R26" s="123"/>
      <c r="S26" s="209">
        <f t="shared" si="0"/>
        <v>0</v>
      </c>
      <c r="T26" s="122"/>
      <c r="U26" s="40"/>
      <c r="V26" s="123"/>
      <c r="W26" s="15"/>
      <c r="X26" s="119"/>
      <c r="Z26" s="120"/>
      <c r="AA26" s="12"/>
      <c r="AB26" s="498"/>
      <c r="AC26" s="12"/>
      <c r="AD26" s="498"/>
      <c r="AE26" s="12"/>
      <c r="AF26" s="499"/>
      <c r="AG26" s="500"/>
      <c r="AH26" s="501"/>
      <c r="AI26" s="12"/>
      <c r="AJ26" s="498"/>
      <c r="AK26" s="12"/>
      <c r="AL26" s="498"/>
      <c r="AM26" s="12"/>
      <c r="AN26" s="119"/>
      <c r="AP26" s="120"/>
      <c r="AQ26" s="209">
        <f>ROUND($AW26*$AI26,0)</f>
        <v>0</v>
      </c>
      <c r="AR26" s="121"/>
      <c r="AS26" s="209">
        <f>ROUND($AW26*$AK26,0)</f>
        <v>0</v>
      </c>
      <c r="AT26" s="121"/>
      <c r="AU26" s="209">
        <f>AW26-AQ26-AS26</f>
        <v>0</v>
      </c>
      <c r="AV26" s="121"/>
      <c r="AW26" s="209">
        <f>$S26-$W26</f>
        <v>0</v>
      </c>
      <c r="AX26" s="119"/>
      <c r="AZ26" s="120"/>
      <c r="BA26" s="13"/>
      <c r="BB26" s="124"/>
      <c r="BC26" s="13"/>
      <c r="BD26" s="124"/>
      <c r="BE26" s="13"/>
      <c r="BF26" s="119"/>
      <c r="BH26" s="120"/>
      <c r="BI26" s="210">
        <f>(ROUND($I26*$AA26,0))*$BA26</f>
        <v>0</v>
      </c>
      <c r="BJ26" s="124"/>
      <c r="BK26" s="210">
        <f>(ROUND($I26*$AC26,0))*BC26</f>
        <v>0</v>
      </c>
      <c r="BL26" s="124"/>
      <c r="BM26" s="210">
        <f>(I26-(ROUND((I26*AA26),0))-(ROUND((I26*AC26),0)))*BE26</f>
        <v>0</v>
      </c>
      <c r="BN26" s="125"/>
      <c r="BO26" s="126"/>
      <c r="BP26" s="127"/>
      <c r="BQ26" s="210">
        <f t="shared" si="1"/>
        <v>0</v>
      </c>
      <c r="BR26" s="124"/>
      <c r="BS26" s="210">
        <f t="shared" si="2"/>
        <v>0</v>
      </c>
      <c r="BT26" s="124"/>
      <c r="BU26" s="210">
        <f t="shared" si="3"/>
        <v>0</v>
      </c>
      <c r="BV26" s="125"/>
      <c r="BW26" s="126"/>
      <c r="BX26" s="127"/>
      <c r="BY26" s="518">
        <f t="shared" si="4"/>
        <v>0</v>
      </c>
      <c r="BZ26" s="119"/>
    </row>
    <row r="27" spans="1:78" ht="5.15" customHeight="1" x14ac:dyDescent="0.35">
      <c r="A27" s="115"/>
      <c r="B27" s="32"/>
      <c r="C27" s="46"/>
      <c r="D27" s="32"/>
      <c r="E27" s="32"/>
      <c r="F27" s="36"/>
      <c r="H27" s="29"/>
      <c r="I27" s="139"/>
      <c r="J27" s="140"/>
      <c r="K27" s="141"/>
      <c r="L27" s="142"/>
      <c r="M27" s="139"/>
      <c r="N27" s="139"/>
      <c r="O27" s="139"/>
      <c r="P27" s="140"/>
      <c r="Q27" s="141"/>
      <c r="R27" s="142"/>
      <c r="S27" s="121"/>
      <c r="T27" s="140"/>
      <c r="U27" s="141"/>
      <c r="V27" s="142"/>
      <c r="W27" s="139"/>
      <c r="X27" s="36"/>
      <c r="Z27" s="29"/>
      <c r="AA27" s="502"/>
      <c r="AB27" s="502"/>
      <c r="AC27" s="502"/>
      <c r="AD27" s="502"/>
      <c r="AE27" s="502"/>
      <c r="AF27" s="503"/>
      <c r="AG27" s="504"/>
      <c r="AH27" s="505"/>
      <c r="AI27" s="502"/>
      <c r="AJ27" s="502"/>
      <c r="AK27" s="502"/>
      <c r="AL27" s="502"/>
      <c r="AM27" s="502"/>
      <c r="AN27" s="36"/>
      <c r="AP27" s="29"/>
      <c r="AQ27" s="121"/>
      <c r="AR27" s="139"/>
      <c r="AS27" s="121"/>
      <c r="AT27" s="139"/>
      <c r="AU27" s="121"/>
      <c r="AV27" s="139"/>
      <c r="AW27" s="121"/>
      <c r="AX27" s="36"/>
      <c r="AZ27" s="29"/>
      <c r="BA27" s="143"/>
      <c r="BB27" s="143"/>
      <c r="BC27" s="143"/>
      <c r="BD27" s="143"/>
      <c r="BE27" s="143"/>
      <c r="BF27" s="36"/>
      <c r="BH27" s="29"/>
      <c r="BI27" s="124"/>
      <c r="BJ27" s="143"/>
      <c r="BK27" s="124"/>
      <c r="BL27" s="143"/>
      <c r="BM27" s="124"/>
      <c r="BN27" s="144"/>
      <c r="BO27" s="145"/>
      <c r="BP27" s="146"/>
      <c r="BQ27" s="124"/>
      <c r="BR27" s="143"/>
      <c r="BS27" s="124"/>
      <c r="BT27" s="143"/>
      <c r="BU27" s="124"/>
      <c r="BV27" s="144"/>
      <c r="BW27" s="145"/>
      <c r="BX27" s="146"/>
      <c r="BY27" s="185"/>
      <c r="BZ27" s="36"/>
    </row>
    <row r="28" spans="1:78" s="92" customFormat="1" x14ac:dyDescent="0.35">
      <c r="A28" s="118"/>
      <c r="B28" s="46"/>
      <c r="C28" s="243" t="str">
        <f t="shared" si="5"/>
        <v/>
      </c>
      <c r="D28" s="46"/>
      <c r="E28" s="4"/>
      <c r="F28" s="119"/>
      <c r="H28" s="120"/>
      <c r="I28" s="15"/>
      <c r="J28" s="122"/>
      <c r="K28" s="40"/>
      <c r="L28" s="123"/>
      <c r="M28" s="15"/>
      <c r="N28" s="121"/>
      <c r="O28" s="15"/>
      <c r="P28" s="122"/>
      <c r="Q28" s="40"/>
      <c r="R28" s="123"/>
      <c r="S28" s="209">
        <f t="shared" si="0"/>
        <v>0</v>
      </c>
      <c r="T28" s="122"/>
      <c r="U28" s="40"/>
      <c r="V28" s="123"/>
      <c r="W28" s="15"/>
      <c r="X28" s="119"/>
      <c r="Z28" s="120"/>
      <c r="AA28" s="12"/>
      <c r="AB28" s="498"/>
      <c r="AC28" s="12"/>
      <c r="AD28" s="498"/>
      <c r="AE28" s="12"/>
      <c r="AF28" s="499"/>
      <c r="AG28" s="500"/>
      <c r="AH28" s="501"/>
      <c r="AI28" s="12"/>
      <c r="AJ28" s="498"/>
      <c r="AK28" s="12"/>
      <c r="AL28" s="498"/>
      <c r="AM28" s="12"/>
      <c r="AN28" s="119"/>
      <c r="AP28" s="120"/>
      <c r="AQ28" s="209">
        <f>ROUND($AW28*$AI28,0)</f>
        <v>0</v>
      </c>
      <c r="AR28" s="121"/>
      <c r="AS28" s="209">
        <f>ROUND($AW28*$AK28,0)</f>
        <v>0</v>
      </c>
      <c r="AT28" s="121"/>
      <c r="AU28" s="209">
        <f>AW28-AQ28-AS28</f>
        <v>0</v>
      </c>
      <c r="AV28" s="121"/>
      <c r="AW28" s="209">
        <f>$S28-$W28</f>
        <v>0</v>
      </c>
      <c r="AX28" s="119"/>
      <c r="AZ28" s="120"/>
      <c r="BA28" s="13"/>
      <c r="BB28" s="124"/>
      <c r="BC28" s="13"/>
      <c r="BD28" s="124"/>
      <c r="BE28" s="13"/>
      <c r="BF28" s="119"/>
      <c r="BH28" s="120"/>
      <c r="BI28" s="210">
        <f>(ROUND($I28*$AA28,0))*$BA28</f>
        <v>0</v>
      </c>
      <c r="BJ28" s="124"/>
      <c r="BK28" s="210">
        <f>(ROUND($I28*$AC28,0))*BC28</f>
        <v>0</v>
      </c>
      <c r="BL28" s="124"/>
      <c r="BM28" s="210">
        <f>(I28-(ROUND((I28*AA28),0))-(ROUND((I28*AC28),0)))*BE28</f>
        <v>0</v>
      </c>
      <c r="BN28" s="125"/>
      <c r="BO28" s="126"/>
      <c r="BP28" s="127"/>
      <c r="BQ28" s="210">
        <f t="shared" si="1"/>
        <v>0</v>
      </c>
      <c r="BR28" s="124"/>
      <c r="BS28" s="210">
        <f t="shared" si="2"/>
        <v>0</v>
      </c>
      <c r="BT28" s="124"/>
      <c r="BU28" s="210">
        <f t="shared" si="3"/>
        <v>0</v>
      </c>
      <c r="BV28" s="125"/>
      <c r="BW28" s="126"/>
      <c r="BX28" s="127"/>
      <c r="BY28" s="518">
        <f t="shared" si="4"/>
        <v>0</v>
      </c>
      <c r="BZ28" s="119"/>
    </row>
    <row r="29" spans="1:78" ht="5.15" customHeight="1" x14ac:dyDescent="0.35">
      <c r="A29" s="115"/>
      <c r="B29" s="32"/>
      <c r="C29" s="46"/>
      <c r="D29" s="32"/>
      <c r="E29" s="32"/>
      <c r="F29" s="36"/>
      <c r="H29" s="29"/>
      <c r="I29" s="139"/>
      <c r="J29" s="140"/>
      <c r="K29" s="141"/>
      <c r="L29" s="142"/>
      <c r="M29" s="139"/>
      <c r="N29" s="139"/>
      <c r="O29" s="139"/>
      <c r="P29" s="140"/>
      <c r="Q29" s="141"/>
      <c r="R29" s="142"/>
      <c r="S29" s="121"/>
      <c r="T29" s="140"/>
      <c r="U29" s="141"/>
      <c r="V29" s="142"/>
      <c r="W29" s="139"/>
      <c r="X29" s="36"/>
      <c r="Z29" s="29"/>
      <c r="AA29" s="502"/>
      <c r="AB29" s="502"/>
      <c r="AC29" s="502"/>
      <c r="AD29" s="502"/>
      <c r="AE29" s="502"/>
      <c r="AF29" s="503"/>
      <c r="AG29" s="504"/>
      <c r="AH29" s="505"/>
      <c r="AI29" s="502"/>
      <c r="AJ29" s="502"/>
      <c r="AK29" s="502"/>
      <c r="AL29" s="502"/>
      <c r="AM29" s="502"/>
      <c r="AN29" s="36"/>
      <c r="AP29" s="29"/>
      <c r="AQ29" s="121"/>
      <c r="AR29" s="139"/>
      <c r="AS29" s="121"/>
      <c r="AT29" s="139"/>
      <c r="AU29" s="121"/>
      <c r="AV29" s="139"/>
      <c r="AW29" s="121"/>
      <c r="AX29" s="36"/>
      <c r="AZ29" s="29"/>
      <c r="BA29" s="143"/>
      <c r="BB29" s="143"/>
      <c r="BC29" s="143"/>
      <c r="BD29" s="143"/>
      <c r="BE29" s="143"/>
      <c r="BF29" s="36"/>
      <c r="BH29" s="29"/>
      <c r="BI29" s="124"/>
      <c r="BJ29" s="143"/>
      <c r="BK29" s="124"/>
      <c r="BL29" s="143"/>
      <c r="BM29" s="124"/>
      <c r="BN29" s="144"/>
      <c r="BO29" s="145"/>
      <c r="BP29" s="146"/>
      <c r="BQ29" s="124"/>
      <c r="BR29" s="143"/>
      <c r="BS29" s="124"/>
      <c r="BT29" s="143"/>
      <c r="BU29" s="124"/>
      <c r="BV29" s="144"/>
      <c r="BW29" s="145"/>
      <c r="BX29" s="146"/>
      <c r="BY29" s="185"/>
      <c r="BZ29" s="36"/>
    </row>
    <row r="30" spans="1:78" s="92" customFormat="1" x14ac:dyDescent="0.35">
      <c r="A30" s="118"/>
      <c r="B30" s="46"/>
      <c r="C30" s="243" t="str">
        <f t="shared" si="5"/>
        <v/>
      </c>
      <c r="D30" s="46"/>
      <c r="E30" s="4"/>
      <c r="F30" s="119"/>
      <c r="H30" s="120"/>
      <c r="I30" s="15"/>
      <c r="J30" s="122"/>
      <c r="K30" s="40"/>
      <c r="L30" s="123"/>
      <c r="M30" s="15"/>
      <c r="N30" s="121"/>
      <c r="O30" s="15"/>
      <c r="P30" s="122"/>
      <c r="Q30" s="40"/>
      <c r="R30" s="123"/>
      <c r="S30" s="209">
        <f t="shared" si="0"/>
        <v>0</v>
      </c>
      <c r="T30" s="122"/>
      <c r="U30" s="40"/>
      <c r="V30" s="123"/>
      <c r="W30" s="15"/>
      <c r="X30" s="119"/>
      <c r="Z30" s="120"/>
      <c r="AA30" s="12"/>
      <c r="AB30" s="498"/>
      <c r="AC30" s="12"/>
      <c r="AD30" s="498"/>
      <c r="AE30" s="12"/>
      <c r="AF30" s="499"/>
      <c r="AG30" s="500"/>
      <c r="AH30" s="501"/>
      <c r="AI30" s="12"/>
      <c r="AJ30" s="498"/>
      <c r="AK30" s="12"/>
      <c r="AL30" s="498"/>
      <c r="AM30" s="12"/>
      <c r="AN30" s="119"/>
      <c r="AP30" s="120"/>
      <c r="AQ30" s="209">
        <f>ROUND($AW30*$AI30,0)</f>
        <v>0</v>
      </c>
      <c r="AR30" s="121"/>
      <c r="AS30" s="209">
        <f>ROUND($AW30*$AK30,0)</f>
        <v>0</v>
      </c>
      <c r="AT30" s="121"/>
      <c r="AU30" s="209">
        <f>AW30-AQ30-AS30</f>
        <v>0</v>
      </c>
      <c r="AV30" s="121"/>
      <c r="AW30" s="209">
        <f>$S30-$W30</f>
        <v>0</v>
      </c>
      <c r="AX30" s="119"/>
      <c r="AZ30" s="120"/>
      <c r="BA30" s="13"/>
      <c r="BB30" s="124"/>
      <c r="BC30" s="13"/>
      <c r="BD30" s="124"/>
      <c r="BE30" s="13"/>
      <c r="BF30" s="119"/>
      <c r="BH30" s="120"/>
      <c r="BI30" s="210">
        <f>(ROUND($I30*$AA30,0))*$BA30</f>
        <v>0</v>
      </c>
      <c r="BJ30" s="124"/>
      <c r="BK30" s="210">
        <f>(ROUND($I30*$AC30,0))*BC30</f>
        <v>0</v>
      </c>
      <c r="BL30" s="124"/>
      <c r="BM30" s="210">
        <f>(I30-(ROUND((I30*AA30),0))-(ROUND((I30*AC30),0)))*BE30</f>
        <v>0</v>
      </c>
      <c r="BN30" s="125"/>
      <c r="BO30" s="126"/>
      <c r="BP30" s="127"/>
      <c r="BQ30" s="210">
        <f t="shared" si="1"/>
        <v>0</v>
      </c>
      <c r="BR30" s="124"/>
      <c r="BS30" s="210">
        <f t="shared" si="2"/>
        <v>0</v>
      </c>
      <c r="BT30" s="124"/>
      <c r="BU30" s="210">
        <f t="shared" si="3"/>
        <v>0</v>
      </c>
      <c r="BV30" s="125"/>
      <c r="BW30" s="126"/>
      <c r="BX30" s="127"/>
      <c r="BY30" s="518">
        <f t="shared" si="4"/>
        <v>0</v>
      </c>
      <c r="BZ30" s="119"/>
    </row>
    <row r="31" spans="1:78" ht="5.15" customHeight="1" x14ac:dyDescent="0.35">
      <c r="A31" s="115"/>
      <c r="B31" s="32"/>
      <c r="C31" s="46"/>
      <c r="D31" s="32"/>
      <c r="E31" s="32"/>
      <c r="F31" s="36"/>
      <c r="H31" s="29"/>
      <c r="I31" s="139"/>
      <c r="J31" s="140"/>
      <c r="K31" s="141"/>
      <c r="L31" s="142"/>
      <c r="M31" s="139"/>
      <c r="N31" s="139"/>
      <c r="O31" s="139"/>
      <c r="P31" s="140"/>
      <c r="Q31" s="141"/>
      <c r="R31" s="142"/>
      <c r="S31" s="121"/>
      <c r="T31" s="140"/>
      <c r="U31" s="141"/>
      <c r="V31" s="142"/>
      <c r="W31" s="139"/>
      <c r="X31" s="36"/>
      <c r="Z31" s="29"/>
      <c r="AA31" s="502"/>
      <c r="AB31" s="502"/>
      <c r="AC31" s="502"/>
      <c r="AD31" s="502"/>
      <c r="AE31" s="502"/>
      <c r="AF31" s="503"/>
      <c r="AG31" s="504"/>
      <c r="AH31" s="505"/>
      <c r="AI31" s="502"/>
      <c r="AJ31" s="502"/>
      <c r="AK31" s="502"/>
      <c r="AL31" s="502"/>
      <c r="AM31" s="502"/>
      <c r="AN31" s="36"/>
      <c r="AP31" s="29"/>
      <c r="AQ31" s="121"/>
      <c r="AR31" s="139"/>
      <c r="AS31" s="121"/>
      <c r="AT31" s="139"/>
      <c r="AU31" s="121"/>
      <c r="AV31" s="139"/>
      <c r="AW31" s="121"/>
      <c r="AX31" s="36"/>
      <c r="AZ31" s="29"/>
      <c r="BA31" s="143"/>
      <c r="BB31" s="143"/>
      <c r="BC31" s="143"/>
      <c r="BD31" s="143"/>
      <c r="BE31" s="143"/>
      <c r="BF31" s="36"/>
      <c r="BH31" s="29"/>
      <c r="BI31" s="124"/>
      <c r="BJ31" s="143"/>
      <c r="BK31" s="124"/>
      <c r="BL31" s="143"/>
      <c r="BM31" s="124"/>
      <c r="BN31" s="144"/>
      <c r="BO31" s="145"/>
      <c r="BP31" s="146"/>
      <c r="BQ31" s="124"/>
      <c r="BR31" s="143"/>
      <c r="BS31" s="124"/>
      <c r="BT31" s="143"/>
      <c r="BU31" s="124"/>
      <c r="BV31" s="144"/>
      <c r="BW31" s="145"/>
      <c r="BX31" s="146"/>
      <c r="BY31" s="185"/>
      <c r="BZ31" s="36"/>
    </row>
    <row r="32" spans="1:78" s="92" customFormat="1" x14ac:dyDescent="0.35">
      <c r="A32" s="118"/>
      <c r="B32" s="46"/>
      <c r="C32" s="243" t="str">
        <f t="shared" si="5"/>
        <v/>
      </c>
      <c r="D32" s="46"/>
      <c r="E32" s="4"/>
      <c r="F32" s="119"/>
      <c r="H32" s="120"/>
      <c r="I32" s="15"/>
      <c r="J32" s="122"/>
      <c r="K32" s="40"/>
      <c r="L32" s="123"/>
      <c r="M32" s="15"/>
      <c r="N32" s="121"/>
      <c r="O32" s="15"/>
      <c r="P32" s="122"/>
      <c r="Q32" s="40"/>
      <c r="R32" s="123"/>
      <c r="S32" s="209">
        <f t="shared" si="0"/>
        <v>0</v>
      </c>
      <c r="T32" s="122"/>
      <c r="U32" s="40"/>
      <c r="V32" s="123"/>
      <c r="W32" s="15"/>
      <c r="X32" s="119"/>
      <c r="Z32" s="120"/>
      <c r="AA32" s="12"/>
      <c r="AB32" s="498"/>
      <c r="AC32" s="12"/>
      <c r="AD32" s="498"/>
      <c r="AE32" s="12"/>
      <c r="AF32" s="499"/>
      <c r="AG32" s="500"/>
      <c r="AH32" s="501"/>
      <c r="AI32" s="12"/>
      <c r="AJ32" s="498"/>
      <c r="AK32" s="12"/>
      <c r="AL32" s="498"/>
      <c r="AM32" s="12"/>
      <c r="AN32" s="119"/>
      <c r="AP32" s="120"/>
      <c r="AQ32" s="209">
        <f>ROUND($AW32*$AI32,0)</f>
        <v>0</v>
      </c>
      <c r="AR32" s="121"/>
      <c r="AS32" s="209">
        <f>ROUND($AW32*$AK32,0)</f>
        <v>0</v>
      </c>
      <c r="AT32" s="121"/>
      <c r="AU32" s="209">
        <f>AW32-AQ32-AS32</f>
        <v>0</v>
      </c>
      <c r="AV32" s="121"/>
      <c r="AW32" s="209">
        <f>$S32-$W32</f>
        <v>0</v>
      </c>
      <c r="AX32" s="119"/>
      <c r="AZ32" s="120"/>
      <c r="BA32" s="13"/>
      <c r="BB32" s="124"/>
      <c r="BC32" s="13"/>
      <c r="BD32" s="124"/>
      <c r="BE32" s="13"/>
      <c r="BF32" s="119"/>
      <c r="BH32" s="120"/>
      <c r="BI32" s="210">
        <f>(ROUND($I32*$AA32,0))*$BA32</f>
        <v>0</v>
      </c>
      <c r="BJ32" s="124"/>
      <c r="BK32" s="210">
        <f>(ROUND($I32*$AC32,0))*BC32</f>
        <v>0</v>
      </c>
      <c r="BL32" s="124"/>
      <c r="BM32" s="210">
        <f>(I32-(ROUND((I32*AA32),0))-(ROUND((I32*AC32),0)))*BE32</f>
        <v>0</v>
      </c>
      <c r="BN32" s="125"/>
      <c r="BO32" s="126"/>
      <c r="BP32" s="127"/>
      <c r="BQ32" s="210">
        <f t="shared" si="1"/>
        <v>0</v>
      </c>
      <c r="BR32" s="124"/>
      <c r="BS32" s="210">
        <f t="shared" si="2"/>
        <v>0</v>
      </c>
      <c r="BT32" s="124"/>
      <c r="BU32" s="210">
        <f t="shared" si="3"/>
        <v>0</v>
      </c>
      <c r="BV32" s="125"/>
      <c r="BW32" s="126"/>
      <c r="BX32" s="127"/>
      <c r="BY32" s="518">
        <f t="shared" si="4"/>
        <v>0</v>
      </c>
      <c r="BZ32" s="119"/>
    </row>
    <row r="33" spans="1:78" ht="5.15" customHeight="1" x14ac:dyDescent="0.35">
      <c r="A33" s="115"/>
      <c r="B33" s="32"/>
      <c r="C33" s="46"/>
      <c r="D33" s="32"/>
      <c r="E33" s="32"/>
      <c r="F33" s="36"/>
      <c r="H33" s="29"/>
      <c r="I33" s="139"/>
      <c r="J33" s="140"/>
      <c r="K33" s="141"/>
      <c r="L33" s="142"/>
      <c r="M33" s="139"/>
      <c r="N33" s="139"/>
      <c r="O33" s="139"/>
      <c r="P33" s="140"/>
      <c r="Q33" s="141"/>
      <c r="R33" s="142"/>
      <c r="S33" s="121"/>
      <c r="T33" s="140"/>
      <c r="U33" s="141"/>
      <c r="V33" s="142"/>
      <c r="W33" s="139"/>
      <c r="X33" s="36"/>
      <c r="Z33" s="29"/>
      <c r="AA33" s="502"/>
      <c r="AB33" s="502"/>
      <c r="AC33" s="502"/>
      <c r="AD33" s="502"/>
      <c r="AE33" s="502"/>
      <c r="AF33" s="503"/>
      <c r="AG33" s="504"/>
      <c r="AH33" s="505"/>
      <c r="AI33" s="502"/>
      <c r="AJ33" s="502"/>
      <c r="AK33" s="502"/>
      <c r="AL33" s="502"/>
      <c r="AM33" s="502"/>
      <c r="AN33" s="36"/>
      <c r="AP33" s="29"/>
      <c r="AQ33" s="121"/>
      <c r="AR33" s="139"/>
      <c r="AS33" s="121"/>
      <c r="AT33" s="139"/>
      <c r="AU33" s="121"/>
      <c r="AV33" s="139"/>
      <c r="AW33" s="121"/>
      <c r="AX33" s="36"/>
      <c r="AZ33" s="29"/>
      <c r="BA33" s="143"/>
      <c r="BB33" s="143"/>
      <c r="BC33" s="143"/>
      <c r="BD33" s="143"/>
      <c r="BE33" s="143"/>
      <c r="BF33" s="36"/>
      <c r="BH33" s="29"/>
      <c r="BI33" s="124"/>
      <c r="BJ33" s="143"/>
      <c r="BK33" s="124"/>
      <c r="BL33" s="143"/>
      <c r="BM33" s="124"/>
      <c r="BN33" s="144"/>
      <c r="BO33" s="145"/>
      <c r="BP33" s="146"/>
      <c r="BQ33" s="124"/>
      <c r="BR33" s="143"/>
      <c r="BS33" s="124"/>
      <c r="BT33" s="143"/>
      <c r="BU33" s="124"/>
      <c r="BV33" s="144"/>
      <c r="BW33" s="145"/>
      <c r="BX33" s="146"/>
      <c r="BY33" s="185"/>
      <c r="BZ33" s="36"/>
    </row>
    <row r="34" spans="1:78" s="92" customFormat="1" x14ac:dyDescent="0.35">
      <c r="A34" s="118"/>
      <c r="B34" s="46"/>
      <c r="C34" s="243" t="str">
        <f t="shared" si="5"/>
        <v/>
      </c>
      <c r="D34" s="46"/>
      <c r="E34" s="4"/>
      <c r="F34" s="119"/>
      <c r="H34" s="120"/>
      <c r="I34" s="15"/>
      <c r="J34" s="122"/>
      <c r="K34" s="40"/>
      <c r="L34" s="123"/>
      <c r="M34" s="15"/>
      <c r="N34" s="121"/>
      <c r="O34" s="15"/>
      <c r="P34" s="122"/>
      <c r="Q34" s="40"/>
      <c r="R34" s="123"/>
      <c r="S34" s="209">
        <f t="shared" si="0"/>
        <v>0</v>
      </c>
      <c r="T34" s="122"/>
      <c r="U34" s="40"/>
      <c r="V34" s="123"/>
      <c r="W34" s="15"/>
      <c r="X34" s="119"/>
      <c r="Z34" s="120"/>
      <c r="AA34" s="12"/>
      <c r="AB34" s="498"/>
      <c r="AC34" s="12"/>
      <c r="AD34" s="498"/>
      <c r="AE34" s="12"/>
      <c r="AF34" s="499"/>
      <c r="AG34" s="500"/>
      <c r="AH34" s="501"/>
      <c r="AI34" s="12"/>
      <c r="AJ34" s="498"/>
      <c r="AK34" s="12"/>
      <c r="AL34" s="498"/>
      <c r="AM34" s="12"/>
      <c r="AN34" s="119"/>
      <c r="AP34" s="120"/>
      <c r="AQ34" s="209">
        <f>ROUND($AW34*$AI34,0)</f>
        <v>0</v>
      </c>
      <c r="AR34" s="121"/>
      <c r="AS34" s="209">
        <f>ROUND($AW34*$AK34,0)</f>
        <v>0</v>
      </c>
      <c r="AT34" s="121"/>
      <c r="AU34" s="209">
        <f>AW34-AQ34-AS34</f>
        <v>0</v>
      </c>
      <c r="AV34" s="121"/>
      <c r="AW34" s="209">
        <f>$S34-$W34</f>
        <v>0</v>
      </c>
      <c r="AX34" s="119"/>
      <c r="AZ34" s="120"/>
      <c r="BA34" s="13"/>
      <c r="BB34" s="124"/>
      <c r="BC34" s="13"/>
      <c r="BD34" s="124"/>
      <c r="BE34" s="13"/>
      <c r="BF34" s="119"/>
      <c r="BH34" s="120"/>
      <c r="BI34" s="210">
        <f>(ROUND($I34*$AA34,0))*$BA34</f>
        <v>0</v>
      </c>
      <c r="BJ34" s="124"/>
      <c r="BK34" s="210">
        <f>(ROUND($I34*$AC34,0))*BC34</f>
        <v>0</v>
      </c>
      <c r="BL34" s="124"/>
      <c r="BM34" s="210">
        <f>(I34-(ROUND((I34*AA34),0))-(ROUND((I34*AC34),0)))*BE34</f>
        <v>0</v>
      </c>
      <c r="BN34" s="125"/>
      <c r="BO34" s="126"/>
      <c r="BP34" s="127"/>
      <c r="BQ34" s="210">
        <f t="shared" si="1"/>
        <v>0</v>
      </c>
      <c r="BR34" s="124"/>
      <c r="BS34" s="210">
        <f t="shared" si="2"/>
        <v>0</v>
      </c>
      <c r="BT34" s="124"/>
      <c r="BU34" s="210">
        <f t="shared" si="3"/>
        <v>0</v>
      </c>
      <c r="BV34" s="125"/>
      <c r="BW34" s="126"/>
      <c r="BX34" s="127"/>
      <c r="BY34" s="518">
        <f t="shared" si="4"/>
        <v>0</v>
      </c>
      <c r="BZ34" s="119"/>
    </row>
    <row r="35" spans="1:78" ht="5.15" customHeight="1" x14ac:dyDescent="0.35">
      <c r="A35" s="115"/>
      <c r="B35" s="32"/>
      <c r="C35" s="46"/>
      <c r="D35" s="32"/>
      <c r="E35" s="32"/>
      <c r="F35" s="36"/>
      <c r="H35" s="29"/>
      <c r="I35" s="139"/>
      <c r="J35" s="140"/>
      <c r="K35" s="141"/>
      <c r="L35" s="142"/>
      <c r="M35" s="139"/>
      <c r="N35" s="139"/>
      <c r="O35" s="139"/>
      <c r="P35" s="140"/>
      <c r="Q35" s="141"/>
      <c r="R35" s="142"/>
      <c r="S35" s="121"/>
      <c r="T35" s="140"/>
      <c r="U35" s="141"/>
      <c r="V35" s="142"/>
      <c r="W35" s="139"/>
      <c r="X35" s="36"/>
      <c r="Z35" s="29"/>
      <c r="AA35" s="502"/>
      <c r="AB35" s="502"/>
      <c r="AC35" s="502"/>
      <c r="AD35" s="502"/>
      <c r="AE35" s="502"/>
      <c r="AF35" s="503"/>
      <c r="AG35" s="504"/>
      <c r="AH35" s="505"/>
      <c r="AI35" s="502"/>
      <c r="AJ35" s="502"/>
      <c r="AK35" s="502"/>
      <c r="AL35" s="502"/>
      <c r="AM35" s="502"/>
      <c r="AN35" s="36"/>
      <c r="AP35" s="29"/>
      <c r="AQ35" s="121"/>
      <c r="AR35" s="139"/>
      <c r="AS35" s="121"/>
      <c r="AT35" s="139"/>
      <c r="AU35" s="121"/>
      <c r="AV35" s="139"/>
      <c r="AW35" s="121"/>
      <c r="AX35" s="36"/>
      <c r="AZ35" s="29"/>
      <c r="BA35" s="143"/>
      <c r="BB35" s="143"/>
      <c r="BC35" s="143"/>
      <c r="BD35" s="143"/>
      <c r="BE35" s="143"/>
      <c r="BF35" s="36"/>
      <c r="BH35" s="29"/>
      <c r="BI35" s="124"/>
      <c r="BJ35" s="143"/>
      <c r="BK35" s="124"/>
      <c r="BL35" s="143"/>
      <c r="BM35" s="124"/>
      <c r="BN35" s="144"/>
      <c r="BO35" s="145"/>
      <c r="BP35" s="146"/>
      <c r="BQ35" s="124"/>
      <c r="BR35" s="143"/>
      <c r="BS35" s="124"/>
      <c r="BT35" s="143"/>
      <c r="BU35" s="124"/>
      <c r="BV35" s="144"/>
      <c r="BW35" s="145"/>
      <c r="BX35" s="146"/>
      <c r="BY35" s="185"/>
      <c r="BZ35" s="36"/>
    </row>
    <row r="36" spans="1:78" s="92" customFormat="1" x14ac:dyDescent="0.35">
      <c r="A36" s="118"/>
      <c r="B36" s="46"/>
      <c r="C36" s="243" t="str">
        <f t="shared" si="5"/>
        <v/>
      </c>
      <c r="D36" s="46"/>
      <c r="E36" s="4"/>
      <c r="F36" s="119"/>
      <c r="H36" s="120"/>
      <c r="I36" s="15"/>
      <c r="J36" s="122"/>
      <c r="K36" s="40"/>
      <c r="L36" s="123"/>
      <c r="M36" s="15"/>
      <c r="N36" s="121"/>
      <c r="O36" s="15"/>
      <c r="P36" s="122"/>
      <c r="Q36" s="40"/>
      <c r="R36" s="123"/>
      <c r="S36" s="209">
        <f t="shared" si="0"/>
        <v>0</v>
      </c>
      <c r="T36" s="122"/>
      <c r="U36" s="40"/>
      <c r="V36" s="123"/>
      <c r="W36" s="15"/>
      <c r="X36" s="119"/>
      <c r="Z36" s="120"/>
      <c r="AA36" s="12"/>
      <c r="AB36" s="498"/>
      <c r="AC36" s="12"/>
      <c r="AD36" s="498"/>
      <c r="AE36" s="12"/>
      <c r="AF36" s="499"/>
      <c r="AG36" s="500"/>
      <c r="AH36" s="501"/>
      <c r="AI36" s="12"/>
      <c r="AJ36" s="498"/>
      <c r="AK36" s="12"/>
      <c r="AL36" s="498"/>
      <c r="AM36" s="12"/>
      <c r="AN36" s="119"/>
      <c r="AP36" s="120"/>
      <c r="AQ36" s="209">
        <f>ROUND($AW36*$AI36,0)</f>
        <v>0</v>
      </c>
      <c r="AR36" s="121"/>
      <c r="AS36" s="209">
        <f>ROUND($AW36*$AK36,0)</f>
        <v>0</v>
      </c>
      <c r="AT36" s="121"/>
      <c r="AU36" s="209">
        <f>AW36-AQ36-AS36</f>
        <v>0</v>
      </c>
      <c r="AV36" s="121"/>
      <c r="AW36" s="209">
        <f>$S36-$W36</f>
        <v>0</v>
      </c>
      <c r="AX36" s="119"/>
      <c r="AZ36" s="120"/>
      <c r="BA36" s="13"/>
      <c r="BB36" s="124"/>
      <c r="BC36" s="13"/>
      <c r="BD36" s="124"/>
      <c r="BE36" s="13"/>
      <c r="BF36" s="119"/>
      <c r="BH36" s="120"/>
      <c r="BI36" s="210">
        <f>(ROUND($I36*$AA36,0))*$BA36</f>
        <v>0</v>
      </c>
      <c r="BJ36" s="124"/>
      <c r="BK36" s="210">
        <f>(ROUND($I36*$AC36,0))*BC36</f>
        <v>0</v>
      </c>
      <c r="BL36" s="124"/>
      <c r="BM36" s="210">
        <f>(I36-(ROUND((I36*AA36),0))-(ROUND((I36*AC36),0)))*BE36</f>
        <v>0</v>
      </c>
      <c r="BN36" s="125"/>
      <c r="BO36" s="126"/>
      <c r="BP36" s="127"/>
      <c r="BQ36" s="210">
        <f t="shared" si="1"/>
        <v>0</v>
      </c>
      <c r="BR36" s="124"/>
      <c r="BS36" s="210">
        <f t="shared" si="2"/>
        <v>0</v>
      </c>
      <c r="BT36" s="124"/>
      <c r="BU36" s="210">
        <f t="shared" si="3"/>
        <v>0</v>
      </c>
      <c r="BV36" s="125"/>
      <c r="BW36" s="126"/>
      <c r="BX36" s="127"/>
      <c r="BY36" s="518">
        <f t="shared" si="4"/>
        <v>0</v>
      </c>
      <c r="BZ36" s="119"/>
    </row>
    <row r="37" spans="1:78" ht="5.15" customHeight="1" x14ac:dyDescent="0.35">
      <c r="A37" s="115"/>
      <c r="B37" s="32"/>
      <c r="C37" s="46"/>
      <c r="D37" s="32"/>
      <c r="E37" s="32"/>
      <c r="F37" s="36"/>
      <c r="H37" s="29"/>
      <c r="I37" s="139"/>
      <c r="J37" s="140"/>
      <c r="K37" s="141"/>
      <c r="L37" s="142"/>
      <c r="M37" s="139"/>
      <c r="N37" s="139"/>
      <c r="O37" s="139"/>
      <c r="P37" s="140"/>
      <c r="Q37" s="141"/>
      <c r="R37" s="142"/>
      <c r="S37" s="121"/>
      <c r="T37" s="140"/>
      <c r="U37" s="141"/>
      <c r="V37" s="142"/>
      <c r="W37" s="139"/>
      <c r="X37" s="36"/>
      <c r="Z37" s="29"/>
      <c r="AA37" s="502"/>
      <c r="AB37" s="502"/>
      <c r="AC37" s="502"/>
      <c r="AD37" s="502"/>
      <c r="AE37" s="502"/>
      <c r="AF37" s="503"/>
      <c r="AG37" s="504"/>
      <c r="AH37" s="505"/>
      <c r="AI37" s="502"/>
      <c r="AJ37" s="502"/>
      <c r="AK37" s="502"/>
      <c r="AL37" s="502"/>
      <c r="AM37" s="502"/>
      <c r="AN37" s="36"/>
      <c r="AP37" s="29"/>
      <c r="AQ37" s="121"/>
      <c r="AR37" s="139"/>
      <c r="AS37" s="121"/>
      <c r="AT37" s="139"/>
      <c r="AU37" s="121"/>
      <c r="AV37" s="139"/>
      <c r="AW37" s="121"/>
      <c r="AX37" s="36"/>
      <c r="AZ37" s="29"/>
      <c r="BA37" s="143"/>
      <c r="BB37" s="143"/>
      <c r="BC37" s="143"/>
      <c r="BD37" s="143"/>
      <c r="BE37" s="143"/>
      <c r="BF37" s="36"/>
      <c r="BH37" s="29"/>
      <c r="BI37" s="124"/>
      <c r="BJ37" s="143"/>
      <c r="BK37" s="124"/>
      <c r="BL37" s="143"/>
      <c r="BM37" s="124"/>
      <c r="BN37" s="144"/>
      <c r="BO37" s="145"/>
      <c r="BP37" s="146"/>
      <c r="BQ37" s="124"/>
      <c r="BR37" s="143"/>
      <c r="BS37" s="124"/>
      <c r="BT37" s="143"/>
      <c r="BU37" s="124"/>
      <c r="BV37" s="144"/>
      <c r="BW37" s="145"/>
      <c r="BX37" s="146"/>
      <c r="BY37" s="185"/>
      <c r="BZ37" s="36"/>
    </row>
    <row r="38" spans="1:78" s="92" customFormat="1" x14ac:dyDescent="0.35">
      <c r="A38" s="118"/>
      <c r="B38" s="46"/>
      <c r="C38" s="243" t="str">
        <f t="shared" si="5"/>
        <v/>
      </c>
      <c r="D38" s="46"/>
      <c r="E38" s="4"/>
      <c r="F38" s="119"/>
      <c r="H38" s="120"/>
      <c r="I38" s="15"/>
      <c r="J38" s="122"/>
      <c r="K38" s="40"/>
      <c r="L38" s="123"/>
      <c r="M38" s="15"/>
      <c r="N38" s="121"/>
      <c r="O38" s="15"/>
      <c r="P38" s="122"/>
      <c r="Q38" s="40"/>
      <c r="R38" s="123"/>
      <c r="S38" s="209">
        <f t="shared" si="0"/>
        <v>0</v>
      </c>
      <c r="T38" s="122"/>
      <c r="U38" s="40"/>
      <c r="V38" s="123"/>
      <c r="W38" s="15"/>
      <c r="X38" s="119"/>
      <c r="Z38" s="120"/>
      <c r="AA38" s="12"/>
      <c r="AB38" s="498"/>
      <c r="AC38" s="12"/>
      <c r="AD38" s="498"/>
      <c r="AE38" s="12"/>
      <c r="AF38" s="499"/>
      <c r="AG38" s="500"/>
      <c r="AH38" s="501"/>
      <c r="AI38" s="12"/>
      <c r="AJ38" s="498"/>
      <c r="AK38" s="12"/>
      <c r="AL38" s="498"/>
      <c r="AM38" s="12"/>
      <c r="AN38" s="119"/>
      <c r="AP38" s="120"/>
      <c r="AQ38" s="209">
        <f>ROUND($AW38*$AI38,0)</f>
        <v>0</v>
      </c>
      <c r="AR38" s="121"/>
      <c r="AS38" s="209">
        <f>ROUND($AW38*$AK38,0)</f>
        <v>0</v>
      </c>
      <c r="AT38" s="121"/>
      <c r="AU38" s="209">
        <f>AW38-AQ38-AS38</f>
        <v>0</v>
      </c>
      <c r="AV38" s="121"/>
      <c r="AW38" s="209">
        <f>$S38-$W38</f>
        <v>0</v>
      </c>
      <c r="AX38" s="119"/>
      <c r="AZ38" s="120"/>
      <c r="BA38" s="13"/>
      <c r="BB38" s="124"/>
      <c r="BC38" s="13"/>
      <c r="BD38" s="124"/>
      <c r="BE38" s="13"/>
      <c r="BF38" s="119"/>
      <c r="BH38" s="120"/>
      <c r="BI38" s="210">
        <f>(ROUND($I38*$AA38,0))*$BA38</f>
        <v>0</v>
      </c>
      <c r="BJ38" s="124"/>
      <c r="BK38" s="210">
        <f>(ROUND($I38*$AC38,0))*BC38</f>
        <v>0</v>
      </c>
      <c r="BL38" s="124"/>
      <c r="BM38" s="210">
        <f>(I38-(ROUND((I38*AA38),0))-(ROUND((I38*AC38),0)))*BE38</f>
        <v>0</v>
      </c>
      <c r="BN38" s="125"/>
      <c r="BO38" s="126"/>
      <c r="BP38" s="127"/>
      <c r="BQ38" s="210">
        <f t="shared" si="1"/>
        <v>0</v>
      </c>
      <c r="BR38" s="124"/>
      <c r="BS38" s="210">
        <f t="shared" si="2"/>
        <v>0</v>
      </c>
      <c r="BT38" s="124"/>
      <c r="BU38" s="210">
        <f t="shared" si="3"/>
        <v>0</v>
      </c>
      <c r="BV38" s="125"/>
      <c r="BW38" s="126"/>
      <c r="BX38" s="127"/>
      <c r="BY38" s="518">
        <f t="shared" si="4"/>
        <v>0</v>
      </c>
      <c r="BZ38" s="119"/>
    </row>
    <row r="39" spans="1:78" ht="5.15" customHeight="1" x14ac:dyDescent="0.35">
      <c r="A39" s="115"/>
      <c r="B39" s="32"/>
      <c r="C39" s="46"/>
      <c r="D39" s="32"/>
      <c r="E39" s="32"/>
      <c r="F39" s="36"/>
      <c r="H39" s="29"/>
      <c r="I39" s="139"/>
      <c r="J39" s="140"/>
      <c r="K39" s="141"/>
      <c r="L39" s="142"/>
      <c r="M39" s="139"/>
      <c r="N39" s="139"/>
      <c r="O39" s="139"/>
      <c r="P39" s="140"/>
      <c r="Q39" s="141"/>
      <c r="R39" s="142"/>
      <c r="S39" s="121"/>
      <c r="T39" s="140"/>
      <c r="U39" s="141"/>
      <c r="V39" s="142"/>
      <c r="W39" s="139"/>
      <c r="X39" s="36"/>
      <c r="Z39" s="29"/>
      <c r="AA39" s="502"/>
      <c r="AB39" s="502"/>
      <c r="AC39" s="502"/>
      <c r="AD39" s="502"/>
      <c r="AE39" s="502"/>
      <c r="AF39" s="503"/>
      <c r="AG39" s="504"/>
      <c r="AH39" s="505"/>
      <c r="AI39" s="502"/>
      <c r="AJ39" s="502"/>
      <c r="AK39" s="502"/>
      <c r="AL39" s="502"/>
      <c r="AM39" s="502"/>
      <c r="AN39" s="36"/>
      <c r="AP39" s="29"/>
      <c r="AQ39" s="121"/>
      <c r="AR39" s="139"/>
      <c r="AS39" s="121"/>
      <c r="AT39" s="139"/>
      <c r="AU39" s="121"/>
      <c r="AV39" s="139"/>
      <c r="AW39" s="121"/>
      <c r="AX39" s="36"/>
      <c r="AZ39" s="29"/>
      <c r="BA39" s="143"/>
      <c r="BB39" s="143"/>
      <c r="BC39" s="143"/>
      <c r="BD39" s="143"/>
      <c r="BE39" s="143"/>
      <c r="BF39" s="36"/>
      <c r="BH39" s="29"/>
      <c r="BI39" s="124"/>
      <c r="BJ39" s="143"/>
      <c r="BK39" s="124"/>
      <c r="BL39" s="143"/>
      <c r="BM39" s="124"/>
      <c r="BN39" s="144"/>
      <c r="BO39" s="145"/>
      <c r="BP39" s="146"/>
      <c r="BQ39" s="124"/>
      <c r="BR39" s="143"/>
      <c r="BS39" s="124"/>
      <c r="BT39" s="143"/>
      <c r="BU39" s="124"/>
      <c r="BV39" s="144"/>
      <c r="BW39" s="145"/>
      <c r="BX39" s="146"/>
      <c r="BY39" s="185"/>
      <c r="BZ39" s="36"/>
    </row>
    <row r="40" spans="1:78" s="92" customFormat="1" x14ac:dyDescent="0.35">
      <c r="A40" s="118"/>
      <c r="B40" s="46"/>
      <c r="C40" s="243" t="str">
        <f t="shared" si="5"/>
        <v/>
      </c>
      <c r="D40" s="46"/>
      <c r="E40" s="4"/>
      <c r="F40" s="119"/>
      <c r="H40" s="120"/>
      <c r="I40" s="15"/>
      <c r="J40" s="122"/>
      <c r="K40" s="40"/>
      <c r="L40" s="123"/>
      <c r="M40" s="15"/>
      <c r="N40" s="121"/>
      <c r="O40" s="15"/>
      <c r="P40" s="122"/>
      <c r="Q40" s="40"/>
      <c r="R40" s="123"/>
      <c r="S40" s="209">
        <f t="shared" si="0"/>
        <v>0</v>
      </c>
      <c r="T40" s="122"/>
      <c r="U40" s="40"/>
      <c r="V40" s="123"/>
      <c r="W40" s="15"/>
      <c r="X40" s="119"/>
      <c r="Z40" s="120"/>
      <c r="AA40" s="12"/>
      <c r="AB40" s="498"/>
      <c r="AC40" s="12"/>
      <c r="AD40" s="498"/>
      <c r="AE40" s="12"/>
      <c r="AF40" s="499"/>
      <c r="AG40" s="500"/>
      <c r="AH40" s="501"/>
      <c r="AI40" s="12"/>
      <c r="AJ40" s="498"/>
      <c r="AK40" s="12"/>
      <c r="AL40" s="498"/>
      <c r="AM40" s="12"/>
      <c r="AN40" s="119"/>
      <c r="AP40" s="120"/>
      <c r="AQ40" s="209">
        <f>ROUND($AW40*$AI40,0)</f>
        <v>0</v>
      </c>
      <c r="AR40" s="121"/>
      <c r="AS40" s="209">
        <f>ROUND($AW40*$AK40,0)</f>
        <v>0</v>
      </c>
      <c r="AT40" s="121"/>
      <c r="AU40" s="209">
        <f>AW40-AQ40-AS40</f>
        <v>0</v>
      </c>
      <c r="AV40" s="121"/>
      <c r="AW40" s="209">
        <f>$S40-$W40</f>
        <v>0</v>
      </c>
      <c r="AX40" s="119"/>
      <c r="AZ40" s="120"/>
      <c r="BA40" s="13"/>
      <c r="BB40" s="124"/>
      <c r="BC40" s="13"/>
      <c r="BD40" s="124"/>
      <c r="BE40" s="13"/>
      <c r="BF40" s="119"/>
      <c r="BH40" s="120"/>
      <c r="BI40" s="210">
        <f>(ROUND($I40*$AA40,0))*$BA40</f>
        <v>0</v>
      </c>
      <c r="BJ40" s="124"/>
      <c r="BK40" s="210">
        <f>(ROUND($I40*$AC40,0))*BC40</f>
        <v>0</v>
      </c>
      <c r="BL40" s="124"/>
      <c r="BM40" s="210">
        <f>(I40-(ROUND((I40*AA40),0))-(ROUND((I40*AC40),0)))*BE40</f>
        <v>0</v>
      </c>
      <c r="BN40" s="125"/>
      <c r="BO40" s="126"/>
      <c r="BP40" s="127"/>
      <c r="BQ40" s="210">
        <f t="shared" si="1"/>
        <v>0</v>
      </c>
      <c r="BR40" s="124"/>
      <c r="BS40" s="210">
        <f t="shared" si="2"/>
        <v>0</v>
      </c>
      <c r="BT40" s="124"/>
      <c r="BU40" s="210">
        <f t="shared" si="3"/>
        <v>0</v>
      </c>
      <c r="BV40" s="125"/>
      <c r="BW40" s="126"/>
      <c r="BX40" s="127"/>
      <c r="BY40" s="518">
        <f t="shared" si="4"/>
        <v>0</v>
      </c>
      <c r="BZ40" s="119"/>
    </row>
    <row r="41" spans="1:78" ht="5.15" customHeight="1" x14ac:dyDescent="0.35">
      <c r="A41" s="115"/>
      <c r="B41" s="32"/>
      <c r="C41" s="46"/>
      <c r="D41" s="32"/>
      <c r="E41" s="32"/>
      <c r="F41" s="36"/>
      <c r="H41" s="29"/>
      <c r="I41" s="139"/>
      <c r="J41" s="140"/>
      <c r="K41" s="141"/>
      <c r="L41" s="142"/>
      <c r="M41" s="139"/>
      <c r="N41" s="139"/>
      <c r="O41" s="139"/>
      <c r="P41" s="140"/>
      <c r="Q41" s="141"/>
      <c r="R41" s="142"/>
      <c r="S41" s="121"/>
      <c r="T41" s="140"/>
      <c r="U41" s="141"/>
      <c r="V41" s="142"/>
      <c r="W41" s="139"/>
      <c r="X41" s="36"/>
      <c r="Z41" s="29"/>
      <c r="AA41" s="502"/>
      <c r="AB41" s="502"/>
      <c r="AC41" s="502"/>
      <c r="AD41" s="502"/>
      <c r="AE41" s="502"/>
      <c r="AF41" s="503"/>
      <c r="AG41" s="504"/>
      <c r="AH41" s="505"/>
      <c r="AI41" s="502"/>
      <c r="AJ41" s="502"/>
      <c r="AK41" s="502"/>
      <c r="AL41" s="502"/>
      <c r="AM41" s="502"/>
      <c r="AN41" s="36"/>
      <c r="AP41" s="29"/>
      <c r="AQ41" s="121"/>
      <c r="AR41" s="139"/>
      <c r="AS41" s="121"/>
      <c r="AT41" s="139"/>
      <c r="AU41" s="121"/>
      <c r="AV41" s="139"/>
      <c r="AW41" s="121"/>
      <c r="AX41" s="36"/>
      <c r="AZ41" s="29"/>
      <c r="BA41" s="143"/>
      <c r="BB41" s="143"/>
      <c r="BC41" s="143"/>
      <c r="BD41" s="143"/>
      <c r="BE41" s="143"/>
      <c r="BF41" s="36"/>
      <c r="BH41" s="29"/>
      <c r="BI41" s="124"/>
      <c r="BJ41" s="143"/>
      <c r="BK41" s="124"/>
      <c r="BL41" s="143"/>
      <c r="BM41" s="124"/>
      <c r="BN41" s="144"/>
      <c r="BO41" s="145"/>
      <c r="BP41" s="146"/>
      <c r="BQ41" s="124"/>
      <c r="BR41" s="143"/>
      <c r="BS41" s="124"/>
      <c r="BT41" s="143"/>
      <c r="BU41" s="124"/>
      <c r="BV41" s="144"/>
      <c r="BW41" s="145"/>
      <c r="BX41" s="146"/>
      <c r="BY41" s="185"/>
      <c r="BZ41" s="36"/>
    </row>
    <row r="42" spans="1:78" s="92" customFormat="1" x14ac:dyDescent="0.35">
      <c r="A42" s="118"/>
      <c r="B42" s="46"/>
      <c r="C42" s="243" t="str">
        <f t="shared" si="5"/>
        <v/>
      </c>
      <c r="D42" s="46"/>
      <c r="E42" s="4"/>
      <c r="F42" s="119"/>
      <c r="H42" s="120"/>
      <c r="I42" s="15"/>
      <c r="J42" s="122"/>
      <c r="K42" s="40"/>
      <c r="L42" s="123"/>
      <c r="M42" s="15"/>
      <c r="N42" s="121"/>
      <c r="O42" s="15"/>
      <c r="P42" s="122"/>
      <c r="Q42" s="40"/>
      <c r="R42" s="123"/>
      <c r="S42" s="209">
        <f t="shared" si="0"/>
        <v>0</v>
      </c>
      <c r="T42" s="122"/>
      <c r="U42" s="40"/>
      <c r="V42" s="123"/>
      <c r="W42" s="15"/>
      <c r="X42" s="119"/>
      <c r="Z42" s="120"/>
      <c r="AA42" s="12"/>
      <c r="AB42" s="498"/>
      <c r="AC42" s="12"/>
      <c r="AD42" s="498"/>
      <c r="AE42" s="12"/>
      <c r="AF42" s="499"/>
      <c r="AG42" s="500"/>
      <c r="AH42" s="501"/>
      <c r="AI42" s="12"/>
      <c r="AJ42" s="498"/>
      <c r="AK42" s="12"/>
      <c r="AL42" s="498"/>
      <c r="AM42" s="12"/>
      <c r="AN42" s="119"/>
      <c r="AP42" s="120"/>
      <c r="AQ42" s="209">
        <f>ROUND($AW42*$AI42,0)</f>
        <v>0</v>
      </c>
      <c r="AR42" s="121"/>
      <c r="AS42" s="209">
        <f>ROUND($AW42*$AK42,0)</f>
        <v>0</v>
      </c>
      <c r="AT42" s="121"/>
      <c r="AU42" s="209">
        <f>AW42-AQ42-AS42</f>
        <v>0</v>
      </c>
      <c r="AV42" s="121"/>
      <c r="AW42" s="209">
        <f>$S42-$W42</f>
        <v>0</v>
      </c>
      <c r="AX42" s="119"/>
      <c r="AZ42" s="120"/>
      <c r="BA42" s="13"/>
      <c r="BB42" s="124"/>
      <c r="BC42" s="13"/>
      <c r="BD42" s="124"/>
      <c r="BE42" s="13"/>
      <c r="BF42" s="119"/>
      <c r="BH42" s="120"/>
      <c r="BI42" s="210">
        <f>(ROUND($I42*$AA42,0))*$BA42</f>
        <v>0</v>
      </c>
      <c r="BJ42" s="124"/>
      <c r="BK42" s="210">
        <f>(ROUND($I42*$AC42,0))*BC42</f>
        <v>0</v>
      </c>
      <c r="BL42" s="124"/>
      <c r="BM42" s="210">
        <f>(I42-(ROUND((I42*AA42),0))-(ROUND((I42*AC42),0)))*BE42</f>
        <v>0</v>
      </c>
      <c r="BN42" s="125"/>
      <c r="BO42" s="126"/>
      <c r="BP42" s="127"/>
      <c r="BQ42" s="210">
        <f t="shared" si="1"/>
        <v>0</v>
      </c>
      <c r="BR42" s="124"/>
      <c r="BS42" s="210">
        <f t="shared" si="2"/>
        <v>0</v>
      </c>
      <c r="BT42" s="124"/>
      <c r="BU42" s="210">
        <f t="shared" si="3"/>
        <v>0</v>
      </c>
      <c r="BV42" s="125"/>
      <c r="BW42" s="126"/>
      <c r="BX42" s="127"/>
      <c r="BY42" s="518">
        <f t="shared" si="4"/>
        <v>0</v>
      </c>
      <c r="BZ42" s="119"/>
    </row>
    <row r="43" spans="1:78" ht="5.15" customHeight="1" x14ac:dyDescent="0.35">
      <c r="A43" s="115"/>
      <c r="B43" s="32"/>
      <c r="C43" s="46"/>
      <c r="D43" s="32"/>
      <c r="E43" s="32"/>
      <c r="F43" s="36"/>
      <c r="H43" s="29"/>
      <c r="I43" s="139"/>
      <c r="J43" s="140"/>
      <c r="K43" s="141"/>
      <c r="L43" s="142"/>
      <c r="M43" s="139"/>
      <c r="N43" s="139"/>
      <c r="O43" s="139"/>
      <c r="P43" s="140"/>
      <c r="Q43" s="141"/>
      <c r="R43" s="142"/>
      <c r="S43" s="121"/>
      <c r="T43" s="140"/>
      <c r="U43" s="141"/>
      <c r="V43" s="142"/>
      <c r="W43" s="139"/>
      <c r="X43" s="36"/>
      <c r="Z43" s="29"/>
      <c r="AA43" s="502"/>
      <c r="AB43" s="502"/>
      <c r="AC43" s="502"/>
      <c r="AD43" s="502"/>
      <c r="AE43" s="502"/>
      <c r="AF43" s="503"/>
      <c r="AG43" s="504"/>
      <c r="AH43" s="505"/>
      <c r="AI43" s="502"/>
      <c r="AJ43" s="502"/>
      <c r="AK43" s="502"/>
      <c r="AL43" s="502"/>
      <c r="AM43" s="502"/>
      <c r="AN43" s="36"/>
      <c r="AP43" s="29"/>
      <c r="AQ43" s="121"/>
      <c r="AR43" s="139"/>
      <c r="AS43" s="121"/>
      <c r="AT43" s="139"/>
      <c r="AU43" s="121"/>
      <c r="AV43" s="139"/>
      <c r="AW43" s="121"/>
      <c r="AX43" s="36"/>
      <c r="AZ43" s="29"/>
      <c r="BA43" s="143"/>
      <c r="BB43" s="143"/>
      <c r="BC43" s="143"/>
      <c r="BD43" s="143"/>
      <c r="BE43" s="143"/>
      <c r="BF43" s="36"/>
      <c r="BH43" s="29"/>
      <c r="BI43" s="124"/>
      <c r="BJ43" s="143"/>
      <c r="BK43" s="124"/>
      <c r="BL43" s="143"/>
      <c r="BM43" s="124"/>
      <c r="BN43" s="144"/>
      <c r="BO43" s="145"/>
      <c r="BP43" s="146"/>
      <c r="BQ43" s="124"/>
      <c r="BR43" s="143"/>
      <c r="BS43" s="124"/>
      <c r="BT43" s="143"/>
      <c r="BU43" s="124"/>
      <c r="BV43" s="144"/>
      <c r="BW43" s="145"/>
      <c r="BX43" s="146"/>
      <c r="BY43" s="185"/>
      <c r="BZ43" s="36"/>
    </row>
    <row r="44" spans="1:78" s="92" customFormat="1" x14ac:dyDescent="0.35">
      <c r="A44" s="118"/>
      <c r="B44" s="46"/>
      <c r="C44" s="243" t="str">
        <f t="shared" si="5"/>
        <v/>
      </c>
      <c r="D44" s="46"/>
      <c r="E44" s="4"/>
      <c r="F44" s="119"/>
      <c r="H44" s="120"/>
      <c r="I44" s="15"/>
      <c r="J44" s="122"/>
      <c r="K44" s="40"/>
      <c r="L44" s="123"/>
      <c r="M44" s="15"/>
      <c r="N44" s="121"/>
      <c r="O44" s="15"/>
      <c r="P44" s="122"/>
      <c r="Q44" s="40"/>
      <c r="R44" s="123"/>
      <c r="S44" s="209">
        <f t="shared" si="0"/>
        <v>0</v>
      </c>
      <c r="T44" s="122"/>
      <c r="U44" s="40"/>
      <c r="V44" s="123"/>
      <c r="W44" s="15"/>
      <c r="X44" s="119"/>
      <c r="Z44" s="120"/>
      <c r="AA44" s="12"/>
      <c r="AB44" s="498"/>
      <c r="AC44" s="12"/>
      <c r="AD44" s="498"/>
      <c r="AE44" s="12"/>
      <c r="AF44" s="499"/>
      <c r="AG44" s="500"/>
      <c r="AH44" s="501"/>
      <c r="AI44" s="12"/>
      <c r="AJ44" s="498"/>
      <c r="AK44" s="12"/>
      <c r="AL44" s="498"/>
      <c r="AM44" s="12"/>
      <c r="AN44" s="119"/>
      <c r="AP44" s="120"/>
      <c r="AQ44" s="209">
        <f>ROUND($AW44*$AI44,0)</f>
        <v>0</v>
      </c>
      <c r="AR44" s="121"/>
      <c r="AS44" s="209">
        <f>ROUND($AW44*$AK44,0)</f>
        <v>0</v>
      </c>
      <c r="AT44" s="121"/>
      <c r="AU44" s="209">
        <f>AW44-AQ44-AS44</f>
        <v>0</v>
      </c>
      <c r="AV44" s="121"/>
      <c r="AW44" s="209">
        <f>$S44-$W44</f>
        <v>0</v>
      </c>
      <c r="AX44" s="119"/>
      <c r="AZ44" s="120"/>
      <c r="BA44" s="13"/>
      <c r="BB44" s="124"/>
      <c r="BC44" s="13"/>
      <c r="BD44" s="124"/>
      <c r="BE44" s="13"/>
      <c r="BF44" s="119"/>
      <c r="BH44" s="120"/>
      <c r="BI44" s="210">
        <f>(ROUND($I44*$AA44,0))*$BA44</f>
        <v>0</v>
      </c>
      <c r="BJ44" s="124"/>
      <c r="BK44" s="210">
        <f>(ROUND($I44*$AC44,0))*BC44</f>
        <v>0</v>
      </c>
      <c r="BL44" s="124"/>
      <c r="BM44" s="210">
        <f>(I44-(ROUND((I44*AA44),0))-(ROUND((I44*AC44),0)))*BE44</f>
        <v>0</v>
      </c>
      <c r="BN44" s="125"/>
      <c r="BO44" s="126"/>
      <c r="BP44" s="127"/>
      <c r="BQ44" s="210">
        <f t="shared" si="1"/>
        <v>0</v>
      </c>
      <c r="BR44" s="124"/>
      <c r="BS44" s="210">
        <f t="shared" si="2"/>
        <v>0</v>
      </c>
      <c r="BT44" s="124"/>
      <c r="BU44" s="210">
        <f t="shared" si="3"/>
        <v>0</v>
      </c>
      <c r="BV44" s="125"/>
      <c r="BW44" s="126"/>
      <c r="BX44" s="127"/>
      <c r="BY44" s="518">
        <f t="shared" si="4"/>
        <v>0</v>
      </c>
      <c r="BZ44" s="119"/>
    </row>
    <row r="45" spans="1:78" ht="5.15" customHeight="1" x14ac:dyDescent="0.35">
      <c r="A45" s="115"/>
      <c r="B45" s="32"/>
      <c r="C45" s="46"/>
      <c r="D45" s="32"/>
      <c r="E45" s="32"/>
      <c r="F45" s="36"/>
      <c r="H45" s="29"/>
      <c r="I45" s="139"/>
      <c r="J45" s="140"/>
      <c r="K45" s="141"/>
      <c r="L45" s="142"/>
      <c r="M45" s="139"/>
      <c r="N45" s="139"/>
      <c r="O45" s="139"/>
      <c r="P45" s="140"/>
      <c r="Q45" s="141"/>
      <c r="R45" s="142"/>
      <c r="S45" s="121"/>
      <c r="T45" s="140"/>
      <c r="U45" s="141"/>
      <c r="V45" s="142"/>
      <c r="W45" s="139"/>
      <c r="X45" s="36"/>
      <c r="Z45" s="29"/>
      <c r="AA45" s="502"/>
      <c r="AB45" s="502"/>
      <c r="AC45" s="502"/>
      <c r="AD45" s="502"/>
      <c r="AE45" s="502"/>
      <c r="AF45" s="503"/>
      <c r="AG45" s="504"/>
      <c r="AH45" s="505"/>
      <c r="AI45" s="502"/>
      <c r="AJ45" s="502"/>
      <c r="AK45" s="502"/>
      <c r="AL45" s="502"/>
      <c r="AM45" s="502"/>
      <c r="AN45" s="36"/>
      <c r="AP45" s="29"/>
      <c r="AQ45" s="121"/>
      <c r="AR45" s="139"/>
      <c r="AS45" s="121"/>
      <c r="AT45" s="139"/>
      <c r="AU45" s="121"/>
      <c r="AV45" s="139"/>
      <c r="AW45" s="121"/>
      <c r="AX45" s="36"/>
      <c r="AZ45" s="29"/>
      <c r="BA45" s="143"/>
      <c r="BB45" s="143"/>
      <c r="BC45" s="143"/>
      <c r="BD45" s="143"/>
      <c r="BE45" s="143"/>
      <c r="BF45" s="36"/>
      <c r="BH45" s="29"/>
      <c r="BI45" s="124"/>
      <c r="BJ45" s="143"/>
      <c r="BK45" s="124"/>
      <c r="BL45" s="143"/>
      <c r="BM45" s="124"/>
      <c r="BN45" s="144"/>
      <c r="BO45" s="145"/>
      <c r="BP45" s="146"/>
      <c r="BQ45" s="124"/>
      <c r="BR45" s="143"/>
      <c r="BS45" s="124"/>
      <c r="BT45" s="143"/>
      <c r="BU45" s="124"/>
      <c r="BV45" s="144"/>
      <c r="BW45" s="145"/>
      <c r="BX45" s="146"/>
      <c r="BY45" s="185"/>
      <c r="BZ45" s="36"/>
    </row>
    <row r="46" spans="1:78" s="92" customFormat="1" x14ac:dyDescent="0.35">
      <c r="A46" s="118"/>
      <c r="B46" s="46"/>
      <c r="C46" s="243" t="str">
        <f t="shared" si="5"/>
        <v/>
      </c>
      <c r="D46" s="46"/>
      <c r="E46" s="4"/>
      <c r="F46" s="119"/>
      <c r="H46" s="120"/>
      <c r="I46" s="15"/>
      <c r="J46" s="122"/>
      <c r="K46" s="40"/>
      <c r="L46" s="123"/>
      <c r="M46" s="15"/>
      <c r="N46" s="121"/>
      <c r="O46" s="15"/>
      <c r="P46" s="122"/>
      <c r="Q46" s="40"/>
      <c r="R46" s="123"/>
      <c r="S46" s="209">
        <f t="shared" si="0"/>
        <v>0</v>
      </c>
      <c r="T46" s="122"/>
      <c r="U46" s="40"/>
      <c r="V46" s="123"/>
      <c r="W46" s="15"/>
      <c r="X46" s="119"/>
      <c r="Z46" s="120"/>
      <c r="AA46" s="12"/>
      <c r="AB46" s="498"/>
      <c r="AC46" s="12"/>
      <c r="AD46" s="498"/>
      <c r="AE46" s="12"/>
      <c r="AF46" s="499"/>
      <c r="AG46" s="500"/>
      <c r="AH46" s="501"/>
      <c r="AI46" s="12"/>
      <c r="AJ46" s="498"/>
      <c r="AK46" s="12"/>
      <c r="AL46" s="498"/>
      <c r="AM46" s="12"/>
      <c r="AN46" s="119"/>
      <c r="AP46" s="120"/>
      <c r="AQ46" s="209">
        <f>ROUND($AW46*$AI46,0)</f>
        <v>0</v>
      </c>
      <c r="AR46" s="121"/>
      <c r="AS46" s="209">
        <f>ROUND($AW46*$AK46,0)</f>
        <v>0</v>
      </c>
      <c r="AT46" s="121"/>
      <c r="AU46" s="209">
        <f>AW46-AQ46-AS46</f>
        <v>0</v>
      </c>
      <c r="AV46" s="121"/>
      <c r="AW46" s="209">
        <f>$S46-$W46</f>
        <v>0</v>
      </c>
      <c r="AX46" s="119"/>
      <c r="AZ46" s="120"/>
      <c r="BA46" s="13"/>
      <c r="BB46" s="124"/>
      <c r="BC46" s="13"/>
      <c r="BD46" s="124"/>
      <c r="BE46" s="13"/>
      <c r="BF46" s="119"/>
      <c r="BH46" s="120"/>
      <c r="BI46" s="210">
        <f>(ROUND($I46*$AA46,0))*$BA46</f>
        <v>0</v>
      </c>
      <c r="BJ46" s="124"/>
      <c r="BK46" s="210">
        <f>(ROUND($I46*$AC46,0))*BC46</f>
        <v>0</v>
      </c>
      <c r="BL46" s="124"/>
      <c r="BM46" s="210">
        <f>(I46-(ROUND((I46*AA46),0))-(ROUND((I46*AC46),0)))*BE46</f>
        <v>0</v>
      </c>
      <c r="BN46" s="125"/>
      <c r="BO46" s="126"/>
      <c r="BP46" s="127"/>
      <c r="BQ46" s="210">
        <f t="shared" si="1"/>
        <v>0</v>
      </c>
      <c r="BR46" s="124"/>
      <c r="BS46" s="210">
        <f t="shared" si="2"/>
        <v>0</v>
      </c>
      <c r="BT46" s="124"/>
      <c r="BU46" s="210">
        <f t="shared" si="3"/>
        <v>0</v>
      </c>
      <c r="BV46" s="125"/>
      <c r="BW46" s="126"/>
      <c r="BX46" s="127"/>
      <c r="BY46" s="518">
        <f t="shared" si="4"/>
        <v>0</v>
      </c>
      <c r="BZ46" s="119"/>
    </row>
    <row r="47" spans="1:78" ht="5.15" customHeight="1" x14ac:dyDescent="0.35">
      <c r="A47" s="115"/>
      <c r="B47" s="32"/>
      <c r="C47" s="46"/>
      <c r="D47" s="32"/>
      <c r="E47" s="32"/>
      <c r="F47" s="36"/>
      <c r="H47" s="29"/>
      <c r="I47" s="139"/>
      <c r="J47" s="140"/>
      <c r="K47" s="141"/>
      <c r="L47" s="142"/>
      <c r="M47" s="139"/>
      <c r="N47" s="139"/>
      <c r="O47" s="139"/>
      <c r="P47" s="140"/>
      <c r="Q47" s="141"/>
      <c r="R47" s="142"/>
      <c r="S47" s="121"/>
      <c r="T47" s="140"/>
      <c r="U47" s="141"/>
      <c r="V47" s="142"/>
      <c r="W47" s="139"/>
      <c r="X47" s="36"/>
      <c r="Z47" s="29"/>
      <c r="AA47" s="502"/>
      <c r="AB47" s="502"/>
      <c r="AC47" s="502"/>
      <c r="AD47" s="502"/>
      <c r="AE47" s="502"/>
      <c r="AF47" s="503"/>
      <c r="AG47" s="504"/>
      <c r="AH47" s="505"/>
      <c r="AI47" s="502"/>
      <c r="AJ47" s="502"/>
      <c r="AK47" s="502"/>
      <c r="AL47" s="502"/>
      <c r="AM47" s="502"/>
      <c r="AN47" s="36"/>
      <c r="AP47" s="29"/>
      <c r="AQ47" s="121"/>
      <c r="AR47" s="139"/>
      <c r="AS47" s="121"/>
      <c r="AT47" s="139"/>
      <c r="AU47" s="121"/>
      <c r="AV47" s="139"/>
      <c r="AW47" s="121"/>
      <c r="AX47" s="36"/>
      <c r="AZ47" s="29"/>
      <c r="BA47" s="143"/>
      <c r="BB47" s="143"/>
      <c r="BC47" s="143"/>
      <c r="BD47" s="143"/>
      <c r="BE47" s="143"/>
      <c r="BF47" s="36"/>
      <c r="BH47" s="29"/>
      <c r="BI47" s="124"/>
      <c r="BJ47" s="143"/>
      <c r="BK47" s="124"/>
      <c r="BL47" s="143"/>
      <c r="BM47" s="124"/>
      <c r="BN47" s="144"/>
      <c r="BO47" s="145"/>
      <c r="BP47" s="146"/>
      <c r="BQ47" s="124"/>
      <c r="BR47" s="143"/>
      <c r="BS47" s="124"/>
      <c r="BT47" s="143"/>
      <c r="BU47" s="124"/>
      <c r="BV47" s="144"/>
      <c r="BW47" s="145"/>
      <c r="BX47" s="146"/>
      <c r="BY47" s="185"/>
      <c r="BZ47" s="36"/>
    </row>
    <row r="48" spans="1:78" s="92" customFormat="1" x14ac:dyDescent="0.35">
      <c r="A48" s="118"/>
      <c r="B48" s="46"/>
      <c r="C48" s="243" t="str">
        <f t="shared" si="5"/>
        <v/>
      </c>
      <c r="D48" s="46"/>
      <c r="E48" s="4"/>
      <c r="F48" s="119"/>
      <c r="H48" s="120"/>
      <c r="I48" s="15"/>
      <c r="J48" s="122"/>
      <c r="K48" s="40"/>
      <c r="L48" s="123"/>
      <c r="M48" s="15"/>
      <c r="N48" s="121"/>
      <c r="O48" s="15"/>
      <c r="P48" s="122"/>
      <c r="Q48" s="40"/>
      <c r="R48" s="123"/>
      <c r="S48" s="209">
        <f t="shared" si="0"/>
        <v>0</v>
      </c>
      <c r="T48" s="122"/>
      <c r="U48" s="40"/>
      <c r="V48" s="123"/>
      <c r="W48" s="15"/>
      <c r="X48" s="119"/>
      <c r="Z48" s="120"/>
      <c r="AA48" s="12"/>
      <c r="AB48" s="498"/>
      <c r="AC48" s="12"/>
      <c r="AD48" s="498"/>
      <c r="AE48" s="12"/>
      <c r="AF48" s="499"/>
      <c r="AG48" s="500"/>
      <c r="AH48" s="501"/>
      <c r="AI48" s="12"/>
      <c r="AJ48" s="498"/>
      <c r="AK48" s="12"/>
      <c r="AL48" s="498"/>
      <c r="AM48" s="12"/>
      <c r="AN48" s="119"/>
      <c r="AP48" s="120"/>
      <c r="AQ48" s="209">
        <f>ROUND($AW48*$AI48,0)</f>
        <v>0</v>
      </c>
      <c r="AR48" s="121"/>
      <c r="AS48" s="209">
        <f>ROUND($AW48*$AK48,0)</f>
        <v>0</v>
      </c>
      <c r="AT48" s="121"/>
      <c r="AU48" s="209">
        <f>AW48-AQ48-AS48</f>
        <v>0</v>
      </c>
      <c r="AV48" s="121"/>
      <c r="AW48" s="209">
        <f>$S48-$W48</f>
        <v>0</v>
      </c>
      <c r="AX48" s="119"/>
      <c r="AZ48" s="120"/>
      <c r="BA48" s="13"/>
      <c r="BB48" s="124"/>
      <c r="BC48" s="13"/>
      <c r="BD48" s="124"/>
      <c r="BE48" s="13"/>
      <c r="BF48" s="119"/>
      <c r="BH48" s="120"/>
      <c r="BI48" s="210">
        <f>(ROUND($I48*$AA48,0))*$BA48</f>
        <v>0</v>
      </c>
      <c r="BJ48" s="124"/>
      <c r="BK48" s="210">
        <f>(ROUND($I48*$AC48,0))*BC48</f>
        <v>0</v>
      </c>
      <c r="BL48" s="124"/>
      <c r="BM48" s="210">
        <f>(I48-(ROUND((I48*AA48),0))-(ROUND((I48*AC48),0)))*BE48</f>
        <v>0</v>
      </c>
      <c r="BN48" s="125"/>
      <c r="BO48" s="126"/>
      <c r="BP48" s="127"/>
      <c r="BQ48" s="210">
        <f t="shared" si="1"/>
        <v>0</v>
      </c>
      <c r="BR48" s="124"/>
      <c r="BS48" s="210">
        <f t="shared" si="2"/>
        <v>0</v>
      </c>
      <c r="BT48" s="124"/>
      <c r="BU48" s="210">
        <f t="shared" si="3"/>
        <v>0</v>
      </c>
      <c r="BV48" s="125"/>
      <c r="BW48" s="126"/>
      <c r="BX48" s="127"/>
      <c r="BY48" s="518">
        <f t="shared" si="4"/>
        <v>0</v>
      </c>
      <c r="BZ48" s="119"/>
    </row>
    <row r="49" spans="1:78" ht="5.15" customHeight="1" x14ac:dyDescent="0.35">
      <c r="A49" s="115"/>
      <c r="B49" s="32"/>
      <c r="C49" s="46"/>
      <c r="D49" s="32"/>
      <c r="E49" s="32"/>
      <c r="F49" s="36"/>
      <c r="H49" s="29"/>
      <c r="I49" s="139"/>
      <c r="J49" s="140"/>
      <c r="K49" s="141"/>
      <c r="L49" s="142"/>
      <c r="M49" s="139"/>
      <c r="N49" s="139"/>
      <c r="O49" s="139"/>
      <c r="P49" s="140"/>
      <c r="Q49" s="141"/>
      <c r="R49" s="142"/>
      <c r="S49" s="121"/>
      <c r="T49" s="140"/>
      <c r="U49" s="141"/>
      <c r="V49" s="142"/>
      <c r="W49" s="139"/>
      <c r="X49" s="36"/>
      <c r="Z49" s="29"/>
      <c r="AA49" s="502"/>
      <c r="AB49" s="502"/>
      <c r="AC49" s="502"/>
      <c r="AD49" s="502"/>
      <c r="AE49" s="502"/>
      <c r="AF49" s="503"/>
      <c r="AG49" s="504"/>
      <c r="AH49" s="505"/>
      <c r="AI49" s="502"/>
      <c r="AJ49" s="502"/>
      <c r="AK49" s="502"/>
      <c r="AL49" s="502"/>
      <c r="AM49" s="502"/>
      <c r="AN49" s="36"/>
      <c r="AP49" s="29"/>
      <c r="AQ49" s="121"/>
      <c r="AR49" s="139"/>
      <c r="AS49" s="121"/>
      <c r="AT49" s="139"/>
      <c r="AU49" s="121"/>
      <c r="AV49" s="139"/>
      <c r="AW49" s="121"/>
      <c r="AX49" s="36"/>
      <c r="AZ49" s="29"/>
      <c r="BA49" s="143"/>
      <c r="BB49" s="143"/>
      <c r="BC49" s="143"/>
      <c r="BD49" s="143"/>
      <c r="BE49" s="143"/>
      <c r="BF49" s="36"/>
      <c r="BH49" s="29"/>
      <c r="BI49" s="124"/>
      <c r="BJ49" s="143"/>
      <c r="BK49" s="124"/>
      <c r="BL49" s="143"/>
      <c r="BM49" s="124"/>
      <c r="BN49" s="144"/>
      <c r="BO49" s="145"/>
      <c r="BP49" s="146"/>
      <c r="BQ49" s="124"/>
      <c r="BR49" s="143"/>
      <c r="BS49" s="124"/>
      <c r="BT49" s="143"/>
      <c r="BU49" s="124"/>
      <c r="BV49" s="144"/>
      <c r="BW49" s="145"/>
      <c r="BX49" s="146"/>
      <c r="BY49" s="185"/>
      <c r="BZ49" s="36"/>
    </row>
    <row r="50" spans="1:78" s="92" customFormat="1" x14ac:dyDescent="0.35">
      <c r="A50" s="118"/>
      <c r="B50" s="46"/>
      <c r="C50" s="243" t="str">
        <f t="shared" si="5"/>
        <v/>
      </c>
      <c r="D50" s="46"/>
      <c r="E50" s="4"/>
      <c r="F50" s="119"/>
      <c r="H50" s="120"/>
      <c r="I50" s="15"/>
      <c r="J50" s="122"/>
      <c r="K50" s="40"/>
      <c r="L50" s="123"/>
      <c r="M50" s="15"/>
      <c r="N50" s="121"/>
      <c r="O50" s="15"/>
      <c r="P50" s="122"/>
      <c r="Q50" s="40"/>
      <c r="R50" s="123"/>
      <c r="S50" s="209">
        <f t="shared" si="0"/>
        <v>0</v>
      </c>
      <c r="T50" s="122"/>
      <c r="U50" s="40"/>
      <c r="V50" s="123"/>
      <c r="W50" s="15"/>
      <c r="X50" s="119"/>
      <c r="Z50" s="120"/>
      <c r="AA50" s="12"/>
      <c r="AB50" s="498"/>
      <c r="AC50" s="12"/>
      <c r="AD50" s="498"/>
      <c r="AE50" s="12"/>
      <c r="AF50" s="499"/>
      <c r="AG50" s="500"/>
      <c r="AH50" s="501"/>
      <c r="AI50" s="12"/>
      <c r="AJ50" s="498"/>
      <c r="AK50" s="12"/>
      <c r="AL50" s="498"/>
      <c r="AM50" s="12"/>
      <c r="AN50" s="119"/>
      <c r="AP50" s="120"/>
      <c r="AQ50" s="209">
        <f>ROUND($AW50*$AI50,0)</f>
        <v>0</v>
      </c>
      <c r="AR50" s="121"/>
      <c r="AS50" s="209">
        <f>ROUND($AW50*$AK50,0)</f>
        <v>0</v>
      </c>
      <c r="AT50" s="121"/>
      <c r="AU50" s="209">
        <f>AW50-AQ50-AS50</f>
        <v>0</v>
      </c>
      <c r="AV50" s="121"/>
      <c r="AW50" s="209">
        <f>$S50-$W50</f>
        <v>0</v>
      </c>
      <c r="AX50" s="119"/>
      <c r="AZ50" s="120"/>
      <c r="BA50" s="13"/>
      <c r="BB50" s="124"/>
      <c r="BC50" s="13"/>
      <c r="BD50" s="124"/>
      <c r="BE50" s="13"/>
      <c r="BF50" s="119"/>
      <c r="BH50" s="120"/>
      <c r="BI50" s="210">
        <f>(ROUND($I50*$AA50,0))*$BA50</f>
        <v>0</v>
      </c>
      <c r="BJ50" s="124"/>
      <c r="BK50" s="210">
        <f>(ROUND($I50*$AC50,0))*BC50</f>
        <v>0</v>
      </c>
      <c r="BL50" s="124"/>
      <c r="BM50" s="210">
        <f>(I50-(ROUND((I50*AA50),0))-(ROUND((I50*AC50),0)))*BE50</f>
        <v>0</v>
      </c>
      <c r="BN50" s="125"/>
      <c r="BO50" s="126"/>
      <c r="BP50" s="127"/>
      <c r="BQ50" s="210">
        <f t="shared" si="1"/>
        <v>0</v>
      </c>
      <c r="BR50" s="124"/>
      <c r="BS50" s="210">
        <f t="shared" si="2"/>
        <v>0</v>
      </c>
      <c r="BT50" s="124"/>
      <c r="BU50" s="210">
        <f t="shared" si="3"/>
        <v>0</v>
      </c>
      <c r="BV50" s="125"/>
      <c r="BW50" s="126"/>
      <c r="BX50" s="127"/>
      <c r="BY50" s="518">
        <f t="shared" si="4"/>
        <v>0</v>
      </c>
      <c r="BZ50" s="119"/>
    </row>
    <row r="51" spans="1:78" ht="5.15" customHeight="1" x14ac:dyDescent="0.35">
      <c r="A51" s="115"/>
      <c r="B51" s="32"/>
      <c r="C51" s="46"/>
      <c r="D51" s="32"/>
      <c r="E51" s="32"/>
      <c r="F51" s="36"/>
      <c r="H51" s="29"/>
      <c r="I51" s="139"/>
      <c r="J51" s="140"/>
      <c r="K51" s="141"/>
      <c r="L51" s="142"/>
      <c r="M51" s="139"/>
      <c r="N51" s="139"/>
      <c r="O51" s="139"/>
      <c r="P51" s="140"/>
      <c r="Q51" s="141"/>
      <c r="R51" s="142"/>
      <c r="S51" s="121"/>
      <c r="T51" s="140"/>
      <c r="U51" s="141"/>
      <c r="V51" s="142"/>
      <c r="W51" s="139"/>
      <c r="X51" s="36"/>
      <c r="Z51" s="29"/>
      <c r="AA51" s="502"/>
      <c r="AB51" s="502"/>
      <c r="AC51" s="502"/>
      <c r="AD51" s="502"/>
      <c r="AE51" s="502"/>
      <c r="AF51" s="503"/>
      <c r="AG51" s="504"/>
      <c r="AH51" s="505"/>
      <c r="AI51" s="502"/>
      <c r="AJ51" s="502"/>
      <c r="AK51" s="502"/>
      <c r="AL51" s="502"/>
      <c r="AM51" s="502"/>
      <c r="AN51" s="36"/>
      <c r="AP51" s="29"/>
      <c r="AQ51" s="121"/>
      <c r="AR51" s="139"/>
      <c r="AS51" s="121"/>
      <c r="AT51" s="139"/>
      <c r="AU51" s="121"/>
      <c r="AV51" s="139"/>
      <c r="AW51" s="121"/>
      <c r="AX51" s="36"/>
      <c r="AZ51" s="29"/>
      <c r="BA51" s="143"/>
      <c r="BB51" s="143"/>
      <c r="BC51" s="143"/>
      <c r="BD51" s="143"/>
      <c r="BE51" s="143"/>
      <c r="BF51" s="36"/>
      <c r="BH51" s="29"/>
      <c r="BI51" s="124"/>
      <c r="BJ51" s="143"/>
      <c r="BK51" s="124"/>
      <c r="BL51" s="143"/>
      <c r="BM51" s="124"/>
      <c r="BN51" s="144"/>
      <c r="BO51" s="145"/>
      <c r="BP51" s="146"/>
      <c r="BQ51" s="124"/>
      <c r="BR51" s="143"/>
      <c r="BS51" s="124"/>
      <c r="BT51" s="143"/>
      <c r="BU51" s="124"/>
      <c r="BV51" s="144"/>
      <c r="BW51" s="145"/>
      <c r="BX51" s="146"/>
      <c r="BY51" s="185"/>
      <c r="BZ51" s="36"/>
    </row>
    <row r="52" spans="1:78" s="92" customFormat="1" x14ac:dyDescent="0.35">
      <c r="A52" s="118"/>
      <c r="B52" s="46"/>
      <c r="C52" s="243" t="str">
        <f t="shared" si="5"/>
        <v/>
      </c>
      <c r="D52" s="46"/>
      <c r="E52" s="4"/>
      <c r="F52" s="119"/>
      <c r="H52" s="120"/>
      <c r="I52" s="15"/>
      <c r="J52" s="122"/>
      <c r="K52" s="40"/>
      <c r="L52" s="123"/>
      <c r="M52" s="15"/>
      <c r="N52" s="121"/>
      <c r="O52" s="15"/>
      <c r="P52" s="122"/>
      <c r="Q52" s="40"/>
      <c r="R52" s="123"/>
      <c r="S52" s="209">
        <f t="shared" si="0"/>
        <v>0</v>
      </c>
      <c r="T52" s="122"/>
      <c r="U52" s="40"/>
      <c r="V52" s="123"/>
      <c r="W52" s="15"/>
      <c r="X52" s="119"/>
      <c r="Z52" s="120"/>
      <c r="AA52" s="12"/>
      <c r="AB52" s="498"/>
      <c r="AC52" s="12"/>
      <c r="AD52" s="498"/>
      <c r="AE52" s="12"/>
      <c r="AF52" s="499"/>
      <c r="AG52" s="500"/>
      <c r="AH52" s="501"/>
      <c r="AI52" s="12"/>
      <c r="AJ52" s="498"/>
      <c r="AK52" s="12"/>
      <c r="AL52" s="498"/>
      <c r="AM52" s="12"/>
      <c r="AN52" s="119"/>
      <c r="AP52" s="120"/>
      <c r="AQ52" s="209">
        <f>ROUND($AW52*$AI52,0)</f>
        <v>0</v>
      </c>
      <c r="AR52" s="121"/>
      <c r="AS52" s="209">
        <f>ROUND($AW52*$AK52,0)</f>
        <v>0</v>
      </c>
      <c r="AT52" s="121"/>
      <c r="AU52" s="209">
        <f>AW52-AQ52-AS52</f>
        <v>0</v>
      </c>
      <c r="AV52" s="121"/>
      <c r="AW52" s="209">
        <f>$S52-$W52</f>
        <v>0</v>
      </c>
      <c r="AX52" s="119"/>
      <c r="AZ52" s="120"/>
      <c r="BA52" s="13"/>
      <c r="BB52" s="124"/>
      <c r="BC52" s="13"/>
      <c r="BD52" s="124"/>
      <c r="BE52" s="13"/>
      <c r="BF52" s="119"/>
      <c r="BH52" s="120"/>
      <c r="BI52" s="210">
        <f>(ROUND($I52*$AA52,0))*$BA52</f>
        <v>0</v>
      </c>
      <c r="BJ52" s="124"/>
      <c r="BK52" s="210">
        <f>(ROUND($I52*$AC52,0))*BC52</f>
        <v>0</v>
      </c>
      <c r="BL52" s="124"/>
      <c r="BM52" s="210">
        <f>(I52-(ROUND((I52*AA52),0))-(ROUND((I52*AC52),0)))*BE52</f>
        <v>0</v>
      </c>
      <c r="BN52" s="125"/>
      <c r="BO52" s="126"/>
      <c r="BP52" s="127"/>
      <c r="BQ52" s="210">
        <f t="shared" si="1"/>
        <v>0</v>
      </c>
      <c r="BR52" s="124"/>
      <c r="BS52" s="210">
        <f t="shared" si="2"/>
        <v>0</v>
      </c>
      <c r="BT52" s="124"/>
      <c r="BU52" s="210">
        <f t="shared" si="3"/>
        <v>0</v>
      </c>
      <c r="BV52" s="125"/>
      <c r="BW52" s="126"/>
      <c r="BX52" s="127"/>
      <c r="BY52" s="518">
        <f t="shared" si="4"/>
        <v>0</v>
      </c>
      <c r="BZ52" s="119"/>
    </row>
    <row r="53" spans="1:78" ht="5.15" customHeight="1" x14ac:dyDescent="0.35">
      <c r="A53" s="115"/>
      <c r="B53" s="32"/>
      <c r="C53" s="46"/>
      <c r="D53" s="32"/>
      <c r="E53" s="32"/>
      <c r="F53" s="36"/>
      <c r="H53" s="29"/>
      <c r="I53" s="139"/>
      <c r="J53" s="140"/>
      <c r="K53" s="141"/>
      <c r="L53" s="142"/>
      <c r="M53" s="139"/>
      <c r="N53" s="139"/>
      <c r="O53" s="139"/>
      <c r="P53" s="140"/>
      <c r="Q53" s="141"/>
      <c r="R53" s="142"/>
      <c r="S53" s="121"/>
      <c r="T53" s="140"/>
      <c r="U53" s="141"/>
      <c r="V53" s="142"/>
      <c r="W53" s="139"/>
      <c r="X53" s="36"/>
      <c r="Z53" s="29"/>
      <c r="AA53" s="502"/>
      <c r="AB53" s="502"/>
      <c r="AC53" s="502"/>
      <c r="AD53" s="502"/>
      <c r="AE53" s="502"/>
      <c r="AF53" s="503"/>
      <c r="AG53" s="504"/>
      <c r="AH53" s="505"/>
      <c r="AI53" s="502"/>
      <c r="AJ53" s="502"/>
      <c r="AK53" s="502"/>
      <c r="AL53" s="502"/>
      <c r="AM53" s="502"/>
      <c r="AN53" s="36"/>
      <c r="AP53" s="29"/>
      <c r="AQ53" s="121"/>
      <c r="AR53" s="139"/>
      <c r="AS53" s="121"/>
      <c r="AT53" s="139"/>
      <c r="AU53" s="121"/>
      <c r="AV53" s="139"/>
      <c r="AW53" s="121"/>
      <c r="AX53" s="36"/>
      <c r="AZ53" s="29"/>
      <c r="BA53" s="143"/>
      <c r="BB53" s="143"/>
      <c r="BC53" s="143"/>
      <c r="BD53" s="143"/>
      <c r="BE53" s="143"/>
      <c r="BF53" s="36"/>
      <c r="BH53" s="29"/>
      <c r="BI53" s="124"/>
      <c r="BJ53" s="143"/>
      <c r="BK53" s="124"/>
      <c r="BL53" s="143"/>
      <c r="BM53" s="124"/>
      <c r="BN53" s="144"/>
      <c r="BO53" s="145"/>
      <c r="BP53" s="146"/>
      <c r="BQ53" s="124"/>
      <c r="BR53" s="143"/>
      <c r="BS53" s="124"/>
      <c r="BT53" s="143"/>
      <c r="BU53" s="124"/>
      <c r="BV53" s="144"/>
      <c r="BW53" s="145"/>
      <c r="BX53" s="146"/>
      <c r="BY53" s="185"/>
      <c r="BZ53" s="36"/>
    </row>
    <row r="54" spans="1:78" s="92" customFormat="1" x14ac:dyDescent="0.35">
      <c r="A54" s="118"/>
      <c r="B54" s="46"/>
      <c r="C54" s="243" t="str">
        <f t="shared" si="5"/>
        <v/>
      </c>
      <c r="D54" s="46"/>
      <c r="E54" s="4"/>
      <c r="F54" s="119"/>
      <c r="H54" s="120"/>
      <c r="I54" s="15"/>
      <c r="J54" s="122"/>
      <c r="K54" s="40"/>
      <c r="L54" s="123"/>
      <c r="M54" s="15"/>
      <c r="N54" s="121"/>
      <c r="O54" s="15"/>
      <c r="P54" s="122"/>
      <c r="Q54" s="40"/>
      <c r="R54" s="123"/>
      <c r="S54" s="209">
        <f t="shared" si="0"/>
        <v>0</v>
      </c>
      <c r="T54" s="122"/>
      <c r="U54" s="40"/>
      <c r="V54" s="123"/>
      <c r="W54" s="15"/>
      <c r="X54" s="119"/>
      <c r="Z54" s="120"/>
      <c r="AA54" s="12"/>
      <c r="AB54" s="498"/>
      <c r="AC54" s="12"/>
      <c r="AD54" s="498"/>
      <c r="AE54" s="12"/>
      <c r="AF54" s="499"/>
      <c r="AG54" s="500"/>
      <c r="AH54" s="501"/>
      <c r="AI54" s="12"/>
      <c r="AJ54" s="498"/>
      <c r="AK54" s="12"/>
      <c r="AL54" s="498"/>
      <c r="AM54" s="12"/>
      <c r="AN54" s="119"/>
      <c r="AP54" s="120"/>
      <c r="AQ54" s="209">
        <f>ROUND($AW54*$AI54,0)</f>
        <v>0</v>
      </c>
      <c r="AR54" s="121"/>
      <c r="AS54" s="209">
        <f>ROUND($AW54*$AK54,0)</f>
        <v>0</v>
      </c>
      <c r="AT54" s="121"/>
      <c r="AU54" s="209">
        <f>AW54-AQ54-AS54</f>
        <v>0</v>
      </c>
      <c r="AV54" s="121"/>
      <c r="AW54" s="209">
        <f>$S54-$W54</f>
        <v>0</v>
      </c>
      <c r="AX54" s="119"/>
      <c r="AZ54" s="120"/>
      <c r="BA54" s="13"/>
      <c r="BB54" s="124"/>
      <c r="BC54" s="13"/>
      <c r="BD54" s="124"/>
      <c r="BE54" s="13"/>
      <c r="BF54" s="119"/>
      <c r="BH54" s="120"/>
      <c r="BI54" s="210">
        <f>(ROUND($I54*$AA54,0))*$BA54</f>
        <v>0</v>
      </c>
      <c r="BJ54" s="124"/>
      <c r="BK54" s="210">
        <f>(ROUND($I54*$AC54,0))*BC54</f>
        <v>0</v>
      </c>
      <c r="BL54" s="124"/>
      <c r="BM54" s="210">
        <f>(I54-(ROUND((I54*AA54),0))-(ROUND((I54*AC54),0)))*BE54</f>
        <v>0</v>
      </c>
      <c r="BN54" s="125"/>
      <c r="BO54" s="126"/>
      <c r="BP54" s="127"/>
      <c r="BQ54" s="210">
        <f t="shared" si="1"/>
        <v>0</v>
      </c>
      <c r="BR54" s="124"/>
      <c r="BS54" s="210">
        <f t="shared" si="2"/>
        <v>0</v>
      </c>
      <c r="BT54" s="124"/>
      <c r="BU54" s="210">
        <f t="shared" si="3"/>
        <v>0</v>
      </c>
      <c r="BV54" s="125"/>
      <c r="BW54" s="126"/>
      <c r="BX54" s="127"/>
      <c r="BY54" s="518">
        <f t="shared" si="4"/>
        <v>0</v>
      </c>
      <c r="BZ54" s="119"/>
    </row>
    <row r="55" spans="1:78" ht="5.15" customHeight="1" x14ac:dyDescent="0.35">
      <c r="A55" s="115"/>
      <c r="B55" s="32"/>
      <c r="C55" s="46"/>
      <c r="D55" s="32"/>
      <c r="E55" s="32"/>
      <c r="F55" s="36"/>
      <c r="H55" s="29"/>
      <c r="I55" s="139"/>
      <c r="J55" s="140"/>
      <c r="K55" s="141"/>
      <c r="L55" s="142"/>
      <c r="M55" s="139"/>
      <c r="N55" s="139"/>
      <c r="O55" s="139"/>
      <c r="P55" s="140"/>
      <c r="Q55" s="141"/>
      <c r="R55" s="142"/>
      <c r="S55" s="121"/>
      <c r="T55" s="140"/>
      <c r="U55" s="141"/>
      <c r="V55" s="142"/>
      <c r="W55" s="139"/>
      <c r="X55" s="36"/>
      <c r="Z55" s="29"/>
      <c r="AA55" s="502"/>
      <c r="AB55" s="502"/>
      <c r="AC55" s="502"/>
      <c r="AD55" s="502"/>
      <c r="AE55" s="502"/>
      <c r="AF55" s="503"/>
      <c r="AG55" s="504"/>
      <c r="AH55" s="505"/>
      <c r="AI55" s="502"/>
      <c r="AJ55" s="502"/>
      <c r="AK55" s="502"/>
      <c r="AL55" s="502"/>
      <c r="AM55" s="502"/>
      <c r="AN55" s="36"/>
      <c r="AP55" s="29"/>
      <c r="AQ55" s="121"/>
      <c r="AR55" s="139"/>
      <c r="AS55" s="121"/>
      <c r="AT55" s="139"/>
      <c r="AU55" s="121"/>
      <c r="AV55" s="139"/>
      <c r="AW55" s="121"/>
      <c r="AX55" s="36"/>
      <c r="AZ55" s="29"/>
      <c r="BA55" s="143"/>
      <c r="BB55" s="143"/>
      <c r="BC55" s="143"/>
      <c r="BD55" s="143"/>
      <c r="BE55" s="143"/>
      <c r="BF55" s="36"/>
      <c r="BH55" s="29"/>
      <c r="BI55" s="124"/>
      <c r="BJ55" s="143"/>
      <c r="BK55" s="124"/>
      <c r="BL55" s="143"/>
      <c r="BM55" s="124"/>
      <c r="BN55" s="144"/>
      <c r="BO55" s="145"/>
      <c r="BP55" s="146"/>
      <c r="BQ55" s="124"/>
      <c r="BR55" s="143"/>
      <c r="BS55" s="124"/>
      <c r="BT55" s="143"/>
      <c r="BU55" s="124"/>
      <c r="BV55" s="144"/>
      <c r="BW55" s="145"/>
      <c r="BX55" s="146"/>
      <c r="BY55" s="185"/>
      <c r="BZ55" s="36"/>
    </row>
    <row r="56" spans="1:78" s="92" customFormat="1" x14ac:dyDescent="0.35">
      <c r="A56" s="118"/>
      <c r="B56" s="46"/>
      <c r="C56" s="243" t="str">
        <f t="shared" si="5"/>
        <v/>
      </c>
      <c r="D56" s="46"/>
      <c r="E56" s="4"/>
      <c r="F56" s="119"/>
      <c r="H56" s="120"/>
      <c r="I56" s="15"/>
      <c r="J56" s="122"/>
      <c r="K56" s="40"/>
      <c r="L56" s="123"/>
      <c r="M56" s="15"/>
      <c r="N56" s="121"/>
      <c r="O56" s="15"/>
      <c r="P56" s="122"/>
      <c r="Q56" s="40"/>
      <c r="R56" s="123"/>
      <c r="S56" s="209">
        <f t="shared" si="0"/>
        <v>0</v>
      </c>
      <c r="T56" s="122"/>
      <c r="U56" s="40"/>
      <c r="V56" s="123"/>
      <c r="W56" s="15"/>
      <c r="X56" s="119"/>
      <c r="Z56" s="120"/>
      <c r="AA56" s="12"/>
      <c r="AB56" s="498"/>
      <c r="AC56" s="12"/>
      <c r="AD56" s="498"/>
      <c r="AE56" s="12"/>
      <c r="AF56" s="499"/>
      <c r="AG56" s="500"/>
      <c r="AH56" s="501"/>
      <c r="AI56" s="12"/>
      <c r="AJ56" s="498"/>
      <c r="AK56" s="12"/>
      <c r="AL56" s="498"/>
      <c r="AM56" s="12"/>
      <c r="AN56" s="119"/>
      <c r="AP56" s="120"/>
      <c r="AQ56" s="209">
        <f>ROUND($AW56*$AI56,0)</f>
        <v>0</v>
      </c>
      <c r="AR56" s="121"/>
      <c r="AS56" s="209">
        <f>ROUND($AW56*$AK56,0)</f>
        <v>0</v>
      </c>
      <c r="AT56" s="121"/>
      <c r="AU56" s="209">
        <f>AW56-AQ56-AS56</f>
        <v>0</v>
      </c>
      <c r="AV56" s="121"/>
      <c r="AW56" s="209">
        <f>$S56-$W56</f>
        <v>0</v>
      </c>
      <c r="AX56" s="119"/>
      <c r="AZ56" s="120"/>
      <c r="BA56" s="13"/>
      <c r="BB56" s="124"/>
      <c r="BC56" s="13"/>
      <c r="BD56" s="124"/>
      <c r="BE56" s="13"/>
      <c r="BF56" s="119"/>
      <c r="BH56" s="120"/>
      <c r="BI56" s="210">
        <f>(ROUND($I56*$AA56,0))*$BA56</f>
        <v>0</v>
      </c>
      <c r="BJ56" s="124"/>
      <c r="BK56" s="210">
        <f>(ROUND($I56*$AC56,0))*BC56</f>
        <v>0</v>
      </c>
      <c r="BL56" s="124"/>
      <c r="BM56" s="210">
        <f>(I56-(ROUND((I56*AA56),0))-(ROUND((I56*AC56),0)))*BE56</f>
        <v>0</v>
      </c>
      <c r="BN56" s="125"/>
      <c r="BO56" s="126"/>
      <c r="BP56" s="127"/>
      <c r="BQ56" s="210">
        <f t="shared" si="1"/>
        <v>0</v>
      </c>
      <c r="BR56" s="124"/>
      <c r="BS56" s="210">
        <f t="shared" si="2"/>
        <v>0</v>
      </c>
      <c r="BT56" s="124"/>
      <c r="BU56" s="210">
        <f t="shared" si="3"/>
        <v>0</v>
      </c>
      <c r="BV56" s="125"/>
      <c r="BW56" s="126"/>
      <c r="BX56" s="127"/>
      <c r="BY56" s="518">
        <f t="shared" si="4"/>
        <v>0</v>
      </c>
      <c r="BZ56" s="119"/>
    </row>
    <row r="57" spans="1:78" ht="5.15" customHeight="1" x14ac:dyDescent="0.35">
      <c r="A57" s="115"/>
      <c r="B57" s="32"/>
      <c r="C57" s="46"/>
      <c r="D57" s="32"/>
      <c r="E57" s="32"/>
      <c r="F57" s="36"/>
      <c r="H57" s="29"/>
      <c r="I57" s="139"/>
      <c r="J57" s="140"/>
      <c r="K57" s="141"/>
      <c r="L57" s="142"/>
      <c r="M57" s="139"/>
      <c r="N57" s="139"/>
      <c r="O57" s="139"/>
      <c r="P57" s="140"/>
      <c r="Q57" s="141"/>
      <c r="R57" s="142"/>
      <c r="S57" s="121"/>
      <c r="T57" s="140"/>
      <c r="U57" s="141"/>
      <c r="V57" s="142"/>
      <c r="W57" s="139"/>
      <c r="X57" s="36"/>
      <c r="Z57" s="29"/>
      <c r="AA57" s="502"/>
      <c r="AB57" s="502"/>
      <c r="AC57" s="502"/>
      <c r="AD57" s="502"/>
      <c r="AE57" s="502"/>
      <c r="AF57" s="503"/>
      <c r="AG57" s="504"/>
      <c r="AH57" s="505"/>
      <c r="AI57" s="502"/>
      <c r="AJ57" s="502"/>
      <c r="AK57" s="502"/>
      <c r="AL57" s="502"/>
      <c r="AM57" s="502"/>
      <c r="AN57" s="36"/>
      <c r="AP57" s="29"/>
      <c r="AQ57" s="121"/>
      <c r="AR57" s="139"/>
      <c r="AS57" s="121"/>
      <c r="AT57" s="139"/>
      <c r="AU57" s="121"/>
      <c r="AV57" s="139"/>
      <c r="AW57" s="121"/>
      <c r="AX57" s="36"/>
      <c r="AZ57" s="29"/>
      <c r="BA57" s="143"/>
      <c r="BB57" s="143"/>
      <c r="BC57" s="143"/>
      <c r="BD57" s="143"/>
      <c r="BE57" s="143"/>
      <c r="BF57" s="36"/>
      <c r="BH57" s="29"/>
      <c r="BI57" s="124"/>
      <c r="BJ57" s="143"/>
      <c r="BK57" s="124"/>
      <c r="BL57" s="143"/>
      <c r="BM57" s="124"/>
      <c r="BN57" s="144"/>
      <c r="BO57" s="145"/>
      <c r="BP57" s="146"/>
      <c r="BQ57" s="124"/>
      <c r="BR57" s="143"/>
      <c r="BS57" s="124"/>
      <c r="BT57" s="143"/>
      <c r="BU57" s="124"/>
      <c r="BV57" s="144"/>
      <c r="BW57" s="145"/>
      <c r="BX57" s="146"/>
      <c r="BY57" s="185"/>
      <c r="BZ57" s="36"/>
    </row>
    <row r="58" spans="1:78" s="92" customFormat="1" x14ac:dyDescent="0.35">
      <c r="A58" s="118"/>
      <c r="B58" s="46"/>
      <c r="C58" s="243" t="str">
        <f t="shared" si="5"/>
        <v/>
      </c>
      <c r="D58" s="46"/>
      <c r="E58" s="4"/>
      <c r="F58" s="119"/>
      <c r="H58" s="120"/>
      <c r="I58" s="15"/>
      <c r="J58" s="122"/>
      <c r="K58" s="40"/>
      <c r="L58" s="123"/>
      <c r="M58" s="15"/>
      <c r="N58" s="121"/>
      <c r="O58" s="15"/>
      <c r="P58" s="122"/>
      <c r="Q58" s="40"/>
      <c r="R58" s="123"/>
      <c r="S58" s="209">
        <f t="shared" si="0"/>
        <v>0</v>
      </c>
      <c r="T58" s="122"/>
      <c r="U58" s="40"/>
      <c r="V58" s="123"/>
      <c r="W58" s="15"/>
      <c r="X58" s="119"/>
      <c r="Z58" s="120"/>
      <c r="AA58" s="12"/>
      <c r="AB58" s="498"/>
      <c r="AC58" s="12"/>
      <c r="AD58" s="498"/>
      <c r="AE58" s="12"/>
      <c r="AF58" s="499"/>
      <c r="AG58" s="500"/>
      <c r="AH58" s="501"/>
      <c r="AI58" s="12"/>
      <c r="AJ58" s="498"/>
      <c r="AK58" s="12"/>
      <c r="AL58" s="498"/>
      <c r="AM58" s="12"/>
      <c r="AN58" s="119"/>
      <c r="AP58" s="120"/>
      <c r="AQ58" s="209">
        <f>ROUND($AW58*$AI58,0)</f>
        <v>0</v>
      </c>
      <c r="AR58" s="121"/>
      <c r="AS58" s="209">
        <f>ROUND($AW58*$AK58,0)</f>
        <v>0</v>
      </c>
      <c r="AT58" s="121"/>
      <c r="AU58" s="209">
        <f>AW58-AQ58-AS58</f>
        <v>0</v>
      </c>
      <c r="AV58" s="121"/>
      <c r="AW58" s="209">
        <f>$S58-$W58</f>
        <v>0</v>
      </c>
      <c r="AX58" s="119"/>
      <c r="AZ58" s="120"/>
      <c r="BA58" s="13"/>
      <c r="BB58" s="124"/>
      <c r="BC58" s="13"/>
      <c r="BD58" s="124"/>
      <c r="BE58" s="13"/>
      <c r="BF58" s="119"/>
      <c r="BH58" s="120"/>
      <c r="BI58" s="210">
        <f>(ROUND($I58*$AA58,0))*$BA58</f>
        <v>0</v>
      </c>
      <c r="BJ58" s="124"/>
      <c r="BK58" s="210">
        <f>(ROUND($I58*$AC58,0))*BC58</f>
        <v>0</v>
      </c>
      <c r="BL58" s="124"/>
      <c r="BM58" s="210">
        <f>(I58-(ROUND((I58*AA58),0))-(ROUND((I58*AC58),0)))*BE58</f>
        <v>0</v>
      </c>
      <c r="BN58" s="125"/>
      <c r="BO58" s="126"/>
      <c r="BP58" s="127"/>
      <c r="BQ58" s="210">
        <f t="shared" si="1"/>
        <v>0</v>
      </c>
      <c r="BR58" s="124"/>
      <c r="BS58" s="210">
        <f t="shared" si="2"/>
        <v>0</v>
      </c>
      <c r="BT58" s="124"/>
      <c r="BU58" s="210">
        <f t="shared" si="3"/>
        <v>0</v>
      </c>
      <c r="BV58" s="125"/>
      <c r="BW58" s="126"/>
      <c r="BX58" s="127"/>
      <c r="BY58" s="518">
        <f t="shared" si="4"/>
        <v>0</v>
      </c>
      <c r="BZ58" s="119"/>
    </row>
    <row r="59" spans="1:78" ht="5.15" customHeight="1" x14ac:dyDescent="0.35">
      <c r="A59" s="115"/>
      <c r="B59" s="32"/>
      <c r="C59" s="46"/>
      <c r="D59" s="32"/>
      <c r="E59" s="32"/>
      <c r="F59" s="36"/>
      <c r="H59" s="29"/>
      <c r="I59" s="139"/>
      <c r="J59" s="140"/>
      <c r="K59" s="141"/>
      <c r="L59" s="142"/>
      <c r="M59" s="139"/>
      <c r="N59" s="139"/>
      <c r="O59" s="139"/>
      <c r="P59" s="140"/>
      <c r="Q59" s="141"/>
      <c r="R59" s="142"/>
      <c r="S59" s="121"/>
      <c r="T59" s="140"/>
      <c r="U59" s="141"/>
      <c r="V59" s="142"/>
      <c r="W59" s="139"/>
      <c r="X59" s="36"/>
      <c r="Z59" s="29"/>
      <c r="AA59" s="502"/>
      <c r="AB59" s="502"/>
      <c r="AC59" s="502"/>
      <c r="AD59" s="502"/>
      <c r="AE59" s="502"/>
      <c r="AF59" s="503"/>
      <c r="AG59" s="504"/>
      <c r="AH59" s="505"/>
      <c r="AI59" s="502"/>
      <c r="AJ59" s="502"/>
      <c r="AK59" s="502"/>
      <c r="AL59" s="502"/>
      <c r="AM59" s="502"/>
      <c r="AN59" s="36"/>
      <c r="AP59" s="29"/>
      <c r="AQ59" s="121"/>
      <c r="AR59" s="139"/>
      <c r="AS59" s="121"/>
      <c r="AT59" s="139"/>
      <c r="AU59" s="121"/>
      <c r="AV59" s="139"/>
      <c r="AW59" s="121"/>
      <c r="AX59" s="36"/>
      <c r="AZ59" s="29"/>
      <c r="BA59" s="143"/>
      <c r="BB59" s="143"/>
      <c r="BC59" s="143"/>
      <c r="BD59" s="143"/>
      <c r="BE59" s="143"/>
      <c r="BF59" s="36"/>
      <c r="BH59" s="29"/>
      <c r="BI59" s="124"/>
      <c r="BJ59" s="143"/>
      <c r="BK59" s="124"/>
      <c r="BL59" s="143"/>
      <c r="BM59" s="124"/>
      <c r="BN59" s="144"/>
      <c r="BO59" s="145"/>
      <c r="BP59" s="146"/>
      <c r="BQ59" s="124"/>
      <c r="BR59" s="143"/>
      <c r="BS59" s="124"/>
      <c r="BT59" s="143"/>
      <c r="BU59" s="124"/>
      <c r="BV59" s="144"/>
      <c r="BW59" s="145"/>
      <c r="BX59" s="146"/>
      <c r="BY59" s="185"/>
      <c r="BZ59" s="36"/>
    </row>
    <row r="60" spans="1:78" s="92" customFormat="1" x14ac:dyDescent="0.35">
      <c r="A60" s="118"/>
      <c r="B60" s="46"/>
      <c r="C60" s="243" t="str">
        <f t="shared" si="5"/>
        <v/>
      </c>
      <c r="D60" s="46"/>
      <c r="E60" s="4"/>
      <c r="F60" s="119"/>
      <c r="H60" s="120"/>
      <c r="I60" s="15"/>
      <c r="J60" s="122"/>
      <c r="K60" s="40"/>
      <c r="L60" s="123"/>
      <c r="M60" s="15"/>
      <c r="N60" s="121"/>
      <c r="O60" s="15"/>
      <c r="P60" s="122"/>
      <c r="Q60" s="40"/>
      <c r="R60" s="123"/>
      <c r="S60" s="209">
        <f t="shared" si="0"/>
        <v>0</v>
      </c>
      <c r="T60" s="122"/>
      <c r="U60" s="40"/>
      <c r="V60" s="123"/>
      <c r="W60" s="15"/>
      <c r="X60" s="119"/>
      <c r="Z60" s="120"/>
      <c r="AA60" s="12"/>
      <c r="AB60" s="498"/>
      <c r="AC60" s="12"/>
      <c r="AD60" s="498"/>
      <c r="AE60" s="12"/>
      <c r="AF60" s="499"/>
      <c r="AG60" s="500"/>
      <c r="AH60" s="501"/>
      <c r="AI60" s="12"/>
      <c r="AJ60" s="498"/>
      <c r="AK60" s="12"/>
      <c r="AL60" s="498"/>
      <c r="AM60" s="12"/>
      <c r="AN60" s="119"/>
      <c r="AP60" s="120"/>
      <c r="AQ60" s="209">
        <f>ROUND($AW60*$AI60,0)</f>
        <v>0</v>
      </c>
      <c r="AR60" s="121"/>
      <c r="AS60" s="209">
        <f>ROUND($AW60*$AK60,0)</f>
        <v>0</v>
      </c>
      <c r="AT60" s="121"/>
      <c r="AU60" s="209">
        <f>AW60-AQ60-AS60</f>
        <v>0</v>
      </c>
      <c r="AV60" s="121"/>
      <c r="AW60" s="209">
        <f>$S60-$W60</f>
        <v>0</v>
      </c>
      <c r="AX60" s="119"/>
      <c r="AZ60" s="120"/>
      <c r="BA60" s="13"/>
      <c r="BB60" s="124"/>
      <c r="BC60" s="13"/>
      <c r="BD60" s="124"/>
      <c r="BE60" s="13"/>
      <c r="BF60" s="119"/>
      <c r="BH60" s="120"/>
      <c r="BI60" s="210">
        <f>(ROUND($I60*$AA60,0))*$BA60</f>
        <v>0</v>
      </c>
      <c r="BJ60" s="124"/>
      <c r="BK60" s="210">
        <f>(ROUND($I60*$AC60,0))*BC60</f>
        <v>0</v>
      </c>
      <c r="BL60" s="124"/>
      <c r="BM60" s="210">
        <f>(I60-(ROUND((I60*AA60),0))-(ROUND((I60*AC60),0)))*BE60</f>
        <v>0</v>
      </c>
      <c r="BN60" s="125"/>
      <c r="BO60" s="126"/>
      <c r="BP60" s="127"/>
      <c r="BQ60" s="210">
        <f t="shared" si="1"/>
        <v>0</v>
      </c>
      <c r="BR60" s="124"/>
      <c r="BS60" s="210">
        <f t="shared" si="2"/>
        <v>0</v>
      </c>
      <c r="BT60" s="124"/>
      <c r="BU60" s="210">
        <f t="shared" si="3"/>
        <v>0</v>
      </c>
      <c r="BV60" s="125"/>
      <c r="BW60" s="126"/>
      <c r="BX60" s="127"/>
      <c r="BY60" s="518">
        <f t="shared" si="4"/>
        <v>0</v>
      </c>
      <c r="BZ60" s="119"/>
    </row>
    <row r="61" spans="1:78" ht="5.15" customHeight="1" x14ac:dyDescent="0.35">
      <c r="A61" s="115"/>
      <c r="B61" s="32"/>
      <c r="C61" s="46"/>
      <c r="D61" s="32"/>
      <c r="E61" s="32"/>
      <c r="F61" s="36"/>
      <c r="H61" s="29"/>
      <c r="I61" s="139"/>
      <c r="J61" s="140"/>
      <c r="K61" s="141"/>
      <c r="L61" s="142"/>
      <c r="M61" s="139"/>
      <c r="N61" s="139"/>
      <c r="O61" s="139"/>
      <c r="P61" s="140"/>
      <c r="Q61" s="141"/>
      <c r="R61" s="142"/>
      <c r="S61" s="121"/>
      <c r="T61" s="140"/>
      <c r="U61" s="141"/>
      <c r="V61" s="142"/>
      <c r="W61" s="139"/>
      <c r="X61" s="36"/>
      <c r="Z61" s="29"/>
      <c r="AA61" s="502"/>
      <c r="AB61" s="502"/>
      <c r="AC61" s="502"/>
      <c r="AD61" s="502"/>
      <c r="AE61" s="502"/>
      <c r="AF61" s="503"/>
      <c r="AG61" s="504"/>
      <c r="AH61" s="505"/>
      <c r="AI61" s="502"/>
      <c r="AJ61" s="502"/>
      <c r="AK61" s="502"/>
      <c r="AL61" s="502"/>
      <c r="AM61" s="502"/>
      <c r="AN61" s="36"/>
      <c r="AP61" s="29"/>
      <c r="AQ61" s="121"/>
      <c r="AR61" s="139"/>
      <c r="AS61" s="121"/>
      <c r="AT61" s="139"/>
      <c r="AU61" s="121"/>
      <c r="AV61" s="139"/>
      <c r="AW61" s="121"/>
      <c r="AX61" s="36"/>
      <c r="AZ61" s="29"/>
      <c r="BA61" s="143"/>
      <c r="BB61" s="143"/>
      <c r="BC61" s="143"/>
      <c r="BD61" s="143"/>
      <c r="BE61" s="143"/>
      <c r="BF61" s="36"/>
      <c r="BH61" s="29"/>
      <c r="BI61" s="124"/>
      <c r="BJ61" s="143"/>
      <c r="BK61" s="124"/>
      <c r="BL61" s="143"/>
      <c r="BM61" s="124"/>
      <c r="BN61" s="144"/>
      <c r="BO61" s="145"/>
      <c r="BP61" s="146"/>
      <c r="BQ61" s="124"/>
      <c r="BR61" s="143"/>
      <c r="BS61" s="124"/>
      <c r="BT61" s="143"/>
      <c r="BU61" s="124"/>
      <c r="BV61" s="144"/>
      <c r="BW61" s="145"/>
      <c r="BX61" s="146"/>
      <c r="BY61" s="185"/>
      <c r="BZ61" s="36"/>
    </row>
    <row r="62" spans="1:78" s="92" customFormat="1" x14ac:dyDescent="0.35">
      <c r="A62" s="118"/>
      <c r="B62" s="46"/>
      <c r="C62" s="243" t="str">
        <f t="shared" si="5"/>
        <v/>
      </c>
      <c r="D62" s="46"/>
      <c r="E62" s="4"/>
      <c r="F62" s="119"/>
      <c r="H62" s="120"/>
      <c r="I62" s="15"/>
      <c r="J62" s="122"/>
      <c r="K62" s="40"/>
      <c r="L62" s="123"/>
      <c r="M62" s="15"/>
      <c r="N62" s="121"/>
      <c r="O62" s="15"/>
      <c r="P62" s="122"/>
      <c r="Q62" s="40"/>
      <c r="R62" s="123"/>
      <c r="S62" s="209">
        <f t="shared" si="0"/>
        <v>0</v>
      </c>
      <c r="T62" s="122"/>
      <c r="U62" s="40"/>
      <c r="V62" s="123"/>
      <c r="W62" s="15"/>
      <c r="X62" s="119"/>
      <c r="Z62" s="120"/>
      <c r="AA62" s="12"/>
      <c r="AB62" s="498"/>
      <c r="AC62" s="12"/>
      <c r="AD62" s="498"/>
      <c r="AE62" s="12"/>
      <c r="AF62" s="499"/>
      <c r="AG62" s="500"/>
      <c r="AH62" s="501"/>
      <c r="AI62" s="12"/>
      <c r="AJ62" s="498"/>
      <c r="AK62" s="12"/>
      <c r="AL62" s="498"/>
      <c r="AM62" s="12"/>
      <c r="AN62" s="119"/>
      <c r="AP62" s="120"/>
      <c r="AQ62" s="209">
        <f>ROUND($AW62*$AI62,0)</f>
        <v>0</v>
      </c>
      <c r="AR62" s="121"/>
      <c r="AS62" s="209">
        <f>ROUND($AW62*$AK62,0)</f>
        <v>0</v>
      </c>
      <c r="AT62" s="121"/>
      <c r="AU62" s="209">
        <f>AW62-AQ62-AS62</f>
        <v>0</v>
      </c>
      <c r="AV62" s="121"/>
      <c r="AW62" s="209">
        <f>$S62-$W62</f>
        <v>0</v>
      </c>
      <c r="AX62" s="119"/>
      <c r="AZ62" s="120"/>
      <c r="BA62" s="13"/>
      <c r="BB62" s="124"/>
      <c r="BC62" s="13"/>
      <c r="BD62" s="124"/>
      <c r="BE62" s="13"/>
      <c r="BF62" s="119"/>
      <c r="BH62" s="120"/>
      <c r="BI62" s="210">
        <f>(ROUND($I62*$AA62,0))*$BA62</f>
        <v>0</v>
      </c>
      <c r="BJ62" s="124"/>
      <c r="BK62" s="210">
        <f>(ROUND($I62*$AC62,0))*BC62</f>
        <v>0</v>
      </c>
      <c r="BL62" s="124"/>
      <c r="BM62" s="210">
        <f>(I62-(ROUND((I62*AA62),0))-(ROUND((I62*AC62),0)))*BE62</f>
        <v>0</v>
      </c>
      <c r="BN62" s="125"/>
      <c r="BO62" s="126"/>
      <c r="BP62" s="127"/>
      <c r="BQ62" s="210">
        <f t="shared" si="1"/>
        <v>0</v>
      </c>
      <c r="BR62" s="124"/>
      <c r="BS62" s="210">
        <f t="shared" si="2"/>
        <v>0</v>
      </c>
      <c r="BT62" s="124"/>
      <c r="BU62" s="210">
        <f t="shared" si="3"/>
        <v>0</v>
      </c>
      <c r="BV62" s="125"/>
      <c r="BW62" s="126"/>
      <c r="BX62" s="127"/>
      <c r="BY62" s="518">
        <f t="shared" si="4"/>
        <v>0</v>
      </c>
      <c r="BZ62" s="119"/>
    </row>
    <row r="63" spans="1:78" ht="5.15" customHeight="1" x14ac:dyDescent="0.35">
      <c r="A63" s="115"/>
      <c r="B63" s="32"/>
      <c r="C63" s="46"/>
      <c r="D63" s="32"/>
      <c r="E63" s="32"/>
      <c r="F63" s="36"/>
      <c r="H63" s="29"/>
      <c r="I63" s="139"/>
      <c r="J63" s="140"/>
      <c r="K63" s="141"/>
      <c r="L63" s="142"/>
      <c r="M63" s="139"/>
      <c r="N63" s="139"/>
      <c r="O63" s="139"/>
      <c r="P63" s="140"/>
      <c r="Q63" s="141"/>
      <c r="R63" s="142"/>
      <c r="S63" s="121"/>
      <c r="T63" s="140"/>
      <c r="U63" s="141"/>
      <c r="V63" s="142"/>
      <c r="W63" s="139"/>
      <c r="X63" s="36"/>
      <c r="Z63" s="29"/>
      <c r="AA63" s="502"/>
      <c r="AB63" s="502"/>
      <c r="AC63" s="502"/>
      <c r="AD63" s="502"/>
      <c r="AE63" s="502"/>
      <c r="AF63" s="503"/>
      <c r="AG63" s="504"/>
      <c r="AH63" s="505"/>
      <c r="AI63" s="502"/>
      <c r="AJ63" s="502"/>
      <c r="AK63" s="502"/>
      <c r="AL63" s="502"/>
      <c r="AM63" s="502"/>
      <c r="AN63" s="36"/>
      <c r="AP63" s="29"/>
      <c r="AQ63" s="121"/>
      <c r="AR63" s="139"/>
      <c r="AS63" s="121"/>
      <c r="AT63" s="139"/>
      <c r="AU63" s="121"/>
      <c r="AV63" s="139"/>
      <c r="AW63" s="121"/>
      <c r="AX63" s="36"/>
      <c r="AZ63" s="29"/>
      <c r="BA63" s="143"/>
      <c r="BB63" s="143"/>
      <c r="BC63" s="143"/>
      <c r="BD63" s="143"/>
      <c r="BE63" s="143"/>
      <c r="BF63" s="36"/>
      <c r="BH63" s="29"/>
      <c r="BI63" s="124"/>
      <c r="BJ63" s="143"/>
      <c r="BK63" s="124"/>
      <c r="BL63" s="143"/>
      <c r="BM63" s="124"/>
      <c r="BN63" s="144"/>
      <c r="BO63" s="145"/>
      <c r="BP63" s="146"/>
      <c r="BQ63" s="124"/>
      <c r="BR63" s="143"/>
      <c r="BS63" s="124"/>
      <c r="BT63" s="143"/>
      <c r="BU63" s="124"/>
      <c r="BV63" s="144"/>
      <c r="BW63" s="145"/>
      <c r="BX63" s="146"/>
      <c r="BY63" s="185"/>
      <c r="BZ63" s="36"/>
    </row>
    <row r="64" spans="1:78" s="92" customFormat="1" x14ac:dyDescent="0.35">
      <c r="A64" s="118"/>
      <c r="B64" s="46"/>
      <c r="C64" s="243" t="str">
        <f t="shared" si="5"/>
        <v/>
      </c>
      <c r="D64" s="46"/>
      <c r="E64" s="4"/>
      <c r="F64" s="119"/>
      <c r="H64" s="120"/>
      <c r="I64" s="15"/>
      <c r="J64" s="122"/>
      <c r="K64" s="40"/>
      <c r="L64" s="123"/>
      <c r="M64" s="15"/>
      <c r="N64" s="121"/>
      <c r="O64" s="15"/>
      <c r="P64" s="122"/>
      <c r="Q64" s="40"/>
      <c r="R64" s="123"/>
      <c r="S64" s="209">
        <f t="shared" si="0"/>
        <v>0</v>
      </c>
      <c r="T64" s="122"/>
      <c r="U64" s="40"/>
      <c r="V64" s="123"/>
      <c r="W64" s="15"/>
      <c r="X64" s="119"/>
      <c r="Z64" s="120"/>
      <c r="AA64" s="12"/>
      <c r="AB64" s="498"/>
      <c r="AC64" s="12"/>
      <c r="AD64" s="498"/>
      <c r="AE64" s="12"/>
      <c r="AF64" s="499"/>
      <c r="AG64" s="500"/>
      <c r="AH64" s="501"/>
      <c r="AI64" s="12"/>
      <c r="AJ64" s="498"/>
      <c r="AK64" s="12"/>
      <c r="AL64" s="498"/>
      <c r="AM64" s="12"/>
      <c r="AN64" s="119"/>
      <c r="AP64" s="120"/>
      <c r="AQ64" s="209">
        <f>ROUND($AW64*$AI64,0)</f>
        <v>0</v>
      </c>
      <c r="AR64" s="121"/>
      <c r="AS64" s="209">
        <f>ROUND($AW64*$AK64,0)</f>
        <v>0</v>
      </c>
      <c r="AT64" s="121"/>
      <c r="AU64" s="209">
        <f>AW64-AQ64-AS64</f>
        <v>0</v>
      </c>
      <c r="AV64" s="121"/>
      <c r="AW64" s="209">
        <f>$S64-$W64</f>
        <v>0</v>
      </c>
      <c r="AX64" s="119"/>
      <c r="AZ64" s="120"/>
      <c r="BA64" s="13"/>
      <c r="BB64" s="124"/>
      <c r="BC64" s="13"/>
      <c r="BD64" s="124"/>
      <c r="BE64" s="13"/>
      <c r="BF64" s="119"/>
      <c r="BH64" s="120"/>
      <c r="BI64" s="210">
        <f>(ROUND($I64*$AA64,0))*$BA64</f>
        <v>0</v>
      </c>
      <c r="BJ64" s="124"/>
      <c r="BK64" s="210">
        <f>(ROUND($I64*$AC64,0))*BC64</f>
        <v>0</v>
      </c>
      <c r="BL64" s="124"/>
      <c r="BM64" s="210">
        <f>(I64-(ROUND((I64*AA64),0))-(ROUND((I64*AC64),0)))*BE64</f>
        <v>0</v>
      </c>
      <c r="BN64" s="125"/>
      <c r="BO64" s="126"/>
      <c r="BP64" s="127"/>
      <c r="BQ64" s="210">
        <f t="shared" si="1"/>
        <v>0</v>
      </c>
      <c r="BR64" s="124"/>
      <c r="BS64" s="210">
        <f t="shared" si="2"/>
        <v>0</v>
      </c>
      <c r="BT64" s="124"/>
      <c r="BU64" s="210">
        <f t="shared" si="3"/>
        <v>0</v>
      </c>
      <c r="BV64" s="125"/>
      <c r="BW64" s="126"/>
      <c r="BX64" s="127"/>
      <c r="BY64" s="518">
        <f t="shared" si="4"/>
        <v>0</v>
      </c>
      <c r="BZ64" s="119"/>
    </row>
    <row r="65" spans="1:78" ht="5.15" customHeight="1" x14ac:dyDescent="0.35">
      <c r="A65" s="115"/>
      <c r="B65" s="32"/>
      <c r="C65" s="46"/>
      <c r="D65" s="32"/>
      <c r="E65" s="32"/>
      <c r="F65" s="36"/>
      <c r="H65" s="29"/>
      <c r="I65" s="139"/>
      <c r="J65" s="140"/>
      <c r="K65" s="141"/>
      <c r="L65" s="142"/>
      <c r="M65" s="139"/>
      <c r="N65" s="139"/>
      <c r="O65" s="139"/>
      <c r="P65" s="140"/>
      <c r="Q65" s="141"/>
      <c r="R65" s="142"/>
      <c r="S65" s="121"/>
      <c r="T65" s="140"/>
      <c r="U65" s="141"/>
      <c r="V65" s="142"/>
      <c r="W65" s="139"/>
      <c r="X65" s="36"/>
      <c r="Z65" s="29"/>
      <c r="AA65" s="502"/>
      <c r="AB65" s="502"/>
      <c r="AC65" s="502"/>
      <c r="AD65" s="502"/>
      <c r="AE65" s="502"/>
      <c r="AF65" s="503"/>
      <c r="AG65" s="504"/>
      <c r="AH65" s="505"/>
      <c r="AI65" s="502"/>
      <c r="AJ65" s="502"/>
      <c r="AK65" s="502"/>
      <c r="AL65" s="502"/>
      <c r="AM65" s="502"/>
      <c r="AN65" s="36"/>
      <c r="AP65" s="29"/>
      <c r="AQ65" s="121"/>
      <c r="AR65" s="139"/>
      <c r="AS65" s="121"/>
      <c r="AT65" s="139"/>
      <c r="AU65" s="121"/>
      <c r="AV65" s="139"/>
      <c r="AW65" s="121"/>
      <c r="AX65" s="36"/>
      <c r="AZ65" s="29"/>
      <c r="BA65" s="143"/>
      <c r="BB65" s="143"/>
      <c r="BC65" s="143"/>
      <c r="BD65" s="143"/>
      <c r="BE65" s="143"/>
      <c r="BF65" s="36"/>
      <c r="BH65" s="29"/>
      <c r="BI65" s="124"/>
      <c r="BJ65" s="143"/>
      <c r="BK65" s="124"/>
      <c r="BL65" s="143"/>
      <c r="BM65" s="124"/>
      <c r="BN65" s="144"/>
      <c r="BO65" s="145"/>
      <c r="BP65" s="146"/>
      <c r="BQ65" s="124"/>
      <c r="BR65" s="143"/>
      <c r="BS65" s="124"/>
      <c r="BT65" s="143"/>
      <c r="BU65" s="124"/>
      <c r="BV65" s="144"/>
      <c r="BW65" s="145"/>
      <c r="BX65" s="146"/>
      <c r="BY65" s="185"/>
      <c r="BZ65" s="36"/>
    </row>
    <row r="66" spans="1:78" s="92" customFormat="1" x14ac:dyDescent="0.35">
      <c r="A66" s="118"/>
      <c r="B66" s="46"/>
      <c r="C66" s="243" t="str">
        <f t="shared" si="5"/>
        <v/>
      </c>
      <c r="D66" s="46"/>
      <c r="E66" s="4"/>
      <c r="F66" s="119"/>
      <c r="H66" s="120"/>
      <c r="I66" s="15"/>
      <c r="J66" s="122"/>
      <c r="K66" s="40"/>
      <c r="L66" s="123"/>
      <c r="M66" s="15"/>
      <c r="N66" s="121"/>
      <c r="O66" s="15"/>
      <c r="P66" s="122"/>
      <c r="Q66" s="40"/>
      <c r="R66" s="123"/>
      <c r="S66" s="209">
        <f t="shared" si="0"/>
        <v>0</v>
      </c>
      <c r="T66" s="122"/>
      <c r="U66" s="40"/>
      <c r="V66" s="123"/>
      <c r="W66" s="15"/>
      <c r="X66" s="119"/>
      <c r="Z66" s="120"/>
      <c r="AA66" s="12"/>
      <c r="AB66" s="498"/>
      <c r="AC66" s="12"/>
      <c r="AD66" s="498"/>
      <c r="AE66" s="12"/>
      <c r="AF66" s="499"/>
      <c r="AG66" s="500"/>
      <c r="AH66" s="501"/>
      <c r="AI66" s="12"/>
      <c r="AJ66" s="498"/>
      <c r="AK66" s="12"/>
      <c r="AL66" s="498"/>
      <c r="AM66" s="12"/>
      <c r="AN66" s="119"/>
      <c r="AP66" s="120"/>
      <c r="AQ66" s="209">
        <f>ROUND($AW66*$AI66,0)</f>
        <v>0</v>
      </c>
      <c r="AR66" s="121"/>
      <c r="AS66" s="209">
        <f>ROUND($AW66*$AK66,0)</f>
        <v>0</v>
      </c>
      <c r="AT66" s="121"/>
      <c r="AU66" s="209">
        <f>AW66-AQ66-AS66</f>
        <v>0</v>
      </c>
      <c r="AV66" s="121"/>
      <c r="AW66" s="209">
        <f>$S66-$W66</f>
        <v>0</v>
      </c>
      <c r="AX66" s="119"/>
      <c r="AZ66" s="120"/>
      <c r="BA66" s="13"/>
      <c r="BB66" s="124"/>
      <c r="BC66" s="13"/>
      <c r="BD66" s="124"/>
      <c r="BE66" s="13"/>
      <c r="BF66" s="119"/>
      <c r="BH66" s="120"/>
      <c r="BI66" s="210">
        <f>(ROUND($I66*$AA66,0))*$BA66</f>
        <v>0</v>
      </c>
      <c r="BJ66" s="124"/>
      <c r="BK66" s="210">
        <f>(ROUND($I66*$AC66,0))*BC66</f>
        <v>0</v>
      </c>
      <c r="BL66" s="124"/>
      <c r="BM66" s="210">
        <f>(I66-(ROUND((I66*AA66),0))-(ROUND((I66*AC66),0)))*BE66</f>
        <v>0</v>
      </c>
      <c r="BN66" s="125"/>
      <c r="BO66" s="126"/>
      <c r="BP66" s="127"/>
      <c r="BQ66" s="210">
        <f t="shared" si="1"/>
        <v>0</v>
      </c>
      <c r="BR66" s="124"/>
      <c r="BS66" s="210">
        <f t="shared" si="2"/>
        <v>0</v>
      </c>
      <c r="BT66" s="124"/>
      <c r="BU66" s="210">
        <f t="shared" si="3"/>
        <v>0</v>
      </c>
      <c r="BV66" s="125"/>
      <c r="BW66" s="126"/>
      <c r="BX66" s="127"/>
      <c r="BY66" s="518">
        <f t="shared" si="4"/>
        <v>0</v>
      </c>
      <c r="BZ66" s="119"/>
    </row>
    <row r="67" spans="1:78" ht="5.15" customHeight="1" x14ac:dyDescent="0.35">
      <c r="A67" s="115"/>
      <c r="B67" s="32"/>
      <c r="C67" s="46"/>
      <c r="D67" s="32"/>
      <c r="E67" s="32"/>
      <c r="F67" s="36"/>
      <c r="H67" s="29"/>
      <c r="I67" s="139"/>
      <c r="J67" s="140"/>
      <c r="K67" s="141"/>
      <c r="L67" s="142"/>
      <c r="M67" s="139"/>
      <c r="N67" s="139"/>
      <c r="O67" s="139"/>
      <c r="P67" s="140"/>
      <c r="Q67" s="141"/>
      <c r="R67" s="142"/>
      <c r="S67" s="121"/>
      <c r="T67" s="140"/>
      <c r="U67" s="141"/>
      <c r="V67" s="142"/>
      <c r="W67" s="139"/>
      <c r="X67" s="36"/>
      <c r="Z67" s="29"/>
      <c r="AA67" s="502"/>
      <c r="AB67" s="502"/>
      <c r="AC67" s="502"/>
      <c r="AD67" s="502"/>
      <c r="AE67" s="502"/>
      <c r="AF67" s="503"/>
      <c r="AG67" s="504"/>
      <c r="AH67" s="505"/>
      <c r="AI67" s="502"/>
      <c r="AJ67" s="502"/>
      <c r="AK67" s="502"/>
      <c r="AL67" s="502"/>
      <c r="AM67" s="502"/>
      <c r="AN67" s="36"/>
      <c r="AP67" s="29"/>
      <c r="AQ67" s="121"/>
      <c r="AR67" s="139"/>
      <c r="AS67" s="121"/>
      <c r="AT67" s="139"/>
      <c r="AU67" s="121"/>
      <c r="AV67" s="139"/>
      <c r="AW67" s="121"/>
      <c r="AX67" s="36"/>
      <c r="AZ67" s="29"/>
      <c r="BA67" s="143"/>
      <c r="BB67" s="143"/>
      <c r="BC67" s="143"/>
      <c r="BD67" s="143"/>
      <c r="BE67" s="143"/>
      <c r="BF67" s="36"/>
      <c r="BH67" s="29"/>
      <c r="BI67" s="124"/>
      <c r="BJ67" s="143"/>
      <c r="BK67" s="124"/>
      <c r="BL67" s="143"/>
      <c r="BM67" s="124"/>
      <c r="BN67" s="144"/>
      <c r="BO67" s="145"/>
      <c r="BP67" s="146"/>
      <c r="BQ67" s="124"/>
      <c r="BR67" s="143"/>
      <c r="BS67" s="124"/>
      <c r="BT67" s="143"/>
      <c r="BU67" s="124"/>
      <c r="BV67" s="144"/>
      <c r="BW67" s="145"/>
      <c r="BX67" s="146"/>
      <c r="BY67" s="185"/>
      <c r="BZ67" s="36"/>
    </row>
    <row r="68" spans="1:78" s="92" customFormat="1" x14ac:dyDescent="0.35">
      <c r="A68" s="118"/>
      <c r="B68" s="46"/>
      <c r="C68" s="243" t="str">
        <f t="shared" si="5"/>
        <v/>
      </c>
      <c r="D68" s="46"/>
      <c r="E68" s="4"/>
      <c r="F68" s="119"/>
      <c r="H68" s="120"/>
      <c r="I68" s="15"/>
      <c r="J68" s="122"/>
      <c r="K68" s="40"/>
      <c r="L68" s="123"/>
      <c r="M68" s="15"/>
      <c r="N68" s="121"/>
      <c r="O68" s="15"/>
      <c r="P68" s="122"/>
      <c r="Q68" s="40"/>
      <c r="R68" s="123"/>
      <c r="S68" s="209">
        <f t="shared" si="0"/>
        <v>0</v>
      </c>
      <c r="T68" s="122"/>
      <c r="U68" s="40"/>
      <c r="V68" s="123"/>
      <c r="W68" s="15"/>
      <c r="X68" s="119"/>
      <c r="Z68" s="120"/>
      <c r="AA68" s="12"/>
      <c r="AB68" s="498"/>
      <c r="AC68" s="12"/>
      <c r="AD68" s="498"/>
      <c r="AE68" s="12"/>
      <c r="AF68" s="499"/>
      <c r="AG68" s="500"/>
      <c r="AH68" s="501"/>
      <c r="AI68" s="12"/>
      <c r="AJ68" s="498"/>
      <c r="AK68" s="12"/>
      <c r="AL68" s="498"/>
      <c r="AM68" s="12"/>
      <c r="AN68" s="119"/>
      <c r="AP68" s="120"/>
      <c r="AQ68" s="209">
        <f>ROUND($AW68*$AI68,0)</f>
        <v>0</v>
      </c>
      <c r="AR68" s="121"/>
      <c r="AS68" s="209">
        <f>ROUND($AW68*$AK68,0)</f>
        <v>0</v>
      </c>
      <c r="AT68" s="121"/>
      <c r="AU68" s="209">
        <f>AW68-AQ68-AS68</f>
        <v>0</v>
      </c>
      <c r="AV68" s="121"/>
      <c r="AW68" s="209">
        <f>$S68-$W68</f>
        <v>0</v>
      </c>
      <c r="AX68" s="119"/>
      <c r="AZ68" s="120"/>
      <c r="BA68" s="13"/>
      <c r="BB68" s="124"/>
      <c r="BC68" s="13"/>
      <c r="BD68" s="124"/>
      <c r="BE68" s="13"/>
      <c r="BF68" s="119"/>
      <c r="BH68" s="120"/>
      <c r="BI68" s="210">
        <f>(ROUND($I68*$AA68,0))*$BA68</f>
        <v>0</v>
      </c>
      <c r="BJ68" s="124"/>
      <c r="BK68" s="210">
        <f>(ROUND($I68*$AC68,0))*BC68</f>
        <v>0</v>
      </c>
      <c r="BL68" s="124"/>
      <c r="BM68" s="210">
        <f>(I68-(ROUND((I68*AA68),0))-(ROUND((I68*AC68),0)))*BE68</f>
        <v>0</v>
      </c>
      <c r="BN68" s="125"/>
      <c r="BO68" s="126"/>
      <c r="BP68" s="127"/>
      <c r="BQ68" s="210">
        <f t="shared" si="1"/>
        <v>0</v>
      </c>
      <c r="BR68" s="124"/>
      <c r="BS68" s="210">
        <f t="shared" si="2"/>
        <v>0</v>
      </c>
      <c r="BT68" s="124"/>
      <c r="BU68" s="210">
        <f t="shared" si="3"/>
        <v>0</v>
      </c>
      <c r="BV68" s="125"/>
      <c r="BW68" s="126"/>
      <c r="BX68" s="127"/>
      <c r="BY68" s="518">
        <f t="shared" si="4"/>
        <v>0</v>
      </c>
      <c r="BZ68" s="119"/>
    </row>
    <row r="69" spans="1:78" ht="5.15" customHeight="1" x14ac:dyDescent="0.35">
      <c r="A69" s="115"/>
      <c r="B69" s="32"/>
      <c r="C69" s="46"/>
      <c r="D69" s="32"/>
      <c r="E69" s="32"/>
      <c r="F69" s="36"/>
      <c r="H69" s="29"/>
      <c r="I69" s="139"/>
      <c r="J69" s="140"/>
      <c r="K69" s="141"/>
      <c r="L69" s="142"/>
      <c r="M69" s="139"/>
      <c r="N69" s="139"/>
      <c r="O69" s="139"/>
      <c r="P69" s="140"/>
      <c r="Q69" s="141"/>
      <c r="R69" s="142"/>
      <c r="S69" s="121"/>
      <c r="T69" s="140"/>
      <c r="U69" s="141"/>
      <c r="V69" s="142"/>
      <c r="W69" s="139"/>
      <c r="X69" s="36"/>
      <c r="Z69" s="29"/>
      <c r="AA69" s="502"/>
      <c r="AB69" s="502"/>
      <c r="AC69" s="502"/>
      <c r="AD69" s="502"/>
      <c r="AE69" s="502"/>
      <c r="AF69" s="503"/>
      <c r="AG69" s="504"/>
      <c r="AH69" s="505"/>
      <c r="AI69" s="502"/>
      <c r="AJ69" s="502"/>
      <c r="AK69" s="502"/>
      <c r="AL69" s="502"/>
      <c r="AM69" s="502"/>
      <c r="AN69" s="36"/>
      <c r="AP69" s="29"/>
      <c r="AQ69" s="121"/>
      <c r="AR69" s="139"/>
      <c r="AS69" s="121"/>
      <c r="AT69" s="139"/>
      <c r="AU69" s="121"/>
      <c r="AV69" s="139"/>
      <c r="AW69" s="121"/>
      <c r="AX69" s="36"/>
      <c r="AZ69" s="29"/>
      <c r="BA69" s="143"/>
      <c r="BB69" s="143"/>
      <c r="BC69" s="143"/>
      <c r="BD69" s="143"/>
      <c r="BE69" s="143"/>
      <c r="BF69" s="36"/>
      <c r="BH69" s="29"/>
      <c r="BI69" s="124"/>
      <c r="BJ69" s="143"/>
      <c r="BK69" s="124"/>
      <c r="BL69" s="143"/>
      <c r="BM69" s="124"/>
      <c r="BN69" s="144"/>
      <c r="BO69" s="145"/>
      <c r="BP69" s="146"/>
      <c r="BQ69" s="124"/>
      <c r="BR69" s="143"/>
      <c r="BS69" s="124"/>
      <c r="BT69" s="143"/>
      <c r="BU69" s="124"/>
      <c r="BV69" s="144"/>
      <c r="BW69" s="145"/>
      <c r="BX69" s="146"/>
      <c r="BY69" s="185"/>
      <c r="BZ69" s="36"/>
    </row>
    <row r="70" spans="1:78" s="92" customFormat="1" x14ac:dyDescent="0.35">
      <c r="A70" s="118"/>
      <c r="B70" s="46"/>
      <c r="C70" s="243" t="str">
        <f t="shared" si="5"/>
        <v/>
      </c>
      <c r="D70" s="46"/>
      <c r="E70" s="4"/>
      <c r="F70" s="119"/>
      <c r="H70" s="120"/>
      <c r="I70" s="15"/>
      <c r="J70" s="122"/>
      <c r="K70" s="40"/>
      <c r="L70" s="123"/>
      <c r="M70" s="15"/>
      <c r="N70" s="121"/>
      <c r="O70" s="15"/>
      <c r="P70" s="122"/>
      <c r="Q70" s="40"/>
      <c r="R70" s="123"/>
      <c r="S70" s="209">
        <f t="shared" si="0"/>
        <v>0</v>
      </c>
      <c r="T70" s="122"/>
      <c r="U70" s="40"/>
      <c r="V70" s="123"/>
      <c r="W70" s="15"/>
      <c r="X70" s="119"/>
      <c r="Z70" s="120"/>
      <c r="AA70" s="12"/>
      <c r="AB70" s="498"/>
      <c r="AC70" s="12"/>
      <c r="AD70" s="498"/>
      <c r="AE70" s="12"/>
      <c r="AF70" s="499"/>
      <c r="AG70" s="500"/>
      <c r="AH70" s="501"/>
      <c r="AI70" s="12"/>
      <c r="AJ70" s="498"/>
      <c r="AK70" s="12"/>
      <c r="AL70" s="498"/>
      <c r="AM70" s="12"/>
      <c r="AN70" s="119"/>
      <c r="AP70" s="120"/>
      <c r="AQ70" s="209">
        <f>ROUND($AW70*$AI70,0)</f>
        <v>0</v>
      </c>
      <c r="AR70" s="121"/>
      <c r="AS70" s="209">
        <f>ROUND($AW70*$AK70,0)</f>
        <v>0</v>
      </c>
      <c r="AT70" s="121"/>
      <c r="AU70" s="209">
        <f>AW70-AQ70-AS70</f>
        <v>0</v>
      </c>
      <c r="AV70" s="121"/>
      <c r="AW70" s="209">
        <f>$S70-$W70</f>
        <v>0</v>
      </c>
      <c r="AX70" s="119"/>
      <c r="AZ70" s="120"/>
      <c r="BA70" s="13"/>
      <c r="BB70" s="124"/>
      <c r="BC70" s="13"/>
      <c r="BD70" s="124"/>
      <c r="BE70" s="13"/>
      <c r="BF70" s="119"/>
      <c r="BH70" s="120"/>
      <c r="BI70" s="210">
        <f>(ROUND($I70*$AA70,0))*$BA70</f>
        <v>0</v>
      </c>
      <c r="BJ70" s="124"/>
      <c r="BK70" s="210">
        <f>(ROUND($I70*$AC70,0))*BC70</f>
        <v>0</v>
      </c>
      <c r="BL70" s="124"/>
      <c r="BM70" s="210">
        <f>(I70-(ROUND((I70*AA70),0))-(ROUND((I70*AC70),0)))*BE70</f>
        <v>0</v>
      </c>
      <c r="BN70" s="125"/>
      <c r="BO70" s="126"/>
      <c r="BP70" s="127"/>
      <c r="BQ70" s="210">
        <f t="shared" si="1"/>
        <v>0</v>
      </c>
      <c r="BR70" s="124"/>
      <c r="BS70" s="210">
        <f t="shared" si="2"/>
        <v>0</v>
      </c>
      <c r="BT70" s="124"/>
      <c r="BU70" s="210">
        <f t="shared" si="3"/>
        <v>0</v>
      </c>
      <c r="BV70" s="125"/>
      <c r="BW70" s="126"/>
      <c r="BX70" s="127"/>
      <c r="BY70" s="518">
        <f t="shared" si="4"/>
        <v>0</v>
      </c>
      <c r="BZ70" s="119"/>
    </row>
    <row r="71" spans="1:78" ht="5.15" customHeight="1" x14ac:dyDescent="0.35">
      <c r="A71" s="115"/>
      <c r="B71" s="32"/>
      <c r="C71" s="46"/>
      <c r="D71" s="32"/>
      <c r="E71" s="32"/>
      <c r="F71" s="36"/>
      <c r="H71" s="29"/>
      <c r="I71" s="139"/>
      <c r="J71" s="140"/>
      <c r="K71" s="141"/>
      <c r="L71" s="142"/>
      <c r="M71" s="139"/>
      <c r="N71" s="139"/>
      <c r="O71" s="139"/>
      <c r="P71" s="140"/>
      <c r="Q71" s="141"/>
      <c r="R71" s="142"/>
      <c r="S71" s="121"/>
      <c r="T71" s="140"/>
      <c r="U71" s="141"/>
      <c r="V71" s="142"/>
      <c r="W71" s="139"/>
      <c r="X71" s="36"/>
      <c r="Z71" s="29"/>
      <c r="AA71" s="502"/>
      <c r="AB71" s="502"/>
      <c r="AC71" s="502"/>
      <c r="AD71" s="502"/>
      <c r="AE71" s="502"/>
      <c r="AF71" s="503"/>
      <c r="AG71" s="504"/>
      <c r="AH71" s="505"/>
      <c r="AI71" s="502"/>
      <c r="AJ71" s="502"/>
      <c r="AK71" s="502"/>
      <c r="AL71" s="502"/>
      <c r="AM71" s="502"/>
      <c r="AN71" s="36"/>
      <c r="AP71" s="29"/>
      <c r="AQ71" s="121"/>
      <c r="AR71" s="139"/>
      <c r="AS71" s="121"/>
      <c r="AT71" s="139"/>
      <c r="AU71" s="121"/>
      <c r="AV71" s="139"/>
      <c r="AW71" s="121"/>
      <c r="AX71" s="36"/>
      <c r="AZ71" s="29"/>
      <c r="BA71" s="143"/>
      <c r="BB71" s="143"/>
      <c r="BC71" s="143"/>
      <c r="BD71" s="143"/>
      <c r="BE71" s="143"/>
      <c r="BF71" s="36"/>
      <c r="BH71" s="29"/>
      <c r="BI71" s="124"/>
      <c r="BJ71" s="143"/>
      <c r="BK71" s="124"/>
      <c r="BL71" s="143"/>
      <c r="BM71" s="124"/>
      <c r="BN71" s="144"/>
      <c r="BO71" s="145"/>
      <c r="BP71" s="146"/>
      <c r="BQ71" s="124"/>
      <c r="BR71" s="143"/>
      <c r="BS71" s="124"/>
      <c r="BT71" s="143"/>
      <c r="BU71" s="124"/>
      <c r="BV71" s="144"/>
      <c r="BW71" s="145"/>
      <c r="BX71" s="146"/>
      <c r="BY71" s="185"/>
      <c r="BZ71" s="36"/>
    </row>
    <row r="72" spans="1:78" s="92" customFormat="1" x14ac:dyDescent="0.35">
      <c r="A72" s="118"/>
      <c r="B72" s="46"/>
      <c r="C72" s="243" t="str">
        <f t="shared" si="5"/>
        <v/>
      </c>
      <c r="D72" s="46"/>
      <c r="E72" s="4"/>
      <c r="F72" s="119"/>
      <c r="H72" s="120"/>
      <c r="I72" s="15"/>
      <c r="J72" s="122"/>
      <c r="K72" s="40"/>
      <c r="L72" s="123"/>
      <c r="M72" s="15"/>
      <c r="N72" s="121"/>
      <c r="O72" s="15"/>
      <c r="P72" s="122"/>
      <c r="Q72" s="40"/>
      <c r="R72" s="123"/>
      <c r="S72" s="209">
        <f t="shared" si="0"/>
        <v>0</v>
      </c>
      <c r="T72" s="122"/>
      <c r="U72" s="40"/>
      <c r="V72" s="123"/>
      <c r="W72" s="15"/>
      <c r="X72" s="119"/>
      <c r="Z72" s="120"/>
      <c r="AA72" s="12"/>
      <c r="AB72" s="498"/>
      <c r="AC72" s="12"/>
      <c r="AD72" s="498"/>
      <c r="AE72" s="12"/>
      <c r="AF72" s="499"/>
      <c r="AG72" s="500"/>
      <c r="AH72" s="501"/>
      <c r="AI72" s="12"/>
      <c r="AJ72" s="498"/>
      <c r="AK72" s="12"/>
      <c r="AL72" s="498"/>
      <c r="AM72" s="12"/>
      <c r="AN72" s="119"/>
      <c r="AP72" s="120"/>
      <c r="AQ72" s="209">
        <f>ROUND($AW72*$AI72,0)</f>
        <v>0</v>
      </c>
      <c r="AR72" s="121"/>
      <c r="AS72" s="209">
        <f>ROUND($AW72*$AK72,0)</f>
        <v>0</v>
      </c>
      <c r="AT72" s="121"/>
      <c r="AU72" s="209">
        <f>AW72-AQ72-AS72</f>
        <v>0</v>
      </c>
      <c r="AV72" s="121"/>
      <c r="AW72" s="209">
        <f>$S72-$W72</f>
        <v>0</v>
      </c>
      <c r="AX72" s="119"/>
      <c r="AZ72" s="120"/>
      <c r="BA72" s="13"/>
      <c r="BB72" s="124"/>
      <c r="BC72" s="13"/>
      <c r="BD72" s="124"/>
      <c r="BE72" s="13"/>
      <c r="BF72" s="119"/>
      <c r="BH72" s="120"/>
      <c r="BI72" s="210">
        <f>(ROUND($I72*$AA72,0))*$BA72</f>
        <v>0</v>
      </c>
      <c r="BJ72" s="124"/>
      <c r="BK72" s="210">
        <f>(ROUND($I72*$AC72,0))*BC72</f>
        <v>0</v>
      </c>
      <c r="BL72" s="124"/>
      <c r="BM72" s="210">
        <f>(I72-(ROUND((I72*AA72),0))-(ROUND((I72*AC72),0)))*BE72</f>
        <v>0</v>
      </c>
      <c r="BN72" s="125"/>
      <c r="BO72" s="126"/>
      <c r="BP72" s="127"/>
      <c r="BQ72" s="210">
        <f t="shared" si="1"/>
        <v>0</v>
      </c>
      <c r="BR72" s="124"/>
      <c r="BS72" s="210">
        <f t="shared" si="2"/>
        <v>0</v>
      </c>
      <c r="BT72" s="124"/>
      <c r="BU72" s="210">
        <f t="shared" si="3"/>
        <v>0</v>
      </c>
      <c r="BV72" s="125"/>
      <c r="BW72" s="126"/>
      <c r="BX72" s="127"/>
      <c r="BY72" s="518">
        <f t="shared" si="4"/>
        <v>0</v>
      </c>
      <c r="BZ72" s="119"/>
    </row>
    <row r="73" spans="1:78" ht="5.15" customHeight="1" x14ac:dyDescent="0.35">
      <c r="A73" s="115"/>
      <c r="B73" s="32"/>
      <c r="C73" s="46"/>
      <c r="D73" s="32"/>
      <c r="E73" s="32"/>
      <c r="F73" s="36"/>
      <c r="H73" s="29"/>
      <c r="I73" s="139"/>
      <c r="J73" s="140"/>
      <c r="K73" s="141"/>
      <c r="L73" s="142"/>
      <c r="M73" s="139"/>
      <c r="N73" s="139"/>
      <c r="O73" s="139"/>
      <c r="P73" s="140"/>
      <c r="Q73" s="141"/>
      <c r="R73" s="142"/>
      <c r="S73" s="121"/>
      <c r="T73" s="140"/>
      <c r="U73" s="141"/>
      <c r="V73" s="142"/>
      <c r="W73" s="139"/>
      <c r="X73" s="36"/>
      <c r="Z73" s="29"/>
      <c r="AA73" s="502"/>
      <c r="AB73" s="502"/>
      <c r="AC73" s="502"/>
      <c r="AD73" s="502"/>
      <c r="AE73" s="502"/>
      <c r="AF73" s="503"/>
      <c r="AG73" s="504"/>
      <c r="AH73" s="505"/>
      <c r="AI73" s="502"/>
      <c r="AJ73" s="502"/>
      <c r="AK73" s="502"/>
      <c r="AL73" s="502"/>
      <c r="AM73" s="502"/>
      <c r="AN73" s="36"/>
      <c r="AP73" s="29"/>
      <c r="AQ73" s="121"/>
      <c r="AR73" s="139"/>
      <c r="AS73" s="121"/>
      <c r="AT73" s="139"/>
      <c r="AU73" s="121"/>
      <c r="AV73" s="139"/>
      <c r="AW73" s="121"/>
      <c r="AX73" s="36"/>
      <c r="AZ73" s="29"/>
      <c r="BA73" s="143"/>
      <c r="BB73" s="143"/>
      <c r="BC73" s="143"/>
      <c r="BD73" s="143"/>
      <c r="BE73" s="143"/>
      <c r="BF73" s="36"/>
      <c r="BH73" s="29"/>
      <c r="BI73" s="124"/>
      <c r="BJ73" s="143"/>
      <c r="BK73" s="124"/>
      <c r="BL73" s="143"/>
      <c r="BM73" s="124"/>
      <c r="BN73" s="144"/>
      <c r="BO73" s="145"/>
      <c r="BP73" s="146"/>
      <c r="BQ73" s="124"/>
      <c r="BR73" s="143"/>
      <c r="BS73" s="124"/>
      <c r="BT73" s="143"/>
      <c r="BU73" s="124"/>
      <c r="BV73" s="144"/>
      <c r="BW73" s="145"/>
      <c r="BX73" s="146"/>
      <c r="BY73" s="185"/>
      <c r="BZ73" s="36"/>
    </row>
    <row r="74" spans="1:78" s="92" customFormat="1" x14ac:dyDescent="0.35">
      <c r="A74" s="118"/>
      <c r="B74" s="46"/>
      <c r="C74" s="243" t="str">
        <f t="shared" si="5"/>
        <v/>
      </c>
      <c r="D74" s="46"/>
      <c r="E74" s="4"/>
      <c r="F74" s="119"/>
      <c r="H74" s="120"/>
      <c r="I74" s="15"/>
      <c r="J74" s="122"/>
      <c r="K74" s="40"/>
      <c r="L74" s="123"/>
      <c r="M74" s="15"/>
      <c r="N74" s="121"/>
      <c r="O74" s="15"/>
      <c r="P74" s="122"/>
      <c r="Q74" s="40"/>
      <c r="R74" s="123"/>
      <c r="S74" s="209">
        <f t="shared" si="0"/>
        <v>0</v>
      </c>
      <c r="T74" s="122"/>
      <c r="U74" s="40"/>
      <c r="V74" s="123"/>
      <c r="W74" s="15"/>
      <c r="X74" s="119"/>
      <c r="Z74" s="120"/>
      <c r="AA74" s="12"/>
      <c r="AB74" s="498"/>
      <c r="AC74" s="12"/>
      <c r="AD74" s="498"/>
      <c r="AE74" s="12"/>
      <c r="AF74" s="499"/>
      <c r="AG74" s="500"/>
      <c r="AH74" s="501"/>
      <c r="AI74" s="12"/>
      <c r="AJ74" s="498"/>
      <c r="AK74" s="12"/>
      <c r="AL74" s="498"/>
      <c r="AM74" s="12"/>
      <c r="AN74" s="119"/>
      <c r="AP74" s="120"/>
      <c r="AQ74" s="209">
        <f>ROUND($AW74*$AI74,0)</f>
        <v>0</v>
      </c>
      <c r="AR74" s="121"/>
      <c r="AS74" s="209">
        <f>ROUND($AW74*$AK74,0)</f>
        <v>0</v>
      </c>
      <c r="AT74" s="121"/>
      <c r="AU74" s="209">
        <f>AW74-AQ74-AS74</f>
        <v>0</v>
      </c>
      <c r="AV74" s="121"/>
      <c r="AW74" s="209">
        <f>$S74-$W74</f>
        <v>0</v>
      </c>
      <c r="AX74" s="119"/>
      <c r="AZ74" s="120"/>
      <c r="BA74" s="13"/>
      <c r="BB74" s="124"/>
      <c r="BC74" s="13"/>
      <c r="BD74" s="124"/>
      <c r="BE74" s="13"/>
      <c r="BF74" s="119"/>
      <c r="BH74" s="120"/>
      <c r="BI74" s="210">
        <f>(ROUND($I74*$AA74,0))*$BA74</f>
        <v>0</v>
      </c>
      <c r="BJ74" s="124"/>
      <c r="BK74" s="210">
        <f>(ROUND($I74*$AC74,0))*BC74</f>
        <v>0</v>
      </c>
      <c r="BL74" s="124"/>
      <c r="BM74" s="210">
        <f>(I74-(ROUND((I74*AA74),0))-(ROUND((I74*AC74),0)))*BE74</f>
        <v>0</v>
      </c>
      <c r="BN74" s="125"/>
      <c r="BO74" s="126"/>
      <c r="BP74" s="127"/>
      <c r="BQ74" s="210">
        <f t="shared" si="1"/>
        <v>0</v>
      </c>
      <c r="BR74" s="124"/>
      <c r="BS74" s="210">
        <f t="shared" si="2"/>
        <v>0</v>
      </c>
      <c r="BT74" s="124"/>
      <c r="BU74" s="210">
        <f t="shared" si="3"/>
        <v>0</v>
      </c>
      <c r="BV74" s="125"/>
      <c r="BW74" s="126"/>
      <c r="BX74" s="127"/>
      <c r="BY74" s="518">
        <f t="shared" si="4"/>
        <v>0</v>
      </c>
      <c r="BZ74" s="119"/>
    </row>
    <row r="75" spans="1:78" ht="5.15" customHeight="1" x14ac:dyDescent="0.35">
      <c r="A75" s="115"/>
      <c r="B75" s="32"/>
      <c r="C75" s="46"/>
      <c r="D75" s="32"/>
      <c r="E75" s="32"/>
      <c r="F75" s="36"/>
      <c r="H75" s="29"/>
      <c r="I75" s="139"/>
      <c r="J75" s="140"/>
      <c r="K75" s="141"/>
      <c r="L75" s="142"/>
      <c r="M75" s="139"/>
      <c r="N75" s="139"/>
      <c r="O75" s="139"/>
      <c r="P75" s="140"/>
      <c r="Q75" s="141"/>
      <c r="R75" s="142"/>
      <c r="S75" s="121"/>
      <c r="T75" s="140"/>
      <c r="U75" s="141"/>
      <c r="V75" s="142"/>
      <c r="W75" s="139"/>
      <c r="X75" s="36"/>
      <c r="Z75" s="29"/>
      <c r="AA75" s="502"/>
      <c r="AB75" s="502"/>
      <c r="AC75" s="502"/>
      <c r="AD75" s="502"/>
      <c r="AE75" s="502"/>
      <c r="AF75" s="503"/>
      <c r="AG75" s="504"/>
      <c r="AH75" s="505"/>
      <c r="AI75" s="502"/>
      <c r="AJ75" s="502"/>
      <c r="AK75" s="502"/>
      <c r="AL75" s="502"/>
      <c r="AM75" s="502"/>
      <c r="AN75" s="36"/>
      <c r="AP75" s="29"/>
      <c r="AQ75" s="121"/>
      <c r="AR75" s="139"/>
      <c r="AS75" s="121"/>
      <c r="AT75" s="139"/>
      <c r="AU75" s="121"/>
      <c r="AV75" s="139"/>
      <c r="AW75" s="121"/>
      <c r="AX75" s="36"/>
      <c r="AZ75" s="29"/>
      <c r="BA75" s="143"/>
      <c r="BB75" s="143"/>
      <c r="BC75" s="143"/>
      <c r="BD75" s="143"/>
      <c r="BE75" s="143"/>
      <c r="BF75" s="36"/>
      <c r="BH75" s="29"/>
      <c r="BI75" s="124"/>
      <c r="BJ75" s="143"/>
      <c r="BK75" s="124"/>
      <c r="BL75" s="143"/>
      <c r="BM75" s="124"/>
      <c r="BN75" s="144"/>
      <c r="BO75" s="145"/>
      <c r="BP75" s="146"/>
      <c r="BQ75" s="124"/>
      <c r="BR75" s="143"/>
      <c r="BS75" s="124"/>
      <c r="BT75" s="143"/>
      <c r="BU75" s="124"/>
      <c r="BV75" s="144"/>
      <c r="BW75" s="145"/>
      <c r="BX75" s="146"/>
      <c r="BY75" s="185"/>
      <c r="BZ75" s="36"/>
    </row>
    <row r="76" spans="1:78" s="92" customFormat="1" x14ac:dyDescent="0.35">
      <c r="A76" s="118"/>
      <c r="B76" s="46"/>
      <c r="C76" s="243" t="str">
        <f t="shared" si="5"/>
        <v/>
      </c>
      <c r="D76" s="46"/>
      <c r="E76" s="4"/>
      <c r="F76" s="119"/>
      <c r="H76" s="120"/>
      <c r="I76" s="15"/>
      <c r="J76" s="122"/>
      <c r="K76" s="40"/>
      <c r="L76" s="123"/>
      <c r="M76" s="15"/>
      <c r="N76" s="121"/>
      <c r="O76" s="15"/>
      <c r="P76" s="122"/>
      <c r="Q76" s="40"/>
      <c r="R76" s="123"/>
      <c r="S76" s="209">
        <f t="shared" si="0"/>
        <v>0</v>
      </c>
      <c r="T76" s="122"/>
      <c r="U76" s="40"/>
      <c r="V76" s="123"/>
      <c r="W76" s="15"/>
      <c r="X76" s="119"/>
      <c r="Z76" s="120"/>
      <c r="AA76" s="12"/>
      <c r="AB76" s="498"/>
      <c r="AC76" s="12"/>
      <c r="AD76" s="498"/>
      <c r="AE76" s="12"/>
      <c r="AF76" s="499"/>
      <c r="AG76" s="500"/>
      <c r="AH76" s="501"/>
      <c r="AI76" s="12"/>
      <c r="AJ76" s="498"/>
      <c r="AK76" s="12"/>
      <c r="AL76" s="498"/>
      <c r="AM76" s="12"/>
      <c r="AN76" s="119"/>
      <c r="AP76" s="120"/>
      <c r="AQ76" s="209">
        <f>ROUND($AW76*$AI76,0)</f>
        <v>0</v>
      </c>
      <c r="AR76" s="121"/>
      <c r="AS76" s="209">
        <f>ROUND($AW76*$AK76,0)</f>
        <v>0</v>
      </c>
      <c r="AT76" s="121"/>
      <c r="AU76" s="209">
        <f>AW76-AQ76-AS76</f>
        <v>0</v>
      </c>
      <c r="AV76" s="121"/>
      <c r="AW76" s="209">
        <f>$S76-$W76</f>
        <v>0</v>
      </c>
      <c r="AX76" s="119"/>
      <c r="AZ76" s="120"/>
      <c r="BA76" s="13"/>
      <c r="BB76" s="124"/>
      <c r="BC76" s="13"/>
      <c r="BD76" s="124"/>
      <c r="BE76" s="13"/>
      <c r="BF76" s="119"/>
      <c r="BH76" s="120"/>
      <c r="BI76" s="210">
        <f>(ROUND($I76*$AA76,0))*$BA76</f>
        <v>0</v>
      </c>
      <c r="BJ76" s="124"/>
      <c r="BK76" s="210">
        <f>(ROUND($I76*$AC76,0))*BC76</f>
        <v>0</v>
      </c>
      <c r="BL76" s="124"/>
      <c r="BM76" s="210">
        <f>(I76-(ROUND((I76*AA76),0))-(ROUND((I76*AC76),0)))*BE76</f>
        <v>0</v>
      </c>
      <c r="BN76" s="125"/>
      <c r="BO76" s="126"/>
      <c r="BP76" s="127"/>
      <c r="BQ76" s="210">
        <f t="shared" si="1"/>
        <v>0</v>
      </c>
      <c r="BR76" s="124"/>
      <c r="BS76" s="210">
        <f t="shared" si="2"/>
        <v>0</v>
      </c>
      <c r="BT76" s="124"/>
      <c r="BU76" s="210">
        <f t="shared" si="3"/>
        <v>0</v>
      </c>
      <c r="BV76" s="125"/>
      <c r="BW76" s="126"/>
      <c r="BX76" s="127"/>
      <c r="BY76" s="518">
        <f t="shared" si="4"/>
        <v>0</v>
      </c>
      <c r="BZ76" s="119"/>
    </row>
    <row r="77" spans="1:78" ht="5.15" customHeight="1" x14ac:dyDescent="0.35">
      <c r="A77" s="115"/>
      <c r="B77" s="32"/>
      <c r="C77" s="46"/>
      <c r="D77" s="32"/>
      <c r="E77" s="32"/>
      <c r="F77" s="36"/>
      <c r="H77" s="29"/>
      <c r="I77" s="139"/>
      <c r="J77" s="140"/>
      <c r="K77" s="141"/>
      <c r="L77" s="142"/>
      <c r="M77" s="139"/>
      <c r="N77" s="139"/>
      <c r="O77" s="139"/>
      <c r="P77" s="140"/>
      <c r="Q77" s="141"/>
      <c r="R77" s="142"/>
      <c r="S77" s="121"/>
      <c r="T77" s="140"/>
      <c r="U77" s="141"/>
      <c r="V77" s="142"/>
      <c r="W77" s="139"/>
      <c r="X77" s="36"/>
      <c r="Z77" s="29"/>
      <c r="AA77" s="502"/>
      <c r="AB77" s="502"/>
      <c r="AC77" s="502"/>
      <c r="AD77" s="502"/>
      <c r="AE77" s="502"/>
      <c r="AF77" s="503"/>
      <c r="AG77" s="504"/>
      <c r="AH77" s="505"/>
      <c r="AI77" s="502"/>
      <c r="AJ77" s="502"/>
      <c r="AK77" s="502"/>
      <c r="AL77" s="502"/>
      <c r="AM77" s="502"/>
      <c r="AN77" s="36"/>
      <c r="AP77" s="29"/>
      <c r="AQ77" s="121"/>
      <c r="AR77" s="139"/>
      <c r="AS77" s="121"/>
      <c r="AT77" s="139"/>
      <c r="AU77" s="121"/>
      <c r="AV77" s="139"/>
      <c r="AW77" s="121"/>
      <c r="AX77" s="36"/>
      <c r="AZ77" s="29"/>
      <c r="BA77" s="143"/>
      <c r="BB77" s="143"/>
      <c r="BC77" s="143"/>
      <c r="BD77" s="143"/>
      <c r="BE77" s="143"/>
      <c r="BF77" s="36"/>
      <c r="BH77" s="29"/>
      <c r="BI77" s="124"/>
      <c r="BJ77" s="143"/>
      <c r="BK77" s="124"/>
      <c r="BL77" s="143"/>
      <c r="BM77" s="124"/>
      <c r="BN77" s="144"/>
      <c r="BO77" s="145"/>
      <c r="BP77" s="146"/>
      <c r="BQ77" s="124"/>
      <c r="BR77" s="143"/>
      <c r="BS77" s="124"/>
      <c r="BT77" s="143"/>
      <c r="BU77" s="124"/>
      <c r="BV77" s="144"/>
      <c r="BW77" s="145"/>
      <c r="BX77" s="146"/>
      <c r="BY77" s="185"/>
      <c r="BZ77" s="36"/>
    </row>
    <row r="78" spans="1:78" s="92" customFormat="1" x14ac:dyDescent="0.35">
      <c r="A78" s="118"/>
      <c r="B78" s="46"/>
      <c r="C78" s="243" t="str">
        <f t="shared" si="5"/>
        <v/>
      </c>
      <c r="D78" s="46"/>
      <c r="E78" s="4"/>
      <c r="F78" s="119"/>
      <c r="H78" s="120"/>
      <c r="I78" s="15"/>
      <c r="J78" s="122"/>
      <c r="K78" s="40"/>
      <c r="L78" s="123"/>
      <c r="M78" s="15"/>
      <c r="N78" s="121"/>
      <c r="O78" s="15"/>
      <c r="P78" s="122"/>
      <c r="Q78" s="40"/>
      <c r="R78" s="123"/>
      <c r="S78" s="209">
        <f t="shared" si="0"/>
        <v>0</v>
      </c>
      <c r="T78" s="122"/>
      <c r="U78" s="40"/>
      <c r="V78" s="123"/>
      <c r="W78" s="15"/>
      <c r="X78" s="119"/>
      <c r="Z78" s="120"/>
      <c r="AA78" s="12"/>
      <c r="AB78" s="498"/>
      <c r="AC78" s="12"/>
      <c r="AD78" s="498"/>
      <c r="AE78" s="12"/>
      <c r="AF78" s="499"/>
      <c r="AG78" s="500"/>
      <c r="AH78" s="501"/>
      <c r="AI78" s="12"/>
      <c r="AJ78" s="498"/>
      <c r="AK78" s="12"/>
      <c r="AL78" s="498"/>
      <c r="AM78" s="12"/>
      <c r="AN78" s="119"/>
      <c r="AP78" s="120"/>
      <c r="AQ78" s="209">
        <f>ROUND($AW78*$AI78,0)</f>
        <v>0</v>
      </c>
      <c r="AR78" s="121"/>
      <c r="AS78" s="209">
        <f>ROUND($AW78*$AK78,0)</f>
        <v>0</v>
      </c>
      <c r="AT78" s="121"/>
      <c r="AU78" s="209">
        <f>AW78-AQ78-AS78</f>
        <v>0</v>
      </c>
      <c r="AV78" s="121"/>
      <c r="AW78" s="209">
        <f>$S78-$W78</f>
        <v>0</v>
      </c>
      <c r="AX78" s="119"/>
      <c r="AZ78" s="120"/>
      <c r="BA78" s="13"/>
      <c r="BB78" s="124"/>
      <c r="BC78" s="13"/>
      <c r="BD78" s="124"/>
      <c r="BE78" s="13"/>
      <c r="BF78" s="119"/>
      <c r="BH78" s="120"/>
      <c r="BI78" s="210">
        <f>(ROUND($I78*$AA78,0))*$BA78</f>
        <v>0</v>
      </c>
      <c r="BJ78" s="124"/>
      <c r="BK78" s="210">
        <f>(ROUND($I78*$AC78,0))*BC78</f>
        <v>0</v>
      </c>
      <c r="BL78" s="124"/>
      <c r="BM78" s="210">
        <f>(I78-(ROUND((I78*AA78),0))-(ROUND((I78*AC78),0)))*BE78</f>
        <v>0</v>
      </c>
      <c r="BN78" s="125"/>
      <c r="BO78" s="126"/>
      <c r="BP78" s="127"/>
      <c r="BQ78" s="210">
        <f t="shared" si="1"/>
        <v>0</v>
      </c>
      <c r="BR78" s="124"/>
      <c r="BS78" s="210">
        <f t="shared" si="2"/>
        <v>0</v>
      </c>
      <c r="BT78" s="124"/>
      <c r="BU78" s="210">
        <f t="shared" si="3"/>
        <v>0</v>
      </c>
      <c r="BV78" s="125"/>
      <c r="BW78" s="126"/>
      <c r="BX78" s="127"/>
      <c r="BY78" s="518">
        <f t="shared" si="4"/>
        <v>0</v>
      </c>
      <c r="BZ78" s="119"/>
    </row>
    <row r="79" spans="1:78" ht="5.15" customHeight="1" x14ac:dyDescent="0.35">
      <c r="A79" s="115"/>
      <c r="B79" s="32"/>
      <c r="C79" s="46"/>
      <c r="D79" s="32"/>
      <c r="E79" s="32"/>
      <c r="F79" s="36"/>
      <c r="H79" s="29"/>
      <c r="I79" s="139"/>
      <c r="J79" s="140"/>
      <c r="K79" s="141"/>
      <c r="L79" s="142"/>
      <c r="M79" s="139"/>
      <c r="N79" s="139"/>
      <c r="O79" s="139"/>
      <c r="P79" s="140"/>
      <c r="Q79" s="141"/>
      <c r="R79" s="142"/>
      <c r="S79" s="121"/>
      <c r="T79" s="140"/>
      <c r="U79" s="141"/>
      <c r="V79" s="142"/>
      <c r="W79" s="139"/>
      <c r="X79" s="36"/>
      <c r="Z79" s="29"/>
      <c r="AA79" s="502"/>
      <c r="AB79" s="502"/>
      <c r="AC79" s="502"/>
      <c r="AD79" s="502"/>
      <c r="AE79" s="502"/>
      <c r="AF79" s="503"/>
      <c r="AG79" s="504"/>
      <c r="AH79" s="505"/>
      <c r="AI79" s="502"/>
      <c r="AJ79" s="502"/>
      <c r="AK79" s="502"/>
      <c r="AL79" s="502"/>
      <c r="AM79" s="502"/>
      <c r="AN79" s="36"/>
      <c r="AP79" s="29"/>
      <c r="AQ79" s="121"/>
      <c r="AR79" s="139"/>
      <c r="AS79" s="121"/>
      <c r="AT79" s="139"/>
      <c r="AU79" s="121"/>
      <c r="AV79" s="139"/>
      <c r="AW79" s="121"/>
      <c r="AX79" s="36"/>
      <c r="AZ79" s="29"/>
      <c r="BA79" s="143"/>
      <c r="BB79" s="143"/>
      <c r="BC79" s="143"/>
      <c r="BD79" s="143"/>
      <c r="BE79" s="143"/>
      <c r="BF79" s="36"/>
      <c r="BH79" s="29"/>
      <c r="BI79" s="124"/>
      <c r="BJ79" s="143"/>
      <c r="BK79" s="124"/>
      <c r="BL79" s="143"/>
      <c r="BM79" s="124"/>
      <c r="BN79" s="144"/>
      <c r="BO79" s="145"/>
      <c r="BP79" s="146"/>
      <c r="BQ79" s="124"/>
      <c r="BR79" s="143"/>
      <c r="BS79" s="124"/>
      <c r="BT79" s="143"/>
      <c r="BU79" s="124"/>
      <c r="BV79" s="144"/>
      <c r="BW79" s="145"/>
      <c r="BX79" s="146"/>
      <c r="BY79" s="185"/>
      <c r="BZ79" s="36"/>
    </row>
    <row r="80" spans="1:78" s="92" customFormat="1" x14ac:dyDescent="0.35">
      <c r="A80" s="118"/>
      <c r="B80" s="46"/>
      <c r="C80" s="243" t="str">
        <f t="shared" si="5"/>
        <v/>
      </c>
      <c r="D80" s="46"/>
      <c r="E80" s="4"/>
      <c r="F80" s="119"/>
      <c r="H80" s="120"/>
      <c r="I80" s="15"/>
      <c r="J80" s="122"/>
      <c r="K80" s="40"/>
      <c r="L80" s="123"/>
      <c r="M80" s="15"/>
      <c r="N80" s="121"/>
      <c r="O80" s="15"/>
      <c r="P80" s="122"/>
      <c r="Q80" s="40"/>
      <c r="R80" s="123"/>
      <c r="S80" s="209">
        <f t="shared" si="0"/>
        <v>0</v>
      </c>
      <c r="T80" s="122"/>
      <c r="U80" s="40"/>
      <c r="V80" s="123"/>
      <c r="W80" s="15"/>
      <c r="X80" s="119"/>
      <c r="Z80" s="120"/>
      <c r="AA80" s="12"/>
      <c r="AB80" s="498"/>
      <c r="AC80" s="12"/>
      <c r="AD80" s="498"/>
      <c r="AE80" s="12"/>
      <c r="AF80" s="499"/>
      <c r="AG80" s="500"/>
      <c r="AH80" s="501"/>
      <c r="AI80" s="12"/>
      <c r="AJ80" s="498"/>
      <c r="AK80" s="12"/>
      <c r="AL80" s="498"/>
      <c r="AM80" s="12"/>
      <c r="AN80" s="119"/>
      <c r="AP80" s="120"/>
      <c r="AQ80" s="209">
        <f>ROUND($AW80*$AI80,0)</f>
        <v>0</v>
      </c>
      <c r="AR80" s="121"/>
      <c r="AS80" s="209">
        <f>ROUND($AW80*$AK80,0)</f>
        <v>0</v>
      </c>
      <c r="AT80" s="121"/>
      <c r="AU80" s="209">
        <f>AW80-AQ80-AS80</f>
        <v>0</v>
      </c>
      <c r="AV80" s="121"/>
      <c r="AW80" s="209">
        <f>$S80-$W80</f>
        <v>0</v>
      </c>
      <c r="AX80" s="119"/>
      <c r="AZ80" s="120"/>
      <c r="BA80" s="13"/>
      <c r="BB80" s="124"/>
      <c r="BC80" s="13"/>
      <c r="BD80" s="124"/>
      <c r="BE80" s="13"/>
      <c r="BF80" s="119"/>
      <c r="BH80" s="120"/>
      <c r="BI80" s="210">
        <f>(ROUND($I80*$AA80,0))*$BA80</f>
        <v>0</v>
      </c>
      <c r="BJ80" s="124"/>
      <c r="BK80" s="210">
        <f>(ROUND($I80*$AC80,0))*BC80</f>
        <v>0</v>
      </c>
      <c r="BL80" s="124"/>
      <c r="BM80" s="210">
        <f>(I80-(ROUND((I80*AA80),0))-(ROUND((I80*AC80),0)))*BE80</f>
        <v>0</v>
      </c>
      <c r="BN80" s="125"/>
      <c r="BO80" s="126"/>
      <c r="BP80" s="127"/>
      <c r="BQ80" s="210">
        <f t="shared" si="1"/>
        <v>0</v>
      </c>
      <c r="BR80" s="124"/>
      <c r="BS80" s="210">
        <f t="shared" si="2"/>
        <v>0</v>
      </c>
      <c r="BT80" s="124"/>
      <c r="BU80" s="210">
        <f t="shared" si="3"/>
        <v>0</v>
      </c>
      <c r="BV80" s="125"/>
      <c r="BW80" s="126"/>
      <c r="BX80" s="127"/>
      <c r="BY80" s="518">
        <f t="shared" si="4"/>
        <v>0</v>
      </c>
      <c r="BZ80" s="119"/>
    </row>
    <row r="81" spans="1:78" ht="5.15" customHeight="1" x14ac:dyDescent="0.35">
      <c r="A81" s="115"/>
      <c r="B81" s="32"/>
      <c r="C81" s="46"/>
      <c r="D81" s="32"/>
      <c r="E81" s="32"/>
      <c r="F81" s="36"/>
      <c r="H81" s="29"/>
      <c r="I81" s="139"/>
      <c r="J81" s="140"/>
      <c r="K81" s="141"/>
      <c r="L81" s="142"/>
      <c r="M81" s="139"/>
      <c r="N81" s="139"/>
      <c r="O81" s="139"/>
      <c r="P81" s="140"/>
      <c r="Q81" s="141"/>
      <c r="R81" s="142"/>
      <c r="S81" s="121"/>
      <c r="T81" s="140"/>
      <c r="U81" s="141"/>
      <c r="V81" s="142"/>
      <c r="W81" s="139"/>
      <c r="X81" s="36"/>
      <c r="Z81" s="29"/>
      <c r="AA81" s="502"/>
      <c r="AB81" s="502"/>
      <c r="AC81" s="502"/>
      <c r="AD81" s="502"/>
      <c r="AE81" s="502"/>
      <c r="AF81" s="503"/>
      <c r="AG81" s="504"/>
      <c r="AH81" s="505"/>
      <c r="AI81" s="502"/>
      <c r="AJ81" s="502"/>
      <c r="AK81" s="502"/>
      <c r="AL81" s="502"/>
      <c r="AM81" s="502"/>
      <c r="AN81" s="36"/>
      <c r="AP81" s="29"/>
      <c r="AQ81" s="121"/>
      <c r="AR81" s="139"/>
      <c r="AS81" s="121"/>
      <c r="AT81" s="139"/>
      <c r="AU81" s="121"/>
      <c r="AV81" s="139"/>
      <c r="AW81" s="121"/>
      <c r="AX81" s="36"/>
      <c r="AZ81" s="29"/>
      <c r="BA81" s="143"/>
      <c r="BB81" s="143"/>
      <c r="BC81" s="143"/>
      <c r="BD81" s="143"/>
      <c r="BE81" s="143"/>
      <c r="BF81" s="36"/>
      <c r="BH81" s="29"/>
      <c r="BI81" s="124"/>
      <c r="BJ81" s="143"/>
      <c r="BK81" s="124"/>
      <c r="BL81" s="143"/>
      <c r="BM81" s="124"/>
      <c r="BN81" s="144"/>
      <c r="BO81" s="145"/>
      <c r="BP81" s="146"/>
      <c r="BQ81" s="124"/>
      <c r="BR81" s="143"/>
      <c r="BS81" s="124"/>
      <c r="BT81" s="143"/>
      <c r="BU81" s="124"/>
      <c r="BV81" s="144"/>
      <c r="BW81" s="145"/>
      <c r="BX81" s="146"/>
      <c r="BY81" s="185"/>
      <c r="BZ81" s="36"/>
    </row>
    <row r="82" spans="1:78" s="92" customFormat="1" x14ac:dyDescent="0.35">
      <c r="A82" s="118"/>
      <c r="B82" s="46"/>
      <c r="C82" s="243" t="str">
        <f t="shared" si="5"/>
        <v/>
      </c>
      <c r="D82" s="46"/>
      <c r="E82" s="4"/>
      <c r="F82" s="119"/>
      <c r="H82" s="120"/>
      <c r="I82" s="15"/>
      <c r="J82" s="122"/>
      <c r="K82" s="40"/>
      <c r="L82" s="123"/>
      <c r="M82" s="15"/>
      <c r="N82" s="121"/>
      <c r="O82" s="15"/>
      <c r="P82" s="122"/>
      <c r="Q82" s="40"/>
      <c r="R82" s="123"/>
      <c r="S82" s="209">
        <f t="shared" si="0"/>
        <v>0</v>
      </c>
      <c r="T82" s="122"/>
      <c r="U82" s="40"/>
      <c r="V82" s="123"/>
      <c r="W82" s="15"/>
      <c r="X82" s="119"/>
      <c r="Z82" s="120"/>
      <c r="AA82" s="12"/>
      <c r="AB82" s="498"/>
      <c r="AC82" s="12"/>
      <c r="AD82" s="498"/>
      <c r="AE82" s="12"/>
      <c r="AF82" s="499"/>
      <c r="AG82" s="500"/>
      <c r="AH82" s="501"/>
      <c r="AI82" s="12"/>
      <c r="AJ82" s="498"/>
      <c r="AK82" s="12"/>
      <c r="AL82" s="498"/>
      <c r="AM82" s="12"/>
      <c r="AN82" s="119"/>
      <c r="AP82" s="120"/>
      <c r="AQ82" s="209">
        <f>ROUND($AW82*$AI82,0)</f>
        <v>0</v>
      </c>
      <c r="AR82" s="121"/>
      <c r="AS82" s="209">
        <f>ROUND($AW82*$AK82,0)</f>
        <v>0</v>
      </c>
      <c r="AT82" s="121"/>
      <c r="AU82" s="209">
        <f>AW82-AQ82-AS82</f>
        <v>0</v>
      </c>
      <c r="AV82" s="121"/>
      <c r="AW82" s="209">
        <f>$S82-$W82</f>
        <v>0</v>
      </c>
      <c r="AX82" s="119"/>
      <c r="AZ82" s="120"/>
      <c r="BA82" s="13"/>
      <c r="BB82" s="124"/>
      <c r="BC82" s="13"/>
      <c r="BD82" s="124"/>
      <c r="BE82" s="13"/>
      <c r="BF82" s="119"/>
      <c r="BH82" s="120"/>
      <c r="BI82" s="210">
        <f>(ROUND($I82*$AA82,0))*$BA82</f>
        <v>0</v>
      </c>
      <c r="BJ82" s="124"/>
      <c r="BK82" s="210">
        <f>(ROUND($I82*$AC82,0))*BC82</f>
        <v>0</v>
      </c>
      <c r="BL82" s="124"/>
      <c r="BM82" s="210">
        <f>(I82-(ROUND((I82*AA82),0))-(ROUND((I82*AC82),0)))*BE82</f>
        <v>0</v>
      </c>
      <c r="BN82" s="125"/>
      <c r="BO82" s="126"/>
      <c r="BP82" s="127"/>
      <c r="BQ82" s="210">
        <f t="shared" si="1"/>
        <v>0</v>
      </c>
      <c r="BR82" s="124"/>
      <c r="BS82" s="210">
        <f t="shared" si="2"/>
        <v>0</v>
      </c>
      <c r="BT82" s="124"/>
      <c r="BU82" s="210">
        <f t="shared" si="3"/>
        <v>0</v>
      </c>
      <c r="BV82" s="125"/>
      <c r="BW82" s="126"/>
      <c r="BX82" s="127"/>
      <c r="BY82" s="518">
        <f t="shared" si="4"/>
        <v>0</v>
      </c>
      <c r="BZ82" s="119"/>
    </row>
    <row r="83" spans="1:78" ht="5.15" customHeight="1" x14ac:dyDescent="0.35">
      <c r="A83" s="115"/>
      <c r="B83" s="32"/>
      <c r="C83" s="46"/>
      <c r="D83" s="32"/>
      <c r="E83" s="32"/>
      <c r="F83" s="36"/>
      <c r="H83" s="29"/>
      <c r="I83" s="139"/>
      <c r="J83" s="140"/>
      <c r="K83" s="141"/>
      <c r="L83" s="142"/>
      <c r="M83" s="139"/>
      <c r="N83" s="139"/>
      <c r="O83" s="139"/>
      <c r="P83" s="140"/>
      <c r="Q83" s="141"/>
      <c r="R83" s="142"/>
      <c r="S83" s="121"/>
      <c r="T83" s="140"/>
      <c r="U83" s="141"/>
      <c r="V83" s="142"/>
      <c r="W83" s="139"/>
      <c r="X83" s="36"/>
      <c r="Z83" s="29"/>
      <c r="AA83" s="502"/>
      <c r="AB83" s="502"/>
      <c r="AC83" s="502"/>
      <c r="AD83" s="502"/>
      <c r="AE83" s="502"/>
      <c r="AF83" s="503"/>
      <c r="AG83" s="504"/>
      <c r="AH83" s="505"/>
      <c r="AI83" s="502"/>
      <c r="AJ83" s="502"/>
      <c r="AK83" s="502"/>
      <c r="AL83" s="502"/>
      <c r="AM83" s="502"/>
      <c r="AN83" s="36"/>
      <c r="AP83" s="29"/>
      <c r="AQ83" s="121"/>
      <c r="AR83" s="139"/>
      <c r="AS83" s="121"/>
      <c r="AT83" s="139"/>
      <c r="AU83" s="121"/>
      <c r="AV83" s="139"/>
      <c r="AW83" s="121"/>
      <c r="AX83" s="36"/>
      <c r="AZ83" s="29"/>
      <c r="BA83" s="143"/>
      <c r="BB83" s="143"/>
      <c r="BC83" s="143"/>
      <c r="BD83" s="143"/>
      <c r="BE83" s="143"/>
      <c r="BF83" s="36"/>
      <c r="BH83" s="29"/>
      <c r="BI83" s="124"/>
      <c r="BJ83" s="143"/>
      <c r="BK83" s="124"/>
      <c r="BL83" s="143"/>
      <c r="BM83" s="124"/>
      <c r="BN83" s="144"/>
      <c r="BO83" s="145"/>
      <c r="BP83" s="146"/>
      <c r="BQ83" s="124"/>
      <c r="BR83" s="143"/>
      <c r="BS83" s="124"/>
      <c r="BT83" s="143"/>
      <c r="BU83" s="124"/>
      <c r="BV83" s="144"/>
      <c r="BW83" s="145"/>
      <c r="BX83" s="146"/>
      <c r="BY83" s="185"/>
      <c r="BZ83" s="36"/>
    </row>
    <row r="84" spans="1:78" s="92" customFormat="1" x14ac:dyDescent="0.35">
      <c r="A84" s="118"/>
      <c r="B84" s="46"/>
      <c r="C84" s="243" t="str">
        <f t="shared" si="5"/>
        <v/>
      </c>
      <c r="D84" s="46"/>
      <c r="E84" s="4"/>
      <c r="F84" s="119"/>
      <c r="H84" s="120"/>
      <c r="I84" s="15"/>
      <c r="J84" s="122"/>
      <c r="K84" s="40"/>
      <c r="L84" s="123"/>
      <c r="M84" s="15"/>
      <c r="N84" s="121"/>
      <c r="O84" s="15"/>
      <c r="P84" s="122"/>
      <c r="Q84" s="40"/>
      <c r="R84" s="123"/>
      <c r="S84" s="209">
        <f t="shared" ref="S84:S146" si="6">$I84-$M84+$O84</f>
        <v>0</v>
      </c>
      <c r="T84" s="122"/>
      <c r="U84" s="40"/>
      <c r="V84" s="123"/>
      <c r="W84" s="15"/>
      <c r="X84" s="119"/>
      <c r="Z84" s="120"/>
      <c r="AA84" s="12"/>
      <c r="AB84" s="498"/>
      <c r="AC84" s="12"/>
      <c r="AD84" s="498"/>
      <c r="AE84" s="12"/>
      <c r="AF84" s="499"/>
      <c r="AG84" s="500"/>
      <c r="AH84" s="501"/>
      <c r="AI84" s="12"/>
      <c r="AJ84" s="498"/>
      <c r="AK84" s="12"/>
      <c r="AL84" s="498"/>
      <c r="AM84" s="12"/>
      <c r="AN84" s="119"/>
      <c r="AP84" s="120"/>
      <c r="AQ84" s="209">
        <f>ROUND($AW84*$AI84,0)</f>
        <v>0</v>
      </c>
      <c r="AR84" s="121"/>
      <c r="AS84" s="209">
        <f>ROUND($AW84*$AK84,0)</f>
        <v>0</v>
      </c>
      <c r="AT84" s="121"/>
      <c r="AU84" s="209">
        <f>AW84-AQ84-AS84</f>
        <v>0</v>
      </c>
      <c r="AV84" s="121"/>
      <c r="AW84" s="209">
        <f>$S84-$W84</f>
        <v>0</v>
      </c>
      <c r="AX84" s="119"/>
      <c r="AZ84" s="120"/>
      <c r="BA84" s="13"/>
      <c r="BB84" s="124"/>
      <c r="BC84" s="13"/>
      <c r="BD84" s="124"/>
      <c r="BE84" s="13"/>
      <c r="BF84" s="119"/>
      <c r="BH84" s="120"/>
      <c r="BI84" s="210">
        <f>(ROUND($I84*$AA84,0))*$BA84</f>
        <v>0</v>
      </c>
      <c r="BJ84" s="124"/>
      <c r="BK84" s="210">
        <f>(ROUND($I84*$AC84,0))*BC84</f>
        <v>0</v>
      </c>
      <c r="BL84" s="124"/>
      <c r="BM84" s="210">
        <f>(I84-(ROUND((I84*AA84),0))-(ROUND((I84*AC84),0)))*BE84</f>
        <v>0</v>
      </c>
      <c r="BN84" s="125"/>
      <c r="BO84" s="126"/>
      <c r="BP84" s="127"/>
      <c r="BQ84" s="210">
        <f t="shared" ref="BQ84:BQ146" si="7">$AQ84*$BA84</f>
        <v>0</v>
      </c>
      <c r="BR84" s="124"/>
      <c r="BS84" s="210">
        <f t="shared" ref="BS84:BS146" si="8">$AS84*BC84</f>
        <v>0</v>
      </c>
      <c r="BT84" s="124"/>
      <c r="BU84" s="210">
        <f t="shared" ref="BU84:BU146" si="9">$AU84*$BE84</f>
        <v>0</v>
      </c>
      <c r="BV84" s="125"/>
      <c r="BW84" s="126"/>
      <c r="BX84" s="127"/>
      <c r="BY84" s="518">
        <f t="shared" ref="BY84:BY146" si="10">SUM($BQ84,$BS84,$BU84)-SUM($BI84,$BK84,$BM84)</f>
        <v>0</v>
      </c>
      <c r="BZ84" s="119"/>
    </row>
    <row r="85" spans="1:78" ht="5.15" customHeight="1" x14ac:dyDescent="0.35">
      <c r="A85" s="115"/>
      <c r="B85" s="32"/>
      <c r="C85" s="46"/>
      <c r="D85" s="32"/>
      <c r="E85" s="32"/>
      <c r="F85" s="36"/>
      <c r="H85" s="29"/>
      <c r="I85" s="139"/>
      <c r="J85" s="140"/>
      <c r="K85" s="141"/>
      <c r="L85" s="142"/>
      <c r="M85" s="139"/>
      <c r="N85" s="139"/>
      <c r="O85" s="139"/>
      <c r="P85" s="140"/>
      <c r="Q85" s="141"/>
      <c r="R85" s="142"/>
      <c r="S85" s="121"/>
      <c r="T85" s="140"/>
      <c r="U85" s="141"/>
      <c r="V85" s="142"/>
      <c r="W85" s="139"/>
      <c r="X85" s="36"/>
      <c r="Z85" s="29"/>
      <c r="AA85" s="502"/>
      <c r="AB85" s="502"/>
      <c r="AC85" s="502"/>
      <c r="AD85" s="502"/>
      <c r="AE85" s="502"/>
      <c r="AF85" s="503"/>
      <c r="AG85" s="504"/>
      <c r="AH85" s="505"/>
      <c r="AI85" s="502"/>
      <c r="AJ85" s="502"/>
      <c r="AK85" s="502"/>
      <c r="AL85" s="502"/>
      <c r="AM85" s="502"/>
      <c r="AN85" s="36"/>
      <c r="AP85" s="29"/>
      <c r="AQ85" s="121"/>
      <c r="AR85" s="139"/>
      <c r="AS85" s="121"/>
      <c r="AT85" s="139"/>
      <c r="AU85" s="121"/>
      <c r="AV85" s="139"/>
      <c r="AW85" s="121"/>
      <c r="AX85" s="36"/>
      <c r="AZ85" s="29"/>
      <c r="BA85" s="143"/>
      <c r="BB85" s="143"/>
      <c r="BC85" s="143"/>
      <c r="BD85" s="143"/>
      <c r="BE85" s="143"/>
      <c r="BF85" s="36"/>
      <c r="BH85" s="29"/>
      <c r="BI85" s="124"/>
      <c r="BJ85" s="143"/>
      <c r="BK85" s="124"/>
      <c r="BL85" s="143"/>
      <c r="BM85" s="124"/>
      <c r="BN85" s="144"/>
      <c r="BO85" s="145"/>
      <c r="BP85" s="146"/>
      <c r="BQ85" s="124"/>
      <c r="BR85" s="143"/>
      <c r="BS85" s="124"/>
      <c r="BT85" s="143"/>
      <c r="BU85" s="124"/>
      <c r="BV85" s="144"/>
      <c r="BW85" s="145"/>
      <c r="BX85" s="146"/>
      <c r="BY85" s="185"/>
      <c r="BZ85" s="36"/>
    </row>
    <row r="86" spans="1:78" s="92" customFormat="1" x14ac:dyDescent="0.35">
      <c r="A86" s="118"/>
      <c r="B86" s="46"/>
      <c r="C86" s="243" t="str">
        <f t="shared" ref="C86:C114" si="11">IF(E86="","",C84+1)</f>
        <v/>
      </c>
      <c r="D86" s="46"/>
      <c r="E86" s="4"/>
      <c r="F86" s="119"/>
      <c r="H86" s="120"/>
      <c r="I86" s="15"/>
      <c r="J86" s="122"/>
      <c r="K86" s="40"/>
      <c r="L86" s="123"/>
      <c r="M86" s="15"/>
      <c r="N86" s="121"/>
      <c r="O86" s="15"/>
      <c r="P86" s="122"/>
      <c r="Q86" s="40"/>
      <c r="R86" s="123"/>
      <c r="S86" s="209">
        <f t="shared" si="6"/>
        <v>0</v>
      </c>
      <c r="T86" s="122"/>
      <c r="U86" s="40"/>
      <c r="V86" s="123"/>
      <c r="W86" s="15"/>
      <c r="X86" s="119"/>
      <c r="Z86" s="120"/>
      <c r="AA86" s="12"/>
      <c r="AB86" s="498"/>
      <c r="AC86" s="12"/>
      <c r="AD86" s="498"/>
      <c r="AE86" s="12"/>
      <c r="AF86" s="499"/>
      <c r="AG86" s="500"/>
      <c r="AH86" s="501"/>
      <c r="AI86" s="12"/>
      <c r="AJ86" s="498"/>
      <c r="AK86" s="12"/>
      <c r="AL86" s="498"/>
      <c r="AM86" s="12"/>
      <c r="AN86" s="119"/>
      <c r="AP86" s="120"/>
      <c r="AQ86" s="209">
        <f>ROUND($AW86*$AI86,0)</f>
        <v>0</v>
      </c>
      <c r="AR86" s="121"/>
      <c r="AS86" s="209">
        <f>ROUND($AW86*$AK86,0)</f>
        <v>0</v>
      </c>
      <c r="AT86" s="121"/>
      <c r="AU86" s="209">
        <f>AW86-AQ86-AS86</f>
        <v>0</v>
      </c>
      <c r="AV86" s="121"/>
      <c r="AW86" s="209">
        <f>$S86-$W86</f>
        <v>0</v>
      </c>
      <c r="AX86" s="119"/>
      <c r="AZ86" s="120"/>
      <c r="BA86" s="13"/>
      <c r="BB86" s="124"/>
      <c r="BC86" s="13"/>
      <c r="BD86" s="124"/>
      <c r="BE86" s="13"/>
      <c r="BF86" s="119"/>
      <c r="BH86" s="120"/>
      <c r="BI86" s="210">
        <f>(ROUND($I86*$AA86,0))*$BA86</f>
        <v>0</v>
      </c>
      <c r="BJ86" s="124"/>
      <c r="BK86" s="210">
        <f>(ROUND($I86*$AC86,0))*BC86</f>
        <v>0</v>
      </c>
      <c r="BL86" s="124"/>
      <c r="BM86" s="210">
        <f>(I86-(ROUND((I86*AA86),0))-(ROUND((I86*AC86),0)))*BE86</f>
        <v>0</v>
      </c>
      <c r="BN86" s="125"/>
      <c r="BO86" s="126"/>
      <c r="BP86" s="127"/>
      <c r="BQ86" s="210">
        <f t="shared" si="7"/>
        <v>0</v>
      </c>
      <c r="BR86" s="124"/>
      <c r="BS86" s="210">
        <f t="shared" si="8"/>
        <v>0</v>
      </c>
      <c r="BT86" s="124"/>
      <c r="BU86" s="210">
        <f t="shared" si="9"/>
        <v>0</v>
      </c>
      <c r="BV86" s="125"/>
      <c r="BW86" s="126"/>
      <c r="BX86" s="127"/>
      <c r="BY86" s="518">
        <f t="shared" si="10"/>
        <v>0</v>
      </c>
      <c r="BZ86" s="119"/>
    </row>
    <row r="87" spans="1:78" ht="5.15" customHeight="1" x14ac:dyDescent="0.35">
      <c r="A87" s="115"/>
      <c r="B87" s="32"/>
      <c r="C87" s="46"/>
      <c r="D87" s="32"/>
      <c r="E87" s="32"/>
      <c r="F87" s="36"/>
      <c r="H87" s="29"/>
      <c r="I87" s="139"/>
      <c r="J87" s="140"/>
      <c r="K87" s="141"/>
      <c r="L87" s="142"/>
      <c r="M87" s="139"/>
      <c r="N87" s="139"/>
      <c r="O87" s="139"/>
      <c r="P87" s="140"/>
      <c r="Q87" s="141"/>
      <c r="R87" s="142"/>
      <c r="S87" s="121"/>
      <c r="T87" s="140"/>
      <c r="U87" s="141"/>
      <c r="V87" s="142"/>
      <c r="W87" s="139"/>
      <c r="X87" s="36"/>
      <c r="Z87" s="29"/>
      <c r="AA87" s="502"/>
      <c r="AB87" s="502"/>
      <c r="AC87" s="502"/>
      <c r="AD87" s="502"/>
      <c r="AE87" s="502"/>
      <c r="AF87" s="503"/>
      <c r="AG87" s="504"/>
      <c r="AH87" s="505"/>
      <c r="AI87" s="502"/>
      <c r="AJ87" s="502"/>
      <c r="AK87" s="502"/>
      <c r="AL87" s="502"/>
      <c r="AM87" s="502"/>
      <c r="AN87" s="36"/>
      <c r="AP87" s="29"/>
      <c r="AQ87" s="121"/>
      <c r="AR87" s="139"/>
      <c r="AS87" s="121"/>
      <c r="AT87" s="139"/>
      <c r="AU87" s="121"/>
      <c r="AV87" s="139"/>
      <c r="AW87" s="121"/>
      <c r="AX87" s="36"/>
      <c r="AZ87" s="29"/>
      <c r="BA87" s="143"/>
      <c r="BB87" s="143"/>
      <c r="BC87" s="143"/>
      <c r="BD87" s="143"/>
      <c r="BE87" s="143"/>
      <c r="BF87" s="36"/>
      <c r="BH87" s="29"/>
      <c r="BI87" s="124"/>
      <c r="BJ87" s="143"/>
      <c r="BK87" s="124"/>
      <c r="BL87" s="143"/>
      <c r="BM87" s="124"/>
      <c r="BN87" s="144"/>
      <c r="BO87" s="145"/>
      <c r="BP87" s="146"/>
      <c r="BQ87" s="124"/>
      <c r="BR87" s="143"/>
      <c r="BS87" s="124"/>
      <c r="BT87" s="143"/>
      <c r="BU87" s="124"/>
      <c r="BV87" s="144"/>
      <c r="BW87" s="145"/>
      <c r="BX87" s="146"/>
      <c r="BY87" s="185"/>
      <c r="BZ87" s="36"/>
    </row>
    <row r="88" spans="1:78" s="92" customFormat="1" x14ac:dyDescent="0.35">
      <c r="A88" s="118"/>
      <c r="B88" s="46"/>
      <c r="C88" s="243" t="str">
        <f t="shared" si="11"/>
        <v/>
      </c>
      <c r="D88" s="46"/>
      <c r="E88" s="4"/>
      <c r="F88" s="119"/>
      <c r="H88" s="120"/>
      <c r="I88" s="15"/>
      <c r="J88" s="122"/>
      <c r="K88" s="40"/>
      <c r="L88" s="123"/>
      <c r="M88" s="15"/>
      <c r="N88" s="121"/>
      <c r="O88" s="15"/>
      <c r="P88" s="122"/>
      <c r="Q88" s="40"/>
      <c r="R88" s="123"/>
      <c r="S88" s="209">
        <f t="shared" si="6"/>
        <v>0</v>
      </c>
      <c r="T88" s="122"/>
      <c r="U88" s="40"/>
      <c r="V88" s="123"/>
      <c r="W88" s="15"/>
      <c r="X88" s="119"/>
      <c r="Z88" s="120"/>
      <c r="AA88" s="12"/>
      <c r="AB88" s="498"/>
      <c r="AC88" s="12"/>
      <c r="AD88" s="498"/>
      <c r="AE88" s="12"/>
      <c r="AF88" s="499"/>
      <c r="AG88" s="500"/>
      <c r="AH88" s="501"/>
      <c r="AI88" s="12"/>
      <c r="AJ88" s="498"/>
      <c r="AK88" s="12"/>
      <c r="AL88" s="498"/>
      <c r="AM88" s="12"/>
      <c r="AN88" s="119"/>
      <c r="AP88" s="120"/>
      <c r="AQ88" s="209">
        <f>ROUND($AW88*$AI88,0)</f>
        <v>0</v>
      </c>
      <c r="AR88" s="121"/>
      <c r="AS88" s="209">
        <f>ROUND($AW88*$AK88,0)</f>
        <v>0</v>
      </c>
      <c r="AT88" s="121"/>
      <c r="AU88" s="209">
        <f>AW88-AQ88-AS88</f>
        <v>0</v>
      </c>
      <c r="AV88" s="121"/>
      <c r="AW88" s="209">
        <f>$S88-$W88</f>
        <v>0</v>
      </c>
      <c r="AX88" s="119"/>
      <c r="AZ88" s="120"/>
      <c r="BA88" s="13"/>
      <c r="BB88" s="124"/>
      <c r="BC88" s="13"/>
      <c r="BD88" s="124"/>
      <c r="BE88" s="13"/>
      <c r="BF88" s="119"/>
      <c r="BH88" s="120"/>
      <c r="BI88" s="210">
        <f>(ROUND($I88*$AA88,0))*$BA88</f>
        <v>0</v>
      </c>
      <c r="BJ88" s="124"/>
      <c r="BK88" s="210">
        <f>(ROUND($I88*$AC88,0))*BC88</f>
        <v>0</v>
      </c>
      <c r="BL88" s="124"/>
      <c r="BM88" s="210">
        <f>(I88-(ROUND((I88*AA88),0))-(ROUND((I88*AC88),0)))*BE88</f>
        <v>0</v>
      </c>
      <c r="BN88" s="125"/>
      <c r="BO88" s="126"/>
      <c r="BP88" s="127"/>
      <c r="BQ88" s="210">
        <f t="shared" si="7"/>
        <v>0</v>
      </c>
      <c r="BR88" s="124"/>
      <c r="BS88" s="210">
        <f t="shared" si="8"/>
        <v>0</v>
      </c>
      <c r="BT88" s="124"/>
      <c r="BU88" s="210">
        <f t="shared" si="9"/>
        <v>0</v>
      </c>
      <c r="BV88" s="125"/>
      <c r="BW88" s="126"/>
      <c r="BX88" s="127"/>
      <c r="BY88" s="518">
        <f t="shared" si="10"/>
        <v>0</v>
      </c>
      <c r="BZ88" s="119"/>
    </row>
    <row r="89" spans="1:78" ht="5.15" customHeight="1" x14ac:dyDescent="0.35">
      <c r="A89" s="115"/>
      <c r="B89" s="32"/>
      <c r="C89" s="46"/>
      <c r="D89" s="32"/>
      <c r="E89" s="32"/>
      <c r="F89" s="36"/>
      <c r="H89" s="29"/>
      <c r="I89" s="139"/>
      <c r="J89" s="140"/>
      <c r="K89" s="141"/>
      <c r="L89" s="142"/>
      <c r="M89" s="139"/>
      <c r="N89" s="139"/>
      <c r="O89" s="139"/>
      <c r="P89" s="140"/>
      <c r="Q89" s="141"/>
      <c r="R89" s="142"/>
      <c r="S89" s="121"/>
      <c r="T89" s="140"/>
      <c r="U89" s="141"/>
      <c r="V89" s="142"/>
      <c r="W89" s="139"/>
      <c r="X89" s="36"/>
      <c r="Z89" s="29"/>
      <c r="AA89" s="502"/>
      <c r="AB89" s="502"/>
      <c r="AC89" s="502"/>
      <c r="AD89" s="502"/>
      <c r="AE89" s="502"/>
      <c r="AF89" s="503"/>
      <c r="AG89" s="504"/>
      <c r="AH89" s="505"/>
      <c r="AI89" s="502"/>
      <c r="AJ89" s="502"/>
      <c r="AK89" s="502"/>
      <c r="AL89" s="502"/>
      <c r="AM89" s="502"/>
      <c r="AN89" s="36"/>
      <c r="AP89" s="29"/>
      <c r="AQ89" s="121"/>
      <c r="AR89" s="139"/>
      <c r="AS89" s="121"/>
      <c r="AT89" s="139"/>
      <c r="AU89" s="121"/>
      <c r="AV89" s="139"/>
      <c r="AW89" s="121"/>
      <c r="AX89" s="36"/>
      <c r="AZ89" s="29"/>
      <c r="BA89" s="143"/>
      <c r="BB89" s="143"/>
      <c r="BC89" s="143"/>
      <c r="BD89" s="143"/>
      <c r="BE89" s="143"/>
      <c r="BF89" s="36"/>
      <c r="BH89" s="29"/>
      <c r="BI89" s="124"/>
      <c r="BJ89" s="143"/>
      <c r="BK89" s="124"/>
      <c r="BL89" s="143"/>
      <c r="BM89" s="124"/>
      <c r="BN89" s="144"/>
      <c r="BO89" s="145"/>
      <c r="BP89" s="146"/>
      <c r="BQ89" s="124"/>
      <c r="BR89" s="143"/>
      <c r="BS89" s="124"/>
      <c r="BT89" s="143"/>
      <c r="BU89" s="124"/>
      <c r="BV89" s="144"/>
      <c r="BW89" s="145"/>
      <c r="BX89" s="146"/>
      <c r="BY89" s="185"/>
      <c r="BZ89" s="36"/>
    </row>
    <row r="90" spans="1:78" s="92" customFormat="1" x14ac:dyDescent="0.35">
      <c r="A90" s="118"/>
      <c r="B90" s="46"/>
      <c r="C90" s="243" t="str">
        <f t="shared" si="11"/>
        <v/>
      </c>
      <c r="D90" s="46"/>
      <c r="E90" s="4"/>
      <c r="F90" s="119"/>
      <c r="H90" s="120"/>
      <c r="I90" s="15"/>
      <c r="J90" s="122"/>
      <c r="K90" s="40"/>
      <c r="L90" s="123"/>
      <c r="M90" s="15"/>
      <c r="N90" s="121"/>
      <c r="O90" s="15"/>
      <c r="P90" s="122"/>
      <c r="Q90" s="40"/>
      <c r="R90" s="123"/>
      <c r="S90" s="209">
        <f t="shared" si="6"/>
        <v>0</v>
      </c>
      <c r="T90" s="122"/>
      <c r="U90" s="40"/>
      <c r="V90" s="123"/>
      <c r="W90" s="15"/>
      <c r="X90" s="119"/>
      <c r="Z90" s="120"/>
      <c r="AA90" s="12"/>
      <c r="AB90" s="498"/>
      <c r="AC90" s="12"/>
      <c r="AD90" s="498"/>
      <c r="AE90" s="12"/>
      <c r="AF90" s="499"/>
      <c r="AG90" s="500"/>
      <c r="AH90" s="501"/>
      <c r="AI90" s="12"/>
      <c r="AJ90" s="498"/>
      <c r="AK90" s="12"/>
      <c r="AL90" s="498"/>
      <c r="AM90" s="12"/>
      <c r="AN90" s="119"/>
      <c r="AP90" s="120"/>
      <c r="AQ90" s="209">
        <f>ROUND($AW90*$AI90,0)</f>
        <v>0</v>
      </c>
      <c r="AR90" s="121"/>
      <c r="AS90" s="209">
        <f>ROUND($AW90*$AK90,0)</f>
        <v>0</v>
      </c>
      <c r="AT90" s="121"/>
      <c r="AU90" s="209">
        <f>AW90-AQ90-AS90</f>
        <v>0</v>
      </c>
      <c r="AV90" s="121"/>
      <c r="AW90" s="209">
        <f>$S90-$W90</f>
        <v>0</v>
      </c>
      <c r="AX90" s="119"/>
      <c r="AZ90" s="120"/>
      <c r="BA90" s="13"/>
      <c r="BB90" s="124"/>
      <c r="BC90" s="13"/>
      <c r="BD90" s="124"/>
      <c r="BE90" s="13"/>
      <c r="BF90" s="119"/>
      <c r="BH90" s="120"/>
      <c r="BI90" s="210">
        <f>(ROUND($I90*$AA90,0))*$BA90</f>
        <v>0</v>
      </c>
      <c r="BJ90" s="124"/>
      <c r="BK90" s="210">
        <f>(ROUND($I90*$AC90,0))*BC90</f>
        <v>0</v>
      </c>
      <c r="BL90" s="124"/>
      <c r="BM90" s="210">
        <f>(I90-(ROUND((I90*AA90),0))-(ROUND((I90*AC90),0)))*BE90</f>
        <v>0</v>
      </c>
      <c r="BN90" s="125"/>
      <c r="BO90" s="126"/>
      <c r="BP90" s="127"/>
      <c r="BQ90" s="210">
        <f t="shared" si="7"/>
        <v>0</v>
      </c>
      <c r="BR90" s="124"/>
      <c r="BS90" s="210">
        <f t="shared" si="8"/>
        <v>0</v>
      </c>
      <c r="BT90" s="124"/>
      <c r="BU90" s="210">
        <f t="shared" si="9"/>
        <v>0</v>
      </c>
      <c r="BV90" s="125"/>
      <c r="BW90" s="126"/>
      <c r="BX90" s="127"/>
      <c r="BY90" s="518">
        <f t="shared" si="10"/>
        <v>0</v>
      </c>
      <c r="BZ90" s="119"/>
    </row>
    <row r="91" spans="1:78" ht="5.15" customHeight="1" x14ac:dyDescent="0.35">
      <c r="A91" s="115"/>
      <c r="B91" s="32"/>
      <c r="C91" s="46"/>
      <c r="D91" s="32"/>
      <c r="E91" s="32"/>
      <c r="F91" s="36"/>
      <c r="H91" s="29"/>
      <c r="I91" s="139"/>
      <c r="J91" s="140"/>
      <c r="K91" s="141"/>
      <c r="L91" s="142"/>
      <c r="M91" s="139"/>
      <c r="N91" s="139"/>
      <c r="O91" s="139"/>
      <c r="P91" s="140"/>
      <c r="Q91" s="141"/>
      <c r="R91" s="142"/>
      <c r="S91" s="121"/>
      <c r="T91" s="140"/>
      <c r="U91" s="141"/>
      <c r="V91" s="142"/>
      <c r="W91" s="139"/>
      <c r="X91" s="36"/>
      <c r="Z91" s="29"/>
      <c r="AA91" s="502"/>
      <c r="AB91" s="502"/>
      <c r="AC91" s="502"/>
      <c r="AD91" s="502"/>
      <c r="AE91" s="502"/>
      <c r="AF91" s="503"/>
      <c r="AG91" s="504"/>
      <c r="AH91" s="505"/>
      <c r="AI91" s="502"/>
      <c r="AJ91" s="502"/>
      <c r="AK91" s="502"/>
      <c r="AL91" s="502"/>
      <c r="AM91" s="502"/>
      <c r="AN91" s="36"/>
      <c r="AP91" s="29"/>
      <c r="AQ91" s="121"/>
      <c r="AR91" s="139"/>
      <c r="AS91" s="121"/>
      <c r="AT91" s="139"/>
      <c r="AU91" s="121"/>
      <c r="AV91" s="139"/>
      <c r="AW91" s="121"/>
      <c r="AX91" s="36"/>
      <c r="AZ91" s="29"/>
      <c r="BA91" s="143"/>
      <c r="BB91" s="143"/>
      <c r="BC91" s="143"/>
      <c r="BD91" s="143"/>
      <c r="BE91" s="143"/>
      <c r="BF91" s="36"/>
      <c r="BH91" s="29"/>
      <c r="BI91" s="124"/>
      <c r="BJ91" s="143"/>
      <c r="BK91" s="124"/>
      <c r="BL91" s="143"/>
      <c r="BM91" s="124"/>
      <c r="BN91" s="144"/>
      <c r="BO91" s="145"/>
      <c r="BP91" s="146"/>
      <c r="BQ91" s="124"/>
      <c r="BR91" s="143"/>
      <c r="BS91" s="124"/>
      <c r="BT91" s="143"/>
      <c r="BU91" s="124"/>
      <c r="BV91" s="144"/>
      <c r="BW91" s="145"/>
      <c r="BX91" s="146"/>
      <c r="BY91" s="185"/>
      <c r="BZ91" s="36"/>
    </row>
    <row r="92" spans="1:78" s="92" customFormat="1" x14ac:dyDescent="0.35">
      <c r="A92" s="118"/>
      <c r="B92" s="46"/>
      <c r="C92" s="243" t="str">
        <f t="shared" si="11"/>
        <v/>
      </c>
      <c r="D92" s="46"/>
      <c r="E92" s="4"/>
      <c r="F92" s="119"/>
      <c r="H92" s="120"/>
      <c r="I92" s="15"/>
      <c r="J92" s="122"/>
      <c r="K92" s="40"/>
      <c r="L92" s="123"/>
      <c r="M92" s="15"/>
      <c r="N92" s="121"/>
      <c r="O92" s="15"/>
      <c r="P92" s="122"/>
      <c r="Q92" s="40"/>
      <c r="R92" s="123"/>
      <c r="S92" s="209">
        <f t="shared" si="6"/>
        <v>0</v>
      </c>
      <c r="T92" s="122"/>
      <c r="U92" s="40"/>
      <c r="V92" s="123"/>
      <c r="W92" s="15"/>
      <c r="X92" s="119"/>
      <c r="Z92" s="120"/>
      <c r="AA92" s="12"/>
      <c r="AB92" s="498"/>
      <c r="AC92" s="12"/>
      <c r="AD92" s="498"/>
      <c r="AE92" s="12"/>
      <c r="AF92" s="499"/>
      <c r="AG92" s="500"/>
      <c r="AH92" s="501"/>
      <c r="AI92" s="12"/>
      <c r="AJ92" s="498"/>
      <c r="AK92" s="12"/>
      <c r="AL92" s="498"/>
      <c r="AM92" s="12"/>
      <c r="AN92" s="119"/>
      <c r="AP92" s="120"/>
      <c r="AQ92" s="209">
        <f>ROUND($AW92*$AI92,0)</f>
        <v>0</v>
      </c>
      <c r="AR92" s="121"/>
      <c r="AS92" s="209">
        <f>ROUND($AW92*$AK92,0)</f>
        <v>0</v>
      </c>
      <c r="AT92" s="121"/>
      <c r="AU92" s="209">
        <f>AW92-AQ92-AS92</f>
        <v>0</v>
      </c>
      <c r="AV92" s="121"/>
      <c r="AW92" s="209">
        <f>$S92-$W92</f>
        <v>0</v>
      </c>
      <c r="AX92" s="119"/>
      <c r="AZ92" s="120"/>
      <c r="BA92" s="13"/>
      <c r="BB92" s="124"/>
      <c r="BC92" s="13"/>
      <c r="BD92" s="124"/>
      <c r="BE92" s="13"/>
      <c r="BF92" s="119"/>
      <c r="BH92" s="120"/>
      <c r="BI92" s="210">
        <f>(ROUND($I92*$AA92,0))*$BA92</f>
        <v>0</v>
      </c>
      <c r="BJ92" s="124"/>
      <c r="BK92" s="210">
        <f>(ROUND($I92*$AC92,0))*BC92</f>
        <v>0</v>
      </c>
      <c r="BL92" s="124"/>
      <c r="BM92" s="210">
        <f>(I92-(ROUND((I92*AA92),0))-(ROUND((I92*AC92),0)))*BE92</f>
        <v>0</v>
      </c>
      <c r="BN92" s="125"/>
      <c r="BO92" s="126"/>
      <c r="BP92" s="127"/>
      <c r="BQ92" s="210">
        <f t="shared" si="7"/>
        <v>0</v>
      </c>
      <c r="BR92" s="124"/>
      <c r="BS92" s="210">
        <f t="shared" si="8"/>
        <v>0</v>
      </c>
      <c r="BT92" s="124"/>
      <c r="BU92" s="210">
        <f t="shared" si="9"/>
        <v>0</v>
      </c>
      <c r="BV92" s="125"/>
      <c r="BW92" s="126"/>
      <c r="BX92" s="127"/>
      <c r="BY92" s="518">
        <f t="shared" si="10"/>
        <v>0</v>
      </c>
      <c r="BZ92" s="119"/>
    </row>
    <row r="93" spans="1:78" ht="5.15" customHeight="1" x14ac:dyDescent="0.35">
      <c r="A93" s="115"/>
      <c r="B93" s="32"/>
      <c r="C93" s="46"/>
      <c r="D93" s="32"/>
      <c r="E93" s="32"/>
      <c r="F93" s="36"/>
      <c r="H93" s="29"/>
      <c r="I93" s="139"/>
      <c r="J93" s="140"/>
      <c r="K93" s="141"/>
      <c r="L93" s="142"/>
      <c r="M93" s="139"/>
      <c r="N93" s="139"/>
      <c r="O93" s="139"/>
      <c r="P93" s="140"/>
      <c r="Q93" s="141"/>
      <c r="R93" s="142"/>
      <c r="S93" s="121"/>
      <c r="T93" s="140"/>
      <c r="U93" s="141"/>
      <c r="V93" s="142"/>
      <c r="W93" s="139"/>
      <c r="X93" s="36"/>
      <c r="Z93" s="29"/>
      <c r="AA93" s="502"/>
      <c r="AB93" s="502"/>
      <c r="AC93" s="502"/>
      <c r="AD93" s="502"/>
      <c r="AE93" s="502"/>
      <c r="AF93" s="503"/>
      <c r="AG93" s="504"/>
      <c r="AH93" s="505"/>
      <c r="AI93" s="502"/>
      <c r="AJ93" s="502"/>
      <c r="AK93" s="502"/>
      <c r="AL93" s="502"/>
      <c r="AM93" s="502"/>
      <c r="AN93" s="36"/>
      <c r="AP93" s="29"/>
      <c r="AQ93" s="121"/>
      <c r="AR93" s="139"/>
      <c r="AS93" s="121"/>
      <c r="AT93" s="139"/>
      <c r="AU93" s="121"/>
      <c r="AV93" s="139"/>
      <c r="AW93" s="121"/>
      <c r="AX93" s="36"/>
      <c r="AZ93" s="29"/>
      <c r="BA93" s="143"/>
      <c r="BB93" s="143"/>
      <c r="BC93" s="143"/>
      <c r="BD93" s="143"/>
      <c r="BE93" s="143"/>
      <c r="BF93" s="36"/>
      <c r="BH93" s="29"/>
      <c r="BI93" s="124"/>
      <c r="BJ93" s="143"/>
      <c r="BK93" s="124"/>
      <c r="BL93" s="143"/>
      <c r="BM93" s="124"/>
      <c r="BN93" s="144"/>
      <c r="BO93" s="145"/>
      <c r="BP93" s="146"/>
      <c r="BQ93" s="124"/>
      <c r="BR93" s="143"/>
      <c r="BS93" s="124"/>
      <c r="BT93" s="143"/>
      <c r="BU93" s="124"/>
      <c r="BV93" s="144"/>
      <c r="BW93" s="145"/>
      <c r="BX93" s="146"/>
      <c r="BY93" s="185"/>
      <c r="BZ93" s="36"/>
    </row>
    <row r="94" spans="1:78" s="92" customFormat="1" x14ac:dyDescent="0.35">
      <c r="A94" s="118"/>
      <c r="B94" s="46"/>
      <c r="C94" s="243" t="str">
        <f t="shared" si="11"/>
        <v/>
      </c>
      <c r="D94" s="46"/>
      <c r="E94" s="4"/>
      <c r="F94" s="119"/>
      <c r="H94" s="120"/>
      <c r="I94" s="15"/>
      <c r="J94" s="122"/>
      <c r="K94" s="40"/>
      <c r="L94" s="123"/>
      <c r="M94" s="15"/>
      <c r="N94" s="121"/>
      <c r="O94" s="15"/>
      <c r="P94" s="122"/>
      <c r="Q94" s="40"/>
      <c r="R94" s="123"/>
      <c r="S94" s="209">
        <f t="shared" si="6"/>
        <v>0</v>
      </c>
      <c r="T94" s="122"/>
      <c r="U94" s="40"/>
      <c r="V94" s="123"/>
      <c r="W94" s="15"/>
      <c r="X94" s="119"/>
      <c r="Z94" s="120"/>
      <c r="AA94" s="12"/>
      <c r="AB94" s="498"/>
      <c r="AC94" s="12"/>
      <c r="AD94" s="498"/>
      <c r="AE94" s="12"/>
      <c r="AF94" s="499"/>
      <c r="AG94" s="500"/>
      <c r="AH94" s="501"/>
      <c r="AI94" s="12"/>
      <c r="AJ94" s="498"/>
      <c r="AK94" s="12"/>
      <c r="AL94" s="498"/>
      <c r="AM94" s="12"/>
      <c r="AN94" s="119"/>
      <c r="AP94" s="120"/>
      <c r="AQ94" s="209">
        <f>ROUND($AW94*$AI94,0)</f>
        <v>0</v>
      </c>
      <c r="AR94" s="121"/>
      <c r="AS94" s="209">
        <f>ROUND($AW94*$AK94,0)</f>
        <v>0</v>
      </c>
      <c r="AT94" s="121"/>
      <c r="AU94" s="209">
        <f>AW94-AQ94-AS94</f>
        <v>0</v>
      </c>
      <c r="AV94" s="121"/>
      <c r="AW94" s="209">
        <f>$S94-$W94</f>
        <v>0</v>
      </c>
      <c r="AX94" s="119"/>
      <c r="AZ94" s="120"/>
      <c r="BA94" s="13"/>
      <c r="BB94" s="124"/>
      <c r="BC94" s="13"/>
      <c r="BD94" s="124"/>
      <c r="BE94" s="13"/>
      <c r="BF94" s="119"/>
      <c r="BH94" s="120"/>
      <c r="BI94" s="210">
        <f>(ROUND($I94*$AA94,0))*$BA94</f>
        <v>0</v>
      </c>
      <c r="BJ94" s="124"/>
      <c r="BK94" s="210">
        <f>(ROUND($I94*$AC94,0))*BC94</f>
        <v>0</v>
      </c>
      <c r="BL94" s="124"/>
      <c r="BM94" s="210">
        <f>(I94-(ROUND((I94*AA94),0))-(ROUND((I94*AC94),0)))*BE94</f>
        <v>0</v>
      </c>
      <c r="BN94" s="125"/>
      <c r="BO94" s="126"/>
      <c r="BP94" s="127"/>
      <c r="BQ94" s="210">
        <f t="shared" si="7"/>
        <v>0</v>
      </c>
      <c r="BR94" s="124"/>
      <c r="BS94" s="210">
        <f t="shared" si="8"/>
        <v>0</v>
      </c>
      <c r="BT94" s="124"/>
      <c r="BU94" s="210">
        <f t="shared" si="9"/>
        <v>0</v>
      </c>
      <c r="BV94" s="125"/>
      <c r="BW94" s="126"/>
      <c r="BX94" s="127"/>
      <c r="BY94" s="518">
        <f t="shared" si="10"/>
        <v>0</v>
      </c>
      <c r="BZ94" s="119"/>
    </row>
    <row r="95" spans="1:78" ht="5.15" customHeight="1" x14ac:dyDescent="0.35">
      <c r="A95" s="115"/>
      <c r="B95" s="32"/>
      <c r="C95" s="46"/>
      <c r="D95" s="32"/>
      <c r="E95" s="32"/>
      <c r="F95" s="36"/>
      <c r="H95" s="29"/>
      <c r="I95" s="139"/>
      <c r="J95" s="140"/>
      <c r="K95" s="141"/>
      <c r="L95" s="142"/>
      <c r="M95" s="139"/>
      <c r="N95" s="139"/>
      <c r="O95" s="139"/>
      <c r="P95" s="140"/>
      <c r="Q95" s="141"/>
      <c r="R95" s="142"/>
      <c r="S95" s="121"/>
      <c r="T95" s="140"/>
      <c r="U95" s="141"/>
      <c r="V95" s="142"/>
      <c r="W95" s="139"/>
      <c r="X95" s="36"/>
      <c r="Z95" s="29"/>
      <c r="AA95" s="502"/>
      <c r="AB95" s="502"/>
      <c r="AC95" s="502"/>
      <c r="AD95" s="502"/>
      <c r="AE95" s="502"/>
      <c r="AF95" s="503"/>
      <c r="AG95" s="504"/>
      <c r="AH95" s="505"/>
      <c r="AI95" s="502"/>
      <c r="AJ95" s="502"/>
      <c r="AK95" s="502"/>
      <c r="AL95" s="502"/>
      <c r="AM95" s="502"/>
      <c r="AN95" s="36"/>
      <c r="AP95" s="29"/>
      <c r="AQ95" s="121"/>
      <c r="AR95" s="139"/>
      <c r="AS95" s="121"/>
      <c r="AT95" s="139"/>
      <c r="AU95" s="121"/>
      <c r="AV95" s="139"/>
      <c r="AW95" s="121"/>
      <c r="AX95" s="36"/>
      <c r="AZ95" s="29"/>
      <c r="BA95" s="143"/>
      <c r="BB95" s="143"/>
      <c r="BC95" s="143"/>
      <c r="BD95" s="143"/>
      <c r="BE95" s="143"/>
      <c r="BF95" s="36"/>
      <c r="BH95" s="29"/>
      <c r="BI95" s="124"/>
      <c r="BJ95" s="143"/>
      <c r="BK95" s="124"/>
      <c r="BL95" s="143"/>
      <c r="BM95" s="124"/>
      <c r="BN95" s="144"/>
      <c r="BO95" s="145"/>
      <c r="BP95" s="146"/>
      <c r="BQ95" s="124"/>
      <c r="BR95" s="143"/>
      <c r="BS95" s="124"/>
      <c r="BT95" s="143"/>
      <c r="BU95" s="124"/>
      <c r="BV95" s="144"/>
      <c r="BW95" s="145"/>
      <c r="BX95" s="146"/>
      <c r="BY95" s="185"/>
      <c r="BZ95" s="36"/>
    </row>
    <row r="96" spans="1:78" s="92" customFormat="1" x14ac:dyDescent="0.35">
      <c r="A96" s="118"/>
      <c r="B96" s="46"/>
      <c r="C96" s="243" t="str">
        <f t="shared" si="11"/>
        <v/>
      </c>
      <c r="D96" s="46"/>
      <c r="E96" s="4"/>
      <c r="F96" s="119"/>
      <c r="H96" s="120"/>
      <c r="I96" s="15"/>
      <c r="J96" s="122"/>
      <c r="K96" s="40"/>
      <c r="L96" s="123"/>
      <c r="M96" s="15"/>
      <c r="N96" s="121"/>
      <c r="O96" s="15"/>
      <c r="P96" s="122"/>
      <c r="Q96" s="40"/>
      <c r="R96" s="123"/>
      <c r="S96" s="209">
        <f t="shared" si="6"/>
        <v>0</v>
      </c>
      <c r="T96" s="122"/>
      <c r="U96" s="40"/>
      <c r="V96" s="123"/>
      <c r="W96" s="15"/>
      <c r="X96" s="119"/>
      <c r="Z96" s="120"/>
      <c r="AA96" s="12"/>
      <c r="AB96" s="498"/>
      <c r="AC96" s="12"/>
      <c r="AD96" s="498"/>
      <c r="AE96" s="12"/>
      <c r="AF96" s="499"/>
      <c r="AG96" s="500"/>
      <c r="AH96" s="501"/>
      <c r="AI96" s="12"/>
      <c r="AJ96" s="498"/>
      <c r="AK96" s="12"/>
      <c r="AL96" s="498"/>
      <c r="AM96" s="12"/>
      <c r="AN96" s="119"/>
      <c r="AP96" s="120"/>
      <c r="AQ96" s="209">
        <f>ROUND($AW96*$AI96,0)</f>
        <v>0</v>
      </c>
      <c r="AR96" s="121"/>
      <c r="AS96" s="209">
        <f>ROUND($AW96*$AK96,0)</f>
        <v>0</v>
      </c>
      <c r="AT96" s="121"/>
      <c r="AU96" s="209">
        <f>AW96-AQ96-AS96</f>
        <v>0</v>
      </c>
      <c r="AV96" s="121"/>
      <c r="AW96" s="209">
        <f>$S96-$W96</f>
        <v>0</v>
      </c>
      <c r="AX96" s="119"/>
      <c r="AZ96" s="120"/>
      <c r="BA96" s="13"/>
      <c r="BB96" s="124"/>
      <c r="BC96" s="13"/>
      <c r="BD96" s="124"/>
      <c r="BE96" s="13"/>
      <c r="BF96" s="119"/>
      <c r="BH96" s="120"/>
      <c r="BI96" s="210">
        <f>(ROUND($I96*$AA96,0))*$BA96</f>
        <v>0</v>
      </c>
      <c r="BJ96" s="124"/>
      <c r="BK96" s="210">
        <f>(ROUND($I96*$AC96,0))*BC96</f>
        <v>0</v>
      </c>
      <c r="BL96" s="124"/>
      <c r="BM96" s="210">
        <f>(I96-(ROUND((I96*AA96),0))-(ROUND((I96*AC96),0)))*BE96</f>
        <v>0</v>
      </c>
      <c r="BN96" s="125"/>
      <c r="BO96" s="126"/>
      <c r="BP96" s="127"/>
      <c r="BQ96" s="210">
        <f t="shared" si="7"/>
        <v>0</v>
      </c>
      <c r="BR96" s="124"/>
      <c r="BS96" s="210">
        <f t="shared" si="8"/>
        <v>0</v>
      </c>
      <c r="BT96" s="124"/>
      <c r="BU96" s="210">
        <f t="shared" si="9"/>
        <v>0</v>
      </c>
      <c r="BV96" s="125"/>
      <c r="BW96" s="126"/>
      <c r="BX96" s="127"/>
      <c r="BY96" s="518">
        <f t="shared" si="10"/>
        <v>0</v>
      </c>
      <c r="BZ96" s="119"/>
    </row>
    <row r="97" spans="1:78" ht="5.15" customHeight="1" x14ac:dyDescent="0.35">
      <c r="A97" s="115"/>
      <c r="B97" s="32"/>
      <c r="C97" s="46"/>
      <c r="D97" s="32"/>
      <c r="E97" s="32"/>
      <c r="F97" s="36"/>
      <c r="H97" s="29"/>
      <c r="I97" s="139"/>
      <c r="J97" s="140"/>
      <c r="K97" s="141"/>
      <c r="L97" s="142"/>
      <c r="M97" s="139"/>
      <c r="N97" s="139"/>
      <c r="O97" s="139"/>
      <c r="P97" s="140"/>
      <c r="Q97" s="141"/>
      <c r="R97" s="142"/>
      <c r="S97" s="121"/>
      <c r="T97" s="140"/>
      <c r="U97" s="141"/>
      <c r="V97" s="142"/>
      <c r="W97" s="139"/>
      <c r="X97" s="36"/>
      <c r="Z97" s="29"/>
      <c r="AA97" s="502"/>
      <c r="AB97" s="502"/>
      <c r="AC97" s="502"/>
      <c r="AD97" s="502"/>
      <c r="AE97" s="502"/>
      <c r="AF97" s="503"/>
      <c r="AG97" s="504"/>
      <c r="AH97" s="505"/>
      <c r="AI97" s="502"/>
      <c r="AJ97" s="502"/>
      <c r="AK97" s="502"/>
      <c r="AL97" s="502"/>
      <c r="AM97" s="502"/>
      <c r="AN97" s="36"/>
      <c r="AP97" s="29"/>
      <c r="AQ97" s="121"/>
      <c r="AR97" s="139"/>
      <c r="AS97" s="121"/>
      <c r="AT97" s="139"/>
      <c r="AU97" s="121"/>
      <c r="AV97" s="139"/>
      <c r="AW97" s="121"/>
      <c r="AX97" s="36"/>
      <c r="AZ97" s="29"/>
      <c r="BA97" s="143"/>
      <c r="BB97" s="143"/>
      <c r="BC97" s="143"/>
      <c r="BD97" s="143"/>
      <c r="BE97" s="143"/>
      <c r="BF97" s="36"/>
      <c r="BH97" s="29"/>
      <c r="BI97" s="124"/>
      <c r="BJ97" s="143"/>
      <c r="BK97" s="124"/>
      <c r="BL97" s="143"/>
      <c r="BM97" s="124"/>
      <c r="BN97" s="144"/>
      <c r="BO97" s="145"/>
      <c r="BP97" s="146"/>
      <c r="BQ97" s="124"/>
      <c r="BR97" s="143"/>
      <c r="BS97" s="124"/>
      <c r="BT97" s="143"/>
      <c r="BU97" s="124"/>
      <c r="BV97" s="144"/>
      <c r="BW97" s="145"/>
      <c r="BX97" s="146"/>
      <c r="BY97" s="185"/>
      <c r="BZ97" s="36"/>
    </row>
    <row r="98" spans="1:78" s="92" customFormat="1" x14ac:dyDescent="0.35">
      <c r="A98" s="118"/>
      <c r="B98" s="46"/>
      <c r="C98" s="243" t="str">
        <f t="shared" si="11"/>
        <v/>
      </c>
      <c r="D98" s="46"/>
      <c r="E98" s="4"/>
      <c r="F98" s="119"/>
      <c r="H98" s="120"/>
      <c r="I98" s="15"/>
      <c r="J98" s="122"/>
      <c r="K98" s="40"/>
      <c r="L98" s="123"/>
      <c r="M98" s="15"/>
      <c r="N98" s="121"/>
      <c r="O98" s="15"/>
      <c r="P98" s="122"/>
      <c r="Q98" s="40"/>
      <c r="R98" s="123"/>
      <c r="S98" s="209">
        <f t="shared" si="6"/>
        <v>0</v>
      </c>
      <c r="T98" s="122"/>
      <c r="U98" s="40"/>
      <c r="V98" s="123"/>
      <c r="W98" s="15"/>
      <c r="X98" s="119"/>
      <c r="Z98" s="120"/>
      <c r="AA98" s="12"/>
      <c r="AB98" s="498"/>
      <c r="AC98" s="12"/>
      <c r="AD98" s="498"/>
      <c r="AE98" s="12"/>
      <c r="AF98" s="499"/>
      <c r="AG98" s="500"/>
      <c r="AH98" s="501"/>
      <c r="AI98" s="12"/>
      <c r="AJ98" s="498"/>
      <c r="AK98" s="12"/>
      <c r="AL98" s="498"/>
      <c r="AM98" s="12"/>
      <c r="AN98" s="119"/>
      <c r="AP98" s="120"/>
      <c r="AQ98" s="209">
        <f>ROUND($AW98*$AI98,0)</f>
        <v>0</v>
      </c>
      <c r="AR98" s="121"/>
      <c r="AS98" s="209">
        <f>ROUND($AW98*$AK98,0)</f>
        <v>0</v>
      </c>
      <c r="AT98" s="121"/>
      <c r="AU98" s="209">
        <f>AW98-AQ98-AS98</f>
        <v>0</v>
      </c>
      <c r="AV98" s="121"/>
      <c r="AW98" s="209">
        <f>$S98-$W98</f>
        <v>0</v>
      </c>
      <c r="AX98" s="119"/>
      <c r="AZ98" s="120"/>
      <c r="BA98" s="13"/>
      <c r="BB98" s="124"/>
      <c r="BC98" s="13"/>
      <c r="BD98" s="124"/>
      <c r="BE98" s="13"/>
      <c r="BF98" s="119"/>
      <c r="BH98" s="120"/>
      <c r="BI98" s="210">
        <f>(ROUND($I98*$AA98,0))*$BA98</f>
        <v>0</v>
      </c>
      <c r="BJ98" s="124"/>
      <c r="BK98" s="210">
        <f>(ROUND($I98*$AC98,0))*BC98</f>
        <v>0</v>
      </c>
      <c r="BL98" s="124"/>
      <c r="BM98" s="210">
        <f>(I98-(ROUND((I98*AA98),0))-(ROUND((I98*AC98),0)))*BE98</f>
        <v>0</v>
      </c>
      <c r="BN98" s="125"/>
      <c r="BO98" s="126"/>
      <c r="BP98" s="127"/>
      <c r="BQ98" s="210">
        <f t="shared" si="7"/>
        <v>0</v>
      </c>
      <c r="BR98" s="124"/>
      <c r="BS98" s="210">
        <f t="shared" si="8"/>
        <v>0</v>
      </c>
      <c r="BT98" s="124"/>
      <c r="BU98" s="210">
        <f t="shared" si="9"/>
        <v>0</v>
      </c>
      <c r="BV98" s="125"/>
      <c r="BW98" s="126"/>
      <c r="BX98" s="127"/>
      <c r="BY98" s="518">
        <f t="shared" si="10"/>
        <v>0</v>
      </c>
      <c r="BZ98" s="119"/>
    </row>
    <row r="99" spans="1:78" ht="5.15" customHeight="1" x14ac:dyDescent="0.35">
      <c r="A99" s="115"/>
      <c r="B99" s="32"/>
      <c r="C99" s="46"/>
      <c r="D99" s="32"/>
      <c r="E99" s="32"/>
      <c r="F99" s="36"/>
      <c r="H99" s="29"/>
      <c r="I99" s="139"/>
      <c r="J99" s="140"/>
      <c r="K99" s="141"/>
      <c r="L99" s="142"/>
      <c r="M99" s="139"/>
      <c r="N99" s="139"/>
      <c r="O99" s="139"/>
      <c r="P99" s="140"/>
      <c r="Q99" s="141"/>
      <c r="R99" s="142"/>
      <c r="S99" s="121"/>
      <c r="T99" s="140"/>
      <c r="U99" s="141"/>
      <c r="V99" s="142"/>
      <c r="W99" s="139"/>
      <c r="X99" s="36"/>
      <c r="Z99" s="29"/>
      <c r="AA99" s="502"/>
      <c r="AB99" s="502"/>
      <c r="AC99" s="502"/>
      <c r="AD99" s="502"/>
      <c r="AE99" s="502"/>
      <c r="AF99" s="503"/>
      <c r="AG99" s="504"/>
      <c r="AH99" s="505"/>
      <c r="AI99" s="502"/>
      <c r="AJ99" s="502"/>
      <c r="AK99" s="502"/>
      <c r="AL99" s="502"/>
      <c r="AM99" s="502"/>
      <c r="AN99" s="36"/>
      <c r="AP99" s="29"/>
      <c r="AQ99" s="121"/>
      <c r="AR99" s="139"/>
      <c r="AS99" s="121"/>
      <c r="AT99" s="139"/>
      <c r="AU99" s="121"/>
      <c r="AV99" s="139"/>
      <c r="AW99" s="121"/>
      <c r="AX99" s="36"/>
      <c r="AZ99" s="29"/>
      <c r="BA99" s="143"/>
      <c r="BB99" s="143"/>
      <c r="BC99" s="143"/>
      <c r="BD99" s="143"/>
      <c r="BE99" s="143"/>
      <c r="BF99" s="36"/>
      <c r="BH99" s="29"/>
      <c r="BI99" s="124"/>
      <c r="BJ99" s="143"/>
      <c r="BK99" s="124"/>
      <c r="BL99" s="143"/>
      <c r="BM99" s="124"/>
      <c r="BN99" s="144"/>
      <c r="BO99" s="145"/>
      <c r="BP99" s="146"/>
      <c r="BQ99" s="124"/>
      <c r="BR99" s="143"/>
      <c r="BS99" s="124"/>
      <c r="BT99" s="143"/>
      <c r="BU99" s="124"/>
      <c r="BV99" s="144"/>
      <c r="BW99" s="145"/>
      <c r="BX99" s="146"/>
      <c r="BY99" s="185"/>
      <c r="BZ99" s="36"/>
    </row>
    <row r="100" spans="1:78" s="92" customFormat="1" x14ac:dyDescent="0.35">
      <c r="A100" s="118"/>
      <c r="B100" s="46"/>
      <c r="C100" s="243" t="str">
        <f t="shared" si="11"/>
        <v/>
      </c>
      <c r="D100" s="46"/>
      <c r="E100" s="4"/>
      <c r="F100" s="119"/>
      <c r="H100" s="120"/>
      <c r="I100" s="15"/>
      <c r="J100" s="122"/>
      <c r="K100" s="40"/>
      <c r="L100" s="123"/>
      <c r="M100" s="15"/>
      <c r="N100" s="121"/>
      <c r="O100" s="15"/>
      <c r="P100" s="122"/>
      <c r="Q100" s="40"/>
      <c r="R100" s="123"/>
      <c r="S100" s="209">
        <f t="shared" si="6"/>
        <v>0</v>
      </c>
      <c r="T100" s="122"/>
      <c r="U100" s="40"/>
      <c r="V100" s="123"/>
      <c r="W100" s="15"/>
      <c r="X100" s="119"/>
      <c r="Z100" s="120"/>
      <c r="AA100" s="12"/>
      <c r="AB100" s="498"/>
      <c r="AC100" s="12"/>
      <c r="AD100" s="498"/>
      <c r="AE100" s="12"/>
      <c r="AF100" s="499"/>
      <c r="AG100" s="500"/>
      <c r="AH100" s="501"/>
      <c r="AI100" s="12"/>
      <c r="AJ100" s="498"/>
      <c r="AK100" s="12"/>
      <c r="AL100" s="498"/>
      <c r="AM100" s="12"/>
      <c r="AN100" s="119"/>
      <c r="AP100" s="120"/>
      <c r="AQ100" s="209">
        <f>ROUND($AW100*$AI100,0)</f>
        <v>0</v>
      </c>
      <c r="AR100" s="121"/>
      <c r="AS100" s="209">
        <f>ROUND($AW100*$AK100,0)</f>
        <v>0</v>
      </c>
      <c r="AT100" s="121"/>
      <c r="AU100" s="209">
        <f>AW100-AQ100-AS100</f>
        <v>0</v>
      </c>
      <c r="AV100" s="121"/>
      <c r="AW100" s="209">
        <f>$S100-$W100</f>
        <v>0</v>
      </c>
      <c r="AX100" s="119"/>
      <c r="AZ100" s="120"/>
      <c r="BA100" s="13"/>
      <c r="BB100" s="124"/>
      <c r="BC100" s="13"/>
      <c r="BD100" s="124"/>
      <c r="BE100" s="13"/>
      <c r="BF100" s="119"/>
      <c r="BH100" s="120"/>
      <c r="BI100" s="210">
        <f>(ROUND($I100*$AA100,0))*$BA100</f>
        <v>0</v>
      </c>
      <c r="BJ100" s="124"/>
      <c r="BK100" s="210">
        <f>(ROUND($I100*$AC100,0))*BC100</f>
        <v>0</v>
      </c>
      <c r="BL100" s="124"/>
      <c r="BM100" s="210">
        <f>(I100-(ROUND((I100*AA100),0))-(ROUND((I100*AC100),0)))*BE100</f>
        <v>0</v>
      </c>
      <c r="BN100" s="125"/>
      <c r="BO100" s="126"/>
      <c r="BP100" s="127"/>
      <c r="BQ100" s="210">
        <f t="shared" si="7"/>
        <v>0</v>
      </c>
      <c r="BR100" s="124"/>
      <c r="BS100" s="210">
        <f t="shared" si="8"/>
        <v>0</v>
      </c>
      <c r="BT100" s="124"/>
      <c r="BU100" s="210">
        <f t="shared" si="9"/>
        <v>0</v>
      </c>
      <c r="BV100" s="125"/>
      <c r="BW100" s="126"/>
      <c r="BX100" s="127"/>
      <c r="BY100" s="518">
        <f t="shared" si="10"/>
        <v>0</v>
      </c>
      <c r="BZ100" s="119"/>
    </row>
    <row r="101" spans="1:78" ht="5.15" customHeight="1" x14ac:dyDescent="0.35">
      <c r="A101" s="115"/>
      <c r="B101" s="32"/>
      <c r="C101" s="46"/>
      <c r="D101" s="32"/>
      <c r="E101" s="32"/>
      <c r="F101" s="36"/>
      <c r="H101" s="29"/>
      <c r="I101" s="139"/>
      <c r="J101" s="140"/>
      <c r="K101" s="141"/>
      <c r="L101" s="142"/>
      <c r="M101" s="139"/>
      <c r="N101" s="139"/>
      <c r="O101" s="139"/>
      <c r="P101" s="140"/>
      <c r="Q101" s="141"/>
      <c r="R101" s="142"/>
      <c r="S101" s="121"/>
      <c r="T101" s="140"/>
      <c r="U101" s="141"/>
      <c r="V101" s="142"/>
      <c r="W101" s="139"/>
      <c r="X101" s="36"/>
      <c r="Z101" s="29"/>
      <c r="AA101" s="502"/>
      <c r="AB101" s="502"/>
      <c r="AC101" s="502"/>
      <c r="AD101" s="502"/>
      <c r="AE101" s="502"/>
      <c r="AF101" s="503"/>
      <c r="AG101" s="504"/>
      <c r="AH101" s="505"/>
      <c r="AI101" s="502"/>
      <c r="AJ101" s="502"/>
      <c r="AK101" s="502"/>
      <c r="AL101" s="502"/>
      <c r="AM101" s="502"/>
      <c r="AN101" s="36"/>
      <c r="AP101" s="29"/>
      <c r="AQ101" s="121"/>
      <c r="AR101" s="139"/>
      <c r="AS101" s="121"/>
      <c r="AT101" s="139"/>
      <c r="AU101" s="121"/>
      <c r="AV101" s="139"/>
      <c r="AW101" s="121"/>
      <c r="AX101" s="36"/>
      <c r="AZ101" s="29"/>
      <c r="BA101" s="143"/>
      <c r="BB101" s="143"/>
      <c r="BC101" s="143"/>
      <c r="BD101" s="143"/>
      <c r="BE101" s="143"/>
      <c r="BF101" s="36"/>
      <c r="BH101" s="29"/>
      <c r="BI101" s="124"/>
      <c r="BJ101" s="143"/>
      <c r="BK101" s="124"/>
      <c r="BL101" s="143"/>
      <c r="BM101" s="124"/>
      <c r="BN101" s="144"/>
      <c r="BO101" s="145"/>
      <c r="BP101" s="146"/>
      <c r="BQ101" s="124"/>
      <c r="BR101" s="143"/>
      <c r="BS101" s="124"/>
      <c r="BT101" s="143"/>
      <c r="BU101" s="124"/>
      <c r="BV101" s="144"/>
      <c r="BW101" s="145"/>
      <c r="BX101" s="146"/>
      <c r="BY101" s="185"/>
      <c r="BZ101" s="36"/>
    </row>
    <row r="102" spans="1:78" s="92" customFormat="1" x14ac:dyDescent="0.35">
      <c r="A102" s="118"/>
      <c r="B102" s="46"/>
      <c r="C102" s="243" t="str">
        <f t="shared" si="11"/>
        <v/>
      </c>
      <c r="D102" s="46"/>
      <c r="E102" s="4"/>
      <c r="F102" s="119"/>
      <c r="H102" s="120"/>
      <c r="I102" s="15"/>
      <c r="J102" s="122"/>
      <c r="K102" s="40"/>
      <c r="L102" s="123"/>
      <c r="M102" s="15"/>
      <c r="N102" s="121"/>
      <c r="O102" s="15"/>
      <c r="P102" s="122"/>
      <c r="Q102" s="40"/>
      <c r="R102" s="123"/>
      <c r="S102" s="209">
        <f t="shared" si="6"/>
        <v>0</v>
      </c>
      <c r="T102" s="122"/>
      <c r="U102" s="40"/>
      <c r="V102" s="123"/>
      <c r="W102" s="15"/>
      <c r="X102" s="119"/>
      <c r="Z102" s="120"/>
      <c r="AA102" s="12"/>
      <c r="AB102" s="498"/>
      <c r="AC102" s="12"/>
      <c r="AD102" s="498"/>
      <c r="AE102" s="12"/>
      <c r="AF102" s="499"/>
      <c r="AG102" s="500"/>
      <c r="AH102" s="501"/>
      <c r="AI102" s="12"/>
      <c r="AJ102" s="498"/>
      <c r="AK102" s="12"/>
      <c r="AL102" s="498"/>
      <c r="AM102" s="12"/>
      <c r="AN102" s="119"/>
      <c r="AP102" s="120"/>
      <c r="AQ102" s="209">
        <f>ROUND($AW102*$AI102,0)</f>
        <v>0</v>
      </c>
      <c r="AR102" s="121"/>
      <c r="AS102" s="209">
        <f>ROUND($AW102*$AK102,0)</f>
        <v>0</v>
      </c>
      <c r="AT102" s="121"/>
      <c r="AU102" s="209">
        <f>AW102-AQ102-AS102</f>
        <v>0</v>
      </c>
      <c r="AV102" s="121"/>
      <c r="AW102" s="209">
        <f>$S102-$W102</f>
        <v>0</v>
      </c>
      <c r="AX102" s="119"/>
      <c r="AZ102" s="120"/>
      <c r="BA102" s="13"/>
      <c r="BB102" s="124"/>
      <c r="BC102" s="13"/>
      <c r="BD102" s="124"/>
      <c r="BE102" s="13"/>
      <c r="BF102" s="119"/>
      <c r="BH102" s="120"/>
      <c r="BI102" s="210">
        <f>(ROUND($I102*$AA102,0))*$BA102</f>
        <v>0</v>
      </c>
      <c r="BJ102" s="124"/>
      <c r="BK102" s="210">
        <f>(ROUND($I102*$AC102,0))*BC102</f>
        <v>0</v>
      </c>
      <c r="BL102" s="124"/>
      <c r="BM102" s="210">
        <f>(I102-(ROUND((I102*AA102),0))-(ROUND((I102*AC102),0)))*BE102</f>
        <v>0</v>
      </c>
      <c r="BN102" s="125"/>
      <c r="BO102" s="126"/>
      <c r="BP102" s="127"/>
      <c r="BQ102" s="210">
        <f t="shared" si="7"/>
        <v>0</v>
      </c>
      <c r="BR102" s="124"/>
      <c r="BS102" s="210">
        <f t="shared" si="8"/>
        <v>0</v>
      </c>
      <c r="BT102" s="124"/>
      <c r="BU102" s="210">
        <f t="shared" si="9"/>
        <v>0</v>
      </c>
      <c r="BV102" s="125"/>
      <c r="BW102" s="126"/>
      <c r="BX102" s="127"/>
      <c r="BY102" s="518">
        <f t="shared" si="10"/>
        <v>0</v>
      </c>
      <c r="BZ102" s="119"/>
    </row>
    <row r="103" spans="1:78" ht="5.15" customHeight="1" x14ac:dyDescent="0.35">
      <c r="A103" s="115"/>
      <c r="B103" s="32"/>
      <c r="C103" s="46"/>
      <c r="D103" s="32"/>
      <c r="E103" s="32"/>
      <c r="F103" s="36"/>
      <c r="H103" s="29"/>
      <c r="I103" s="139"/>
      <c r="J103" s="140"/>
      <c r="K103" s="141"/>
      <c r="L103" s="142"/>
      <c r="M103" s="139"/>
      <c r="N103" s="139"/>
      <c r="O103" s="139"/>
      <c r="P103" s="140"/>
      <c r="Q103" s="141"/>
      <c r="R103" s="142"/>
      <c r="S103" s="121"/>
      <c r="T103" s="140"/>
      <c r="U103" s="141"/>
      <c r="V103" s="142"/>
      <c r="W103" s="139"/>
      <c r="X103" s="36"/>
      <c r="Z103" s="29"/>
      <c r="AA103" s="502"/>
      <c r="AB103" s="502"/>
      <c r="AC103" s="502"/>
      <c r="AD103" s="502"/>
      <c r="AE103" s="502"/>
      <c r="AF103" s="503"/>
      <c r="AG103" s="504"/>
      <c r="AH103" s="505"/>
      <c r="AI103" s="502"/>
      <c r="AJ103" s="502"/>
      <c r="AK103" s="502"/>
      <c r="AL103" s="502"/>
      <c r="AM103" s="502"/>
      <c r="AN103" s="36"/>
      <c r="AP103" s="29"/>
      <c r="AQ103" s="121"/>
      <c r="AR103" s="139"/>
      <c r="AS103" s="121"/>
      <c r="AT103" s="139"/>
      <c r="AU103" s="121"/>
      <c r="AV103" s="139"/>
      <c r="AW103" s="121"/>
      <c r="AX103" s="36"/>
      <c r="AZ103" s="29"/>
      <c r="BA103" s="143"/>
      <c r="BB103" s="143"/>
      <c r="BC103" s="143"/>
      <c r="BD103" s="143"/>
      <c r="BE103" s="143"/>
      <c r="BF103" s="36"/>
      <c r="BH103" s="29"/>
      <c r="BI103" s="124"/>
      <c r="BJ103" s="143"/>
      <c r="BK103" s="124"/>
      <c r="BL103" s="143"/>
      <c r="BM103" s="124"/>
      <c r="BN103" s="144"/>
      <c r="BO103" s="145"/>
      <c r="BP103" s="146"/>
      <c r="BQ103" s="124"/>
      <c r="BR103" s="143"/>
      <c r="BS103" s="124"/>
      <c r="BT103" s="143"/>
      <c r="BU103" s="124"/>
      <c r="BV103" s="144"/>
      <c r="BW103" s="145"/>
      <c r="BX103" s="146"/>
      <c r="BY103" s="185"/>
      <c r="BZ103" s="36"/>
    </row>
    <row r="104" spans="1:78" s="92" customFormat="1" x14ac:dyDescent="0.35">
      <c r="A104" s="118"/>
      <c r="B104" s="46"/>
      <c r="C104" s="243" t="str">
        <f t="shared" si="11"/>
        <v/>
      </c>
      <c r="D104" s="46"/>
      <c r="E104" s="4"/>
      <c r="F104" s="119"/>
      <c r="H104" s="120"/>
      <c r="I104" s="15"/>
      <c r="J104" s="122"/>
      <c r="K104" s="40"/>
      <c r="L104" s="123"/>
      <c r="M104" s="15"/>
      <c r="N104" s="121"/>
      <c r="O104" s="15"/>
      <c r="P104" s="122"/>
      <c r="Q104" s="40"/>
      <c r="R104" s="123"/>
      <c r="S104" s="209">
        <f t="shared" si="6"/>
        <v>0</v>
      </c>
      <c r="T104" s="122"/>
      <c r="U104" s="40"/>
      <c r="V104" s="123"/>
      <c r="W104" s="15"/>
      <c r="X104" s="119"/>
      <c r="Z104" s="120"/>
      <c r="AA104" s="12"/>
      <c r="AB104" s="498"/>
      <c r="AC104" s="12"/>
      <c r="AD104" s="498"/>
      <c r="AE104" s="12"/>
      <c r="AF104" s="499"/>
      <c r="AG104" s="500"/>
      <c r="AH104" s="501"/>
      <c r="AI104" s="12"/>
      <c r="AJ104" s="498"/>
      <c r="AK104" s="12"/>
      <c r="AL104" s="498"/>
      <c r="AM104" s="12"/>
      <c r="AN104" s="119"/>
      <c r="AP104" s="120"/>
      <c r="AQ104" s="209">
        <f>ROUND($AW104*$AI104,0)</f>
        <v>0</v>
      </c>
      <c r="AR104" s="121"/>
      <c r="AS104" s="209">
        <f>ROUND($AW104*$AK104,0)</f>
        <v>0</v>
      </c>
      <c r="AT104" s="121"/>
      <c r="AU104" s="209">
        <f>AW104-AQ104-AS104</f>
        <v>0</v>
      </c>
      <c r="AV104" s="121"/>
      <c r="AW104" s="209">
        <f>$S104-$W104</f>
        <v>0</v>
      </c>
      <c r="AX104" s="119"/>
      <c r="AZ104" s="120"/>
      <c r="BA104" s="13"/>
      <c r="BB104" s="124"/>
      <c r="BC104" s="13"/>
      <c r="BD104" s="124"/>
      <c r="BE104" s="13"/>
      <c r="BF104" s="119"/>
      <c r="BH104" s="120"/>
      <c r="BI104" s="210">
        <f>(ROUND($I104*$AA104,0))*$BA104</f>
        <v>0</v>
      </c>
      <c r="BJ104" s="124"/>
      <c r="BK104" s="210">
        <f>(ROUND($I104*$AC104,0))*BC104</f>
        <v>0</v>
      </c>
      <c r="BL104" s="124"/>
      <c r="BM104" s="210">
        <f>(I104-(ROUND((I104*AA104),0))-(ROUND((I104*AC104),0)))*BE104</f>
        <v>0</v>
      </c>
      <c r="BN104" s="125"/>
      <c r="BO104" s="126"/>
      <c r="BP104" s="127"/>
      <c r="BQ104" s="210">
        <f t="shared" si="7"/>
        <v>0</v>
      </c>
      <c r="BR104" s="124"/>
      <c r="BS104" s="210">
        <f t="shared" si="8"/>
        <v>0</v>
      </c>
      <c r="BT104" s="124"/>
      <c r="BU104" s="210">
        <f t="shared" si="9"/>
        <v>0</v>
      </c>
      <c r="BV104" s="125"/>
      <c r="BW104" s="126"/>
      <c r="BX104" s="127"/>
      <c r="BY104" s="518">
        <f t="shared" si="10"/>
        <v>0</v>
      </c>
      <c r="BZ104" s="119"/>
    </row>
    <row r="105" spans="1:78" ht="5.15" customHeight="1" x14ac:dyDescent="0.35">
      <c r="A105" s="115"/>
      <c r="B105" s="32"/>
      <c r="C105" s="46"/>
      <c r="D105" s="32"/>
      <c r="E105" s="32"/>
      <c r="F105" s="36"/>
      <c r="H105" s="29"/>
      <c r="I105" s="139"/>
      <c r="J105" s="140"/>
      <c r="K105" s="141"/>
      <c r="L105" s="142"/>
      <c r="M105" s="139"/>
      <c r="N105" s="139"/>
      <c r="O105" s="139"/>
      <c r="P105" s="140"/>
      <c r="Q105" s="141"/>
      <c r="R105" s="142"/>
      <c r="S105" s="121"/>
      <c r="T105" s="140"/>
      <c r="U105" s="141"/>
      <c r="V105" s="142"/>
      <c r="W105" s="139"/>
      <c r="X105" s="36"/>
      <c r="Z105" s="29"/>
      <c r="AA105" s="502"/>
      <c r="AB105" s="502"/>
      <c r="AC105" s="502"/>
      <c r="AD105" s="502"/>
      <c r="AE105" s="502"/>
      <c r="AF105" s="503"/>
      <c r="AG105" s="504"/>
      <c r="AH105" s="505"/>
      <c r="AI105" s="502"/>
      <c r="AJ105" s="502"/>
      <c r="AK105" s="502"/>
      <c r="AL105" s="502"/>
      <c r="AM105" s="502"/>
      <c r="AN105" s="36"/>
      <c r="AP105" s="29"/>
      <c r="AQ105" s="121"/>
      <c r="AR105" s="139"/>
      <c r="AS105" s="121"/>
      <c r="AT105" s="139"/>
      <c r="AU105" s="121"/>
      <c r="AV105" s="139"/>
      <c r="AW105" s="121"/>
      <c r="AX105" s="36"/>
      <c r="AZ105" s="29"/>
      <c r="BA105" s="143"/>
      <c r="BB105" s="143"/>
      <c r="BC105" s="143"/>
      <c r="BD105" s="143"/>
      <c r="BE105" s="143"/>
      <c r="BF105" s="36"/>
      <c r="BH105" s="29"/>
      <c r="BI105" s="124"/>
      <c r="BJ105" s="143"/>
      <c r="BK105" s="124"/>
      <c r="BL105" s="143"/>
      <c r="BM105" s="124"/>
      <c r="BN105" s="144"/>
      <c r="BO105" s="145"/>
      <c r="BP105" s="146"/>
      <c r="BQ105" s="124"/>
      <c r="BR105" s="143"/>
      <c r="BS105" s="124"/>
      <c r="BT105" s="143"/>
      <c r="BU105" s="124"/>
      <c r="BV105" s="144"/>
      <c r="BW105" s="145"/>
      <c r="BX105" s="146"/>
      <c r="BY105" s="185"/>
      <c r="BZ105" s="36"/>
    </row>
    <row r="106" spans="1:78" s="92" customFormat="1" x14ac:dyDescent="0.35">
      <c r="A106" s="118"/>
      <c r="B106" s="46"/>
      <c r="C106" s="243" t="str">
        <f t="shared" si="11"/>
        <v/>
      </c>
      <c r="D106" s="46"/>
      <c r="E106" s="4"/>
      <c r="F106" s="119"/>
      <c r="H106" s="120"/>
      <c r="I106" s="15"/>
      <c r="J106" s="122"/>
      <c r="K106" s="40"/>
      <c r="L106" s="123"/>
      <c r="M106" s="15"/>
      <c r="N106" s="121"/>
      <c r="O106" s="15"/>
      <c r="P106" s="122"/>
      <c r="Q106" s="40"/>
      <c r="R106" s="123"/>
      <c r="S106" s="209">
        <f t="shared" si="6"/>
        <v>0</v>
      </c>
      <c r="T106" s="122"/>
      <c r="U106" s="40"/>
      <c r="V106" s="123"/>
      <c r="W106" s="15"/>
      <c r="X106" s="119"/>
      <c r="Z106" s="120"/>
      <c r="AA106" s="12"/>
      <c r="AB106" s="498"/>
      <c r="AC106" s="12"/>
      <c r="AD106" s="498"/>
      <c r="AE106" s="12"/>
      <c r="AF106" s="499"/>
      <c r="AG106" s="500"/>
      <c r="AH106" s="501"/>
      <c r="AI106" s="12"/>
      <c r="AJ106" s="498"/>
      <c r="AK106" s="12"/>
      <c r="AL106" s="498"/>
      <c r="AM106" s="12"/>
      <c r="AN106" s="119"/>
      <c r="AP106" s="120"/>
      <c r="AQ106" s="209">
        <f>ROUND($AW106*$AI106,0)</f>
        <v>0</v>
      </c>
      <c r="AR106" s="121"/>
      <c r="AS106" s="209">
        <f>ROUND($AW106*$AK106,0)</f>
        <v>0</v>
      </c>
      <c r="AT106" s="121"/>
      <c r="AU106" s="209">
        <f>AW106-AQ106-AS106</f>
        <v>0</v>
      </c>
      <c r="AV106" s="121"/>
      <c r="AW106" s="209">
        <f>$S106-$W106</f>
        <v>0</v>
      </c>
      <c r="AX106" s="119"/>
      <c r="AZ106" s="120"/>
      <c r="BA106" s="13"/>
      <c r="BB106" s="124"/>
      <c r="BC106" s="13"/>
      <c r="BD106" s="124"/>
      <c r="BE106" s="13"/>
      <c r="BF106" s="119"/>
      <c r="BH106" s="120"/>
      <c r="BI106" s="210">
        <f>(ROUND($I106*$AA106,0))*$BA106</f>
        <v>0</v>
      </c>
      <c r="BJ106" s="124"/>
      <c r="BK106" s="210">
        <f>(ROUND($I106*$AC106,0))*BC106</f>
        <v>0</v>
      </c>
      <c r="BL106" s="124"/>
      <c r="BM106" s="210">
        <f>(I106-(ROUND((I106*AA106),0))-(ROUND((I106*AC106),0)))*BE106</f>
        <v>0</v>
      </c>
      <c r="BN106" s="125"/>
      <c r="BO106" s="126"/>
      <c r="BP106" s="127"/>
      <c r="BQ106" s="210">
        <f t="shared" si="7"/>
        <v>0</v>
      </c>
      <c r="BR106" s="124"/>
      <c r="BS106" s="210">
        <f t="shared" si="8"/>
        <v>0</v>
      </c>
      <c r="BT106" s="124"/>
      <c r="BU106" s="210">
        <f t="shared" si="9"/>
        <v>0</v>
      </c>
      <c r="BV106" s="125"/>
      <c r="BW106" s="126"/>
      <c r="BX106" s="127"/>
      <c r="BY106" s="518">
        <f t="shared" si="10"/>
        <v>0</v>
      </c>
      <c r="BZ106" s="119"/>
    </row>
    <row r="107" spans="1:78" ht="5.15" customHeight="1" x14ac:dyDescent="0.35">
      <c r="A107" s="115"/>
      <c r="B107" s="32"/>
      <c r="C107" s="46"/>
      <c r="D107" s="32"/>
      <c r="E107" s="32"/>
      <c r="F107" s="36"/>
      <c r="H107" s="29"/>
      <c r="I107" s="139"/>
      <c r="J107" s="140"/>
      <c r="K107" s="141"/>
      <c r="L107" s="142"/>
      <c r="M107" s="139"/>
      <c r="N107" s="139"/>
      <c r="O107" s="139"/>
      <c r="P107" s="140"/>
      <c r="Q107" s="141"/>
      <c r="R107" s="142"/>
      <c r="S107" s="121"/>
      <c r="T107" s="140"/>
      <c r="U107" s="141"/>
      <c r="V107" s="142"/>
      <c r="W107" s="139"/>
      <c r="X107" s="36"/>
      <c r="Z107" s="29"/>
      <c r="AA107" s="502"/>
      <c r="AB107" s="502"/>
      <c r="AC107" s="502"/>
      <c r="AD107" s="502"/>
      <c r="AE107" s="502"/>
      <c r="AF107" s="503"/>
      <c r="AG107" s="504"/>
      <c r="AH107" s="505"/>
      <c r="AI107" s="502"/>
      <c r="AJ107" s="502"/>
      <c r="AK107" s="502"/>
      <c r="AL107" s="502"/>
      <c r="AM107" s="502"/>
      <c r="AN107" s="36"/>
      <c r="AP107" s="29"/>
      <c r="AQ107" s="121"/>
      <c r="AR107" s="139"/>
      <c r="AS107" s="121"/>
      <c r="AT107" s="139"/>
      <c r="AU107" s="121"/>
      <c r="AV107" s="139"/>
      <c r="AW107" s="121"/>
      <c r="AX107" s="36"/>
      <c r="AZ107" s="29"/>
      <c r="BA107" s="143"/>
      <c r="BB107" s="143"/>
      <c r="BC107" s="143"/>
      <c r="BD107" s="143"/>
      <c r="BE107" s="143"/>
      <c r="BF107" s="36"/>
      <c r="BH107" s="29"/>
      <c r="BI107" s="124"/>
      <c r="BJ107" s="143"/>
      <c r="BK107" s="124"/>
      <c r="BL107" s="143"/>
      <c r="BM107" s="124"/>
      <c r="BN107" s="144"/>
      <c r="BO107" s="145"/>
      <c r="BP107" s="146"/>
      <c r="BQ107" s="124"/>
      <c r="BR107" s="143"/>
      <c r="BS107" s="124"/>
      <c r="BT107" s="143"/>
      <c r="BU107" s="124"/>
      <c r="BV107" s="144"/>
      <c r="BW107" s="145"/>
      <c r="BX107" s="146"/>
      <c r="BY107" s="185"/>
      <c r="BZ107" s="36"/>
    </row>
    <row r="108" spans="1:78" s="92" customFormat="1" x14ac:dyDescent="0.35">
      <c r="A108" s="118"/>
      <c r="B108" s="46"/>
      <c r="C108" s="243" t="str">
        <f t="shared" si="11"/>
        <v/>
      </c>
      <c r="D108" s="46"/>
      <c r="E108" s="4"/>
      <c r="F108" s="119"/>
      <c r="H108" s="120"/>
      <c r="I108" s="15"/>
      <c r="J108" s="122"/>
      <c r="K108" s="40"/>
      <c r="L108" s="123"/>
      <c r="M108" s="15"/>
      <c r="N108" s="121"/>
      <c r="O108" s="15"/>
      <c r="P108" s="122"/>
      <c r="Q108" s="40"/>
      <c r="R108" s="123"/>
      <c r="S108" s="209">
        <f t="shared" si="6"/>
        <v>0</v>
      </c>
      <c r="T108" s="122"/>
      <c r="U108" s="40"/>
      <c r="V108" s="123"/>
      <c r="W108" s="15"/>
      <c r="X108" s="119"/>
      <c r="Z108" s="120"/>
      <c r="AA108" s="12"/>
      <c r="AB108" s="498"/>
      <c r="AC108" s="12"/>
      <c r="AD108" s="498"/>
      <c r="AE108" s="12"/>
      <c r="AF108" s="499"/>
      <c r="AG108" s="500"/>
      <c r="AH108" s="501"/>
      <c r="AI108" s="12"/>
      <c r="AJ108" s="498"/>
      <c r="AK108" s="12"/>
      <c r="AL108" s="498"/>
      <c r="AM108" s="12"/>
      <c r="AN108" s="119"/>
      <c r="AP108" s="120"/>
      <c r="AQ108" s="209">
        <f>ROUND($AW108*$AI108,0)</f>
        <v>0</v>
      </c>
      <c r="AR108" s="121"/>
      <c r="AS108" s="209">
        <f>ROUND($AW108*$AK108,0)</f>
        <v>0</v>
      </c>
      <c r="AT108" s="121"/>
      <c r="AU108" s="209">
        <f>AW108-AQ108-AS108</f>
        <v>0</v>
      </c>
      <c r="AV108" s="121"/>
      <c r="AW108" s="209">
        <f>$S108-$W108</f>
        <v>0</v>
      </c>
      <c r="AX108" s="119"/>
      <c r="AZ108" s="120"/>
      <c r="BA108" s="13"/>
      <c r="BB108" s="124"/>
      <c r="BC108" s="13"/>
      <c r="BD108" s="124"/>
      <c r="BE108" s="13"/>
      <c r="BF108" s="119"/>
      <c r="BH108" s="120"/>
      <c r="BI108" s="210">
        <f>(ROUND($I108*$AA108,0))*$BA108</f>
        <v>0</v>
      </c>
      <c r="BJ108" s="124"/>
      <c r="BK108" s="210">
        <f>(ROUND($I108*$AC108,0))*BC108</f>
        <v>0</v>
      </c>
      <c r="BL108" s="124"/>
      <c r="BM108" s="210">
        <f>(I108-(ROUND((I108*AA108),0))-(ROUND((I108*AC108),0)))*BE108</f>
        <v>0</v>
      </c>
      <c r="BN108" s="125"/>
      <c r="BO108" s="126"/>
      <c r="BP108" s="127"/>
      <c r="BQ108" s="210">
        <f t="shared" si="7"/>
        <v>0</v>
      </c>
      <c r="BR108" s="124"/>
      <c r="BS108" s="210">
        <f t="shared" si="8"/>
        <v>0</v>
      </c>
      <c r="BT108" s="124"/>
      <c r="BU108" s="210">
        <f t="shared" si="9"/>
        <v>0</v>
      </c>
      <c r="BV108" s="125"/>
      <c r="BW108" s="126"/>
      <c r="BX108" s="127"/>
      <c r="BY108" s="518">
        <f t="shared" si="10"/>
        <v>0</v>
      </c>
      <c r="BZ108" s="119"/>
    </row>
    <row r="109" spans="1:78" ht="5.15" customHeight="1" x14ac:dyDescent="0.35">
      <c r="A109" s="115"/>
      <c r="B109" s="32"/>
      <c r="C109" s="46"/>
      <c r="D109" s="32"/>
      <c r="E109" s="32"/>
      <c r="F109" s="36"/>
      <c r="H109" s="29"/>
      <c r="I109" s="139"/>
      <c r="J109" s="140"/>
      <c r="K109" s="141"/>
      <c r="L109" s="142"/>
      <c r="M109" s="139"/>
      <c r="N109" s="139"/>
      <c r="O109" s="139"/>
      <c r="P109" s="140"/>
      <c r="Q109" s="141"/>
      <c r="R109" s="142"/>
      <c r="S109" s="121"/>
      <c r="T109" s="140"/>
      <c r="U109" s="141"/>
      <c r="V109" s="142"/>
      <c r="W109" s="139"/>
      <c r="X109" s="36"/>
      <c r="Z109" s="29"/>
      <c r="AA109" s="502"/>
      <c r="AB109" s="502"/>
      <c r="AC109" s="502"/>
      <c r="AD109" s="502"/>
      <c r="AE109" s="502"/>
      <c r="AF109" s="503"/>
      <c r="AG109" s="504"/>
      <c r="AH109" s="505"/>
      <c r="AI109" s="502"/>
      <c r="AJ109" s="502"/>
      <c r="AK109" s="502"/>
      <c r="AL109" s="502"/>
      <c r="AM109" s="502"/>
      <c r="AN109" s="36"/>
      <c r="AP109" s="29"/>
      <c r="AQ109" s="121"/>
      <c r="AR109" s="139"/>
      <c r="AS109" s="121"/>
      <c r="AT109" s="139"/>
      <c r="AU109" s="121"/>
      <c r="AV109" s="139"/>
      <c r="AW109" s="121"/>
      <c r="AX109" s="36"/>
      <c r="AZ109" s="29"/>
      <c r="BA109" s="143"/>
      <c r="BB109" s="143"/>
      <c r="BC109" s="143"/>
      <c r="BD109" s="143"/>
      <c r="BE109" s="143"/>
      <c r="BF109" s="36"/>
      <c r="BH109" s="29"/>
      <c r="BI109" s="124"/>
      <c r="BJ109" s="143"/>
      <c r="BK109" s="124"/>
      <c r="BL109" s="143"/>
      <c r="BM109" s="124"/>
      <c r="BN109" s="144"/>
      <c r="BO109" s="145"/>
      <c r="BP109" s="146"/>
      <c r="BQ109" s="124"/>
      <c r="BR109" s="143"/>
      <c r="BS109" s="124"/>
      <c r="BT109" s="143"/>
      <c r="BU109" s="124"/>
      <c r="BV109" s="144"/>
      <c r="BW109" s="145"/>
      <c r="BX109" s="146"/>
      <c r="BY109" s="185"/>
      <c r="BZ109" s="36"/>
    </row>
    <row r="110" spans="1:78" s="92" customFormat="1" x14ac:dyDescent="0.35">
      <c r="A110" s="118"/>
      <c r="B110" s="46"/>
      <c r="C110" s="243" t="str">
        <f t="shared" si="11"/>
        <v/>
      </c>
      <c r="D110" s="46"/>
      <c r="E110" s="4"/>
      <c r="F110" s="119"/>
      <c r="H110" s="120"/>
      <c r="I110" s="15"/>
      <c r="J110" s="122"/>
      <c r="K110" s="40"/>
      <c r="L110" s="123"/>
      <c r="M110" s="15"/>
      <c r="N110" s="121"/>
      <c r="O110" s="15"/>
      <c r="P110" s="122"/>
      <c r="Q110" s="40"/>
      <c r="R110" s="123"/>
      <c r="S110" s="209">
        <f t="shared" si="6"/>
        <v>0</v>
      </c>
      <c r="T110" s="122"/>
      <c r="U110" s="40"/>
      <c r="V110" s="123"/>
      <c r="W110" s="15"/>
      <c r="X110" s="119"/>
      <c r="Z110" s="120"/>
      <c r="AA110" s="12"/>
      <c r="AB110" s="498"/>
      <c r="AC110" s="12"/>
      <c r="AD110" s="498"/>
      <c r="AE110" s="12"/>
      <c r="AF110" s="499"/>
      <c r="AG110" s="500"/>
      <c r="AH110" s="501"/>
      <c r="AI110" s="12"/>
      <c r="AJ110" s="498"/>
      <c r="AK110" s="12"/>
      <c r="AL110" s="498"/>
      <c r="AM110" s="12"/>
      <c r="AN110" s="119"/>
      <c r="AP110" s="120"/>
      <c r="AQ110" s="209">
        <f>ROUND($AW110*$AI110,0)</f>
        <v>0</v>
      </c>
      <c r="AR110" s="121"/>
      <c r="AS110" s="209">
        <f>ROUND($AW110*$AK110,0)</f>
        <v>0</v>
      </c>
      <c r="AT110" s="121"/>
      <c r="AU110" s="209">
        <f>AW110-AQ110-AS110</f>
        <v>0</v>
      </c>
      <c r="AV110" s="121"/>
      <c r="AW110" s="209">
        <f>$S110-$W110</f>
        <v>0</v>
      </c>
      <c r="AX110" s="119"/>
      <c r="AZ110" s="120"/>
      <c r="BA110" s="13"/>
      <c r="BB110" s="124"/>
      <c r="BC110" s="13"/>
      <c r="BD110" s="124"/>
      <c r="BE110" s="13"/>
      <c r="BF110" s="119"/>
      <c r="BH110" s="120"/>
      <c r="BI110" s="210">
        <f>(ROUND($I110*$AA110,0))*$BA110</f>
        <v>0</v>
      </c>
      <c r="BJ110" s="124"/>
      <c r="BK110" s="210">
        <f>(ROUND($I110*$AC110,0))*BC110</f>
        <v>0</v>
      </c>
      <c r="BL110" s="124"/>
      <c r="BM110" s="210">
        <f>(I110-(ROUND((I110*AA110),0))-(ROUND((I110*AC110),0)))*BE110</f>
        <v>0</v>
      </c>
      <c r="BN110" s="125"/>
      <c r="BO110" s="126"/>
      <c r="BP110" s="127"/>
      <c r="BQ110" s="210">
        <f t="shared" si="7"/>
        <v>0</v>
      </c>
      <c r="BR110" s="124"/>
      <c r="BS110" s="210">
        <f t="shared" si="8"/>
        <v>0</v>
      </c>
      <c r="BT110" s="124"/>
      <c r="BU110" s="210">
        <f t="shared" si="9"/>
        <v>0</v>
      </c>
      <c r="BV110" s="125"/>
      <c r="BW110" s="126"/>
      <c r="BX110" s="127"/>
      <c r="BY110" s="518">
        <f t="shared" si="10"/>
        <v>0</v>
      </c>
      <c r="BZ110" s="119"/>
    </row>
    <row r="111" spans="1:78" ht="5.15" customHeight="1" x14ac:dyDescent="0.35">
      <c r="A111" s="115"/>
      <c r="B111" s="32"/>
      <c r="C111" s="46"/>
      <c r="D111" s="32"/>
      <c r="E111" s="32"/>
      <c r="F111" s="36"/>
      <c r="H111" s="29"/>
      <c r="I111" s="139"/>
      <c r="J111" s="140"/>
      <c r="K111" s="141"/>
      <c r="L111" s="142"/>
      <c r="M111" s="139"/>
      <c r="N111" s="139"/>
      <c r="O111" s="139"/>
      <c r="P111" s="140"/>
      <c r="Q111" s="141"/>
      <c r="R111" s="142"/>
      <c r="S111" s="121"/>
      <c r="T111" s="140"/>
      <c r="U111" s="141"/>
      <c r="V111" s="142"/>
      <c r="W111" s="139"/>
      <c r="X111" s="36"/>
      <c r="Z111" s="29"/>
      <c r="AA111" s="502"/>
      <c r="AB111" s="502"/>
      <c r="AC111" s="502"/>
      <c r="AD111" s="502"/>
      <c r="AE111" s="502"/>
      <c r="AF111" s="503"/>
      <c r="AG111" s="504"/>
      <c r="AH111" s="505"/>
      <c r="AI111" s="502"/>
      <c r="AJ111" s="502"/>
      <c r="AK111" s="502"/>
      <c r="AL111" s="502"/>
      <c r="AM111" s="502"/>
      <c r="AN111" s="36"/>
      <c r="AP111" s="29"/>
      <c r="AQ111" s="121"/>
      <c r="AR111" s="139"/>
      <c r="AS111" s="121"/>
      <c r="AT111" s="139"/>
      <c r="AU111" s="121"/>
      <c r="AV111" s="139"/>
      <c r="AW111" s="121"/>
      <c r="AX111" s="36"/>
      <c r="AZ111" s="29"/>
      <c r="BA111" s="143"/>
      <c r="BB111" s="143"/>
      <c r="BC111" s="143"/>
      <c r="BD111" s="143"/>
      <c r="BE111" s="143"/>
      <c r="BF111" s="36"/>
      <c r="BH111" s="29"/>
      <c r="BI111" s="124"/>
      <c r="BJ111" s="143"/>
      <c r="BK111" s="124"/>
      <c r="BL111" s="143"/>
      <c r="BM111" s="124"/>
      <c r="BN111" s="144"/>
      <c r="BO111" s="145"/>
      <c r="BP111" s="146"/>
      <c r="BQ111" s="124"/>
      <c r="BR111" s="143"/>
      <c r="BS111" s="124"/>
      <c r="BT111" s="143"/>
      <c r="BU111" s="124"/>
      <c r="BV111" s="144"/>
      <c r="BW111" s="145"/>
      <c r="BX111" s="146"/>
      <c r="BY111" s="185"/>
      <c r="BZ111" s="36"/>
    </row>
    <row r="112" spans="1:78" s="92" customFormat="1" x14ac:dyDescent="0.35">
      <c r="A112" s="118"/>
      <c r="B112" s="46"/>
      <c r="C112" s="243" t="str">
        <f t="shared" si="11"/>
        <v/>
      </c>
      <c r="D112" s="46"/>
      <c r="E112" s="4"/>
      <c r="F112" s="119"/>
      <c r="H112" s="120"/>
      <c r="I112" s="15"/>
      <c r="J112" s="122"/>
      <c r="K112" s="40"/>
      <c r="L112" s="123"/>
      <c r="M112" s="15"/>
      <c r="N112" s="121"/>
      <c r="O112" s="15"/>
      <c r="P112" s="122"/>
      <c r="Q112" s="40"/>
      <c r="R112" s="123"/>
      <c r="S112" s="209">
        <f t="shared" si="6"/>
        <v>0</v>
      </c>
      <c r="T112" s="122"/>
      <c r="U112" s="40"/>
      <c r="V112" s="123"/>
      <c r="W112" s="15"/>
      <c r="X112" s="119"/>
      <c r="Z112" s="120"/>
      <c r="AA112" s="12"/>
      <c r="AB112" s="498"/>
      <c r="AC112" s="12"/>
      <c r="AD112" s="498"/>
      <c r="AE112" s="12"/>
      <c r="AF112" s="499"/>
      <c r="AG112" s="500"/>
      <c r="AH112" s="501"/>
      <c r="AI112" s="12"/>
      <c r="AJ112" s="498"/>
      <c r="AK112" s="12"/>
      <c r="AL112" s="498"/>
      <c r="AM112" s="12"/>
      <c r="AN112" s="119"/>
      <c r="AP112" s="120"/>
      <c r="AQ112" s="209">
        <f>ROUND($AW112*$AI112,0)</f>
        <v>0</v>
      </c>
      <c r="AR112" s="121"/>
      <c r="AS112" s="209">
        <f>ROUND($AW112*$AK112,0)</f>
        <v>0</v>
      </c>
      <c r="AT112" s="121"/>
      <c r="AU112" s="209">
        <f>AW112-AQ112-AS112</f>
        <v>0</v>
      </c>
      <c r="AV112" s="121"/>
      <c r="AW112" s="209">
        <f>$S112-$W112</f>
        <v>0</v>
      </c>
      <c r="AX112" s="119"/>
      <c r="AZ112" s="120"/>
      <c r="BA112" s="13"/>
      <c r="BB112" s="124"/>
      <c r="BC112" s="13"/>
      <c r="BD112" s="124"/>
      <c r="BE112" s="13"/>
      <c r="BF112" s="119"/>
      <c r="BH112" s="120"/>
      <c r="BI112" s="210">
        <f>(ROUND($I112*$AA112,0))*$BA112</f>
        <v>0</v>
      </c>
      <c r="BJ112" s="124"/>
      <c r="BK112" s="210">
        <f>(ROUND($I112*$AC112,0))*BC112</f>
        <v>0</v>
      </c>
      <c r="BL112" s="124"/>
      <c r="BM112" s="210">
        <f>(I112-(ROUND((I112*AA112),0))-(ROUND((I112*AC112),0)))*BE112</f>
        <v>0</v>
      </c>
      <c r="BN112" s="125"/>
      <c r="BO112" s="126"/>
      <c r="BP112" s="127"/>
      <c r="BQ112" s="210">
        <f t="shared" si="7"/>
        <v>0</v>
      </c>
      <c r="BR112" s="124"/>
      <c r="BS112" s="210">
        <f t="shared" si="8"/>
        <v>0</v>
      </c>
      <c r="BT112" s="124"/>
      <c r="BU112" s="210">
        <f t="shared" si="9"/>
        <v>0</v>
      </c>
      <c r="BV112" s="125"/>
      <c r="BW112" s="126"/>
      <c r="BX112" s="127"/>
      <c r="BY112" s="518">
        <f t="shared" si="10"/>
        <v>0</v>
      </c>
      <c r="BZ112" s="119"/>
    </row>
    <row r="113" spans="1:78" ht="5.15" customHeight="1" x14ac:dyDescent="0.35">
      <c r="A113" s="115"/>
      <c r="B113" s="32"/>
      <c r="C113" s="46"/>
      <c r="D113" s="32"/>
      <c r="E113" s="32"/>
      <c r="F113" s="36"/>
      <c r="H113" s="29"/>
      <c r="I113" s="139"/>
      <c r="J113" s="140"/>
      <c r="K113" s="141"/>
      <c r="L113" s="142"/>
      <c r="M113" s="139"/>
      <c r="N113" s="139"/>
      <c r="O113" s="139"/>
      <c r="P113" s="140"/>
      <c r="Q113" s="141"/>
      <c r="R113" s="142"/>
      <c r="S113" s="121"/>
      <c r="T113" s="140"/>
      <c r="U113" s="141"/>
      <c r="V113" s="142"/>
      <c r="W113" s="139"/>
      <c r="X113" s="36"/>
      <c r="Z113" s="29"/>
      <c r="AA113" s="502"/>
      <c r="AB113" s="502"/>
      <c r="AC113" s="502"/>
      <c r="AD113" s="502"/>
      <c r="AE113" s="502"/>
      <c r="AF113" s="503"/>
      <c r="AG113" s="504"/>
      <c r="AH113" s="505"/>
      <c r="AI113" s="502"/>
      <c r="AJ113" s="502"/>
      <c r="AK113" s="502"/>
      <c r="AL113" s="502"/>
      <c r="AM113" s="502"/>
      <c r="AN113" s="36"/>
      <c r="AP113" s="29"/>
      <c r="AQ113" s="121"/>
      <c r="AR113" s="139"/>
      <c r="AS113" s="121"/>
      <c r="AT113" s="139"/>
      <c r="AU113" s="121"/>
      <c r="AV113" s="139"/>
      <c r="AW113" s="121"/>
      <c r="AX113" s="36"/>
      <c r="AZ113" s="29"/>
      <c r="BA113" s="143"/>
      <c r="BB113" s="143"/>
      <c r="BC113" s="143"/>
      <c r="BD113" s="143"/>
      <c r="BE113" s="143"/>
      <c r="BF113" s="36"/>
      <c r="BH113" s="29"/>
      <c r="BI113" s="124"/>
      <c r="BJ113" s="143"/>
      <c r="BK113" s="124"/>
      <c r="BL113" s="143"/>
      <c r="BM113" s="124"/>
      <c r="BN113" s="144"/>
      <c r="BO113" s="145"/>
      <c r="BP113" s="146"/>
      <c r="BQ113" s="124"/>
      <c r="BR113" s="143"/>
      <c r="BS113" s="124"/>
      <c r="BT113" s="143"/>
      <c r="BU113" s="124"/>
      <c r="BV113" s="144"/>
      <c r="BW113" s="145"/>
      <c r="BX113" s="146"/>
      <c r="BY113" s="185"/>
      <c r="BZ113" s="36"/>
    </row>
    <row r="114" spans="1:78" s="92" customFormat="1" x14ac:dyDescent="0.35">
      <c r="A114" s="118"/>
      <c r="B114" s="46"/>
      <c r="C114" s="243" t="str">
        <f t="shared" si="11"/>
        <v/>
      </c>
      <c r="D114" s="46"/>
      <c r="E114" s="4"/>
      <c r="F114" s="119"/>
      <c r="H114" s="120"/>
      <c r="I114" s="15"/>
      <c r="J114" s="122"/>
      <c r="K114" s="40"/>
      <c r="L114" s="123"/>
      <c r="M114" s="15"/>
      <c r="N114" s="121"/>
      <c r="O114" s="15"/>
      <c r="P114" s="122"/>
      <c r="Q114" s="40"/>
      <c r="R114" s="123"/>
      <c r="S114" s="209">
        <f t="shared" si="6"/>
        <v>0</v>
      </c>
      <c r="T114" s="122"/>
      <c r="U114" s="40"/>
      <c r="V114" s="123"/>
      <c r="W114" s="15"/>
      <c r="X114" s="119"/>
      <c r="Z114" s="120"/>
      <c r="AA114" s="12"/>
      <c r="AB114" s="498"/>
      <c r="AC114" s="12"/>
      <c r="AD114" s="498"/>
      <c r="AE114" s="12"/>
      <c r="AF114" s="499"/>
      <c r="AG114" s="500"/>
      <c r="AH114" s="501"/>
      <c r="AI114" s="12"/>
      <c r="AJ114" s="498"/>
      <c r="AK114" s="12"/>
      <c r="AL114" s="498"/>
      <c r="AM114" s="12"/>
      <c r="AN114" s="119"/>
      <c r="AP114" s="120"/>
      <c r="AQ114" s="209">
        <f>ROUND($AW114*$AI114,0)</f>
        <v>0</v>
      </c>
      <c r="AR114" s="121"/>
      <c r="AS114" s="209">
        <f>ROUND($AW114*$AK114,0)</f>
        <v>0</v>
      </c>
      <c r="AT114" s="121"/>
      <c r="AU114" s="209">
        <f>AW114-AQ114-AS114</f>
        <v>0</v>
      </c>
      <c r="AV114" s="121"/>
      <c r="AW114" s="209">
        <f>$S114-$W114</f>
        <v>0</v>
      </c>
      <c r="AX114" s="119"/>
      <c r="AZ114" s="120"/>
      <c r="BA114" s="13"/>
      <c r="BB114" s="124"/>
      <c r="BC114" s="13"/>
      <c r="BD114" s="124"/>
      <c r="BE114" s="13"/>
      <c r="BF114" s="119"/>
      <c r="BH114" s="120"/>
      <c r="BI114" s="210">
        <f>(ROUND($I114*$AA114,0))*$BA114</f>
        <v>0</v>
      </c>
      <c r="BJ114" s="124"/>
      <c r="BK114" s="210">
        <f>(ROUND($I114*$AC114,0))*BC114</f>
        <v>0</v>
      </c>
      <c r="BL114" s="124"/>
      <c r="BM114" s="210">
        <f>(I114-(ROUND((I114*AA114),0))-(ROUND((I114*AC114),0)))*BE114</f>
        <v>0</v>
      </c>
      <c r="BN114" s="125"/>
      <c r="BO114" s="126"/>
      <c r="BP114" s="127"/>
      <c r="BQ114" s="210">
        <f t="shared" si="7"/>
        <v>0</v>
      </c>
      <c r="BR114" s="124"/>
      <c r="BS114" s="210">
        <f t="shared" si="8"/>
        <v>0</v>
      </c>
      <c r="BT114" s="124"/>
      <c r="BU114" s="210">
        <f t="shared" si="9"/>
        <v>0</v>
      </c>
      <c r="BV114" s="125"/>
      <c r="BW114" s="126"/>
      <c r="BX114" s="127"/>
      <c r="BY114" s="518">
        <f t="shared" si="10"/>
        <v>0</v>
      </c>
      <c r="BZ114" s="119"/>
    </row>
    <row r="115" spans="1:78" ht="5.15" customHeight="1" x14ac:dyDescent="0.35">
      <c r="A115" s="115"/>
      <c r="B115" s="32"/>
      <c r="C115" s="46"/>
      <c r="D115" s="32"/>
      <c r="E115" s="32"/>
      <c r="F115" s="36"/>
      <c r="H115" s="29"/>
      <c r="I115" s="139"/>
      <c r="J115" s="140"/>
      <c r="K115" s="141"/>
      <c r="L115" s="142"/>
      <c r="M115" s="139"/>
      <c r="N115" s="139"/>
      <c r="O115" s="139"/>
      <c r="P115" s="140"/>
      <c r="Q115" s="141"/>
      <c r="R115" s="142"/>
      <c r="S115" s="121"/>
      <c r="T115" s="140"/>
      <c r="U115" s="141"/>
      <c r="V115" s="142"/>
      <c r="W115" s="139"/>
      <c r="X115" s="36"/>
      <c r="Z115" s="29"/>
      <c r="AA115" s="502"/>
      <c r="AB115" s="502"/>
      <c r="AC115" s="502"/>
      <c r="AD115" s="502"/>
      <c r="AE115" s="502"/>
      <c r="AF115" s="503"/>
      <c r="AG115" s="504"/>
      <c r="AH115" s="505"/>
      <c r="AI115" s="502"/>
      <c r="AJ115" s="502"/>
      <c r="AK115" s="502"/>
      <c r="AL115" s="502"/>
      <c r="AM115" s="502"/>
      <c r="AN115" s="36"/>
      <c r="AP115" s="29"/>
      <c r="AQ115" s="121"/>
      <c r="AR115" s="139"/>
      <c r="AS115" s="121"/>
      <c r="AT115" s="139"/>
      <c r="AU115" s="121"/>
      <c r="AV115" s="139"/>
      <c r="AW115" s="121"/>
      <c r="AX115" s="36"/>
      <c r="AZ115" s="29"/>
      <c r="BA115" s="143"/>
      <c r="BB115" s="143"/>
      <c r="BC115" s="143"/>
      <c r="BD115" s="143"/>
      <c r="BE115" s="143"/>
      <c r="BF115" s="36"/>
      <c r="BH115" s="29"/>
      <c r="BI115" s="124"/>
      <c r="BJ115" s="143"/>
      <c r="BK115" s="124"/>
      <c r="BL115" s="143"/>
      <c r="BM115" s="124"/>
      <c r="BN115" s="144"/>
      <c r="BO115" s="145"/>
      <c r="BP115" s="146"/>
      <c r="BQ115" s="124"/>
      <c r="BR115" s="143"/>
      <c r="BS115" s="124"/>
      <c r="BT115" s="143"/>
      <c r="BU115" s="124"/>
      <c r="BV115" s="144"/>
      <c r="BW115" s="145"/>
      <c r="BX115" s="146"/>
      <c r="BY115" s="185"/>
      <c r="BZ115" s="36"/>
    </row>
    <row r="116" spans="1:78" s="92" customFormat="1" x14ac:dyDescent="0.35">
      <c r="A116" s="118"/>
      <c r="B116" s="46"/>
      <c r="C116" s="11"/>
      <c r="D116" s="46"/>
      <c r="E116" s="4"/>
      <c r="F116" s="119"/>
      <c r="H116" s="120"/>
      <c r="I116" s="15"/>
      <c r="J116" s="122"/>
      <c r="K116" s="40"/>
      <c r="L116" s="123"/>
      <c r="M116" s="15"/>
      <c r="N116" s="121"/>
      <c r="O116" s="15"/>
      <c r="P116" s="122"/>
      <c r="Q116" s="40"/>
      <c r="R116" s="123"/>
      <c r="S116" s="209">
        <f t="shared" si="6"/>
        <v>0</v>
      </c>
      <c r="T116" s="122"/>
      <c r="U116" s="40"/>
      <c r="V116" s="123"/>
      <c r="W116" s="15"/>
      <c r="X116" s="119"/>
      <c r="Z116" s="120"/>
      <c r="AA116" s="12"/>
      <c r="AB116" s="498"/>
      <c r="AC116" s="12"/>
      <c r="AD116" s="498"/>
      <c r="AE116" s="12"/>
      <c r="AF116" s="499"/>
      <c r="AG116" s="500"/>
      <c r="AH116" s="501"/>
      <c r="AI116" s="12"/>
      <c r="AJ116" s="498"/>
      <c r="AK116" s="12"/>
      <c r="AL116" s="498"/>
      <c r="AM116" s="12"/>
      <c r="AN116" s="119"/>
      <c r="AP116" s="120"/>
      <c r="AQ116" s="209">
        <f>ROUND($AW116*$AI116,0)</f>
        <v>0</v>
      </c>
      <c r="AR116" s="121"/>
      <c r="AS116" s="209">
        <f>ROUND($AW116*$AK116,0)</f>
        <v>0</v>
      </c>
      <c r="AT116" s="121"/>
      <c r="AU116" s="209">
        <f>AW116-AQ116-AS116</f>
        <v>0</v>
      </c>
      <c r="AV116" s="121"/>
      <c r="AW116" s="209">
        <f>$S116-$W116</f>
        <v>0</v>
      </c>
      <c r="AX116" s="119"/>
      <c r="AZ116" s="120"/>
      <c r="BA116" s="13"/>
      <c r="BB116" s="124"/>
      <c r="BC116" s="13"/>
      <c r="BD116" s="124"/>
      <c r="BE116" s="13"/>
      <c r="BF116" s="119"/>
      <c r="BH116" s="120"/>
      <c r="BI116" s="210">
        <f>(ROUND($I116*$AA116,0))*$BA116</f>
        <v>0</v>
      </c>
      <c r="BJ116" s="124"/>
      <c r="BK116" s="210">
        <f>(ROUND($I116*$AC116,0))*BC116</f>
        <v>0</v>
      </c>
      <c r="BL116" s="124"/>
      <c r="BM116" s="210">
        <f>(I116-(ROUND((I116*AA116),0))-(ROUND((I116*AC116),0)))*BE116</f>
        <v>0</v>
      </c>
      <c r="BN116" s="125"/>
      <c r="BO116" s="126"/>
      <c r="BP116" s="127"/>
      <c r="BQ116" s="210">
        <f t="shared" si="7"/>
        <v>0</v>
      </c>
      <c r="BR116" s="124"/>
      <c r="BS116" s="210">
        <f t="shared" si="8"/>
        <v>0</v>
      </c>
      <c r="BT116" s="124"/>
      <c r="BU116" s="210">
        <f t="shared" si="9"/>
        <v>0</v>
      </c>
      <c r="BV116" s="125"/>
      <c r="BW116" s="126"/>
      <c r="BX116" s="127"/>
      <c r="BY116" s="518">
        <f t="shared" si="10"/>
        <v>0</v>
      </c>
      <c r="BZ116" s="119"/>
    </row>
    <row r="117" spans="1:78" ht="5.15" customHeight="1" x14ac:dyDescent="0.35">
      <c r="A117" s="115"/>
      <c r="B117" s="32"/>
      <c r="C117" s="46"/>
      <c r="D117" s="32"/>
      <c r="E117" s="32"/>
      <c r="F117" s="36"/>
      <c r="H117" s="29"/>
      <c r="I117" s="139"/>
      <c r="J117" s="140"/>
      <c r="K117" s="141"/>
      <c r="L117" s="142"/>
      <c r="M117" s="139"/>
      <c r="N117" s="139"/>
      <c r="O117" s="139"/>
      <c r="P117" s="140"/>
      <c r="Q117" s="141"/>
      <c r="R117" s="142"/>
      <c r="S117" s="121"/>
      <c r="T117" s="140"/>
      <c r="U117" s="141"/>
      <c r="V117" s="142"/>
      <c r="W117" s="139"/>
      <c r="X117" s="36"/>
      <c r="Z117" s="29"/>
      <c r="AA117" s="502"/>
      <c r="AB117" s="502"/>
      <c r="AC117" s="502"/>
      <c r="AD117" s="502"/>
      <c r="AE117" s="502"/>
      <c r="AF117" s="503"/>
      <c r="AG117" s="504"/>
      <c r="AH117" s="505"/>
      <c r="AI117" s="502"/>
      <c r="AJ117" s="502"/>
      <c r="AK117" s="502"/>
      <c r="AL117" s="502"/>
      <c r="AM117" s="502"/>
      <c r="AN117" s="36"/>
      <c r="AP117" s="29"/>
      <c r="AQ117" s="121"/>
      <c r="AR117" s="139"/>
      <c r="AS117" s="121"/>
      <c r="AT117" s="139"/>
      <c r="AU117" s="121"/>
      <c r="AV117" s="139"/>
      <c r="AW117" s="121"/>
      <c r="AX117" s="36"/>
      <c r="AZ117" s="29"/>
      <c r="BA117" s="143"/>
      <c r="BB117" s="143"/>
      <c r="BC117" s="143"/>
      <c r="BD117" s="143"/>
      <c r="BE117" s="143"/>
      <c r="BF117" s="36"/>
      <c r="BH117" s="29"/>
      <c r="BI117" s="124"/>
      <c r="BJ117" s="143"/>
      <c r="BK117" s="124"/>
      <c r="BL117" s="143"/>
      <c r="BM117" s="124"/>
      <c r="BN117" s="144"/>
      <c r="BO117" s="145"/>
      <c r="BP117" s="146"/>
      <c r="BQ117" s="124"/>
      <c r="BR117" s="143"/>
      <c r="BS117" s="124"/>
      <c r="BT117" s="143"/>
      <c r="BU117" s="124"/>
      <c r="BV117" s="144"/>
      <c r="BW117" s="145"/>
      <c r="BX117" s="146"/>
      <c r="BY117" s="185"/>
      <c r="BZ117" s="36"/>
    </row>
    <row r="118" spans="1:78" s="92" customFormat="1" x14ac:dyDescent="0.35">
      <c r="A118" s="118"/>
      <c r="B118" s="46"/>
      <c r="C118" s="11"/>
      <c r="D118" s="46"/>
      <c r="E118" s="4"/>
      <c r="F118" s="119"/>
      <c r="H118" s="120"/>
      <c r="I118" s="15"/>
      <c r="J118" s="122"/>
      <c r="K118" s="40"/>
      <c r="L118" s="123"/>
      <c r="M118" s="15"/>
      <c r="N118" s="121"/>
      <c r="O118" s="15"/>
      <c r="P118" s="122"/>
      <c r="Q118" s="40"/>
      <c r="R118" s="123"/>
      <c r="S118" s="209">
        <f t="shared" si="6"/>
        <v>0</v>
      </c>
      <c r="T118" s="122"/>
      <c r="U118" s="40"/>
      <c r="V118" s="123"/>
      <c r="W118" s="15"/>
      <c r="X118" s="119"/>
      <c r="Z118" s="120"/>
      <c r="AA118" s="12"/>
      <c r="AB118" s="498"/>
      <c r="AC118" s="12"/>
      <c r="AD118" s="498"/>
      <c r="AE118" s="12"/>
      <c r="AF118" s="499"/>
      <c r="AG118" s="500"/>
      <c r="AH118" s="501"/>
      <c r="AI118" s="12"/>
      <c r="AJ118" s="498"/>
      <c r="AK118" s="12"/>
      <c r="AL118" s="498"/>
      <c r="AM118" s="12"/>
      <c r="AN118" s="119"/>
      <c r="AP118" s="120"/>
      <c r="AQ118" s="209">
        <f>ROUND($AW118*$AI118,0)</f>
        <v>0</v>
      </c>
      <c r="AR118" s="121"/>
      <c r="AS118" s="209">
        <f>ROUND($AW118*$AK118,0)</f>
        <v>0</v>
      </c>
      <c r="AT118" s="121"/>
      <c r="AU118" s="209">
        <f>AW118-AQ118-AS118</f>
        <v>0</v>
      </c>
      <c r="AV118" s="121"/>
      <c r="AW118" s="209">
        <f>$S118-$W118</f>
        <v>0</v>
      </c>
      <c r="AX118" s="119"/>
      <c r="AZ118" s="120"/>
      <c r="BA118" s="13"/>
      <c r="BB118" s="124"/>
      <c r="BC118" s="13"/>
      <c r="BD118" s="124"/>
      <c r="BE118" s="13"/>
      <c r="BF118" s="119"/>
      <c r="BH118" s="120"/>
      <c r="BI118" s="210">
        <f>(ROUND($I118*$AA118,0))*$BA118</f>
        <v>0</v>
      </c>
      <c r="BJ118" s="124"/>
      <c r="BK118" s="210">
        <f>(ROUND($I118*$AC118,0))*BC118</f>
        <v>0</v>
      </c>
      <c r="BL118" s="124"/>
      <c r="BM118" s="210">
        <f>(I118-(ROUND((I118*AA118),0))-(ROUND((I118*AC118),0)))*BE118</f>
        <v>0</v>
      </c>
      <c r="BN118" s="125"/>
      <c r="BO118" s="126"/>
      <c r="BP118" s="127"/>
      <c r="BQ118" s="210">
        <f t="shared" si="7"/>
        <v>0</v>
      </c>
      <c r="BR118" s="124"/>
      <c r="BS118" s="210">
        <f t="shared" si="8"/>
        <v>0</v>
      </c>
      <c r="BT118" s="124"/>
      <c r="BU118" s="210">
        <f t="shared" si="9"/>
        <v>0</v>
      </c>
      <c r="BV118" s="125"/>
      <c r="BW118" s="126"/>
      <c r="BX118" s="127"/>
      <c r="BY118" s="518">
        <f t="shared" si="10"/>
        <v>0</v>
      </c>
      <c r="BZ118" s="119"/>
    </row>
    <row r="119" spans="1:78" ht="5.15" customHeight="1" x14ac:dyDescent="0.35">
      <c r="A119" s="115"/>
      <c r="B119" s="32"/>
      <c r="C119" s="46"/>
      <c r="D119" s="32"/>
      <c r="E119" s="32"/>
      <c r="F119" s="36"/>
      <c r="H119" s="29"/>
      <c r="I119" s="139"/>
      <c r="J119" s="140"/>
      <c r="K119" s="141"/>
      <c r="L119" s="142"/>
      <c r="M119" s="139"/>
      <c r="N119" s="139"/>
      <c r="O119" s="139"/>
      <c r="P119" s="140"/>
      <c r="Q119" s="141"/>
      <c r="R119" s="142"/>
      <c r="S119" s="121"/>
      <c r="T119" s="140"/>
      <c r="U119" s="141"/>
      <c r="V119" s="142"/>
      <c r="W119" s="139"/>
      <c r="X119" s="36"/>
      <c r="Z119" s="29"/>
      <c r="AA119" s="502"/>
      <c r="AB119" s="502"/>
      <c r="AC119" s="502"/>
      <c r="AD119" s="502"/>
      <c r="AE119" s="502"/>
      <c r="AF119" s="503"/>
      <c r="AG119" s="504"/>
      <c r="AH119" s="505"/>
      <c r="AI119" s="502"/>
      <c r="AJ119" s="502"/>
      <c r="AK119" s="502"/>
      <c r="AL119" s="502"/>
      <c r="AM119" s="502"/>
      <c r="AN119" s="36"/>
      <c r="AP119" s="29"/>
      <c r="AQ119" s="121"/>
      <c r="AR119" s="139"/>
      <c r="AS119" s="121"/>
      <c r="AT119" s="139"/>
      <c r="AU119" s="121"/>
      <c r="AV119" s="139"/>
      <c r="AW119" s="121"/>
      <c r="AX119" s="36"/>
      <c r="AZ119" s="29"/>
      <c r="BA119" s="143"/>
      <c r="BB119" s="143"/>
      <c r="BC119" s="143"/>
      <c r="BD119" s="143"/>
      <c r="BE119" s="143"/>
      <c r="BF119" s="36"/>
      <c r="BH119" s="29"/>
      <c r="BI119" s="124"/>
      <c r="BJ119" s="143"/>
      <c r="BK119" s="124"/>
      <c r="BL119" s="143"/>
      <c r="BM119" s="124"/>
      <c r="BN119" s="144"/>
      <c r="BO119" s="145"/>
      <c r="BP119" s="146"/>
      <c r="BQ119" s="124"/>
      <c r="BR119" s="143"/>
      <c r="BS119" s="124"/>
      <c r="BT119" s="143"/>
      <c r="BU119" s="124"/>
      <c r="BV119" s="144"/>
      <c r="BW119" s="145"/>
      <c r="BX119" s="146"/>
      <c r="BY119" s="185"/>
      <c r="BZ119" s="36"/>
    </row>
    <row r="120" spans="1:78" s="92" customFormat="1" x14ac:dyDescent="0.35">
      <c r="A120" s="118"/>
      <c r="B120" s="46"/>
      <c r="C120" s="11"/>
      <c r="D120" s="46"/>
      <c r="E120" s="4"/>
      <c r="F120" s="119"/>
      <c r="H120" s="120"/>
      <c r="I120" s="15"/>
      <c r="J120" s="122"/>
      <c r="K120" s="40"/>
      <c r="L120" s="123"/>
      <c r="M120" s="15"/>
      <c r="N120" s="121"/>
      <c r="O120" s="15"/>
      <c r="P120" s="122"/>
      <c r="Q120" s="40"/>
      <c r="R120" s="123"/>
      <c r="S120" s="209">
        <f t="shared" si="6"/>
        <v>0</v>
      </c>
      <c r="T120" s="122"/>
      <c r="U120" s="40"/>
      <c r="V120" s="123"/>
      <c r="W120" s="15"/>
      <c r="X120" s="119"/>
      <c r="Z120" s="120"/>
      <c r="AA120" s="12"/>
      <c r="AB120" s="498"/>
      <c r="AC120" s="12"/>
      <c r="AD120" s="498"/>
      <c r="AE120" s="12"/>
      <c r="AF120" s="499"/>
      <c r="AG120" s="500"/>
      <c r="AH120" s="501"/>
      <c r="AI120" s="12"/>
      <c r="AJ120" s="498"/>
      <c r="AK120" s="12"/>
      <c r="AL120" s="498"/>
      <c r="AM120" s="12"/>
      <c r="AN120" s="119"/>
      <c r="AP120" s="120"/>
      <c r="AQ120" s="209">
        <f>ROUND($AW120*$AI120,0)</f>
        <v>0</v>
      </c>
      <c r="AR120" s="121"/>
      <c r="AS120" s="209">
        <f>ROUND($AW120*$AK120,0)</f>
        <v>0</v>
      </c>
      <c r="AT120" s="121"/>
      <c r="AU120" s="209">
        <f>AW120-AQ120-AS120</f>
        <v>0</v>
      </c>
      <c r="AV120" s="121"/>
      <c r="AW120" s="209">
        <f>$S120-$W120</f>
        <v>0</v>
      </c>
      <c r="AX120" s="119"/>
      <c r="AZ120" s="120"/>
      <c r="BA120" s="13"/>
      <c r="BB120" s="124"/>
      <c r="BC120" s="13"/>
      <c r="BD120" s="124"/>
      <c r="BE120" s="13"/>
      <c r="BF120" s="119"/>
      <c r="BH120" s="120"/>
      <c r="BI120" s="210">
        <f>(ROUND($I120*$AA120,0))*$BA120</f>
        <v>0</v>
      </c>
      <c r="BJ120" s="124"/>
      <c r="BK120" s="210">
        <f>(ROUND($I120*$AC120,0))*BC120</f>
        <v>0</v>
      </c>
      <c r="BL120" s="124"/>
      <c r="BM120" s="210">
        <f>(I120-(ROUND((I120*AA120),0))-(ROUND((I120*AC120),0)))*BE120</f>
        <v>0</v>
      </c>
      <c r="BN120" s="125"/>
      <c r="BO120" s="126"/>
      <c r="BP120" s="127"/>
      <c r="BQ120" s="210">
        <f t="shared" si="7"/>
        <v>0</v>
      </c>
      <c r="BR120" s="124"/>
      <c r="BS120" s="210">
        <f t="shared" si="8"/>
        <v>0</v>
      </c>
      <c r="BT120" s="124"/>
      <c r="BU120" s="210">
        <f t="shared" si="9"/>
        <v>0</v>
      </c>
      <c r="BV120" s="125"/>
      <c r="BW120" s="126"/>
      <c r="BX120" s="127"/>
      <c r="BY120" s="518">
        <f t="shared" si="10"/>
        <v>0</v>
      </c>
      <c r="BZ120" s="119"/>
    </row>
    <row r="121" spans="1:78" ht="5.15" customHeight="1" x14ac:dyDescent="0.35">
      <c r="A121" s="115"/>
      <c r="B121" s="32"/>
      <c r="C121" s="46"/>
      <c r="D121" s="32"/>
      <c r="E121" s="32"/>
      <c r="F121" s="36"/>
      <c r="H121" s="29"/>
      <c r="I121" s="139"/>
      <c r="J121" s="140"/>
      <c r="K121" s="141"/>
      <c r="L121" s="142"/>
      <c r="M121" s="139"/>
      <c r="N121" s="139"/>
      <c r="O121" s="139"/>
      <c r="P121" s="140"/>
      <c r="Q121" s="141"/>
      <c r="R121" s="142"/>
      <c r="S121" s="121"/>
      <c r="T121" s="140"/>
      <c r="U121" s="141"/>
      <c r="V121" s="142"/>
      <c r="W121" s="139"/>
      <c r="X121" s="36"/>
      <c r="Z121" s="29"/>
      <c r="AA121" s="502"/>
      <c r="AB121" s="502"/>
      <c r="AC121" s="502"/>
      <c r="AD121" s="502"/>
      <c r="AE121" s="502"/>
      <c r="AF121" s="503"/>
      <c r="AG121" s="504"/>
      <c r="AH121" s="505"/>
      <c r="AI121" s="502"/>
      <c r="AJ121" s="502"/>
      <c r="AK121" s="502"/>
      <c r="AL121" s="502"/>
      <c r="AM121" s="502"/>
      <c r="AN121" s="36"/>
      <c r="AP121" s="29"/>
      <c r="AQ121" s="121"/>
      <c r="AR121" s="139"/>
      <c r="AS121" s="121"/>
      <c r="AT121" s="139"/>
      <c r="AU121" s="121"/>
      <c r="AV121" s="139"/>
      <c r="AW121" s="121"/>
      <c r="AX121" s="36"/>
      <c r="AZ121" s="29"/>
      <c r="BA121" s="143"/>
      <c r="BB121" s="143"/>
      <c r="BC121" s="143"/>
      <c r="BD121" s="143"/>
      <c r="BE121" s="143"/>
      <c r="BF121" s="36"/>
      <c r="BH121" s="29"/>
      <c r="BI121" s="124"/>
      <c r="BJ121" s="143"/>
      <c r="BK121" s="124"/>
      <c r="BL121" s="143"/>
      <c r="BM121" s="124"/>
      <c r="BN121" s="144"/>
      <c r="BO121" s="145"/>
      <c r="BP121" s="146"/>
      <c r="BQ121" s="124"/>
      <c r="BR121" s="143"/>
      <c r="BS121" s="124"/>
      <c r="BT121" s="143"/>
      <c r="BU121" s="124"/>
      <c r="BV121" s="144"/>
      <c r="BW121" s="145"/>
      <c r="BX121" s="146"/>
      <c r="BY121" s="185"/>
      <c r="BZ121" s="36"/>
    </row>
    <row r="122" spans="1:78" s="92" customFormat="1" x14ac:dyDescent="0.35">
      <c r="A122" s="118"/>
      <c r="B122" s="46"/>
      <c r="C122" s="11"/>
      <c r="D122" s="46"/>
      <c r="E122" s="4"/>
      <c r="F122" s="119"/>
      <c r="H122" s="120"/>
      <c r="I122" s="15"/>
      <c r="J122" s="122"/>
      <c r="K122" s="40"/>
      <c r="L122" s="123"/>
      <c r="M122" s="15"/>
      <c r="N122" s="121"/>
      <c r="O122" s="15"/>
      <c r="P122" s="122"/>
      <c r="Q122" s="40"/>
      <c r="R122" s="123"/>
      <c r="S122" s="209">
        <f t="shared" si="6"/>
        <v>0</v>
      </c>
      <c r="T122" s="122"/>
      <c r="U122" s="40"/>
      <c r="V122" s="123"/>
      <c r="W122" s="15"/>
      <c r="X122" s="119"/>
      <c r="Z122" s="120"/>
      <c r="AA122" s="12"/>
      <c r="AB122" s="498"/>
      <c r="AC122" s="12"/>
      <c r="AD122" s="498"/>
      <c r="AE122" s="12"/>
      <c r="AF122" s="499"/>
      <c r="AG122" s="500"/>
      <c r="AH122" s="501"/>
      <c r="AI122" s="12"/>
      <c r="AJ122" s="498"/>
      <c r="AK122" s="12"/>
      <c r="AL122" s="498"/>
      <c r="AM122" s="12"/>
      <c r="AN122" s="119"/>
      <c r="AP122" s="120"/>
      <c r="AQ122" s="209">
        <f>ROUND($AW122*$AI122,0)</f>
        <v>0</v>
      </c>
      <c r="AR122" s="121"/>
      <c r="AS122" s="209">
        <f>ROUND($AW122*$AK122,0)</f>
        <v>0</v>
      </c>
      <c r="AT122" s="121"/>
      <c r="AU122" s="209">
        <f>AW122-AQ122-AS122</f>
        <v>0</v>
      </c>
      <c r="AV122" s="121"/>
      <c r="AW122" s="209">
        <f>$S122-$W122</f>
        <v>0</v>
      </c>
      <c r="AX122" s="119"/>
      <c r="AZ122" s="120"/>
      <c r="BA122" s="13"/>
      <c r="BB122" s="124"/>
      <c r="BC122" s="13"/>
      <c r="BD122" s="124"/>
      <c r="BE122" s="13"/>
      <c r="BF122" s="119"/>
      <c r="BH122" s="120"/>
      <c r="BI122" s="210">
        <f>(ROUND($I122*$AA122,0))*$BA122</f>
        <v>0</v>
      </c>
      <c r="BJ122" s="124"/>
      <c r="BK122" s="210">
        <f>(ROUND($I122*$AC122,0))*BC122</f>
        <v>0</v>
      </c>
      <c r="BL122" s="124"/>
      <c r="BM122" s="210">
        <f>(I122-(ROUND((I122*AA122),0))-(ROUND((I122*AC122),0)))*BE122</f>
        <v>0</v>
      </c>
      <c r="BN122" s="125"/>
      <c r="BO122" s="126"/>
      <c r="BP122" s="127"/>
      <c r="BQ122" s="210">
        <f t="shared" si="7"/>
        <v>0</v>
      </c>
      <c r="BR122" s="124"/>
      <c r="BS122" s="210">
        <f t="shared" si="8"/>
        <v>0</v>
      </c>
      <c r="BT122" s="124"/>
      <c r="BU122" s="210">
        <f t="shared" si="9"/>
        <v>0</v>
      </c>
      <c r="BV122" s="125"/>
      <c r="BW122" s="126"/>
      <c r="BX122" s="127"/>
      <c r="BY122" s="518">
        <f t="shared" si="10"/>
        <v>0</v>
      </c>
      <c r="BZ122" s="119"/>
    </row>
    <row r="123" spans="1:78" ht="5.15" customHeight="1" x14ac:dyDescent="0.35">
      <c r="A123" s="115"/>
      <c r="B123" s="32"/>
      <c r="C123" s="46"/>
      <c r="D123" s="32"/>
      <c r="E123" s="32"/>
      <c r="F123" s="36"/>
      <c r="H123" s="29"/>
      <c r="I123" s="139"/>
      <c r="J123" s="140"/>
      <c r="K123" s="141"/>
      <c r="L123" s="142"/>
      <c r="M123" s="139"/>
      <c r="N123" s="139"/>
      <c r="O123" s="139"/>
      <c r="P123" s="140"/>
      <c r="Q123" s="141"/>
      <c r="R123" s="142"/>
      <c r="S123" s="121"/>
      <c r="T123" s="140"/>
      <c r="U123" s="141"/>
      <c r="V123" s="142"/>
      <c r="W123" s="139"/>
      <c r="X123" s="36"/>
      <c r="Z123" s="29"/>
      <c r="AA123" s="502"/>
      <c r="AB123" s="502"/>
      <c r="AC123" s="502"/>
      <c r="AD123" s="502"/>
      <c r="AE123" s="502"/>
      <c r="AF123" s="503"/>
      <c r="AG123" s="504"/>
      <c r="AH123" s="505"/>
      <c r="AI123" s="502"/>
      <c r="AJ123" s="502"/>
      <c r="AK123" s="502"/>
      <c r="AL123" s="502"/>
      <c r="AM123" s="502"/>
      <c r="AN123" s="36"/>
      <c r="AP123" s="29"/>
      <c r="AQ123" s="121"/>
      <c r="AR123" s="139"/>
      <c r="AS123" s="121"/>
      <c r="AT123" s="139"/>
      <c r="AU123" s="121"/>
      <c r="AV123" s="139"/>
      <c r="AW123" s="121"/>
      <c r="AX123" s="36"/>
      <c r="AZ123" s="29"/>
      <c r="BA123" s="143"/>
      <c r="BB123" s="143"/>
      <c r="BC123" s="143"/>
      <c r="BD123" s="143"/>
      <c r="BE123" s="143"/>
      <c r="BF123" s="36"/>
      <c r="BH123" s="29"/>
      <c r="BI123" s="124"/>
      <c r="BJ123" s="143"/>
      <c r="BK123" s="124"/>
      <c r="BL123" s="143"/>
      <c r="BM123" s="124"/>
      <c r="BN123" s="144"/>
      <c r="BO123" s="145"/>
      <c r="BP123" s="146"/>
      <c r="BQ123" s="124"/>
      <c r="BR123" s="143"/>
      <c r="BS123" s="124"/>
      <c r="BT123" s="143"/>
      <c r="BU123" s="124"/>
      <c r="BV123" s="144"/>
      <c r="BW123" s="145"/>
      <c r="BX123" s="146"/>
      <c r="BY123" s="185"/>
      <c r="BZ123" s="36"/>
    </row>
    <row r="124" spans="1:78" s="92" customFormat="1" x14ac:dyDescent="0.35">
      <c r="A124" s="118"/>
      <c r="B124" s="46"/>
      <c r="C124" s="11"/>
      <c r="D124" s="46"/>
      <c r="E124" s="4"/>
      <c r="F124" s="119"/>
      <c r="H124" s="120"/>
      <c r="I124" s="15"/>
      <c r="J124" s="122"/>
      <c r="K124" s="40"/>
      <c r="L124" s="123"/>
      <c r="M124" s="15"/>
      <c r="N124" s="121"/>
      <c r="O124" s="15"/>
      <c r="P124" s="122"/>
      <c r="Q124" s="40"/>
      <c r="R124" s="123"/>
      <c r="S124" s="209">
        <f t="shared" si="6"/>
        <v>0</v>
      </c>
      <c r="T124" s="122"/>
      <c r="U124" s="40"/>
      <c r="V124" s="123"/>
      <c r="W124" s="15"/>
      <c r="X124" s="119"/>
      <c r="Z124" s="120"/>
      <c r="AA124" s="12"/>
      <c r="AB124" s="498"/>
      <c r="AC124" s="12"/>
      <c r="AD124" s="498"/>
      <c r="AE124" s="12"/>
      <c r="AF124" s="499"/>
      <c r="AG124" s="500"/>
      <c r="AH124" s="501"/>
      <c r="AI124" s="12"/>
      <c r="AJ124" s="498"/>
      <c r="AK124" s="12"/>
      <c r="AL124" s="498"/>
      <c r="AM124" s="12"/>
      <c r="AN124" s="119"/>
      <c r="AP124" s="120"/>
      <c r="AQ124" s="209">
        <f>ROUND($AW124*$AI124,0)</f>
        <v>0</v>
      </c>
      <c r="AR124" s="121"/>
      <c r="AS124" s="209">
        <f>ROUND($AW124*$AK124,0)</f>
        <v>0</v>
      </c>
      <c r="AT124" s="121"/>
      <c r="AU124" s="209">
        <f>AW124-AQ124-AS124</f>
        <v>0</v>
      </c>
      <c r="AV124" s="121"/>
      <c r="AW124" s="209">
        <f>$S124-$W124</f>
        <v>0</v>
      </c>
      <c r="AX124" s="119"/>
      <c r="AZ124" s="120"/>
      <c r="BA124" s="13"/>
      <c r="BB124" s="124"/>
      <c r="BC124" s="13"/>
      <c r="BD124" s="124"/>
      <c r="BE124" s="13"/>
      <c r="BF124" s="119"/>
      <c r="BH124" s="120"/>
      <c r="BI124" s="210">
        <f>(ROUND($I124*$AA124,0))*$BA124</f>
        <v>0</v>
      </c>
      <c r="BJ124" s="124"/>
      <c r="BK124" s="210">
        <f>(ROUND($I124*$AC124,0))*BC124</f>
        <v>0</v>
      </c>
      <c r="BL124" s="124"/>
      <c r="BM124" s="210">
        <f>(I124-(ROUND((I124*AA124),0))-(ROUND((I124*AC124),0)))*BE124</f>
        <v>0</v>
      </c>
      <c r="BN124" s="125"/>
      <c r="BO124" s="126"/>
      <c r="BP124" s="127"/>
      <c r="BQ124" s="210">
        <f t="shared" si="7"/>
        <v>0</v>
      </c>
      <c r="BR124" s="124"/>
      <c r="BS124" s="210">
        <f t="shared" si="8"/>
        <v>0</v>
      </c>
      <c r="BT124" s="124"/>
      <c r="BU124" s="210">
        <f t="shared" si="9"/>
        <v>0</v>
      </c>
      <c r="BV124" s="125"/>
      <c r="BW124" s="126"/>
      <c r="BX124" s="127"/>
      <c r="BY124" s="518">
        <f t="shared" si="10"/>
        <v>0</v>
      </c>
      <c r="BZ124" s="119"/>
    </row>
    <row r="125" spans="1:78" ht="5.15" customHeight="1" x14ac:dyDescent="0.35">
      <c r="A125" s="115"/>
      <c r="B125" s="32"/>
      <c r="C125" s="46"/>
      <c r="D125" s="32"/>
      <c r="E125" s="32"/>
      <c r="F125" s="36"/>
      <c r="H125" s="29"/>
      <c r="I125" s="139"/>
      <c r="J125" s="140"/>
      <c r="K125" s="141"/>
      <c r="L125" s="142"/>
      <c r="M125" s="139"/>
      <c r="N125" s="139"/>
      <c r="O125" s="139"/>
      <c r="P125" s="140"/>
      <c r="Q125" s="141"/>
      <c r="R125" s="142"/>
      <c r="S125" s="121"/>
      <c r="T125" s="140"/>
      <c r="U125" s="141"/>
      <c r="V125" s="142"/>
      <c r="W125" s="139"/>
      <c r="X125" s="36"/>
      <c r="Z125" s="29"/>
      <c r="AA125" s="502"/>
      <c r="AB125" s="502"/>
      <c r="AC125" s="502"/>
      <c r="AD125" s="502"/>
      <c r="AE125" s="502"/>
      <c r="AF125" s="503"/>
      <c r="AG125" s="504"/>
      <c r="AH125" s="505"/>
      <c r="AI125" s="502"/>
      <c r="AJ125" s="502"/>
      <c r="AK125" s="502"/>
      <c r="AL125" s="502"/>
      <c r="AM125" s="502"/>
      <c r="AN125" s="36"/>
      <c r="AP125" s="29"/>
      <c r="AQ125" s="121"/>
      <c r="AR125" s="139"/>
      <c r="AS125" s="121"/>
      <c r="AT125" s="139"/>
      <c r="AU125" s="121"/>
      <c r="AV125" s="139"/>
      <c r="AW125" s="121"/>
      <c r="AX125" s="36"/>
      <c r="AZ125" s="29"/>
      <c r="BA125" s="143"/>
      <c r="BB125" s="143"/>
      <c r="BC125" s="143"/>
      <c r="BD125" s="143"/>
      <c r="BE125" s="143"/>
      <c r="BF125" s="36"/>
      <c r="BH125" s="29"/>
      <c r="BI125" s="124"/>
      <c r="BJ125" s="143"/>
      <c r="BK125" s="124"/>
      <c r="BL125" s="143"/>
      <c r="BM125" s="124"/>
      <c r="BN125" s="144"/>
      <c r="BO125" s="145"/>
      <c r="BP125" s="146"/>
      <c r="BQ125" s="124"/>
      <c r="BR125" s="143"/>
      <c r="BS125" s="124"/>
      <c r="BT125" s="143"/>
      <c r="BU125" s="124"/>
      <c r="BV125" s="144"/>
      <c r="BW125" s="145"/>
      <c r="BX125" s="146"/>
      <c r="BY125" s="185"/>
      <c r="BZ125" s="36"/>
    </row>
    <row r="126" spans="1:78" s="92" customFormat="1" x14ac:dyDescent="0.35">
      <c r="A126" s="118"/>
      <c r="B126" s="46"/>
      <c r="C126" s="11"/>
      <c r="D126" s="46"/>
      <c r="E126" s="4"/>
      <c r="F126" s="119"/>
      <c r="H126" s="120"/>
      <c r="I126" s="15"/>
      <c r="J126" s="122"/>
      <c r="K126" s="40"/>
      <c r="L126" s="123"/>
      <c r="M126" s="15"/>
      <c r="N126" s="121"/>
      <c r="O126" s="15"/>
      <c r="P126" s="122"/>
      <c r="Q126" s="40"/>
      <c r="R126" s="123"/>
      <c r="S126" s="209">
        <f t="shared" si="6"/>
        <v>0</v>
      </c>
      <c r="T126" s="122"/>
      <c r="U126" s="40"/>
      <c r="V126" s="123"/>
      <c r="W126" s="15"/>
      <c r="X126" s="119"/>
      <c r="Z126" s="120"/>
      <c r="AA126" s="12"/>
      <c r="AB126" s="498"/>
      <c r="AC126" s="12"/>
      <c r="AD126" s="498"/>
      <c r="AE126" s="12"/>
      <c r="AF126" s="499"/>
      <c r="AG126" s="500"/>
      <c r="AH126" s="501"/>
      <c r="AI126" s="12"/>
      <c r="AJ126" s="498"/>
      <c r="AK126" s="12"/>
      <c r="AL126" s="498"/>
      <c r="AM126" s="12"/>
      <c r="AN126" s="119"/>
      <c r="AP126" s="120"/>
      <c r="AQ126" s="209">
        <f>ROUND($AW126*$AI126,0)</f>
        <v>0</v>
      </c>
      <c r="AR126" s="121"/>
      <c r="AS126" s="209">
        <f>ROUND($AW126*$AK126,0)</f>
        <v>0</v>
      </c>
      <c r="AT126" s="121"/>
      <c r="AU126" s="209">
        <f>AW126-AQ126-AS126</f>
        <v>0</v>
      </c>
      <c r="AV126" s="121"/>
      <c r="AW126" s="209">
        <f>$S126-$W126</f>
        <v>0</v>
      </c>
      <c r="AX126" s="119"/>
      <c r="AZ126" s="120"/>
      <c r="BA126" s="13"/>
      <c r="BB126" s="124"/>
      <c r="BC126" s="13"/>
      <c r="BD126" s="124"/>
      <c r="BE126" s="13"/>
      <c r="BF126" s="119"/>
      <c r="BH126" s="120"/>
      <c r="BI126" s="210">
        <f>(ROUND($I126*$AA126,0))*$BA126</f>
        <v>0</v>
      </c>
      <c r="BJ126" s="124"/>
      <c r="BK126" s="210">
        <f>(ROUND($I126*$AC126,0))*BC126</f>
        <v>0</v>
      </c>
      <c r="BL126" s="124"/>
      <c r="BM126" s="210">
        <f>(I126-(ROUND((I126*AA126),0))-(ROUND((I126*AC126),0)))*BE126</f>
        <v>0</v>
      </c>
      <c r="BN126" s="125"/>
      <c r="BO126" s="126"/>
      <c r="BP126" s="127"/>
      <c r="BQ126" s="210">
        <f t="shared" si="7"/>
        <v>0</v>
      </c>
      <c r="BR126" s="124"/>
      <c r="BS126" s="210">
        <f t="shared" si="8"/>
        <v>0</v>
      </c>
      <c r="BT126" s="124"/>
      <c r="BU126" s="210">
        <f t="shared" si="9"/>
        <v>0</v>
      </c>
      <c r="BV126" s="125"/>
      <c r="BW126" s="126"/>
      <c r="BX126" s="127"/>
      <c r="BY126" s="518">
        <f t="shared" si="10"/>
        <v>0</v>
      </c>
      <c r="BZ126" s="119"/>
    </row>
    <row r="127" spans="1:78" ht="5.15" customHeight="1" x14ac:dyDescent="0.35">
      <c r="A127" s="115"/>
      <c r="B127" s="32"/>
      <c r="C127" s="46"/>
      <c r="D127" s="32"/>
      <c r="E127" s="32"/>
      <c r="F127" s="36"/>
      <c r="H127" s="29"/>
      <c r="I127" s="139"/>
      <c r="J127" s="140"/>
      <c r="K127" s="141"/>
      <c r="L127" s="142"/>
      <c r="M127" s="139"/>
      <c r="N127" s="139"/>
      <c r="O127" s="139"/>
      <c r="P127" s="140"/>
      <c r="Q127" s="141"/>
      <c r="R127" s="142"/>
      <c r="S127" s="121"/>
      <c r="T127" s="140"/>
      <c r="U127" s="141"/>
      <c r="V127" s="142"/>
      <c r="W127" s="139"/>
      <c r="X127" s="36"/>
      <c r="Z127" s="29"/>
      <c r="AA127" s="502"/>
      <c r="AB127" s="502"/>
      <c r="AC127" s="502"/>
      <c r="AD127" s="502"/>
      <c r="AE127" s="502"/>
      <c r="AF127" s="503"/>
      <c r="AG127" s="504"/>
      <c r="AH127" s="505"/>
      <c r="AI127" s="502"/>
      <c r="AJ127" s="502"/>
      <c r="AK127" s="502"/>
      <c r="AL127" s="502"/>
      <c r="AM127" s="502"/>
      <c r="AN127" s="36"/>
      <c r="AP127" s="29"/>
      <c r="AQ127" s="121"/>
      <c r="AR127" s="139"/>
      <c r="AS127" s="121"/>
      <c r="AT127" s="139"/>
      <c r="AU127" s="121"/>
      <c r="AV127" s="139"/>
      <c r="AW127" s="121"/>
      <c r="AX127" s="36"/>
      <c r="AZ127" s="29"/>
      <c r="BA127" s="143"/>
      <c r="BB127" s="143"/>
      <c r="BC127" s="143"/>
      <c r="BD127" s="143"/>
      <c r="BE127" s="143"/>
      <c r="BF127" s="36"/>
      <c r="BH127" s="29"/>
      <c r="BI127" s="124"/>
      <c r="BJ127" s="143"/>
      <c r="BK127" s="124"/>
      <c r="BL127" s="143"/>
      <c r="BM127" s="124"/>
      <c r="BN127" s="144"/>
      <c r="BO127" s="145"/>
      <c r="BP127" s="146"/>
      <c r="BQ127" s="124"/>
      <c r="BR127" s="143"/>
      <c r="BS127" s="124"/>
      <c r="BT127" s="143"/>
      <c r="BU127" s="124"/>
      <c r="BV127" s="144"/>
      <c r="BW127" s="145"/>
      <c r="BX127" s="146"/>
      <c r="BY127" s="185"/>
      <c r="BZ127" s="36"/>
    </row>
    <row r="128" spans="1:78" s="92" customFormat="1" x14ac:dyDescent="0.35">
      <c r="A128" s="118"/>
      <c r="B128" s="46"/>
      <c r="C128" s="11"/>
      <c r="D128" s="46"/>
      <c r="E128" s="4"/>
      <c r="F128" s="119"/>
      <c r="H128" s="120"/>
      <c r="I128" s="15"/>
      <c r="J128" s="122"/>
      <c r="K128" s="40"/>
      <c r="L128" s="123"/>
      <c r="M128" s="15"/>
      <c r="N128" s="121"/>
      <c r="O128" s="15"/>
      <c r="P128" s="122"/>
      <c r="Q128" s="40"/>
      <c r="R128" s="123"/>
      <c r="S128" s="209">
        <f t="shared" si="6"/>
        <v>0</v>
      </c>
      <c r="T128" s="122"/>
      <c r="U128" s="40"/>
      <c r="V128" s="123"/>
      <c r="W128" s="15"/>
      <c r="X128" s="119"/>
      <c r="Z128" s="120"/>
      <c r="AA128" s="12"/>
      <c r="AB128" s="498"/>
      <c r="AC128" s="12"/>
      <c r="AD128" s="498"/>
      <c r="AE128" s="12"/>
      <c r="AF128" s="499"/>
      <c r="AG128" s="500"/>
      <c r="AH128" s="501"/>
      <c r="AI128" s="12"/>
      <c r="AJ128" s="498"/>
      <c r="AK128" s="12"/>
      <c r="AL128" s="498"/>
      <c r="AM128" s="12"/>
      <c r="AN128" s="119"/>
      <c r="AP128" s="120"/>
      <c r="AQ128" s="209">
        <f>ROUND($AW128*$AI128,0)</f>
        <v>0</v>
      </c>
      <c r="AR128" s="121"/>
      <c r="AS128" s="209">
        <f>ROUND($AW128*$AK128,0)</f>
        <v>0</v>
      </c>
      <c r="AT128" s="121"/>
      <c r="AU128" s="209">
        <f>AW128-AQ128-AS128</f>
        <v>0</v>
      </c>
      <c r="AV128" s="121"/>
      <c r="AW128" s="209">
        <f>$S128-$W128</f>
        <v>0</v>
      </c>
      <c r="AX128" s="119"/>
      <c r="AZ128" s="120"/>
      <c r="BA128" s="13"/>
      <c r="BB128" s="124"/>
      <c r="BC128" s="13"/>
      <c r="BD128" s="124"/>
      <c r="BE128" s="13"/>
      <c r="BF128" s="119"/>
      <c r="BH128" s="120"/>
      <c r="BI128" s="210">
        <f>(ROUND($I128*$AA128,0))*$BA128</f>
        <v>0</v>
      </c>
      <c r="BJ128" s="124"/>
      <c r="BK128" s="210">
        <f>(ROUND($I128*$AC128,0))*BC128</f>
        <v>0</v>
      </c>
      <c r="BL128" s="124"/>
      <c r="BM128" s="210">
        <f>(I128-(ROUND((I128*AA128),0))-(ROUND((I128*AC128),0)))*BE128</f>
        <v>0</v>
      </c>
      <c r="BN128" s="125"/>
      <c r="BO128" s="126"/>
      <c r="BP128" s="127"/>
      <c r="BQ128" s="210">
        <f t="shared" si="7"/>
        <v>0</v>
      </c>
      <c r="BR128" s="124"/>
      <c r="BS128" s="210">
        <f t="shared" si="8"/>
        <v>0</v>
      </c>
      <c r="BT128" s="124"/>
      <c r="BU128" s="210">
        <f t="shared" si="9"/>
        <v>0</v>
      </c>
      <c r="BV128" s="125"/>
      <c r="BW128" s="126"/>
      <c r="BX128" s="127"/>
      <c r="BY128" s="518">
        <f t="shared" si="10"/>
        <v>0</v>
      </c>
      <c r="BZ128" s="119"/>
    </row>
    <row r="129" spans="1:78" ht="5.15" customHeight="1" x14ac:dyDescent="0.35">
      <c r="A129" s="115"/>
      <c r="B129" s="32"/>
      <c r="C129" s="46"/>
      <c r="D129" s="32"/>
      <c r="E129" s="32"/>
      <c r="F129" s="36"/>
      <c r="H129" s="29"/>
      <c r="I129" s="139"/>
      <c r="J129" s="140"/>
      <c r="K129" s="141"/>
      <c r="L129" s="142"/>
      <c r="M129" s="139"/>
      <c r="N129" s="139"/>
      <c r="O129" s="139"/>
      <c r="P129" s="140"/>
      <c r="Q129" s="141"/>
      <c r="R129" s="142"/>
      <c r="S129" s="121"/>
      <c r="T129" s="140"/>
      <c r="U129" s="141"/>
      <c r="V129" s="142"/>
      <c r="W129" s="139"/>
      <c r="X129" s="36"/>
      <c r="Z129" s="29"/>
      <c r="AA129" s="502"/>
      <c r="AB129" s="502"/>
      <c r="AC129" s="502"/>
      <c r="AD129" s="502"/>
      <c r="AE129" s="502"/>
      <c r="AF129" s="503"/>
      <c r="AG129" s="504"/>
      <c r="AH129" s="505"/>
      <c r="AI129" s="502"/>
      <c r="AJ129" s="502"/>
      <c r="AK129" s="502"/>
      <c r="AL129" s="502"/>
      <c r="AM129" s="502"/>
      <c r="AN129" s="36"/>
      <c r="AP129" s="29"/>
      <c r="AQ129" s="121"/>
      <c r="AR129" s="139"/>
      <c r="AS129" s="121"/>
      <c r="AT129" s="139"/>
      <c r="AU129" s="121"/>
      <c r="AV129" s="139"/>
      <c r="AW129" s="121"/>
      <c r="AX129" s="36"/>
      <c r="AZ129" s="29"/>
      <c r="BA129" s="143"/>
      <c r="BB129" s="143"/>
      <c r="BC129" s="143"/>
      <c r="BD129" s="143"/>
      <c r="BE129" s="143"/>
      <c r="BF129" s="36"/>
      <c r="BH129" s="29"/>
      <c r="BI129" s="124"/>
      <c r="BJ129" s="143"/>
      <c r="BK129" s="124"/>
      <c r="BL129" s="143"/>
      <c r="BM129" s="124"/>
      <c r="BN129" s="144"/>
      <c r="BO129" s="145"/>
      <c r="BP129" s="146"/>
      <c r="BQ129" s="124"/>
      <c r="BR129" s="143"/>
      <c r="BS129" s="124"/>
      <c r="BT129" s="143"/>
      <c r="BU129" s="124"/>
      <c r="BV129" s="144"/>
      <c r="BW129" s="145"/>
      <c r="BX129" s="146"/>
      <c r="BY129" s="185"/>
      <c r="BZ129" s="36"/>
    </row>
    <row r="130" spans="1:78" s="92" customFormat="1" x14ac:dyDescent="0.35">
      <c r="A130" s="118"/>
      <c r="B130" s="46"/>
      <c r="C130" s="11"/>
      <c r="D130" s="46"/>
      <c r="E130" s="4"/>
      <c r="F130" s="119"/>
      <c r="H130" s="120"/>
      <c r="I130" s="15"/>
      <c r="J130" s="122"/>
      <c r="K130" s="40"/>
      <c r="L130" s="123"/>
      <c r="M130" s="15"/>
      <c r="N130" s="121"/>
      <c r="O130" s="15"/>
      <c r="P130" s="122"/>
      <c r="Q130" s="40"/>
      <c r="R130" s="123"/>
      <c r="S130" s="209">
        <f t="shared" si="6"/>
        <v>0</v>
      </c>
      <c r="T130" s="122"/>
      <c r="U130" s="40"/>
      <c r="V130" s="123"/>
      <c r="W130" s="15"/>
      <c r="X130" s="119"/>
      <c r="Z130" s="120"/>
      <c r="AA130" s="12"/>
      <c r="AB130" s="498"/>
      <c r="AC130" s="12"/>
      <c r="AD130" s="498"/>
      <c r="AE130" s="12"/>
      <c r="AF130" s="499"/>
      <c r="AG130" s="500"/>
      <c r="AH130" s="501"/>
      <c r="AI130" s="12"/>
      <c r="AJ130" s="498"/>
      <c r="AK130" s="12"/>
      <c r="AL130" s="498"/>
      <c r="AM130" s="12"/>
      <c r="AN130" s="119"/>
      <c r="AP130" s="120"/>
      <c r="AQ130" s="209">
        <f>ROUND($AW130*$AI130,0)</f>
        <v>0</v>
      </c>
      <c r="AR130" s="121"/>
      <c r="AS130" s="209">
        <f>ROUND($AW130*$AK130,0)</f>
        <v>0</v>
      </c>
      <c r="AT130" s="121"/>
      <c r="AU130" s="209">
        <f>AW130-AQ130-AS130</f>
        <v>0</v>
      </c>
      <c r="AV130" s="121"/>
      <c r="AW130" s="209">
        <f>$S130-$W130</f>
        <v>0</v>
      </c>
      <c r="AX130" s="119"/>
      <c r="AZ130" s="120"/>
      <c r="BA130" s="13"/>
      <c r="BB130" s="124"/>
      <c r="BC130" s="13"/>
      <c r="BD130" s="124"/>
      <c r="BE130" s="13"/>
      <c r="BF130" s="119"/>
      <c r="BH130" s="120"/>
      <c r="BI130" s="210">
        <f>(ROUND($I130*$AA130,0))*$BA130</f>
        <v>0</v>
      </c>
      <c r="BJ130" s="124"/>
      <c r="BK130" s="210">
        <f>(ROUND($I130*$AC130,0))*BC130</f>
        <v>0</v>
      </c>
      <c r="BL130" s="124"/>
      <c r="BM130" s="210">
        <f>(I130-(ROUND((I130*AA130),0))-(ROUND((I130*AC130),0)))*BE130</f>
        <v>0</v>
      </c>
      <c r="BN130" s="125"/>
      <c r="BO130" s="126"/>
      <c r="BP130" s="127"/>
      <c r="BQ130" s="210">
        <f t="shared" si="7"/>
        <v>0</v>
      </c>
      <c r="BR130" s="124"/>
      <c r="BS130" s="210">
        <f t="shared" si="8"/>
        <v>0</v>
      </c>
      <c r="BT130" s="124"/>
      <c r="BU130" s="210">
        <f t="shared" si="9"/>
        <v>0</v>
      </c>
      <c r="BV130" s="125"/>
      <c r="BW130" s="126"/>
      <c r="BX130" s="127"/>
      <c r="BY130" s="518">
        <f t="shared" si="10"/>
        <v>0</v>
      </c>
      <c r="BZ130" s="119"/>
    </row>
    <row r="131" spans="1:78" ht="5.15" customHeight="1" x14ac:dyDescent="0.35">
      <c r="A131" s="115"/>
      <c r="B131" s="32"/>
      <c r="C131" s="46"/>
      <c r="D131" s="32"/>
      <c r="E131" s="32"/>
      <c r="F131" s="36"/>
      <c r="H131" s="29"/>
      <c r="I131" s="139"/>
      <c r="J131" s="140"/>
      <c r="K131" s="141"/>
      <c r="L131" s="142"/>
      <c r="M131" s="139"/>
      <c r="N131" s="139"/>
      <c r="O131" s="139"/>
      <c r="P131" s="140"/>
      <c r="Q131" s="141"/>
      <c r="R131" s="142"/>
      <c r="S131" s="121"/>
      <c r="T131" s="140"/>
      <c r="U131" s="141"/>
      <c r="V131" s="142"/>
      <c r="W131" s="139"/>
      <c r="X131" s="36"/>
      <c r="Z131" s="29"/>
      <c r="AA131" s="502"/>
      <c r="AB131" s="502"/>
      <c r="AC131" s="502"/>
      <c r="AD131" s="502"/>
      <c r="AE131" s="502"/>
      <c r="AF131" s="503"/>
      <c r="AG131" s="504"/>
      <c r="AH131" s="505"/>
      <c r="AI131" s="502"/>
      <c r="AJ131" s="502"/>
      <c r="AK131" s="502"/>
      <c r="AL131" s="502"/>
      <c r="AM131" s="502"/>
      <c r="AN131" s="36"/>
      <c r="AP131" s="29"/>
      <c r="AQ131" s="121"/>
      <c r="AR131" s="139"/>
      <c r="AS131" s="121"/>
      <c r="AT131" s="139"/>
      <c r="AU131" s="121"/>
      <c r="AV131" s="139"/>
      <c r="AW131" s="121"/>
      <c r="AX131" s="36"/>
      <c r="AZ131" s="29"/>
      <c r="BA131" s="143"/>
      <c r="BB131" s="143"/>
      <c r="BC131" s="143"/>
      <c r="BD131" s="143"/>
      <c r="BE131" s="143"/>
      <c r="BF131" s="36"/>
      <c r="BH131" s="29"/>
      <c r="BI131" s="124"/>
      <c r="BJ131" s="143"/>
      <c r="BK131" s="124"/>
      <c r="BL131" s="143"/>
      <c r="BM131" s="124"/>
      <c r="BN131" s="144"/>
      <c r="BO131" s="145"/>
      <c r="BP131" s="146"/>
      <c r="BQ131" s="124"/>
      <c r="BR131" s="143"/>
      <c r="BS131" s="124"/>
      <c r="BT131" s="143"/>
      <c r="BU131" s="124"/>
      <c r="BV131" s="144"/>
      <c r="BW131" s="145"/>
      <c r="BX131" s="146"/>
      <c r="BY131" s="185"/>
      <c r="BZ131" s="36"/>
    </row>
    <row r="132" spans="1:78" s="92" customFormat="1" x14ac:dyDescent="0.35">
      <c r="A132" s="118"/>
      <c r="B132" s="46"/>
      <c r="C132" s="11"/>
      <c r="D132" s="46"/>
      <c r="E132" s="4"/>
      <c r="F132" s="119"/>
      <c r="H132" s="120"/>
      <c r="I132" s="15"/>
      <c r="J132" s="122"/>
      <c r="K132" s="40"/>
      <c r="L132" s="123"/>
      <c r="M132" s="15"/>
      <c r="N132" s="121"/>
      <c r="O132" s="15"/>
      <c r="P132" s="122"/>
      <c r="Q132" s="40"/>
      <c r="R132" s="123"/>
      <c r="S132" s="209">
        <f t="shared" si="6"/>
        <v>0</v>
      </c>
      <c r="T132" s="122"/>
      <c r="U132" s="40"/>
      <c r="V132" s="123"/>
      <c r="W132" s="15"/>
      <c r="X132" s="119"/>
      <c r="Z132" s="120"/>
      <c r="AA132" s="12"/>
      <c r="AB132" s="498"/>
      <c r="AC132" s="12"/>
      <c r="AD132" s="498"/>
      <c r="AE132" s="12"/>
      <c r="AF132" s="499"/>
      <c r="AG132" s="500"/>
      <c r="AH132" s="501"/>
      <c r="AI132" s="12"/>
      <c r="AJ132" s="498"/>
      <c r="AK132" s="12"/>
      <c r="AL132" s="498"/>
      <c r="AM132" s="12"/>
      <c r="AN132" s="119"/>
      <c r="AP132" s="120"/>
      <c r="AQ132" s="209">
        <f>ROUND($AW132*$AI132,0)</f>
        <v>0</v>
      </c>
      <c r="AR132" s="121"/>
      <c r="AS132" s="209">
        <f>ROUND($AW132*$AK132,0)</f>
        <v>0</v>
      </c>
      <c r="AT132" s="121"/>
      <c r="AU132" s="209">
        <f>AW132-AQ132-AS132</f>
        <v>0</v>
      </c>
      <c r="AV132" s="121"/>
      <c r="AW132" s="209">
        <f>$S132-$W132</f>
        <v>0</v>
      </c>
      <c r="AX132" s="119"/>
      <c r="AZ132" s="120"/>
      <c r="BA132" s="13"/>
      <c r="BB132" s="124"/>
      <c r="BC132" s="13"/>
      <c r="BD132" s="124"/>
      <c r="BE132" s="13"/>
      <c r="BF132" s="119"/>
      <c r="BH132" s="120"/>
      <c r="BI132" s="210">
        <f>(ROUND($I132*$AA132,0))*$BA132</f>
        <v>0</v>
      </c>
      <c r="BJ132" s="124"/>
      <c r="BK132" s="210">
        <f>(ROUND($I132*$AC132,0))*BC132</f>
        <v>0</v>
      </c>
      <c r="BL132" s="124"/>
      <c r="BM132" s="210">
        <f>(I132-(ROUND((I132*AA132),0))-(ROUND((I132*AC132),0)))*BE132</f>
        <v>0</v>
      </c>
      <c r="BN132" s="125"/>
      <c r="BO132" s="126"/>
      <c r="BP132" s="127"/>
      <c r="BQ132" s="210">
        <f t="shared" si="7"/>
        <v>0</v>
      </c>
      <c r="BR132" s="124"/>
      <c r="BS132" s="210">
        <f t="shared" si="8"/>
        <v>0</v>
      </c>
      <c r="BT132" s="124"/>
      <c r="BU132" s="210">
        <f t="shared" si="9"/>
        <v>0</v>
      </c>
      <c r="BV132" s="125"/>
      <c r="BW132" s="126"/>
      <c r="BX132" s="127"/>
      <c r="BY132" s="518">
        <f t="shared" si="10"/>
        <v>0</v>
      </c>
      <c r="BZ132" s="119"/>
    </row>
    <row r="133" spans="1:78" ht="5.15" customHeight="1" x14ac:dyDescent="0.35">
      <c r="A133" s="115"/>
      <c r="B133" s="32"/>
      <c r="C133" s="46"/>
      <c r="D133" s="32"/>
      <c r="E133" s="32"/>
      <c r="F133" s="36"/>
      <c r="H133" s="29"/>
      <c r="I133" s="139"/>
      <c r="J133" s="140"/>
      <c r="K133" s="141"/>
      <c r="L133" s="142"/>
      <c r="M133" s="139"/>
      <c r="N133" s="139"/>
      <c r="O133" s="139"/>
      <c r="P133" s="140"/>
      <c r="Q133" s="141"/>
      <c r="R133" s="142"/>
      <c r="S133" s="121"/>
      <c r="T133" s="140"/>
      <c r="U133" s="141"/>
      <c r="V133" s="142"/>
      <c r="W133" s="139"/>
      <c r="X133" s="36"/>
      <c r="Z133" s="29"/>
      <c r="AA133" s="502"/>
      <c r="AB133" s="502"/>
      <c r="AC133" s="502"/>
      <c r="AD133" s="502"/>
      <c r="AE133" s="502"/>
      <c r="AF133" s="503"/>
      <c r="AG133" s="504"/>
      <c r="AH133" s="505"/>
      <c r="AI133" s="502"/>
      <c r="AJ133" s="502"/>
      <c r="AK133" s="502"/>
      <c r="AL133" s="502"/>
      <c r="AM133" s="502"/>
      <c r="AN133" s="36"/>
      <c r="AP133" s="29"/>
      <c r="AQ133" s="121"/>
      <c r="AR133" s="139"/>
      <c r="AS133" s="121"/>
      <c r="AT133" s="139"/>
      <c r="AU133" s="121"/>
      <c r="AV133" s="139"/>
      <c r="AW133" s="121"/>
      <c r="AX133" s="36"/>
      <c r="AZ133" s="29"/>
      <c r="BA133" s="143"/>
      <c r="BB133" s="143"/>
      <c r="BC133" s="143"/>
      <c r="BD133" s="143"/>
      <c r="BE133" s="143"/>
      <c r="BF133" s="36"/>
      <c r="BH133" s="29"/>
      <c r="BI133" s="124"/>
      <c r="BJ133" s="143"/>
      <c r="BK133" s="124"/>
      <c r="BL133" s="143"/>
      <c r="BM133" s="124"/>
      <c r="BN133" s="144"/>
      <c r="BO133" s="145"/>
      <c r="BP133" s="146"/>
      <c r="BQ133" s="124"/>
      <c r="BR133" s="143"/>
      <c r="BS133" s="124"/>
      <c r="BT133" s="143"/>
      <c r="BU133" s="124"/>
      <c r="BV133" s="144"/>
      <c r="BW133" s="145"/>
      <c r="BX133" s="146"/>
      <c r="BY133" s="185"/>
      <c r="BZ133" s="36"/>
    </row>
    <row r="134" spans="1:78" s="92" customFormat="1" x14ac:dyDescent="0.35">
      <c r="A134" s="118"/>
      <c r="B134" s="46"/>
      <c r="C134" s="11"/>
      <c r="D134" s="46"/>
      <c r="E134" s="4"/>
      <c r="F134" s="119"/>
      <c r="H134" s="120"/>
      <c r="I134" s="15"/>
      <c r="J134" s="122"/>
      <c r="K134" s="40"/>
      <c r="L134" s="123"/>
      <c r="M134" s="15"/>
      <c r="N134" s="121"/>
      <c r="O134" s="15"/>
      <c r="P134" s="122"/>
      <c r="Q134" s="40"/>
      <c r="R134" s="123"/>
      <c r="S134" s="209">
        <f t="shared" si="6"/>
        <v>0</v>
      </c>
      <c r="T134" s="122"/>
      <c r="U134" s="40"/>
      <c r="V134" s="123"/>
      <c r="W134" s="15"/>
      <c r="X134" s="119"/>
      <c r="Z134" s="120"/>
      <c r="AA134" s="12"/>
      <c r="AB134" s="498"/>
      <c r="AC134" s="12"/>
      <c r="AD134" s="498"/>
      <c r="AE134" s="12"/>
      <c r="AF134" s="499"/>
      <c r="AG134" s="500"/>
      <c r="AH134" s="501"/>
      <c r="AI134" s="12"/>
      <c r="AJ134" s="498"/>
      <c r="AK134" s="12"/>
      <c r="AL134" s="498"/>
      <c r="AM134" s="12"/>
      <c r="AN134" s="119"/>
      <c r="AP134" s="120"/>
      <c r="AQ134" s="209">
        <f>ROUND($AW134*$AI134,0)</f>
        <v>0</v>
      </c>
      <c r="AR134" s="121"/>
      <c r="AS134" s="209">
        <f>ROUND($AW134*$AK134,0)</f>
        <v>0</v>
      </c>
      <c r="AT134" s="121"/>
      <c r="AU134" s="209">
        <f>AW134-AQ134-AS134</f>
        <v>0</v>
      </c>
      <c r="AV134" s="121"/>
      <c r="AW134" s="209">
        <f>$S134-$W134</f>
        <v>0</v>
      </c>
      <c r="AX134" s="119"/>
      <c r="AZ134" s="120"/>
      <c r="BA134" s="13"/>
      <c r="BB134" s="124"/>
      <c r="BC134" s="13"/>
      <c r="BD134" s="124"/>
      <c r="BE134" s="13"/>
      <c r="BF134" s="119"/>
      <c r="BH134" s="120"/>
      <c r="BI134" s="210">
        <f>(ROUND($I134*$AA134,0))*$BA134</f>
        <v>0</v>
      </c>
      <c r="BJ134" s="124"/>
      <c r="BK134" s="210">
        <f>(ROUND($I134*$AC134,0))*BC134</f>
        <v>0</v>
      </c>
      <c r="BL134" s="124"/>
      <c r="BM134" s="210">
        <f>(I134-(ROUND((I134*AA134),0))-(ROUND((I134*AC134),0)))*BE134</f>
        <v>0</v>
      </c>
      <c r="BN134" s="125"/>
      <c r="BO134" s="126"/>
      <c r="BP134" s="127"/>
      <c r="BQ134" s="210">
        <f t="shared" si="7"/>
        <v>0</v>
      </c>
      <c r="BR134" s="124"/>
      <c r="BS134" s="210">
        <f t="shared" si="8"/>
        <v>0</v>
      </c>
      <c r="BT134" s="124"/>
      <c r="BU134" s="210">
        <f t="shared" si="9"/>
        <v>0</v>
      </c>
      <c r="BV134" s="125"/>
      <c r="BW134" s="126"/>
      <c r="BX134" s="127"/>
      <c r="BY134" s="518">
        <f t="shared" si="10"/>
        <v>0</v>
      </c>
      <c r="BZ134" s="119"/>
    </row>
    <row r="135" spans="1:78" ht="5.15" customHeight="1" x14ac:dyDescent="0.35">
      <c r="A135" s="115"/>
      <c r="B135" s="32"/>
      <c r="C135" s="46"/>
      <c r="D135" s="32"/>
      <c r="E135" s="32"/>
      <c r="F135" s="36"/>
      <c r="H135" s="29"/>
      <c r="I135" s="139"/>
      <c r="J135" s="140"/>
      <c r="K135" s="141"/>
      <c r="L135" s="142"/>
      <c r="M135" s="139"/>
      <c r="N135" s="139"/>
      <c r="O135" s="139"/>
      <c r="P135" s="140"/>
      <c r="Q135" s="141"/>
      <c r="R135" s="142"/>
      <c r="S135" s="121"/>
      <c r="T135" s="140"/>
      <c r="U135" s="141"/>
      <c r="V135" s="142"/>
      <c r="W135" s="139"/>
      <c r="X135" s="36"/>
      <c r="Z135" s="29"/>
      <c r="AA135" s="502"/>
      <c r="AB135" s="502"/>
      <c r="AC135" s="502"/>
      <c r="AD135" s="502"/>
      <c r="AE135" s="502"/>
      <c r="AF135" s="503"/>
      <c r="AG135" s="504"/>
      <c r="AH135" s="505"/>
      <c r="AI135" s="502"/>
      <c r="AJ135" s="502"/>
      <c r="AK135" s="502"/>
      <c r="AL135" s="502"/>
      <c r="AM135" s="502"/>
      <c r="AN135" s="36"/>
      <c r="AP135" s="29"/>
      <c r="AQ135" s="121"/>
      <c r="AR135" s="139"/>
      <c r="AS135" s="121"/>
      <c r="AT135" s="139"/>
      <c r="AU135" s="121"/>
      <c r="AV135" s="139"/>
      <c r="AW135" s="121"/>
      <c r="AX135" s="36"/>
      <c r="AZ135" s="29"/>
      <c r="BA135" s="143"/>
      <c r="BB135" s="143"/>
      <c r="BC135" s="143"/>
      <c r="BD135" s="143"/>
      <c r="BE135" s="143"/>
      <c r="BF135" s="36"/>
      <c r="BH135" s="29"/>
      <c r="BI135" s="124"/>
      <c r="BJ135" s="143"/>
      <c r="BK135" s="124"/>
      <c r="BL135" s="143"/>
      <c r="BM135" s="124"/>
      <c r="BN135" s="144"/>
      <c r="BO135" s="145"/>
      <c r="BP135" s="146"/>
      <c r="BQ135" s="124"/>
      <c r="BR135" s="143"/>
      <c r="BS135" s="124"/>
      <c r="BT135" s="143"/>
      <c r="BU135" s="124"/>
      <c r="BV135" s="144"/>
      <c r="BW135" s="145"/>
      <c r="BX135" s="146"/>
      <c r="BY135" s="185"/>
      <c r="BZ135" s="36"/>
    </row>
    <row r="136" spans="1:78" s="92" customFormat="1" x14ac:dyDescent="0.35">
      <c r="A136" s="118"/>
      <c r="B136" s="46"/>
      <c r="C136" s="11"/>
      <c r="D136" s="46"/>
      <c r="E136" s="4"/>
      <c r="F136" s="119"/>
      <c r="H136" s="120"/>
      <c r="I136" s="15"/>
      <c r="J136" s="122"/>
      <c r="K136" s="40"/>
      <c r="L136" s="123"/>
      <c r="M136" s="15"/>
      <c r="N136" s="121"/>
      <c r="O136" s="15"/>
      <c r="P136" s="122"/>
      <c r="Q136" s="40"/>
      <c r="R136" s="123"/>
      <c r="S136" s="209">
        <f t="shared" si="6"/>
        <v>0</v>
      </c>
      <c r="T136" s="122"/>
      <c r="U136" s="40"/>
      <c r="V136" s="123"/>
      <c r="W136" s="15"/>
      <c r="X136" s="119"/>
      <c r="Z136" s="120"/>
      <c r="AA136" s="12"/>
      <c r="AB136" s="498"/>
      <c r="AC136" s="12"/>
      <c r="AD136" s="498"/>
      <c r="AE136" s="12"/>
      <c r="AF136" s="499"/>
      <c r="AG136" s="500"/>
      <c r="AH136" s="501"/>
      <c r="AI136" s="12"/>
      <c r="AJ136" s="498"/>
      <c r="AK136" s="12"/>
      <c r="AL136" s="498"/>
      <c r="AM136" s="12"/>
      <c r="AN136" s="119"/>
      <c r="AP136" s="120"/>
      <c r="AQ136" s="209">
        <f>ROUND($AW136*$AI136,0)</f>
        <v>0</v>
      </c>
      <c r="AR136" s="121"/>
      <c r="AS136" s="209">
        <f>ROUND($AW136*$AK136,0)</f>
        <v>0</v>
      </c>
      <c r="AT136" s="121"/>
      <c r="AU136" s="209">
        <f>AW136-AQ136-AS136</f>
        <v>0</v>
      </c>
      <c r="AV136" s="121"/>
      <c r="AW136" s="209">
        <f>$S136-$W136</f>
        <v>0</v>
      </c>
      <c r="AX136" s="119"/>
      <c r="AZ136" s="120"/>
      <c r="BA136" s="13"/>
      <c r="BB136" s="124"/>
      <c r="BC136" s="13"/>
      <c r="BD136" s="124"/>
      <c r="BE136" s="13"/>
      <c r="BF136" s="119"/>
      <c r="BH136" s="120"/>
      <c r="BI136" s="210">
        <f>(ROUND($I136*$AA136,0))*$BA136</f>
        <v>0</v>
      </c>
      <c r="BJ136" s="124"/>
      <c r="BK136" s="210">
        <f>(ROUND($I136*$AC136,0))*BC136</f>
        <v>0</v>
      </c>
      <c r="BL136" s="124"/>
      <c r="BM136" s="210">
        <f>(I136-(ROUND((I136*AA136),0))-(ROUND((I136*AC136),0)))*BE136</f>
        <v>0</v>
      </c>
      <c r="BN136" s="125"/>
      <c r="BO136" s="126"/>
      <c r="BP136" s="127"/>
      <c r="BQ136" s="210">
        <f t="shared" si="7"/>
        <v>0</v>
      </c>
      <c r="BR136" s="124"/>
      <c r="BS136" s="210">
        <f t="shared" si="8"/>
        <v>0</v>
      </c>
      <c r="BT136" s="124"/>
      <c r="BU136" s="210">
        <f t="shared" si="9"/>
        <v>0</v>
      </c>
      <c r="BV136" s="125"/>
      <c r="BW136" s="126"/>
      <c r="BX136" s="127"/>
      <c r="BY136" s="518">
        <f t="shared" si="10"/>
        <v>0</v>
      </c>
      <c r="BZ136" s="119"/>
    </row>
    <row r="137" spans="1:78" ht="5.15" customHeight="1" x14ac:dyDescent="0.35">
      <c r="A137" s="115"/>
      <c r="B137" s="32"/>
      <c r="C137" s="46"/>
      <c r="D137" s="32"/>
      <c r="E137" s="32"/>
      <c r="F137" s="36"/>
      <c r="H137" s="29"/>
      <c r="I137" s="139"/>
      <c r="J137" s="140"/>
      <c r="K137" s="141"/>
      <c r="L137" s="142"/>
      <c r="M137" s="139"/>
      <c r="N137" s="139"/>
      <c r="O137" s="139"/>
      <c r="P137" s="140"/>
      <c r="Q137" s="141"/>
      <c r="R137" s="142"/>
      <c r="S137" s="121"/>
      <c r="T137" s="140"/>
      <c r="U137" s="141"/>
      <c r="V137" s="142"/>
      <c r="W137" s="139"/>
      <c r="X137" s="36"/>
      <c r="Z137" s="29"/>
      <c r="AA137" s="502"/>
      <c r="AB137" s="502"/>
      <c r="AC137" s="502"/>
      <c r="AD137" s="502"/>
      <c r="AE137" s="502"/>
      <c r="AF137" s="503"/>
      <c r="AG137" s="504"/>
      <c r="AH137" s="505"/>
      <c r="AI137" s="502"/>
      <c r="AJ137" s="502"/>
      <c r="AK137" s="502"/>
      <c r="AL137" s="502"/>
      <c r="AM137" s="502"/>
      <c r="AN137" s="36"/>
      <c r="AP137" s="29"/>
      <c r="AQ137" s="121"/>
      <c r="AR137" s="139"/>
      <c r="AS137" s="121"/>
      <c r="AT137" s="139"/>
      <c r="AU137" s="121"/>
      <c r="AV137" s="139"/>
      <c r="AW137" s="121"/>
      <c r="AX137" s="36"/>
      <c r="AZ137" s="29"/>
      <c r="BA137" s="143"/>
      <c r="BB137" s="143"/>
      <c r="BC137" s="143"/>
      <c r="BD137" s="143"/>
      <c r="BE137" s="143"/>
      <c r="BF137" s="36"/>
      <c r="BH137" s="29"/>
      <c r="BI137" s="124"/>
      <c r="BJ137" s="143"/>
      <c r="BK137" s="124"/>
      <c r="BL137" s="143"/>
      <c r="BM137" s="124"/>
      <c r="BN137" s="144"/>
      <c r="BO137" s="145"/>
      <c r="BP137" s="146"/>
      <c r="BQ137" s="124"/>
      <c r="BR137" s="143"/>
      <c r="BS137" s="124"/>
      <c r="BT137" s="143"/>
      <c r="BU137" s="124"/>
      <c r="BV137" s="144"/>
      <c r="BW137" s="145"/>
      <c r="BX137" s="146"/>
      <c r="BY137" s="185"/>
      <c r="BZ137" s="36"/>
    </row>
    <row r="138" spans="1:78" s="92" customFormat="1" x14ac:dyDescent="0.35">
      <c r="A138" s="118"/>
      <c r="B138" s="46"/>
      <c r="C138" s="11"/>
      <c r="D138" s="46"/>
      <c r="E138" s="4"/>
      <c r="F138" s="119"/>
      <c r="H138" s="120"/>
      <c r="I138" s="15"/>
      <c r="J138" s="122"/>
      <c r="K138" s="40"/>
      <c r="L138" s="123"/>
      <c r="M138" s="15"/>
      <c r="N138" s="121"/>
      <c r="O138" s="15"/>
      <c r="P138" s="122"/>
      <c r="Q138" s="40"/>
      <c r="R138" s="123"/>
      <c r="S138" s="209">
        <f t="shared" si="6"/>
        <v>0</v>
      </c>
      <c r="T138" s="122"/>
      <c r="U138" s="40"/>
      <c r="V138" s="123"/>
      <c r="W138" s="15"/>
      <c r="X138" s="119"/>
      <c r="Z138" s="120"/>
      <c r="AA138" s="12"/>
      <c r="AB138" s="498"/>
      <c r="AC138" s="12"/>
      <c r="AD138" s="498"/>
      <c r="AE138" s="12"/>
      <c r="AF138" s="499"/>
      <c r="AG138" s="500"/>
      <c r="AH138" s="501"/>
      <c r="AI138" s="12"/>
      <c r="AJ138" s="498"/>
      <c r="AK138" s="12"/>
      <c r="AL138" s="498"/>
      <c r="AM138" s="12"/>
      <c r="AN138" s="119"/>
      <c r="AP138" s="120"/>
      <c r="AQ138" s="209">
        <f>ROUND($AW138*$AI138,0)</f>
        <v>0</v>
      </c>
      <c r="AR138" s="121"/>
      <c r="AS138" s="209">
        <f>ROUND($AW138*$AK138,0)</f>
        <v>0</v>
      </c>
      <c r="AT138" s="121"/>
      <c r="AU138" s="209">
        <f>AW138-AQ138-AS138</f>
        <v>0</v>
      </c>
      <c r="AV138" s="121"/>
      <c r="AW138" s="209">
        <f>$S138-$W138</f>
        <v>0</v>
      </c>
      <c r="AX138" s="119"/>
      <c r="AZ138" s="120"/>
      <c r="BA138" s="13"/>
      <c r="BB138" s="124"/>
      <c r="BC138" s="13"/>
      <c r="BD138" s="124"/>
      <c r="BE138" s="13"/>
      <c r="BF138" s="119"/>
      <c r="BH138" s="120"/>
      <c r="BI138" s="210">
        <f>(ROUND($I138*$AA138,0))*$BA138</f>
        <v>0</v>
      </c>
      <c r="BJ138" s="124"/>
      <c r="BK138" s="210">
        <f>(ROUND($I138*$AC138,0))*BC138</f>
        <v>0</v>
      </c>
      <c r="BL138" s="124"/>
      <c r="BM138" s="210">
        <f>(I138-(ROUND((I138*AA138),0))-(ROUND((I138*AC138),0)))*BE138</f>
        <v>0</v>
      </c>
      <c r="BN138" s="125"/>
      <c r="BO138" s="126"/>
      <c r="BP138" s="127"/>
      <c r="BQ138" s="210">
        <f t="shared" si="7"/>
        <v>0</v>
      </c>
      <c r="BR138" s="124"/>
      <c r="BS138" s="210">
        <f t="shared" si="8"/>
        <v>0</v>
      </c>
      <c r="BT138" s="124"/>
      <c r="BU138" s="210">
        <f t="shared" si="9"/>
        <v>0</v>
      </c>
      <c r="BV138" s="125"/>
      <c r="BW138" s="126"/>
      <c r="BX138" s="127"/>
      <c r="BY138" s="518">
        <f t="shared" si="10"/>
        <v>0</v>
      </c>
      <c r="BZ138" s="119"/>
    </row>
    <row r="139" spans="1:78" ht="5.15" customHeight="1" x14ac:dyDescent="0.35">
      <c r="A139" s="115"/>
      <c r="B139" s="32"/>
      <c r="C139" s="46"/>
      <c r="D139" s="32"/>
      <c r="E139" s="32"/>
      <c r="F139" s="36"/>
      <c r="H139" s="29"/>
      <c r="I139" s="139"/>
      <c r="J139" s="140"/>
      <c r="K139" s="141"/>
      <c r="L139" s="142"/>
      <c r="M139" s="139"/>
      <c r="N139" s="139"/>
      <c r="O139" s="139"/>
      <c r="P139" s="140"/>
      <c r="Q139" s="141"/>
      <c r="R139" s="142"/>
      <c r="S139" s="121"/>
      <c r="T139" s="140"/>
      <c r="U139" s="141"/>
      <c r="V139" s="142"/>
      <c r="W139" s="139"/>
      <c r="X139" s="36"/>
      <c r="Z139" s="29"/>
      <c r="AA139" s="502"/>
      <c r="AB139" s="502"/>
      <c r="AC139" s="502"/>
      <c r="AD139" s="502"/>
      <c r="AE139" s="502"/>
      <c r="AF139" s="503"/>
      <c r="AG139" s="504"/>
      <c r="AH139" s="505"/>
      <c r="AI139" s="502"/>
      <c r="AJ139" s="502"/>
      <c r="AK139" s="502"/>
      <c r="AL139" s="502"/>
      <c r="AM139" s="502"/>
      <c r="AN139" s="36"/>
      <c r="AP139" s="29"/>
      <c r="AQ139" s="121"/>
      <c r="AR139" s="139"/>
      <c r="AS139" s="121"/>
      <c r="AT139" s="139"/>
      <c r="AU139" s="121"/>
      <c r="AV139" s="139"/>
      <c r="AW139" s="121"/>
      <c r="AX139" s="36"/>
      <c r="AZ139" s="29"/>
      <c r="BA139" s="143"/>
      <c r="BB139" s="143"/>
      <c r="BC139" s="143"/>
      <c r="BD139" s="143"/>
      <c r="BE139" s="143"/>
      <c r="BF139" s="36"/>
      <c r="BH139" s="29"/>
      <c r="BI139" s="124"/>
      <c r="BJ139" s="143"/>
      <c r="BK139" s="124"/>
      <c r="BL139" s="143"/>
      <c r="BM139" s="124"/>
      <c r="BN139" s="144"/>
      <c r="BO139" s="145"/>
      <c r="BP139" s="146"/>
      <c r="BQ139" s="124"/>
      <c r="BR139" s="143"/>
      <c r="BS139" s="124"/>
      <c r="BT139" s="143"/>
      <c r="BU139" s="124"/>
      <c r="BV139" s="144"/>
      <c r="BW139" s="145"/>
      <c r="BX139" s="146"/>
      <c r="BY139" s="185"/>
      <c r="BZ139" s="36"/>
    </row>
    <row r="140" spans="1:78" s="92" customFormat="1" x14ac:dyDescent="0.35">
      <c r="A140" s="118"/>
      <c r="B140" s="46"/>
      <c r="C140" s="11"/>
      <c r="D140" s="46"/>
      <c r="E140" s="4"/>
      <c r="F140" s="119"/>
      <c r="H140" s="120"/>
      <c r="I140" s="15"/>
      <c r="J140" s="122"/>
      <c r="K140" s="40"/>
      <c r="L140" s="123"/>
      <c r="M140" s="15"/>
      <c r="N140" s="121"/>
      <c r="O140" s="15"/>
      <c r="P140" s="122"/>
      <c r="Q140" s="40"/>
      <c r="R140" s="123"/>
      <c r="S140" s="209">
        <f t="shared" si="6"/>
        <v>0</v>
      </c>
      <c r="T140" s="122"/>
      <c r="U140" s="40"/>
      <c r="V140" s="123"/>
      <c r="W140" s="15"/>
      <c r="X140" s="119"/>
      <c r="Z140" s="120"/>
      <c r="AA140" s="12"/>
      <c r="AB140" s="498"/>
      <c r="AC140" s="12"/>
      <c r="AD140" s="498"/>
      <c r="AE140" s="12"/>
      <c r="AF140" s="499"/>
      <c r="AG140" s="500"/>
      <c r="AH140" s="501"/>
      <c r="AI140" s="12"/>
      <c r="AJ140" s="498"/>
      <c r="AK140" s="12"/>
      <c r="AL140" s="498"/>
      <c r="AM140" s="12"/>
      <c r="AN140" s="119"/>
      <c r="AP140" s="120"/>
      <c r="AQ140" s="209">
        <f>ROUND($AW140*$AI140,0)</f>
        <v>0</v>
      </c>
      <c r="AR140" s="121"/>
      <c r="AS140" s="209">
        <f>ROUND($AW140*$AK140,0)</f>
        <v>0</v>
      </c>
      <c r="AT140" s="121"/>
      <c r="AU140" s="209">
        <f>AW140-AQ140-AS140</f>
        <v>0</v>
      </c>
      <c r="AV140" s="121"/>
      <c r="AW140" s="209">
        <f>$S140-$W140</f>
        <v>0</v>
      </c>
      <c r="AX140" s="119"/>
      <c r="AZ140" s="120"/>
      <c r="BA140" s="13"/>
      <c r="BB140" s="124"/>
      <c r="BC140" s="13"/>
      <c r="BD140" s="124"/>
      <c r="BE140" s="13"/>
      <c r="BF140" s="119"/>
      <c r="BH140" s="120"/>
      <c r="BI140" s="210">
        <f>(ROUND($I140*$AA140,0))*$BA140</f>
        <v>0</v>
      </c>
      <c r="BJ140" s="124"/>
      <c r="BK140" s="210">
        <f>(ROUND($I140*$AC140,0))*BC140</f>
        <v>0</v>
      </c>
      <c r="BL140" s="124"/>
      <c r="BM140" s="210">
        <f>(I140-(ROUND((I140*AA140),0))-(ROUND((I140*AC140),0)))*BE140</f>
        <v>0</v>
      </c>
      <c r="BN140" s="125"/>
      <c r="BO140" s="126"/>
      <c r="BP140" s="127"/>
      <c r="BQ140" s="210">
        <f t="shared" si="7"/>
        <v>0</v>
      </c>
      <c r="BR140" s="124"/>
      <c r="BS140" s="210">
        <f t="shared" si="8"/>
        <v>0</v>
      </c>
      <c r="BT140" s="124"/>
      <c r="BU140" s="210">
        <f t="shared" si="9"/>
        <v>0</v>
      </c>
      <c r="BV140" s="125"/>
      <c r="BW140" s="126"/>
      <c r="BX140" s="127"/>
      <c r="BY140" s="518">
        <f t="shared" si="10"/>
        <v>0</v>
      </c>
      <c r="BZ140" s="119"/>
    </row>
    <row r="141" spans="1:78" ht="5.15" customHeight="1" x14ac:dyDescent="0.35">
      <c r="A141" s="115"/>
      <c r="B141" s="32"/>
      <c r="C141" s="46"/>
      <c r="D141" s="32"/>
      <c r="E141" s="32"/>
      <c r="F141" s="36"/>
      <c r="H141" s="29"/>
      <c r="I141" s="139"/>
      <c r="J141" s="140"/>
      <c r="K141" s="141"/>
      <c r="L141" s="142"/>
      <c r="M141" s="139"/>
      <c r="N141" s="139"/>
      <c r="O141" s="139"/>
      <c r="P141" s="140"/>
      <c r="Q141" s="141"/>
      <c r="R141" s="142"/>
      <c r="S141" s="121"/>
      <c r="T141" s="140"/>
      <c r="U141" s="141"/>
      <c r="V141" s="142"/>
      <c r="W141" s="139"/>
      <c r="X141" s="36"/>
      <c r="Z141" s="29"/>
      <c r="AA141" s="502"/>
      <c r="AB141" s="502"/>
      <c r="AC141" s="502"/>
      <c r="AD141" s="502"/>
      <c r="AE141" s="502"/>
      <c r="AF141" s="503"/>
      <c r="AG141" s="504"/>
      <c r="AH141" s="505"/>
      <c r="AI141" s="502"/>
      <c r="AJ141" s="502"/>
      <c r="AK141" s="502"/>
      <c r="AL141" s="502"/>
      <c r="AM141" s="502"/>
      <c r="AN141" s="36"/>
      <c r="AP141" s="29"/>
      <c r="AQ141" s="121"/>
      <c r="AR141" s="139"/>
      <c r="AS141" s="121"/>
      <c r="AT141" s="139"/>
      <c r="AU141" s="121"/>
      <c r="AV141" s="139"/>
      <c r="AW141" s="121"/>
      <c r="AX141" s="36"/>
      <c r="AZ141" s="29"/>
      <c r="BA141" s="143"/>
      <c r="BB141" s="143"/>
      <c r="BC141" s="143"/>
      <c r="BD141" s="143"/>
      <c r="BE141" s="143"/>
      <c r="BF141" s="36"/>
      <c r="BH141" s="29"/>
      <c r="BI141" s="124"/>
      <c r="BJ141" s="143"/>
      <c r="BK141" s="124"/>
      <c r="BL141" s="143"/>
      <c r="BM141" s="124"/>
      <c r="BN141" s="144"/>
      <c r="BO141" s="145"/>
      <c r="BP141" s="146"/>
      <c r="BQ141" s="124"/>
      <c r="BR141" s="143"/>
      <c r="BS141" s="124"/>
      <c r="BT141" s="143"/>
      <c r="BU141" s="124"/>
      <c r="BV141" s="144"/>
      <c r="BW141" s="145"/>
      <c r="BX141" s="146"/>
      <c r="BY141" s="185"/>
      <c r="BZ141" s="36"/>
    </row>
    <row r="142" spans="1:78" s="92" customFormat="1" x14ac:dyDescent="0.35">
      <c r="A142" s="118"/>
      <c r="B142" s="46"/>
      <c r="C142" s="11"/>
      <c r="D142" s="46"/>
      <c r="E142" s="4"/>
      <c r="F142" s="119"/>
      <c r="H142" s="120"/>
      <c r="I142" s="15"/>
      <c r="J142" s="122"/>
      <c r="K142" s="40"/>
      <c r="L142" s="123"/>
      <c r="M142" s="15"/>
      <c r="N142" s="121"/>
      <c r="O142" s="15"/>
      <c r="P142" s="122"/>
      <c r="Q142" s="40"/>
      <c r="R142" s="123"/>
      <c r="S142" s="209">
        <f t="shared" si="6"/>
        <v>0</v>
      </c>
      <c r="T142" s="122"/>
      <c r="U142" s="40"/>
      <c r="V142" s="123"/>
      <c r="W142" s="15"/>
      <c r="X142" s="119"/>
      <c r="Z142" s="120"/>
      <c r="AA142" s="12"/>
      <c r="AB142" s="498"/>
      <c r="AC142" s="12"/>
      <c r="AD142" s="498"/>
      <c r="AE142" s="12"/>
      <c r="AF142" s="499"/>
      <c r="AG142" s="500"/>
      <c r="AH142" s="501"/>
      <c r="AI142" s="12"/>
      <c r="AJ142" s="498"/>
      <c r="AK142" s="12"/>
      <c r="AL142" s="498"/>
      <c r="AM142" s="12"/>
      <c r="AN142" s="119"/>
      <c r="AP142" s="120"/>
      <c r="AQ142" s="209">
        <f>ROUND($AW142*$AI142,0)</f>
        <v>0</v>
      </c>
      <c r="AR142" s="121"/>
      <c r="AS142" s="209">
        <f>ROUND($AW142*$AK142,0)</f>
        <v>0</v>
      </c>
      <c r="AT142" s="121"/>
      <c r="AU142" s="209">
        <f>AW142-AQ142-AS142</f>
        <v>0</v>
      </c>
      <c r="AV142" s="121"/>
      <c r="AW142" s="209">
        <f>$S142-$W142</f>
        <v>0</v>
      </c>
      <c r="AX142" s="119"/>
      <c r="AZ142" s="120"/>
      <c r="BA142" s="13"/>
      <c r="BB142" s="124"/>
      <c r="BC142" s="13"/>
      <c r="BD142" s="124"/>
      <c r="BE142" s="13"/>
      <c r="BF142" s="119"/>
      <c r="BH142" s="120"/>
      <c r="BI142" s="210">
        <f>(ROUND($I142*$AA142,0))*$BA142</f>
        <v>0</v>
      </c>
      <c r="BJ142" s="124"/>
      <c r="BK142" s="210">
        <f>(ROUND($I142*$AC142,0))*BC142</f>
        <v>0</v>
      </c>
      <c r="BL142" s="124"/>
      <c r="BM142" s="210">
        <f>(I142-(ROUND((I142*AA142),0))-(ROUND((I142*AC142),0)))*BE142</f>
        <v>0</v>
      </c>
      <c r="BN142" s="125"/>
      <c r="BO142" s="126"/>
      <c r="BP142" s="127"/>
      <c r="BQ142" s="210">
        <f t="shared" si="7"/>
        <v>0</v>
      </c>
      <c r="BR142" s="124"/>
      <c r="BS142" s="210">
        <f t="shared" si="8"/>
        <v>0</v>
      </c>
      <c r="BT142" s="124"/>
      <c r="BU142" s="210">
        <f t="shared" si="9"/>
        <v>0</v>
      </c>
      <c r="BV142" s="125"/>
      <c r="BW142" s="126"/>
      <c r="BX142" s="127"/>
      <c r="BY142" s="518">
        <f t="shared" si="10"/>
        <v>0</v>
      </c>
      <c r="BZ142" s="119"/>
    </row>
    <row r="143" spans="1:78" ht="5.15" customHeight="1" x14ac:dyDescent="0.35">
      <c r="A143" s="115"/>
      <c r="B143" s="32"/>
      <c r="C143" s="46"/>
      <c r="D143" s="32"/>
      <c r="E143" s="32"/>
      <c r="F143" s="36"/>
      <c r="H143" s="29"/>
      <c r="I143" s="139"/>
      <c r="J143" s="140"/>
      <c r="K143" s="141"/>
      <c r="L143" s="142"/>
      <c r="M143" s="139"/>
      <c r="N143" s="139"/>
      <c r="O143" s="139"/>
      <c r="P143" s="140"/>
      <c r="Q143" s="141"/>
      <c r="R143" s="142"/>
      <c r="S143" s="121"/>
      <c r="T143" s="140"/>
      <c r="U143" s="141"/>
      <c r="V143" s="142"/>
      <c r="W143" s="139"/>
      <c r="X143" s="36"/>
      <c r="Z143" s="29"/>
      <c r="AA143" s="502"/>
      <c r="AB143" s="502"/>
      <c r="AC143" s="502"/>
      <c r="AD143" s="502"/>
      <c r="AE143" s="502"/>
      <c r="AF143" s="503"/>
      <c r="AG143" s="504"/>
      <c r="AH143" s="505"/>
      <c r="AI143" s="502"/>
      <c r="AJ143" s="502"/>
      <c r="AK143" s="502"/>
      <c r="AL143" s="502"/>
      <c r="AM143" s="502"/>
      <c r="AN143" s="36"/>
      <c r="AP143" s="29"/>
      <c r="AQ143" s="121"/>
      <c r="AR143" s="139"/>
      <c r="AS143" s="121"/>
      <c r="AT143" s="139"/>
      <c r="AU143" s="121"/>
      <c r="AV143" s="139"/>
      <c r="AW143" s="121"/>
      <c r="AX143" s="36"/>
      <c r="AZ143" s="29"/>
      <c r="BA143" s="143"/>
      <c r="BB143" s="143"/>
      <c r="BC143" s="143"/>
      <c r="BD143" s="143"/>
      <c r="BE143" s="143"/>
      <c r="BF143" s="36"/>
      <c r="BH143" s="29"/>
      <c r="BI143" s="124"/>
      <c r="BJ143" s="143"/>
      <c r="BK143" s="124"/>
      <c r="BL143" s="143"/>
      <c r="BM143" s="124"/>
      <c r="BN143" s="144"/>
      <c r="BO143" s="145"/>
      <c r="BP143" s="146"/>
      <c r="BQ143" s="124"/>
      <c r="BR143" s="143"/>
      <c r="BS143" s="124"/>
      <c r="BT143" s="143"/>
      <c r="BU143" s="124"/>
      <c r="BV143" s="144"/>
      <c r="BW143" s="145"/>
      <c r="BX143" s="146"/>
      <c r="BY143" s="185"/>
      <c r="BZ143" s="36"/>
    </row>
    <row r="144" spans="1:78" s="92" customFormat="1" x14ac:dyDescent="0.35">
      <c r="A144" s="118"/>
      <c r="B144" s="46"/>
      <c r="C144" s="11"/>
      <c r="D144" s="46"/>
      <c r="E144" s="4"/>
      <c r="F144" s="119"/>
      <c r="H144" s="120"/>
      <c r="I144" s="15"/>
      <c r="J144" s="122"/>
      <c r="K144" s="40"/>
      <c r="L144" s="123"/>
      <c r="M144" s="15"/>
      <c r="N144" s="121"/>
      <c r="O144" s="15"/>
      <c r="P144" s="122"/>
      <c r="Q144" s="40"/>
      <c r="R144" s="123"/>
      <c r="S144" s="209">
        <f t="shared" si="6"/>
        <v>0</v>
      </c>
      <c r="T144" s="122"/>
      <c r="U144" s="40"/>
      <c r="V144" s="123"/>
      <c r="W144" s="15"/>
      <c r="X144" s="119"/>
      <c r="Z144" s="120"/>
      <c r="AA144" s="12"/>
      <c r="AB144" s="498"/>
      <c r="AC144" s="12"/>
      <c r="AD144" s="498"/>
      <c r="AE144" s="12"/>
      <c r="AF144" s="499"/>
      <c r="AG144" s="500"/>
      <c r="AH144" s="501"/>
      <c r="AI144" s="12"/>
      <c r="AJ144" s="498"/>
      <c r="AK144" s="12"/>
      <c r="AL144" s="498"/>
      <c r="AM144" s="12"/>
      <c r="AN144" s="119"/>
      <c r="AP144" s="120"/>
      <c r="AQ144" s="209">
        <f>ROUND($AW144*$AI144,0)</f>
        <v>0</v>
      </c>
      <c r="AR144" s="121"/>
      <c r="AS144" s="209">
        <f>ROUND($AW144*$AK144,0)</f>
        <v>0</v>
      </c>
      <c r="AT144" s="121"/>
      <c r="AU144" s="209">
        <f>AW144-AQ144-AS144</f>
        <v>0</v>
      </c>
      <c r="AV144" s="121"/>
      <c r="AW144" s="209">
        <f>$S144-$W144</f>
        <v>0</v>
      </c>
      <c r="AX144" s="119"/>
      <c r="AZ144" s="120"/>
      <c r="BA144" s="13"/>
      <c r="BB144" s="124"/>
      <c r="BC144" s="13"/>
      <c r="BD144" s="124"/>
      <c r="BE144" s="13"/>
      <c r="BF144" s="119"/>
      <c r="BH144" s="120"/>
      <c r="BI144" s="210">
        <f>(ROUND($I144*$AA144,0))*$BA144</f>
        <v>0</v>
      </c>
      <c r="BJ144" s="124"/>
      <c r="BK144" s="210">
        <f>(ROUND($I144*$AC144,0))*BC144</f>
        <v>0</v>
      </c>
      <c r="BL144" s="124"/>
      <c r="BM144" s="210">
        <f>(I144-(ROUND((I144*AA144),0))-(ROUND((I144*AC144),0)))*BE144</f>
        <v>0</v>
      </c>
      <c r="BN144" s="125"/>
      <c r="BO144" s="126"/>
      <c r="BP144" s="127"/>
      <c r="BQ144" s="210">
        <f t="shared" si="7"/>
        <v>0</v>
      </c>
      <c r="BR144" s="124"/>
      <c r="BS144" s="210">
        <f t="shared" si="8"/>
        <v>0</v>
      </c>
      <c r="BT144" s="124"/>
      <c r="BU144" s="210">
        <f t="shared" si="9"/>
        <v>0</v>
      </c>
      <c r="BV144" s="125"/>
      <c r="BW144" s="126"/>
      <c r="BX144" s="127"/>
      <c r="BY144" s="518">
        <f t="shared" si="10"/>
        <v>0</v>
      </c>
      <c r="BZ144" s="119"/>
    </row>
    <row r="145" spans="1:78" ht="5.15" customHeight="1" x14ac:dyDescent="0.35">
      <c r="A145" s="115"/>
      <c r="B145" s="32"/>
      <c r="C145" s="46"/>
      <c r="D145" s="32"/>
      <c r="E145" s="32"/>
      <c r="F145" s="36"/>
      <c r="H145" s="29"/>
      <c r="I145" s="139"/>
      <c r="J145" s="140"/>
      <c r="K145" s="141"/>
      <c r="L145" s="142"/>
      <c r="M145" s="139"/>
      <c r="N145" s="139"/>
      <c r="O145" s="139"/>
      <c r="P145" s="140"/>
      <c r="Q145" s="141"/>
      <c r="R145" s="142"/>
      <c r="S145" s="121"/>
      <c r="T145" s="140"/>
      <c r="U145" s="141"/>
      <c r="V145" s="142"/>
      <c r="W145" s="139"/>
      <c r="X145" s="36"/>
      <c r="Z145" s="29"/>
      <c r="AA145" s="502"/>
      <c r="AB145" s="502"/>
      <c r="AC145" s="502"/>
      <c r="AD145" s="502"/>
      <c r="AE145" s="502"/>
      <c r="AF145" s="503"/>
      <c r="AG145" s="504"/>
      <c r="AH145" s="505"/>
      <c r="AI145" s="502"/>
      <c r="AJ145" s="502"/>
      <c r="AK145" s="502"/>
      <c r="AL145" s="502"/>
      <c r="AM145" s="502"/>
      <c r="AN145" s="36"/>
      <c r="AP145" s="29"/>
      <c r="AQ145" s="121"/>
      <c r="AR145" s="139"/>
      <c r="AS145" s="121"/>
      <c r="AT145" s="139"/>
      <c r="AU145" s="121"/>
      <c r="AV145" s="139"/>
      <c r="AW145" s="121"/>
      <c r="AX145" s="36"/>
      <c r="AZ145" s="29"/>
      <c r="BA145" s="143"/>
      <c r="BB145" s="143"/>
      <c r="BC145" s="143"/>
      <c r="BD145" s="143"/>
      <c r="BE145" s="143"/>
      <c r="BF145" s="36"/>
      <c r="BH145" s="29"/>
      <c r="BI145" s="124"/>
      <c r="BJ145" s="143"/>
      <c r="BK145" s="124"/>
      <c r="BL145" s="143"/>
      <c r="BM145" s="124"/>
      <c r="BN145" s="144"/>
      <c r="BO145" s="145"/>
      <c r="BP145" s="146"/>
      <c r="BQ145" s="124"/>
      <c r="BR145" s="143"/>
      <c r="BS145" s="124"/>
      <c r="BT145" s="143"/>
      <c r="BU145" s="124"/>
      <c r="BV145" s="144"/>
      <c r="BW145" s="145"/>
      <c r="BX145" s="146"/>
      <c r="BY145" s="185"/>
      <c r="BZ145" s="36"/>
    </row>
    <row r="146" spans="1:78" s="92" customFormat="1" x14ac:dyDescent="0.35">
      <c r="A146" s="118"/>
      <c r="B146" s="46"/>
      <c r="C146" s="11"/>
      <c r="D146" s="46"/>
      <c r="E146" s="4"/>
      <c r="F146" s="119"/>
      <c r="H146" s="120"/>
      <c r="I146" s="15"/>
      <c r="J146" s="122"/>
      <c r="K146" s="40"/>
      <c r="L146" s="123"/>
      <c r="M146" s="15"/>
      <c r="N146" s="121"/>
      <c r="O146" s="15"/>
      <c r="P146" s="122"/>
      <c r="Q146" s="40"/>
      <c r="R146" s="123"/>
      <c r="S146" s="209">
        <f t="shared" si="6"/>
        <v>0</v>
      </c>
      <c r="T146" s="122"/>
      <c r="U146" s="40"/>
      <c r="V146" s="123"/>
      <c r="W146" s="15"/>
      <c r="X146" s="119"/>
      <c r="Z146" s="120"/>
      <c r="AA146" s="12"/>
      <c r="AB146" s="498"/>
      <c r="AC146" s="12"/>
      <c r="AD146" s="498"/>
      <c r="AE146" s="12"/>
      <c r="AF146" s="499"/>
      <c r="AG146" s="500"/>
      <c r="AH146" s="501"/>
      <c r="AI146" s="12"/>
      <c r="AJ146" s="498"/>
      <c r="AK146" s="12"/>
      <c r="AL146" s="498"/>
      <c r="AM146" s="12"/>
      <c r="AN146" s="119"/>
      <c r="AP146" s="120"/>
      <c r="AQ146" s="209">
        <f>ROUND($AW146*$AI146,0)</f>
        <v>0</v>
      </c>
      <c r="AR146" s="121"/>
      <c r="AS146" s="209">
        <f>ROUND($AW146*$AK146,0)</f>
        <v>0</v>
      </c>
      <c r="AT146" s="121"/>
      <c r="AU146" s="209">
        <f>AW146-AQ146-AS146</f>
        <v>0</v>
      </c>
      <c r="AV146" s="121"/>
      <c r="AW146" s="209">
        <f>$S146-$W146</f>
        <v>0</v>
      </c>
      <c r="AX146" s="119"/>
      <c r="AZ146" s="120"/>
      <c r="BA146" s="13"/>
      <c r="BB146" s="124"/>
      <c r="BC146" s="13"/>
      <c r="BD146" s="124"/>
      <c r="BE146" s="13"/>
      <c r="BF146" s="119"/>
      <c r="BH146" s="120"/>
      <c r="BI146" s="210">
        <f>(ROUND($I146*$AA146,0))*$BA146</f>
        <v>0</v>
      </c>
      <c r="BJ146" s="124"/>
      <c r="BK146" s="210">
        <f>(ROUND($I146*$AC146,0))*BC146</f>
        <v>0</v>
      </c>
      <c r="BL146" s="124"/>
      <c r="BM146" s="210">
        <f>(I146-(ROUND((I146*AA146),0))-(ROUND((I146*AC146),0)))*BE146</f>
        <v>0</v>
      </c>
      <c r="BN146" s="125"/>
      <c r="BO146" s="126"/>
      <c r="BP146" s="127"/>
      <c r="BQ146" s="210">
        <f t="shared" si="7"/>
        <v>0</v>
      </c>
      <c r="BR146" s="124"/>
      <c r="BS146" s="210">
        <f t="shared" si="8"/>
        <v>0</v>
      </c>
      <c r="BT146" s="124"/>
      <c r="BU146" s="210">
        <f t="shared" si="9"/>
        <v>0</v>
      </c>
      <c r="BV146" s="125"/>
      <c r="BW146" s="126"/>
      <c r="BX146" s="127"/>
      <c r="BY146" s="518">
        <f t="shared" si="10"/>
        <v>0</v>
      </c>
      <c r="BZ146" s="119"/>
    </row>
    <row r="147" spans="1:78" ht="5.15" customHeight="1" x14ac:dyDescent="0.35">
      <c r="A147" s="115"/>
      <c r="B147" s="32"/>
      <c r="C147" s="46"/>
      <c r="D147" s="32"/>
      <c r="E147" s="32"/>
      <c r="F147" s="36"/>
      <c r="H147" s="29"/>
      <c r="I147" s="139"/>
      <c r="J147" s="140"/>
      <c r="K147" s="141"/>
      <c r="L147" s="142"/>
      <c r="M147" s="139"/>
      <c r="N147" s="139"/>
      <c r="O147" s="139"/>
      <c r="P147" s="140"/>
      <c r="Q147" s="141"/>
      <c r="R147" s="142"/>
      <c r="S147" s="121"/>
      <c r="T147" s="140"/>
      <c r="U147" s="141"/>
      <c r="V147" s="142"/>
      <c r="W147" s="139"/>
      <c r="X147" s="36"/>
      <c r="Z147" s="29"/>
      <c r="AA147" s="502"/>
      <c r="AB147" s="502"/>
      <c r="AC147" s="502"/>
      <c r="AD147" s="502"/>
      <c r="AE147" s="502"/>
      <c r="AF147" s="503"/>
      <c r="AG147" s="504"/>
      <c r="AH147" s="505"/>
      <c r="AI147" s="502"/>
      <c r="AJ147" s="502"/>
      <c r="AK147" s="502"/>
      <c r="AL147" s="502"/>
      <c r="AM147" s="502"/>
      <c r="AN147" s="36"/>
      <c r="AP147" s="29"/>
      <c r="AQ147" s="121"/>
      <c r="AR147" s="139"/>
      <c r="AS147" s="121"/>
      <c r="AT147" s="139"/>
      <c r="AU147" s="121"/>
      <c r="AV147" s="139"/>
      <c r="AW147" s="121"/>
      <c r="AX147" s="36"/>
      <c r="AZ147" s="29"/>
      <c r="BA147" s="143"/>
      <c r="BB147" s="143"/>
      <c r="BC147" s="143"/>
      <c r="BD147" s="143"/>
      <c r="BE147" s="143"/>
      <c r="BF147" s="36"/>
      <c r="BH147" s="29"/>
      <c r="BI147" s="124"/>
      <c r="BJ147" s="143"/>
      <c r="BK147" s="124"/>
      <c r="BL147" s="143"/>
      <c r="BM147" s="124"/>
      <c r="BN147" s="144"/>
      <c r="BO147" s="145"/>
      <c r="BP147" s="146"/>
      <c r="BQ147" s="124"/>
      <c r="BR147" s="143"/>
      <c r="BS147" s="124"/>
      <c r="BT147" s="143"/>
      <c r="BU147" s="124"/>
      <c r="BV147" s="144"/>
      <c r="BW147" s="145"/>
      <c r="BX147" s="146"/>
      <c r="BY147" s="185"/>
      <c r="BZ147" s="36"/>
    </row>
    <row r="148" spans="1:78" s="92" customFormat="1" x14ac:dyDescent="0.35">
      <c r="A148" s="118"/>
      <c r="B148" s="46"/>
      <c r="C148" s="11"/>
      <c r="D148" s="46"/>
      <c r="E148" s="4"/>
      <c r="F148" s="119"/>
      <c r="H148" s="120"/>
      <c r="I148" s="15"/>
      <c r="J148" s="122"/>
      <c r="K148" s="40"/>
      <c r="L148" s="123"/>
      <c r="M148" s="15"/>
      <c r="N148" s="121"/>
      <c r="O148" s="15"/>
      <c r="P148" s="122"/>
      <c r="Q148" s="40"/>
      <c r="R148" s="123"/>
      <c r="S148" s="209">
        <f t="shared" ref="S148:S168" si="12">$I148-$M148+$O148</f>
        <v>0</v>
      </c>
      <c r="T148" s="122"/>
      <c r="U148" s="40"/>
      <c r="V148" s="123"/>
      <c r="W148" s="15"/>
      <c r="X148" s="119"/>
      <c r="Z148" s="120"/>
      <c r="AA148" s="12"/>
      <c r="AB148" s="498"/>
      <c r="AC148" s="12"/>
      <c r="AD148" s="498"/>
      <c r="AE148" s="12"/>
      <c r="AF148" s="499"/>
      <c r="AG148" s="500"/>
      <c r="AH148" s="501"/>
      <c r="AI148" s="12"/>
      <c r="AJ148" s="498"/>
      <c r="AK148" s="12"/>
      <c r="AL148" s="498"/>
      <c r="AM148" s="12"/>
      <c r="AN148" s="119"/>
      <c r="AP148" s="120"/>
      <c r="AQ148" s="209">
        <f>ROUND($AW148*$AI148,0)</f>
        <v>0</v>
      </c>
      <c r="AR148" s="121"/>
      <c r="AS148" s="209">
        <f>ROUND($AW148*$AK148,0)</f>
        <v>0</v>
      </c>
      <c r="AT148" s="121"/>
      <c r="AU148" s="209">
        <f>AW148-AQ148-AS148</f>
        <v>0</v>
      </c>
      <c r="AV148" s="121"/>
      <c r="AW148" s="209">
        <f>$S148-$W148</f>
        <v>0</v>
      </c>
      <c r="AX148" s="119"/>
      <c r="AZ148" s="120"/>
      <c r="BA148" s="13"/>
      <c r="BB148" s="124"/>
      <c r="BC148" s="13"/>
      <c r="BD148" s="124"/>
      <c r="BE148" s="13"/>
      <c r="BF148" s="119"/>
      <c r="BH148" s="120"/>
      <c r="BI148" s="210">
        <f>(ROUND($I148*$AA148,0))*$BA148</f>
        <v>0</v>
      </c>
      <c r="BJ148" s="124"/>
      <c r="BK148" s="210">
        <f>(ROUND($I148*$AC148,0))*BC148</f>
        <v>0</v>
      </c>
      <c r="BL148" s="124"/>
      <c r="BM148" s="210">
        <f>(I148-(ROUND((I148*AA148),0))-(ROUND((I148*AC148),0)))*BE148</f>
        <v>0</v>
      </c>
      <c r="BN148" s="125"/>
      <c r="BO148" s="126"/>
      <c r="BP148" s="127"/>
      <c r="BQ148" s="210">
        <f t="shared" ref="BQ148:BQ168" si="13">$AQ148*$BA148</f>
        <v>0</v>
      </c>
      <c r="BR148" s="124"/>
      <c r="BS148" s="210">
        <f t="shared" ref="BS148:BS168" si="14">$AS148*BC148</f>
        <v>0</v>
      </c>
      <c r="BT148" s="124"/>
      <c r="BU148" s="210">
        <f t="shared" ref="BU148:BU168" si="15">$AU148*$BE148</f>
        <v>0</v>
      </c>
      <c r="BV148" s="125"/>
      <c r="BW148" s="126"/>
      <c r="BX148" s="127"/>
      <c r="BY148" s="518">
        <f t="shared" ref="BY148:BY168" si="16">SUM($BQ148,$BS148,$BU148)-SUM($BI148,$BK148,$BM148)</f>
        <v>0</v>
      </c>
      <c r="BZ148" s="119"/>
    </row>
    <row r="149" spans="1:78" ht="5.15" customHeight="1" x14ac:dyDescent="0.35">
      <c r="A149" s="115"/>
      <c r="B149" s="32"/>
      <c r="C149" s="46"/>
      <c r="D149" s="32"/>
      <c r="E149" s="32"/>
      <c r="F149" s="36"/>
      <c r="H149" s="29"/>
      <c r="I149" s="139"/>
      <c r="J149" s="140"/>
      <c r="K149" s="141"/>
      <c r="L149" s="142"/>
      <c r="M149" s="139"/>
      <c r="N149" s="139"/>
      <c r="O149" s="139"/>
      <c r="P149" s="140"/>
      <c r="Q149" s="141"/>
      <c r="R149" s="142"/>
      <c r="S149" s="121"/>
      <c r="T149" s="140"/>
      <c r="U149" s="141"/>
      <c r="V149" s="142"/>
      <c r="W149" s="139"/>
      <c r="X149" s="36"/>
      <c r="Z149" s="29"/>
      <c r="AA149" s="502"/>
      <c r="AB149" s="502"/>
      <c r="AC149" s="502"/>
      <c r="AD149" s="502"/>
      <c r="AE149" s="502"/>
      <c r="AF149" s="503"/>
      <c r="AG149" s="504"/>
      <c r="AH149" s="505"/>
      <c r="AI149" s="502"/>
      <c r="AJ149" s="502"/>
      <c r="AK149" s="502"/>
      <c r="AL149" s="502"/>
      <c r="AM149" s="502"/>
      <c r="AN149" s="36"/>
      <c r="AP149" s="29"/>
      <c r="AQ149" s="121"/>
      <c r="AR149" s="139"/>
      <c r="AS149" s="121"/>
      <c r="AT149" s="139"/>
      <c r="AU149" s="121"/>
      <c r="AV149" s="139"/>
      <c r="AW149" s="121"/>
      <c r="AX149" s="36"/>
      <c r="AZ149" s="29"/>
      <c r="BA149" s="143"/>
      <c r="BB149" s="143"/>
      <c r="BC149" s="143"/>
      <c r="BD149" s="143"/>
      <c r="BE149" s="143"/>
      <c r="BF149" s="36"/>
      <c r="BH149" s="29"/>
      <c r="BI149" s="124"/>
      <c r="BJ149" s="143"/>
      <c r="BK149" s="124"/>
      <c r="BL149" s="143"/>
      <c r="BM149" s="124"/>
      <c r="BN149" s="144"/>
      <c r="BO149" s="145"/>
      <c r="BP149" s="146"/>
      <c r="BQ149" s="124"/>
      <c r="BR149" s="143"/>
      <c r="BS149" s="124"/>
      <c r="BT149" s="143"/>
      <c r="BU149" s="124"/>
      <c r="BV149" s="144"/>
      <c r="BW149" s="145"/>
      <c r="BX149" s="146"/>
      <c r="BY149" s="185"/>
      <c r="BZ149" s="36"/>
    </row>
    <row r="150" spans="1:78" s="92" customFormat="1" x14ac:dyDescent="0.35">
      <c r="A150" s="118"/>
      <c r="B150" s="46"/>
      <c r="C150" s="11"/>
      <c r="D150" s="46"/>
      <c r="E150" s="4"/>
      <c r="F150" s="119"/>
      <c r="H150" s="120"/>
      <c r="I150" s="15"/>
      <c r="J150" s="122"/>
      <c r="K150" s="40"/>
      <c r="L150" s="123"/>
      <c r="M150" s="15"/>
      <c r="N150" s="121"/>
      <c r="O150" s="15"/>
      <c r="P150" s="122"/>
      <c r="Q150" s="40"/>
      <c r="R150" s="123"/>
      <c r="S150" s="209">
        <f t="shared" si="12"/>
        <v>0</v>
      </c>
      <c r="T150" s="122"/>
      <c r="U150" s="40"/>
      <c r="V150" s="123"/>
      <c r="W150" s="15"/>
      <c r="X150" s="119"/>
      <c r="Z150" s="120"/>
      <c r="AA150" s="12"/>
      <c r="AB150" s="498"/>
      <c r="AC150" s="12"/>
      <c r="AD150" s="498"/>
      <c r="AE150" s="12"/>
      <c r="AF150" s="499"/>
      <c r="AG150" s="500"/>
      <c r="AH150" s="501"/>
      <c r="AI150" s="12"/>
      <c r="AJ150" s="498"/>
      <c r="AK150" s="12"/>
      <c r="AL150" s="498"/>
      <c r="AM150" s="12"/>
      <c r="AN150" s="119"/>
      <c r="AP150" s="120"/>
      <c r="AQ150" s="209">
        <f>ROUND($AW150*$AI150,0)</f>
        <v>0</v>
      </c>
      <c r="AR150" s="121"/>
      <c r="AS150" s="209">
        <f>ROUND($AW150*$AK150,0)</f>
        <v>0</v>
      </c>
      <c r="AT150" s="121"/>
      <c r="AU150" s="209">
        <f>AW150-AQ150-AS150</f>
        <v>0</v>
      </c>
      <c r="AV150" s="121"/>
      <c r="AW150" s="209">
        <f>$S150-$W150</f>
        <v>0</v>
      </c>
      <c r="AX150" s="119"/>
      <c r="AZ150" s="120"/>
      <c r="BA150" s="13"/>
      <c r="BB150" s="124"/>
      <c r="BC150" s="13"/>
      <c r="BD150" s="124"/>
      <c r="BE150" s="13"/>
      <c r="BF150" s="119"/>
      <c r="BH150" s="120"/>
      <c r="BI150" s="210">
        <f>(ROUND($I150*$AA150,0))*$BA150</f>
        <v>0</v>
      </c>
      <c r="BJ150" s="124"/>
      <c r="BK150" s="210">
        <f>(ROUND($I150*$AC150,0))*BC150</f>
        <v>0</v>
      </c>
      <c r="BL150" s="124"/>
      <c r="BM150" s="210">
        <f>(I150-(ROUND((I150*AA150),0))-(ROUND((I150*AC150),0)))*BE150</f>
        <v>0</v>
      </c>
      <c r="BN150" s="125"/>
      <c r="BO150" s="126"/>
      <c r="BP150" s="127"/>
      <c r="BQ150" s="210">
        <f t="shared" si="13"/>
        <v>0</v>
      </c>
      <c r="BR150" s="124"/>
      <c r="BS150" s="210">
        <f t="shared" si="14"/>
        <v>0</v>
      </c>
      <c r="BT150" s="124"/>
      <c r="BU150" s="210">
        <f t="shared" si="15"/>
        <v>0</v>
      </c>
      <c r="BV150" s="125"/>
      <c r="BW150" s="126"/>
      <c r="BX150" s="127"/>
      <c r="BY150" s="518">
        <f t="shared" si="16"/>
        <v>0</v>
      </c>
      <c r="BZ150" s="119"/>
    </row>
    <row r="151" spans="1:78" ht="5.15" customHeight="1" x14ac:dyDescent="0.35">
      <c r="A151" s="115"/>
      <c r="B151" s="32"/>
      <c r="C151" s="46"/>
      <c r="D151" s="32"/>
      <c r="E151" s="32"/>
      <c r="F151" s="36"/>
      <c r="H151" s="29"/>
      <c r="I151" s="139"/>
      <c r="J151" s="140"/>
      <c r="K151" s="141"/>
      <c r="L151" s="142"/>
      <c r="M151" s="139"/>
      <c r="N151" s="139"/>
      <c r="O151" s="139"/>
      <c r="P151" s="140"/>
      <c r="Q151" s="141"/>
      <c r="R151" s="142"/>
      <c r="S151" s="121"/>
      <c r="T151" s="140"/>
      <c r="U151" s="141"/>
      <c r="V151" s="142"/>
      <c r="W151" s="139"/>
      <c r="X151" s="36"/>
      <c r="Z151" s="29"/>
      <c r="AA151" s="502"/>
      <c r="AB151" s="502"/>
      <c r="AC151" s="502"/>
      <c r="AD151" s="502"/>
      <c r="AE151" s="502"/>
      <c r="AF151" s="503"/>
      <c r="AG151" s="504"/>
      <c r="AH151" s="505"/>
      <c r="AI151" s="502"/>
      <c r="AJ151" s="502"/>
      <c r="AK151" s="502"/>
      <c r="AL151" s="502"/>
      <c r="AM151" s="502"/>
      <c r="AN151" s="36"/>
      <c r="AP151" s="29"/>
      <c r="AQ151" s="121"/>
      <c r="AR151" s="139"/>
      <c r="AS151" s="121"/>
      <c r="AT151" s="139"/>
      <c r="AU151" s="121"/>
      <c r="AV151" s="139"/>
      <c r="AW151" s="121"/>
      <c r="AX151" s="36"/>
      <c r="AZ151" s="29"/>
      <c r="BA151" s="143"/>
      <c r="BB151" s="143"/>
      <c r="BC151" s="143"/>
      <c r="BD151" s="143"/>
      <c r="BE151" s="143"/>
      <c r="BF151" s="36"/>
      <c r="BH151" s="29"/>
      <c r="BI151" s="124"/>
      <c r="BJ151" s="143"/>
      <c r="BK151" s="124"/>
      <c r="BL151" s="143"/>
      <c r="BM151" s="124"/>
      <c r="BN151" s="144"/>
      <c r="BO151" s="145"/>
      <c r="BP151" s="146"/>
      <c r="BQ151" s="124"/>
      <c r="BR151" s="143"/>
      <c r="BS151" s="124"/>
      <c r="BT151" s="143"/>
      <c r="BU151" s="124"/>
      <c r="BV151" s="144"/>
      <c r="BW151" s="145"/>
      <c r="BX151" s="146"/>
      <c r="BY151" s="185"/>
      <c r="BZ151" s="36"/>
    </row>
    <row r="152" spans="1:78" s="92" customFormat="1" x14ac:dyDescent="0.35">
      <c r="A152" s="118"/>
      <c r="B152" s="46"/>
      <c r="C152" s="11"/>
      <c r="D152" s="46"/>
      <c r="E152" s="4"/>
      <c r="F152" s="119"/>
      <c r="H152" s="120"/>
      <c r="I152" s="15"/>
      <c r="J152" s="122"/>
      <c r="K152" s="40"/>
      <c r="L152" s="123"/>
      <c r="M152" s="15"/>
      <c r="N152" s="121"/>
      <c r="O152" s="15"/>
      <c r="P152" s="122"/>
      <c r="Q152" s="40"/>
      <c r="R152" s="123"/>
      <c r="S152" s="209">
        <f t="shared" si="12"/>
        <v>0</v>
      </c>
      <c r="T152" s="122"/>
      <c r="U152" s="40"/>
      <c r="V152" s="123"/>
      <c r="W152" s="15"/>
      <c r="X152" s="119"/>
      <c r="Z152" s="120"/>
      <c r="AA152" s="12"/>
      <c r="AB152" s="498"/>
      <c r="AC152" s="12"/>
      <c r="AD152" s="498"/>
      <c r="AE152" s="12"/>
      <c r="AF152" s="499"/>
      <c r="AG152" s="500"/>
      <c r="AH152" s="501"/>
      <c r="AI152" s="12"/>
      <c r="AJ152" s="498"/>
      <c r="AK152" s="12"/>
      <c r="AL152" s="498"/>
      <c r="AM152" s="12"/>
      <c r="AN152" s="119"/>
      <c r="AP152" s="120"/>
      <c r="AQ152" s="209">
        <f>ROUND($AW152*$AI152,0)</f>
        <v>0</v>
      </c>
      <c r="AR152" s="121"/>
      <c r="AS152" s="209">
        <f>ROUND($AW152*$AK152,0)</f>
        <v>0</v>
      </c>
      <c r="AT152" s="121"/>
      <c r="AU152" s="209">
        <f>AW152-AQ152-AS152</f>
        <v>0</v>
      </c>
      <c r="AV152" s="121"/>
      <c r="AW152" s="209">
        <f>$S152-$W152</f>
        <v>0</v>
      </c>
      <c r="AX152" s="119"/>
      <c r="AZ152" s="120"/>
      <c r="BA152" s="13"/>
      <c r="BB152" s="124"/>
      <c r="BC152" s="13"/>
      <c r="BD152" s="124"/>
      <c r="BE152" s="13"/>
      <c r="BF152" s="119"/>
      <c r="BH152" s="120"/>
      <c r="BI152" s="210">
        <f>(ROUND($I152*$AA152,0))*$BA152</f>
        <v>0</v>
      </c>
      <c r="BJ152" s="124"/>
      <c r="BK152" s="210">
        <f>(ROUND($I152*$AC152,0))*BC152</f>
        <v>0</v>
      </c>
      <c r="BL152" s="124"/>
      <c r="BM152" s="210">
        <f>(I152-(ROUND((I152*AA152),0))-(ROUND((I152*AC152),0)))*BE152</f>
        <v>0</v>
      </c>
      <c r="BN152" s="125"/>
      <c r="BO152" s="126"/>
      <c r="BP152" s="127"/>
      <c r="BQ152" s="210">
        <f t="shared" si="13"/>
        <v>0</v>
      </c>
      <c r="BR152" s="124"/>
      <c r="BS152" s="210">
        <f t="shared" si="14"/>
        <v>0</v>
      </c>
      <c r="BT152" s="124"/>
      <c r="BU152" s="210">
        <f t="shared" si="15"/>
        <v>0</v>
      </c>
      <c r="BV152" s="125"/>
      <c r="BW152" s="126"/>
      <c r="BX152" s="127"/>
      <c r="BY152" s="518">
        <f t="shared" si="16"/>
        <v>0</v>
      </c>
      <c r="BZ152" s="119"/>
    </row>
    <row r="153" spans="1:78" ht="5.15" customHeight="1" x14ac:dyDescent="0.35">
      <c r="A153" s="115"/>
      <c r="B153" s="32"/>
      <c r="C153" s="46"/>
      <c r="D153" s="32"/>
      <c r="E153" s="32"/>
      <c r="F153" s="36"/>
      <c r="H153" s="29"/>
      <c r="I153" s="139"/>
      <c r="J153" s="140"/>
      <c r="K153" s="141"/>
      <c r="L153" s="142"/>
      <c r="M153" s="139"/>
      <c r="N153" s="139"/>
      <c r="O153" s="139"/>
      <c r="P153" s="140"/>
      <c r="Q153" s="141"/>
      <c r="R153" s="142"/>
      <c r="S153" s="121"/>
      <c r="T153" s="140"/>
      <c r="U153" s="141"/>
      <c r="V153" s="142"/>
      <c r="W153" s="139"/>
      <c r="X153" s="36"/>
      <c r="Z153" s="29"/>
      <c r="AA153" s="502"/>
      <c r="AB153" s="502"/>
      <c r="AC153" s="502"/>
      <c r="AD153" s="502"/>
      <c r="AE153" s="502"/>
      <c r="AF153" s="503"/>
      <c r="AG153" s="504"/>
      <c r="AH153" s="505"/>
      <c r="AI153" s="502"/>
      <c r="AJ153" s="502"/>
      <c r="AK153" s="502"/>
      <c r="AL153" s="502"/>
      <c r="AM153" s="502"/>
      <c r="AN153" s="36"/>
      <c r="AP153" s="29"/>
      <c r="AQ153" s="121"/>
      <c r="AR153" s="139"/>
      <c r="AS153" s="121"/>
      <c r="AT153" s="139"/>
      <c r="AU153" s="121"/>
      <c r="AV153" s="139"/>
      <c r="AW153" s="121"/>
      <c r="AX153" s="36"/>
      <c r="AZ153" s="29"/>
      <c r="BA153" s="143"/>
      <c r="BB153" s="143"/>
      <c r="BC153" s="143"/>
      <c r="BD153" s="143"/>
      <c r="BE153" s="143"/>
      <c r="BF153" s="36"/>
      <c r="BH153" s="29"/>
      <c r="BI153" s="124"/>
      <c r="BJ153" s="143"/>
      <c r="BK153" s="124"/>
      <c r="BL153" s="143"/>
      <c r="BM153" s="124"/>
      <c r="BN153" s="144"/>
      <c r="BO153" s="145"/>
      <c r="BP153" s="146"/>
      <c r="BQ153" s="124"/>
      <c r="BR153" s="143"/>
      <c r="BS153" s="124"/>
      <c r="BT153" s="143"/>
      <c r="BU153" s="124"/>
      <c r="BV153" s="144"/>
      <c r="BW153" s="145"/>
      <c r="BX153" s="146"/>
      <c r="BY153" s="185"/>
      <c r="BZ153" s="36"/>
    </row>
    <row r="154" spans="1:78" s="92" customFormat="1" x14ac:dyDescent="0.35">
      <c r="A154" s="118"/>
      <c r="B154" s="46"/>
      <c r="C154" s="11"/>
      <c r="D154" s="46"/>
      <c r="E154" s="4"/>
      <c r="F154" s="119"/>
      <c r="H154" s="120"/>
      <c r="I154" s="15"/>
      <c r="J154" s="122"/>
      <c r="K154" s="40"/>
      <c r="L154" s="123"/>
      <c r="M154" s="15"/>
      <c r="N154" s="121"/>
      <c r="O154" s="15"/>
      <c r="P154" s="122"/>
      <c r="Q154" s="40"/>
      <c r="R154" s="123"/>
      <c r="S154" s="209">
        <f t="shared" si="12"/>
        <v>0</v>
      </c>
      <c r="T154" s="122"/>
      <c r="U154" s="40"/>
      <c r="V154" s="123"/>
      <c r="W154" s="15"/>
      <c r="X154" s="119"/>
      <c r="Z154" s="120"/>
      <c r="AA154" s="12"/>
      <c r="AB154" s="498"/>
      <c r="AC154" s="12"/>
      <c r="AD154" s="498"/>
      <c r="AE154" s="12"/>
      <c r="AF154" s="499"/>
      <c r="AG154" s="500"/>
      <c r="AH154" s="501"/>
      <c r="AI154" s="12"/>
      <c r="AJ154" s="498"/>
      <c r="AK154" s="12"/>
      <c r="AL154" s="498"/>
      <c r="AM154" s="12"/>
      <c r="AN154" s="119"/>
      <c r="AP154" s="120"/>
      <c r="AQ154" s="209">
        <f>ROUND($AW154*$AI154,0)</f>
        <v>0</v>
      </c>
      <c r="AR154" s="121"/>
      <c r="AS154" s="209">
        <f>ROUND($AW154*$AK154,0)</f>
        <v>0</v>
      </c>
      <c r="AT154" s="121"/>
      <c r="AU154" s="209">
        <f>AW154-AQ154-AS154</f>
        <v>0</v>
      </c>
      <c r="AV154" s="121"/>
      <c r="AW154" s="209">
        <f>$S154-$W154</f>
        <v>0</v>
      </c>
      <c r="AX154" s="119"/>
      <c r="AZ154" s="120"/>
      <c r="BA154" s="13"/>
      <c r="BB154" s="124"/>
      <c r="BC154" s="13"/>
      <c r="BD154" s="124"/>
      <c r="BE154" s="13"/>
      <c r="BF154" s="119"/>
      <c r="BH154" s="120"/>
      <c r="BI154" s="210">
        <f>(ROUND($I154*$AA154,0))*$BA154</f>
        <v>0</v>
      </c>
      <c r="BJ154" s="124"/>
      <c r="BK154" s="210">
        <f>(ROUND($I154*$AC154,0))*BC154</f>
        <v>0</v>
      </c>
      <c r="BL154" s="124"/>
      <c r="BM154" s="210">
        <f>(I154-(ROUND((I154*AA154),0))-(ROUND((I154*AC154),0)))*BE154</f>
        <v>0</v>
      </c>
      <c r="BN154" s="125"/>
      <c r="BO154" s="126"/>
      <c r="BP154" s="127"/>
      <c r="BQ154" s="210">
        <f t="shared" si="13"/>
        <v>0</v>
      </c>
      <c r="BR154" s="124"/>
      <c r="BS154" s="210">
        <f t="shared" si="14"/>
        <v>0</v>
      </c>
      <c r="BT154" s="124"/>
      <c r="BU154" s="210">
        <f t="shared" si="15"/>
        <v>0</v>
      </c>
      <c r="BV154" s="125"/>
      <c r="BW154" s="126"/>
      <c r="BX154" s="127"/>
      <c r="BY154" s="518">
        <f t="shared" si="16"/>
        <v>0</v>
      </c>
      <c r="BZ154" s="119"/>
    </row>
    <row r="155" spans="1:78" ht="5.15" customHeight="1" x14ac:dyDescent="0.35">
      <c r="A155" s="115"/>
      <c r="B155" s="32"/>
      <c r="C155" s="46"/>
      <c r="D155" s="32"/>
      <c r="E155" s="32"/>
      <c r="F155" s="36"/>
      <c r="H155" s="29"/>
      <c r="I155" s="139"/>
      <c r="J155" s="140"/>
      <c r="K155" s="141"/>
      <c r="L155" s="142"/>
      <c r="M155" s="139"/>
      <c r="N155" s="139"/>
      <c r="O155" s="139"/>
      <c r="P155" s="140"/>
      <c r="Q155" s="141"/>
      <c r="R155" s="142"/>
      <c r="S155" s="121"/>
      <c r="T155" s="140"/>
      <c r="U155" s="141"/>
      <c r="V155" s="142"/>
      <c r="W155" s="139"/>
      <c r="X155" s="36"/>
      <c r="Z155" s="29"/>
      <c r="AA155" s="502"/>
      <c r="AB155" s="502"/>
      <c r="AC155" s="502"/>
      <c r="AD155" s="502"/>
      <c r="AE155" s="502"/>
      <c r="AF155" s="503"/>
      <c r="AG155" s="504"/>
      <c r="AH155" s="505"/>
      <c r="AI155" s="502"/>
      <c r="AJ155" s="502"/>
      <c r="AK155" s="502"/>
      <c r="AL155" s="502"/>
      <c r="AM155" s="502"/>
      <c r="AN155" s="36"/>
      <c r="AP155" s="29"/>
      <c r="AQ155" s="121"/>
      <c r="AR155" s="139"/>
      <c r="AS155" s="121"/>
      <c r="AT155" s="139"/>
      <c r="AU155" s="121"/>
      <c r="AV155" s="139"/>
      <c r="AW155" s="121"/>
      <c r="AX155" s="36"/>
      <c r="AZ155" s="29"/>
      <c r="BA155" s="143"/>
      <c r="BB155" s="143"/>
      <c r="BC155" s="143"/>
      <c r="BD155" s="143"/>
      <c r="BE155" s="143"/>
      <c r="BF155" s="36"/>
      <c r="BH155" s="29"/>
      <c r="BI155" s="124"/>
      <c r="BJ155" s="143"/>
      <c r="BK155" s="124"/>
      <c r="BL155" s="143"/>
      <c r="BM155" s="124"/>
      <c r="BN155" s="144"/>
      <c r="BO155" s="145"/>
      <c r="BP155" s="146"/>
      <c r="BQ155" s="124"/>
      <c r="BR155" s="143"/>
      <c r="BS155" s="124"/>
      <c r="BT155" s="143"/>
      <c r="BU155" s="124"/>
      <c r="BV155" s="144"/>
      <c r="BW155" s="145"/>
      <c r="BX155" s="146"/>
      <c r="BY155" s="185"/>
      <c r="BZ155" s="36"/>
    </row>
    <row r="156" spans="1:78" s="92" customFormat="1" x14ac:dyDescent="0.35">
      <c r="A156" s="118"/>
      <c r="B156" s="46"/>
      <c r="C156" s="11"/>
      <c r="D156" s="46"/>
      <c r="E156" s="4"/>
      <c r="F156" s="119"/>
      <c r="H156" s="120"/>
      <c r="I156" s="15"/>
      <c r="J156" s="122"/>
      <c r="K156" s="40"/>
      <c r="L156" s="123"/>
      <c r="M156" s="15"/>
      <c r="N156" s="121"/>
      <c r="O156" s="15"/>
      <c r="P156" s="122"/>
      <c r="Q156" s="40"/>
      <c r="R156" s="123"/>
      <c r="S156" s="209">
        <f t="shared" si="12"/>
        <v>0</v>
      </c>
      <c r="T156" s="122"/>
      <c r="U156" s="40"/>
      <c r="V156" s="123"/>
      <c r="W156" s="15"/>
      <c r="X156" s="119"/>
      <c r="Z156" s="120"/>
      <c r="AA156" s="12"/>
      <c r="AB156" s="498"/>
      <c r="AC156" s="12"/>
      <c r="AD156" s="498"/>
      <c r="AE156" s="12"/>
      <c r="AF156" s="499"/>
      <c r="AG156" s="500"/>
      <c r="AH156" s="501"/>
      <c r="AI156" s="12"/>
      <c r="AJ156" s="498"/>
      <c r="AK156" s="12"/>
      <c r="AL156" s="498"/>
      <c r="AM156" s="12"/>
      <c r="AN156" s="119"/>
      <c r="AP156" s="120"/>
      <c r="AQ156" s="209">
        <f>ROUND($AW156*$AI156,0)</f>
        <v>0</v>
      </c>
      <c r="AR156" s="121"/>
      <c r="AS156" s="209">
        <f>ROUND($AW156*$AK156,0)</f>
        <v>0</v>
      </c>
      <c r="AT156" s="121"/>
      <c r="AU156" s="209">
        <f>AW156-AQ156-AS156</f>
        <v>0</v>
      </c>
      <c r="AV156" s="121"/>
      <c r="AW156" s="209">
        <f>$S156-$W156</f>
        <v>0</v>
      </c>
      <c r="AX156" s="119"/>
      <c r="AZ156" s="120"/>
      <c r="BA156" s="13"/>
      <c r="BB156" s="124"/>
      <c r="BC156" s="13"/>
      <c r="BD156" s="124"/>
      <c r="BE156" s="13"/>
      <c r="BF156" s="119"/>
      <c r="BH156" s="120"/>
      <c r="BI156" s="210">
        <f>(ROUND($I156*$AA156,0))*$BA156</f>
        <v>0</v>
      </c>
      <c r="BJ156" s="124"/>
      <c r="BK156" s="210">
        <f>(ROUND($I156*$AC156,0))*BC156</f>
        <v>0</v>
      </c>
      <c r="BL156" s="124"/>
      <c r="BM156" s="210">
        <f>(I156-(ROUND((I156*AA156),0))-(ROUND((I156*AC156),0)))*BE156</f>
        <v>0</v>
      </c>
      <c r="BN156" s="125"/>
      <c r="BO156" s="126"/>
      <c r="BP156" s="127"/>
      <c r="BQ156" s="210">
        <f t="shared" si="13"/>
        <v>0</v>
      </c>
      <c r="BR156" s="124"/>
      <c r="BS156" s="210">
        <f t="shared" si="14"/>
        <v>0</v>
      </c>
      <c r="BT156" s="124"/>
      <c r="BU156" s="210">
        <f t="shared" si="15"/>
        <v>0</v>
      </c>
      <c r="BV156" s="125"/>
      <c r="BW156" s="126"/>
      <c r="BX156" s="127"/>
      <c r="BY156" s="518">
        <f t="shared" si="16"/>
        <v>0</v>
      </c>
      <c r="BZ156" s="119"/>
    </row>
    <row r="157" spans="1:78" ht="5.15" customHeight="1" x14ac:dyDescent="0.35">
      <c r="A157" s="115"/>
      <c r="B157" s="32"/>
      <c r="C157" s="46"/>
      <c r="D157" s="32"/>
      <c r="E157" s="32"/>
      <c r="F157" s="36"/>
      <c r="H157" s="29"/>
      <c r="I157" s="139"/>
      <c r="J157" s="140"/>
      <c r="K157" s="141"/>
      <c r="L157" s="142"/>
      <c r="M157" s="139"/>
      <c r="N157" s="139"/>
      <c r="O157" s="139"/>
      <c r="P157" s="140"/>
      <c r="Q157" s="141"/>
      <c r="R157" s="142"/>
      <c r="S157" s="121"/>
      <c r="T157" s="140"/>
      <c r="U157" s="141"/>
      <c r="V157" s="142"/>
      <c r="W157" s="139"/>
      <c r="X157" s="36"/>
      <c r="Z157" s="29"/>
      <c r="AA157" s="502"/>
      <c r="AB157" s="502"/>
      <c r="AC157" s="502"/>
      <c r="AD157" s="502"/>
      <c r="AE157" s="502"/>
      <c r="AF157" s="503"/>
      <c r="AG157" s="504"/>
      <c r="AH157" s="505"/>
      <c r="AI157" s="502"/>
      <c r="AJ157" s="502"/>
      <c r="AK157" s="502"/>
      <c r="AL157" s="502"/>
      <c r="AM157" s="502"/>
      <c r="AN157" s="36"/>
      <c r="AP157" s="29"/>
      <c r="AQ157" s="121"/>
      <c r="AR157" s="139"/>
      <c r="AS157" s="121"/>
      <c r="AT157" s="139"/>
      <c r="AU157" s="121"/>
      <c r="AV157" s="139"/>
      <c r="AW157" s="121"/>
      <c r="AX157" s="36"/>
      <c r="AZ157" s="29"/>
      <c r="BA157" s="143"/>
      <c r="BB157" s="143"/>
      <c r="BC157" s="143"/>
      <c r="BD157" s="143"/>
      <c r="BE157" s="143"/>
      <c r="BF157" s="36"/>
      <c r="BH157" s="29"/>
      <c r="BI157" s="124"/>
      <c r="BJ157" s="143"/>
      <c r="BK157" s="124"/>
      <c r="BL157" s="143"/>
      <c r="BM157" s="124"/>
      <c r="BN157" s="144"/>
      <c r="BO157" s="145"/>
      <c r="BP157" s="146"/>
      <c r="BQ157" s="124"/>
      <c r="BR157" s="143"/>
      <c r="BS157" s="124"/>
      <c r="BT157" s="143"/>
      <c r="BU157" s="124"/>
      <c r="BV157" s="144"/>
      <c r="BW157" s="145"/>
      <c r="BX157" s="146"/>
      <c r="BY157" s="185"/>
      <c r="BZ157" s="36"/>
    </row>
    <row r="158" spans="1:78" s="92" customFormat="1" x14ac:dyDescent="0.35">
      <c r="A158" s="118"/>
      <c r="B158" s="46"/>
      <c r="C158" s="11"/>
      <c r="D158" s="46"/>
      <c r="E158" s="4"/>
      <c r="F158" s="119"/>
      <c r="H158" s="120"/>
      <c r="I158" s="15"/>
      <c r="J158" s="122"/>
      <c r="K158" s="40"/>
      <c r="L158" s="123"/>
      <c r="M158" s="15"/>
      <c r="N158" s="121"/>
      <c r="O158" s="15"/>
      <c r="P158" s="122"/>
      <c r="Q158" s="40"/>
      <c r="R158" s="123"/>
      <c r="S158" s="209">
        <f t="shared" si="12"/>
        <v>0</v>
      </c>
      <c r="T158" s="122"/>
      <c r="U158" s="40"/>
      <c r="V158" s="123"/>
      <c r="W158" s="15"/>
      <c r="X158" s="119"/>
      <c r="Z158" s="120"/>
      <c r="AA158" s="12"/>
      <c r="AB158" s="498"/>
      <c r="AC158" s="12"/>
      <c r="AD158" s="498"/>
      <c r="AE158" s="12"/>
      <c r="AF158" s="499"/>
      <c r="AG158" s="500"/>
      <c r="AH158" s="501"/>
      <c r="AI158" s="12"/>
      <c r="AJ158" s="498"/>
      <c r="AK158" s="12"/>
      <c r="AL158" s="498"/>
      <c r="AM158" s="12"/>
      <c r="AN158" s="119"/>
      <c r="AP158" s="120"/>
      <c r="AQ158" s="209">
        <f>ROUND($AW158*$AI158,0)</f>
        <v>0</v>
      </c>
      <c r="AR158" s="121"/>
      <c r="AS158" s="209">
        <f>ROUND($AW158*$AK158,0)</f>
        <v>0</v>
      </c>
      <c r="AT158" s="121"/>
      <c r="AU158" s="209">
        <f>AW158-AQ158-AS158</f>
        <v>0</v>
      </c>
      <c r="AV158" s="121"/>
      <c r="AW158" s="209">
        <f>$S158-$W158</f>
        <v>0</v>
      </c>
      <c r="AX158" s="119"/>
      <c r="AZ158" s="120"/>
      <c r="BA158" s="13"/>
      <c r="BB158" s="124"/>
      <c r="BC158" s="13"/>
      <c r="BD158" s="124"/>
      <c r="BE158" s="13"/>
      <c r="BF158" s="119"/>
      <c r="BH158" s="120"/>
      <c r="BI158" s="210">
        <f>(ROUND($I158*$AA158,0))*$BA158</f>
        <v>0</v>
      </c>
      <c r="BJ158" s="124"/>
      <c r="BK158" s="210">
        <f>(ROUND($I158*$AC158,0))*BC158</f>
        <v>0</v>
      </c>
      <c r="BL158" s="124"/>
      <c r="BM158" s="210">
        <f>(I158-(ROUND((I158*AA158),0))-(ROUND((I158*AC158),0)))*BE158</f>
        <v>0</v>
      </c>
      <c r="BN158" s="125"/>
      <c r="BO158" s="126"/>
      <c r="BP158" s="127"/>
      <c r="BQ158" s="210">
        <f t="shared" si="13"/>
        <v>0</v>
      </c>
      <c r="BR158" s="124"/>
      <c r="BS158" s="210">
        <f t="shared" si="14"/>
        <v>0</v>
      </c>
      <c r="BT158" s="124"/>
      <c r="BU158" s="210">
        <f t="shared" si="15"/>
        <v>0</v>
      </c>
      <c r="BV158" s="125"/>
      <c r="BW158" s="126"/>
      <c r="BX158" s="127"/>
      <c r="BY158" s="518">
        <f t="shared" si="16"/>
        <v>0</v>
      </c>
      <c r="BZ158" s="119"/>
    </row>
    <row r="159" spans="1:78" ht="5.15" customHeight="1" x14ac:dyDescent="0.35">
      <c r="A159" s="115"/>
      <c r="B159" s="32"/>
      <c r="C159" s="46"/>
      <c r="D159" s="32"/>
      <c r="E159" s="32"/>
      <c r="F159" s="36"/>
      <c r="H159" s="29"/>
      <c r="I159" s="139"/>
      <c r="J159" s="140"/>
      <c r="K159" s="141"/>
      <c r="L159" s="142"/>
      <c r="M159" s="139"/>
      <c r="N159" s="139"/>
      <c r="O159" s="139"/>
      <c r="P159" s="140"/>
      <c r="Q159" s="141"/>
      <c r="R159" s="142"/>
      <c r="S159" s="121"/>
      <c r="T159" s="140"/>
      <c r="U159" s="141"/>
      <c r="V159" s="142"/>
      <c r="W159" s="139"/>
      <c r="X159" s="36"/>
      <c r="Z159" s="29"/>
      <c r="AA159" s="502"/>
      <c r="AB159" s="502"/>
      <c r="AC159" s="502"/>
      <c r="AD159" s="502"/>
      <c r="AE159" s="502"/>
      <c r="AF159" s="503"/>
      <c r="AG159" s="504"/>
      <c r="AH159" s="505"/>
      <c r="AI159" s="502"/>
      <c r="AJ159" s="502"/>
      <c r="AK159" s="502"/>
      <c r="AL159" s="502"/>
      <c r="AM159" s="502"/>
      <c r="AN159" s="36"/>
      <c r="AP159" s="29"/>
      <c r="AQ159" s="121"/>
      <c r="AR159" s="139"/>
      <c r="AS159" s="121"/>
      <c r="AT159" s="139"/>
      <c r="AU159" s="121"/>
      <c r="AV159" s="139"/>
      <c r="AW159" s="121"/>
      <c r="AX159" s="36"/>
      <c r="AZ159" s="29"/>
      <c r="BA159" s="143"/>
      <c r="BB159" s="143"/>
      <c r="BC159" s="143"/>
      <c r="BD159" s="143"/>
      <c r="BE159" s="143"/>
      <c r="BF159" s="36"/>
      <c r="BH159" s="29"/>
      <c r="BI159" s="124"/>
      <c r="BJ159" s="143"/>
      <c r="BK159" s="124"/>
      <c r="BL159" s="143"/>
      <c r="BM159" s="124"/>
      <c r="BN159" s="144"/>
      <c r="BO159" s="145"/>
      <c r="BP159" s="146"/>
      <c r="BQ159" s="124"/>
      <c r="BR159" s="143"/>
      <c r="BS159" s="124"/>
      <c r="BT159" s="143"/>
      <c r="BU159" s="124"/>
      <c r="BV159" s="144"/>
      <c r="BW159" s="145"/>
      <c r="BX159" s="146"/>
      <c r="BY159" s="185"/>
      <c r="BZ159" s="36"/>
    </row>
    <row r="160" spans="1:78" s="92" customFormat="1" x14ac:dyDescent="0.35">
      <c r="A160" s="118"/>
      <c r="B160" s="46"/>
      <c r="C160" s="11"/>
      <c r="D160" s="46"/>
      <c r="E160" s="4"/>
      <c r="F160" s="119"/>
      <c r="H160" s="120"/>
      <c r="I160" s="15"/>
      <c r="J160" s="122"/>
      <c r="K160" s="40"/>
      <c r="L160" s="123"/>
      <c r="M160" s="15"/>
      <c r="N160" s="121"/>
      <c r="O160" s="15"/>
      <c r="P160" s="122"/>
      <c r="Q160" s="40"/>
      <c r="R160" s="123"/>
      <c r="S160" s="209">
        <f t="shared" si="12"/>
        <v>0</v>
      </c>
      <c r="T160" s="122"/>
      <c r="U160" s="40"/>
      <c r="V160" s="123"/>
      <c r="W160" s="15"/>
      <c r="X160" s="119"/>
      <c r="Z160" s="120"/>
      <c r="AA160" s="12"/>
      <c r="AB160" s="498"/>
      <c r="AC160" s="12"/>
      <c r="AD160" s="498"/>
      <c r="AE160" s="12"/>
      <c r="AF160" s="499"/>
      <c r="AG160" s="500"/>
      <c r="AH160" s="501"/>
      <c r="AI160" s="12"/>
      <c r="AJ160" s="498"/>
      <c r="AK160" s="12"/>
      <c r="AL160" s="498"/>
      <c r="AM160" s="12"/>
      <c r="AN160" s="119"/>
      <c r="AP160" s="120"/>
      <c r="AQ160" s="209">
        <f>ROUND($AW160*$AI160,0)</f>
        <v>0</v>
      </c>
      <c r="AR160" s="121"/>
      <c r="AS160" s="209">
        <f>ROUND($AW160*$AK160,0)</f>
        <v>0</v>
      </c>
      <c r="AT160" s="121"/>
      <c r="AU160" s="209">
        <f>AW160-AQ160-AS160</f>
        <v>0</v>
      </c>
      <c r="AV160" s="121"/>
      <c r="AW160" s="209">
        <f>$S160-$W160</f>
        <v>0</v>
      </c>
      <c r="AX160" s="119"/>
      <c r="AZ160" s="120"/>
      <c r="BA160" s="13"/>
      <c r="BB160" s="124"/>
      <c r="BC160" s="13"/>
      <c r="BD160" s="124"/>
      <c r="BE160" s="13"/>
      <c r="BF160" s="119"/>
      <c r="BH160" s="120"/>
      <c r="BI160" s="210">
        <f>(ROUND($I160*$AA160,0))*$BA160</f>
        <v>0</v>
      </c>
      <c r="BJ160" s="124"/>
      <c r="BK160" s="210">
        <f>(ROUND($I160*$AC160,0))*BC160</f>
        <v>0</v>
      </c>
      <c r="BL160" s="124"/>
      <c r="BM160" s="210">
        <f>(I160-(ROUND((I160*AA160),0))-(ROUND((I160*AC160),0)))*BE160</f>
        <v>0</v>
      </c>
      <c r="BN160" s="125"/>
      <c r="BO160" s="126"/>
      <c r="BP160" s="127"/>
      <c r="BQ160" s="210">
        <f t="shared" si="13"/>
        <v>0</v>
      </c>
      <c r="BR160" s="124"/>
      <c r="BS160" s="210">
        <f t="shared" si="14"/>
        <v>0</v>
      </c>
      <c r="BT160" s="124"/>
      <c r="BU160" s="210">
        <f t="shared" si="15"/>
        <v>0</v>
      </c>
      <c r="BV160" s="125"/>
      <c r="BW160" s="126"/>
      <c r="BX160" s="127"/>
      <c r="BY160" s="518">
        <f t="shared" si="16"/>
        <v>0</v>
      </c>
      <c r="BZ160" s="119"/>
    </row>
    <row r="161" spans="1:78" ht="5.15" customHeight="1" x14ac:dyDescent="0.35">
      <c r="A161" s="115"/>
      <c r="B161" s="32"/>
      <c r="C161" s="46"/>
      <c r="D161" s="32"/>
      <c r="E161" s="32"/>
      <c r="F161" s="36"/>
      <c r="H161" s="29"/>
      <c r="I161" s="139"/>
      <c r="J161" s="140"/>
      <c r="K161" s="141"/>
      <c r="L161" s="142"/>
      <c r="M161" s="139"/>
      <c r="N161" s="139"/>
      <c r="O161" s="139"/>
      <c r="P161" s="140"/>
      <c r="Q161" s="141"/>
      <c r="R161" s="142"/>
      <c r="S161" s="121"/>
      <c r="T161" s="140"/>
      <c r="U161" s="141"/>
      <c r="V161" s="142"/>
      <c r="W161" s="139"/>
      <c r="X161" s="36"/>
      <c r="Z161" s="29"/>
      <c r="AA161" s="502"/>
      <c r="AB161" s="502"/>
      <c r="AC161" s="502"/>
      <c r="AD161" s="502"/>
      <c r="AE161" s="502"/>
      <c r="AF161" s="503"/>
      <c r="AG161" s="504"/>
      <c r="AH161" s="505"/>
      <c r="AI161" s="502"/>
      <c r="AJ161" s="502"/>
      <c r="AK161" s="502"/>
      <c r="AL161" s="502"/>
      <c r="AM161" s="502"/>
      <c r="AN161" s="36"/>
      <c r="AP161" s="29"/>
      <c r="AQ161" s="121"/>
      <c r="AR161" s="139"/>
      <c r="AS161" s="121"/>
      <c r="AT161" s="139"/>
      <c r="AU161" s="121"/>
      <c r="AV161" s="139"/>
      <c r="AW161" s="121"/>
      <c r="AX161" s="36"/>
      <c r="AZ161" s="29"/>
      <c r="BA161" s="143"/>
      <c r="BB161" s="143"/>
      <c r="BC161" s="143"/>
      <c r="BD161" s="143"/>
      <c r="BE161" s="143"/>
      <c r="BF161" s="36"/>
      <c r="BH161" s="29"/>
      <c r="BI161" s="124"/>
      <c r="BJ161" s="143"/>
      <c r="BK161" s="124"/>
      <c r="BL161" s="143"/>
      <c r="BM161" s="124"/>
      <c r="BN161" s="144"/>
      <c r="BO161" s="145"/>
      <c r="BP161" s="146"/>
      <c r="BQ161" s="124"/>
      <c r="BR161" s="143"/>
      <c r="BS161" s="124"/>
      <c r="BT161" s="143"/>
      <c r="BU161" s="124"/>
      <c r="BV161" s="144"/>
      <c r="BW161" s="145"/>
      <c r="BX161" s="146"/>
      <c r="BY161" s="185"/>
      <c r="BZ161" s="36"/>
    </row>
    <row r="162" spans="1:78" s="92" customFormat="1" x14ac:dyDescent="0.35">
      <c r="A162" s="118"/>
      <c r="B162" s="46"/>
      <c r="C162" s="11"/>
      <c r="D162" s="46"/>
      <c r="E162" s="4"/>
      <c r="F162" s="119"/>
      <c r="H162" s="120"/>
      <c r="I162" s="15"/>
      <c r="J162" s="122"/>
      <c r="K162" s="40"/>
      <c r="L162" s="123"/>
      <c r="M162" s="15"/>
      <c r="N162" s="121"/>
      <c r="O162" s="15"/>
      <c r="P162" s="122"/>
      <c r="Q162" s="40"/>
      <c r="R162" s="123"/>
      <c r="S162" s="209">
        <f t="shared" si="12"/>
        <v>0</v>
      </c>
      <c r="T162" s="122"/>
      <c r="U162" s="40"/>
      <c r="V162" s="123"/>
      <c r="W162" s="15"/>
      <c r="X162" s="119"/>
      <c r="Z162" s="120"/>
      <c r="AA162" s="12"/>
      <c r="AB162" s="498"/>
      <c r="AC162" s="12"/>
      <c r="AD162" s="498"/>
      <c r="AE162" s="12"/>
      <c r="AF162" s="499"/>
      <c r="AG162" s="500"/>
      <c r="AH162" s="501"/>
      <c r="AI162" s="12"/>
      <c r="AJ162" s="498"/>
      <c r="AK162" s="12"/>
      <c r="AL162" s="498"/>
      <c r="AM162" s="12"/>
      <c r="AN162" s="119"/>
      <c r="AP162" s="120"/>
      <c r="AQ162" s="209">
        <f>ROUND($AW162*$AI162,0)</f>
        <v>0</v>
      </c>
      <c r="AR162" s="121"/>
      <c r="AS162" s="209">
        <f>ROUND($AW162*$AK162,0)</f>
        <v>0</v>
      </c>
      <c r="AT162" s="121"/>
      <c r="AU162" s="209">
        <f>AW162-AQ162-AS162</f>
        <v>0</v>
      </c>
      <c r="AV162" s="121"/>
      <c r="AW162" s="209">
        <f>$S162-$W162</f>
        <v>0</v>
      </c>
      <c r="AX162" s="119"/>
      <c r="AZ162" s="120"/>
      <c r="BA162" s="13"/>
      <c r="BB162" s="124"/>
      <c r="BC162" s="13"/>
      <c r="BD162" s="124"/>
      <c r="BE162" s="13"/>
      <c r="BF162" s="119"/>
      <c r="BH162" s="120"/>
      <c r="BI162" s="210">
        <f>(ROUND($I162*$AA162,0))*$BA162</f>
        <v>0</v>
      </c>
      <c r="BJ162" s="124"/>
      <c r="BK162" s="210">
        <f>(ROUND($I162*$AC162,0))*BC162</f>
        <v>0</v>
      </c>
      <c r="BL162" s="124"/>
      <c r="BM162" s="210">
        <f>(I162-(ROUND((I162*AA162),0))-(ROUND((I162*AC162),0)))*BE162</f>
        <v>0</v>
      </c>
      <c r="BN162" s="125"/>
      <c r="BO162" s="126"/>
      <c r="BP162" s="127"/>
      <c r="BQ162" s="210">
        <f t="shared" si="13"/>
        <v>0</v>
      </c>
      <c r="BR162" s="124"/>
      <c r="BS162" s="210">
        <f t="shared" si="14"/>
        <v>0</v>
      </c>
      <c r="BT162" s="124"/>
      <c r="BU162" s="210">
        <f t="shared" si="15"/>
        <v>0</v>
      </c>
      <c r="BV162" s="125"/>
      <c r="BW162" s="126"/>
      <c r="BX162" s="127"/>
      <c r="BY162" s="518">
        <f t="shared" si="16"/>
        <v>0</v>
      </c>
      <c r="BZ162" s="119"/>
    </row>
    <row r="163" spans="1:78" ht="5.15" customHeight="1" x14ac:dyDescent="0.35">
      <c r="A163" s="115"/>
      <c r="B163" s="32"/>
      <c r="C163" s="46"/>
      <c r="D163" s="32"/>
      <c r="E163" s="32"/>
      <c r="F163" s="36"/>
      <c r="H163" s="29"/>
      <c r="I163" s="139"/>
      <c r="J163" s="140"/>
      <c r="K163" s="141"/>
      <c r="L163" s="142"/>
      <c r="M163" s="139"/>
      <c r="N163" s="139"/>
      <c r="O163" s="139"/>
      <c r="P163" s="140"/>
      <c r="Q163" s="141"/>
      <c r="R163" s="142"/>
      <c r="S163" s="121"/>
      <c r="T163" s="140"/>
      <c r="U163" s="141"/>
      <c r="V163" s="142"/>
      <c r="W163" s="139"/>
      <c r="X163" s="36"/>
      <c r="Z163" s="29"/>
      <c r="AA163" s="502"/>
      <c r="AB163" s="502"/>
      <c r="AC163" s="502"/>
      <c r="AD163" s="502"/>
      <c r="AE163" s="502"/>
      <c r="AF163" s="503"/>
      <c r="AG163" s="504"/>
      <c r="AH163" s="505"/>
      <c r="AI163" s="502"/>
      <c r="AJ163" s="502"/>
      <c r="AK163" s="502"/>
      <c r="AL163" s="502"/>
      <c r="AM163" s="502"/>
      <c r="AN163" s="36"/>
      <c r="AP163" s="29"/>
      <c r="AQ163" s="121"/>
      <c r="AR163" s="139"/>
      <c r="AS163" s="121"/>
      <c r="AT163" s="139"/>
      <c r="AU163" s="121"/>
      <c r="AV163" s="139"/>
      <c r="AW163" s="121"/>
      <c r="AX163" s="36"/>
      <c r="AZ163" s="29"/>
      <c r="BA163" s="143"/>
      <c r="BB163" s="143"/>
      <c r="BC163" s="143"/>
      <c r="BD163" s="143"/>
      <c r="BE163" s="143"/>
      <c r="BF163" s="36"/>
      <c r="BH163" s="29"/>
      <c r="BI163" s="124"/>
      <c r="BJ163" s="143"/>
      <c r="BK163" s="124"/>
      <c r="BL163" s="143"/>
      <c r="BM163" s="124"/>
      <c r="BN163" s="144"/>
      <c r="BO163" s="145"/>
      <c r="BP163" s="146"/>
      <c r="BQ163" s="124"/>
      <c r="BR163" s="143"/>
      <c r="BS163" s="124"/>
      <c r="BT163" s="143"/>
      <c r="BU163" s="124"/>
      <c r="BV163" s="144"/>
      <c r="BW163" s="145"/>
      <c r="BX163" s="146"/>
      <c r="BY163" s="185"/>
      <c r="BZ163" s="36"/>
    </row>
    <row r="164" spans="1:78" s="92" customFormat="1" x14ac:dyDescent="0.35">
      <c r="A164" s="118"/>
      <c r="B164" s="46"/>
      <c r="C164" s="11"/>
      <c r="D164" s="46"/>
      <c r="E164" s="4"/>
      <c r="F164" s="119"/>
      <c r="H164" s="120"/>
      <c r="I164" s="15"/>
      <c r="J164" s="122"/>
      <c r="K164" s="40"/>
      <c r="L164" s="123"/>
      <c r="M164" s="15"/>
      <c r="N164" s="121"/>
      <c r="O164" s="15"/>
      <c r="P164" s="122"/>
      <c r="Q164" s="40"/>
      <c r="R164" s="123"/>
      <c r="S164" s="209">
        <f t="shared" si="12"/>
        <v>0</v>
      </c>
      <c r="T164" s="122"/>
      <c r="U164" s="40"/>
      <c r="V164" s="123"/>
      <c r="W164" s="15"/>
      <c r="X164" s="119"/>
      <c r="Z164" s="120"/>
      <c r="AA164" s="12"/>
      <c r="AB164" s="498"/>
      <c r="AC164" s="12"/>
      <c r="AD164" s="498"/>
      <c r="AE164" s="12"/>
      <c r="AF164" s="499"/>
      <c r="AG164" s="500"/>
      <c r="AH164" s="501"/>
      <c r="AI164" s="12"/>
      <c r="AJ164" s="498"/>
      <c r="AK164" s="12"/>
      <c r="AL164" s="498"/>
      <c r="AM164" s="12"/>
      <c r="AN164" s="119"/>
      <c r="AP164" s="120"/>
      <c r="AQ164" s="209">
        <f>ROUND($AW164*$AI164,0)</f>
        <v>0</v>
      </c>
      <c r="AR164" s="121"/>
      <c r="AS164" s="209">
        <f>ROUND($AW164*$AK164,0)</f>
        <v>0</v>
      </c>
      <c r="AT164" s="121"/>
      <c r="AU164" s="209">
        <f>AW164-AQ164-AS164</f>
        <v>0</v>
      </c>
      <c r="AV164" s="121"/>
      <c r="AW164" s="209">
        <f>$S164-$W164</f>
        <v>0</v>
      </c>
      <c r="AX164" s="119"/>
      <c r="AZ164" s="120"/>
      <c r="BA164" s="13"/>
      <c r="BB164" s="124"/>
      <c r="BC164" s="13"/>
      <c r="BD164" s="124"/>
      <c r="BE164" s="13"/>
      <c r="BF164" s="119"/>
      <c r="BH164" s="120"/>
      <c r="BI164" s="210">
        <f>(ROUND($I164*$AA164,0))*$BA164</f>
        <v>0</v>
      </c>
      <c r="BJ164" s="124"/>
      <c r="BK164" s="210">
        <f>(ROUND($I164*$AC164,0))*BC164</f>
        <v>0</v>
      </c>
      <c r="BL164" s="124"/>
      <c r="BM164" s="210">
        <f>(I164-(ROUND((I164*AA164),0))-(ROUND((I164*AC164),0)))*BE164</f>
        <v>0</v>
      </c>
      <c r="BN164" s="125"/>
      <c r="BO164" s="126"/>
      <c r="BP164" s="127"/>
      <c r="BQ164" s="210">
        <f t="shared" si="13"/>
        <v>0</v>
      </c>
      <c r="BR164" s="124"/>
      <c r="BS164" s="210">
        <f t="shared" si="14"/>
        <v>0</v>
      </c>
      <c r="BT164" s="124"/>
      <c r="BU164" s="210">
        <f t="shared" si="15"/>
        <v>0</v>
      </c>
      <c r="BV164" s="125"/>
      <c r="BW164" s="126"/>
      <c r="BX164" s="127"/>
      <c r="BY164" s="518">
        <f t="shared" si="16"/>
        <v>0</v>
      </c>
      <c r="BZ164" s="119"/>
    </row>
    <row r="165" spans="1:78" ht="5.15" customHeight="1" x14ac:dyDescent="0.35">
      <c r="A165" s="115"/>
      <c r="B165" s="32"/>
      <c r="C165" s="46"/>
      <c r="D165" s="32"/>
      <c r="E165" s="32"/>
      <c r="F165" s="36"/>
      <c r="H165" s="29"/>
      <c r="I165" s="139"/>
      <c r="J165" s="140"/>
      <c r="K165" s="141"/>
      <c r="L165" s="142"/>
      <c r="M165" s="139"/>
      <c r="N165" s="139"/>
      <c r="O165" s="139"/>
      <c r="P165" s="140"/>
      <c r="Q165" s="141"/>
      <c r="R165" s="142"/>
      <c r="S165" s="121"/>
      <c r="T165" s="140"/>
      <c r="U165" s="141"/>
      <c r="V165" s="142"/>
      <c r="W165" s="139"/>
      <c r="X165" s="36"/>
      <c r="Z165" s="29"/>
      <c r="AA165" s="502"/>
      <c r="AB165" s="502"/>
      <c r="AC165" s="502"/>
      <c r="AD165" s="502"/>
      <c r="AE165" s="502"/>
      <c r="AF165" s="503"/>
      <c r="AG165" s="504"/>
      <c r="AH165" s="505"/>
      <c r="AI165" s="502"/>
      <c r="AJ165" s="502"/>
      <c r="AK165" s="502"/>
      <c r="AL165" s="502"/>
      <c r="AM165" s="502"/>
      <c r="AN165" s="36"/>
      <c r="AP165" s="29"/>
      <c r="AQ165" s="121"/>
      <c r="AR165" s="139"/>
      <c r="AS165" s="121"/>
      <c r="AT165" s="139"/>
      <c r="AU165" s="121"/>
      <c r="AV165" s="139"/>
      <c r="AW165" s="121"/>
      <c r="AX165" s="36"/>
      <c r="AZ165" s="29"/>
      <c r="BA165" s="143"/>
      <c r="BB165" s="143"/>
      <c r="BC165" s="143"/>
      <c r="BD165" s="143"/>
      <c r="BE165" s="143"/>
      <c r="BF165" s="36"/>
      <c r="BH165" s="29"/>
      <c r="BI165" s="124"/>
      <c r="BJ165" s="143"/>
      <c r="BK165" s="124"/>
      <c r="BL165" s="143"/>
      <c r="BM165" s="124"/>
      <c r="BN165" s="144"/>
      <c r="BO165" s="145"/>
      <c r="BP165" s="146"/>
      <c r="BQ165" s="124"/>
      <c r="BR165" s="143"/>
      <c r="BS165" s="124"/>
      <c r="BT165" s="143"/>
      <c r="BU165" s="124"/>
      <c r="BV165" s="144"/>
      <c r="BW165" s="145"/>
      <c r="BX165" s="146"/>
      <c r="BY165" s="185"/>
      <c r="BZ165" s="36"/>
    </row>
    <row r="166" spans="1:78" s="92" customFormat="1" x14ac:dyDescent="0.35">
      <c r="A166" s="118"/>
      <c r="B166" s="46"/>
      <c r="C166" s="11"/>
      <c r="D166" s="46"/>
      <c r="E166" s="4"/>
      <c r="F166" s="119"/>
      <c r="H166" s="120"/>
      <c r="I166" s="15"/>
      <c r="J166" s="122"/>
      <c r="K166" s="40"/>
      <c r="L166" s="123"/>
      <c r="M166" s="15"/>
      <c r="N166" s="121"/>
      <c r="O166" s="15"/>
      <c r="P166" s="122"/>
      <c r="Q166" s="40"/>
      <c r="R166" s="123"/>
      <c r="S166" s="209">
        <f t="shared" si="12"/>
        <v>0</v>
      </c>
      <c r="T166" s="122"/>
      <c r="U166" s="40"/>
      <c r="V166" s="123"/>
      <c r="W166" s="15"/>
      <c r="X166" s="119"/>
      <c r="Z166" s="120"/>
      <c r="AA166" s="12"/>
      <c r="AB166" s="498"/>
      <c r="AC166" s="12"/>
      <c r="AD166" s="498"/>
      <c r="AE166" s="12"/>
      <c r="AF166" s="499"/>
      <c r="AG166" s="500"/>
      <c r="AH166" s="501"/>
      <c r="AI166" s="12"/>
      <c r="AJ166" s="498"/>
      <c r="AK166" s="12"/>
      <c r="AL166" s="498"/>
      <c r="AM166" s="12"/>
      <c r="AN166" s="119"/>
      <c r="AP166" s="120"/>
      <c r="AQ166" s="209">
        <f>ROUND($AW166*$AI166,0)</f>
        <v>0</v>
      </c>
      <c r="AR166" s="121"/>
      <c r="AS166" s="209">
        <f>ROUND($AW166*$AK166,0)</f>
        <v>0</v>
      </c>
      <c r="AT166" s="121"/>
      <c r="AU166" s="209">
        <f>AW166-AQ166-AS166</f>
        <v>0</v>
      </c>
      <c r="AV166" s="121"/>
      <c r="AW166" s="209">
        <f>$S166-$W166</f>
        <v>0</v>
      </c>
      <c r="AX166" s="119"/>
      <c r="AZ166" s="120"/>
      <c r="BA166" s="13"/>
      <c r="BB166" s="124"/>
      <c r="BC166" s="13"/>
      <c r="BD166" s="124"/>
      <c r="BE166" s="13"/>
      <c r="BF166" s="119"/>
      <c r="BH166" s="120"/>
      <c r="BI166" s="210">
        <f>(ROUND($I166*$AA166,0))*$BA166</f>
        <v>0</v>
      </c>
      <c r="BJ166" s="124"/>
      <c r="BK166" s="210">
        <f>(ROUND($I166*$AC166,0))*BC166</f>
        <v>0</v>
      </c>
      <c r="BL166" s="124"/>
      <c r="BM166" s="210">
        <f>(I166-(ROUND((I166*AA166),0))-(ROUND((I166*AC166),0)))*BE166</f>
        <v>0</v>
      </c>
      <c r="BN166" s="125"/>
      <c r="BO166" s="126"/>
      <c r="BP166" s="127"/>
      <c r="BQ166" s="210">
        <f t="shared" si="13"/>
        <v>0</v>
      </c>
      <c r="BR166" s="124"/>
      <c r="BS166" s="210">
        <f t="shared" si="14"/>
        <v>0</v>
      </c>
      <c r="BT166" s="124"/>
      <c r="BU166" s="210">
        <f t="shared" si="15"/>
        <v>0</v>
      </c>
      <c r="BV166" s="125"/>
      <c r="BW166" s="126"/>
      <c r="BX166" s="127"/>
      <c r="BY166" s="518">
        <f t="shared" si="16"/>
        <v>0</v>
      </c>
      <c r="BZ166" s="119"/>
    </row>
    <row r="167" spans="1:78" ht="5.15" customHeight="1" x14ac:dyDescent="0.35">
      <c r="A167" s="115"/>
      <c r="B167" s="32"/>
      <c r="C167" s="46"/>
      <c r="D167" s="32"/>
      <c r="E167" s="32"/>
      <c r="F167" s="36"/>
      <c r="H167" s="29"/>
      <c r="I167" s="139"/>
      <c r="J167" s="140"/>
      <c r="K167" s="141"/>
      <c r="L167" s="142"/>
      <c r="M167" s="139"/>
      <c r="N167" s="139"/>
      <c r="O167" s="139"/>
      <c r="P167" s="140"/>
      <c r="Q167" s="141"/>
      <c r="R167" s="142"/>
      <c r="S167" s="121"/>
      <c r="T167" s="140"/>
      <c r="U167" s="141"/>
      <c r="V167" s="142"/>
      <c r="W167" s="139"/>
      <c r="X167" s="36"/>
      <c r="Z167" s="29"/>
      <c r="AA167" s="502"/>
      <c r="AB167" s="502"/>
      <c r="AC167" s="502"/>
      <c r="AD167" s="502"/>
      <c r="AE167" s="502"/>
      <c r="AF167" s="503"/>
      <c r="AG167" s="504"/>
      <c r="AH167" s="505"/>
      <c r="AI167" s="502"/>
      <c r="AJ167" s="502"/>
      <c r="AK167" s="502"/>
      <c r="AL167" s="502"/>
      <c r="AM167" s="502"/>
      <c r="AN167" s="36"/>
      <c r="AP167" s="29"/>
      <c r="AQ167" s="121"/>
      <c r="AR167" s="139"/>
      <c r="AS167" s="121"/>
      <c r="AT167" s="139"/>
      <c r="AU167" s="121"/>
      <c r="AV167" s="139"/>
      <c r="AW167" s="121"/>
      <c r="AX167" s="36"/>
      <c r="AZ167" s="29"/>
      <c r="BA167" s="143"/>
      <c r="BB167" s="143"/>
      <c r="BC167" s="143"/>
      <c r="BD167" s="143"/>
      <c r="BE167" s="143"/>
      <c r="BF167" s="36"/>
      <c r="BH167" s="29"/>
      <c r="BI167" s="124"/>
      <c r="BJ167" s="143"/>
      <c r="BK167" s="124"/>
      <c r="BL167" s="143"/>
      <c r="BM167" s="124"/>
      <c r="BN167" s="144"/>
      <c r="BO167" s="145"/>
      <c r="BP167" s="146"/>
      <c r="BQ167" s="124"/>
      <c r="BR167" s="143"/>
      <c r="BS167" s="124"/>
      <c r="BT167" s="143"/>
      <c r="BU167" s="124"/>
      <c r="BV167" s="144"/>
      <c r="BW167" s="145"/>
      <c r="BX167" s="146"/>
      <c r="BY167" s="185"/>
      <c r="BZ167" s="36"/>
    </row>
    <row r="168" spans="1:78" s="92" customFormat="1" x14ac:dyDescent="0.35">
      <c r="A168" s="118"/>
      <c r="B168" s="46"/>
      <c r="C168" s="11"/>
      <c r="D168" s="46"/>
      <c r="E168" s="4"/>
      <c r="F168" s="119"/>
      <c r="H168" s="120"/>
      <c r="I168" s="15"/>
      <c r="J168" s="122"/>
      <c r="K168" s="40"/>
      <c r="L168" s="123"/>
      <c r="M168" s="15"/>
      <c r="N168" s="121"/>
      <c r="O168" s="15"/>
      <c r="P168" s="122"/>
      <c r="Q168" s="40"/>
      <c r="R168" s="123"/>
      <c r="S168" s="209">
        <f t="shared" si="12"/>
        <v>0</v>
      </c>
      <c r="T168" s="122"/>
      <c r="U168" s="40"/>
      <c r="V168" s="123"/>
      <c r="W168" s="15"/>
      <c r="X168" s="119"/>
      <c r="Z168" s="120"/>
      <c r="AA168" s="12"/>
      <c r="AB168" s="498"/>
      <c r="AC168" s="12"/>
      <c r="AD168" s="498"/>
      <c r="AE168" s="12"/>
      <c r="AF168" s="499"/>
      <c r="AG168" s="500"/>
      <c r="AH168" s="501"/>
      <c r="AI168" s="12"/>
      <c r="AJ168" s="498"/>
      <c r="AK168" s="12"/>
      <c r="AL168" s="498"/>
      <c r="AM168" s="12"/>
      <c r="AN168" s="119"/>
      <c r="AP168" s="120"/>
      <c r="AQ168" s="209">
        <f>ROUND($AW168*$AI168,0)</f>
        <v>0</v>
      </c>
      <c r="AR168" s="121"/>
      <c r="AS168" s="209">
        <f>ROUND($AW168*$AK168,0)</f>
        <v>0</v>
      </c>
      <c r="AT168" s="121"/>
      <c r="AU168" s="209">
        <f>AW168-AQ168-AS168</f>
        <v>0</v>
      </c>
      <c r="AV168" s="121"/>
      <c r="AW168" s="209">
        <f>$S168-$W168</f>
        <v>0</v>
      </c>
      <c r="AX168" s="119"/>
      <c r="AZ168" s="120"/>
      <c r="BA168" s="13"/>
      <c r="BB168" s="124"/>
      <c r="BC168" s="13"/>
      <c r="BD168" s="124"/>
      <c r="BE168" s="13"/>
      <c r="BF168" s="119"/>
      <c r="BH168" s="120"/>
      <c r="BI168" s="210">
        <f>(ROUND($I168*$AA168,0))*$BA168</f>
        <v>0</v>
      </c>
      <c r="BJ168" s="124"/>
      <c r="BK168" s="210">
        <f>(ROUND($I168*$AC168,0))*BC168</f>
        <v>0</v>
      </c>
      <c r="BL168" s="124"/>
      <c r="BM168" s="210">
        <f>(I168-(ROUND((I168*AA168),0))-(ROUND((I168*AC168),0)))*BE168</f>
        <v>0</v>
      </c>
      <c r="BN168" s="125"/>
      <c r="BO168" s="126"/>
      <c r="BP168" s="127"/>
      <c r="BQ168" s="210">
        <f t="shared" si="13"/>
        <v>0</v>
      </c>
      <c r="BR168" s="124"/>
      <c r="BS168" s="210">
        <f t="shared" si="14"/>
        <v>0</v>
      </c>
      <c r="BT168" s="124"/>
      <c r="BU168" s="210">
        <f t="shared" si="15"/>
        <v>0</v>
      </c>
      <c r="BV168" s="125"/>
      <c r="BW168" s="126"/>
      <c r="BX168" s="127"/>
      <c r="BY168" s="518">
        <f t="shared" si="16"/>
        <v>0</v>
      </c>
      <c r="BZ168" s="119"/>
    </row>
    <row r="169" spans="1:78" ht="5.15" customHeight="1" thickBot="1" x14ac:dyDescent="0.4">
      <c r="A169" s="115"/>
      <c r="B169" s="29"/>
      <c r="C169" s="46"/>
      <c r="D169" s="32"/>
      <c r="E169" s="32"/>
      <c r="F169" s="36"/>
      <c r="H169" s="29"/>
      <c r="I169" s="139"/>
      <c r="J169" s="140"/>
      <c r="K169" s="141"/>
      <c r="L169" s="142"/>
      <c r="M169" s="139"/>
      <c r="N169" s="139"/>
      <c r="O169" s="139"/>
      <c r="P169" s="140"/>
      <c r="Q169" s="141"/>
      <c r="R169" s="142"/>
      <c r="S169" s="121"/>
      <c r="T169" s="140"/>
      <c r="U169" s="141"/>
      <c r="V169" s="142"/>
      <c r="W169" s="139"/>
      <c r="X169" s="36"/>
      <c r="Z169" s="29"/>
      <c r="AA169" s="32"/>
      <c r="AB169" s="32"/>
      <c r="AC169" s="32"/>
      <c r="AD169" s="32"/>
      <c r="AE169" s="32"/>
      <c r="AF169" s="36"/>
      <c r="AH169" s="29"/>
      <c r="AI169" s="32"/>
      <c r="AJ169" s="32"/>
      <c r="AK169" s="32"/>
      <c r="AL169" s="32"/>
      <c r="AM169" s="32"/>
      <c r="AN169" s="36"/>
      <c r="AP169" s="29"/>
      <c r="AQ169" s="121"/>
      <c r="AR169" s="139"/>
      <c r="AS169" s="121"/>
      <c r="AT169" s="139"/>
      <c r="AU169" s="121"/>
      <c r="AV169" s="139"/>
      <c r="AW169" s="121"/>
      <c r="AX169" s="36"/>
      <c r="AZ169" s="29"/>
      <c r="BA169" s="508"/>
      <c r="BB169" s="508"/>
      <c r="BC169" s="508"/>
      <c r="BD169" s="508"/>
      <c r="BE169" s="508"/>
      <c r="BF169" s="36"/>
      <c r="BH169" s="29"/>
      <c r="BI169" s="124"/>
      <c r="BJ169" s="143"/>
      <c r="BK169" s="124"/>
      <c r="BL169" s="143"/>
      <c r="BM169" s="509"/>
      <c r="BN169" s="144"/>
      <c r="BO169" s="145"/>
      <c r="BP169" s="146"/>
      <c r="BQ169" s="124"/>
      <c r="BR169" s="143"/>
      <c r="BS169" s="124"/>
      <c r="BT169" s="143"/>
      <c r="BU169" s="124"/>
      <c r="BV169" s="144"/>
      <c r="BW169" s="145"/>
      <c r="BX169" s="146"/>
      <c r="BY169" s="185"/>
      <c r="BZ169" s="81"/>
    </row>
    <row r="170" spans="1:78" ht="15" thickBot="1" x14ac:dyDescent="0.4">
      <c r="A170" s="522"/>
      <c r="B170" s="522"/>
      <c r="C170" s="522"/>
      <c r="D170" s="522"/>
      <c r="E170" s="523" t="s">
        <v>234</v>
      </c>
      <c r="F170" s="522"/>
      <c r="G170" s="522"/>
      <c r="H170" s="522"/>
      <c r="I170" s="230">
        <f>SUM(I18:I168)</f>
        <v>0</v>
      </c>
      <c r="J170" s="188"/>
      <c r="K170" s="188"/>
      <c r="L170" s="188"/>
      <c r="M170" s="230">
        <f t="shared" ref="M170:BX170" si="17">SUM(M18:M168)</f>
        <v>0</v>
      </c>
      <c r="N170" s="230">
        <f t="shared" si="17"/>
        <v>0</v>
      </c>
      <c r="O170" s="230">
        <f t="shared" si="17"/>
        <v>0</v>
      </c>
      <c r="P170" s="230">
        <f t="shared" si="17"/>
        <v>0</v>
      </c>
      <c r="Q170" s="230">
        <f t="shared" si="17"/>
        <v>0</v>
      </c>
      <c r="R170" s="230">
        <f t="shared" si="17"/>
        <v>0</v>
      </c>
      <c r="S170" s="230">
        <f t="shared" si="17"/>
        <v>0</v>
      </c>
      <c r="T170" s="230">
        <f t="shared" si="17"/>
        <v>0</v>
      </c>
      <c r="U170" s="230">
        <f t="shared" si="17"/>
        <v>0</v>
      </c>
      <c r="V170" s="230">
        <f t="shared" si="17"/>
        <v>0</v>
      </c>
      <c r="W170" s="230">
        <f t="shared" si="17"/>
        <v>0</v>
      </c>
      <c r="X170" s="519">
        <f t="shared" si="17"/>
        <v>0</v>
      </c>
      <c r="Y170" s="519">
        <f t="shared" si="17"/>
        <v>0</v>
      </c>
      <c r="Z170" s="519">
        <f t="shared" si="17"/>
        <v>0</v>
      </c>
      <c r="AA170" s="515"/>
      <c r="AB170" s="519">
        <f t="shared" si="17"/>
        <v>0</v>
      </c>
      <c r="AC170" s="515"/>
      <c r="AD170" s="519">
        <f t="shared" si="17"/>
        <v>0</v>
      </c>
      <c r="AE170" s="515"/>
      <c r="AF170" s="519">
        <f t="shared" si="17"/>
        <v>0</v>
      </c>
      <c r="AG170" s="519">
        <f t="shared" si="17"/>
        <v>0</v>
      </c>
      <c r="AH170" s="519">
        <f t="shared" si="17"/>
        <v>0</v>
      </c>
      <c r="AI170" s="515"/>
      <c r="AJ170" s="519">
        <f t="shared" si="17"/>
        <v>0</v>
      </c>
      <c r="AK170" s="515"/>
      <c r="AL170" s="519">
        <f t="shared" si="17"/>
        <v>0</v>
      </c>
      <c r="AM170" s="515"/>
      <c r="AN170" s="519">
        <f t="shared" si="17"/>
        <v>0</v>
      </c>
      <c r="AO170" s="519">
        <f t="shared" si="17"/>
        <v>0</v>
      </c>
      <c r="AP170" s="519">
        <f t="shared" si="17"/>
        <v>0</v>
      </c>
      <c r="AQ170" s="230">
        <f t="shared" si="17"/>
        <v>0</v>
      </c>
      <c r="AR170" s="230">
        <f t="shared" si="17"/>
        <v>0</v>
      </c>
      <c r="AS170" s="230">
        <f t="shared" si="17"/>
        <v>0</v>
      </c>
      <c r="AT170" s="230">
        <f t="shared" si="17"/>
        <v>0</v>
      </c>
      <c r="AU170" s="230">
        <f t="shared" si="17"/>
        <v>0</v>
      </c>
      <c r="AV170" s="230">
        <f t="shared" si="17"/>
        <v>0</v>
      </c>
      <c r="AW170" s="230">
        <f t="shared" si="17"/>
        <v>0</v>
      </c>
      <c r="AX170" s="519">
        <f t="shared" si="17"/>
        <v>0</v>
      </c>
      <c r="AY170" s="519">
        <f t="shared" si="17"/>
        <v>0</v>
      </c>
      <c r="AZ170" s="519">
        <f t="shared" si="17"/>
        <v>0</v>
      </c>
      <c r="BA170" s="515"/>
      <c r="BB170" s="519">
        <f t="shared" si="17"/>
        <v>0</v>
      </c>
      <c r="BC170" s="515"/>
      <c r="BD170" s="519">
        <f t="shared" si="17"/>
        <v>0</v>
      </c>
      <c r="BE170" s="515"/>
      <c r="BF170" s="519">
        <f t="shared" si="17"/>
        <v>0</v>
      </c>
      <c r="BG170" s="519">
        <f t="shared" si="17"/>
        <v>0</v>
      </c>
      <c r="BH170" s="519">
        <f t="shared" si="17"/>
        <v>0</v>
      </c>
      <c r="BI170" s="232">
        <f t="shared" si="17"/>
        <v>0</v>
      </c>
      <c r="BJ170" s="232">
        <f t="shared" si="17"/>
        <v>0</v>
      </c>
      <c r="BK170" s="232">
        <f t="shared" si="17"/>
        <v>0</v>
      </c>
      <c r="BL170" s="232">
        <f t="shared" si="17"/>
        <v>0</v>
      </c>
      <c r="BM170" s="232">
        <f t="shared" si="17"/>
        <v>0</v>
      </c>
      <c r="BN170" s="232">
        <f t="shared" si="17"/>
        <v>0</v>
      </c>
      <c r="BO170" s="232">
        <f t="shared" si="17"/>
        <v>0</v>
      </c>
      <c r="BP170" s="232">
        <f t="shared" si="17"/>
        <v>0</v>
      </c>
      <c r="BQ170" s="232">
        <f t="shared" si="17"/>
        <v>0</v>
      </c>
      <c r="BR170" s="232">
        <f t="shared" si="17"/>
        <v>0</v>
      </c>
      <c r="BS170" s="232">
        <f t="shared" si="17"/>
        <v>0</v>
      </c>
      <c r="BT170" s="232">
        <f t="shared" si="17"/>
        <v>0</v>
      </c>
      <c r="BU170" s="232">
        <f t="shared" si="17"/>
        <v>0</v>
      </c>
      <c r="BV170" s="232">
        <f t="shared" si="17"/>
        <v>0</v>
      </c>
      <c r="BW170" s="232">
        <f t="shared" si="17"/>
        <v>0</v>
      </c>
      <c r="BX170" s="232">
        <f t="shared" si="17"/>
        <v>0</v>
      </c>
      <c r="BY170" s="240">
        <f t="shared" ref="BY170" si="18">SUM(BY18:BY168)</f>
        <v>0</v>
      </c>
    </row>
  </sheetData>
  <sheetProtection algorithmName="SHA-512" hashValue="jeWQj2IeWLcojfhF35lNRjwi2gvFgVuDkkaP5vcrwMcwrYdDByqRW+ZHVwPSvOQP791X4miAka8oKnFwySHyoA==" saltValue="+Vvew7Px3jFTlDinRtrJOw==" spinCount="100000" sheet="1" objects="1" scenarios="1"/>
  <mergeCells count="23">
    <mergeCell ref="BP13:BV13"/>
    <mergeCell ref="BX13:BZ16"/>
    <mergeCell ref="V13:X16"/>
    <mergeCell ref="Z13:AF13"/>
    <mergeCell ref="AH13:AN13"/>
    <mergeCell ref="AP13:AX13"/>
    <mergeCell ref="AZ13:BF13"/>
    <mergeCell ref="BH13:BN13"/>
    <mergeCell ref="B8:C8"/>
    <mergeCell ref="O8:T10"/>
    <mergeCell ref="F9:I9"/>
    <mergeCell ref="B10:C10"/>
    <mergeCell ref="B13:C16"/>
    <mergeCell ref="E13:F16"/>
    <mergeCell ref="H13:J16"/>
    <mergeCell ref="L13:P13"/>
    <mergeCell ref="R13:T16"/>
    <mergeCell ref="B2:T2"/>
    <mergeCell ref="B3:T3"/>
    <mergeCell ref="B5:M5"/>
    <mergeCell ref="O5:T7"/>
    <mergeCell ref="B7:C7"/>
    <mergeCell ref="F7:I7"/>
  </mergeCells>
  <hyperlinks>
    <hyperlink ref="BX13:BZ16" location="'SBP - P2 &amp; CEP'!O8" display="TOTAL FISCAL ACTION FOR SITE:" xr:uid="{00000000-0004-0000-0A00-000000000000}"/>
  </hyperlinks>
  <pageMargins left="0.7" right="0.7" top="0.75" bottom="0.75" header="0.3" footer="0.3"/>
  <pageSetup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DV169"/>
  <sheetViews>
    <sheetView zoomScale="80" zoomScaleNormal="80" zoomScalePageLayoutView="85" workbookViewId="0">
      <pane xSplit="5" ySplit="16" topLeftCell="F74" activePane="bottomRight" state="frozen"/>
      <selection pane="topRight" activeCell="F1" sqref="F1"/>
      <selection pane="bottomLeft" activeCell="A17" sqref="A17"/>
      <selection pane="bottomRight" activeCell="S80" sqref="S80"/>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6" width="0.7265625" style="18" customWidth="1"/>
    <col min="17" max="17" width="15.7265625" style="18" customWidth="1"/>
    <col min="18" max="18" width="0.7265625" style="18" customWidth="1"/>
    <col min="19" max="19" width="15.7265625" style="18" customWidth="1"/>
    <col min="20" max="22" width="0.7265625" style="18" customWidth="1"/>
    <col min="23" max="23" width="15.7265625" style="18" customWidth="1"/>
    <col min="24" max="26" width="0.7265625" style="18" customWidth="1"/>
    <col min="27" max="27" width="15.7265625" style="18" customWidth="1"/>
    <col min="28" max="30" width="0.7265625" style="18" customWidth="1"/>
    <col min="31" max="31" width="15.7265625" style="18" customWidth="1"/>
    <col min="32" max="34" width="0.7265625" style="18" customWidth="1"/>
    <col min="35" max="35" width="15.7265625" style="18" customWidth="1"/>
    <col min="36" max="38" width="0.7265625" style="18" customWidth="1"/>
    <col min="39" max="39" width="15.7265625" style="18" customWidth="1"/>
    <col min="40" max="42" width="0.7265625" style="18" customWidth="1"/>
    <col min="43" max="43" width="15.72656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4" width="0.7265625" style="18" customWidth="1"/>
    <col min="55" max="55" width="15.7265625" style="18" customWidth="1"/>
    <col min="56" max="56" width="0.7265625" style="18" customWidth="1"/>
    <col min="57" max="57" width="15.7265625" style="18" customWidth="1"/>
    <col min="58" max="58" width="0.7265625" style="18" customWidth="1"/>
    <col min="59" max="59" width="15.7265625" style="18" customWidth="1"/>
    <col min="60" max="62" width="0.7265625" style="18" customWidth="1"/>
    <col min="63" max="63" width="15.7265625" style="18" customWidth="1"/>
    <col min="64"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2" width="0.7265625" style="18" customWidth="1"/>
    <col min="73" max="73" width="15.7265625" style="18" customWidth="1"/>
    <col min="74" max="74" width="0.7265625" style="18" customWidth="1"/>
    <col min="75" max="75" width="15.7265625" style="18" customWidth="1"/>
    <col min="76" max="76" width="0.7265625" style="18" customWidth="1"/>
    <col min="77" max="77" width="15.7265625" style="18" customWidth="1"/>
    <col min="78" max="80" width="0.7265625" style="18" customWidth="1"/>
    <col min="81" max="81" width="15.7265625" style="18" customWidth="1"/>
    <col min="82" max="82" width="0.7265625" style="18" customWidth="1"/>
    <col min="83" max="83" width="15.7265625" style="18" customWidth="1"/>
    <col min="84" max="84" width="0.7265625" style="18" customWidth="1"/>
    <col min="85" max="85" width="15.7265625" style="18" customWidth="1"/>
    <col min="86" max="88" width="0.7265625" style="18" customWidth="1"/>
    <col min="89" max="89" width="15.7265625" style="18" customWidth="1"/>
    <col min="90" max="90" width="0.7265625" style="18" customWidth="1"/>
    <col min="91" max="91" width="15.7265625" style="18" customWidth="1"/>
    <col min="92" max="92" width="0.7265625" style="18" customWidth="1"/>
    <col min="93" max="93" width="15.7265625" style="18" customWidth="1"/>
    <col min="94" max="96" width="0.7265625" style="18" customWidth="1"/>
    <col min="97" max="97" width="15.7265625" style="18" customWidth="1"/>
    <col min="98" max="100" width="0.7265625" style="18" customWidth="1"/>
    <col min="101" max="101" width="15.7265625" style="18" customWidth="1"/>
    <col min="102" max="104" width="0.7265625" style="18" customWidth="1"/>
    <col min="105" max="105" width="15.7265625" style="18" customWidth="1"/>
    <col min="106" max="106" width="0.7265625" style="18" customWidth="1"/>
    <col min="107" max="107" width="15.7265625" style="18" customWidth="1"/>
    <col min="108" max="108" width="0.7265625" style="18" customWidth="1"/>
    <col min="109" max="109" width="15.7265625" style="18" customWidth="1"/>
    <col min="110" max="112" width="0.7265625" style="18" customWidth="1"/>
    <col min="113" max="113" width="15.7265625" style="18" customWidth="1"/>
    <col min="114" max="114" width="0.7265625" style="18" customWidth="1"/>
    <col min="115" max="115" width="15.7265625" style="18" customWidth="1"/>
    <col min="116" max="116" width="0.7265625" style="18" customWidth="1"/>
    <col min="117" max="117" width="15.7265625" style="18" customWidth="1"/>
    <col min="118" max="120" width="0.7265625" style="18" customWidth="1"/>
    <col min="121" max="121" width="15.7265625" style="18" customWidth="1"/>
    <col min="122" max="124" width="0.7265625" style="18" customWidth="1"/>
    <col min="125" max="125" width="15.7265625" style="19" customWidth="1"/>
    <col min="126" max="127" width="0.7265625" style="18" customWidth="1"/>
    <col min="128" max="16384" width="8.7265625" style="18"/>
  </cols>
  <sheetData>
    <row r="1" spans="2:126" ht="5.15" customHeight="1" thickBot="1" x14ac:dyDescent="0.4">
      <c r="AA1" s="304" t="s">
        <v>37</v>
      </c>
      <c r="BJ1" s="304" t="s">
        <v>37</v>
      </c>
    </row>
    <row r="2" spans="2:126" ht="18.75" customHeight="1" x14ac:dyDescent="0.45">
      <c r="B2" s="617" t="s">
        <v>215</v>
      </c>
      <c r="C2" s="618"/>
      <c r="D2" s="618"/>
      <c r="E2" s="618"/>
      <c r="F2" s="618"/>
      <c r="G2" s="618"/>
      <c r="H2" s="618"/>
      <c r="I2" s="618"/>
      <c r="J2" s="618"/>
      <c r="K2" s="618"/>
      <c r="L2" s="618"/>
      <c r="M2" s="618"/>
      <c r="N2" s="618"/>
      <c r="O2" s="618"/>
      <c r="P2" s="618"/>
      <c r="Q2" s="618"/>
      <c r="R2" s="618"/>
      <c r="S2" s="618"/>
      <c r="T2" s="618"/>
      <c r="U2" s="618"/>
      <c r="V2" s="618"/>
      <c r="W2" s="618"/>
      <c r="X2" s="619"/>
      <c r="AA2" s="304" t="s">
        <v>48</v>
      </c>
      <c r="AH2" s="479"/>
      <c r="AI2" s="479"/>
      <c r="AJ2" s="479"/>
      <c r="AP2" s="479"/>
      <c r="AQ2" s="479"/>
      <c r="AR2" s="479"/>
      <c r="AS2" s="479"/>
      <c r="AT2" s="479"/>
      <c r="AU2" s="479"/>
      <c r="AV2" s="479"/>
      <c r="AW2" s="479"/>
      <c r="AX2" s="479"/>
      <c r="AY2" s="479"/>
      <c r="AZ2" s="479"/>
      <c r="BA2" s="479"/>
      <c r="BB2" s="479"/>
      <c r="BC2" s="479"/>
      <c r="BD2" s="479"/>
      <c r="BE2" s="479"/>
      <c r="BF2" s="479"/>
      <c r="BG2" s="479"/>
      <c r="BH2" s="479"/>
      <c r="BI2" s="479"/>
      <c r="BJ2" s="304" t="s">
        <v>48</v>
      </c>
      <c r="BK2" s="479"/>
    </row>
    <row r="3" spans="2:126" ht="15" customHeight="1" thickBot="1" x14ac:dyDescent="0.4">
      <c r="B3" s="620" t="s">
        <v>24</v>
      </c>
      <c r="C3" s="621"/>
      <c r="D3" s="621"/>
      <c r="E3" s="621"/>
      <c r="F3" s="621"/>
      <c r="G3" s="621"/>
      <c r="H3" s="621"/>
      <c r="I3" s="621"/>
      <c r="J3" s="621"/>
      <c r="K3" s="621"/>
      <c r="L3" s="621"/>
      <c r="M3" s="621"/>
      <c r="N3" s="621"/>
      <c r="O3" s="621"/>
      <c r="P3" s="621"/>
      <c r="Q3" s="621"/>
      <c r="R3" s="621"/>
      <c r="S3" s="621"/>
      <c r="T3" s="621"/>
      <c r="U3" s="621"/>
      <c r="V3" s="621"/>
      <c r="W3" s="621"/>
      <c r="X3" s="622"/>
      <c r="AA3" s="304" t="s">
        <v>38</v>
      </c>
      <c r="AH3" s="480"/>
      <c r="AI3" s="480"/>
      <c r="AJ3" s="480"/>
      <c r="AP3" s="480"/>
      <c r="AQ3" s="480"/>
      <c r="AR3" s="480"/>
      <c r="AS3" s="480"/>
      <c r="AT3" s="480"/>
      <c r="AU3" s="480"/>
      <c r="AV3" s="480"/>
      <c r="AW3" s="480"/>
      <c r="AX3" s="480"/>
      <c r="AY3" s="480"/>
      <c r="AZ3" s="480"/>
      <c r="BA3" s="480"/>
      <c r="BB3" s="480"/>
      <c r="BC3" s="480"/>
      <c r="BD3" s="480"/>
      <c r="BE3" s="480"/>
      <c r="BF3" s="480"/>
      <c r="BG3" s="480"/>
      <c r="BH3" s="480"/>
      <c r="BI3" s="480"/>
      <c r="BJ3" s="304" t="s">
        <v>38</v>
      </c>
      <c r="BK3" s="480"/>
    </row>
    <row r="4" spans="2:126" ht="5.15" customHeight="1" thickBot="1" x14ac:dyDescent="0.4">
      <c r="AA4" s="304" t="s">
        <v>39</v>
      </c>
      <c r="BJ4" s="304" t="s">
        <v>39</v>
      </c>
    </row>
    <row r="5" spans="2:126" ht="15.75" customHeight="1" thickBot="1" x14ac:dyDescent="0.4">
      <c r="B5" s="638" t="s">
        <v>6</v>
      </c>
      <c r="C5" s="639"/>
      <c r="D5" s="639"/>
      <c r="E5" s="639"/>
      <c r="F5" s="639"/>
      <c r="G5" s="639"/>
      <c r="H5" s="639"/>
      <c r="I5" s="639"/>
      <c r="J5" s="639"/>
      <c r="K5" s="639"/>
      <c r="L5" s="639"/>
      <c r="M5" s="639"/>
      <c r="N5" s="639"/>
      <c r="O5" s="639"/>
      <c r="P5" s="639"/>
      <c r="Q5" s="640"/>
      <c r="R5" s="19"/>
      <c r="S5" s="623" t="s">
        <v>71</v>
      </c>
      <c r="T5" s="624"/>
      <c r="U5" s="624"/>
      <c r="V5" s="624"/>
      <c r="W5" s="624"/>
      <c r="X5" s="625"/>
      <c r="AA5" s="304" t="s">
        <v>40</v>
      </c>
      <c r="AS5" s="482"/>
      <c r="AT5" s="482"/>
      <c r="BJ5" s="304" t="s">
        <v>40</v>
      </c>
      <c r="DU5" s="18"/>
    </row>
    <row r="6" spans="2:126" ht="5.15" customHeight="1" x14ac:dyDescent="0.35">
      <c r="B6" s="483"/>
      <c r="C6" s="32"/>
      <c r="D6" s="484"/>
      <c r="E6" s="484"/>
      <c r="F6" s="484"/>
      <c r="G6" s="484"/>
      <c r="H6" s="484"/>
      <c r="I6" s="484"/>
      <c r="J6" s="484"/>
      <c r="K6" s="484"/>
      <c r="L6" s="484"/>
      <c r="M6" s="484"/>
      <c r="N6" s="484"/>
      <c r="O6" s="484"/>
      <c r="P6" s="484"/>
      <c r="Q6" s="485"/>
      <c r="R6" s="25"/>
      <c r="S6" s="626"/>
      <c r="T6" s="627"/>
      <c r="U6" s="627"/>
      <c r="V6" s="627"/>
      <c r="W6" s="627"/>
      <c r="X6" s="628"/>
      <c r="AA6" s="304" t="s">
        <v>41</v>
      </c>
      <c r="AS6" s="482"/>
      <c r="AT6" s="482"/>
      <c r="BJ6" s="304" t="s">
        <v>41</v>
      </c>
      <c r="DU6" s="18"/>
    </row>
    <row r="7" spans="2:126" ht="15.75" customHeight="1" thickBot="1" x14ac:dyDescent="0.4">
      <c r="B7" s="692"/>
      <c r="C7" s="693"/>
      <c r="D7" s="43" t="s">
        <v>7</v>
      </c>
      <c r="E7" s="43"/>
      <c r="F7" s="680" t="str">
        <f>IF('NSLP - Standard'!$F$7="","",'NSLP - Standard'!$F$7)</f>
        <v/>
      </c>
      <c r="G7" s="681"/>
      <c r="H7" s="681"/>
      <c r="I7" s="682"/>
      <c r="J7" s="43"/>
      <c r="K7" s="43"/>
      <c r="L7" s="43"/>
      <c r="M7" s="43"/>
      <c r="N7" s="43"/>
      <c r="O7" s="43"/>
      <c r="P7" s="43"/>
      <c r="Q7" s="44" t="s">
        <v>23</v>
      </c>
      <c r="R7" s="25"/>
      <c r="S7" s="629"/>
      <c r="T7" s="630"/>
      <c r="U7" s="630"/>
      <c r="V7" s="630"/>
      <c r="W7" s="630"/>
      <c r="X7" s="631"/>
      <c r="AA7" s="304" t="s">
        <v>42</v>
      </c>
      <c r="AS7" s="482"/>
      <c r="AT7" s="482"/>
      <c r="BJ7" s="304" t="s">
        <v>42</v>
      </c>
      <c r="DU7" s="18"/>
    </row>
    <row r="8" spans="2:126" ht="5.15" customHeight="1" x14ac:dyDescent="0.35">
      <c r="B8" s="692"/>
      <c r="C8" s="693"/>
      <c r="D8" s="57"/>
      <c r="E8" s="57"/>
      <c r="F8" s="57"/>
      <c r="G8" s="57"/>
      <c r="H8" s="57"/>
      <c r="I8" s="57"/>
      <c r="J8" s="57"/>
      <c r="K8" s="57"/>
      <c r="L8" s="57"/>
      <c r="M8" s="57"/>
      <c r="N8" s="57"/>
      <c r="O8" s="57"/>
      <c r="P8" s="57"/>
      <c r="Q8" s="58"/>
      <c r="R8" s="25"/>
      <c r="S8" s="632">
        <f>IFERROR(SUM(DU18:DU119),"DATA INCOMPLETE")</f>
        <v>0</v>
      </c>
      <c r="T8" s="633"/>
      <c r="U8" s="633"/>
      <c r="V8" s="633"/>
      <c r="W8" s="633"/>
      <c r="X8" s="634"/>
      <c r="AA8" s="304" t="s">
        <v>43</v>
      </c>
      <c r="AS8" s="487"/>
      <c r="AT8" s="487"/>
      <c r="BJ8" s="304" t="s">
        <v>43</v>
      </c>
      <c r="DU8" s="18"/>
    </row>
    <row r="9" spans="2:126" ht="15.75" customHeight="1" x14ac:dyDescent="0.35">
      <c r="B9" s="71"/>
      <c r="C9" s="488"/>
      <c r="D9" s="57" t="s">
        <v>8</v>
      </c>
      <c r="E9" s="57"/>
      <c r="F9" s="680" t="str">
        <f>IF('NSLP - Standard'!$F$9:$I$9="","",'NSLP - Standard'!$F$9:$I$9)</f>
        <v/>
      </c>
      <c r="G9" s="681"/>
      <c r="H9" s="681"/>
      <c r="I9" s="682"/>
      <c r="J9" s="57"/>
      <c r="K9" s="57"/>
      <c r="L9" s="57"/>
      <c r="M9" s="57"/>
      <c r="N9" s="57"/>
      <c r="O9" s="57"/>
      <c r="P9" s="57"/>
      <c r="Q9" s="516" t="str">
        <f>CHOOSE('NSLP - Standard'!$C$10,"All","Review Period","Day of Review","Other")</f>
        <v>All</v>
      </c>
      <c r="R9" s="25"/>
      <c r="S9" s="635"/>
      <c r="T9" s="636"/>
      <c r="U9" s="636"/>
      <c r="V9" s="636"/>
      <c r="W9" s="636"/>
      <c r="X9" s="637"/>
      <c r="AA9" s="304" t="s">
        <v>44</v>
      </c>
      <c r="AS9" s="487"/>
      <c r="AT9" s="487"/>
      <c r="BJ9" s="304" t="s">
        <v>44</v>
      </c>
      <c r="DU9" s="18"/>
    </row>
    <row r="10" spans="2:126" ht="16.5" customHeight="1" thickBot="1" x14ac:dyDescent="0.4">
      <c r="B10" s="703"/>
      <c r="C10" s="704"/>
      <c r="D10" s="489"/>
      <c r="E10" s="489"/>
      <c r="F10" s="489"/>
      <c r="G10" s="489"/>
      <c r="H10" s="489"/>
      <c r="I10" s="489"/>
      <c r="J10" s="489"/>
      <c r="K10" s="489"/>
      <c r="L10" s="489"/>
      <c r="M10" s="489"/>
      <c r="N10" s="489"/>
      <c r="O10" s="489"/>
      <c r="P10" s="489"/>
      <c r="Q10" s="490"/>
      <c r="R10" s="25"/>
      <c r="S10" s="656"/>
      <c r="T10" s="657"/>
      <c r="U10" s="657"/>
      <c r="V10" s="657"/>
      <c r="W10" s="657"/>
      <c r="X10" s="658"/>
      <c r="AA10" s="304" t="s">
        <v>45</v>
      </c>
      <c r="AS10" s="487"/>
      <c r="AT10" s="487"/>
      <c r="BJ10" s="304" t="s">
        <v>45</v>
      </c>
      <c r="DU10" s="18"/>
    </row>
    <row r="11" spans="2:126" ht="5.15" customHeight="1" x14ac:dyDescent="0.35">
      <c r="C11" s="25"/>
      <c r="D11" s="25"/>
      <c r="E11" s="25"/>
      <c r="F11" s="25"/>
      <c r="G11" s="25"/>
      <c r="H11" s="25"/>
      <c r="I11" s="25"/>
      <c r="J11" s="25"/>
      <c r="K11" s="25"/>
      <c r="L11" s="25"/>
      <c r="M11" s="25"/>
      <c r="N11" s="25"/>
      <c r="O11" s="25"/>
      <c r="P11" s="25"/>
      <c r="Q11" s="25"/>
      <c r="R11" s="25"/>
      <c r="S11" s="25"/>
      <c r="T11" s="25"/>
      <c r="U11" s="25"/>
      <c r="V11" s="25"/>
      <c r="W11" s="25"/>
      <c r="X11" s="25"/>
      <c r="AA11" s="304" t="s">
        <v>46</v>
      </c>
      <c r="AS11" s="25"/>
      <c r="AT11" s="25"/>
      <c r="AU11" s="25"/>
      <c r="AV11" s="25"/>
      <c r="BJ11" s="304" t="s">
        <v>46</v>
      </c>
    </row>
    <row r="12" spans="2:126" ht="5.15" customHeight="1" thickBot="1" x14ac:dyDescent="0.4">
      <c r="C12" s="25"/>
      <c r="D12" s="25"/>
      <c r="E12" s="25"/>
      <c r="F12" s="25"/>
      <c r="G12" s="25"/>
      <c r="H12" s="25"/>
      <c r="I12" s="25"/>
      <c r="J12" s="25"/>
      <c r="K12" s="25"/>
      <c r="L12" s="25"/>
      <c r="M12" s="25"/>
      <c r="N12" s="25"/>
      <c r="O12" s="25"/>
      <c r="P12" s="25"/>
      <c r="Q12" s="25"/>
      <c r="R12" s="25"/>
      <c r="S12" s="25"/>
      <c r="T12" s="25"/>
      <c r="U12" s="25"/>
      <c r="V12" s="25"/>
      <c r="W12" s="25"/>
      <c r="X12" s="25"/>
      <c r="AA12" s="304" t="s">
        <v>47</v>
      </c>
      <c r="AS12" s="25"/>
      <c r="AT12" s="25"/>
      <c r="AU12" s="25"/>
      <c r="AV12" s="25"/>
      <c r="BJ12" s="304" t="s">
        <v>47</v>
      </c>
    </row>
    <row r="13" spans="2:126" ht="47.25" customHeight="1" thickBot="1" x14ac:dyDescent="0.4">
      <c r="B13" s="611" t="s">
        <v>1</v>
      </c>
      <c r="C13" s="612"/>
      <c r="D13" s="27"/>
      <c r="E13" s="611" t="s">
        <v>9</v>
      </c>
      <c r="F13" s="612"/>
      <c r="H13" s="597" t="s">
        <v>94</v>
      </c>
      <c r="I13" s="598"/>
      <c r="J13" s="599"/>
      <c r="K13" s="89"/>
      <c r="L13" s="597" t="s">
        <v>200</v>
      </c>
      <c r="M13" s="598"/>
      <c r="N13" s="599"/>
      <c r="O13" s="306"/>
      <c r="P13" s="578" t="s">
        <v>96</v>
      </c>
      <c r="Q13" s="579"/>
      <c r="R13" s="579"/>
      <c r="S13" s="579"/>
      <c r="T13" s="580"/>
      <c r="U13" s="89"/>
      <c r="V13" s="597" t="s">
        <v>97</v>
      </c>
      <c r="W13" s="598"/>
      <c r="X13" s="599"/>
      <c r="Z13" s="597" t="s">
        <v>98</v>
      </c>
      <c r="AA13" s="598"/>
      <c r="AB13" s="599"/>
      <c r="AC13" s="307"/>
      <c r="AD13" s="597" t="s">
        <v>99</v>
      </c>
      <c r="AE13" s="598"/>
      <c r="AF13" s="599"/>
      <c r="AH13" s="597" t="s">
        <v>100</v>
      </c>
      <c r="AI13" s="598"/>
      <c r="AJ13" s="599"/>
      <c r="AK13" s="307"/>
      <c r="AL13" s="597" t="s">
        <v>101</v>
      </c>
      <c r="AM13" s="598"/>
      <c r="AN13" s="599"/>
      <c r="AP13" s="597" t="s">
        <v>84</v>
      </c>
      <c r="AQ13" s="598"/>
      <c r="AR13" s="599"/>
      <c r="AS13" s="492"/>
      <c r="AT13" s="578" t="s">
        <v>85</v>
      </c>
      <c r="AU13" s="579"/>
      <c r="AV13" s="579"/>
      <c r="AW13" s="579"/>
      <c r="AX13" s="579"/>
      <c r="AY13" s="579"/>
      <c r="AZ13" s="580"/>
      <c r="BB13" s="578" t="s">
        <v>86</v>
      </c>
      <c r="BC13" s="579"/>
      <c r="BD13" s="579"/>
      <c r="BE13" s="579"/>
      <c r="BF13" s="579"/>
      <c r="BG13" s="579"/>
      <c r="BH13" s="580"/>
      <c r="BJ13" s="581" t="s">
        <v>87</v>
      </c>
      <c r="BK13" s="582"/>
      <c r="BL13" s="582"/>
      <c r="BM13" s="582"/>
      <c r="BN13" s="582"/>
      <c r="BO13" s="582"/>
      <c r="BP13" s="582"/>
      <c r="BQ13" s="582"/>
      <c r="BR13" s="583"/>
      <c r="BS13" s="306"/>
      <c r="BT13" s="578" t="s">
        <v>88</v>
      </c>
      <c r="BU13" s="579"/>
      <c r="BV13" s="579"/>
      <c r="BW13" s="579"/>
      <c r="BX13" s="579"/>
      <c r="BY13" s="579"/>
      <c r="BZ13" s="580"/>
      <c r="CB13" s="578" t="s">
        <v>89</v>
      </c>
      <c r="CC13" s="579"/>
      <c r="CD13" s="579"/>
      <c r="CE13" s="579"/>
      <c r="CF13" s="579"/>
      <c r="CG13" s="579"/>
      <c r="CH13" s="580"/>
      <c r="CJ13" s="578" t="s">
        <v>90</v>
      </c>
      <c r="CK13" s="579"/>
      <c r="CL13" s="579"/>
      <c r="CM13" s="579"/>
      <c r="CN13" s="579"/>
      <c r="CO13" s="579"/>
      <c r="CP13" s="580"/>
      <c r="CR13" s="597" t="s">
        <v>91</v>
      </c>
      <c r="CS13" s="598"/>
      <c r="CT13" s="599"/>
      <c r="CV13" s="597" t="s">
        <v>235</v>
      </c>
      <c r="CW13" s="598"/>
      <c r="CX13" s="599"/>
      <c r="CZ13" s="578" t="s">
        <v>224</v>
      </c>
      <c r="DA13" s="579"/>
      <c r="DB13" s="579"/>
      <c r="DC13" s="579"/>
      <c r="DD13" s="579"/>
      <c r="DE13" s="579"/>
      <c r="DF13" s="580"/>
      <c r="DH13" s="578" t="s">
        <v>92</v>
      </c>
      <c r="DI13" s="579"/>
      <c r="DJ13" s="579"/>
      <c r="DK13" s="579"/>
      <c r="DL13" s="579"/>
      <c r="DM13" s="579"/>
      <c r="DN13" s="580"/>
      <c r="DP13" s="597" t="s">
        <v>123</v>
      </c>
      <c r="DQ13" s="598"/>
      <c r="DR13" s="599"/>
      <c r="DT13" s="587" t="s">
        <v>115</v>
      </c>
      <c r="DU13" s="588"/>
      <c r="DV13" s="589"/>
    </row>
    <row r="14" spans="2:126" ht="5.15" customHeight="1" thickBot="1" x14ac:dyDescent="0.4">
      <c r="B14" s="613"/>
      <c r="C14" s="614"/>
      <c r="D14" s="32"/>
      <c r="E14" s="613"/>
      <c r="F14" s="614"/>
      <c r="H14" s="600"/>
      <c r="I14" s="601"/>
      <c r="J14" s="602"/>
      <c r="K14" s="89"/>
      <c r="L14" s="600"/>
      <c r="M14" s="601"/>
      <c r="N14" s="602"/>
      <c r="O14" s="89"/>
      <c r="P14" s="100"/>
      <c r="Q14" s="493"/>
      <c r="R14" s="493"/>
      <c r="S14" s="95"/>
      <c r="T14" s="494"/>
      <c r="U14" s="89"/>
      <c r="V14" s="600"/>
      <c r="W14" s="601"/>
      <c r="X14" s="602"/>
      <c r="Z14" s="600"/>
      <c r="AA14" s="601"/>
      <c r="AB14" s="602"/>
      <c r="AC14" s="89"/>
      <c r="AD14" s="600"/>
      <c r="AE14" s="601"/>
      <c r="AF14" s="602"/>
      <c r="AH14" s="600"/>
      <c r="AI14" s="601"/>
      <c r="AJ14" s="602"/>
      <c r="AK14" s="89"/>
      <c r="AL14" s="600"/>
      <c r="AM14" s="601"/>
      <c r="AN14" s="602"/>
      <c r="AP14" s="600"/>
      <c r="AQ14" s="601"/>
      <c r="AR14" s="602"/>
      <c r="AS14" s="312"/>
      <c r="AT14" s="29"/>
      <c r="AU14" s="98"/>
      <c r="AV14" s="98"/>
      <c r="AW14" s="98"/>
      <c r="AX14" s="98"/>
      <c r="AY14" s="98"/>
      <c r="AZ14" s="36"/>
      <c r="BB14" s="29"/>
      <c r="BC14" s="98"/>
      <c r="BD14" s="98"/>
      <c r="BE14" s="98"/>
      <c r="BF14" s="98"/>
      <c r="BG14" s="98"/>
      <c r="BH14" s="36"/>
      <c r="BJ14" s="29"/>
      <c r="BK14" s="98"/>
      <c r="BL14" s="98"/>
      <c r="BM14" s="98"/>
      <c r="BN14" s="98"/>
      <c r="BO14" s="98"/>
      <c r="BP14" s="98"/>
      <c r="BQ14" s="98"/>
      <c r="BR14" s="36"/>
      <c r="BS14" s="306"/>
      <c r="BT14" s="100"/>
      <c r="BU14" s="95"/>
      <c r="BV14" s="95"/>
      <c r="BW14" s="95"/>
      <c r="BX14" s="95"/>
      <c r="BY14" s="95"/>
      <c r="BZ14" s="36"/>
      <c r="CB14" s="29"/>
      <c r="CC14" s="95"/>
      <c r="CD14" s="95"/>
      <c r="CE14" s="95"/>
      <c r="CF14" s="95"/>
      <c r="CG14" s="95"/>
      <c r="CH14" s="36"/>
      <c r="CJ14" s="29"/>
      <c r="CK14" s="95"/>
      <c r="CL14" s="95"/>
      <c r="CM14" s="95"/>
      <c r="CN14" s="95"/>
      <c r="CO14" s="95"/>
      <c r="CP14" s="36"/>
      <c r="CR14" s="600"/>
      <c r="CS14" s="601"/>
      <c r="CT14" s="602"/>
      <c r="CV14" s="600"/>
      <c r="CW14" s="601"/>
      <c r="CX14" s="602"/>
      <c r="CZ14" s="100"/>
      <c r="DA14" s="95"/>
      <c r="DB14" s="95"/>
      <c r="DC14" s="95"/>
      <c r="DD14" s="95"/>
      <c r="DE14" s="95"/>
      <c r="DF14" s="36"/>
      <c r="DH14" s="100"/>
      <c r="DI14" s="95"/>
      <c r="DJ14" s="95"/>
      <c r="DK14" s="95"/>
      <c r="DL14" s="95"/>
      <c r="DM14" s="95"/>
      <c r="DN14" s="36"/>
      <c r="DP14" s="600"/>
      <c r="DQ14" s="601"/>
      <c r="DR14" s="602"/>
      <c r="DT14" s="590"/>
      <c r="DU14" s="591"/>
      <c r="DV14" s="592"/>
    </row>
    <row r="15" spans="2:126" ht="15" thickBot="1" x14ac:dyDescent="0.4">
      <c r="B15" s="613"/>
      <c r="C15" s="614"/>
      <c r="D15" s="32"/>
      <c r="E15" s="613"/>
      <c r="F15" s="614"/>
      <c r="H15" s="600"/>
      <c r="I15" s="601"/>
      <c r="J15" s="602"/>
      <c r="K15" s="89"/>
      <c r="L15" s="600"/>
      <c r="M15" s="601"/>
      <c r="N15" s="602"/>
      <c r="O15" s="92"/>
      <c r="P15" s="100"/>
      <c r="Q15" s="495" t="s">
        <v>25</v>
      </c>
      <c r="R15" s="493"/>
      <c r="S15" s="107" t="s">
        <v>26</v>
      </c>
      <c r="T15" s="36"/>
      <c r="V15" s="600"/>
      <c r="W15" s="601"/>
      <c r="X15" s="602"/>
      <c r="Z15" s="600"/>
      <c r="AA15" s="601"/>
      <c r="AB15" s="602"/>
      <c r="AC15" s="89"/>
      <c r="AD15" s="600"/>
      <c r="AE15" s="601"/>
      <c r="AF15" s="602"/>
      <c r="AH15" s="600"/>
      <c r="AI15" s="601"/>
      <c r="AJ15" s="602"/>
      <c r="AK15" s="89"/>
      <c r="AL15" s="600"/>
      <c r="AM15" s="601"/>
      <c r="AN15" s="602"/>
      <c r="AP15" s="600"/>
      <c r="AQ15" s="601"/>
      <c r="AR15" s="602"/>
      <c r="AT15" s="29"/>
      <c r="AU15" s="107" t="s">
        <v>27</v>
      </c>
      <c r="AV15" s="46"/>
      <c r="AW15" s="107" t="s">
        <v>28</v>
      </c>
      <c r="AX15" s="46"/>
      <c r="AY15" s="107" t="s">
        <v>29</v>
      </c>
      <c r="AZ15" s="36"/>
      <c r="BB15" s="29"/>
      <c r="BC15" s="107" t="s">
        <v>27</v>
      </c>
      <c r="BD15" s="46"/>
      <c r="BE15" s="107" t="s">
        <v>28</v>
      </c>
      <c r="BF15" s="46"/>
      <c r="BG15" s="107" t="s">
        <v>29</v>
      </c>
      <c r="BH15" s="36"/>
      <c r="BJ15" s="29"/>
      <c r="BK15" s="107" t="s">
        <v>30</v>
      </c>
      <c r="BL15" s="46"/>
      <c r="BM15" s="107" t="s">
        <v>31</v>
      </c>
      <c r="BN15" s="46"/>
      <c r="BO15" s="107" t="s">
        <v>32</v>
      </c>
      <c r="BP15" s="32"/>
      <c r="BQ15" s="107" t="s">
        <v>33</v>
      </c>
      <c r="BR15" s="36"/>
      <c r="BT15" s="29"/>
      <c r="BU15" s="107" t="s">
        <v>30</v>
      </c>
      <c r="BV15" s="46"/>
      <c r="BW15" s="107" t="s">
        <v>31</v>
      </c>
      <c r="BX15" s="46"/>
      <c r="BY15" s="107" t="s">
        <v>32</v>
      </c>
      <c r="BZ15" s="36"/>
      <c r="CB15" s="29"/>
      <c r="CC15" s="107" t="s">
        <v>30</v>
      </c>
      <c r="CD15" s="46"/>
      <c r="CE15" s="107" t="s">
        <v>34</v>
      </c>
      <c r="CF15" s="46"/>
      <c r="CG15" s="107" t="s">
        <v>32</v>
      </c>
      <c r="CH15" s="36"/>
      <c r="CJ15" s="29"/>
      <c r="CK15" s="107" t="s">
        <v>30</v>
      </c>
      <c r="CL15" s="46"/>
      <c r="CM15" s="107" t="s">
        <v>31</v>
      </c>
      <c r="CN15" s="46"/>
      <c r="CO15" s="107" t="s">
        <v>32</v>
      </c>
      <c r="CP15" s="36"/>
      <c r="CR15" s="600"/>
      <c r="CS15" s="601"/>
      <c r="CT15" s="602"/>
      <c r="CV15" s="600"/>
      <c r="CW15" s="601"/>
      <c r="CX15" s="602"/>
      <c r="CZ15" s="29"/>
      <c r="DA15" s="107" t="s">
        <v>2</v>
      </c>
      <c r="DB15" s="46"/>
      <c r="DC15" s="107" t="s">
        <v>3</v>
      </c>
      <c r="DD15" s="46"/>
      <c r="DE15" s="107" t="s">
        <v>4</v>
      </c>
      <c r="DF15" s="36"/>
      <c r="DH15" s="29"/>
      <c r="DI15" s="107" t="s">
        <v>2</v>
      </c>
      <c r="DJ15" s="46"/>
      <c r="DK15" s="107" t="s">
        <v>3</v>
      </c>
      <c r="DL15" s="46"/>
      <c r="DM15" s="107" t="s">
        <v>4</v>
      </c>
      <c r="DN15" s="36"/>
      <c r="DP15" s="600"/>
      <c r="DQ15" s="601"/>
      <c r="DR15" s="602"/>
      <c r="DT15" s="590"/>
      <c r="DU15" s="591"/>
      <c r="DV15" s="592"/>
    </row>
    <row r="16" spans="2:126" ht="5.15" customHeight="1" thickBot="1" x14ac:dyDescent="0.4">
      <c r="B16" s="615"/>
      <c r="C16" s="616"/>
      <c r="D16" s="114"/>
      <c r="E16" s="615"/>
      <c r="F16" s="616"/>
      <c r="H16" s="603"/>
      <c r="I16" s="604"/>
      <c r="J16" s="605"/>
      <c r="K16" s="89"/>
      <c r="L16" s="603"/>
      <c r="M16" s="604"/>
      <c r="N16" s="605"/>
      <c r="P16" s="496"/>
      <c r="Q16" s="497"/>
      <c r="R16" s="497"/>
      <c r="S16" s="80"/>
      <c r="T16" s="81"/>
      <c r="V16" s="603"/>
      <c r="W16" s="604"/>
      <c r="X16" s="605"/>
      <c r="Z16" s="603"/>
      <c r="AA16" s="604"/>
      <c r="AB16" s="605"/>
      <c r="AC16" s="89"/>
      <c r="AD16" s="603"/>
      <c r="AE16" s="604"/>
      <c r="AF16" s="605"/>
      <c r="AH16" s="603"/>
      <c r="AI16" s="604"/>
      <c r="AJ16" s="605"/>
      <c r="AK16" s="89"/>
      <c r="AL16" s="603"/>
      <c r="AM16" s="604"/>
      <c r="AN16" s="605"/>
      <c r="AP16" s="603"/>
      <c r="AQ16" s="604"/>
      <c r="AR16" s="605"/>
      <c r="AT16" s="76"/>
      <c r="AU16" s="80"/>
      <c r="AV16" s="80"/>
      <c r="AW16" s="80"/>
      <c r="AX16" s="80"/>
      <c r="AY16" s="80"/>
      <c r="AZ16" s="81"/>
      <c r="BB16" s="76"/>
      <c r="BC16" s="80"/>
      <c r="BD16" s="80"/>
      <c r="BE16" s="80"/>
      <c r="BF16" s="80"/>
      <c r="BG16" s="80"/>
      <c r="BH16" s="81"/>
      <c r="BJ16" s="76"/>
      <c r="BK16" s="80"/>
      <c r="BL16" s="80"/>
      <c r="BM16" s="80"/>
      <c r="BN16" s="80"/>
      <c r="BO16" s="80"/>
      <c r="BP16" s="80"/>
      <c r="BQ16" s="80"/>
      <c r="BR16" s="81"/>
      <c r="BT16" s="76"/>
      <c r="BU16" s="80"/>
      <c r="BV16" s="80"/>
      <c r="BW16" s="80"/>
      <c r="BX16" s="80"/>
      <c r="BY16" s="80"/>
      <c r="BZ16" s="81"/>
      <c r="CB16" s="76"/>
      <c r="CC16" s="80"/>
      <c r="CD16" s="80"/>
      <c r="CE16" s="80"/>
      <c r="CF16" s="80"/>
      <c r="CG16" s="80"/>
      <c r="CH16" s="81"/>
      <c r="CJ16" s="76"/>
      <c r="CK16" s="80"/>
      <c r="CL16" s="80"/>
      <c r="CM16" s="80"/>
      <c r="CN16" s="80"/>
      <c r="CO16" s="80"/>
      <c r="CP16" s="81"/>
      <c r="CR16" s="603"/>
      <c r="CS16" s="604"/>
      <c r="CT16" s="605"/>
      <c r="CV16" s="603"/>
      <c r="CW16" s="604"/>
      <c r="CX16" s="605"/>
      <c r="CZ16" s="76"/>
      <c r="DA16" s="80"/>
      <c r="DB16" s="80"/>
      <c r="DC16" s="80"/>
      <c r="DD16" s="80"/>
      <c r="DE16" s="80"/>
      <c r="DF16" s="81"/>
      <c r="DH16" s="76"/>
      <c r="DI16" s="80"/>
      <c r="DJ16" s="80"/>
      <c r="DK16" s="80"/>
      <c r="DL16" s="80"/>
      <c r="DM16" s="80"/>
      <c r="DN16" s="81"/>
      <c r="DP16" s="603"/>
      <c r="DQ16" s="604"/>
      <c r="DR16" s="605"/>
      <c r="DT16" s="593"/>
      <c r="DU16" s="594"/>
      <c r="DV16" s="595"/>
    </row>
    <row r="17" spans="1:126" ht="5.15" customHeight="1" x14ac:dyDescent="0.35">
      <c r="A17" s="115"/>
      <c r="B17" s="32"/>
      <c r="C17" s="32"/>
      <c r="D17" s="32"/>
      <c r="E17" s="32"/>
      <c r="F17" s="36"/>
      <c r="H17" s="29"/>
      <c r="I17" s="32"/>
      <c r="J17" s="36"/>
      <c r="L17" s="29"/>
      <c r="M17" s="32"/>
      <c r="N17" s="36"/>
      <c r="P17" s="29"/>
      <c r="Q17" s="32"/>
      <c r="R17" s="32"/>
      <c r="S17" s="32"/>
      <c r="T17" s="36"/>
      <c r="V17" s="29"/>
      <c r="W17" s="32"/>
      <c r="X17" s="36"/>
      <c r="Z17" s="29"/>
      <c r="AA17" s="32"/>
      <c r="AB17" s="36"/>
      <c r="AC17" s="312"/>
      <c r="AD17" s="29"/>
      <c r="AE17" s="32"/>
      <c r="AF17" s="36"/>
      <c r="AH17" s="29"/>
      <c r="AI17" s="32"/>
      <c r="AJ17" s="36"/>
      <c r="AK17" s="312"/>
      <c r="AL17" s="29"/>
      <c r="AM17" s="32"/>
      <c r="AN17" s="36"/>
      <c r="AP17" s="29"/>
      <c r="AQ17" s="32"/>
      <c r="AR17" s="36"/>
      <c r="AT17" s="29"/>
      <c r="AU17" s="32"/>
      <c r="AV17" s="32"/>
      <c r="AW17" s="32"/>
      <c r="AX17" s="32"/>
      <c r="AY17" s="32"/>
      <c r="AZ17" s="36"/>
      <c r="BB17" s="29"/>
      <c r="BC17" s="32"/>
      <c r="BD17" s="32"/>
      <c r="BE17" s="32"/>
      <c r="BF17" s="32"/>
      <c r="BG17" s="32"/>
      <c r="BH17" s="36"/>
      <c r="BJ17" s="29"/>
      <c r="BK17" s="32"/>
      <c r="BL17" s="32"/>
      <c r="BM17" s="32"/>
      <c r="BN17" s="32"/>
      <c r="BO17" s="32"/>
      <c r="BP17" s="32"/>
      <c r="BQ17" s="32"/>
      <c r="BR17" s="36"/>
      <c r="BT17" s="29"/>
      <c r="BU17" s="32"/>
      <c r="BV17" s="32"/>
      <c r="BW17" s="32"/>
      <c r="BX17" s="32"/>
      <c r="BY17" s="32"/>
      <c r="BZ17" s="36"/>
      <c r="CB17" s="29"/>
      <c r="CC17" s="32"/>
      <c r="CD17" s="32"/>
      <c r="CE17" s="32"/>
      <c r="CF17" s="32"/>
      <c r="CG17" s="32"/>
      <c r="CH17" s="36"/>
      <c r="CJ17" s="29"/>
      <c r="CK17" s="32"/>
      <c r="CL17" s="32"/>
      <c r="CM17" s="32"/>
      <c r="CN17" s="32"/>
      <c r="CO17" s="32"/>
      <c r="CP17" s="36"/>
      <c r="CR17" s="29"/>
      <c r="CS17" s="32"/>
      <c r="CT17" s="36"/>
      <c r="CV17" s="29"/>
      <c r="CW17" s="32"/>
      <c r="CX17" s="36"/>
      <c r="CZ17" s="29"/>
      <c r="DA17" s="32"/>
      <c r="DB17" s="32"/>
      <c r="DC17" s="32"/>
      <c r="DD17" s="32"/>
      <c r="DE17" s="32"/>
      <c r="DF17" s="36"/>
      <c r="DH17" s="29"/>
      <c r="DI17" s="32"/>
      <c r="DJ17" s="32"/>
      <c r="DK17" s="32"/>
      <c r="DL17" s="32"/>
      <c r="DM17" s="32"/>
      <c r="DN17" s="36"/>
      <c r="DP17" s="29"/>
      <c r="DQ17" s="32"/>
      <c r="DR17" s="36"/>
      <c r="DT17" s="29"/>
      <c r="DU17" s="43"/>
      <c r="DV17" s="36"/>
    </row>
    <row r="18" spans="1:126" s="92" customFormat="1" x14ac:dyDescent="0.35">
      <c r="A18" s="118"/>
      <c r="B18" s="46"/>
      <c r="C18" s="243" t="str">
        <f>IF(E18="","","1")</f>
        <v/>
      </c>
      <c r="D18" s="46"/>
      <c r="E18" s="4"/>
      <c r="F18" s="119"/>
      <c r="H18" s="120"/>
      <c r="I18" s="15"/>
      <c r="J18" s="122"/>
      <c r="K18" s="40"/>
      <c r="L18" s="123"/>
      <c r="M18" s="15"/>
      <c r="N18" s="122"/>
      <c r="O18" s="40"/>
      <c r="P18" s="123"/>
      <c r="Q18" s="560"/>
      <c r="R18" s="224"/>
      <c r="S18" s="560"/>
      <c r="T18" s="122"/>
      <c r="U18" s="40"/>
      <c r="V18" s="123"/>
      <c r="W18" s="209">
        <f>$M18-$Q18+$S18</f>
        <v>0</v>
      </c>
      <c r="X18" s="119"/>
      <c r="Z18" s="120"/>
      <c r="AA18" s="1"/>
      <c r="AB18" s="318">
        <v>1</v>
      </c>
      <c r="AD18" s="120"/>
      <c r="AE18" s="535">
        <f>CHOOSE($AB18,0.99943093,1.00632145,1.00146975,0.99856453,0.96673817,0.98892415,0.98892415,0.98892415,0.99876082,1.01516534,1.01472985,0.99881908)</f>
        <v>0.99943093000000005</v>
      </c>
      <c r="AF18" s="119"/>
      <c r="AH18" s="120"/>
      <c r="AI18" s="15"/>
      <c r="AJ18" s="122"/>
      <c r="AK18" s="40"/>
      <c r="AL18" s="123"/>
      <c r="AM18" s="209">
        <f>ROUNDUP(((($M18/30)*$AE18)*$AI18),0)</f>
        <v>0</v>
      </c>
      <c r="AN18" s="122"/>
      <c r="AO18" s="40"/>
      <c r="AP18" s="123"/>
      <c r="AQ18" s="15"/>
      <c r="AR18" s="119"/>
      <c r="AT18" s="120"/>
      <c r="AU18" s="14"/>
      <c r="AV18" s="524"/>
      <c r="AW18" s="14"/>
      <c r="AX18" s="524"/>
      <c r="AY18" s="14"/>
      <c r="AZ18" s="525"/>
      <c r="BA18" s="526"/>
      <c r="BB18" s="527"/>
      <c r="BC18" s="14"/>
      <c r="BD18" s="524"/>
      <c r="BE18" s="14"/>
      <c r="BF18" s="524"/>
      <c r="BG18" s="14"/>
      <c r="BH18" s="119"/>
      <c r="BJ18" s="120"/>
      <c r="BK18" s="209">
        <f>ROUND(BQ18*BC18,0)</f>
        <v>0</v>
      </c>
      <c r="BL18" s="121"/>
      <c r="BM18" s="209">
        <f>ROUND($BQ18*BE18,0)</f>
        <v>0</v>
      </c>
      <c r="BN18" s="121"/>
      <c r="BO18" s="209">
        <f>BQ18-BK18-BM18</f>
        <v>0</v>
      </c>
      <c r="BP18" s="121"/>
      <c r="BQ18" s="209">
        <f>$AM18-$AQ18</f>
        <v>0</v>
      </c>
      <c r="BR18" s="119"/>
      <c r="BT18" s="120"/>
      <c r="BU18" s="13">
        <v>0</v>
      </c>
      <c r="BV18" s="124"/>
      <c r="BW18" s="13">
        <v>0</v>
      </c>
      <c r="BX18" s="124"/>
      <c r="BY18" s="13">
        <v>0</v>
      </c>
      <c r="BZ18" s="125"/>
      <c r="CA18" s="126"/>
      <c r="CB18" s="127"/>
      <c r="CC18" s="210">
        <f>(ROUND($I18*$AU18,0))*$BU18</f>
        <v>0</v>
      </c>
      <c r="CD18" s="124"/>
      <c r="CE18" s="210">
        <f>(ROUND($I18*$AW18,0))*BW18</f>
        <v>0</v>
      </c>
      <c r="CF18" s="124"/>
      <c r="CG18" s="210">
        <f>(I18-(ROUND((I18*AU18),0))-(ROUND((I18*AW18),0)))*BY18</f>
        <v>0</v>
      </c>
      <c r="CH18" s="125"/>
      <c r="CI18" s="126"/>
      <c r="CJ18" s="127"/>
      <c r="CK18" s="210">
        <f>$BK18*$BU18</f>
        <v>0</v>
      </c>
      <c r="CL18" s="124"/>
      <c r="CM18" s="210">
        <f>$BM18*BW18</f>
        <v>0</v>
      </c>
      <c r="CN18" s="124"/>
      <c r="CO18" s="210">
        <f>$BO18*$BY18</f>
        <v>0</v>
      </c>
      <c r="CP18" s="125"/>
      <c r="CQ18" s="126"/>
      <c r="CR18" s="127"/>
      <c r="CS18" s="210">
        <f>SUM(CK18:CO18)-SUM(CC18:CG18)</f>
        <v>0</v>
      </c>
      <c r="CT18" s="125"/>
      <c r="CU18" s="126"/>
      <c r="CV18" s="127"/>
      <c r="CW18" s="13">
        <v>0</v>
      </c>
      <c r="CX18" s="119"/>
      <c r="CZ18" s="120"/>
      <c r="DA18" s="5"/>
      <c r="DB18" s="121"/>
      <c r="DC18" s="5"/>
      <c r="DD18" s="121"/>
      <c r="DE18" s="5"/>
      <c r="DF18" s="119"/>
      <c r="DH18" s="120"/>
      <c r="DI18" s="13"/>
      <c r="DJ18" s="124"/>
      <c r="DK18" s="13"/>
      <c r="DL18" s="124"/>
      <c r="DM18" s="13"/>
      <c r="DN18" s="125"/>
      <c r="DO18" s="126"/>
      <c r="DP18" s="127"/>
      <c r="DQ18" s="210">
        <f>(SUMPRODUCT($DA18:$DE18,$DI18:$DM18))</f>
        <v>0</v>
      </c>
      <c r="DR18" s="125"/>
      <c r="DS18" s="126"/>
      <c r="DT18" s="127"/>
      <c r="DU18" s="518">
        <f>($CS18+$CW18+$DQ18)</f>
        <v>0</v>
      </c>
      <c r="DV18" s="119"/>
    </row>
    <row r="19" spans="1:126" ht="5.15" customHeight="1" x14ac:dyDescent="0.35">
      <c r="A19" s="115"/>
      <c r="B19" s="32"/>
      <c r="C19" s="46"/>
      <c r="D19" s="32"/>
      <c r="E19" s="32"/>
      <c r="F19" s="36"/>
      <c r="H19" s="29"/>
      <c r="I19" s="139"/>
      <c r="J19" s="140"/>
      <c r="K19" s="141"/>
      <c r="L19" s="142"/>
      <c r="M19" s="139"/>
      <c r="N19" s="140"/>
      <c r="O19" s="141"/>
      <c r="P19" s="142"/>
      <c r="Q19" s="563"/>
      <c r="R19" s="563"/>
      <c r="S19" s="563"/>
      <c r="T19" s="140"/>
      <c r="U19" s="141"/>
      <c r="V19" s="142"/>
      <c r="W19" s="121"/>
      <c r="X19" s="36"/>
      <c r="Z19" s="29"/>
      <c r="AA19" s="32"/>
      <c r="AB19" s="322"/>
      <c r="AD19" s="29"/>
      <c r="AE19" s="528"/>
      <c r="AF19" s="36"/>
      <c r="AH19" s="29"/>
      <c r="AI19" s="139"/>
      <c r="AJ19" s="140"/>
      <c r="AK19" s="141"/>
      <c r="AL19" s="142"/>
      <c r="AM19" s="323"/>
      <c r="AN19" s="140"/>
      <c r="AO19" s="141"/>
      <c r="AP19" s="142"/>
      <c r="AQ19" s="139"/>
      <c r="AR19" s="36"/>
      <c r="AT19" s="29"/>
      <c r="AU19" s="529"/>
      <c r="AV19" s="529"/>
      <c r="AW19" s="529"/>
      <c r="AX19" s="529"/>
      <c r="AY19" s="529"/>
      <c r="AZ19" s="530"/>
      <c r="BA19" s="531"/>
      <c r="BB19" s="532"/>
      <c r="BC19" s="529"/>
      <c r="BD19" s="529"/>
      <c r="BE19" s="529"/>
      <c r="BF19" s="529"/>
      <c r="BG19" s="529"/>
      <c r="BH19" s="36"/>
      <c r="BJ19" s="29"/>
      <c r="BK19" s="121"/>
      <c r="BL19" s="139"/>
      <c r="BM19" s="121"/>
      <c r="BN19" s="139"/>
      <c r="BO19" s="121"/>
      <c r="BP19" s="139"/>
      <c r="BQ19" s="121"/>
      <c r="BR19" s="36"/>
      <c r="BT19" s="29"/>
      <c r="BU19" s="143"/>
      <c r="BV19" s="143"/>
      <c r="BW19" s="143"/>
      <c r="BX19" s="143"/>
      <c r="BY19" s="143"/>
      <c r="BZ19" s="144"/>
      <c r="CA19" s="145"/>
      <c r="CB19" s="146"/>
      <c r="CC19" s="124"/>
      <c r="CD19" s="143"/>
      <c r="CE19" s="124"/>
      <c r="CF19" s="143"/>
      <c r="CG19" s="124"/>
      <c r="CH19" s="144"/>
      <c r="CI19" s="145"/>
      <c r="CJ19" s="146"/>
      <c r="CK19" s="124"/>
      <c r="CL19" s="143"/>
      <c r="CM19" s="124"/>
      <c r="CN19" s="143"/>
      <c r="CO19" s="124"/>
      <c r="CP19" s="144"/>
      <c r="CQ19" s="145"/>
      <c r="CR19" s="146"/>
      <c r="CS19" s="124"/>
      <c r="CT19" s="144"/>
      <c r="CU19" s="145"/>
      <c r="CV19" s="146"/>
      <c r="CW19" s="153"/>
      <c r="CX19" s="36"/>
      <c r="CZ19" s="29"/>
      <c r="DA19" s="139"/>
      <c r="DB19" s="139"/>
      <c r="DC19" s="139"/>
      <c r="DD19" s="139"/>
      <c r="DE19" s="139"/>
      <c r="DF19" s="36"/>
      <c r="DH19" s="29"/>
      <c r="DI19" s="143"/>
      <c r="DJ19" s="143"/>
      <c r="DK19" s="143"/>
      <c r="DL19" s="143"/>
      <c r="DM19" s="143"/>
      <c r="DN19" s="144"/>
      <c r="DO19" s="145"/>
      <c r="DP19" s="146"/>
      <c r="DQ19" s="124"/>
      <c r="DR19" s="144"/>
      <c r="DS19" s="145"/>
      <c r="DT19" s="146"/>
      <c r="DU19" s="185"/>
      <c r="DV19" s="36"/>
    </row>
    <row r="20" spans="1:126" s="92" customFormat="1" x14ac:dyDescent="0.35">
      <c r="A20" s="118"/>
      <c r="B20" s="46"/>
      <c r="C20" s="243" t="str">
        <f>IF(E20="","",C18+1)</f>
        <v/>
      </c>
      <c r="D20" s="46"/>
      <c r="E20" s="4"/>
      <c r="F20" s="119"/>
      <c r="H20" s="120"/>
      <c r="I20" s="15"/>
      <c r="J20" s="122"/>
      <c r="K20" s="40"/>
      <c r="L20" s="123"/>
      <c r="M20" s="15"/>
      <c r="N20" s="122"/>
      <c r="O20" s="40"/>
      <c r="P20" s="123"/>
      <c r="Q20" s="560"/>
      <c r="R20" s="224"/>
      <c r="S20" s="560"/>
      <c r="T20" s="122"/>
      <c r="U20" s="40"/>
      <c r="V20" s="123"/>
      <c r="W20" s="209">
        <f>$M20-$Q20+$S20</f>
        <v>0</v>
      </c>
      <c r="X20" s="119"/>
      <c r="Z20" s="120"/>
      <c r="AA20" s="1"/>
      <c r="AB20" s="318">
        <v>1</v>
      </c>
      <c r="AD20" s="120"/>
      <c r="AE20" s="535">
        <f>CHOOSE($AB20,0.99943093,1.00632145,1.00146975,0.99856453,0.96673817,0.98892415,0.98892415,0.98892415,0.99876082,1.01516534,1.01472985,0.99881908)</f>
        <v>0.99943093000000005</v>
      </c>
      <c r="AF20" s="119"/>
      <c r="AH20" s="120"/>
      <c r="AI20" s="15"/>
      <c r="AJ20" s="122"/>
      <c r="AK20" s="40"/>
      <c r="AL20" s="123"/>
      <c r="AM20" s="209">
        <f t="shared" ref="AM20:AM82" si="0">ROUNDUP(((($M20/30)*$AE20)*$AI20),0)</f>
        <v>0</v>
      </c>
      <c r="AN20" s="122"/>
      <c r="AO20" s="40"/>
      <c r="AP20" s="123"/>
      <c r="AQ20" s="15"/>
      <c r="AR20" s="119"/>
      <c r="AT20" s="120"/>
      <c r="AU20" s="14"/>
      <c r="AV20" s="524"/>
      <c r="AW20" s="14"/>
      <c r="AX20" s="524"/>
      <c r="AY20" s="14"/>
      <c r="AZ20" s="525"/>
      <c r="BA20" s="526"/>
      <c r="BB20" s="527"/>
      <c r="BC20" s="14"/>
      <c r="BD20" s="524"/>
      <c r="BE20" s="14"/>
      <c r="BF20" s="524"/>
      <c r="BG20" s="14"/>
      <c r="BH20" s="119"/>
      <c r="BJ20" s="120"/>
      <c r="BK20" s="209">
        <f>ROUND(BQ20*BC20,0)</f>
        <v>0</v>
      </c>
      <c r="BL20" s="121"/>
      <c r="BM20" s="209">
        <f>ROUND($BQ20*BE20,0)</f>
        <v>0</v>
      </c>
      <c r="BN20" s="121"/>
      <c r="BO20" s="209">
        <f>BQ20-BK20-BM20</f>
        <v>0</v>
      </c>
      <c r="BP20" s="121"/>
      <c r="BQ20" s="209">
        <f>$AM20-$AQ20</f>
        <v>0</v>
      </c>
      <c r="BR20" s="119"/>
      <c r="BT20" s="120"/>
      <c r="BU20" s="13">
        <v>0</v>
      </c>
      <c r="BV20" s="124"/>
      <c r="BW20" s="13">
        <v>0</v>
      </c>
      <c r="BX20" s="124"/>
      <c r="BY20" s="13">
        <v>0</v>
      </c>
      <c r="BZ20" s="125"/>
      <c r="CA20" s="126"/>
      <c r="CB20" s="127"/>
      <c r="CC20" s="210">
        <f>(ROUND($I20*$AU20,0))*$BU20</f>
        <v>0</v>
      </c>
      <c r="CD20" s="124"/>
      <c r="CE20" s="210">
        <f>(ROUND($I20*$AW20,0))*BW20</f>
        <v>0</v>
      </c>
      <c r="CF20" s="124"/>
      <c r="CG20" s="210">
        <f>(I20-(ROUND((I20*AU20),0))-(ROUND((I20*AW20),0)))*BY20</f>
        <v>0</v>
      </c>
      <c r="CH20" s="125"/>
      <c r="CI20" s="126"/>
      <c r="CJ20" s="127"/>
      <c r="CK20" s="210">
        <f t="shared" ref="CK20:CK82" si="1">$BK20*$BU20</f>
        <v>0</v>
      </c>
      <c r="CL20" s="124"/>
      <c r="CM20" s="210">
        <f t="shared" ref="CM20:CM82" si="2">$BM20*BW20</f>
        <v>0</v>
      </c>
      <c r="CN20" s="124"/>
      <c r="CO20" s="210">
        <f t="shared" ref="CO20:CO82" si="3">$BO20*$BY20</f>
        <v>0</v>
      </c>
      <c r="CP20" s="125"/>
      <c r="CQ20" s="126"/>
      <c r="CR20" s="127"/>
      <c r="CS20" s="210">
        <f>SUM(CK20:CO20)-SUM(CC20:CG20)</f>
        <v>0</v>
      </c>
      <c r="CT20" s="125"/>
      <c r="CU20" s="126"/>
      <c r="CV20" s="127"/>
      <c r="CW20" s="13">
        <v>0</v>
      </c>
      <c r="CX20" s="119"/>
      <c r="CZ20" s="120"/>
      <c r="DA20" s="5"/>
      <c r="DB20" s="121"/>
      <c r="DC20" s="5"/>
      <c r="DD20" s="121"/>
      <c r="DE20" s="5"/>
      <c r="DF20" s="119"/>
      <c r="DH20" s="120"/>
      <c r="DI20" s="13"/>
      <c r="DJ20" s="124"/>
      <c r="DK20" s="13"/>
      <c r="DL20" s="124"/>
      <c r="DM20" s="13"/>
      <c r="DN20" s="125"/>
      <c r="DO20" s="126"/>
      <c r="DP20" s="127"/>
      <c r="DQ20" s="210">
        <f t="shared" ref="DQ20:DQ82" si="4">(SUMPRODUCT($DA20:$DE20,$DI20:$DM20))</f>
        <v>0</v>
      </c>
      <c r="DR20" s="125"/>
      <c r="DS20" s="126"/>
      <c r="DT20" s="127"/>
      <c r="DU20" s="518">
        <f>($CS20+$CW20+$DQ20)</f>
        <v>0</v>
      </c>
      <c r="DV20" s="119"/>
    </row>
    <row r="21" spans="1:126" ht="5.15" customHeight="1" x14ac:dyDescent="0.35">
      <c r="A21" s="115"/>
      <c r="B21" s="32"/>
      <c r="C21" s="46"/>
      <c r="D21" s="32"/>
      <c r="E21" s="32"/>
      <c r="F21" s="36"/>
      <c r="H21" s="29"/>
      <c r="I21" s="139"/>
      <c r="J21" s="140"/>
      <c r="K21" s="141"/>
      <c r="L21" s="142"/>
      <c r="M21" s="139"/>
      <c r="N21" s="140"/>
      <c r="O21" s="141"/>
      <c r="P21" s="142"/>
      <c r="Q21" s="563"/>
      <c r="R21" s="563"/>
      <c r="S21" s="563"/>
      <c r="T21" s="140"/>
      <c r="U21" s="141"/>
      <c r="V21" s="142"/>
      <c r="W21" s="121"/>
      <c r="X21" s="36"/>
      <c r="Z21" s="29"/>
      <c r="AA21" s="32"/>
      <c r="AB21" s="322"/>
      <c r="AD21" s="29"/>
      <c r="AE21" s="528"/>
      <c r="AF21" s="36"/>
      <c r="AH21" s="29"/>
      <c r="AI21" s="139"/>
      <c r="AJ21" s="140"/>
      <c r="AK21" s="141"/>
      <c r="AL21" s="142"/>
      <c r="AM21" s="323"/>
      <c r="AN21" s="140"/>
      <c r="AO21" s="141"/>
      <c r="AP21" s="142"/>
      <c r="AQ21" s="139"/>
      <c r="AR21" s="36"/>
      <c r="AT21" s="29"/>
      <c r="AU21" s="529"/>
      <c r="AV21" s="529"/>
      <c r="AW21" s="529"/>
      <c r="AX21" s="529"/>
      <c r="AY21" s="529"/>
      <c r="AZ21" s="530"/>
      <c r="BA21" s="531"/>
      <c r="BB21" s="532"/>
      <c r="BC21" s="529"/>
      <c r="BD21" s="529"/>
      <c r="BE21" s="529"/>
      <c r="BF21" s="529"/>
      <c r="BG21" s="529"/>
      <c r="BH21" s="36"/>
      <c r="BJ21" s="29"/>
      <c r="BK21" s="121"/>
      <c r="BL21" s="139"/>
      <c r="BM21" s="121"/>
      <c r="BN21" s="139"/>
      <c r="BO21" s="121"/>
      <c r="BP21" s="139"/>
      <c r="BQ21" s="121"/>
      <c r="BR21" s="36"/>
      <c r="BT21" s="29"/>
      <c r="BU21" s="143"/>
      <c r="BV21" s="143"/>
      <c r="BW21" s="143"/>
      <c r="BX21" s="143"/>
      <c r="BY21" s="143"/>
      <c r="BZ21" s="144"/>
      <c r="CA21" s="145"/>
      <c r="CB21" s="146"/>
      <c r="CC21" s="124"/>
      <c r="CD21" s="143"/>
      <c r="CE21" s="124"/>
      <c r="CF21" s="143"/>
      <c r="CG21" s="124"/>
      <c r="CH21" s="144"/>
      <c r="CI21" s="145"/>
      <c r="CJ21" s="146"/>
      <c r="CK21" s="124"/>
      <c r="CL21" s="143"/>
      <c r="CM21" s="124"/>
      <c r="CN21" s="143"/>
      <c r="CO21" s="124"/>
      <c r="CP21" s="144"/>
      <c r="CQ21" s="145"/>
      <c r="CR21" s="146"/>
      <c r="CS21" s="124"/>
      <c r="CT21" s="144"/>
      <c r="CU21" s="145"/>
      <c r="CV21" s="146"/>
      <c r="CW21" s="153"/>
      <c r="CX21" s="36"/>
      <c r="CZ21" s="29"/>
      <c r="DA21" s="139"/>
      <c r="DB21" s="139"/>
      <c r="DC21" s="139"/>
      <c r="DD21" s="139"/>
      <c r="DE21" s="139"/>
      <c r="DF21" s="36"/>
      <c r="DH21" s="29"/>
      <c r="DI21" s="143"/>
      <c r="DJ21" s="143"/>
      <c r="DK21" s="143"/>
      <c r="DL21" s="143"/>
      <c r="DM21" s="143"/>
      <c r="DN21" s="144"/>
      <c r="DO21" s="145"/>
      <c r="DP21" s="146"/>
      <c r="DQ21" s="124"/>
      <c r="DR21" s="144"/>
      <c r="DS21" s="145"/>
      <c r="DT21" s="146"/>
      <c r="DU21" s="185"/>
      <c r="DV21" s="36"/>
    </row>
    <row r="22" spans="1:126" s="92" customFormat="1" x14ac:dyDescent="0.35">
      <c r="A22" s="118"/>
      <c r="B22" s="46"/>
      <c r="C22" s="243" t="str">
        <f t="shared" ref="C22:C84" si="5">IF(E22="","",C20+1)</f>
        <v/>
      </c>
      <c r="D22" s="46"/>
      <c r="E22" s="4"/>
      <c r="F22" s="119"/>
      <c r="H22" s="120"/>
      <c r="I22" s="15"/>
      <c r="J22" s="122"/>
      <c r="K22" s="40"/>
      <c r="L22" s="123"/>
      <c r="M22" s="15"/>
      <c r="N22" s="122"/>
      <c r="O22" s="40"/>
      <c r="P22" s="123"/>
      <c r="Q22" s="560"/>
      <c r="R22" s="224"/>
      <c r="S22" s="560"/>
      <c r="T22" s="122"/>
      <c r="U22" s="40"/>
      <c r="V22" s="123"/>
      <c r="W22" s="209">
        <f>$M22-$Q22+$S22</f>
        <v>0</v>
      </c>
      <c r="X22" s="119"/>
      <c r="Z22" s="120"/>
      <c r="AA22" s="1"/>
      <c r="AB22" s="318">
        <v>1</v>
      </c>
      <c r="AD22" s="120"/>
      <c r="AE22" s="535">
        <f>CHOOSE($AB22,0.99943093,1.00632145,1.00146975,0.99856453,0.96673817,0.98892415,0.98892415,0.98892415,0.99876082,1.01516534,1.01472985,0.99881908)</f>
        <v>0.99943093000000005</v>
      </c>
      <c r="AF22" s="119"/>
      <c r="AH22" s="120"/>
      <c r="AI22" s="15"/>
      <c r="AJ22" s="122"/>
      <c r="AK22" s="40"/>
      <c r="AL22" s="123"/>
      <c r="AM22" s="209">
        <f t="shared" si="0"/>
        <v>0</v>
      </c>
      <c r="AN22" s="122"/>
      <c r="AO22" s="40"/>
      <c r="AP22" s="123"/>
      <c r="AQ22" s="15"/>
      <c r="AR22" s="119"/>
      <c r="AT22" s="120"/>
      <c r="AU22" s="14"/>
      <c r="AV22" s="524"/>
      <c r="AW22" s="14"/>
      <c r="AX22" s="524"/>
      <c r="AY22" s="14"/>
      <c r="AZ22" s="525"/>
      <c r="BA22" s="526"/>
      <c r="BB22" s="527"/>
      <c r="BC22" s="14"/>
      <c r="BD22" s="524"/>
      <c r="BE22" s="14"/>
      <c r="BF22" s="524"/>
      <c r="BG22" s="14"/>
      <c r="BH22" s="119"/>
      <c r="BJ22" s="120"/>
      <c r="BK22" s="209">
        <f>ROUND(BQ22*BC22,0)</f>
        <v>0</v>
      </c>
      <c r="BL22" s="121"/>
      <c r="BM22" s="209">
        <f>ROUND($BQ22*BE22,0)</f>
        <v>0</v>
      </c>
      <c r="BN22" s="121"/>
      <c r="BO22" s="209">
        <f>BQ22-BK22-BM22</f>
        <v>0</v>
      </c>
      <c r="BP22" s="121"/>
      <c r="BQ22" s="209">
        <f>$AM22-$AQ22</f>
        <v>0</v>
      </c>
      <c r="BR22" s="119"/>
      <c r="BT22" s="120"/>
      <c r="BU22" s="13">
        <v>0</v>
      </c>
      <c r="BV22" s="124"/>
      <c r="BW22" s="13">
        <v>0</v>
      </c>
      <c r="BX22" s="124"/>
      <c r="BY22" s="13">
        <v>0</v>
      </c>
      <c r="BZ22" s="125"/>
      <c r="CA22" s="126"/>
      <c r="CB22" s="127"/>
      <c r="CC22" s="210">
        <f>(ROUND($I22*$AU22,0))*$BU22</f>
        <v>0</v>
      </c>
      <c r="CD22" s="124"/>
      <c r="CE22" s="210">
        <f>(ROUND($I22*$AW22,0))*BW22</f>
        <v>0</v>
      </c>
      <c r="CF22" s="124"/>
      <c r="CG22" s="210">
        <f>(I22-(ROUND((I22*AU22),0))-(ROUND((I22*AW22),0)))*BY22</f>
        <v>0</v>
      </c>
      <c r="CH22" s="125"/>
      <c r="CI22" s="126"/>
      <c r="CJ22" s="127"/>
      <c r="CK22" s="210">
        <f t="shared" si="1"/>
        <v>0</v>
      </c>
      <c r="CL22" s="124"/>
      <c r="CM22" s="210">
        <f t="shared" si="2"/>
        <v>0</v>
      </c>
      <c r="CN22" s="124"/>
      <c r="CO22" s="210">
        <f t="shared" si="3"/>
        <v>0</v>
      </c>
      <c r="CP22" s="125"/>
      <c r="CQ22" s="126"/>
      <c r="CR22" s="127"/>
      <c r="CS22" s="210">
        <f>SUM(CK22:CO22)-SUM(CC22:CG22)</f>
        <v>0</v>
      </c>
      <c r="CT22" s="125"/>
      <c r="CU22" s="126"/>
      <c r="CV22" s="127"/>
      <c r="CW22" s="13">
        <v>0</v>
      </c>
      <c r="CX22" s="119"/>
      <c r="CZ22" s="120"/>
      <c r="DA22" s="5"/>
      <c r="DB22" s="121"/>
      <c r="DC22" s="5"/>
      <c r="DD22" s="121"/>
      <c r="DE22" s="5"/>
      <c r="DF22" s="119"/>
      <c r="DH22" s="120"/>
      <c r="DI22" s="13"/>
      <c r="DJ22" s="124"/>
      <c r="DK22" s="13"/>
      <c r="DL22" s="124"/>
      <c r="DM22" s="13"/>
      <c r="DN22" s="125"/>
      <c r="DO22" s="126"/>
      <c r="DP22" s="127"/>
      <c r="DQ22" s="210">
        <f t="shared" si="4"/>
        <v>0</v>
      </c>
      <c r="DR22" s="125"/>
      <c r="DS22" s="126"/>
      <c r="DT22" s="127"/>
      <c r="DU22" s="518">
        <f>($CS22+$CW22+$DQ22)</f>
        <v>0</v>
      </c>
      <c r="DV22" s="119"/>
    </row>
    <row r="23" spans="1:126" ht="5.15" customHeight="1" x14ac:dyDescent="0.35">
      <c r="A23" s="115"/>
      <c r="B23" s="32"/>
      <c r="C23" s="46"/>
      <c r="D23" s="32"/>
      <c r="E23" s="32"/>
      <c r="F23" s="36"/>
      <c r="H23" s="29"/>
      <c r="I23" s="139"/>
      <c r="J23" s="140"/>
      <c r="K23" s="141"/>
      <c r="L23" s="142"/>
      <c r="M23" s="139"/>
      <c r="N23" s="140"/>
      <c r="O23" s="141"/>
      <c r="P23" s="142"/>
      <c r="Q23" s="563"/>
      <c r="R23" s="563"/>
      <c r="S23" s="563"/>
      <c r="T23" s="140"/>
      <c r="U23" s="141"/>
      <c r="V23" s="142"/>
      <c r="W23" s="121"/>
      <c r="X23" s="36"/>
      <c r="Z23" s="29"/>
      <c r="AA23" s="32"/>
      <c r="AB23" s="322"/>
      <c r="AD23" s="29"/>
      <c r="AE23" s="528"/>
      <c r="AF23" s="36"/>
      <c r="AH23" s="29"/>
      <c r="AI23" s="139"/>
      <c r="AJ23" s="140"/>
      <c r="AK23" s="141"/>
      <c r="AL23" s="142"/>
      <c r="AM23" s="323"/>
      <c r="AN23" s="140"/>
      <c r="AO23" s="141"/>
      <c r="AP23" s="142"/>
      <c r="AQ23" s="139"/>
      <c r="AR23" s="36"/>
      <c r="AT23" s="29"/>
      <c r="AU23" s="529"/>
      <c r="AV23" s="529"/>
      <c r="AW23" s="529"/>
      <c r="AX23" s="529"/>
      <c r="AY23" s="529"/>
      <c r="AZ23" s="530"/>
      <c r="BA23" s="531"/>
      <c r="BB23" s="532"/>
      <c r="BC23" s="529"/>
      <c r="BD23" s="529"/>
      <c r="BE23" s="529"/>
      <c r="BF23" s="529"/>
      <c r="BG23" s="529"/>
      <c r="BH23" s="36"/>
      <c r="BJ23" s="29"/>
      <c r="BK23" s="121"/>
      <c r="BL23" s="139"/>
      <c r="BM23" s="121"/>
      <c r="BN23" s="139"/>
      <c r="BO23" s="121"/>
      <c r="BP23" s="139"/>
      <c r="BQ23" s="121"/>
      <c r="BR23" s="36"/>
      <c r="BT23" s="29"/>
      <c r="BU23" s="143"/>
      <c r="BV23" s="143"/>
      <c r="BW23" s="143"/>
      <c r="BX23" s="143"/>
      <c r="BY23" s="143"/>
      <c r="BZ23" s="144"/>
      <c r="CA23" s="145"/>
      <c r="CB23" s="146"/>
      <c r="CC23" s="124"/>
      <c r="CD23" s="143"/>
      <c r="CE23" s="124"/>
      <c r="CF23" s="143"/>
      <c r="CG23" s="124"/>
      <c r="CH23" s="144"/>
      <c r="CI23" s="145"/>
      <c r="CJ23" s="146"/>
      <c r="CK23" s="124"/>
      <c r="CL23" s="143"/>
      <c r="CM23" s="124"/>
      <c r="CN23" s="143"/>
      <c r="CO23" s="124"/>
      <c r="CP23" s="144"/>
      <c r="CQ23" s="145"/>
      <c r="CR23" s="146"/>
      <c r="CS23" s="124"/>
      <c r="CT23" s="144"/>
      <c r="CU23" s="145"/>
      <c r="CV23" s="146"/>
      <c r="CW23" s="153"/>
      <c r="CX23" s="36"/>
      <c r="CZ23" s="29"/>
      <c r="DA23" s="139"/>
      <c r="DB23" s="139"/>
      <c r="DC23" s="139"/>
      <c r="DD23" s="139"/>
      <c r="DE23" s="139"/>
      <c r="DF23" s="36"/>
      <c r="DH23" s="29"/>
      <c r="DI23" s="143"/>
      <c r="DJ23" s="143"/>
      <c r="DK23" s="143"/>
      <c r="DL23" s="143"/>
      <c r="DM23" s="143"/>
      <c r="DN23" s="144"/>
      <c r="DO23" s="145"/>
      <c r="DP23" s="146"/>
      <c r="DQ23" s="124"/>
      <c r="DR23" s="144"/>
      <c r="DS23" s="145"/>
      <c r="DT23" s="146"/>
      <c r="DU23" s="185"/>
      <c r="DV23" s="36"/>
    </row>
    <row r="24" spans="1:126" s="92" customFormat="1" x14ac:dyDescent="0.35">
      <c r="A24" s="118"/>
      <c r="B24" s="46"/>
      <c r="C24" s="243" t="str">
        <f t="shared" si="5"/>
        <v/>
      </c>
      <c r="D24" s="46"/>
      <c r="E24" s="4"/>
      <c r="F24" s="119"/>
      <c r="H24" s="120"/>
      <c r="I24" s="15"/>
      <c r="J24" s="122"/>
      <c r="K24" s="40"/>
      <c r="L24" s="123"/>
      <c r="M24" s="15"/>
      <c r="N24" s="122"/>
      <c r="O24" s="40"/>
      <c r="P24" s="123"/>
      <c r="Q24" s="560"/>
      <c r="R24" s="224"/>
      <c r="S24" s="560"/>
      <c r="T24" s="122"/>
      <c r="U24" s="40"/>
      <c r="V24" s="123"/>
      <c r="W24" s="209">
        <f>$M24-$Q24+$S24</f>
        <v>0</v>
      </c>
      <c r="X24" s="119"/>
      <c r="Z24" s="120"/>
      <c r="AA24" s="1"/>
      <c r="AB24" s="318">
        <v>1</v>
      </c>
      <c r="AD24" s="120"/>
      <c r="AE24" s="535">
        <f>CHOOSE($AB24,0.99943093,1.00632145,1.00146975,0.99856453,0.96673817,0.98892415,0.98892415,0.98892415,0.99876082,1.01516534,1.01472985,0.99881908)</f>
        <v>0.99943093000000005</v>
      </c>
      <c r="AF24" s="119"/>
      <c r="AH24" s="120"/>
      <c r="AI24" s="15"/>
      <c r="AJ24" s="122"/>
      <c r="AK24" s="40"/>
      <c r="AL24" s="123"/>
      <c r="AM24" s="209">
        <f t="shared" si="0"/>
        <v>0</v>
      </c>
      <c r="AN24" s="122"/>
      <c r="AO24" s="40"/>
      <c r="AP24" s="123"/>
      <c r="AQ24" s="15"/>
      <c r="AR24" s="119"/>
      <c r="AT24" s="120"/>
      <c r="AU24" s="14"/>
      <c r="AV24" s="524"/>
      <c r="AW24" s="14"/>
      <c r="AX24" s="524"/>
      <c r="AY24" s="14"/>
      <c r="AZ24" s="525"/>
      <c r="BA24" s="526"/>
      <c r="BB24" s="527"/>
      <c r="BC24" s="14"/>
      <c r="BD24" s="524"/>
      <c r="BE24" s="14"/>
      <c r="BF24" s="524"/>
      <c r="BG24" s="14"/>
      <c r="BH24" s="119"/>
      <c r="BJ24" s="120"/>
      <c r="BK24" s="209">
        <f>ROUND(BQ24*BC24,0)</f>
        <v>0</v>
      </c>
      <c r="BL24" s="121"/>
      <c r="BM24" s="209">
        <f>ROUND($BQ24*BE24,0)</f>
        <v>0</v>
      </c>
      <c r="BN24" s="121"/>
      <c r="BO24" s="209">
        <f>BQ24-BK24-BM24</f>
        <v>0</v>
      </c>
      <c r="BP24" s="121"/>
      <c r="BQ24" s="209">
        <f>$AM24-$AQ24</f>
        <v>0</v>
      </c>
      <c r="BR24" s="119"/>
      <c r="BT24" s="120"/>
      <c r="BU24" s="13"/>
      <c r="BV24" s="124"/>
      <c r="BW24" s="13"/>
      <c r="BX24" s="124"/>
      <c r="BY24" s="13"/>
      <c r="BZ24" s="125"/>
      <c r="CA24" s="126"/>
      <c r="CB24" s="127"/>
      <c r="CC24" s="210">
        <f>(ROUND($I24*$AU24,0))*$BU24</f>
        <v>0</v>
      </c>
      <c r="CD24" s="124"/>
      <c r="CE24" s="210">
        <f>(ROUND($I24*$AW24,0))*BW24</f>
        <v>0</v>
      </c>
      <c r="CF24" s="124"/>
      <c r="CG24" s="210">
        <f>(I24-(ROUND((I24*AU24),0))-(ROUND((I24*AW24),0)))*BY24</f>
        <v>0</v>
      </c>
      <c r="CH24" s="125"/>
      <c r="CI24" s="126"/>
      <c r="CJ24" s="127"/>
      <c r="CK24" s="210">
        <f t="shared" si="1"/>
        <v>0</v>
      </c>
      <c r="CL24" s="124"/>
      <c r="CM24" s="210">
        <f t="shared" si="2"/>
        <v>0</v>
      </c>
      <c r="CN24" s="124"/>
      <c r="CO24" s="210">
        <f t="shared" si="3"/>
        <v>0</v>
      </c>
      <c r="CP24" s="125"/>
      <c r="CQ24" s="126"/>
      <c r="CR24" s="127"/>
      <c r="CS24" s="210">
        <f>SUM(CK24:CO24)-SUM(CC24:CG24)</f>
        <v>0</v>
      </c>
      <c r="CT24" s="125"/>
      <c r="CU24" s="126"/>
      <c r="CV24" s="127"/>
      <c r="CW24" s="13">
        <v>0</v>
      </c>
      <c r="CX24" s="119"/>
      <c r="CZ24" s="120"/>
      <c r="DA24" s="5"/>
      <c r="DB24" s="121"/>
      <c r="DC24" s="5"/>
      <c r="DD24" s="121"/>
      <c r="DE24" s="5"/>
      <c r="DF24" s="119"/>
      <c r="DH24" s="120"/>
      <c r="DI24" s="13"/>
      <c r="DJ24" s="124"/>
      <c r="DK24" s="13"/>
      <c r="DL24" s="124"/>
      <c r="DM24" s="13"/>
      <c r="DN24" s="125"/>
      <c r="DO24" s="126"/>
      <c r="DP24" s="127"/>
      <c r="DQ24" s="210">
        <f t="shared" si="4"/>
        <v>0</v>
      </c>
      <c r="DR24" s="125"/>
      <c r="DS24" s="126"/>
      <c r="DT24" s="127"/>
      <c r="DU24" s="518">
        <f>($CS24+$CW24+$DQ24)</f>
        <v>0</v>
      </c>
      <c r="DV24" s="119"/>
    </row>
    <row r="25" spans="1:126" ht="5.15" customHeight="1" x14ac:dyDescent="0.35">
      <c r="A25" s="115"/>
      <c r="B25" s="32"/>
      <c r="C25" s="46"/>
      <c r="D25" s="32"/>
      <c r="E25" s="32"/>
      <c r="F25" s="36"/>
      <c r="H25" s="29"/>
      <c r="I25" s="139"/>
      <c r="J25" s="140"/>
      <c r="K25" s="141"/>
      <c r="L25" s="142"/>
      <c r="M25" s="139"/>
      <c r="N25" s="140"/>
      <c r="O25" s="141"/>
      <c r="P25" s="142"/>
      <c r="Q25" s="563"/>
      <c r="R25" s="563"/>
      <c r="S25" s="563"/>
      <c r="T25" s="140"/>
      <c r="U25" s="141"/>
      <c r="V25" s="142"/>
      <c r="W25" s="121"/>
      <c r="X25" s="36"/>
      <c r="Z25" s="29"/>
      <c r="AA25" s="32"/>
      <c r="AB25" s="322"/>
      <c r="AD25" s="29"/>
      <c r="AE25" s="528"/>
      <c r="AF25" s="36"/>
      <c r="AH25" s="29"/>
      <c r="AI25" s="139"/>
      <c r="AJ25" s="140"/>
      <c r="AK25" s="141"/>
      <c r="AL25" s="142"/>
      <c r="AM25" s="323"/>
      <c r="AN25" s="140"/>
      <c r="AO25" s="141"/>
      <c r="AP25" s="142"/>
      <c r="AQ25" s="139"/>
      <c r="AR25" s="36"/>
      <c r="AT25" s="29"/>
      <c r="AU25" s="529"/>
      <c r="AV25" s="529"/>
      <c r="AW25" s="529"/>
      <c r="AX25" s="529"/>
      <c r="AY25" s="529"/>
      <c r="AZ25" s="530"/>
      <c r="BA25" s="531"/>
      <c r="BB25" s="532"/>
      <c r="BC25" s="529"/>
      <c r="BD25" s="529"/>
      <c r="BE25" s="529"/>
      <c r="BF25" s="529"/>
      <c r="BG25" s="529"/>
      <c r="BH25" s="36"/>
      <c r="BJ25" s="29"/>
      <c r="BK25" s="121"/>
      <c r="BL25" s="139"/>
      <c r="BM25" s="121"/>
      <c r="BN25" s="139"/>
      <c r="BO25" s="121"/>
      <c r="BP25" s="139"/>
      <c r="BQ25" s="121"/>
      <c r="BR25" s="36"/>
      <c r="BT25" s="29"/>
      <c r="BU25" s="143"/>
      <c r="BV25" s="143"/>
      <c r="BW25" s="143"/>
      <c r="BX25" s="143"/>
      <c r="BY25" s="143"/>
      <c r="BZ25" s="144"/>
      <c r="CA25" s="145"/>
      <c r="CB25" s="146"/>
      <c r="CC25" s="124"/>
      <c r="CD25" s="143"/>
      <c r="CE25" s="124"/>
      <c r="CF25" s="143"/>
      <c r="CG25" s="124"/>
      <c r="CH25" s="144"/>
      <c r="CI25" s="145"/>
      <c r="CJ25" s="146"/>
      <c r="CK25" s="124"/>
      <c r="CL25" s="143"/>
      <c r="CM25" s="124"/>
      <c r="CN25" s="143"/>
      <c r="CO25" s="124"/>
      <c r="CP25" s="144"/>
      <c r="CQ25" s="145"/>
      <c r="CR25" s="146"/>
      <c r="CS25" s="124"/>
      <c r="CT25" s="144"/>
      <c r="CU25" s="145"/>
      <c r="CV25" s="146"/>
      <c r="CW25" s="153"/>
      <c r="CX25" s="36"/>
      <c r="CZ25" s="29"/>
      <c r="DA25" s="139"/>
      <c r="DB25" s="139"/>
      <c r="DC25" s="139"/>
      <c r="DD25" s="139"/>
      <c r="DE25" s="139"/>
      <c r="DF25" s="36"/>
      <c r="DH25" s="29"/>
      <c r="DI25" s="143"/>
      <c r="DJ25" s="143"/>
      <c r="DK25" s="143"/>
      <c r="DL25" s="143"/>
      <c r="DM25" s="143"/>
      <c r="DN25" s="144"/>
      <c r="DO25" s="145"/>
      <c r="DP25" s="146"/>
      <c r="DQ25" s="124"/>
      <c r="DR25" s="144"/>
      <c r="DS25" s="145"/>
      <c r="DT25" s="146"/>
      <c r="DU25" s="185"/>
      <c r="DV25" s="36"/>
    </row>
    <row r="26" spans="1:126" s="92" customFormat="1" x14ac:dyDescent="0.35">
      <c r="A26" s="118"/>
      <c r="B26" s="46"/>
      <c r="C26" s="243" t="str">
        <f t="shared" si="5"/>
        <v/>
      </c>
      <c r="D26" s="46"/>
      <c r="E26" s="4"/>
      <c r="F26" s="119"/>
      <c r="H26" s="120"/>
      <c r="I26" s="15"/>
      <c r="J26" s="122"/>
      <c r="K26" s="40"/>
      <c r="L26" s="123"/>
      <c r="M26" s="15"/>
      <c r="N26" s="122"/>
      <c r="O26" s="40"/>
      <c r="P26" s="123"/>
      <c r="Q26" s="560"/>
      <c r="R26" s="224"/>
      <c r="S26" s="560"/>
      <c r="T26" s="122"/>
      <c r="U26" s="40"/>
      <c r="V26" s="123"/>
      <c r="W26" s="209">
        <f>$M26-$Q26+$S26</f>
        <v>0</v>
      </c>
      <c r="X26" s="119"/>
      <c r="Z26" s="120"/>
      <c r="AA26" s="1"/>
      <c r="AB26" s="318">
        <v>1</v>
      </c>
      <c r="AD26" s="120"/>
      <c r="AE26" s="535">
        <f>CHOOSE($AB26,0.99943093,1.00632145,1.00146975,0.99856453,0.96673817,0.98892415,0.98892415,0.98892415,0.99876082,1.01516534,1.01472985,0.99881908)</f>
        <v>0.99943093000000005</v>
      </c>
      <c r="AF26" s="119"/>
      <c r="AH26" s="120"/>
      <c r="AI26" s="15"/>
      <c r="AJ26" s="122"/>
      <c r="AK26" s="40"/>
      <c r="AL26" s="123"/>
      <c r="AM26" s="209">
        <f t="shared" si="0"/>
        <v>0</v>
      </c>
      <c r="AN26" s="122"/>
      <c r="AO26" s="40"/>
      <c r="AP26" s="123"/>
      <c r="AQ26" s="15"/>
      <c r="AR26" s="119"/>
      <c r="AT26" s="120"/>
      <c r="AU26" s="14"/>
      <c r="AV26" s="524"/>
      <c r="AW26" s="14"/>
      <c r="AX26" s="524"/>
      <c r="AY26" s="14"/>
      <c r="AZ26" s="525"/>
      <c r="BA26" s="526"/>
      <c r="BB26" s="527"/>
      <c r="BC26" s="14"/>
      <c r="BD26" s="524"/>
      <c r="BE26" s="14"/>
      <c r="BF26" s="524"/>
      <c r="BG26" s="14"/>
      <c r="BH26" s="119"/>
      <c r="BJ26" s="120"/>
      <c r="BK26" s="209">
        <f>ROUND(BQ26*BC26,0)</f>
        <v>0</v>
      </c>
      <c r="BL26" s="121"/>
      <c r="BM26" s="209">
        <f>ROUND($BQ26*BE26,0)</f>
        <v>0</v>
      </c>
      <c r="BN26" s="121"/>
      <c r="BO26" s="209">
        <f>BQ26-BK26-BM26</f>
        <v>0</v>
      </c>
      <c r="BP26" s="121"/>
      <c r="BQ26" s="209">
        <f>$AM26-$AQ26</f>
        <v>0</v>
      </c>
      <c r="BR26" s="119"/>
      <c r="BT26" s="120"/>
      <c r="BU26" s="13"/>
      <c r="BV26" s="124"/>
      <c r="BW26" s="13"/>
      <c r="BX26" s="124"/>
      <c r="BY26" s="13"/>
      <c r="BZ26" s="125"/>
      <c r="CA26" s="126"/>
      <c r="CB26" s="127"/>
      <c r="CC26" s="210">
        <f>(ROUND($I26*$AU26,0))*$BU26</f>
        <v>0</v>
      </c>
      <c r="CD26" s="124"/>
      <c r="CE26" s="210">
        <f>(ROUND($I26*$AW26,0))*BW26</f>
        <v>0</v>
      </c>
      <c r="CF26" s="124"/>
      <c r="CG26" s="210">
        <f>(I26-(ROUND((I26*AU26),0))-(ROUND((I26*AW26),0)))*BY26</f>
        <v>0</v>
      </c>
      <c r="CH26" s="125"/>
      <c r="CI26" s="126"/>
      <c r="CJ26" s="127"/>
      <c r="CK26" s="210">
        <f t="shared" si="1"/>
        <v>0</v>
      </c>
      <c r="CL26" s="124"/>
      <c r="CM26" s="210">
        <f t="shared" si="2"/>
        <v>0</v>
      </c>
      <c r="CN26" s="124"/>
      <c r="CO26" s="210">
        <f t="shared" si="3"/>
        <v>0</v>
      </c>
      <c r="CP26" s="125"/>
      <c r="CQ26" s="126"/>
      <c r="CR26" s="127"/>
      <c r="CS26" s="210">
        <f>SUM(CK26:CO26)-SUM(CC26:CG26)</f>
        <v>0</v>
      </c>
      <c r="CT26" s="125"/>
      <c r="CU26" s="126"/>
      <c r="CV26" s="127"/>
      <c r="CW26" s="13">
        <v>0</v>
      </c>
      <c r="CX26" s="119"/>
      <c r="CZ26" s="120"/>
      <c r="DA26" s="5"/>
      <c r="DB26" s="121"/>
      <c r="DC26" s="5"/>
      <c r="DD26" s="121"/>
      <c r="DE26" s="5"/>
      <c r="DF26" s="119"/>
      <c r="DH26" s="120"/>
      <c r="DI26" s="13"/>
      <c r="DJ26" s="124"/>
      <c r="DK26" s="13"/>
      <c r="DL26" s="124"/>
      <c r="DM26" s="13"/>
      <c r="DN26" s="125"/>
      <c r="DO26" s="126"/>
      <c r="DP26" s="127"/>
      <c r="DQ26" s="210">
        <f t="shared" si="4"/>
        <v>0</v>
      </c>
      <c r="DR26" s="125"/>
      <c r="DS26" s="126"/>
      <c r="DT26" s="127"/>
      <c r="DU26" s="518">
        <f>($CS26+$CW26+$DQ26)</f>
        <v>0</v>
      </c>
      <c r="DV26" s="119"/>
    </row>
    <row r="27" spans="1:126" ht="5.15" customHeight="1" x14ac:dyDescent="0.35">
      <c r="A27" s="115"/>
      <c r="B27" s="32"/>
      <c r="C27" s="46"/>
      <c r="D27" s="32"/>
      <c r="E27" s="32"/>
      <c r="F27" s="36"/>
      <c r="H27" s="29"/>
      <c r="I27" s="139"/>
      <c r="J27" s="140"/>
      <c r="K27" s="141"/>
      <c r="L27" s="142"/>
      <c r="M27" s="139"/>
      <c r="N27" s="140"/>
      <c r="O27" s="141"/>
      <c r="P27" s="142"/>
      <c r="Q27" s="563"/>
      <c r="R27" s="563"/>
      <c r="S27" s="563"/>
      <c r="T27" s="140"/>
      <c r="U27" s="141"/>
      <c r="V27" s="142"/>
      <c r="W27" s="121"/>
      <c r="X27" s="36"/>
      <c r="Z27" s="29"/>
      <c r="AA27" s="32"/>
      <c r="AB27" s="322"/>
      <c r="AD27" s="29"/>
      <c r="AE27" s="528"/>
      <c r="AF27" s="36"/>
      <c r="AH27" s="29"/>
      <c r="AI27" s="139"/>
      <c r="AJ27" s="140"/>
      <c r="AK27" s="141"/>
      <c r="AL27" s="142"/>
      <c r="AM27" s="323"/>
      <c r="AN27" s="140"/>
      <c r="AO27" s="141"/>
      <c r="AP27" s="142"/>
      <c r="AQ27" s="139"/>
      <c r="AR27" s="36"/>
      <c r="AT27" s="29"/>
      <c r="AU27" s="529"/>
      <c r="AV27" s="529"/>
      <c r="AW27" s="529"/>
      <c r="AX27" s="529"/>
      <c r="AY27" s="529"/>
      <c r="AZ27" s="530"/>
      <c r="BA27" s="531"/>
      <c r="BB27" s="532"/>
      <c r="BC27" s="529"/>
      <c r="BD27" s="529"/>
      <c r="BE27" s="529"/>
      <c r="BF27" s="529"/>
      <c r="BG27" s="529"/>
      <c r="BH27" s="36"/>
      <c r="BJ27" s="29"/>
      <c r="BK27" s="121"/>
      <c r="BL27" s="139"/>
      <c r="BM27" s="121"/>
      <c r="BN27" s="139"/>
      <c r="BO27" s="121"/>
      <c r="BP27" s="139"/>
      <c r="BQ27" s="121"/>
      <c r="BR27" s="36"/>
      <c r="BT27" s="29"/>
      <c r="BU27" s="143"/>
      <c r="BV27" s="143"/>
      <c r="BW27" s="143"/>
      <c r="BX27" s="143"/>
      <c r="BY27" s="143"/>
      <c r="BZ27" s="144"/>
      <c r="CA27" s="145"/>
      <c r="CB27" s="146"/>
      <c r="CC27" s="124"/>
      <c r="CD27" s="143"/>
      <c r="CE27" s="124"/>
      <c r="CF27" s="143"/>
      <c r="CG27" s="124"/>
      <c r="CH27" s="144"/>
      <c r="CI27" s="145"/>
      <c r="CJ27" s="146"/>
      <c r="CK27" s="124"/>
      <c r="CL27" s="143"/>
      <c r="CM27" s="124"/>
      <c r="CN27" s="143"/>
      <c r="CO27" s="124"/>
      <c r="CP27" s="144"/>
      <c r="CQ27" s="145"/>
      <c r="CR27" s="146"/>
      <c r="CS27" s="124"/>
      <c r="CT27" s="144"/>
      <c r="CU27" s="145"/>
      <c r="CV27" s="146"/>
      <c r="CW27" s="153"/>
      <c r="CX27" s="36"/>
      <c r="CZ27" s="29"/>
      <c r="DA27" s="139"/>
      <c r="DB27" s="139"/>
      <c r="DC27" s="139"/>
      <c r="DD27" s="139"/>
      <c r="DE27" s="139"/>
      <c r="DF27" s="36"/>
      <c r="DH27" s="29"/>
      <c r="DI27" s="143"/>
      <c r="DJ27" s="143"/>
      <c r="DK27" s="143"/>
      <c r="DL27" s="143"/>
      <c r="DM27" s="143"/>
      <c r="DN27" s="144"/>
      <c r="DO27" s="145"/>
      <c r="DP27" s="146"/>
      <c r="DQ27" s="124"/>
      <c r="DR27" s="144"/>
      <c r="DS27" s="145"/>
      <c r="DT27" s="146"/>
      <c r="DU27" s="185"/>
      <c r="DV27" s="36"/>
    </row>
    <row r="28" spans="1:126" s="92" customFormat="1" x14ac:dyDescent="0.35">
      <c r="A28" s="118"/>
      <c r="B28" s="46"/>
      <c r="C28" s="243" t="str">
        <f t="shared" si="5"/>
        <v/>
      </c>
      <c r="D28" s="46"/>
      <c r="E28" s="4"/>
      <c r="F28" s="119"/>
      <c r="H28" s="120"/>
      <c r="I28" s="15"/>
      <c r="J28" s="122"/>
      <c r="K28" s="40"/>
      <c r="L28" s="123"/>
      <c r="M28" s="15"/>
      <c r="N28" s="122"/>
      <c r="O28" s="40"/>
      <c r="P28" s="123"/>
      <c r="Q28" s="560"/>
      <c r="R28" s="224"/>
      <c r="S28" s="560"/>
      <c r="T28" s="122"/>
      <c r="U28" s="40"/>
      <c r="V28" s="123"/>
      <c r="W28" s="209">
        <f>$M28-$Q28+$S28</f>
        <v>0</v>
      </c>
      <c r="X28" s="119"/>
      <c r="Z28" s="120"/>
      <c r="AA28" s="1"/>
      <c r="AB28" s="318">
        <v>1</v>
      </c>
      <c r="AD28" s="120"/>
      <c r="AE28" s="535">
        <f>CHOOSE($AB28,0.99943093,1.00632145,1.00146975,0.99856453,0.96673817,0.98892415,0.98892415,0.98892415,0.99876082,1.01516534,1.01472985,0.99881908)</f>
        <v>0.99943093000000005</v>
      </c>
      <c r="AF28" s="119"/>
      <c r="AH28" s="120"/>
      <c r="AI28" s="15"/>
      <c r="AJ28" s="122"/>
      <c r="AK28" s="40"/>
      <c r="AL28" s="123"/>
      <c r="AM28" s="209">
        <f t="shared" si="0"/>
        <v>0</v>
      </c>
      <c r="AN28" s="122"/>
      <c r="AO28" s="40"/>
      <c r="AP28" s="123"/>
      <c r="AQ28" s="15"/>
      <c r="AR28" s="119"/>
      <c r="AT28" s="120"/>
      <c r="AU28" s="14"/>
      <c r="AV28" s="524"/>
      <c r="AW28" s="14"/>
      <c r="AX28" s="524"/>
      <c r="AY28" s="14"/>
      <c r="AZ28" s="525"/>
      <c r="BA28" s="526"/>
      <c r="BB28" s="527"/>
      <c r="BC28" s="14"/>
      <c r="BD28" s="524"/>
      <c r="BE28" s="14"/>
      <c r="BF28" s="524"/>
      <c r="BG28" s="14"/>
      <c r="BH28" s="119"/>
      <c r="BJ28" s="120"/>
      <c r="BK28" s="209">
        <f>ROUND(BQ28*BC28,0)</f>
        <v>0</v>
      </c>
      <c r="BL28" s="121"/>
      <c r="BM28" s="209">
        <f>ROUND($BQ28*BE28,0)</f>
        <v>0</v>
      </c>
      <c r="BN28" s="121"/>
      <c r="BO28" s="209">
        <f>BQ28-BK28-BM28</f>
        <v>0</v>
      </c>
      <c r="BP28" s="121"/>
      <c r="BQ28" s="209">
        <f>$AM28-$AQ28</f>
        <v>0</v>
      </c>
      <c r="BR28" s="119"/>
      <c r="BT28" s="120"/>
      <c r="BU28" s="13"/>
      <c r="BV28" s="124"/>
      <c r="BW28" s="13"/>
      <c r="BX28" s="124"/>
      <c r="BY28" s="13"/>
      <c r="BZ28" s="125"/>
      <c r="CA28" s="126"/>
      <c r="CB28" s="127"/>
      <c r="CC28" s="210">
        <f>(ROUND($I28*$AU28,0))*$BU28</f>
        <v>0</v>
      </c>
      <c r="CD28" s="124"/>
      <c r="CE28" s="210">
        <f>(ROUND($I28*$AW28,0))*BW28</f>
        <v>0</v>
      </c>
      <c r="CF28" s="124"/>
      <c r="CG28" s="210">
        <f>(I28-(ROUND((I28*AU28),0))-(ROUND((I28*AW28),0)))*BY28</f>
        <v>0</v>
      </c>
      <c r="CH28" s="125"/>
      <c r="CI28" s="126"/>
      <c r="CJ28" s="127"/>
      <c r="CK28" s="210">
        <f t="shared" si="1"/>
        <v>0</v>
      </c>
      <c r="CL28" s="124"/>
      <c r="CM28" s="210">
        <f t="shared" si="2"/>
        <v>0</v>
      </c>
      <c r="CN28" s="124"/>
      <c r="CO28" s="210">
        <f t="shared" si="3"/>
        <v>0</v>
      </c>
      <c r="CP28" s="125"/>
      <c r="CQ28" s="126"/>
      <c r="CR28" s="127"/>
      <c r="CS28" s="210">
        <f>SUM(CK28:CO28)-SUM(CC28:CG28)</f>
        <v>0</v>
      </c>
      <c r="CT28" s="125"/>
      <c r="CU28" s="126"/>
      <c r="CV28" s="127"/>
      <c r="CW28" s="13">
        <v>0</v>
      </c>
      <c r="CX28" s="119"/>
      <c r="CZ28" s="120"/>
      <c r="DA28" s="5"/>
      <c r="DB28" s="121"/>
      <c r="DC28" s="5"/>
      <c r="DD28" s="121"/>
      <c r="DE28" s="5"/>
      <c r="DF28" s="119"/>
      <c r="DH28" s="120"/>
      <c r="DI28" s="13"/>
      <c r="DJ28" s="124"/>
      <c r="DK28" s="13"/>
      <c r="DL28" s="124"/>
      <c r="DM28" s="13"/>
      <c r="DN28" s="125"/>
      <c r="DO28" s="126"/>
      <c r="DP28" s="127"/>
      <c r="DQ28" s="210">
        <f t="shared" si="4"/>
        <v>0</v>
      </c>
      <c r="DR28" s="125"/>
      <c r="DS28" s="126"/>
      <c r="DT28" s="127"/>
      <c r="DU28" s="518">
        <f>($CS28+$CW28+$DQ28)</f>
        <v>0</v>
      </c>
      <c r="DV28" s="119"/>
    </row>
    <row r="29" spans="1:126" ht="5.15" customHeight="1" x14ac:dyDescent="0.35">
      <c r="A29" s="115"/>
      <c r="B29" s="32"/>
      <c r="C29" s="46"/>
      <c r="D29" s="32"/>
      <c r="E29" s="32"/>
      <c r="F29" s="36"/>
      <c r="H29" s="29"/>
      <c r="I29" s="139"/>
      <c r="J29" s="140"/>
      <c r="K29" s="141"/>
      <c r="L29" s="142"/>
      <c r="M29" s="139"/>
      <c r="N29" s="140"/>
      <c r="O29" s="141"/>
      <c r="P29" s="142"/>
      <c r="Q29" s="563"/>
      <c r="R29" s="563"/>
      <c r="S29" s="563"/>
      <c r="T29" s="140"/>
      <c r="U29" s="141"/>
      <c r="V29" s="142"/>
      <c r="W29" s="121"/>
      <c r="X29" s="36"/>
      <c r="Z29" s="29"/>
      <c r="AA29" s="32"/>
      <c r="AB29" s="322"/>
      <c r="AD29" s="29"/>
      <c r="AE29" s="528"/>
      <c r="AF29" s="36"/>
      <c r="AH29" s="29"/>
      <c r="AI29" s="139"/>
      <c r="AJ29" s="140"/>
      <c r="AK29" s="141"/>
      <c r="AL29" s="142"/>
      <c r="AM29" s="323"/>
      <c r="AN29" s="140"/>
      <c r="AO29" s="141"/>
      <c r="AP29" s="142"/>
      <c r="AQ29" s="139"/>
      <c r="AR29" s="36"/>
      <c r="AT29" s="29"/>
      <c r="AU29" s="529"/>
      <c r="AV29" s="529"/>
      <c r="AW29" s="529"/>
      <c r="AX29" s="529"/>
      <c r="AY29" s="529"/>
      <c r="AZ29" s="530"/>
      <c r="BA29" s="531"/>
      <c r="BB29" s="532"/>
      <c r="BC29" s="529"/>
      <c r="BD29" s="529"/>
      <c r="BE29" s="529"/>
      <c r="BF29" s="529"/>
      <c r="BG29" s="529"/>
      <c r="BH29" s="36"/>
      <c r="BJ29" s="29"/>
      <c r="BK29" s="121"/>
      <c r="BL29" s="139"/>
      <c r="BM29" s="121"/>
      <c r="BN29" s="139"/>
      <c r="BO29" s="121"/>
      <c r="BP29" s="139"/>
      <c r="BQ29" s="121"/>
      <c r="BR29" s="36"/>
      <c r="BT29" s="29"/>
      <c r="BU29" s="143"/>
      <c r="BV29" s="143"/>
      <c r="BW29" s="143"/>
      <c r="BX29" s="143"/>
      <c r="BY29" s="143"/>
      <c r="BZ29" s="144"/>
      <c r="CA29" s="145"/>
      <c r="CB29" s="146"/>
      <c r="CC29" s="124"/>
      <c r="CD29" s="143"/>
      <c r="CE29" s="124"/>
      <c r="CF29" s="143"/>
      <c r="CG29" s="124"/>
      <c r="CH29" s="144"/>
      <c r="CI29" s="145"/>
      <c r="CJ29" s="146"/>
      <c r="CK29" s="124"/>
      <c r="CL29" s="143"/>
      <c r="CM29" s="124"/>
      <c r="CN29" s="143"/>
      <c r="CO29" s="124"/>
      <c r="CP29" s="144"/>
      <c r="CQ29" s="145"/>
      <c r="CR29" s="146"/>
      <c r="CS29" s="124"/>
      <c r="CT29" s="144"/>
      <c r="CU29" s="145"/>
      <c r="CV29" s="146"/>
      <c r="CW29" s="153"/>
      <c r="CX29" s="36"/>
      <c r="CZ29" s="29"/>
      <c r="DA29" s="139"/>
      <c r="DB29" s="139"/>
      <c r="DC29" s="139"/>
      <c r="DD29" s="139"/>
      <c r="DE29" s="139"/>
      <c r="DF29" s="36"/>
      <c r="DH29" s="29"/>
      <c r="DI29" s="143"/>
      <c r="DJ29" s="143"/>
      <c r="DK29" s="143"/>
      <c r="DL29" s="143"/>
      <c r="DM29" s="143"/>
      <c r="DN29" s="144"/>
      <c r="DO29" s="145"/>
      <c r="DP29" s="146"/>
      <c r="DQ29" s="124"/>
      <c r="DR29" s="144"/>
      <c r="DS29" s="145"/>
      <c r="DT29" s="146"/>
      <c r="DU29" s="185"/>
      <c r="DV29" s="36"/>
    </row>
    <row r="30" spans="1:126" s="92" customFormat="1" x14ac:dyDescent="0.35">
      <c r="A30" s="118"/>
      <c r="B30" s="46"/>
      <c r="C30" s="243" t="str">
        <f t="shared" si="5"/>
        <v/>
      </c>
      <c r="D30" s="46"/>
      <c r="E30" s="4"/>
      <c r="F30" s="119"/>
      <c r="H30" s="120"/>
      <c r="I30" s="15"/>
      <c r="J30" s="122"/>
      <c r="K30" s="40"/>
      <c r="L30" s="123"/>
      <c r="M30" s="15"/>
      <c r="N30" s="122"/>
      <c r="O30" s="40"/>
      <c r="P30" s="123"/>
      <c r="Q30" s="560"/>
      <c r="R30" s="224"/>
      <c r="S30" s="560"/>
      <c r="T30" s="122"/>
      <c r="U30" s="40"/>
      <c r="V30" s="123"/>
      <c r="W30" s="209">
        <f>$M30-$Q30+$S30</f>
        <v>0</v>
      </c>
      <c r="X30" s="119"/>
      <c r="Z30" s="120"/>
      <c r="AA30" s="1"/>
      <c r="AB30" s="318">
        <v>1</v>
      </c>
      <c r="AD30" s="120"/>
      <c r="AE30" s="535">
        <f>CHOOSE($AB30,0.99943093,1.00632145,1.00146975,0.99856453,0.96673817,0.98892415,0.98892415,0.98892415,0.99876082,1.01516534,1.01472985,0.99881908)</f>
        <v>0.99943093000000005</v>
      </c>
      <c r="AF30" s="119"/>
      <c r="AH30" s="120"/>
      <c r="AI30" s="15"/>
      <c r="AJ30" s="122"/>
      <c r="AK30" s="40"/>
      <c r="AL30" s="123"/>
      <c r="AM30" s="209">
        <f t="shared" si="0"/>
        <v>0</v>
      </c>
      <c r="AN30" s="122"/>
      <c r="AO30" s="40"/>
      <c r="AP30" s="123"/>
      <c r="AQ30" s="15"/>
      <c r="AR30" s="119"/>
      <c r="AT30" s="120"/>
      <c r="AU30" s="14"/>
      <c r="AV30" s="524"/>
      <c r="AW30" s="14"/>
      <c r="AX30" s="524"/>
      <c r="AY30" s="14"/>
      <c r="AZ30" s="525"/>
      <c r="BA30" s="526"/>
      <c r="BB30" s="527"/>
      <c r="BC30" s="14"/>
      <c r="BD30" s="524"/>
      <c r="BE30" s="14"/>
      <c r="BF30" s="524"/>
      <c r="BG30" s="14"/>
      <c r="BH30" s="119"/>
      <c r="BJ30" s="120"/>
      <c r="BK30" s="209">
        <f>ROUND(BQ30*BC30,0)</f>
        <v>0</v>
      </c>
      <c r="BL30" s="121"/>
      <c r="BM30" s="209">
        <f>ROUND($BQ30*BE30,0)</f>
        <v>0</v>
      </c>
      <c r="BN30" s="121"/>
      <c r="BO30" s="209">
        <f>BQ30-BK30-BM30</f>
        <v>0</v>
      </c>
      <c r="BP30" s="121"/>
      <c r="BQ30" s="209">
        <f>$AM30-$AQ30</f>
        <v>0</v>
      </c>
      <c r="BR30" s="119"/>
      <c r="BT30" s="120"/>
      <c r="BU30" s="13"/>
      <c r="BV30" s="124"/>
      <c r="BW30" s="13"/>
      <c r="BX30" s="124"/>
      <c r="BY30" s="13"/>
      <c r="BZ30" s="125"/>
      <c r="CA30" s="126"/>
      <c r="CB30" s="127"/>
      <c r="CC30" s="210">
        <f>(ROUND($I30*$AU30,0))*$BU30</f>
        <v>0</v>
      </c>
      <c r="CD30" s="124"/>
      <c r="CE30" s="210">
        <f>(ROUND($I30*$AW30,0))*BW30</f>
        <v>0</v>
      </c>
      <c r="CF30" s="124"/>
      <c r="CG30" s="210">
        <f>(I30-(ROUND((I30*AU30),0))-(ROUND((I30*AW30),0)))*BY30</f>
        <v>0</v>
      </c>
      <c r="CH30" s="125"/>
      <c r="CI30" s="126"/>
      <c r="CJ30" s="127"/>
      <c r="CK30" s="210">
        <f t="shared" si="1"/>
        <v>0</v>
      </c>
      <c r="CL30" s="124"/>
      <c r="CM30" s="210">
        <f t="shared" si="2"/>
        <v>0</v>
      </c>
      <c r="CN30" s="124"/>
      <c r="CO30" s="210">
        <f t="shared" si="3"/>
        <v>0</v>
      </c>
      <c r="CP30" s="125"/>
      <c r="CQ30" s="126"/>
      <c r="CR30" s="127"/>
      <c r="CS30" s="210">
        <f>SUM(CK30:CO30)-SUM(CC30:CG30)</f>
        <v>0</v>
      </c>
      <c r="CT30" s="125"/>
      <c r="CU30" s="126"/>
      <c r="CV30" s="127"/>
      <c r="CW30" s="13">
        <v>0</v>
      </c>
      <c r="CX30" s="119"/>
      <c r="CZ30" s="120"/>
      <c r="DA30" s="5"/>
      <c r="DB30" s="121"/>
      <c r="DC30" s="5"/>
      <c r="DD30" s="121"/>
      <c r="DE30" s="5"/>
      <c r="DF30" s="119"/>
      <c r="DH30" s="120"/>
      <c r="DI30" s="13"/>
      <c r="DJ30" s="124"/>
      <c r="DK30" s="13"/>
      <c r="DL30" s="124"/>
      <c r="DM30" s="13"/>
      <c r="DN30" s="125"/>
      <c r="DO30" s="126"/>
      <c r="DP30" s="127"/>
      <c r="DQ30" s="210">
        <f t="shared" si="4"/>
        <v>0</v>
      </c>
      <c r="DR30" s="125"/>
      <c r="DS30" s="126"/>
      <c r="DT30" s="127"/>
      <c r="DU30" s="518">
        <f>($CS30+$CW30+$DQ30)</f>
        <v>0</v>
      </c>
      <c r="DV30" s="119"/>
    </row>
    <row r="31" spans="1:126" ht="5.15" customHeight="1" x14ac:dyDescent="0.35">
      <c r="A31" s="115"/>
      <c r="B31" s="32"/>
      <c r="C31" s="46"/>
      <c r="D31" s="32"/>
      <c r="E31" s="32"/>
      <c r="F31" s="36"/>
      <c r="H31" s="29"/>
      <c r="I31" s="139"/>
      <c r="J31" s="140"/>
      <c r="K31" s="141"/>
      <c r="L31" s="142"/>
      <c r="M31" s="139"/>
      <c r="N31" s="140"/>
      <c r="O31" s="141"/>
      <c r="P31" s="142"/>
      <c r="Q31" s="563"/>
      <c r="R31" s="563"/>
      <c r="S31" s="563"/>
      <c r="T31" s="140"/>
      <c r="U31" s="141"/>
      <c r="V31" s="142"/>
      <c r="W31" s="121"/>
      <c r="X31" s="36"/>
      <c r="Z31" s="29"/>
      <c r="AA31" s="32"/>
      <c r="AB31" s="322"/>
      <c r="AD31" s="29"/>
      <c r="AE31" s="528"/>
      <c r="AF31" s="36"/>
      <c r="AH31" s="29"/>
      <c r="AI31" s="139"/>
      <c r="AJ31" s="140"/>
      <c r="AK31" s="141"/>
      <c r="AL31" s="142"/>
      <c r="AM31" s="323"/>
      <c r="AN31" s="140"/>
      <c r="AO31" s="141"/>
      <c r="AP31" s="142"/>
      <c r="AQ31" s="139"/>
      <c r="AR31" s="36"/>
      <c r="AT31" s="29"/>
      <c r="AU31" s="529"/>
      <c r="AV31" s="529"/>
      <c r="AW31" s="529"/>
      <c r="AX31" s="529"/>
      <c r="AY31" s="529"/>
      <c r="AZ31" s="530"/>
      <c r="BA31" s="531"/>
      <c r="BB31" s="532"/>
      <c r="BC31" s="529"/>
      <c r="BD31" s="529"/>
      <c r="BE31" s="529"/>
      <c r="BF31" s="529"/>
      <c r="BG31" s="529"/>
      <c r="BH31" s="36"/>
      <c r="BJ31" s="29"/>
      <c r="BK31" s="121"/>
      <c r="BL31" s="139"/>
      <c r="BM31" s="121"/>
      <c r="BN31" s="139"/>
      <c r="BO31" s="121"/>
      <c r="BP31" s="139"/>
      <c r="BQ31" s="121"/>
      <c r="BR31" s="36"/>
      <c r="BT31" s="29"/>
      <c r="BU31" s="143"/>
      <c r="BV31" s="143"/>
      <c r="BW31" s="143"/>
      <c r="BX31" s="143"/>
      <c r="BY31" s="143"/>
      <c r="BZ31" s="144"/>
      <c r="CA31" s="145"/>
      <c r="CB31" s="146"/>
      <c r="CC31" s="124"/>
      <c r="CD31" s="143"/>
      <c r="CE31" s="124"/>
      <c r="CF31" s="143"/>
      <c r="CG31" s="124"/>
      <c r="CH31" s="144"/>
      <c r="CI31" s="145"/>
      <c r="CJ31" s="146"/>
      <c r="CK31" s="124"/>
      <c r="CL31" s="143"/>
      <c r="CM31" s="124"/>
      <c r="CN31" s="143"/>
      <c r="CO31" s="124"/>
      <c r="CP31" s="144"/>
      <c r="CQ31" s="145"/>
      <c r="CR31" s="146"/>
      <c r="CS31" s="124"/>
      <c r="CT31" s="144"/>
      <c r="CU31" s="145"/>
      <c r="CV31" s="146"/>
      <c r="CW31" s="153"/>
      <c r="CX31" s="36"/>
      <c r="CZ31" s="29"/>
      <c r="DA31" s="139"/>
      <c r="DB31" s="139"/>
      <c r="DC31" s="139"/>
      <c r="DD31" s="139"/>
      <c r="DE31" s="139"/>
      <c r="DF31" s="36"/>
      <c r="DH31" s="29"/>
      <c r="DI31" s="143"/>
      <c r="DJ31" s="143"/>
      <c r="DK31" s="143"/>
      <c r="DL31" s="143"/>
      <c r="DM31" s="143"/>
      <c r="DN31" s="144"/>
      <c r="DO31" s="145"/>
      <c r="DP31" s="146"/>
      <c r="DQ31" s="124"/>
      <c r="DR31" s="144"/>
      <c r="DS31" s="145"/>
      <c r="DT31" s="146"/>
      <c r="DU31" s="185"/>
      <c r="DV31" s="36"/>
    </row>
    <row r="32" spans="1:126" s="92" customFormat="1" x14ac:dyDescent="0.35">
      <c r="A32" s="118"/>
      <c r="B32" s="46"/>
      <c r="C32" s="243" t="str">
        <f t="shared" si="5"/>
        <v/>
      </c>
      <c r="D32" s="46"/>
      <c r="E32" s="4"/>
      <c r="F32" s="119"/>
      <c r="H32" s="120"/>
      <c r="I32" s="15"/>
      <c r="J32" s="122"/>
      <c r="K32" s="40"/>
      <c r="L32" s="123"/>
      <c r="M32" s="15"/>
      <c r="N32" s="122"/>
      <c r="O32" s="40"/>
      <c r="P32" s="123"/>
      <c r="Q32" s="560"/>
      <c r="R32" s="224"/>
      <c r="S32" s="560"/>
      <c r="T32" s="122"/>
      <c r="U32" s="40"/>
      <c r="V32" s="123"/>
      <c r="W32" s="209">
        <f>$M32-$Q32+$S32</f>
        <v>0</v>
      </c>
      <c r="X32" s="119"/>
      <c r="Z32" s="120"/>
      <c r="AA32" s="1"/>
      <c r="AB32" s="318">
        <v>1</v>
      </c>
      <c r="AD32" s="120"/>
      <c r="AE32" s="535">
        <f>CHOOSE($AB32,0.99943093,1.00632145,1.00146975,0.99856453,0.96673817,0.98892415,0.98892415,0.98892415,0.99876082,1.01516534,1.01472985,0.99881908)</f>
        <v>0.99943093000000005</v>
      </c>
      <c r="AF32" s="119"/>
      <c r="AH32" s="120"/>
      <c r="AI32" s="15"/>
      <c r="AJ32" s="122"/>
      <c r="AK32" s="40"/>
      <c r="AL32" s="123"/>
      <c r="AM32" s="209">
        <f t="shared" si="0"/>
        <v>0</v>
      </c>
      <c r="AN32" s="122"/>
      <c r="AO32" s="40"/>
      <c r="AP32" s="123"/>
      <c r="AQ32" s="15"/>
      <c r="AR32" s="119"/>
      <c r="AT32" s="120"/>
      <c r="AU32" s="14"/>
      <c r="AV32" s="524"/>
      <c r="AW32" s="14"/>
      <c r="AX32" s="524"/>
      <c r="AY32" s="14"/>
      <c r="AZ32" s="525"/>
      <c r="BA32" s="526"/>
      <c r="BB32" s="527"/>
      <c r="BC32" s="14"/>
      <c r="BD32" s="524"/>
      <c r="BE32" s="14"/>
      <c r="BF32" s="524"/>
      <c r="BG32" s="14"/>
      <c r="BH32" s="119"/>
      <c r="BJ32" s="120"/>
      <c r="BK32" s="209">
        <f>ROUND(BQ32*BC32,0)</f>
        <v>0</v>
      </c>
      <c r="BL32" s="121"/>
      <c r="BM32" s="209">
        <f>ROUND($BQ32*BE32,0)</f>
        <v>0</v>
      </c>
      <c r="BN32" s="121"/>
      <c r="BO32" s="209">
        <f>BQ32-BK32-BM32</f>
        <v>0</v>
      </c>
      <c r="BP32" s="121"/>
      <c r="BQ32" s="209">
        <f>$AM32-$AQ32</f>
        <v>0</v>
      </c>
      <c r="BR32" s="119"/>
      <c r="BT32" s="120"/>
      <c r="BU32" s="13"/>
      <c r="BV32" s="124"/>
      <c r="BW32" s="13"/>
      <c r="BX32" s="124"/>
      <c r="BY32" s="13"/>
      <c r="BZ32" s="125"/>
      <c r="CA32" s="126"/>
      <c r="CB32" s="127"/>
      <c r="CC32" s="210">
        <f>(ROUND($I32*$AU32,0))*$BU32</f>
        <v>0</v>
      </c>
      <c r="CD32" s="124"/>
      <c r="CE32" s="210">
        <f>(ROUND($I32*$AW32,0))*BW32</f>
        <v>0</v>
      </c>
      <c r="CF32" s="124"/>
      <c r="CG32" s="210">
        <f>(I32-(ROUND((I32*AU32),0))-(ROUND((I32*AW32),0)))*BY32</f>
        <v>0</v>
      </c>
      <c r="CH32" s="125"/>
      <c r="CI32" s="126"/>
      <c r="CJ32" s="127"/>
      <c r="CK32" s="210">
        <f t="shared" si="1"/>
        <v>0</v>
      </c>
      <c r="CL32" s="124"/>
      <c r="CM32" s="210">
        <f t="shared" si="2"/>
        <v>0</v>
      </c>
      <c r="CN32" s="124"/>
      <c r="CO32" s="210">
        <f t="shared" si="3"/>
        <v>0</v>
      </c>
      <c r="CP32" s="125"/>
      <c r="CQ32" s="126"/>
      <c r="CR32" s="127"/>
      <c r="CS32" s="210">
        <f>SUM(CK32:CO32)-SUM(CC32:CG32)</f>
        <v>0</v>
      </c>
      <c r="CT32" s="125"/>
      <c r="CU32" s="126"/>
      <c r="CV32" s="127"/>
      <c r="CW32" s="13">
        <v>0</v>
      </c>
      <c r="CX32" s="119"/>
      <c r="CZ32" s="120"/>
      <c r="DA32" s="5"/>
      <c r="DB32" s="121"/>
      <c r="DC32" s="5"/>
      <c r="DD32" s="121"/>
      <c r="DE32" s="5"/>
      <c r="DF32" s="119"/>
      <c r="DH32" s="120"/>
      <c r="DI32" s="13"/>
      <c r="DJ32" s="124"/>
      <c r="DK32" s="13"/>
      <c r="DL32" s="124"/>
      <c r="DM32" s="13"/>
      <c r="DN32" s="125"/>
      <c r="DO32" s="126"/>
      <c r="DP32" s="127"/>
      <c r="DQ32" s="210">
        <f t="shared" si="4"/>
        <v>0</v>
      </c>
      <c r="DR32" s="125"/>
      <c r="DS32" s="126"/>
      <c r="DT32" s="127"/>
      <c r="DU32" s="518">
        <f>($CS32+$CW32+$DQ32)</f>
        <v>0</v>
      </c>
      <c r="DV32" s="119"/>
    </row>
    <row r="33" spans="1:126" ht="5.15" customHeight="1" x14ac:dyDescent="0.35">
      <c r="A33" s="115"/>
      <c r="B33" s="32"/>
      <c r="C33" s="46"/>
      <c r="D33" s="32"/>
      <c r="E33" s="32"/>
      <c r="F33" s="36"/>
      <c r="H33" s="29"/>
      <c r="I33" s="139"/>
      <c r="J33" s="140"/>
      <c r="K33" s="141"/>
      <c r="L33" s="142"/>
      <c r="M33" s="139"/>
      <c r="N33" s="140"/>
      <c r="O33" s="141"/>
      <c r="P33" s="142"/>
      <c r="Q33" s="563"/>
      <c r="R33" s="563"/>
      <c r="S33" s="563"/>
      <c r="T33" s="140"/>
      <c r="U33" s="141"/>
      <c r="V33" s="142"/>
      <c r="W33" s="121"/>
      <c r="X33" s="36"/>
      <c r="Z33" s="29"/>
      <c r="AA33" s="32"/>
      <c r="AB33" s="322"/>
      <c r="AD33" s="29"/>
      <c r="AE33" s="528"/>
      <c r="AF33" s="36"/>
      <c r="AH33" s="29"/>
      <c r="AI33" s="139"/>
      <c r="AJ33" s="140"/>
      <c r="AK33" s="141"/>
      <c r="AL33" s="142"/>
      <c r="AM33" s="323"/>
      <c r="AN33" s="140"/>
      <c r="AO33" s="141"/>
      <c r="AP33" s="142"/>
      <c r="AQ33" s="139"/>
      <c r="AR33" s="36"/>
      <c r="AT33" s="29"/>
      <c r="AU33" s="529"/>
      <c r="AV33" s="529"/>
      <c r="AW33" s="529"/>
      <c r="AX33" s="529"/>
      <c r="AY33" s="529"/>
      <c r="AZ33" s="530"/>
      <c r="BA33" s="531"/>
      <c r="BB33" s="532"/>
      <c r="BC33" s="529"/>
      <c r="BD33" s="529"/>
      <c r="BE33" s="529"/>
      <c r="BF33" s="529"/>
      <c r="BG33" s="529"/>
      <c r="BH33" s="36"/>
      <c r="BJ33" s="29"/>
      <c r="BK33" s="121"/>
      <c r="BL33" s="139"/>
      <c r="BM33" s="121"/>
      <c r="BN33" s="139"/>
      <c r="BO33" s="121"/>
      <c r="BP33" s="139"/>
      <c r="BQ33" s="121"/>
      <c r="BR33" s="36"/>
      <c r="BT33" s="29"/>
      <c r="BU33" s="143"/>
      <c r="BV33" s="143"/>
      <c r="BW33" s="143"/>
      <c r="BX33" s="143"/>
      <c r="BY33" s="143"/>
      <c r="BZ33" s="144"/>
      <c r="CA33" s="145"/>
      <c r="CB33" s="146"/>
      <c r="CC33" s="124"/>
      <c r="CD33" s="143"/>
      <c r="CE33" s="124"/>
      <c r="CF33" s="143"/>
      <c r="CG33" s="124"/>
      <c r="CH33" s="144"/>
      <c r="CI33" s="145"/>
      <c r="CJ33" s="146"/>
      <c r="CK33" s="124"/>
      <c r="CL33" s="143"/>
      <c r="CM33" s="124"/>
      <c r="CN33" s="143"/>
      <c r="CO33" s="124"/>
      <c r="CP33" s="144"/>
      <c r="CQ33" s="145"/>
      <c r="CR33" s="146"/>
      <c r="CS33" s="124"/>
      <c r="CT33" s="144"/>
      <c r="CU33" s="145"/>
      <c r="CV33" s="146"/>
      <c r="CW33" s="153"/>
      <c r="CX33" s="36"/>
      <c r="CZ33" s="29"/>
      <c r="DA33" s="139"/>
      <c r="DB33" s="139"/>
      <c r="DC33" s="139"/>
      <c r="DD33" s="139"/>
      <c r="DE33" s="139"/>
      <c r="DF33" s="36"/>
      <c r="DH33" s="29"/>
      <c r="DI33" s="143"/>
      <c r="DJ33" s="143"/>
      <c r="DK33" s="143"/>
      <c r="DL33" s="143"/>
      <c r="DM33" s="143"/>
      <c r="DN33" s="144"/>
      <c r="DO33" s="145"/>
      <c r="DP33" s="146"/>
      <c r="DQ33" s="124"/>
      <c r="DR33" s="144"/>
      <c r="DS33" s="145"/>
      <c r="DT33" s="146"/>
      <c r="DU33" s="185"/>
      <c r="DV33" s="36"/>
    </row>
    <row r="34" spans="1:126" s="92" customFormat="1" x14ac:dyDescent="0.35">
      <c r="A34" s="118"/>
      <c r="B34" s="46"/>
      <c r="C34" s="243" t="str">
        <f t="shared" si="5"/>
        <v/>
      </c>
      <c r="D34" s="46"/>
      <c r="E34" s="4"/>
      <c r="F34" s="119"/>
      <c r="H34" s="120"/>
      <c r="I34" s="15"/>
      <c r="J34" s="122"/>
      <c r="K34" s="40"/>
      <c r="L34" s="123"/>
      <c r="M34" s="15"/>
      <c r="N34" s="122"/>
      <c r="O34" s="40"/>
      <c r="P34" s="123"/>
      <c r="Q34" s="560"/>
      <c r="R34" s="224"/>
      <c r="S34" s="560"/>
      <c r="T34" s="122"/>
      <c r="U34" s="40"/>
      <c r="V34" s="123"/>
      <c r="W34" s="209">
        <f>$M34-$Q34+$S34</f>
        <v>0</v>
      </c>
      <c r="X34" s="119"/>
      <c r="Z34" s="120"/>
      <c r="AA34" s="1"/>
      <c r="AB34" s="318">
        <v>1</v>
      </c>
      <c r="AD34" s="120"/>
      <c r="AE34" s="535">
        <f>CHOOSE($AB34,0.99943093,1.00632145,1.00146975,0.99856453,0.96673817,0.98892415,0.98892415,0.98892415,0.99876082,1.01516534,1.01472985,0.99881908)</f>
        <v>0.99943093000000005</v>
      </c>
      <c r="AF34" s="119"/>
      <c r="AH34" s="120"/>
      <c r="AI34" s="15"/>
      <c r="AJ34" s="122"/>
      <c r="AK34" s="40"/>
      <c r="AL34" s="123"/>
      <c r="AM34" s="209">
        <f t="shared" si="0"/>
        <v>0</v>
      </c>
      <c r="AN34" s="122"/>
      <c r="AO34" s="40"/>
      <c r="AP34" s="123"/>
      <c r="AQ34" s="15"/>
      <c r="AR34" s="119"/>
      <c r="AT34" s="120"/>
      <c r="AU34" s="14"/>
      <c r="AV34" s="524"/>
      <c r="AW34" s="14"/>
      <c r="AX34" s="524"/>
      <c r="AY34" s="14"/>
      <c r="AZ34" s="525"/>
      <c r="BA34" s="526"/>
      <c r="BB34" s="527"/>
      <c r="BC34" s="14"/>
      <c r="BD34" s="524"/>
      <c r="BE34" s="14"/>
      <c r="BF34" s="524"/>
      <c r="BG34" s="14"/>
      <c r="BH34" s="119"/>
      <c r="BJ34" s="120"/>
      <c r="BK34" s="209">
        <f>ROUND(BQ34*BC34,0)</f>
        <v>0</v>
      </c>
      <c r="BL34" s="121"/>
      <c r="BM34" s="209">
        <f>ROUND($BQ34*BE34,0)</f>
        <v>0</v>
      </c>
      <c r="BN34" s="121"/>
      <c r="BO34" s="209">
        <f>BQ34-BK34-BM34</f>
        <v>0</v>
      </c>
      <c r="BP34" s="121"/>
      <c r="BQ34" s="209">
        <f>$AM34-$AQ34</f>
        <v>0</v>
      </c>
      <c r="BR34" s="119"/>
      <c r="BT34" s="120"/>
      <c r="BU34" s="13"/>
      <c r="BV34" s="124"/>
      <c r="BW34" s="13"/>
      <c r="BX34" s="124"/>
      <c r="BY34" s="13"/>
      <c r="BZ34" s="125"/>
      <c r="CA34" s="126"/>
      <c r="CB34" s="127"/>
      <c r="CC34" s="210">
        <f>(ROUND($I34*$AU34,0))*$BU34</f>
        <v>0</v>
      </c>
      <c r="CD34" s="124"/>
      <c r="CE34" s="210">
        <f>(ROUND($I34*$AW34,0))*BW34</f>
        <v>0</v>
      </c>
      <c r="CF34" s="124"/>
      <c r="CG34" s="210">
        <f>(I34-(ROUND((I34*AU34),0))-(ROUND((I34*AW34),0)))*BY34</f>
        <v>0</v>
      </c>
      <c r="CH34" s="125"/>
      <c r="CI34" s="126"/>
      <c r="CJ34" s="127"/>
      <c r="CK34" s="210">
        <f t="shared" si="1"/>
        <v>0</v>
      </c>
      <c r="CL34" s="124"/>
      <c r="CM34" s="210">
        <f t="shared" si="2"/>
        <v>0</v>
      </c>
      <c r="CN34" s="124"/>
      <c r="CO34" s="210">
        <f t="shared" si="3"/>
        <v>0</v>
      </c>
      <c r="CP34" s="125"/>
      <c r="CQ34" s="126"/>
      <c r="CR34" s="127"/>
      <c r="CS34" s="210">
        <f>SUM(CK34:CO34)-SUM(CC34:CG34)</f>
        <v>0</v>
      </c>
      <c r="CT34" s="125"/>
      <c r="CU34" s="126"/>
      <c r="CV34" s="127"/>
      <c r="CW34" s="13">
        <v>0</v>
      </c>
      <c r="CX34" s="119"/>
      <c r="CZ34" s="120"/>
      <c r="DA34" s="5"/>
      <c r="DB34" s="121"/>
      <c r="DC34" s="5"/>
      <c r="DD34" s="121"/>
      <c r="DE34" s="5"/>
      <c r="DF34" s="119"/>
      <c r="DH34" s="120"/>
      <c r="DI34" s="13"/>
      <c r="DJ34" s="124"/>
      <c r="DK34" s="13"/>
      <c r="DL34" s="124"/>
      <c r="DM34" s="13"/>
      <c r="DN34" s="125"/>
      <c r="DO34" s="126"/>
      <c r="DP34" s="127"/>
      <c r="DQ34" s="210">
        <f t="shared" si="4"/>
        <v>0</v>
      </c>
      <c r="DR34" s="125"/>
      <c r="DS34" s="126"/>
      <c r="DT34" s="127"/>
      <c r="DU34" s="518">
        <f>($CS34+$CW34+$DQ34)</f>
        <v>0</v>
      </c>
      <c r="DV34" s="119"/>
    </row>
    <row r="35" spans="1:126" ht="5.15" customHeight="1" x14ac:dyDescent="0.35">
      <c r="A35" s="115"/>
      <c r="B35" s="32"/>
      <c r="C35" s="46"/>
      <c r="D35" s="32"/>
      <c r="E35" s="32"/>
      <c r="F35" s="36"/>
      <c r="H35" s="29"/>
      <c r="I35" s="139"/>
      <c r="J35" s="140"/>
      <c r="K35" s="141"/>
      <c r="L35" s="142"/>
      <c r="M35" s="139"/>
      <c r="N35" s="140"/>
      <c r="O35" s="141"/>
      <c r="P35" s="142"/>
      <c r="Q35" s="563"/>
      <c r="R35" s="563"/>
      <c r="S35" s="563"/>
      <c r="T35" s="140"/>
      <c r="U35" s="141"/>
      <c r="V35" s="142"/>
      <c r="W35" s="121"/>
      <c r="X35" s="36"/>
      <c r="Z35" s="29"/>
      <c r="AA35" s="32"/>
      <c r="AB35" s="322"/>
      <c r="AD35" s="29"/>
      <c r="AE35" s="528"/>
      <c r="AF35" s="36"/>
      <c r="AH35" s="29"/>
      <c r="AI35" s="139"/>
      <c r="AJ35" s="140"/>
      <c r="AK35" s="141"/>
      <c r="AL35" s="142"/>
      <c r="AM35" s="323"/>
      <c r="AN35" s="140"/>
      <c r="AO35" s="141"/>
      <c r="AP35" s="142"/>
      <c r="AQ35" s="139"/>
      <c r="AR35" s="36"/>
      <c r="AT35" s="29"/>
      <c r="AU35" s="529"/>
      <c r="AV35" s="529"/>
      <c r="AW35" s="529"/>
      <c r="AX35" s="529"/>
      <c r="AY35" s="529"/>
      <c r="AZ35" s="530"/>
      <c r="BA35" s="531"/>
      <c r="BB35" s="532"/>
      <c r="BC35" s="529"/>
      <c r="BD35" s="529"/>
      <c r="BE35" s="529"/>
      <c r="BF35" s="529"/>
      <c r="BG35" s="529"/>
      <c r="BH35" s="36"/>
      <c r="BJ35" s="29"/>
      <c r="BK35" s="121"/>
      <c r="BL35" s="139"/>
      <c r="BM35" s="121"/>
      <c r="BN35" s="139"/>
      <c r="BO35" s="121"/>
      <c r="BP35" s="139"/>
      <c r="BQ35" s="121"/>
      <c r="BR35" s="36"/>
      <c r="BT35" s="29"/>
      <c r="BU35" s="143"/>
      <c r="BV35" s="143"/>
      <c r="BW35" s="143"/>
      <c r="BX35" s="143"/>
      <c r="BY35" s="143"/>
      <c r="BZ35" s="144"/>
      <c r="CA35" s="145"/>
      <c r="CB35" s="146"/>
      <c r="CC35" s="124"/>
      <c r="CD35" s="143"/>
      <c r="CE35" s="124"/>
      <c r="CF35" s="143"/>
      <c r="CG35" s="124"/>
      <c r="CH35" s="144"/>
      <c r="CI35" s="145"/>
      <c r="CJ35" s="146"/>
      <c r="CK35" s="124"/>
      <c r="CL35" s="143"/>
      <c r="CM35" s="124"/>
      <c r="CN35" s="143"/>
      <c r="CO35" s="124"/>
      <c r="CP35" s="144"/>
      <c r="CQ35" s="145"/>
      <c r="CR35" s="146"/>
      <c r="CS35" s="124"/>
      <c r="CT35" s="144"/>
      <c r="CU35" s="145"/>
      <c r="CV35" s="146"/>
      <c r="CW35" s="153"/>
      <c r="CX35" s="36"/>
      <c r="CZ35" s="29"/>
      <c r="DA35" s="139"/>
      <c r="DB35" s="139"/>
      <c r="DC35" s="139"/>
      <c r="DD35" s="139"/>
      <c r="DE35" s="139"/>
      <c r="DF35" s="36"/>
      <c r="DH35" s="29"/>
      <c r="DI35" s="143"/>
      <c r="DJ35" s="143"/>
      <c r="DK35" s="143"/>
      <c r="DL35" s="143"/>
      <c r="DM35" s="143"/>
      <c r="DN35" s="144"/>
      <c r="DO35" s="145"/>
      <c r="DP35" s="146"/>
      <c r="DQ35" s="124"/>
      <c r="DR35" s="144"/>
      <c r="DS35" s="145"/>
      <c r="DT35" s="146"/>
      <c r="DU35" s="185"/>
      <c r="DV35" s="36"/>
    </row>
    <row r="36" spans="1:126" s="92" customFormat="1" x14ac:dyDescent="0.35">
      <c r="A36" s="118"/>
      <c r="B36" s="46"/>
      <c r="C36" s="243" t="str">
        <f t="shared" si="5"/>
        <v/>
      </c>
      <c r="D36" s="46"/>
      <c r="E36" s="4"/>
      <c r="F36" s="119"/>
      <c r="H36" s="120"/>
      <c r="I36" s="15"/>
      <c r="J36" s="122"/>
      <c r="K36" s="40"/>
      <c r="L36" s="123"/>
      <c r="M36" s="15"/>
      <c r="N36" s="122"/>
      <c r="O36" s="40"/>
      <c r="P36" s="123"/>
      <c r="Q36" s="560"/>
      <c r="R36" s="224"/>
      <c r="S36" s="560"/>
      <c r="T36" s="122"/>
      <c r="U36" s="40"/>
      <c r="V36" s="123"/>
      <c r="W36" s="209">
        <f>$M36-$Q36+$S36</f>
        <v>0</v>
      </c>
      <c r="X36" s="119"/>
      <c r="Z36" s="120"/>
      <c r="AA36" s="1"/>
      <c r="AB36" s="318">
        <v>1</v>
      </c>
      <c r="AD36" s="120"/>
      <c r="AE36" s="535">
        <f>CHOOSE($AB36,0.99943093,1.00632145,1.00146975,0.99856453,0.96673817,0.98892415,0.98892415,0.98892415,0.99876082,1.01516534,1.01472985,0.99881908)</f>
        <v>0.99943093000000005</v>
      </c>
      <c r="AF36" s="119"/>
      <c r="AH36" s="120"/>
      <c r="AI36" s="15"/>
      <c r="AJ36" s="122"/>
      <c r="AK36" s="40"/>
      <c r="AL36" s="123"/>
      <c r="AM36" s="209">
        <f t="shared" si="0"/>
        <v>0</v>
      </c>
      <c r="AN36" s="122"/>
      <c r="AO36" s="40"/>
      <c r="AP36" s="123"/>
      <c r="AQ36" s="15"/>
      <c r="AR36" s="119"/>
      <c r="AT36" s="120"/>
      <c r="AU36" s="14"/>
      <c r="AV36" s="524"/>
      <c r="AW36" s="14"/>
      <c r="AX36" s="524"/>
      <c r="AY36" s="14"/>
      <c r="AZ36" s="525"/>
      <c r="BA36" s="526"/>
      <c r="BB36" s="527"/>
      <c r="BC36" s="14"/>
      <c r="BD36" s="524"/>
      <c r="BE36" s="14"/>
      <c r="BF36" s="524"/>
      <c r="BG36" s="14"/>
      <c r="BH36" s="119"/>
      <c r="BJ36" s="120"/>
      <c r="BK36" s="209">
        <f>ROUND(BQ36*BC36,0)</f>
        <v>0</v>
      </c>
      <c r="BL36" s="121"/>
      <c r="BM36" s="209">
        <f>ROUND($BQ36*BE36,0)</f>
        <v>0</v>
      </c>
      <c r="BN36" s="121"/>
      <c r="BO36" s="209">
        <f>BQ36-BK36-BM36</f>
        <v>0</v>
      </c>
      <c r="BP36" s="121"/>
      <c r="BQ36" s="209">
        <f>$AM36-$AQ36</f>
        <v>0</v>
      </c>
      <c r="BR36" s="119"/>
      <c r="BT36" s="120"/>
      <c r="BU36" s="13"/>
      <c r="BV36" s="124"/>
      <c r="BW36" s="13"/>
      <c r="BX36" s="124"/>
      <c r="BY36" s="13"/>
      <c r="BZ36" s="125"/>
      <c r="CA36" s="126"/>
      <c r="CB36" s="127"/>
      <c r="CC36" s="210">
        <f>(ROUND($I36*$AU36,0))*$BU36</f>
        <v>0</v>
      </c>
      <c r="CD36" s="124"/>
      <c r="CE36" s="210">
        <f>(ROUND($I36*$AW36,0))*BW36</f>
        <v>0</v>
      </c>
      <c r="CF36" s="124"/>
      <c r="CG36" s="210">
        <f>(I36-(ROUND((I36*AU36),0))-(ROUND((I36*AW36),0)))*BY36</f>
        <v>0</v>
      </c>
      <c r="CH36" s="125"/>
      <c r="CI36" s="126"/>
      <c r="CJ36" s="127"/>
      <c r="CK36" s="210">
        <f t="shared" si="1"/>
        <v>0</v>
      </c>
      <c r="CL36" s="124"/>
      <c r="CM36" s="210">
        <f t="shared" si="2"/>
        <v>0</v>
      </c>
      <c r="CN36" s="124"/>
      <c r="CO36" s="210">
        <f t="shared" si="3"/>
        <v>0</v>
      </c>
      <c r="CP36" s="125"/>
      <c r="CQ36" s="126"/>
      <c r="CR36" s="127"/>
      <c r="CS36" s="210">
        <f>SUM(CK36:CO36)-SUM(CC36:CG36)</f>
        <v>0</v>
      </c>
      <c r="CT36" s="125"/>
      <c r="CU36" s="126"/>
      <c r="CV36" s="127"/>
      <c r="CW36" s="13">
        <v>0</v>
      </c>
      <c r="CX36" s="119"/>
      <c r="CZ36" s="120"/>
      <c r="DA36" s="5"/>
      <c r="DB36" s="121"/>
      <c r="DC36" s="5"/>
      <c r="DD36" s="121"/>
      <c r="DE36" s="5"/>
      <c r="DF36" s="119"/>
      <c r="DH36" s="120"/>
      <c r="DI36" s="13"/>
      <c r="DJ36" s="124"/>
      <c r="DK36" s="13"/>
      <c r="DL36" s="124"/>
      <c r="DM36" s="13"/>
      <c r="DN36" s="125"/>
      <c r="DO36" s="126"/>
      <c r="DP36" s="127"/>
      <c r="DQ36" s="210">
        <f t="shared" si="4"/>
        <v>0</v>
      </c>
      <c r="DR36" s="125"/>
      <c r="DS36" s="126"/>
      <c r="DT36" s="127"/>
      <c r="DU36" s="518">
        <f>($CS36+$CW36+$DQ36)</f>
        <v>0</v>
      </c>
      <c r="DV36" s="119"/>
    </row>
    <row r="37" spans="1:126" ht="5.15" customHeight="1" x14ac:dyDescent="0.35">
      <c r="A37" s="115"/>
      <c r="B37" s="32"/>
      <c r="C37" s="46"/>
      <c r="D37" s="32"/>
      <c r="E37" s="32"/>
      <c r="F37" s="36"/>
      <c r="H37" s="29"/>
      <c r="I37" s="139"/>
      <c r="J37" s="140"/>
      <c r="K37" s="141"/>
      <c r="L37" s="142"/>
      <c r="M37" s="139"/>
      <c r="N37" s="140"/>
      <c r="O37" s="141"/>
      <c r="P37" s="142"/>
      <c r="Q37" s="563"/>
      <c r="R37" s="563"/>
      <c r="S37" s="563"/>
      <c r="T37" s="140"/>
      <c r="U37" s="141"/>
      <c r="V37" s="142"/>
      <c r="W37" s="121"/>
      <c r="X37" s="36"/>
      <c r="Z37" s="29"/>
      <c r="AA37" s="32"/>
      <c r="AB37" s="322"/>
      <c r="AD37" s="29"/>
      <c r="AE37" s="528"/>
      <c r="AF37" s="36"/>
      <c r="AH37" s="29"/>
      <c r="AI37" s="139"/>
      <c r="AJ37" s="140"/>
      <c r="AK37" s="141"/>
      <c r="AL37" s="142"/>
      <c r="AM37" s="323"/>
      <c r="AN37" s="140"/>
      <c r="AO37" s="141"/>
      <c r="AP37" s="142"/>
      <c r="AQ37" s="139"/>
      <c r="AR37" s="36"/>
      <c r="AT37" s="29"/>
      <c r="AU37" s="529"/>
      <c r="AV37" s="529"/>
      <c r="AW37" s="529"/>
      <c r="AX37" s="529"/>
      <c r="AY37" s="529"/>
      <c r="AZ37" s="530"/>
      <c r="BA37" s="531"/>
      <c r="BB37" s="532"/>
      <c r="BC37" s="529"/>
      <c r="BD37" s="529"/>
      <c r="BE37" s="529"/>
      <c r="BF37" s="529"/>
      <c r="BG37" s="529"/>
      <c r="BH37" s="36"/>
      <c r="BJ37" s="29"/>
      <c r="BK37" s="121"/>
      <c r="BL37" s="139"/>
      <c r="BM37" s="121"/>
      <c r="BN37" s="139"/>
      <c r="BO37" s="121"/>
      <c r="BP37" s="139"/>
      <c r="BQ37" s="121"/>
      <c r="BR37" s="36"/>
      <c r="BT37" s="29"/>
      <c r="BU37" s="143"/>
      <c r="BV37" s="143"/>
      <c r="BW37" s="143"/>
      <c r="BX37" s="143"/>
      <c r="BY37" s="143"/>
      <c r="BZ37" s="144"/>
      <c r="CA37" s="145"/>
      <c r="CB37" s="146"/>
      <c r="CC37" s="124"/>
      <c r="CD37" s="143"/>
      <c r="CE37" s="124"/>
      <c r="CF37" s="143"/>
      <c r="CG37" s="124"/>
      <c r="CH37" s="144"/>
      <c r="CI37" s="145"/>
      <c r="CJ37" s="146"/>
      <c r="CK37" s="124"/>
      <c r="CL37" s="143"/>
      <c r="CM37" s="124"/>
      <c r="CN37" s="143"/>
      <c r="CO37" s="124"/>
      <c r="CP37" s="144"/>
      <c r="CQ37" s="145"/>
      <c r="CR37" s="146"/>
      <c r="CS37" s="124"/>
      <c r="CT37" s="144"/>
      <c r="CU37" s="145"/>
      <c r="CV37" s="146"/>
      <c r="CW37" s="153"/>
      <c r="CX37" s="36"/>
      <c r="CZ37" s="29"/>
      <c r="DA37" s="139"/>
      <c r="DB37" s="139"/>
      <c r="DC37" s="139"/>
      <c r="DD37" s="139"/>
      <c r="DE37" s="139"/>
      <c r="DF37" s="36"/>
      <c r="DH37" s="29"/>
      <c r="DI37" s="143"/>
      <c r="DJ37" s="143"/>
      <c r="DK37" s="143"/>
      <c r="DL37" s="143"/>
      <c r="DM37" s="143"/>
      <c r="DN37" s="144"/>
      <c r="DO37" s="145"/>
      <c r="DP37" s="146"/>
      <c r="DQ37" s="124"/>
      <c r="DR37" s="144"/>
      <c r="DS37" s="145"/>
      <c r="DT37" s="146"/>
      <c r="DU37" s="185"/>
      <c r="DV37" s="36"/>
    </row>
    <row r="38" spans="1:126" s="92" customFormat="1" x14ac:dyDescent="0.35">
      <c r="A38" s="118"/>
      <c r="B38" s="46"/>
      <c r="C38" s="243" t="str">
        <f t="shared" si="5"/>
        <v/>
      </c>
      <c r="D38" s="46"/>
      <c r="E38" s="4"/>
      <c r="F38" s="119"/>
      <c r="H38" s="120"/>
      <c r="I38" s="15"/>
      <c r="J38" s="122"/>
      <c r="K38" s="40"/>
      <c r="L38" s="123"/>
      <c r="M38" s="15"/>
      <c r="N38" s="122"/>
      <c r="O38" s="40"/>
      <c r="P38" s="123"/>
      <c r="Q38" s="560"/>
      <c r="R38" s="224"/>
      <c r="S38" s="560"/>
      <c r="T38" s="122"/>
      <c r="U38" s="40"/>
      <c r="V38" s="123"/>
      <c r="W38" s="209">
        <f>$M38-$Q38+$S38</f>
        <v>0</v>
      </c>
      <c r="X38" s="119"/>
      <c r="Z38" s="120"/>
      <c r="AA38" s="1"/>
      <c r="AB38" s="318">
        <v>1</v>
      </c>
      <c r="AD38" s="120"/>
      <c r="AE38" s="535">
        <f>CHOOSE($AB38,0.99943093,1.00632145,1.00146975,0.99856453,0.96673817,0.98892415,0.98892415,0.98892415,0.99876082,1.01516534,1.01472985,0.99881908)</f>
        <v>0.99943093000000005</v>
      </c>
      <c r="AF38" s="119"/>
      <c r="AH38" s="120"/>
      <c r="AI38" s="15"/>
      <c r="AJ38" s="122"/>
      <c r="AK38" s="40"/>
      <c r="AL38" s="123"/>
      <c r="AM38" s="209">
        <f t="shared" si="0"/>
        <v>0</v>
      </c>
      <c r="AN38" s="122"/>
      <c r="AO38" s="40"/>
      <c r="AP38" s="123"/>
      <c r="AQ38" s="15"/>
      <c r="AR38" s="119"/>
      <c r="AT38" s="120"/>
      <c r="AU38" s="14"/>
      <c r="AV38" s="524"/>
      <c r="AW38" s="14"/>
      <c r="AX38" s="524"/>
      <c r="AY38" s="14"/>
      <c r="AZ38" s="525"/>
      <c r="BA38" s="526"/>
      <c r="BB38" s="527"/>
      <c r="BC38" s="14"/>
      <c r="BD38" s="524"/>
      <c r="BE38" s="14"/>
      <c r="BF38" s="524"/>
      <c r="BG38" s="14"/>
      <c r="BH38" s="119"/>
      <c r="BJ38" s="120"/>
      <c r="BK38" s="209">
        <f>ROUND(BQ38*BC38,0)</f>
        <v>0</v>
      </c>
      <c r="BL38" s="121"/>
      <c r="BM38" s="209">
        <f>ROUND($BQ38*BE38,0)</f>
        <v>0</v>
      </c>
      <c r="BN38" s="121"/>
      <c r="BO38" s="209">
        <f>BQ38-BK38-BM38</f>
        <v>0</v>
      </c>
      <c r="BP38" s="121"/>
      <c r="BQ38" s="209">
        <f>$AM38-$AQ38</f>
        <v>0</v>
      </c>
      <c r="BR38" s="119"/>
      <c r="BT38" s="120"/>
      <c r="BU38" s="13"/>
      <c r="BV38" s="124"/>
      <c r="BW38" s="13"/>
      <c r="BX38" s="124"/>
      <c r="BY38" s="13"/>
      <c r="BZ38" s="125"/>
      <c r="CA38" s="126"/>
      <c r="CB38" s="127"/>
      <c r="CC38" s="210">
        <f>(ROUND($I38*$AU38,0))*$BU38</f>
        <v>0</v>
      </c>
      <c r="CD38" s="124"/>
      <c r="CE38" s="210">
        <f>(ROUND($I38*$AW38,0))*BW38</f>
        <v>0</v>
      </c>
      <c r="CF38" s="124"/>
      <c r="CG38" s="210">
        <f>(I38-(ROUND((I38*AU38),0))-(ROUND((I38*AW38),0)))*BY38</f>
        <v>0</v>
      </c>
      <c r="CH38" s="125"/>
      <c r="CI38" s="126"/>
      <c r="CJ38" s="127"/>
      <c r="CK38" s="210">
        <f t="shared" si="1"/>
        <v>0</v>
      </c>
      <c r="CL38" s="124"/>
      <c r="CM38" s="210">
        <f t="shared" si="2"/>
        <v>0</v>
      </c>
      <c r="CN38" s="124"/>
      <c r="CO38" s="210">
        <f t="shared" si="3"/>
        <v>0</v>
      </c>
      <c r="CP38" s="125"/>
      <c r="CQ38" s="126"/>
      <c r="CR38" s="127"/>
      <c r="CS38" s="210">
        <f>SUM(CK38:CO38)-SUM(CC38:CG38)</f>
        <v>0</v>
      </c>
      <c r="CT38" s="125"/>
      <c r="CU38" s="126"/>
      <c r="CV38" s="127"/>
      <c r="CW38" s="13">
        <v>0</v>
      </c>
      <c r="CX38" s="119"/>
      <c r="CZ38" s="120"/>
      <c r="DA38" s="5"/>
      <c r="DB38" s="121"/>
      <c r="DC38" s="5"/>
      <c r="DD38" s="121"/>
      <c r="DE38" s="5"/>
      <c r="DF38" s="119"/>
      <c r="DH38" s="120"/>
      <c r="DI38" s="13"/>
      <c r="DJ38" s="124"/>
      <c r="DK38" s="13"/>
      <c r="DL38" s="124"/>
      <c r="DM38" s="13"/>
      <c r="DN38" s="125"/>
      <c r="DO38" s="126"/>
      <c r="DP38" s="127"/>
      <c r="DQ38" s="210">
        <f t="shared" si="4"/>
        <v>0</v>
      </c>
      <c r="DR38" s="125"/>
      <c r="DS38" s="126"/>
      <c r="DT38" s="127"/>
      <c r="DU38" s="518">
        <f>($CS38+$CW38+$DQ38)</f>
        <v>0</v>
      </c>
      <c r="DV38" s="119"/>
    </row>
    <row r="39" spans="1:126" ht="5.15" customHeight="1" x14ac:dyDescent="0.35">
      <c r="A39" s="115"/>
      <c r="B39" s="32"/>
      <c r="C39" s="46"/>
      <c r="D39" s="32"/>
      <c r="E39" s="32"/>
      <c r="F39" s="36"/>
      <c r="H39" s="29"/>
      <c r="I39" s="139"/>
      <c r="J39" s="140"/>
      <c r="K39" s="141"/>
      <c r="L39" s="142"/>
      <c r="M39" s="139"/>
      <c r="N39" s="140"/>
      <c r="O39" s="141"/>
      <c r="P39" s="142"/>
      <c r="Q39" s="563"/>
      <c r="R39" s="563"/>
      <c r="S39" s="563"/>
      <c r="T39" s="140"/>
      <c r="U39" s="141"/>
      <c r="V39" s="142"/>
      <c r="W39" s="121"/>
      <c r="X39" s="36"/>
      <c r="Z39" s="29"/>
      <c r="AA39" s="32"/>
      <c r="AB39" s="322"/>
      <c r="AD39" s="29"/>
      <c r="AE39" s="528"/>
      <c r="AF39" s="36"/>
      <c r="AH39" s="29"/>
      <c r="AI39" s="139"/>
      <c r="AJ39" s="140"/>
      <c r="AK39" s="141"/>
      <c r="AL39" s="142"/>
      <c r="AM39" s="323"/>
      <c r="AN39" s="140"/>
      <c r="AO39" s="141"/>
      <c r="AP39" s="142"/>
      <c r="AQ39" s="139"/>
      <c r="AR39" s="36"/>
      <c r="AT39" s="29"/>
      <c r="AU39" s="529"/>
      <c r="AV39" s="529"/>
      <c r="AW39" s="529"/>
      <c r="AX39" s="529"/>
      <c r="AY39" s="529"/>
      <c r="AZ39" s="530"/>
      <c r="BA39" s="531"/>
      <c r="BB39" s="532"/>
      <c r="BC39" s="529"/>
      <c r="BD39" s="529"/>
      <c r="BE39" s="529"/>
      <c r="BF39" s="529"/>
      <c r="BG39" s="529"/>
      <c r="BH39" s="36"/>
      <c r="BJ39" s="29"/>
      <c r="BK39" s="121"/>
      <c r="BL39" s="139"/>
      <c r="BM39" s="121"/>
      <c r="BN39" s="139"/>
      <c r="BO39" s="121"/>
      <c r="BP39" s="139"/>
      <c r="BQ39" s="121"/>
      <c r="BR39" s="36"/>
      <c r="BT39" s="29"/>
      <c r="BU39" s="143"/>
      <c r="BV39" s="143"/>
      <c r="BW39" s="143"/>
      <c r="BX39" s="143"/>
      <c r="BY39" s="143"/>
      <c r="BZ39" s="144"/>
      <c r="CA39" s="145"/>
      <c r="CB39" s="146"/>
      <c r="CC39" s="124"/>
      <c r="CD39" s="143"/>
      <c r="CE39" s="124"/>
      <c r="CF39" s="143"/>
      <c r="CG39" s="124"/>
      <c r="CH39" s="144"/>
      <c r="CI39" s="145"/>
      <c r="CJ39" s="146"/>
      <c r="CK39" s="124"/>
      <c r="CL39" s="143"/>
      <c r="CM39" s="124"/>
      <c r="CN39" s="143"/>
      <c r="CO39" s="124"/>
      <c r="CP39" s="144"/>
      <c r="CQ39" s="145"/>
      <c r="CR39" s="146"/>
      <c r="CS39" s="124"/>
      <c r="CT39" s="144"/>
      <c r="CU39" s="145"/>
      <c r="CV39" s="146"/>
      <c r="CW39" s="153"/>
      <c r="CX39" s="36"/>
      <c r="CZ39" s="29"/>
      <c r="DA39" s="139"/>
      <c r="DB39" s="139"/>
      <c r="DC39" s="139"/>
      <c r="DD39" s="139"/>
      <c r="DE39" s="139"/>
      <c r="DF39" s="36"/>
      <c r="DH39" s="29"/>
      <c r="DI39" s="143"/>
      <c r="DJ39" s="143"/>
      <c r="DK39" s="143"/>
      <c r="DL39" s="143"/>
      <c r="DM39" s="143"/>
      <c r="DN39" s="144"/>
      <c r="DO39" s="145"/>
      <c r="DP39" s="146"/>
      <c r="DQ39" s="124"/>
      <c r="DR39" s="144"/>
      <c r="DS39" s="145"/>
      <c r="DT39" s="146"/>
      <c r="DU39" s="185"/>
      <c r="DV39" s="36"/>
    </row>
    <row r="40" spans="1:126" s="92" customFormat="1" x14ac:dyDescent="0.35">
      <c r="A40" s="118"/>
      <c r="B40" s="46"/>
      <c r="C40" s="243" t="str">
        <f t="shared" si="5"/>
        <v/>
      </c>
      <c r="D40" s="46"/>
      <c r="E40" s="4"/>
      <c r="F40" s="119"/>
      <c r="H40" s="120"/>
      <c r="I40" s="15"/>
      <c r="J40" s="122"/>
      <c r="K40" s="40"/>
      <c r="L40" s="123"/>
      <c r="M40" s="15"/>
      <c r="N40" s="122"/>
      <c r="O40" s="40"/>
      <c r="P40" s="123"/>
      <c r="Q40" s="560"/>
      <c r="R40" s="224"/>
      <c r="S40" s="560"/>
      <c r="T40" s="122"/>
      <c r="U40" s="40"/>
      <c r="V40" s="123"/>
      <c r="W40" s="209">
        <f>$M40-$Q40+$S40</f>
        <v>0</v>
      </c>
      <c r="X40" s="119"/>
      <c r="Z40" s="120"/>
      <c r="AA40" s="1"/>
      <c r="AB40" s="318">
        <v>1</v>
      </c>
      <c r="AD40" s="120"/>
      <c r="AE40" s="535">
        <f>CHOOSE($AB40,0.99943093,1.00632145,1.00146975,0.99856453,0.96673817,0.98892415,0.98892415,0.98892415,0.99876082,1.01516534,1.01472985,0.99881908)</f>
        <v>0.99943093000000005</v>
      </c>
      <c r="AF40" s="119"/>
      <c r="AH40" s="120"/>
      <c r="AI40" s="15"/>
      <c r="AJ40" s="122"/>
      <c r="AK40" s="40"/>
      <c r="AL40" s="123"/>
      <c r="AM40" s="209">
        <f t="shared" si="0"/>
        <v>0</v>
      </c>
      <c r="AN40" s="122"/>
      <c r="AO40" s="40"/>
      <c r="AP40" s="123"/>
      <c r="AQ40" s="15"/>
      <c r="AR40" s="119"/>
      <c r="AT40" s="120"/>
      <c r="AU40" s="14"/>
      <c r="AV40" s="524"/>
      <c r="AW40" s="14"/>
      <c r="AX40" s="524"/>
      <c r="AY40" s="14"/>
      <c r="AZ40" s="525"/>
      <c r="BA40" s="526"/>
      <c r="BB40" s="527"/>
      <c r="BC40" s="14"/>
      <c r="BD40" s="524"/>
      <c r="BE40" s="14"/>
      <c r="BF40" s="524"/>
      <c r="BG40" s="14"/>
      <c r="BH40" s="119"/>
      <c r="BJ40" s="120"/>
      <c r="BK40" s="209">
        <f>ROUND(BQ40*BC40,0)</f>
        <v>0</v>
      </c>
      <c r="BL40" s="121"/>
      <c r="BM40" s="209">
        <f>ROUND($BQ40*BE40,0)</f>
        <v>0</v>
      </c>
      <c r="BN40" s="121"/>
      <c r="BO40" s="209">
        <f>BQ40-BK40-BM40</f>
        <v>0</v>
      </c>
      <c r="BP40" s="121"/>
      <c r="BQ40" s="209">
        <f>$AM40-$AQ40</f>
        <v>0</v>
      </c>
      <c r="BR40" s="119"/>
      <c r="BT40" s="120"/>
      <c r="BU40" s="13"/>
      <c r="BV40" s="124"/>
      <c r="BW40" s="13"/>
      <c r="BX40" s="124"/>
      <c r="BY40" s="13"/>
      <c r="BZ40" s="125"/>
      <c r="CA40" s="126"/>
      <c r="CB40" s="127"/>
      <c r="CC40" s="210">
        <f>(ROUND($I40*$AU40,0))*$BU40</f>
        <v>0</v>
      </c>
      <c r="CD40" s="124"/>
      <c r="CE40" s="210">
        <f>(ROUND($I40*$AW40,0))*BW40</f>
        <v>0</v>
      </c>
      <c r="CF40" s="124"/>
      <c r="CG40" s="210">
        <f>(I40-(ROUND((I40*AU40),0))-(ROUND((I40*AW40),0)))*BY40</f>
        <v>0</v>
      </c>
      <c r="CH40" s="125"/>
      <c r="CI40" s="126"/>
      <c r="CJ40" s="127"/>
      <c r="CK40" s="210">
        <f t="shared" si="1"/>
        <v>0</v>
      </c>
      <c r="CL40" s="124"/>
      <c r="CM40" s="210">
        <f t="shared" si="2"/>
        <v>0</v>
      </c>
      <c r="CN40" s="124"/>
      <c r="CO40" s="210">
        <f t="shared" si="3"/>
        <v>0</v>
      </c>
      <c r="CP40" s="125"/>
      <c r="CQ40" s="126"/>
      <c r="CR40" s="127"/>
      <c r="CS40" s="210">
        <f>SUM(CK40:CO40)-SUM(CC40:CG40)</f>
        <v>0</v>
      </c>
      <c r="CT40" s="125"/>
      <c r="CU40" s="126"/>
      <c r="CV40" s="127"/>
      <c r="CW40" s="13">
        <v>0</v>
      </c>
      <c r="CX40" s="119"/>
      <c r="CZ40" s="120"/>
      <c r="DA40" s="5"/>
      <c r="DB40" s="121"/>
      <c r="DC40" s="5"/>
      <c r="DD40" s="121"/>
      <c r="DE40" s="5"/>
      <c r="DF40" s="119"/>
      <c r="DH40" s="120"/>
      <c r="DI40" s="13"/>
      <c r="DJ40" s="124"/>
      <c r="DK40" s="13"/>
      <c r="DL40" s="124"/>
      <c r="DM40" s="13"/>
      <c r="DN40" s="125"/>
      <c r="DO40" s="126"/>
      <c r="DP40" s="127"/>
      <c r="DQ40" s="210">
        <f t="shared" si="4"/>
        <v>0</v>
      </c>
      <c r="DR40" s="125"/>
      <c r="DS40" s="126"/>
      <c r="DT40" s="127"/>
      <c r="DU40" s="518">
        <f>($CS40+$CW40+$DQ40)</f>
        <v>0</v>
      </c>
      <c r="DV40" s="119"/>
    </row>
    <row r="41" spans="1:126" ht="5.15" customHeight="1" x14ac:dyDescent="0.35">
      <c r="A41" s="115"/>
      <c r="B41" s="32"/>
      <c r="C41" s="46"/>
      <c r="D41" s="32"/>
      <c r="E41" s="32"/>
      <c r="F41" s="36"/>
      <c r="H41" s="29"/>
      <c r="I41" s="139"/>
      <c r="J41" s="140"/>
      <c r="K41" s="141"/>
      <c r="L41" s="142"/>
      <c r="M41" s="139"/>
      <c r="N41" s="140"/>
      <c r="O41" s="141"/>
      <c r="P41" s="142"/>
      <c r="Q41" s="563"/>
      <c r="R41" s="563"/>
      <c r="S41" s="563"/>
      <c r="T41" s="140"/>
      <c r="U41" s="141"/>
      <c r="V41" s="142"/>
      <c r="W41" s="121"/>
      <c r="X41" s="36"/>
      <c r="Z41" s="29"/>
      <c r="AA41" s="32"/>
      <c r="AB41" s="322"/>
      <c r="AD41" s="29"/>
      <c r="AE41" s="528"/>
      <c r="AF41" s="36"/>
      <c r="AH41" s="29"/>
      <c r="AI41" s="139"/>
      <c r="AJ41" s="140"/>
      <c r="AK41" s="141"/>
      <c r="AL41" s="142"/>
      <c r="AM41" s="323"/>
      <c r="AN41" s="140"/>
      <c r="AO41" s="141"/>
      <c r="AP41" s="142"/>
      <c r="AQ41" s="139"/>
      <c r="AR41" s="36"/>
      <c r="AT41" s="29"/>
      <c r="AU41" s="529"/>
      <c r="AV41" s="529"/>
      <c r="AW41" s="529"/>
      <c r="AX41" s="529"/>
      <c r="AY41" s="529"/>
      <c r="AZ41" s="530"/>
      <c r="BA41" s="531"/>
      <c r="BB41" s="532"/>
      <c r="BC41" s="529"/>
      <c r="BD41" s="529"/>
      <c r="BE41" s="529"/>
      <c r="BF41" s="529"/>
      <c r="BG41" s="529"/>
      <c r="BH41" s="36"/>
      <c r="BJ41" s="29"/>
      <c r="BK41" s="121"/>
      <c r="BL41" s="139"/>
      <c r="BM41" s="121"/>
      <c r="BN41" s="139"/>
      <c r="BO41" s="121"/>
      <c r="BP41" s="139"/>
      <c r="BQ41" s="121"/>
      <c r="BR41" s="36"/>
      <c r="BT41" s="29"/>
      <c r="BU41" s="143"/>
      <c r="BV41" s="143"/>
      <c r="BW41" s="143"/>
      <c r="BX41" s="143"/>
      <c r="BY41" s="143"/>
      <c r="BZ41" s="144"/>
      <c r="CA41" s="145"/>
      <c r="CB41" s="146"/>
      <c r="CC41" s="124"/>
      <c r="CD41" s="143"/>
      <c r="CE41" s="124"/>
      <c r="CF41" s="143"/>
      <c r="CG41" s="124"/>
      <c r="CH41" s="144"/>
      <c r="CI41" s="145"/>
      <c r="CJ41" s="146"/>
      <c r="CK41" s="124"/>
      <c r="CL41" s="143"/>
      <c r="CM41" s="124"/>
      <c r="CN41" s="143"/>
      <c r="CO41" s="124"/>
      <c r="CP41" s="144"/>
      <c r="CQ41" s="145"/>
      <c r="CR41" s="146"/>
      <c r="CS41" s="124"/>
      <c r="CT41" s="144"/>
      <c r="CU41" s="145"/>
      <c r="CV41" s="146"/>
      <c r="CW41" s="153"/>
      <c r="CX41" s="36"/>
      <c r="CZ41" s="29"/>
      <c r="DA41" s="139"/>
      <c r="DB41" s="139"/>
      <c r="DC41" s="139"/>
      <c r="DD41" s="139"/>
      <c r="DE41" s="139"/>
      <c r="DF41" s="36"/>
      <c r="DH41" s="29"/>
      <c r="DI41" s="143"/>
      <c r="DJ41" s="143"/>
      <c r="DK41" s="143"/>
      <c r="DL41" s="143"/>
      <c r="DM41" s="143"/>
      <c r="DN41" s="144"/>
      <c r="DO41" s="145"/>
      <c r="DP41" s="146"/>
      <c r="DQ41" s="124"/>
      <c r="DR41" s="144"/>
      <c r="DS41" s="145"/>
      <c r="DT41" s="146"/>
      <c r="DU41" s="185"/>
      <c r="DV41" s="36"/>
    </row>
    <row r="42" spans="1:126" s="92" customFormat="1" x14ac:dyDescent="0.35">
      <c r="A42" s="118"/>
      <c r="B42" s="46"/>
      <c r="C42" s="243" t="str">
        <f t="shared" si="5"/>
        <v/>
      </c>
      <c r="D42" s="46"/>
      <c r="E42" s="4"/>
      <c r="F42" s="119"/>
      <c r="H42" s="120"/>
      <c r="I42" s="15"/>
      <c r="J42" s="122"/>
      <c r="K42" s="40"/>
      <c r="L42" s="123"/>
      <c r="M42" s="15"/>
      <c r="N42" s="122"/>
      <c r="O42" s="40"/>
      <c r="P42" s="123"/>
      <c r="Q42" s="560"/>
      <c r="R42" s="224"/>
      <c r="S42" s="560"/>
      <c r="T42" s="122"/>
      <c r="U42" s="40"/>
      <c r="V42" s="123"/>
      <c r="W42" s="209">
        <f>$M42-$Q42+$S42</f>
        <v>0</v>
      </c>
      <c r="X42" s="119"/>
      <c r="Z42" s="120"/>
      <c r="AA42" s="1"/>
      <c r="AB42" s="318">
        <v>1</v>
      </c>
      <c r="AD42" s="120"/>
      <c r="AE42" s="535">
        <f>CHOOSE($AB42,0.99943093,1.00632145,1.00146975,0.99856453,0.96673817,0.98892415,0.98892415,0.98892415,0.99876082,1.01516534,1.01472985,0.99881908)</f>
        <v>0.99943093000000005</v>
      </c>
      <c r="AF42" s="119"/>
      <c r="AH42" s="120"/>
      <c r="AI42" s="15"/>
      <c r="AJ42" s="122"/>
      <c r="AK42" s="40"/>
      <c r="AL42" s="123"/>
      <c r="AM42" s="209">
        <f t="shared" si="0"/>
        <v>0</v>
      </c>
      <c r="AN42" s="122"/>
      <c r="AO42" s="40"/>
      <c r="AP42" s="123"/>
      <c r="AQ42" s="15"/>
      <c r="AR42" s="119"/>
      <c r="AT42" s="120"/>
      <c r="AU42" s="14"/>
      <c r="AV42" s="524"/>
      <c r="AW42" s="14"/>
      <c r="AX42" s="524"/>
      <c r="AY42" s="14"/>
      <c r="AZ42" s="525"/>
      <c r="BA42" s="526"/>
      <c r="BB42" s="527"/>
      <c r="BC42" s="14"/>
      <c r="BD42" s="524"/>
      <c r="BE42" s="14"/>
      <c r="BF42" s="524"/>
      <c r="BG42" s="14"/>
      <c r="BH42" s="119"/>
      <c r="BJ42" s="120"/>
      <c r="BK42" s="209">
        <f>ROUND(BQ42*BC42,0)</f>
        <v>0</v>
      </c>
      <c r="BL42" s="121"/>
      <c r="BM42" s="209">
        <f>ROUND($BQ42*BE42,0)</f>
        <v>0</v>
      </c>
      <c r="BN42" s="121"/>
      <c r="BO42" s="209">
        <f>BQ42-BK42-BM42</f>
        <v>0</v>
      </c>
      <c r="BP42" s="121"/>
      <c r="BQ42" s="209">
        <f>$AM42-$AQ42</f>
        <v>0</v>
      </c>
      <c r="BR42" s="119"/>
      <c r="BT42" s="120"/>
      <c r="BU42" s="13"/>
      <c r="BV42" s="124"/>
      <c r="BW42" s="13"/>
      <c r="BX42" s="124"/>
      <c r="BY42" s="13"/>
      <c r="BZ42" s="125"/>
      <c r="CA42" s="126"/>
      <c r="CB42" s="127"/>
      <c r="CC42" s="210">
        <f>(ROUND($I42*$AU42,0))*$BU42</f>
        <v>0</v>
      </c>
      <c r="CD42" s="124"/>
      <c r="CE42" s="210">
        <f>(ROUND($I42*$AW42,0))*BW42</f>
        <v>0</v>
      </c>
      <c r="CF42" s="124"/>
      <c r="CG42" s="210">
        <f>(I42-(ROUND((I42*AU42),0))-(ROUND((I42*AW42),0)))*BY42</f>
        <v>0</v>
      </c>
      <c r="CH42" s="125"/>
      <c r="CI42" s="126"/>
      <c r="CJ42" s="127"/>
      <c r="CK42" s="210">
        <f t="shared" si="1"/>
        <v>0</v>
      </c>
      <c r="CL42" s="124"/>
      <c r="CM42" s="210">
        <f t="shared" si="2"/>
        <v>0</v>
      </c>
      <c r="CN42" s="124"/>
      <c r="CO42" s="210">
        <f t="shared" si="3"/>
        <v>0</v>
      </c>
      <c r="CP42" s="125"/>
      <c r="CQ42" s="126"/>
      <c r="CR42" s="127"/>
      <c r="CS42" s="210">
        <f>SUM(CK42:CO42)-SUM(CC42:CG42)</f>
        <v>0</v>
      </c>
      <c r="CT42" s="125"/>
      <c r="CU42" s="126"/>
      <c r="CV42" s="127"/>
      <c r="CW42" s="13">
        <v>0</v>
      </c>
      <c r="CX42" s="119"/>
      <c r="CZ42" s="120"/>
      <c r="DA42" s="5"/>
      <c r="DB42" s="121"/>
      <c r="DC42" s="5"/>
      <c r="DD42" s="121"/>
      <c r="DE42" s="5"/>
      <c r="DF42" s="119"/>
      <c r="DH42" s="120"/>
      <c r="DI42" s="13"/>
      <c r="DJ42" s="124"/>
      <c r="DK42" s="13"/>
      <c r="DL42" s="124"/>
      <c r="DM42" s="13"/>
      <c r="DN42" s="125"/>
      <c r="DO42" s="126"/>
      <c r="DP42" s="127"/>
      <c r="DQ42" s="210">
        <f t="shared" si="4"/>
        <v>0</v>
      </c>
      <c r="DR42" s="125"/>
      <c r="DS42" s="126"/>
      <c r="DT42" s="127"/>
      <c r="DU42" s="518">
        <f>($CS42+$CW42+$DQ42)</f>
        <v>0</v>
      </c>
      <c r="DV42" s="119"/>
    </row>
    <row r="43" spans="1:126" ht="5.15" customHeight="1" x14ac:dyDescent="0.35">
      <c r="A43" s="115"/>
      <c r="B43" s="32"/>
      <c r="C43" s="46"/>
      <c r="D43" s="32"/>
      <c r="E43" s="32"/>
      <c r="F43" s="36"/>
      <c r="H43" s="29"/>
      <c r="I43" s="139"/>
      <c r="J43" s="140"/>
      <c r="K43" s="141"/>
      <c r="L43" s="142"/>
      <c r="M43" s="139"/>
      <c r="N43" s="140"/>
      <c r="O43" s="141"/>
      <c r="P43" s="142"/>
      <c r="Q43" s="563"/>
      <c r="R43" s="563"/>
      <c r="S43" s="563"/>
      <c r="T43" s="140"/>
      <c r="U43" s="141"/>
      <c r="V43" s="142"/>
      <c r="W43" s="121"/>
      <c r="X43" s="36"/>
      <c r="Z43" s="29"/>
      <c r="AA43" s="32"/>
      <c r="AB43" s="322"/>
      <c r="AD43" s="29"/>
      <c r="AE43" s="528"/>
      <c r="AF43" s="36"/>
      <c r="AH43" s="29"/>
      <c r="AI43" s="139"/>
      <c r="AJ43" s="140"/>
      <c r="AK43" s="141"/>
      <c r="AL43" s="142"/>
      <c r="AM43" s="323"/>
      <c r="AN43" s="140"/>
      <c r="AO43" s="141"/>
      <c r="AP43" s="142"/>
      <c r="AQ43" s="139"/>
      <c r="AR43" s="36"/>
      <c r="AT43" s="29"/>
      <c r="AU43" s="529"/>
      <c r="AV43" s="529"/>
      <c r="AW43" s="529"/>
      <c r="AX43" s="529"/>
      <c r="AY43" s="529"/>
      <c r="AZ43" s="530"/>
      <c r="BA43" s="531"/>
      <c r="BB43" s="532"/>
      <c r="BC43" s="529"/>
      <c r="BD43" s="529"/>
      <c r="BE43" s="529"/>
      <c r="BF43" s="529"/>
      <c r="BG43" s="529"/>
      <c r="BH43" s="36"/>
      <c r="BJ43" s="29"/>
      <c r="BK43" s="121"/>
      <c r="BL43" s="139"/>
      <c r="BM43" s="121"/>
      <c r="BN43" s="139"/>
      <c r="BO43" s="121"/>
      <c r="BP43" s="139"/>
      <c r="BQ43" s="121"/>
      <c r="BR43" s="36"/>
      <c r="BT43" s="29"/>
      <c r="BU43" s="143"/>
      <c r="BV43" s="143"/>
      <c r="BW43" s="143"/>
      <c r="BX43" s="143"/>
      <c r="BY43" s="143"/>
      <c r="BZ43" s="144"/>
      <c r="CA43" s="145"/>
      <c r="CB43" s="146"/>
      <c r="CC43" s="124"/>
      <c r="CD43" s="143"/>
      <c r="CE43" s="124"/>
      <c r="CF43" s="143"/>
      <c r="CG43" s="124"/>
      <c r="CH43" s="144"/>
      <c r="CI43" s="145"/>
      <c r="CJ43" s="146"/>
      <c r="CK43" s="124"/>
      <c r="CL43" s="143"/>
      <c r="CM43" s="124"/>
      <c r="CN43" s="143"/>
      <c r="CO43" s="124"/>
      <c r="CP43" s="144"/>
      <c r="CQ43" s="145"/>
      <c r="CR43" s="146"/>
      <c r="CS43" s="124"/>
      <c r="CT43" s="144"/>
      <c r="CU43" s="145"/>
      <c r="CV43" s="146"/>
      <c r="CW43" s="153"/>
      <c r="CX43" s="36"/>
      <c r="CZ43" s="29"/>
      <c r="DA43" s="139"/>
      <c r="DB43" s="139"/>
      <c r="DC43" s="139"/>
      <c r="DD43" s="139"/>
      <c r="DE43" s="139"/>
      <c r="DF43" s="36"/>
      <c r="DH43" s="29"/>
      <c r="DI43" s="143"/>
      <c r="DJ43" s="143"/>
      <c r="DK43" s="143"/>
      <c r="DL43" s="143"/>
      <c r="DM43" s="143"/>
      <c r="DN43" s="144"/>
      <c r="DO43" s="145"/>
      <c r="DP43" s="146"/>
      <c r="DQ43" s="124"/>
      <c r="DR43" s="144"/>
      <c r="DS43" s="145"/>
      <c r="DT43" s="146"/>
      <c r="DU43" s="185"/>
      <c r="DV43" s="36"/>
    </row>
    <row r="44" spans="1:126" s="92" customFormat="1" x14ac:dyDescent="0.35">
      <c r="A44" s="118"/>
      <c r="B44" s="46"/>
      <c r="C44" s="243" t="str">
        <f t="shared" si="5"/>
        <v/>
      </c>
      <c r="D44" s="46"/>
      <c r="E44" s="4"/>
      <c r="F44" s="119"/>
      <c r="H44" s="120"/>
      <c r="I44" s="15"/>
      <c r="J44" s="122"/>
      <c r="K44" s="40"/>
      <c r="L44" s="123"/>
      <c r="M44" s="15"/>
      <c r="N44" s="122"/>
      <c r="O44" s="40"/>
      <c r="P44" s="123"/>
      <c r="Q44" s="560"/>
      <c r="R44" s="224"/>
      <c r="S44" s="560"/>
      <c r="T44" s="122"/>
      <c r="U44" s="40"/>
      <c r="V44" s="123"/>
      <c r="W44" s="209">
        <f>$M44-$Q44+$S44</f>
        <v>0</v>
      </c>
      <c r="X44" s="119"/>
      <c r="Z44" s="120"/>
      <c r="AA44" s="1"/>
      <c r="AB44" s="318">
        <v>1</v>
      </c>
      <c r="AD44" s="120"/>
      <c r="AE44" s="535">
        <f>CHOOSE($AB44,0.99943093,1.00632145,1.00146975,0.99856453,0.96673817,0.98892415,0.98892415,0.98892415,0.99876082,1.01516534,1.01472985,0.99881908)</f>
        <v>0.99943093000000005</v>
      </c>
      <c r="AF44" s="119"/>
      <c r="AH44" s="120"/>
      <c r="AI44" s="15"/>
      <c r="AJ44" s="122"/>
      <c r="AK44" s="40"/>
      <c r="AL44" s="123"/>
      <c r="AM44" s="209">
        <f t="shared" si="0"/>
        <v>0</v>
      </c>
      <c r="AN44" s="122"/>
      <c r="AO44" s="40"/>
      <c r="AP44" s="123"/>
      <c r="AQ44" s="15"/>
      <c r="AR44" s="119"/>
      <c r="AT44" s="120"/>
      <c r="AU44" s="14"/>
      <c r="AV44" s="524"/>
      <c r="AW44" s="14"/>
      <c r="AX44" s="524"/>
      <c r="AY44" s="14"/>
      <c r="AZ44" s="525"/>
      <c r="BA44" s="526"/>
      <c r="BB44" s="527"/>
      <c r="BC44" s="14"/>
      <c r="BD44" s="524"/>
      <c r="BE44" s="14"/>
      <c r="BF44" s="524"/>
      <c r="BG44" s="14"/>
      <c r="BH44" s="119"/>
      <c r="BJ44" s="120"/>
      <c r="BK44" s="209">
        <f>ROUND(BQ44*BC44,0)</f>
        <v>0</v>
      </c>
      <c r="BL44" s="121"/>
      <c r="BM44" s="209">
        <f>ROUND($BQ44*BE44,0)</f>
        <v>0</v>
      </c>
      <c r="BN44" s="121"/>
      <c r="BO44" s="209">
        <f>BQ44-BK44-BM44</f>
        <v>0</v>
      </c>
      <c r="BP44" s="121"/>
      <c r="BQ44" s="209">
        <f>$AM44-$AQ44</f>
        <v>0</v>
      </c>
      <c r="BR44" s="119"/>
      <c r="BT44" s="120"/>
      <c r="BU44" s="13"/>
      <c r="BV44" s="124"/>
      <c r="BW44" s="13"/>
      <c r="BX44" s="124"/>
      <c r="BY44" s="13"/>
      <c r="BZ44" s="125"/>
      <c r="CA44" s="126"/>
      <c r="CB44" s="127"/>
      <c r="CC44" s="210">
        <f>(ROUND($I44*$AU44,0))*$BU44</f>
        <v>0</v>
      </c>
      <c r="CD44" s="124"/>
      <c r="CE44" s="210">
        <f>(ROUND($I44*$AW44,0))*BW44</f>
        <v>0</v>
      </c>
      <c r="CF44" s="124"/>
      <c r="CG44" s="210">
        <f>(I44-(ROUND((I44*AU44),0))-(ROUND((I44*AW44),0)))*BY44</f>
        <v>0</v>
      </c>
      <c r="CH44" s="125"/>
      <c r="CI44" s="126"/>
      <c r="CJ44" s="127"/>
      <c r="CK44" s="210">
        <f t="shared" si="1"/>
        <v>0</v>
      </c>
      <c r="CL44" s="124"/>
      <c r="CM44" s="210">
        <f t="shared" si="2"/>
        <v>0</v>
      </c>
      <c r="CN44" s="124"/>
      <c r="CO44" s="210">
        <f t="shared" si="3"/>
        <v>0</v>
      </c>
      <c r="CP44" s="125"/>
      <c r="CQ44" s="126"/>
      <c r="CR44" s="127"/>
      <c r="CS44" s="210">
        <f>SUM(CK44:CO44)-SUM(CC44:CG44)</f>
        <v>0</v>
      </c>
      <c r="CT44" s="125"/>
      <c r="CU44" s="126"/>
      <c r="CV44" s="127"/>
      <c r="CW44" s="13">
        <v>0</v>
      </c>
      <c r="CX44" s="119"/>
      <c r="CZ44" s="120"/>
      <c r="DA44" s="5"/>
      <c r="DB44" s="121"/>
      <c r="DC44" s="5"/>
      <c r="DD44" s="121"/>
      <c r="DE44" s="5"/>
      <c r="DF44" s="119"/>
      <c r="DH44" s="120"/>
      <c r="DI44" s="13"/>
      <c r="DJ44" s="124"/>
      <c r="DK44" s="13"/>
      <c r="DL44" s="124"/>
      <c r="DM44" s="13"/>
      <c r="DN44" s="125"/>
      <c r="DO44" s="126"/>
      <c r="DP44" s="127"/>
      <c r="DQ44" s="210">
        <f t="shared" si="4"/>
        <v>0</v>
      </c>
      <c r="DR44" s="125"/>
      <c r="DS44" s="126"/>
      <c r="DT44" s="127"/>
      <c r="DU44" s="518">
        <f>($CS44+$CW44+$DQ44)</f>
        <v>0</v>
      </c>
      <c r="DV44" s="119"/>
    </row>
    <row r="45" spans="1:126" ht="5.15" customHeight="1" x14ac:dyDescent="0.35">
      <c r="A45" s="115"/>
      <c r="B45" s="32"/>
      <c r="C45" s="46"/>
      <c r="D45" s="32"/>
      <c r="E45" s="32"/>
      <c r="F45" s="36"/>
      <c r="H45" s="29"/>
      <c r="I45" s="139"/>
      <c r="J45" s="140"/>
      <c r="K45" s="141"/>
      <c r="L45" s="142"/>
      <c r="M45" s="139"/>
      <c r="N45" s="140"/>
      <c r="O45" s="141"/>
      <c r="P45" s="142"/>
      <c r="Q45" s="563"/>
      <c r="R45" s="563"/>
      <c r="S45" s="563"/>
      <c r="T45" s="140"/>
      <c r="U45" s="141"/>
      <c r="V45" s="142"/>
      <c r="W45" s="121"/>
      <c r="X45" s="36"/>
      <c r="Z45" s="29"/>
      <c r="AA45" s="32"/>
      <c r="AB45" s="322"/>
      <c r="AD45" s="29"/>
      <c r="AE45" s="528"/>
      <c r="AF45" s="36"/>
      <c r="AH45" s="29"/>
      <c r="AI45" s="139"/>
      <c r="AJ45" s="140"/>
      <c r="AK45" s="141"/>
      <c r="AL45" s="142"/>
      <c r="AM45" s="323"/>
      <c r="AN45" s="140"/>
      <c r="AO45" s="141"/>
      <c r="AP45" s="142"/>
      <c r="AQ45" s="139"/>
      <c r="AR45" s="36"/>
      <c r="AT45" s="29"/>
      <c r="AU45" s="529"/>
      <c r="AV45" s="529"/>
      <c r="AW45" s="529"/>
      <c r="AX45" s="529"/>
      <c r="AY45" s="529"/>
      <c r="AZ45" s="530"/>
      <c r="BA45" s="531"/>
      <c r="BB45" s="532"/>
      <c r="BC45" s="529"/>
      <c r="BD45" s="529"/>
      <c r="BE45" s="529"/>
      <c r="BF45" s="529"/>
      <c r="BG45" s="529"/>
      <c r="BH45" s="36"/>
      <c r="BJ45" s="29"/>
      <c r="BK45" s="121"/>
      <c r="BL45" s="139"/>
      <c r="BM45" s="121"/>
      <c r="BN45" s="139"/>
      <c r="BO45" s="121"/>
      <c r="BP45" s="139"/>
      <c r="BQ45" s="121"/>
      <c r="BR45" s="36"/>
      <c r="BT45" s="29"/>
      <c r="BU45" s="143"/>
      <c r="BV45" s="143"/>
      <c r="BW45" s="143"/>
      <c r="BX45" s="143"/>
      <c r="BY45" s="143"/>
      <c r="BZ45" s="144"/>
      <c r="CA45" s="145"/>
      <c r="CB45" s="146"/>
      <c r="CC45" s="124"/>
      <c r="CD45" s="143"/>
      <c r="CE45" s="124"/>
      <c r="CF45" s="143"/>
      <c r="CG45" s="124"/>
      <c r="CH45" s="144"/>
      <c r="CI45" s="145"/>
      <c r="CJ45" s="146"/>
      <c r="CK45" s="124"/>
      <c r="CL45" s="143"/>
      <c r="CM45" s="124"/>
      <c r="CN45" s="143"/>
      <c r="CO45" s="124"/>
      <c r="CP45" s="144"/>
      <c r="CQ45" s="145"/>
      <c r="CR45" s="146"/>
      <c r="CS45" s="124"/>
      <c r="CT45" s="144"/>
      <c r="CU45" s="145"/>
      <c r="CV45" s="146"/>
      <c r="CW45" s="153"/>
      <c r="CX45" s="36"/>
      <c r="CZ45" s="29"/>
      <c r="DA45" s="139"/>
      <c r="DB45" s="139"/>
      <c r="DC45" s="139"/>
      <c r="DD45" s="139"/>
      <c r="DE45" s="139"/>
      <c r="DF45" s="36"/>
      <c r="DH45" s="29"/>
      <c r="DI45" s="143"/>
      <c r="DJ45" s="143"/>
      <c r="DK45" s="143"/>
      <c r="DL45" s="143"/>
      <c r="DM45" s="143"/>
      <c r="DN45" s="144"/>
      <c r="DO45" s="145"/>
      <c r="DP45" s="146"/>
      <c r="DQ45" s="124"/>
      <c r="DR45" s="144"/>
      <c r="DS45" s="145"/>
      <c r="DT45" s="146"/>
      <c r="DU45" s="185"/>
      <c r="DV45" s="36"/>
    </row>
    <row r="46" spans="1:126" s="92" customFormat="1" x14ac:dyDescent="0.35">
      <c r="A46" s="118"/>
      <c r="B46" s="46"/>
      <c r="C46" s="243" t="str">
        <f t="shared" si="5"/>
        <v/>
      </c>
      <c r="D46" s="46"/>
      <c r="E46" s="4"/>
      <c r="F46" s="119"/>
      <c r="H46" s="120"/>
      <c r="I46" s="15"/>
      <c r="J46" s="122"/>
      <c r="K46" s="40"/>
      <c r="L46" s="123"/>
      <c r="M46" s="15"/>
      <c r="N46" s="122"/>
      <c r="O46" s="40"/>
      <c r="P46" s="123"/>
      <c r="Q46" s="560"/>
      <c r="R46" s="224"/>
      <c r="S46" s="560"/>
      <c r="T46" s="122"/>
      <c r="U46" s="40"/>
      <c r="V46" s="123"/>
      <c r="W46" s="209">
        <f>$M46-$Q46+$S46</f>
        <v>0</v>
      </c>
      <c r="X46" s="119"/>
      <c r="Z46" s="120"/>
      <c r="AA46" s="1"/>
      <c r="AB46" s="318">
        <v>1</v>
      </c>
      <c r="AD46" s="120"/>
      <c r="AE46" s="535">
        <f>CHOOSE($AB46,0.99943093,1.00632145,1.00146975,0.99856453,0.96673817,0.98892415,0.98892415,0.98892415,0.99876082,1.01516534,1.01472985,0.99881908)</f>
        <v>0.99943093000000005</v>
      </c>
      <c r="AF46" s="119"/>
      <c r="AH46" s="120"/>
      <c r="AI46" s="15"/>
      <c r="AJ46" s="122"/>
      <c r="AK46" s="40"/>
      <c r="AL46" s="123"/>
      <c r="AM46" s="209">
        <f t="shared" si="0"/>
        <v>0</v>
      </c>
      <c r="AN46" s="122"/>
      <c r="AO46" s="40"/>
      <c r="AP46" s="123"/>
      <c r="AQ46" s="15"/>
      <c r="AR46" s="119"/>
      <c r="AT46" s="120"/>
      <c r="AU46" s="14"/>
      <c r="AV46" s="524"/>
      <c r="AW46" s="14"/>
      <c r="AX46" s="524"/>
      <c r="AY46" s="14"/>
      <c r="AZ46" s="525"/>
      <c r="BA46" s="526"/>
      <c r="BB46" s="527"/>
      <c r="BC46" s="14"/>
      <c r="BD46" s="524"/>
      <c r="BE46" s="14"/>
      <c r="BF46" s="524"/>
      <c r="BG46" s="14"/>
      <c r="BH46" s="119"/>
      <c r="BJ46" s="120"/>
      <c r="BK46" s="209">
        <f>ROUND(BQ46*BC46,0)</f>
        <v>0</v>
      </c>
      <c r="BL46" s="121"/>
      <c r="BM46" s="209">
        <f>ROUND($BQ46*BE46,0)</f>
        <v>0</v>
      </c>
      <c r="BN46" s="121"/>
      <c r="BO46" s="209">
        <f>BQ46-BK46-BM46</f>
        <v>0</v>
      </c>
      <c r="BP46" s="121"/>
      <c r="BQ46" s="209">
        <f>$AM46-$AQ46</f>
        <v>0</v>
      </c>
      <c r="BR46" s="119"/>
      <c r="BT46" s="120"/>
      <c r="BU46" s="13"/>
      <c r="BV46" s="124"/>
      <c r="BW46" s="13"/>
      <c r="BX46" s="124"/>
      <c r="BY46" s="13"/>
      <c r="BZ46" s="125"/>
      <c r="CA46" s="126"/>
      <c r="CB46" s="127"/>
      <c r="CC46" s="210">
        <f>(ROUND($I46*$AU46,0))*$BU46</f>
        <v>0</v>
      </c>
      <c r="CD46" s="124"/>
      <c r="CE46" s="210">
        <f>(ROUND($I46*$AW46,0))*BW46</f>
        <v>0</v>
      </c>
      <c r="CF46" s="124"/>
      <c r="CG46" s="210">
        <f>(I46-(ROUND((I46*AU46),0))-(ROUND((I46*AW46),0)))*BY46</f>
        <v>0</v>
      </c>
      <c r="CH46" s="125"/>
      <c r="CI46" s="126"/>
      <c r="CJ46" s="127"/>
      <c r="CK46" s="210">
        <f t="shared" si="1"/>
        <v>0</v>
      </c>
      <c r="CL46" s="124"/>
      <c r="CM46" s="210">
        <f t="shared" si="2"/>
        <v>0</v>
      </c>
      <c r="CN46" s="124"/>
      <c r="CO46" s="210">
        <f t="shared" si="3"/>
        <v>0</v>
      </c>
      <c r="CP46" s="125"/>
      <c r="CQ46" s="126"/>
      <c r="CR46" s="127"/>
      <c r="CS46" s="210">
        <f>SUM(CK46:CO46)-SUM(CC46:CG46)</f>
        <v>0</v>
      </c>
      <c r="CT46" s="125"/>
      <c r="CU46" s="126"/>
      <c r="CV46" s="127"/>
      <c r="CW46" s="13">
        <v>0</v>
      </c>
      <c r="CX46" s="119"/>
      <c r="CZ46" s="120"/>
      <c r="DA46" s="5"/>
      <c r="DB46" s="121"/>
      <c r="DC46" s="5"/>
      <c r="DD46" s="121"/>
      <c r="DE46" s="5"/>
      <c r="DF46" s="119"/>
      <c r="DH46" s="120"/>
      <c r="DI46" s="13"/>
      <c r="DJ46" s="124"/>
      <c r="DK46" s="13"/>
      <c r="DL46" s="124"/>
      <c r="DM46" s="13"/>
      <c r="DN46" s="125"/>
      <c r="DO46" s="126"/>
      <c r="DP46" s="127"/>
      <c r="DQ46" s="210">
        <f>(SUMPRODUCT($DA46:$DE46,$DI46:$DM46))</f>
        <v>0</v>
      </c>
      <c r="DR46" s="125"/>
      <c r="DS46" s="126"/>
      <c r="DT46" s="127"/>
      <c r="DU46" s="518">
        <f>($CS46+$CW46+$DQ46)</f>
        <v>0</v>
      </c>
      <c r="DV46" s="119"/>
    </row>
    <row r="47" spans="1:126" ht="5.15" customHeight="1" x14ac:dyDescent="0.35">
      <c r="A47" s="115"/>
      <c r="B47" s="32"/>
      <c r="C47" s="46"/>
      <c r="D47" s="32"/>
      <c r="E47" s="32"/>
      <c r="F47" s="36"/>
      <c r="H47" s="29"/>
      <c r="I47" s="139"/>
      <c r="J47" s="140"/>
      <c r="K47" s="141"/>
      <c r="L47" s="142"/>
      <c r="M47" s="139"/>
      <c r="N47" s="140"/>
      <c r="O47" s="141"/>
      <c r="P47" s="142"/>
      <c r="Q47" s="563"/>
      <c r="R47" s="563"/>
      <c r="S47" s="563"/>
      <c r="T47" s="140"/>
      <c r="U47" s="141"/>
      <c r="V47" s="142"/>
      <c r="W47" s="121"/>
      <c r="X47" s="36"/>
      <c r="Z47" s="29"/>
      <c r="AA47" s="32"/>
      <c r="AB47" s="322"/>
      <c r="AD47" s="29"/>
      <c r="AE47" s="528"/>
      <c r="AF47" s="36"/>
      <c r="AH47" s="29"/>
      <c r="AI47" s="139"/>
      <c r="AJ47" s="140"/>
      <c r="AK47" s="141"/>
      <c r="AL47" s="142"/>
      <c r="AM47" s="323"/>
      <c r="AN47" s="140"/>
      <c r="AO47" s="141"/>
      <c r="AP47" s="142"/>
      <c r="AQ47" s="139"/>
      <c r="AR47" s="36"/>
      <c r="AT47" s="29"/>
      <c r="AU47" s="529"/>
      <c r="AV47" s="529"/>
      <c r="AW47" s="529"/>
      <c r="AX47" s="529"/>
      <c r="AY47" s="529"/>
      <c r="AZ47" s="530"/>
      <c r="BA47" s="531"/>
      <c r="BB47" s="532"/>
      <c r="BC47" s="529"/>
      <c r="BD47" s="529"/>
      <c r="BE47" s="529"/>
      <c r="BF47" s="529"/>
      <c r="BG47" s="529"/>
      <c r="BH47" s="36"/>
      <c r="BJ47" s="29"/>
      <c r="BK47" s="121"/>
      <c r="BL47" s="139"/>
      <c r="BM47" s="121"/>
      <c r="BN47" s="139"/>
      <c r="BO47" s="121"/>
      <c r="BP47" s="139"/>
      <c r="BQ47" s="121"/>
      <c r="BR47" s="36"/>
      <c r="BT47" s="29"/>
      <c r="BU47" s="143"/>
      <c r="BV47" s="143"/>
      <c r="BW47" s="143"/>
      <c r="BX47" s="143"/>
      <c r="BY47" s="143"/>
      <c r="BZ47" s="144"/>
      <c r="CA47" s="145"/>
      <c r="CB47" s="146"/>
      <c r="CC47" s="124"/>
      <c r="CD47" s="143"/>
      <c r="CE47" s="124"/>
      <c r="CF47" s="143"/>
      <c r="CG47" s="124"/>
      <c r="CH47" s="144"/>
      <c r="CI47" s="145"/>
      <c r="CJ47" s="146"/>
      <c r="CK47" s="124"/>
      <c r="CL47" s="143"/>
      <c r="CM47" s="124"/>
      <c r="CN47" s="143"/>
      <c r="CO47" s="124"/>
      <c r="CP47" s="144"/>
      <c r="CQ47" s="145"/>
      <c r="CR47" s="146"/>
      <c r="CS47" s="124"/>
      <c r="CT47" s="144"/>
      <c r="CU47" s="145"/>
      <c r="CV47" s="146"/>
      <c r="CW47" s="153"/>
      <c r="CX47" s="36"/>
      <c r="CZ47" s="29"/>
      <c r="DA47" s="139"/>
      <c r="DB47" s="139"/>
      <c r="DC47" s="139"/>
      <c r="DD47" s="139"/>
      <c r="DE47" s="139"/>
      <c r="DF47" s="36"/>
      <c r="DH47" s="29"/>
      <c r="DI47" s="143"/>
      <c r="DJ47" s="143"/>
      <c r="DK47" s="143"/>
      <c r="DL47" s="143"/>
      <c r="DM47" s="143"/>
      <c r="DN47" s="144"/>
      <c r="DO47" s="145"/>
      <c r="DP47" s="146"/>
      <c r="DQ47" s="124"/>
      <c r="DR47" s="144"/>
      <c r="DS47" s="145"/>
      <c r="DT47" s="146"/>
      <c r="DU47" s="185"/>
      <c r="DV47" s="36"/>
    </row>
    <row r="48" spans="1:126" s="92" customFormat="1" x14ac:dyDescent="0.35">
      <c r="A48" s="118"/>
      <c r="B48" s="46"/>
      <c r="C48" s="243" t="str">
        <f t="shared" si="5"/>
        <v/>
      </c>
      <c r="D48" s="46"/>
      <c r="E48" s="4"/>
      <c r="F48" s="119"/>
      <c r="H48" s="120"/>
      <c r="I48" s="15"/>
      <c r="J48" s="122"/>
      <c r="K48" s="40"/>
      <c r="L48" s="123"/>
      <c r="M48" s="15"/>
      <c r="N48" s="122"/>
      <c r="O48" s="40"/>
      <c r="P48" s="123"/>
      <c r="Q48" s="560"/>
      <c r="R48" s="224"/>
      <c r="S48" s="560"/>
      <c r="T48" s="122"/>
      <c r="U48" s="40"/>
      <c r="V48" s="123"/>
      <c r="W48" s="209">
        <f>$M48-$Q48+$S48</f>
        <v>0</v>
      </c>
      <c r="X48" s="119"/>
      <c r="Z48" s="120"/>
      <c r="AA48" s="1"/>
      <c r="AB48" s="318">
        <v>1</v>
      </c>
      <c r="AD48" s="120"/>
      <c r="AE48" s="535">
        <f>CHOOSE($AB48,0.99943093,1.00632145,1.00146975,0.99856453,0.96673817,0.98892415,0.98892415,0.98892415,0.99876082,1.01516534,1.01472985,0.99881908)</f>
        <v>0.99943093000000005</v>
      </c>
      <c r="AF48" s="119"/>
      <c r="AH48" s="120"/>
      <c r="AI48" s="15"/>
      <c r="AJ48" s="122"/>
      <c r="AK48" s="40"/>
      <c r="AL48" s="123"/>
      <c r="AM48" s="209">
        <f t="shared" si="0"/>
        <v>0</v>
      </c>
      <c r="AN48" s="122"/>
      <c r="AO48" s="40"/>
      <c r="AP48" s="123"/>
      <c r="AQ48" s="15"/>
      <c r="AR48" s="119"/>
      <c r="AT48" s="120"/>
      <c r="AU48" s="14"/>
      <c r="AV48" s="524"/>
      <c r="AW48" s="14"/>
      <c r="AX48" s="524"/>
      <c r="AY48" s="14"/>
      <c r="AZ48" s="525"/>
      <c r="BA48" s="526"/>
      <c r="BB48" s="527"/>
      <c r="BC48" s="14"/>
      <c r="BD48" s="524"/>
      <c r="BE48" s="14"/>
      <c r="BF48" s="524"/>
      <c r="BG48" s="14"/>
      <c r="BH48" s="119"/>
      <c r="BJ48" s="120"/>
      <c r="BK48" s="209">
        <f>ROUND(BQ48*BC48,0)</f>
        <v>0</v>
      </c>
      <c r="BL48" s="121"/>
      <c r="BM48" s="209">
        <f>ROUND($BQ48*BE48,0)</f>
        <v>0</v>
      </c>
      <c r="BN48" s="121"/>
      <c r="BO48" s="209">
        <f>BQ48-BK48-BM48</f>
        <v>0</v>
      </c>
      <c r="BP48" s="121"/>
      <c r="BQ48" s="209">
        <f>$AM48-$AQ48</f>
        <v>0</v>
      </c>
      <c r="BR48" s="119"/>
      <c r="BT48" s="120"/>
      <c r="BU48" s="13"/>
      <c r="BV48" s="124"/>
      <c r="BW48" s="13"/>
      <c r="BX48" s="124"/>
      <c r="BY48" s="13"/>
      <c r="BZ48" s="125"/>
      <c r="CA48" s="126"/>
      <c r="CB48" s="127"/>
      <c r="CC48" s="210">
        <f>(ROUND($I48*$AU48,0))*$BU48</f>
        <v>0</v>
      </c>
      <c r="CD48" s="124"/>
      <c r="CE48" s="210">
        <f>(ROUND($I48*$AW48,0))*BW48</f>
        <v>0</v>
      </c>
      <c r="CF48" s="124"/>
      <c r="CG48" s="210">
        <f>(I48-(ROUND((I48*AU48),0))-(ROUND((I48*AW48),0)))*BY48</f>
        <v>0</v>
      </c>
      <c r="CH48" s="125"/>
      <c r="CI48" s="126"/>
      <c r="CJ48" s="127"/>
      <c r="CK48" s="210">
        <f t="shared" si="1"/>
        <v>0</v>
      </c>
      <c r="CL48" s="124"/>
      <c r="CM48" s="210">
        <f t="shared" si="2"/>
        <v>0</v>
      </c>
      <c r="CN48" s="124"/>
      <c r="CO48" s="210">
        <f t="shared" si="3"/>
        <v>0</v>
      </c>
      <c r="CP48" s="125"/>
      <c r="CQ48" s="126"/>
      <c r="CR48" s="127"/>
      <c r="CS48" s="210">
        <f>SUM(CK48:CO48)-SUM(CC48:CG48)</f>
        <v>0</v>
      </c>
      <c r="CT48" s="125"/>
      <c r="CU48" s="126"/>
      <c r="CV48" s="127"/>
      <c r="CW48" s="13">
        <v>0</v>
      </c>
      <c r="CX48" s="119"/>
      <c r="CZ48" s="120"/>
      <c r="DA48" s="5"/>
      <c r="DB48" s="121"/>
      <c r="DC48" s="5"/>
      <c r="DD48" s="121"/>
      <c r="DE48" s="5"/>
      <c r="DF48" s="119"/>
      <c r="DH48" s="120"/>
      <c r="DI48" s="13"/>
      <c r="DJ48" s="124"/>
      <c r="DK48" s="13"/>
      <c r="DL48" s="124"/>
      <c r="DM48" s="13"/>
      <c r="DN48" s="125"/>
      <c r="DO48" s="126"/>
      <c r="DP48" s="127"/>
      <c r="DQ48" s="210">
        <f t="shared" si="4"/>
        <v>0</v>
      </c>
      <c r="DR48" s="125"/>
      <c r="DS48" s="126"/>
      <c r="DT48" s="127"/>
      <c r="DU48" s="518">
        <f>($CS48+$CW48+$DQ48)</f>
        <v>0</v>
      </c>
      <c r="DV48" s="119"/>
    </row>
    <row r="49" spans="1:126" ht="5.15" customHeight="1" x14ac:dyDescent="0.35">
      <c r="A49" s="115"/>
      <c r="B49" s="32"/>
      <c r="C49" s="46"/>
      <c r="D49" s="32"/>
      <c r="E49" s="32"/>
      <c r="F49" s="36"/>
      <c r="H49" s="29"/>
      <c r="I49" s="139"/>
      <c r="J49" s="140"/>
      <c r="K49" s="141"/>
      <c r="L49" s="142"/>
      <c r="M49" s="139"/>
      <c r="N49" s="140"/>
      <c r="O49" s="141"/>
      <c r="P49" s="142"/>
      <c r="Q49" s="563"/>
      <c r="R49" s="563"/>
      <c r="S49" s="563"/>
      <c r="T49" s="140"/>
      <c r="U49" s="141"/>
      <c r="V49" s="142"/>
      <c r="W49" s="121"/>
      <c r="X49" s="36"/>
      <c r="Z49" s="29"/>
      <c r="AA49" s="32"/>
      <c r="AB49" s="322"/>
      <c r="AD49" s="29"/>
      <c r="AE49" s="528"/>
      <c r="AF49" s="36"/>
      <c r="AH49" s="29"/>
      <c r="AI49" s="139"/>
      <c r="AJ49" s="140"/>
      <c r="AK49" s="141"/>
      <c r="AL49" s="142"/>
      <c r="AM49" s="323"/>
      <c r="AN49" s="140"/>
      <c r="AO49" s="141"/>
      <c r="AP49" s="142"/>
      <c r="AQ49" s="139"/>
      <c r="AR49" s="36"/>
      <c r="AT49" s="29"/>
      <c r="AU49" s="529"/>
      <c r="AV49" s="529"/>
      <c r="AW49" s="529"/>
      <c r="AX49" s="529"/>
      <c r="AY49" s="529"/>
      <c r="AZ49" s="530"/>
      <c r="BA49" s="531"/>
      <c r="BB49" s="532"/>
      <c r="BC49" s="529"/>
      <c r="BD49" s="529"/>
      <c r="BE49" s="529"/>
      <c r="BF49" s="529"/>
      <c r="BG49" s="529"/>
      <c r="BH49" s="36"/>
      <c r="BJ49" s="29"/>
      <c r="BK49" s="121"/>
      <c r="BL49" s="139"/>
      <c r="BM49" s="121"/>
      <c r="BN49" s="139"/>
      <c r="BO49" s="121"/>
      <c r="BP49" s="139"/>
      <c r="BQ49" s="121"/>
      <c r="BR49" s="36"/>
      <c r="BT49" s="29"/>
      <c r="BU49" s="143"/>
      <c r="BV49" s="143"/>
      <c r="BW49" s="143"/>
      <c r="BX49" s="143"/>
      <c r="BY49" s="143"/>
      <c r="BZ49" s="144"/>
      <c r="CA49" s="145"/>
      <c r="CB49" s="146"/>
      <c r="CC49" s="124"/>
      <c r="CD49" s="143"/>
      <c r="CE49" s="124"/>
      <c r="CF49" s="143"/>
      <c r="CG49" s="124"/>
      <c r="CH49" s="144"/>
      <c r="CI49" s="145"/>
      <c r="CJ49" s="146"/>
      <c r="CK49" s="124"/>
      <c r="CL49" s="143"/>
      <c r="CM49" s="124"/>
      <c r="CN49" s="143"/>
      <c r="CO49" s="124"/>
      <c r="CP49" s="144"/>
      <c r="CQ49" s="145"/>
      <c r="CR49" s="146"/>
      <c r="CS49" s="124"/>
      <c r="CT49" s="144"/>
      <c r="CU49" s="145"/>
      <c r="CV49" s="146"/>
      <c r="CW49" s="153"/>
      <c r="CX49" s="36"/>
      <c r="CZ49" s="29"/>
      <c r="DA49" s="139"/>
      <c r="DB49" s="139"/>
      <c r="DC49" s="139"/>
      <c r="DD49" s="139"/>
      <c r="DE49" s="139"/>
      <c r="DF49" s="36"/>
      <c r="DH49" s="29"/>
      <c r="DI49" s="143"/>
      <c r="DJ49" s="143"/>
      <c r="DK49" s="143"/>
      <c r="DL49" s="143"/>
      <c r="DM49" s="143"/>
      <c r="DN49" s="144"/>
      <c r="DO49" s="145"/>
      <c r="DP49" s="146"/>
      <c r="DQ49" s="124"/>
      <c r="DR49" s="144"/>
      <c r="DS49" s="145"/>
      <c r="DT49" s="146"/>
      <c r="DU49" s="185"/>
      <c r="DV49" s="36"/>
    </row>
    <row r="50" spans="1:126" s="92" customFormat="1" x14ac:dyDescent="0.35">
      <c r="A50" s="118"/>
      <c r="B50" s="46"/>
      <c r="C50" s="243" t="str">
        <f t="shared" si="5"/>
        <v/>
      </c>
      <c r="D50" s="46"/>
      <c r="E50" s="4"/>
      <c r="F50" s="119"/>
      <c r="H50" s="120"/>
      <c r="I50" s="15"/>
      <c r="J50" s="122"/>
      <c r="K50" s="40"/>
      <c r="L50" s="123"/>
      <c r="M50" s="15"/>
      <c r="N50" s="122"/>
      <c r="O50" s="40"/>
      <c r="P50" s="123"/>
      <c r="Q50" s="560"/>
      <c r="R50" s="224"/>
      <c r="S50" s="560"/>
      <c r="T50" s="122"/>
      <c r="U50" s="40"/>
      <c r="V50" s="123"/>
      <c r="W50" s="209">
        <f>$M50-$Q50+$S50</f>
        <v>0</v>
      </c>
      <c r="X50" s="119"/>
      <c r="Z50" s="120"/>
      <c r="AA50" s="1"/>
      <c r="AB50" s="318">
        <v>1</v>
      </c>
      <c r="AD50" s="120"/>
      <c r="AE50" s="535">
        <f>CHOOSE($AB50,0.99943093,1.00632145,1.00146975,0.99856453,0.96673817,0.98892415,0.98892415,0.98892415,0.99876082,1.01516534,1.01472985,0.99881908)</f>
        <v>0.99943093000000005</v>
      </c>
      <c r="AF50" s="119"/>
      <c r="AH50" s="120"/>
      <c r="AI50" s="15"/>
      <c r="AJ50" s="122"/>
      <c r="AK50" s="40"/>
      <c r="AL50" s="123"/>
      <c r="AM50" s="209">
        <f t="shared" si="0"/>
        <v>0</v>
      </c>
      <c r="AN50" s="122"/>
      <c r="AO50" s="40"/>
      <c r="AP50" s="123"/>
      <c r="AQ50" s="15"/>
      <c r="AR50" s="119"/>
      <c r="AT50" s="120"/>
      <c r="AU50" s="14"/>
      <c r="AV50" s="524"/>
      <c r="AW50" s="14"/>
      <c r="AX50" s="524"/>
      <c r="AY50" s="14"/>
      <c r="AZ50" s="525"/>
      <c r="BA50" s="526"/>
      <c r="BB50" s="527"/>
      <c r="BC50" s="14"/>
      <c r="BD50" s="524"/>
      <c r="BE50" s="14"/>
      <c r="BF50" s="524"/>
      <c r="BG50" s="14"/>
      <c r="BH50" s="119"/>
      <c r="BJ50" s="120"/>
      <c r="BK50" s="209">
        <f>ROUND(BQ50*BC50,0)</f>
        <v>0</v>
      </c>
      <c r="BL50" s="121"/>
      <c r="BM50" s="209">
        <f>ROUND($BQ50*BE50,0)</f>
        <v>0</v>
      </c>
      <c r="BN50" s="121"/>
      <c r="BO50" s="209">
        <f>BQ50-BK50-BM50</f>
        <v>0</v>
      </c>
      <c r="BP50" s="121"/>
      <c r="BQ50" s="209">
        <f>$AM50-$AQ50</f>
        <v>0</v>
      </c>
      <c r="BR50" s="119"/>
      <c r="BT50" s="120"/>
      <c r="BU50" s="13"/>
      <c r="BV50" s="124"/>
      <c r="BW50" s="13"/>
      <c r="BX50" s="124"/>
      <c r="BY50" s="13"/>
      <c r="BZ50" s="125"/>
      <c r="CA50" s="126"/>
      <c r="CB50" s="127"/>
      <c r="CC50" s="210">
        <f>(ROUND($I50*$AU50,0))*$BU50</f>
        <v>0</v>
      </c>
      <c r="CD50" s="124"/>
      <c r="CE50" s="210">
        <f>(ROUND($I50*$AW50,0))*BW50</f>
        <v>0</v>
      </c>
      <c r="CF50" s="124"/>
      <c r="CG50" s="210">
        <f>(I50-(ROUND((I50*AU50),0))-(ROUND((I50*AW50),0)))*BY50</f>
        <v>0</v>
      </c>
      <c r="CH50" s="125"/>
      <c r="CI50" s="126"/>
      <c r="CJ50" s="127"/>
      <c r="CK50" s="210">
        <f t="shared" si="1"/>
        <v>0</v>
      </c>
      <c r="CL50" s="124"/>
      <c r="CM50" s="210">
        <f t="shared" si="2"/>
        <v>0</v>
      </c>
      <c r="CN50" s="124"/>
      <c r="CO50" s="210">
        <f t="shared" si="3"/>
        <v>0</v>
      </c>
      <c r="CP50" s="125"/>
      <c r="CQ50" s="126"/>
      <c r="CR50" s="127"/>
      <c r="CS50" s="210">
        <f>SUM(CK50:CO50)-SUM(CC50:CG50)</f>
        <v>0</v>
      </c>
      <c r="CT50" s="125"/>
      <c r="CU50" s="126"/>
      <c r="CV50" s="127"/>
      <c r="CW50" s="13">
        <v>0</v>
      </c>
      <c r="CX50" s="119"/>
      <c r="CZ50" s="120"/>
      <c r="DA50" s="5"/>
      <c r="DB50" s="121"/>
      <c r="DC50" s="5"/>
      <c r="DD50" s="121"/>
      <c r="DE50" s="5"/>
      <c r="DF50" s="119"/>
      <c r="DH50" s="120"/>
      <c r="DI50" s="13"/>
      <c r="DJ50" s="124"/>
      <c r="DK50" s="13"/>
      <c r="DL50" s="124"/>
      <c r="DM50" s="13"/>
      <c r="DN50" s="125"/>
      <c r="DO50" s="126"/>
      <c r="DP50" s="127"/>
      <c r="DQ50" s="210">
        <f t="shared" si="4"/>
        <v>0</v>
      </c>
      <c r="DR50" s="125"/>
      <c r="DS50" s="126"/>
      <c r="DT50" s="127"/>
      <c r="DU50" s="518">
        <f>($CS50+$CW50+$DQ50)</f>
        <v>0</v>
      </c>
      <c r="DV50" s="119"/>
    </row>
    <row r="51" spans="1:126" ht="5.15" customHeight="1" x14ac:dyDescent="0.35">
      <c r="A51" s="115"/>
      <c r="B51" s="32"/>
      <c r="C51" s="46"/>
      <c r="D51" s="32"/>
      <c r="E51" s="32"/>
      <c r="F51" s="36"/>
      <c r="H51" s="29"/>
      <c r="I51" s="139"/>
      <c r="J51" s="140"/>
      <c r="K51" s="141"/>
      <c r="L51" s="142"/>
      <c r="M51" s="139"/>
      <c r="N51" s="140"/>
      <c r="O51" s="141"/>
      <c r="P51" s="142"/>
      <c r="Q51" s="563"/>
      <c r="R51" s="563"/>
      <c r="S51" s="563"/>
      <c r="T51" s="140"/>
      <c r="U51" s="141"/>
      <c r="V51" s="142"/>
      <c r="W51" s="121"/>
      <c r="X51" s="36"/>
      <c r="Z51" s="29"/>
      <c r="AA51" s="32"/>
      <c r="AB51" s="322"/>
      <c r="AD51" s="29"/>
      <c r="AE51" s="528"/>
      <c r="AF51" s="36"/>
      <c r="AH51" s="29"/>
      <c r="AI51" s="139"/>
      <c r="AJ51" s="140"/>
      <c r="AK51" s="141"/>
      <c r="AL51" s="142"/>
      <c r="AM51" s="323"/>
      <c r="AN51" s="140"/>
      <c r="AO51" s="141"/>
      <c r="AP51" s="142"/>
      <c r="AQ51" s="139"/>
      <c r="AR51" s="36"/>
      <c r="AT51" s="29"/>
      <c r="AU51" s="529"/>
      <c r="AV51" s="529"/>
      <c r="AW51" s="529"/>
      <c r="AX51" s="529"/>
      <c r="AY51" s="529"/>
      <c r="AZ51" s="530"/>
      <c r="BA51" s="531"/>
      <c r="BB51" s="532"/>
      <c r="BC51" s="529"/>
      <c r="BD51" s="529"/>
      <c r="BE51" s="529"/>
      <c r="BF51" s="529"/>
      <c r="BG51" s="529"/>
      <c r="BH51" s="36"/>
      <c r="BJ51" s="29"/>
      <c r="BK51" s="121"/>
      <c r="BL51" s="139"/>
      <c r="BM51" s="121"/>
      <c r="BN51" s="139"/>
      <c r="BO51" s="121"/>
      <c r="BP51" s="139"/>
      <c r="BQ51" s="121"/>
      <c r="BR51" s="36"/>
      <c r="BT51" s="29"/>
      <c r="BU51" s="143"/>
      <c r="BV51" s="143"/>
      <c r="BW51" s="143"/>
      <c r="BX51" s="143"/>
      <c r="BY51" s="143"/>
      <c r="BZ51" s="144"/>
      <c r="CA51" s="145"/>
      <c r="CB51" s="146"/>
      <c r="CC51" s="124"/>
      <c r="CD51" s="143"/>
      <c r="CE51" s="124"/>
      <c r="CF51" s="143"/>
      <c r="CG51" s="124"/>
      <c r="CH51" s="144"/>
      <c r="CI51" s="145"/>
      <c r="CJ51" s="146"/>
      <c r="CK51" s="124"/>
      <c r="CL51" s="143"/>
      <c r="CM51" s="124"/>
      <c r="CN51" s="143"/>
      <c r="CO51" s="124"/>
      <c r="CP51" s="144"/>
      <c r="CQ51" s="145"/>
      <c r="CR51" s="146"/>
      <c r="CS51" s="124"/>
      <c r="CT51" s="144"/>
      <c r="CU51" s="145"/>
      <c r="CV51" s="146"/>
      <c r="CW51" s="153"/>
      <c r="CX51" s="36"/>
      <c r="CZ51" s="29"/>
      <c r="DA51" s="139"/>
      <c r="DB51" s="139"/>
      <c r="DC51" s="139"/>
      <c r="DD51" s="139"/>
      <c r="DE51" s="139"/>
      <c r="DF51" s="36"/>
      <c r="DH51" s="29"/>
      <c r="DI51" s="143"/>
      <c r="DJ51" s="143"/>
      <c r="DK51" s="143"/>
      <c r="DL51" s="143"/>
      <c r="DM51" s="143"/>
      <c r="DN51" s="144"/>
      <c r="DO51" s="145"/>
      <c r="DP51" s="146"/>
      <c r="DQ51" s="124"/>
      <c r="DR51" s="144"/>
      <c r="DS51" s="145"/>
      <c r="DT51" s="146"/>
      <c r="DU51" s="185"/>
      <c r="DV51" s="36"/>
    </row>
    <row r="52" spans="1:126" s="92" customFormat="1" x14ac:dyDescent="0.35">
      <c r="A52" s="118"/>
      <c r="B52" s="46"/>
      <c r="C52" s="243" t="str">
        <f t="shared" si="5"/>
        <v/>
      </c>
      <c r="D52" s="46"/>
      <c r="E52" s="4"/>
      <c r="F52" s="119"/>
      <c r="H52" s="120"/>
      <c r="I52" s="15"/>
      <c r="J52" s="122"/>
      <c r="K52" s="40"/>
      <c r="L52" s="123"/>
      <c r="M52" s="15"/>
      <c r="N52" s="122"/>
      <c r="O52" s="40"/>
      <c r="P52" s="123"/>
      <c r="Q52" s="560"/>
      <c r="R52" s="224"/>
      <c r="S52" s="560"/>
      <c r="T52" s="122"/>
      <c r="U52" s="40"/>
      <c r="V52" s="123"/>
      <c r="W52" s="209">
        <f>$M52-$Q52+$S52</f>
        <v>0</v>
      </c>
      <c r="X52" s="119"/>
      <c r="Z52" s="120"/>
      <c r="AA52" s="1"/>
      <c r="AB52" s="318">
        <v>1</v>
      </c>
      <c r="AD52" s="120"/>
      <c r="AE52" s="535">
        <f>CHOOSE($AB52,0.99943093,1.00632145,1.00146975,0.99856453,0.96673817,0.98892415,0.98892415,0.98892415,0.99876082,1.01516534,1.01472985,0.99881908)</f>
        <v>0.99943093000000005</v>
      </c>
      <c r="AF52" s="119"/>
      <c r="AH52" s="120"/>
      <c r="AI52" s="15"/>
      <c r="AJ52" s="122"/>
      <c r="AK52" s="40"/>
      <c r="AL52" s="123"/>
      <c r="AM52" s="209">
        <f t="shared" si="0"/>
        <v>0</v>
      </c>
      <c r="AN52" s="122"/>
      <c r="AO52" s="40"/>
      <c r="AP52" s="123"/>
      <c r="AQ52" s="15"/>
      <c r="AR52" s="119"/>
      <c r="AT52" s="120"/>
      <c r="AU52" s="14"/>
      <c r="AV52" s="524"/>
      <c r="AW52" s="14"/>
      <c r="AX52" s="524"/>
      <c r="AY52" s="14"/>
      <c r="AZ52" s="525"/>
      <c r="BA52" s="526"/>
      <c r="BB52" s="527"/>
      <c r="BC52" s="14"/>
      <c r="BD52" s="524"/>
      <c r="BE52" s="14"/>
      <c r="BF52" s="524"/>
      <c r="BG52" s="14"/>
      <c r="BH52" s="119"/>
      <c r="BJ52" s="120"/>
      <c r="BK52" s="209">
        <f>ROUND(BQ52*BC52,0)</f>
        <v>0</v>
      </c>
      <c r="BL52" s="121"/>
      <c r="BM52" s="209">
        <f>ROUND($BQ52*BE52,0)</f>
        <v>0</v>
      </c>
      <c r="BN52" s="121"/>
      <c r="BO52" s="209">
        <f>BQ52-BK52-BM52</f>
        <v>0</v>
      </c>
      <c r="BP52" s="121"/>
      <c r="BQ52" s="209">
        <f>$AM52-$AQ52</f>
        <v>0</v>
      </c>
      <c r="BR52" s="119"/>
      <c r="BT52" s="120"/>
      <c r="BU52" s="13"/>
      <c r="BV52" s="124"/>
      <c r="BW52" s="13"/>
      <c r="BX52" s="124"/>
      <c r="BY52" s="13"/>
      <c r="BZ52" s="125"/>
      <c r="CA52" s="126"/>
      <c r="CB52" s="127"/>
      <c r="CC52" s="210">
        <f>(ROUND($I52*$AU52,0))*$BU52</f>
        <v>0</v>
      </c>
      <c r="CD52" s="124"/>
      <c r="CE52" s="210">
        <f>(ROUND($I52*$AW52,0))*BW52</f>
        <v>0</v>
      </c>
      <c r="CF52" s="124"/>
      <c r="CG52" s="210">
        <f>(I52-(ROUND((I52*AU52),0))-(ROUND((I52*AW52),0)))*BY52</f>
        <v>0</v>
      </c>
      <c r="CH52" s="125"/>
      <c r="CI52" s="126"/>
      <c r="CJ52" s="127"/>
      <c r="CK52" s="210">
        <f t="shared" si="1"/>
        <v>0</v>
      </c>
      <c r="CL52" s="124"/>
      <c r="CM52" s="210">
        <f t="shared" si="2"/>
        <v>0</v>
      </c>
      <c r="CN52" s="124"/>
      <c r="CO52" s="210">
        <f t="shared" si="3"/>
        <v>0</v>
      </c>
      <c r="CP52" s="125"/>
      <c r="CQ52" s="126"/>
      <c r="CR52" s="127"/>
      <c r="CS52" s="210">
        <f>SUM(CK52:CO52)-SUM(CC52:CG52)</f>
        <v>0</v>
      </c>
      <c r="CT52" s="125"/>
      <c r="CU52" s="126"/>
      <c r="CV52" s="127"/>
      <c r="CW52" s="13">
        <v>0</v>
      </c>
      <c r="CX52" s="119"/>
      <c r="CZ52" s="120"/>
      <c r="DA52" s="5"/>
      <c r="DB52" s="121"/>
      <c r="DC52" s="5"/>
      <c r="DD52" s="121"/>
      <c r="DE52" s="5"/>
      <c r="DF52" s="119"/>
      <c r="DH52" s="120"/>
      <c r="DI52" s="13"/>
      <c r="DJ52" s="124"/>
      <c r="DK52" s="13"/>
      <c r="DL52" s="124"/>
      <c r="DM52" s="13"/>
      <c r="DN52" s="125"/>
      <c r="DO52" s="126"/>
      <c r="DP52" s="127"/>
      <c r="DQ52" s="210">
        <f t="shared" si="4"/>
        <v>0</v>
      </c>
      <c r="DR52" s="125"/>
      <c r="DS52" s="126"/>
      <c r="DT52" s="127"/>
      <c r="DU52" s="518">
        <f>($CS52+$CW52+$DQ52)</f>
        <v>0</v>
      </c>
      <c r="DV52" s="119"/>
    </row>
    <row r="53" spans="1:126" ht="5.15" customHeight="1" x14ac:dyDescent="0.35">
      <c r="A53" s="115"/>
      <c r="B53" s="32"/>
      <c r="C53" s="46"/>
      <c r="D53" s="32"/>
      <c r="E53" s="32"/>
      <c r="F53" s="36"/>
      <c r="H53" s="29"/>
      <c r="I53" s="139"/>
      <c r="J53" s="140"/>
      <c r="K53" s="141"/>
      <c r="L53" s="142"/>
      <c r="M53" s="139"/>
      <c r="N53" s="140"/>
      <c r="O53" s="141"/>
      <c r="P53" s="142"/>
      <c r="Q53" s="563"/>
      <c r="R53" s="563"/>
      <c r="S53" s="563"/>
      <c r="T53" s="140"/>
      <c r="U53" s="141"/>
      <c r="V53" s="142"/>
      <c r="W53" s="121"/>
      <c r="X53" s="36"/>
      <c r="Z53" s="29"/>
      <c r="AA53" s="32"/>
      <c r="AB53" s="322"/>
      <c r="AD53" s="29"/>
      <c r="AE53" s="528"/>
      <c r="AF53" s="36"/>
      <c r="AH53" s="29"/>
      <c r="AI53" s="139"/>
      <c r="AJ53" s="140"/>
      <c r="AK53" s="141"/>
      <c r="AL53" s="142"/>
      <c r="AM53" s="323"/>
      <c r="AN53" s="140"/>
      <c r="AO53" s="141"/>
      <c r="AP53" s="142"/>
      <c r="AQ53" s="139"/>
      <c r="AR53" s="36"/>
      <c r="AT53" s="29"/>
      <c r="AU53" s="529"/>
      <c r="AV53" s="529"/>
      <c r="AW53" s="529"/>
      <c r="AX53" s="529"/>
      <c r="AY53" s="529"/>
      <c r="AZ53" s="530"/>
      <c r="BA53" s="531"/>
      <c r="BB53" s="532"/>
      <c r="BC53" s="529"/>
      <c r="BD53" s="529"/>
      <c r="BE53" s="529"/>
      <c r="BF53" s="529"/>
      <c r="BG53" s="529"/>
      <c r="BH53" s="36"/>
      <c r="BJ53" s="29"/>
      <c r="BK53" s="121"/>
      <c r="BL53" s="139"/>
      <c r="BM53" s="121"/>
      <c r="BN53" s="139"/>
      <c r="BO53" s="121"/>
      <c r="BP53" s="139"/>
      <c r="BQ53" s="121"/>
      <c r="BR53" s="36"/>
      <c r="BT53" s="29"/>
      <c r="BU53" s="143"/>
      <c r="BV53" s="143"/>
      <c r="BW53" s="143"/>
      <c r="BX53" s="143"/>
      <c r="BY53" s="143"/>
      <c r="BZ53" s="144"/>
      <c r="CA53" s="145"/>
      <c r="CB53" s="146"/>
      <c r="CC53" s="124"/>
      <c r="CD53" s="143"/>
      <c r="CE53" s="124"/>
      <c r="CF53" s="143"/>
      <c r="CG53" s="124"/>
      <c r="CH53" s="144"/>
      <c r="CI53" s="145"/>
      <c r="CJ53" s="146"/>
      <c r="CK53" s="124"/>
      <c r="CL53" s="143"/>
      <c r="CM53" s="124"/>
      <c r="CN53" s="143"/>
      <c r="CO53" s="124"/>
      <c r="CP53" s="144"/>
      <c r="CQ53" s="145"/>
      <c r="CR53" s="146"/>
      <c r="CS53" s="124"/>
      <c r="CT53" s="144"/>
      <c r="CU53" s="145"/>
      <c r="CV53" s="146"/>
      <c r="CW53" s="153"/>
      <c r="CX53" s="36"/>
      <c r="CZ53" s="29"/>
      <c r="DA53" s="139"/>
      <c r="DB53" s="139"/>
      <c r="DC53" s="139"/>
      <c r="DD53" s="139"/>
      <c r="DE53" s="139"/>
      <c r="DF53" s="36"/>
      <c r="DH53" s="29"/>
      <c r="DI53" s="143"/>
      <c r="DJ53" s="143"/>
      <c r="DK53" s="143"/>
      <c r="DL53" s="143"/>
      <c r="DM53" s="143"/>
      <c r="DN53" s="144"/>
      <c r="DO53" s="145"/>
      <c r="DP53" s="146"/>
      <c r="DQ53" s="124"/>
      <c r="DR53" s="144"/>
      <c r="DS53" s="145"/>
      <c r="DT53" s="146"/>
      <c r="DU53" s="185"/>
      <c r="DV53" s="36"/>
    </row>
    <row r="54" spans="1:126" s="92" customFormat="1" x14ac:dyDescent="0.35">
      <c r="A54" s="118"/>
      <c r="B54" s="46"/>
      <c r="C54" s="243" t="str">
        <f t="shared" si="5"/>
        <v/>
      </c>
      <c r="D54" s="46"/>
      <c r="E54" s="4"/>
      <c r="F54" s="119"/>
      <c r="H54" s="120"/>
      <c r="I54" s="15"/>
      <c r="J54" s="122"/>
      <c r="K54" s="40"/>
      <c r="L54" s="123"/>
      <c r="M54" s="15"/>
      <c r="N54" s="122"/>
      <c r="O54" s="40"/>
      <c r="P54" s="123"/>
      <c r="Q54" s="560"/>
      <c r="R54" s="224"/>
      <c r="S54" s="560"/>
      <c r="T54" s="122"/>
      <c r="U54" s="40"/>
      <c r="V54" s="123"/>
      <c r="W54" s="209">
        <f>$M54-$Q54+$S54</f>
        <v>0</v>
      </c>
      <c r="X54" s="119"/>
      <c r="Z54" s="120"/>
      <c r="AA54" s="1"/>
      <c r="AB54" s="318">
        <v>1</v>
      </c>
      <c r="AD54" s="120"/>
      <c r="AE54" s="535">
        <f>CHOOSE($AB54,0.99943093,1.00632145,1.00146975,0.99856453,0.96673817,0.98892415,0.98892415,0.98892415,0.99876082,1.01516534,1.01472985,0.99881908)</f>
        <v>0.99943093000000005</v>
      </c>
      <c r="AF54" s="119"/>
      <c r="AH54" s="120"/>
      <c r="AI54" s="15"/>
      <c r="AJ54" s="122"/>
      <c r="AK54" s="40"/>
      <c r="AL54" s="123"/>
      <c r="AM54" s="209">
        <f t="shared" si="0"/>
        <v>0</v>
      </c>
      <c r="AN54" s="122"/>
      <c r="AO54" s="40"/>
      <c r="AP54" s="123"/>
      <c r="AQ54" s="15"/>
      <c r="AR54" s="119"/>
      <c r="AT54" s="120"/>
      <c r="AU54" s="14"/>
      <c r="AV54" s="524"/>
      <c r="AW54" s="14"/>
      <c r="AX54" s="524"/>
      <c r="AY54" s="14"/>
      <c r="AZ54" s="525"/>
      <c r="BA54" s="526"/>
      <c r="BB54" s="527"/>
      <c r="BC54" s="14"/>
      <c r="BD54" s="524"/>
      <c r="BE54" s="14"/>
      <c r="BF54" s="524"/>
      <c r="BG54" s="14"/>
      <c r="BH54" s="119"/>
      <c r="BJ54" s="120"/>
      <c r="BK54" s="209">
        <f>ROUND(BQ54*BC54,0)</f>
        <v>0</v>
      </c>
      <c r="BL54" s="121"/>
      <c r="BM54" s="209">
        <f>ROUND($BQ54*BE54,0)</f>
        <v>0</v>
      </c>
      <c r="BN54" s="121"/>
      <c r="BO54" s="209">
        <f>BQ54-BK54-BM54</f>
        <v>0</v>
      </c>
      <c r="BP54" s="121"/>
      <c r="BQ54" s="209">
        <f>$AM54-$AQ54</f>
        <v>0</v>
      </c>
      <c r="BR54" s="119"/>
      <c r="BT54" s="120"/>
      <c r="BU54" s="13"/>
      <c r="BV54" s="124"/>
      <c r="BW54" s="13"/>
      <c r="BX54" s="124"/>
      <c r="BY54" s="13"/>
      <c r="BZ54" s="125"/>
      <c r="CA54" s="126"/>
      <c r="CB54" s="127"/>
      <c r="CC54" s="210">
        <f>(ROUND($I54*$AU54,0))*$BU54</f>
        <v>0</v>
      </c>
      <c r="CD54" s="124"/>
      <c r="CE54" s="210">
        <f>(ROUND($I54*$AW54,0))*BW54</f>
        <v>0</v>
      </c>
      <c r="CF54" s="124"/>
      <c r="CG54" s="210">
        <f>(I54-(ROUND((I54*AU54),0))-(ROUND((I54*AW54),0)))*BY54</f>
        <v>0</v>
      </c>
      <c r="CH54" s="125"/>
      <c r="CI54" s="126"/>
      <c r="CJ54" s="127"/>
      <c r="CK54" s="210">
        <f t="shared" si="1"/>
        <v>0</v>
      </c>
      <c r="CL54" s="124"/>
      <c r="CM54" s="210">
        <f t="shared" si="2"/>
        <v>0</v>
      </c>
      <c r="CN54" s="124"/>
      <c r="CO54" s="210">
        <f t="shared" si="3"/>
        <v>0</v>
      </c>
      <c r="CP54" s="125"/>
      <c r="CQ54" s="126"/>
      <c r="CR54" s="127"/>
      <c r="CS54" s="210">
        <f>SUM(CK54:CO54)-SUM(CC54:CG54)</f>
        <v>0</v>
      </c>
      <c r="CT54" s="125"/>
      <c r="CU54" s="126"/>
      <c r="CV54" s="127"/>
      <c r="CW54" s="13">
        <v>0</v>
      </c>
      <c r="CX54" s="119"/>
      <c r="CZ54" s="120"/>
      <c r="DA54" s="5"/>
      <c r="DB54" s="121"/>
      <c r="DC54" s="5"/>
      <c r="DD54" s="121"/>
      <c r="DE54" s="5"/>
      <c r="DF54" s="119"/>
      <c r="DH54" s="120"/>
      <c r="DI54" s="13"/>
      <c r="DJ54" s="124"/>
      <c r="DK54" s="13"/>
      <c r="DL54" s="124"/>
      <c r="DM54" s="13"/>
      <c r="DN54" s="125"/>
      <c r="DO54" s="126"/>
      <c r="DP54" s="127"/>
      <c r="DQ54" s="210">
        <f t="shared" si="4"/>
        <v>0</v>
      </c>
      <c r="DR54" s="125"/>
      <c r="DS54" s="126"/>
      <c r="DT54" s="127"/>
      <c r="DU54" s="518">
        <f>($CS54+$CW54+$DQ54)</f>
        <v>0</v>
      </c>
      <c r="DV54" s="119"/>
    </row>
    <row r="55" spans="1:126" ht="5.15" customHeight="1" x14ac:dyDescent="0.35">
      <c r="A55" s="115"/>
      <c r="B55" s="32"/>
      <c r="C55" s="46"/>
      <c r="D55" s="32"/>
      <c r="E55" s="32"/>
      <c r="F55" s="36"/>
      <c r="H55" s="29"/>
      <c r="I55" s="139"/>
      <c r="J55" s="140"/>
      <c r="K55" s="141"/>
      <c r="L55" s="142"/>
      <c r="M55" s="139"/>
      <c r="N55" s="140"/>
      <c r="O55" s="141"/>
      <c r="P55" s="142"/>
      <c r="Q55" s="563"/>
      <c r="R55" s="563"/>
      <c r="S55" s="563"/>
      <c r="T55" s="140"/>
      <c r="U55" s="141"/>
      <c r="V55" s="142"/>
      <c r="W55" s="121"/>
      <c r="X55" s="36"/>
      <c r="Z55" s="29"/>
      <c r="AA55" s="32"/>
      <c r="AB55" s="322"/>
      <c r="AD55" s="29"/>
      <c r="AE55" s="528"/>
      <c r="AF55" s="36"/>
      <c r="AH55" s="29"/>
      <c r="AI55" s="139"/>
      <c r="AJ55" s="140"/>
      <c r="AK55" s="141"/>
      <c r="AL55" s="142"/>
      <c r="AM55" s="323"/>
      <c r="AN55" s="140"/>
      <c r="AO55" s="141"/>
      <c r="AP55" s="142"/>
      <c r="AQ55" s="139"/>
      <c r="AR55" s="36"/>
      <c r="AT55" s="29"/>
      <c r="AU55" s="529"/>
      <c r="AV55" s="529"/>
      <c r="AW55" s="529"/>
      <c r="AX55" s="529"/>
      <c r="AY55" s="529"/>
      <c r="AZ55" s="530"/>
      <c r="BA55" s="531"/>
      <c r="BB55" s="532"/>
      <c r="BC55" s="529"/>
      <c r="BD55" s="529"/>
      <c r="BE55" s="529"/>
      <c r="BF55" s="529"/>
      <c r="BG55" s="529"/>
      <c r="BH55" s="36"/>
      <c r="BJ55" s="29"/>
      <c r="BK55" s="121"/>
      <c r="BL55" s="139"/>
      <c r="BM55" s="121"/>
      <c r="BN55" s="139"/>
      <c r="BO55" s="121"/>
      <c r="BP55" s="139"/>
      <c r="BQ55" s="121"/>
      <c r="BR55" s="36"/>
      <c r="BT55" s="29"/>
      <c r="BU55" s="143"/>
      <c r="BV55" s="143"/>
      <c r="BW55" s="143"/>
      <c r="BX55" s="143"/>
      <c r="BY55" s="143"/>
      <c r="BZ55" s="144"/>
      <c r="CA55" s="145"/>
      <c r="CB55" s="146"/>
      <c r="CC55" s="124"/>
      <c r="CD55" s="143"/>
      <c r="CE55" s="124"/>
      <c r="CF55" s="143"/>
      <c r="CG55" s="124"/>
      <c r="CH55" s="144"/>
      <c r="CI55" s="145"/>
      <c r="CJ55" s="146"/>
      <c r="CK55" s="124"/>
      <c r="CL55" s="143"/>
      <c r="CM55" s="124"/>
      <c r="CN55" s="143"/>
      <c r="CO55" s="124"/>
      <c r="CP55" s="144"/>
      <c r="CQ55" s="145"/>
      <c r="CR55" s="146"/>
      <c r="CS55" s="124"/>
      <c r="CT55" s="144"/>
      <c r="CU55" s="145"/>
      <c r="CV55" s="146"/>
      <c r="CW55" s="153"/>
      <c r="CX55" s="36"/>
      <c r="CZ55" s="29"/>
      <c r="DA55" s="139"/>
      <c r="DB55" s="139"/>
      <c r="DC55" s="139"/>
      <c r="DD55" s="139"/>
      <c r="DE55" s="139"/>
      <c r="DF55" s="36"/>
      <c r="DH55" s="29"/>
      <c r="DI55" s="143"/>
      <c r="DJ55" s="143"/>
      <c r="DK55" s="143"/>
      <c r="DL55" s="143"/>
      <c r="DM55" s="143"/>
      <c r="DN55" s="144"/>
      <c r="DO55" s="145"/>
      <c r="DP55" s="146"/>
      <c r="DQ55" s="124"/>
      <c r="DR55" s="144"/>
      <c r="DS55" s="145"/>
      <c r="DT55" s="146"/>
      <c r="DU55" s="185"/>
      <c r="DV55" s="36"/>
    </row>
    <row r="56" spans="1:126" s="92" customFormat="1" x14ac:dyDescent="0.35">
      <c r="A56" s="118"/>
      <c r="B56" s="46"/>
      <c r="C56" s="243" t="str">
        <f t="shared" si="5"/>
        <v/>
      </c>
      <c r="D56" s="46"/>
      <c r="E56" s="4"/>
      <c r="F56" s="119"/>
      <c r="H56" s="120"/>
      <c r="I56" s="15"/>
      <c r="J56" s="122"/>
      <c r="K56" s="40"/>
      <c r="L56" s="123"/>
      <c r="M56" s="15"/>
      <c r="N56" s="122"/>
      <c r="O56" s="40"/>
      <c r="P56" s="123"/>
      <c r="Q56" s="560"/>
      <c r="R56" s="224"/>
      <c r="S56" s="560"/>
      <c r="T56" s="122"/>
      <c r="U56" s="40"/>
      <c r="V56" s="123"/>
      <c r="W56" s="209">
        <f>$M56-$Q56+$S56</f>
        <v>0</v>
      </c>
      <c r="X56" s="119"/>
      <c r="Z56" s="120"/>
      <c r="AA56" s="1"/>
      <c r="AB56" s="318">
        <v>1</v>
      </c>
      <c r="AD56" s="120"/>
      <c r="AE56" s="535">
        <f>CHOOSE($AB56,0.99943093,1.00632145,1.00146975,0.99856453,0.96673817,0.98892415,0.98892415,0.98892415,0.99876082,1.01516534,1.01472985,0.99881908)</f>
        <v>0.99943093000000005</v>
      </c>
      <c r="AF56" s="119"/>
      <c r="AH56" s="120"/>
      <c r="AI56" s="15"/>
      <c r="AJ56" s="122"/>
      <c r="AK56" s="40"/>
      <c r="AL56" s="123"/>
      <c r="AM56" s="209">
        <f t="shared" si="0"/>
        <v>0</v>
      </c>
      <c r="AN56" s="122"/>
      <c r="AO56" s="40"/>
      <c r="AP56" s="123"/>
      <c r="AQ56" s="15"/>
      <c r="AR56" s="119"/>
      <c r="AT56" s="120"/>
      <c r="AU56" s="14"/>
      <c r="AV56" s="524"/>
      <c r="AW56" s="14"/>
      <c r="AX56" s="524"/>
      <c r="AY56" s="14"/>
      <c r="AZ56" s="525"/>
      <c r="BA56" s="526"/>
      <c r="BB56" s="527"/>
      <c r="BC56" s="14"/>
      <c r="BD56" s="524"/>
      <c r="BE56" s="14"/>
      <c r="BF56" s="524"/>
      <c r="BG56" s="14"/>
      <c r="BH56" s="119"/>
      <c r="BJ56" s="120"/>
      <c r="BK56" s="209">
        <f>ROUND(BQ56*BC56,0)</f>
        <v>0</v>
      </c>
      <c r="BL56" s="121"/>
      <c r="BM56" s="209">
        <f>ROUND($BQ56*BE56,0)</f>
        <v>0</v>
      </c>
      <c r="BN56" s="121"/>
      <c r="BO56" s="209">
        <f>BQ56-BK56-BM56</f>
        <v>0</v>
      </c>
      <c r="BP56" s="121"/>
      <c r="BQ56" s="209">
        <f>$AM56-$AQ56</f>
        <v>0</v>
      </c>
      <c r="BR56" s="119"/>
      <c r="BT56" s="120"/>
      <c r="BU56" s="13"/>
      <c r="BV56" s="124"/>
      <c r="BW56" s="13"/>
      <c r="BX56" s="124"/>
      <c r="BY56" s="13"/>
      <c r="BZ56" s="125"/>
      <c r="CA56" s="126"/>
      <c r="CB56" s="127"/>
      <c r="CC56" s="210">
        <f>(ROUND($I56*$AU56,0))*$BU56</f>
        <v>0</v>
      </c>
      <c r="CD56" s="124"/>
      <c r="CE56" s="210">
        <f>(ROUND($I56*$AW56,0))*BW56</f>
        <v>0</v>
      </c>
      <c r="CF56" s="124"/>
      <c r="CG56" s="210">
        <f>(I56-(ROUND((I56*AU56),0))-(ROUND((I56*AW56),0)))*BY56</f>
        <v>0</v>
      </c>
      <c r="CH56" s="125"/>
      <c r="CI56" s="126"/>
      <c r="CJ56" s="127"/>
      <c r="CK56" s="210">
        <f t="shared" si="1"/>
        <v>0</v>
      </c>
      <c r="CL56" s="124"/>
      <c r="CM56" s="210">
        <f t="shared" si="2"/>
        <v>0</v>
      </c>
      <c r="CN56" s="124"/>
      <c r="CO56" s="210">
        <f t="shared" si="3"/>
        <v>0</v>
      </c>
      <c r="CP56" s="125"/>
      <c r="CQ56" s="126"/>
      <c r="CR56" s="127"/>
      <c r="CS56" s="210">
        <f>SUM(CK56:CO56)-SUM(CC56:CG56)</f>
        <v>0</v>
      </c>
      <c r="CT56" s="125"/>
      <c r="CU56" s="126"/>
      <c r="CV56" s="127"/>
      <c r="CW56" s="13">
        <v>0</v>
      </c>
      <c r="CX56" s="119"/>
      <c r="CZ56" s="120"/>
      <c r="DA56" s="5"/>
      <c r="DB56" s="121"/>
      <c r="DC56" s="5"/>
      <c r="DD56" s="121"/>
      <c r="DE56" s="5"/>
      <c r="DF56" s="119"/>
      <c r="DH56" s="120"/>
      <c r="DI56" s="13"/>
      <c r="DJ56" s="124"/>
      <c r="DK56" s="13"/>
      <c r="DL56" s="124"/>
      <c r="DM56" s="13"/>
      <c r="DN56" s="125"/>
      <c r="DO56" s="126"/>
      <c r="DP56" s="127"/>
      <c r="DQ56" s="210">
        <f t="shared" si="4"/>
        <v>0</v>
      </c>
      <c r="DR56" s="125"/>
      <c r="DS56" s="126"/>
      <c r="DT56" s="127"/>
      <c r="DU56" s="518">
        <f>($CS56+$CW56+$DQ56)</f>
        <v>0</v>
      </c>
      <c r="DV56" s="119"/>
    </row>
    <row r="57" spans="1:126" ht="5.15" customHeight="1" x14ac:dyDescent="0.35">
      <c r="A57" s="115"/>
      <c r="B57" s="32"/>
      <c r="C57" s="46"/>
      <c r="D57" s="32"/>
      <c r="E57" s="32"/>
      <c r="F57" s="36"/>
      <c r="H57" s="29"/>
      <c r="I57" s="139"/>
      <c r="J57" s="140"/>
      <c r="K57" s="141"/>
      <c r="L57" s="142"/>
      <c r="M57" s="139"/>
      <c r="N57" s="140"/>
      <c r="O57" s="141"/>
      <c r="P57" s="142"/>
      <c r="Q57" s="563"/>
      <c r="R57" s="563"/>
      <c r="S57" s="563"/>
      <c r="T57" s="140"/>
      <c r="U57" s="141"/>
      <c r="V57" s="142"/>
      <c r="W57" s="121"/>
      <c r="X57" s="36"/>
      <c r="Z57" s="29"/>
      <c r="AA57" s="32"/>
      <c r="AB57" s="322"/>
      <c r="AD57" s="29"/>
      <c r="AE57" s="528"/>
      <c r="AF57" s="36"/>
      <c r="AH57" s="29"/>
      <c r="AI57" s="139"/>
      <c r="AJ57" s="140"/>
      <c r="AK57" s="141"/>
      <c r="AL57" s="142"/>
      <c r="AM57" s="323"/>
      <c r="AN57" s="140"/>
      <c r="AO57" s="141"/>
      <c r="AP57" s="142"/>
      <c r="AQ57" s="139"/>
      <c r="AR57" s="36"/>
      <c r="AT57" s="29"/>
      <c r="AU57" s="529"/>
      <c r="AV57" s="529"/>
      <c r="AW57" s="529"/>
      <c r="AX57" s="529"/>
      <c r="AY57" s="529"/>
      <c r="AZ57" s="530"/>
      <c r="BA57" s="531"/>
      <c r="BB57" s="532"/>
      <c r="BC57" s="529"/>
      <c r="BD57" s="529"/>
      <c r="BE57" s="529"/>
      <c r="BF57" s="529"/>
      <c r="BG57" s="529"/>
      <c r="BH57" s="36"/>
      <c r="BJ57" s="29"/>
      <c r="BK57" s="121"/>
      <c r="BL57" s="139"/>
      <c r="BM57" s="121"/>
      <c r="BN57" s="139"/>
      <c r="BO57" s="121"/>
      <c r="BP57" s="139"/>
      <c r="BQ57" s="121"/>
      <c r="BR57" s="36"/>
      <c r="BT57" s="29"/>
      <c r="BU57" s="143"/>
      <c r="BV57" s="143"/>
      <c r="BW57" s="143"/>
      <c r="BX57" s="143"/>
      <c r="BY57" s="143"/>
      <c r="BZ57" s="144"/>
      <c r="CA57" s="145"/>
      <c r="CB57" s="146"/>
      <c r="CC57" s="124"/>
      <c r="CD57" s="143"/>
      <c r="CE57" s="124"/>
      <c r="CF57" s="143"/>
      <c r="CG57" s="124"/>
      <c r="CH57" s="144"/>
      <c r="CI57" s="145"/>
      <c r="CJ57" s="146"/>
      <c r="CK57" s="124"/>
      <c r="CL57" s="143"/>
      <c r="CM57" s="124"/>
      <c r="CN57" s="143"/>
      <c r="CO57" s="124"/>
      <c r="CP57" s="144"/>
      <c r="CQ57" s="145"/>
      <c r="CR57" s="146"/>
      <c r="CS57" s="124"/>
      <c r="CT57" s="144"/>
      <c r="CU57" s="145"/>
      <c r="CV57" s="146"/>
      <c r="CW57" s="153"/>
      <c r="CX57" s="36"/>
      <c r="CZ57" s="29"/>
      <c r="DA57" s="139"/>
      <c r="DB57" s="139"/>
      <c r="DC57" s="139"/>
      <c r="DD57" s="139"/>
      <c r="DE57" s="139"/>
      <c r="DF57" s="36"/>
      <c r="DH57" s="29"/>
      <c r="DI57" s="143"/>
      <c r="DJ57" s="143"/>
      <c r="DK57" s="143"/>
      <c r="DL57" s="143"/>
      <c r="DM57" s="143"/>
      <c r="DN57" s="144"/>
      <c r="DO57" s="145"/>
      <c r="DP57" s="146"/>
      <c r="DQ57" s="124"/>
      <c r="DR57" s="144"/>
      <c r="DS57" s="145"/>
      <c r="DT57" s="146"/>
      <c r="DU57" s="185"/>
      <c r="DV57" s="36"/>
    </row>
    <row r="58" spans="1:126" s="92" customFormat="1" x14ac:dyDescent="0.35">
      <c r="A58" s="118"/>
      <c r="B58" s="46"/>
      <c r="C58" s="243" t="str">
        <f t="shared" si="5"/>
        <v/>
      </c>
      <c r="D58" s="46"/>
      <c r="E58" s="4"/>
      <c r="F58" s="119"/>
      <c r="H58" s="120"/>
      <c r="I58" s="15"/>
      <c r="J58" s="122"/>
      <c r="K58" s="40"/>
      <c r="L58" s="123"/>
      <c r="M58" s="15"/>
      <c r="N58" s="122"/>
      <c r="O58" s="40"/>
      <c r="P58" s="123"/>
      <c r="Q58" s="560"/>
      <c r="R58" s="224"/>
      <c r="S58" s="560"/>
      <c r="T58" s="122"/>
      <c r="U58" s="40"/>
      <c r="V58" s="123"/>
      <c r="W58" s="209">
        <f>$M58-$Q58+$S58</f>
        <v>0</v>
      </c>
      <c r="X58" s="119"/>
      <c r="Z58" s="120"/>
      <c r="AA58" s="1"/>
      <c r="AB58" s="318">
        <v>1</v>
      </c>
      <c r="AD58" s="120"/>
      <c r="AE58" s="535">
        <f>CHOOSE($AB58,0.99943093,1.00632145,1.00146975,0.99856453,0.96673817,0.98892415,0.98892415,0.98892415,0.99876082,1.01516534,1.01472985,0.99881908)</f>
        <v>0.99943093000000005</v>
      </c>
      <c r="AF58" s="119"/>
      <c r="AH58" s="120"/>
      <c r="AI58" s="15"/>
      <c r="AJ58" s="122"/>
      <c r="AK58" s="40"/>
      <c r="AL58" s="123"/>
      <c r="AM58" s="209">
        <f t="shared" si="0"/>
        <v>0</v>
      </c>
      <c r="AN58" s="122"/>
      <c r="AO58" s="40"/>
      <c r="AP58" s="123"/>
      <c r="AQ58" s="15"/>
      <c r="AR58" s="119"/>
      <c r="AT58" s="120"/>
      <c r="AU58" s="14"/>
      <c r="AV58" s="524"/>
      <c r="AW58" s="14"/>
      <c r="AX58" s="524"/>
      <c r="AY58" s="14"/>
      <c r="AZ58" s="525"/>
      <c r="BA58" s="526"/>
      <c r="BB58" s="527"/>
      <c r="BC58" s="14"/>
      <c r="BD58" s="524"/>
      <c r="BE58" s="14"/>
      <c r="BF58" s="524"/>
      <c r="BG58" s="14"/>
      <c r="BH58" s="119"/>
      <c r="BJ58" s="120"/>
      <c r="BK58" s="209">
        <f>ROUND(BQ58*BC58,0)</f>
        <v>0</v>
      </c>
      <c r="BL58" s="121"/>
      <c r="BM58" s="209">
        <f>ROUND($BQ58*BE58,0)</f>
        <v>0</v>
      </c>
      <c r="BN58" s="121"/>
      <c r="BO58" s="209">
        <f>BQ58-BK58-BM58</f>
        <v>0</v>
      </c>
      <c r="BP58" s="121"/>
      <c r="BQ58" s="209">
        <f>$AM58-$AQ58</f>
        <v>0</v>
      </c>
      <c r="BR58" s="119"/>
      <c r="BT58" s="120"/>
      <c r="BU58" s="13"/>
      <c r="BV58" s="124"/>
      <c r="BW58" s="13"/>
      <c r="BX58" s="124"/>
      <c r="BY58" s="13"/>
      <c r="BZ58" s="125"/>
      <c r="CA58" s="126"/>
      <c r="CB58" s="127"/>
      <c r="CC58" s="210">
        <f>(ROUND($I58*$AU58,0))*$BU58</f>
        <v>0</v>
      </c>
      <c r="CD58" s="124"/>
      <c r="CE58" s="210">
        <f>(ROUND($I58*$AW58,0))*BW58</f>
        <v>0</v>
      </c>
      <c r="CF58" s="124"/>
      <c r="CG58" s="210">
        <f>(I58-(ROUND((I58*AU58),0))-(ROUND((I58*AW58),0)))*BY58</f>
        <v>0</v>
      </c>
      <c r="CH58" s="125"/>
      <c r="CI58" s="126"/>
      <c r="CJ58" s="127"/>
      <c r="CK58" s="210">
        <f t="shared" si="1"/>
        <v>0</v>
      </c>
      <c r="CL58" s="124"/>
      <c r="CM58" s="210">
        <f t="shared" si="2"/>
        <v>0</v>
      </c>
      <c r="CN58" s="124"/>
      <c r="CO58" s="210">
        <f t="shared" si="3"/>
        <v>0</v>
      </c>
      <c r="CP58" s="125"/>
      <c r="CQ58" s="126"/>
      <c r="CR58" s="127"/>
      <c r="CS58" s="210">
        <f>SUM(CK58:CO58)-SUM(CC58:CG58)</f>
        <v>0</v>
      </c>
      <c r="CT58" s="125"/>
      <c r="CU58" s="126"/>
      <c r="CV58" s="127"/>
      <c r="CW58" s="13">
        <v>0</v>
      </c>
      <c r="CX58" s="119"/>
      <c r="CZ58" s="120"/>
      <c r="DA58" s="5"/>
      <c r="DB58" s="121"/>
      <c r="DC58" s="5"/>
      <c r="DD58" s="121"/>
      <c r="DE58" s="5"/>
      <c r="DF58" s="119"/>
      <c r="DH58" s="120"/>
      <c r="DI58" s="13"/>
      <c r="DJ58" s="124"/>
      <c r="DK58" s="13"/>
      <c r="DL58" s="124"/>
      <c r="DM58" s="13"/>
      <c r="DN58" s="125"/>
      <c r="DO58" s="126"/>
      <c r="DP58" s="127"/>
      <c r="DQ58" s="210">
        <f t="shared" si="4"/>
        <v>0</v>
      </c>
      <c r="DR58" s="125"/>
      <c r="DS58" s="126"/>
      <c r="DT58" s="127"/>
      <c r="DU58" s="518">
        <f>($CS58+$CW58+$DQ58)</f>
        <v>0</v>
      </c>
      <c r="DV58" s="119"/>
    </row>
    <row r="59" spans="1:126" ht="5.15" customHeight="1" x14ac:dyDescent="0.35">
      <c r="A59" s="115"/>
      <c r="B59" s="32"/>
      <c r="C59" s="46"/>
      <c r="D59" s="32"/>
      <c r="E59" s="32"/>
      <c r="F59" s="36"/>
      <c r="H59" s="29"/>
      <c r="I59" s="139"/>
      <c r="J59" s="140"/>
      <c r="K59" s="141"/>
      <c r="L59" s="142"/>
      <c r="M59" s="139"/>
      <c r="N59" s="140"/>
      <c r="O59" s="141"/>
      <c r="P59" s="142"/>
      <c r="Q59" s="563"/>
      <c r="R59" s="563"/>
      <c r="S59" s="563"/>
      <c r="T59" s="140"/>
      <c r="U59" s="141"/>
      <c r="V59" s="142"/>
      <c r="W59" s="121"/>
      <c r="X59" s="36"/>
      <c r="Z59" s="29"/>
      <c r="AA59" s="32"/>
      <c r="AB59" s="322"/>
      <c r="AD59" s="29"/>
      <c r="AE59" s="528"/>
      <c r="AF59" s="36"/>
      <c r="AH59" s="29"/>
      <c r="AI59" s="139"/>
      <c r="AJ59" s="140"/>
      <c r="AK59" s="141"/>
      <c r="AL59" s="142"/>
      <c r="AM59" s="323"/>
      <c r="AN59" s="140"/>
      <c r="AO59" s="141"/>
      <c r="AP59" s="142"/>
      <c r="AQ59" s="139"/>
      <c r="AR59" s="36"/>
      <c r="AT59" s="29"/>
      <c r="AU59" s="529"/>
      <c r="AV59" s="529"/>
      <c r="AW59" s="529"/>
      <c r="AX59" s="529"/>
      <c r="AY59" s="529"/>
      <c r="AZ59" s="530"/>
      <c r="BA59" s="531"/>
      <c r="BB59" s="532"/>
      <c r="BC59" s="529"/>
      <c r="BD59" s="529"/>
      <c r="BE59" s="529"/>
      <c r="BF59" s="529"/>
      <c r="BG59" s="529"/>
      <c r="BH59" s="36"/>
      <c r="BJ59" s="29"/>
      <c r="BK59" s="121"/>
      <c r="BL59" s="139"/>
      <c r="BM59" s="121"/>
      <c r="BN59" s="139"/>
      <c r="BO59" s="121"/>
      <c r="BP59" s="139"/>
      <c r="BQ59" s="121"/>
      <c r="BR59" s="36"/>
      <c r="BT59" s="29"/>
      <c r="BU59" s="143"/>
      <c r="BV59" s="143"/>
      <c r="BW59" s="143"/>
      <c r="BX59" s="143"/>
      <c r="BY59" s="143"/>
      <c r="BZ59" s="144"/>
      <c r="CA59" s="145"/>
      <c r="CB59" s="146"/>
      <c r="CC59" s="124"/>
      <c r="CD59" s="143"/>
      <c r="CE59" s="124"/>
      <c r="CF59" s="143"/>
      <c r="CG59" s="124"/>
      <c r="CH59" s="144"/>
      <c r="CI59" s="145"/>
      <c r="CJ59" s="146"/>
      <c r="CK59" s="124"/>
      <c r="CL59" s="143"/>
      <c r="CM59" s="124"/>
      <c r="CN59" s="143"/>
      <c r="CO59" s="124"/>
      <c r="CP59" s="144"/>
      <c r="CQ59" s="145"/>
      <c r="CR59" s="146"/>
      <c r="CS59" s="124"/>
      <c r="CT59" s="144"/>
      <c r="CU59" s="145"/>
      <c r="CV59" s="146"/>
      <c r="CW59" s="153"/>
      <c r="CX59" s="36"/>
      <c r="CZ59" s="29"/>
      <c r="DA59" s="139"/>
      <c r="DB59" s="139"/>
      <c r="DC59" s="139"/>
      <c r="DD59" s="139"/>
      <c r="DE59" s="139"/>
      <c r="DF59" s="36"/>
      <c r="DH59" s="29"/>
      <c r="DI59" s="143"/>
      <c r="DJ59" s="143"/>
      <c r="DK59" s="143"/>
      <c r="DL59" s="143"/>
      <c r="DM59" s="143"/>
      <c r="DN59" s="144"/>
      <c r="DO59" s="145"/>
      <c r="DP59" s="146"/>
      <c r="DQ59" s="124"/>
      <c r="DR59" s="144"/>
      <c r="DS59" s="145"/>
      <c r="DT59" s="146"/>
      <c r="DU59" s="185"/>
      <c r="DV59" s="36"/>
    </row>
    <row r="60" spans="1:126" s="92" customFormat="1" x14ac:dyDescent="0.35">
      <c r="A60" s="118"/>
      <c r="B60" s="46"/>
      <c r="C60" s="243" t="str">
        <f t="shared" si="5"/>
        <v/>
      </c>
      <c r="D60" s="46"/>
      <c r="E60" s="4"/>
      <c r="F60" s="119"/>
      <c r="H60" s="120"/>
      <c r="I60" s="15"/>
      <c r="J60" s="122"/>
      <c r="K60" s="40"/>
      <c r="L60" s="123"/>
      <c r="M60" s="15"/>
      <c r="N60" s="122"/>
      <c r="O60" s="40"/>
      <c r="P60" s="123"/>
      <c r="Q60" s="560"/>
      <c r="R60" s="224"/>
      <c r="S60" s="560"/>
      <c r="T60" s="122"/>
      <c r="U60" s="40"/>
      <c r="V60" s="123"/>
      <c r="W60" s="209">
        <f>$M60-$Q60+$S60</f>
        <v>0</v>
      </c>
      <c r="X60" s="119"/>
      <c r="Z60" s="120"/>
      <c r="AA60" s="1"/>
      <c r="AB60" s="318">
        <v>1</v>
      </c>
      <c r="AD60" s="120"/>
      <c r="AE60" s="535">
        <f>CHOOSE($AB60,0.99943093,1.00632145,1.00146975,0.99856453,0.96673817,0.98892415,0.98892415,0.98892415,0.99876082,1.01516534,1.01472985,0.99881908)</f>
        <v>0.99943093000000005</v>
      </c>
      <c r="AF60" s="119"/>
      <c r="AH60" s="120"/>
      <c r="AI60" s="15"/>
      <c r="AJ60" s="122"/>
      <c r="AK60" s="40"/>
      <c r="AL60" s="123"/>
      <c r="AM60" s="209">
        <f t="shared" si="0"/>
        <v>0</v>
      </c>
      <c r="AN60" s="122"/>
      <c r="AO60" s="40"/>
      <c r="AP60" s="123"/>
      <c r="AQ60" s="15"/>
      <c r="AR60" s="119"/>
      <c r="AT60" s="120"/>
      <c r="AU60" s="14"/>
      <c r="AV60" s="524"/>
      <c r="AW60" s="14"/>
      <c r="AX60" s="524"/>
      <c r="AY60" s="14"/>
      <c r="AZ60" s="525"/>
      <c r="BA60" s="526"/>
      <c r="BB60" s="527"/>
      <c r="BC60" s="14"/>
      <c r="BD60" s="524"/>
      <c r="BE60" s="14"/>
      <c r="BF60" s="524"/>
      <c r="BG60" s="14"/>
      <c r="BH60" s="119"/>
      <c r="BJ60" s="120"/>
      <c r="BK60" s="209">
        <f>ROUND(BQ60*BC60,0)</f>
        <v>0</v>
      </c>
      <c r="BL60" s="121"/>
      <c r="BM60" s="209">
        <f>ROUND($BQ60*BE60,0)</f>
        <v>0</v>
      </c>
      <c r="BN60" s="121"/>
      <c r="BO60" s="209">
        <f>BQ60-BK60-BM60</f>
        <v>0</v>
      </c>
      <c r="BP60" s="121"/>
      <c r="BQ60" s="209">
        <f>$AM60-$AQ60</f>
        <v>0</v>
      </c>
      <c r="BR60" s="119"/>
      <c r="BT60" s="120"/>
      <c r="BU60" s="13"/>
      <c r="BV60" s="124"/>
      <c r="BW60" s="13"/>
      <c r="BX60" s="124"/>
      <c r="BY60" s="13"/>
      <c r="BZ60" s="125"/>
      <c r="CA60" s="126"/>
      <c r="CB60" s="127"/>
      <c r="CC60" s="210">
        <f>(ROUND($I60*$AU60,0))*$BU60</f>
        <v>0</v>
      </c>
      <c r="CD60" s="124"/>
      <c r="CE60" s="210">
        <f>(ROUND($I60*$AW60,0))*BW60</f>
        <v>0</v>
      </c>
      <c r="CF60" s="124"/>
      <c r="CG60" s="210">
        <f>(I60-(ROUND((I60*AU60),0))-(ROUND((I60*AW60),0)))*BY60</f>
        <v>0</v>
      </c>
      <c r="CH60" s="125"/>
      <c r="CI60" s="126"/>
      <c r="CJ60" s="127"/>
      <c r="CK60" s="210">
        <f t="shared" si="1"/>
        <v>0</v>
      </c>
      <c r="CL60" s="124"/>
      <c r="CM60" s="210">
        <f t="shared" si="2"/>
        <v>0</v>
      </c>
      <c r="CN60" s="124"/>
      <c r="CO60" s="210">
        <f t="shared" si="3"/>
        <v>0</v>
      </c>
      <c r="CP60" s="125"/>
      <c r="CQ60" s="126"/>
      <c r="CR60" s="127"/>
      <c r="CS60" s="210">
        <f>SUM(CK60:CO60)-SUM(CC60:CG60)</f>
        <v>0</v>
      </c>
      <c r="CT60" s="125"/>
      <c r="CU60" s="126"/>
      <c r="CV60" s="127"/>
      <c r="CW60" s="13">
        <v>0</v>
      </c>
      <c r="CX60" s="119"/>
      <c r="CZ60" s="120"/>
      <c r="DA60" s="5"/>
      <c r="DB60" s="121"/>
      <c r="DC60" s="5"/>
      <c r="DD60" s="121"/>
      <c r="DE60" s="5"/>
      <c r="DF60" s="119"/>
      <c r="DH60" s="120"/>
      <c r="DI60" s="13"/>
      <c r="DJ60" s="124"/>
      <c r="DK60" s="13"/>
      <c r="DL60" s="124"/>
      <c r="DM60" s="13"/>
      <c r="DN60" s="125"/>
      <c r="DO60" s="126"/>
      <c r="DP60" s="127"/>
      <c r="DQ60" s="210">
        <f t="shared" si="4"/>
        <v>0</v>
      </c>
      <c r="DR60" s="125"/>
      <c r="DS60" s="126"/>
      <c r="DT60" s="127"/>
      <c r="DU60" s="518">
        <f>($CS60+$CW60+$DQ60)</f>
        <v>0</v>
      </c>
      <c r="DV60" s="119"/>
    </row>
    <row r="61" spans="1:126" ht="5.15" customHeight="1" x14ac:dyDescent="0.35">
      <c r="A61" s="115"/>
      <c r="B61" s="32"/>
      <c r="C61" s="46"/>
      <c r="D61" s="32"/>
      <c r="E61" s="32"/>
      <c r="F61" s="36"/>
      <c r="H61" s="29"/>
      <c r="I61" s="139"/>
      <c r="J61" s="140"/>
      <c r="K61" s="141"/>
      <c r="L61" s="142"/>
      <c r="M61" s="139"/>
      <c r="N61" s="140"/>
      <c r="O61" s="141"/>
      <c r="P61" s="142"/>
      <c r="Q61" s="563"/>
      <c r="R61" s="563"/>
      <c r="S61" s="563"/>
      <c r="T61" s="140"/>
      <c r="U61" s="141"/>
      <c r="V61" s="142"/>
      <c r="W61" s="121"/>
      <c r="X61" s="36"/>
      <c r="Z61" s="29"/>
      <c r="AA61" s="32"/>
      <c r="AB61" s="322"/>
      <c r="AD61" s="29"/>
      <c r="AE61" s="528"/>
      <c r="AF61" s="36"/>
      <c r="AH61" s="29"/>
      <c r="AI61" s="139"/>
      <c r="AJ61" s="140"/>
      <c r="AK61" s="141"/>
      <c r="AL61" s="142"/>
      <c r="AM61" s="323"/>
      <c r="AN61" s="140"/>
      <c r="AO61" s="141"/>
      <c r="AP61" s="142"/>
      <c r="AQ61" s="139"/>
      <c r="AR61" s="36"/>
      <c r="AT61" s="29"/>
      <c r="AU61" s="529"/>
      <c r="AV61" s="529"/>
      <c r="AW61" s="529"/>
      <c r="AX61" s="529"/>
      <c r="AY61" s="529"/>
      <c r="AZ61" s="530"/>
      <c r="BA61" s="531"/>
      <c r="BB61" s="532"/>
      <c r="BC61" s="529"/>
      <c r="BD61" s="529"/>
      <c r="BE61" s="529"/>
      <c r="BF61" s="529"/>
      <c r="BG61" s="529"/>
      <c r="BH61" s="36"/>
      <c r="BJ61" s="29"/>
      <c r="BK61" s="121"/>
      <c r="BL61" s="139"/>
      <c r="BM61" s="121"/>
      <c r="BN61" s="139"/>
      <c r="BO61" s="121"/>
      <c r="BP61" s="139"/>
      <c r="BQ61" s="121"/>
      <c r="BR61" s="36"/>
      <c r="BT61" s="29"/>
      <c r="BU61" s="143"/>
      <c r="BV61" s="143"/>
      <c r="BW61" s="143"/>
      <c r="BX61" s="143"/>
      <c r="BY61" s="143"/>
      <c r="BZ61" s="144"/>
      <c r="CA61" s="145"/>
      <c r="CB61" s="146"/>
      <c r="CC61" s="124"/>
      <c r="CD61" s="143"/>
      <c r="CE61" s="124"/>
      <c r="CF61" s="143"/>
      <c r="CG61" s="124"/>
      <c r="CH61" s="144"/>
      <c r="CI61" s="145"/>
      <c r="CJ61" s="146"/>
      <c r="CK61" s="124"/>
      <c r="CL61" s="143"/>
      <c r="CM61" s="124"/>
      <c r="CN61" s="143"/>
      <c r="CO61" s="124"/>
      <c r="CP61" s="144"/>
      <c r="CQ61" s="145"/>
      <c r="CR61" s="146"/>
      <c r="CS61" s="124"/>
      <c r="CT61" s="144"/>
      <c r="CU61" s="145"/>
      <c r="CV61" s="146"/>
      <c r="CW61" s="153"/>
      <c r="CX61" s="36"/>
      <c r="CZ61" s="29"/>
      <c r="DA61" s="139"/>
      <c r="DB61" s="139"/>
      <c r="DC61" s="139"/>
      <c r="DD61" s="139"/>
      <c r="DE61" s="139"/>
      <c r="DF61" s="36"/>
      <c r="DH61" s="29"/>
      <c r="DI61" s="143"/>
      <c r="DJ61" s="143"/>
      <c r="DK61" s="143"/>
      <c r="DL61" s="143"/>
      <c r="DM61" s="143"/>
      <c r="DN61" s="144"/>
      <c r="DO61" s="145"/>
      <c r="DP61" s="146"/>
      <c r="DQ61" s="124"/>
      <c r="DR61" s="144"/>
      <c r="DS61" s="145"/>
      <c r="DT61" s="146"/>
      <c r="DU61" s="185"/>
      <c r="DV61" s="36"/>
    </row>
    <row r="62" spans="1:126" s="92" customFormat="1" x14ac:dyDescent="0.35">
      <c r="A62" s="118"/>
      <c r="B62" s="46"/>
      <c r="C62" s="243" t="str">
        <f t="shared" si="5"/>
        <v/>
      </c>
      <c r="D62" s="46"/>
      <c r="E62" s="4"/>
      <c r="F62" s="119"/>
      <c r="H62" s="120"/>
      <c r="I62" s="15"/>
      <c r="J62" s="122"/>
      <c r="K62" s="40"/>
      <c r="L62" s="123"/>
      <c r="M62" s="15"/>
      <c r="N62" s="122"/>
      <c r="O62" s="40"/>
      <c r="P62" s="123"/>
      <c r="Q62" s="560"/>
      <c r="R62" s="224"/>
      <c r="S62" s="560"/>
      <c r="T62" s="122"/>
      <c r="U62" s="40"/>
      <c r="V62" s="123"/>
      <c r="W62" s="209">
        <f>$M62-$Q62+$S62</f>
        <v>0</v>
      </c>
      <c r="X62" s="119"/>
      <c r="Z62" s="120"/>
      <c r="AA62" s="1"/>
      <c r="AB62" s="318">
        <v>1</v>
      </c>
      <c r="AD62" s="120"/>
      <c r="AE62" s="535">
        <f>CHOOSE($AB62,0.99943093,1.00632145,1.00146975,0.99856453,0.96673817,0.98892415,0.98892415,0.98892415,0.99876082,1.01516534,1.01472985,0.99881908)</f>
        <v>0.99943093000000005</v>
      </c>
      <c r="AF62" s="119"/>
      <c r="AH62" s="120"/>
      <c r="AI62" s="15"/>
      <c r="AJ62" s="122"/>
      <c r="AK62" s="40"/>
      <c r="AL62" s="123"/>
      <c r="AM62" s="209">
        <f t="shared" si="0"/>
        <v>0</v>
      </c>
      <c r="AN62" s="122"/>
      <c r="AO62" s="40"/>
      <c r="AP62" s="123"/>
      <c r="AQ62" s="15"/>
      <c r="AR62" s="119"/>
      <c r="AT62" s="120"/>
      <c r="AU62" s="14"/>
      <c r="AV62" s="524"/>
      <c r="AW62" s="14"/>
      <c r="AX62" s="524"/>
      <c r="AY62" s="14"/>
      <c r="AZ62" s="525"/>
      <c r="BA62" s="526"/>
      <c r="BB62" s="527"/>
      <c r="BC62" s="14"/>
      <c r="BD62" s="524"/>
      <c r="BE62" s="14"/>
      <c r="BF62" s="524"/>
      <c r="BG62" s="14"/>
      <c r="BH62" s="119"/>
      <c r="BJ62" s="120"/>
      <c r="BK62" s="209">
        <f>ROUND(BQ62*BC62,0)</f>
        <v>0</v>
      </c>
      <c r="BL62" s="121"/>
      <c r="BM62" s="209">
        <f>ROUND($BQ62*BE62,0)</f>
        <v>0</v>
      </c>
      <c r="BN62" s="121"/>
      <c r="BO62" s="209">
        <f>BQ62-BK62-BM62</f>
        <v>0</v>
      </c>
      <c r="BP62" s="121"/>
      <c r="BQ62" s="209">
        <f>$AM62-$AQ62</f>
        <v>0</v>
      </c>
      <c r="BR62" s="119"/>
      <c r="BT62" s="120"/>
      <c r="BU62" s="13"/>
      <c r="BV62" s="124"/>
      <c r="BW62" s="13"/>
      <c r="BX62" s="124"/>
      <c r="BY62" s="13"/>
      <c r="BZ62" s="125"/>
      <c r="CA62" s="126"/>
      <c r="CB62" s="127"/>
      <c r="CC62" s="210">
        <f>(ROUND($I62*$AU62,0))*$BU62</f>
        <v>0</v>
      </c>
      <c r="CD62" s="124"/>
      <c r="CE62" s="210">
        <f>(ROUND($I62*$AW62,0))*BW62</f>
        <v>0</v>
      </c>
      <c r="CF62" s="124"/>
      <c r="CG62" s="210">
        <f>(I62-(ROUND((I62*AU62),0))-(ROUND((I62*AW62),0)))*BY62</f>
        <v>0</v>
      </c>
      <c r="CH62" s="125"/>
      <c r="CI62" s="126"/>
      <c r="CJ62" s="127"/>
      <c r="CK62" s="210">
        <f t="shared" si="1"/>
        <v>0</v>
      </c>
      <c r="CL62" s="124"/>
      <c r="CM62" s="210">
        <f t="shared" si="2"/>
        <v>0</v>
      </c>
      <c r="CN62" s="124"/>
      <c r="CO62" s="210">
        <f t="shared" si="3"/>
        <v>0</v>
      </c>
      <c r="CP62" s="125"/>
      <c r="CQ62" s="126"/>
      <c r="CR62" s="127"/>
      <c r="CS62" s="210">
        <f>SUM(CK62:CO62)-SUM(CC62:CG62)</f>
        <v>0</v>
      </c>
      <c r="CT62" s="125"/>
      <c r="CU62" s="126"/>
      <c r="CV62" s="127"/>
      <c r="CW62" s="13">
        <v>0</v>
      </c>
      <c r="CX62" s="119"/>
      <c r="CZ62" s="120"/>
      <c r="DA62" s="5"/>
      <c r="DB62" s="121"/>
      <c r="DC62" s="5"/>
      <c r="DD62" s="121"/>
      <c r="DE62" s="5"/>
      <c r="DF62" s="119"/>
      <c r="DH62" s="120"/>
      <c r="DI62" s="13"/>
      <c r="DJ62" s="124"/>
      <c r="DK62" s="13"/>
      <c r="DL62" s="124"/>
      <c r="DM62" s="13"/>
      <c r="DN62" s="125"/>
      <c r="DO62" s="126"/>
      <c r="DP62" s="127"/>
      <c r="DQ62" s="210">
        <f t="shared" si="4"/>
        <v>0</v>
      </c>
      <c r="DR62" s="125"/>
      <c r="DS62" s="126"/>
      <c r="DT62" s="127"/>
      <c r="DU62" s="518">
        <f>($CS62+$CW62+$DQ62)</f>
        <v>0</v>
      </c>
      <c r="DV62" s="119"/>
    </row>
    <row r="63" spans="1:126" ht="5.15" customHeight="1" x14ac:dyDescent="0.35">
      <c r="A63" s="115"/>
      <c r="B63" s="32"/>
      <c r="C63" s="46"/>
      <c r="D63" s="32"/>
      <c r="E63" s="32"/>
      <c r="F63" s="36"/>
      <c r="H63" s="29"/>
      <c r="I63" s="139"/>
      <c r="J63" s="140"/>
      <c r="K63" s="141"/>
      <c r="L63" s="142"/>
      <c r="M63" s="139"/>
      <c r="N63" s="140"/>
      <c r="O63" s="141"/>
      <c r="P63" s="142"/>
      <c r="Q63" s="563"/>
      <c r="R63" s="563"/>
      <c r="S63" s="563"/>
      <c r="T63" s="140"/>
      <c r="U63" s="141"/>
      <c r="V63" s="142"/>
      <c r="W63" s="121"/>
      <c r="X63" s="36"/>
      <c r="Z63" s="29"/>
      <c r="AA63" s="32"/>
      <c r="AB63" s="322"/>
      <c r="AD63" s="29"/>
      <c r="AE63" s="528"/>
      <c r="AF63" s="36"/>
      <c r="AH63" s="29"/>
      <c r="AI63" s="139"/>
      <c r="AJ63" s="140"/>
      <c r="AK63" s="141"/>
      <c r="AL63" s="142"/>
      <c r="AM63" s="323"/>
      <c r="AN63" s="140"/>
      <c r="AO63" s="141"/>
      <c r="AP63" s="142"/>
      <c r="AQ63" s="139"/>
      <c r="AR63" s="36"/>
      <c r="AT63" s="29"/>
      <c r="AU63" s="529"/>
      <c r="AV63" s="529"/>
      <c r="AW63" s="529"/>
      <c r="AX63" s="529"/>
      <c r="AY63" s="529"/>
      <c r="AZ63" s="530"/>
      <c r="BA63" s="531"/>
      <c r="BB63" s="532"/>
      <c r="BC63" s="529"/>
      <c r="BD63" s="529"/>
      <c r="BE63" s="529"/>
      <c r="BF63" s="529"/>
      <c r="BG63" s="529"/>
      <c r="BH63" s="36"/>
      <c r="BJ63" s="29"/>
      <c r="BK63" s="121"/>
      <c r="BL63" s="139"/>
      <c r="BM63" s="121"/>
      <c r="BN63" s="139"/>
      <c r="BO63" s="121"/>
      <c r="BP63" s="139"/>
      <c r="BQ63" s="121"/>
      <c r="BR63" s="36"/>
      <c r="BT63" s="29"/>
      <c r="BU63" s="143"/>
      <c r="BV63" s="143"/>
      <c r="BW63" s="143"/>
      <c r="BX63" s="143"/>
      <c r="BY63" s="143"/>
      <c r="BZ63" s="144"/>
      <c r="CA63" s="145"/>
      <c r="CB63" s="146"/>
      <c r="CC63" s="124"/>
      <c r="CD63" s="143"/>
      <c r="CE63" s="124"/>
      <c r="CF63" s="143"/>
      <c r="CG63" s="124"/>
      <c r="CH63" s="144"/>
      <c r="CI63" s="145"/>
      <c r="CJ63" s="146"/>
      <c r="CK63" s="124"/>
      <c r="CL63" s="143"/>
      <c r="CM63" s="124"/>
      <c r="CN63" s="143"/>
      <c r="CO63" s="124"/>
      <c r="CP63" s="144"/>
      <c r="CQ63" s="145"/>
      <c r="CR63" s="146"/>
      <c r="CS63" s="124"/>
      <c r="CT63" s="144"/>
      <c r="CU63" s="145"/>
      <c r="CV63" s="146"/>
      <c r="CW63" s="153"/>
      <c r="CX63" s="36"/>
      <c r="CZ63" s="29"/>
      <c r="DA63" s="139"/>
      <c r="DB63" s="139"/>
      <c r="DC63" s="139"/>
      <c r="DD63" s="139"/>
      <c r="DE63" s="139"/>
      <c r="DF63" s="36"/>
      <c r="DH63" s="29"/>
      <c r="DI63" s="143"/>
      <c r="DJ63" s="143"/>
      <c r="DK63" s="143"/>
      <c r="DL63" s="143"/>
      <c r="DM63" s="143"/>
      <c r="DN63" s="144"/>
      <c r="DO63" s="145"/>
      <c r="DP63" s="146"/>
      <c r="DQ63" s="124"/>
      <c r="DR63" s="144"/>
      <c r="DS63" s="145"/>
      <c r="DT63" s="146"/>
      <c r="DU63" s="185"/>
      <c r="DV63" s="36"/>
    </row>
    <row r="64" spans="1:126" s="92" customFormat="1" x14ac:dyDescent="0.35">
      <c r="A64" s="118"/>
      <c r="B64" s="46"/>
      <c r="C64" s="243" t="str">
        <f t="shared" si="5"/>
        <v/>
      </c>
      <c r="D64" s="46"/>
      <c r="E64" s="4"/>
      <c r="F64" s="119"/>
      <c r="H64" s="120"/>
      <c r="I64" s="15"/>
      <c r="J64" s="122"/>
      <c r="K64" s="40"/>
      <c r="L64" s="123"/>
      <c r="M64" s="15"/>
      <c r="N64" s="122"/>
      <c r="O64" s="40"/>
      <c r="P64" s="123"/>
      <c r="Q64" s="560"/>
      <c r="R64" s="224"/>
      <c r="S64" s="560"/>
      <c r="T64" s="122"/>
      <c r="U64" s="40"/>
      <c r="V64" s="123"/>
      <c r="W64" s="209">
        <f>$M64-$Q64+$S64</f>
        <v>0</v>
      </c>
      <c r="X64" s="119"/>
      <c r="Z64" s="120"/>
      <c r="AA64" s="1"/>
      <c r="AB64" s="318">
        <v>1</v>
      </c>
      <c r="AD64" s="120"/>
      <c r="AE64" s="535">
        <f>CHOOSE($AB64,0.99943093,1.00632145,1.00146975,0.99856453,0.96673817,0.98892415,0.98892415,0.98892415,0.99876082,1.01516534,1.01472985,0.99881908)</f>
        <v>0.99943093000000005</v>
      </c>
      <c r="AF64" s="119"/>
      <c r="AH64" s="120"/>
      <c r="AI64" s="15"/>
      <c r="AJ64" s="122"/>
      <c r="AK64" s="40"/>
      <c r="AL64" s="123"/>
      <c r="AM64" s="209">
        <f t="shared" si="0"/>
        <v>0</v>
      </c>
      <c r="AN64" s="122"/>
      <c r="AO64" s="40"/>
      <c r="AP64" s="123"/>
      <c r="AQ64" s="15"/>
      <c r="AR64" s="119"/>
      <c r="AT64" s="120"/>
      <c r="AU64" s="14"/>
      <c r="AV64" s="524"/>
      <c r="AW64" s="14"/>
      <c r="AX64" s="524"/>
      <c r="AY64" s="14"/>
      <c r="AZ64" s="525"/>
      <c r="BA64" s="526"/>
      <c r="BB64" s="527"/>
      <c r="BC64" s="14"/>
      <c r="BD64" s="524"/>
      <c r="BE64" s="14"/>
      <c r="BF64" s="524"/>
      <c r="BG64" s="14"/>
      <c r="BH64" s="119"/>
      <c r="BJ64" s="120"/>
      <c r="BK64" s="209">
        <f>ROUND(BQ64*BC64,0)</f>
        <v>0</v>
      </c>
      <c r="BL64" s="121"/>
      <c r="BM64" s="209">
        <f>ROUND($BQ64*BE64,0)</f>
        <v>0</v>
      </c>
      <c r="BN64" s="121"/>
      <c r="BO64" s="209">
        <f>BQ64-BK64-BM64</f>
        <v>0</v>
      </c>
      <c r="BP64" s="121"/>
      <c r="BQ64" s="209">
        <f>$AM64-$AQ64</f>
        <v>0</v>
      </c>
      <c r="BR64" s="119"/>
      <c r="BT64" s="120"/>
      <c r="BU64" s="13"/>
      <c r="BV64" s="124"/>
      <c r="BW64" s="13"/>
      <c r="BX64" s="124"/>
      <c r="BY64" s="13"/>
      <c r="BZ64" s="125"/>
      <c r="CA64" s="126"/>
      <c r="CB64" s="127"/>
      <c r="CC64" s="210">
        <f>(ROUND($I64*$AU64,0))*$BU64</f>
        <v>0</v>
      </c>
      <c r="CD64" s="124"/>
      <c r="CE64" s="210">
        <f>(ROUND($I64*$AW64,0))*BW64</f>
        <v>0</v>
      </c>
      <c r="CF64" s="124"/>
      <c r="CG64" s="210">
        <f>(I64-(ROUND((I64*AU64),0))-(ROUND((I64*AW64),0)))*BY64</f>
        <v>0</v>
      </c>
      <c r="CH64" s="125"/>
      <c r="CI64" s="126"/>
      <c r="CJ64" s="127"/>
      <c r="CK64" s="210">
        <f t="shared" si="1"/>
        <v>0</v>
      </c>
      <c r="CL64" s="124"/>
      <c r="CM64" s="210">
        <f t="shared" si="2"/>
        <v>0</v>
      </c>
      <c r="CN64" s="124"/>
      <c r="CO64" s="210">
        <f t="shared" si="3"/>
        <v>0</v>
      </c>
      <c r="CP64" s="125"/>
      <c r="CQ64" s="126"/>
      <c r="CR64" s="127"/>
      <c r="CS64" s="210">
        <f>SUM(CK64:CO64)-SUM(CC64:CG64)</f>
        <v>0</v>
      </c>
      <c r="CT64" s="125"/>
      <c r="CU64" s="126"/>
      <c r="CV64" s="127"/>
      <c r="CW64" s="13">
        <v>0</v>
      </c>
      <c r="CX64" s="119"/>
      <c r="CZ64" s="120"/>
      <c r="DA64" s="5"/>
      <c r="DB64" s="121"/>
      <c r="DC64" s="5"/>
      <c r="DD64" s="121"/>
      <c r="DE64" s="5"/>
      <c r="DF64" s="119"/>
      <c r="DH64" s="120"/>
      <c r="DI64" s="13"/>
      <c r="DJ64" s="124"/>
      <c r="DK64" s="13"/>
      <c r="DL64" s="124"/>
      <c r="DM64" s="13"/>
      <c r="DN64" s="125"/>
      <c r="DO64" s="126"/>
      <c r="DP64" s="127"/>
      <c r="DQ64" s="210">
        <f t="shared" si="4"/>
        <v>0</v>
      </c>
      <c r="DR64" s="125"/>
      <c r="DS64" s="126"/>
      <c r="DT64" s="127"/>
      <c r="DU64" s="518">
        <f>($CS64+$CW64+$DQ64)</f>
        <v>0</v>
      </c>
      <c r="DV64" s="119"/>
    </row>
    <row r="65" spans="1:126" ht="5.15" customHeight="1" x14ac:dyDescent="0.35">
      <c r="A65" s="115"/>
      <c r="B65" s="32"/>
      <c r="C65" s="46"/>
      <c r="D65" s="32"/>
      <c r="E65" s="32"/>
      <c r="F65" s="36"/>
      <c r="H65" s="29"/>
      <c r="I65" s="139"/>
      <c r="J65" s="140"/>
      <c r="K65" s="141"/>
      <c r="L65" s="142"/>
      <c r="M65" s="139"/>
      <c r="N65" s="140"/>
      <c r="O65" s="141"/>
      <c r="P65" s="142"/>
      <c r="Q65" s="563"/>
      <c r="R65" s="563"/>
      <c r="S65" s="563"/>
      <c r="T65" s="140"/>
      <c r="U65" s="141"/>
      <c r="V65" s="142"/>
      <c r="W65" s="121"/>
      <c r="X65" s="36"/>
      <c r="Z65" s="29"/>
      <c r="AA65" s="32"/>
      <c r="AB65" s="322"/>
      <c r="AD65" s="29"/>
      <c r="AE65" s="528"/>
      <c r="AF65" s="36"/>
      <c r="AH65" s="29"/>
      <c r="AI65" s="139"/>
      <c r="AJ65" s="140"/>
      <c r="AK65" s="141"/>
      <c r="AL65" s="142"/>
      <c r="AM65" s="323"/>
      <c r="AN65" s="140"/>
      <c r="AO65" s="141"/>
      <c r="AP65" s="142"/>
      <c r="AQ65" s="139"/>
      <c r="AR65" s="36"/>
      <c r="AT65" s="29"/>
      <c r="AU65" s="529"/>
      <c r="AV65" s="529"/>
      <c r="AW65" s="529"/>
      <c r="AX65" s="529"/>
      <c r="AY65" s="529"/>
      <c r="AZ65" s="530"/>
      <c r="BA65" s="531"/>
      <c r="BB65" s="532"/>
      <c r="BC65" s="529"/>
      <c r="BD65" s="529"/>
      <c r="BE65" s="529"/>
      <c r="BF65" s="529"/>
      <c r="BG65" s="529"/>
      <c r="BH65" s="36"/>
      <c r="BJ65" s="29"/>
      <c r="BK65" s="121"/>
      <c r="BL65" s="139"/>
      <c r="BM65" s="121"/>
      <c r="BN65" s="139"/>
      <c r="BO65" s="121"/>
      <c r="BP65" s="139"/>
      <c r="BQ65" s="121"/>
      <c r="BR65" s="36"/>
      <c r="BT65" s="29"/>
      <c r="BU65" s="143"/>
      <c r="BV65" s="143"/>
      <c r="BW65" s="143"/>
      <c r="BX65" s="143"/>
      <c r="BY65" s="143"/>
      <c r="BZ65" s="144"/>
      <c r="CA65" s="145"/>
      <c r="CB65" s="146"/>
      <c r="CC65" s="124"/>
      <c r="CD65" s="143"/>
      <c r="CE65" s="124"/>
      <c r="CF65" s="143"/>
      <c r="CG65" s="124"/>
      <c r="CH65" s="144"/>
      <c r="CI65" s="145"/>
      <c r="CJ65" s="146"/>
      <c r="CK65" s="124"/>
      <c r="CL65" s="143"/>
      <c r="CM65" s="124"/>
      <c r="CN65" s="143"/>
      <c r="CO65" s="124"/>
      <c r="CP65" s="144"/>
      <c r="CQ65" s="145"/>
      <c r="CR65" s="146"/>
      <c r="CS65" s="124"/>
      <c r="CT65" s="144"/>
      <c r="CU65" s="145"/>
      <c r="CV65" s="146"/>
      <c r="CW65" s="153"/>
      <c r="CX65" s="36"/>
      <c r="CZ65" s="29"/>
      <c r="DA65" s="139"/>
      <c r="DB65" s="139"/>
      <c r="DC65" s="139"/>
      <c r="DD65" s="139"/>
      <c r="DE65" s="139"/>
      <c r="DF65" s="36"/>
      <c r="DH65" s="29"/>
      <c r="DI65" s="143"/>
      <c r="DJ65" s="143"/>
      <c r="DK65" s="143"/>
      <c r="DL65" s="143"/>
      <c r="DM65" s="143"/>
      <c r="DN65" s="144"/>
      <c r="DO65" s="145"/>
      <c r="DP65" s="146"/>
      <c r="DQ65" s="124"/>
      <c r="DR65" s="144"/>
      <c r="DS65" s="145"/>
      <c r="DT65" s="146"/>
      <c r="DU65" s="185"/>
      <c r="DV65" s="36"/>
    </row>
    <row r="66" spans="1:126" s="92" customFormat="1" x14ac:dyDescent="0.35">
      <c r="A66" s="118"/>
      <c r="B66" s="46"/>
      <c r="C66" s="243" t="str">
        <f t="shared" si="5"/>
        <v/>
      </c>
      <c r="D66" s="46"/>
      <c r="E66" s="4"/>
      <c r="F66" s="119"/>
      <c r="H66" s="120"/>
      <c r="I66" s="15"/>
      <c r="J66" s="122"/>
      <c r="K66" s="40"/>
      <c r="L66" s="123"/>
      <c r="M66" s="15"/>
      <c r="N66" s="122"/>
      <c r="O66" s="40"/>
      <c r="P66" s="123"/>
      <c r="Q66" s="560"/>
      <c r="R66" s="224"/>
      <c r="S66" s="560"/>
      <c r="T66" s="122"/>
      <c r="U66" s="40"/>
      <c r="V66" s="123"/>
      <c r="W66" s="209">
        <f>$M66-$Q66+$S66</f>
        <v>0</v>
      </c>
      <c r="X66" s="119"/>
      <c r="Z66" s="120"/>
      <c r="AA66" s="1"/>
      <c r="AB66" s="318">
        <v>1</v>
      </c>
      <c r="AD66" s="120"/>
      <c r="AE66" s="535">
        <f>CHOOSE($AB66,0.99943093,1.00632145,1.00146975,0.99856453,0.96673817,0.98892415,0.98892415,0.98892415,0.99876082,1.01516534,1.01472985,0.99881908)</f>
        <v>0.99943093000000005</v>
      </c>
      <c r="AF66" s="119"/>
      <c r="AH66" s="120"/>
      <c r="AI66" s="15"/>
      <c r="AJ66" s="122"/>
      <c r="AK66" s="40"/>
      <c r="AL66" s="123"/>
      <c r="AM66" s="209">
        <f t="shared" si="0"/>
        <v>0</v>
      </c>
      <c r="AN66" s="122"/>
      <c r="AO66" s="40"/>
      <c r="AP66" s="123"/>
      <c r="AQ66" s="15"/>
      <c r="AR66" s="119"/>
      <c r="AT66" s="120"/>
      <c r="AU66" s="14"/>
      <c r="AV66" s="524"/>
      <c r="AW66" s="14"/>
      <c r="AX66" s="524"/>
      <c r="AY66" s="14"/>
      <c r="AZ66" s="525"/>
      <c r="BA66" s="526"/>
      <c r="BB66" s="527"/>
      <c r="BC66" s="14"/>
      <c r="BD66" s="524"/>
      <c r="BE66" s="14"/>
      <c r="BF66" s="524"/>
      <c r="BG66" s="14"/>
      <c r="BH66" s="119"/>
      <c r="BJ66" s="120"/>
      <c r="BK66" s="209">
        <f>ROUND(BQ66*BC66,0)</f>
        <v>0</v>
      </c>
      <c r="BL66" s="121"/>
      <c r="BM66" s="209">
        <f>ROUND($BQ66*BE66,0)</f>
        <v>0</v>
      </c>
      <c r="BN66" s="121"/>
      <c r="BO66" s="209">
        <f>BQ66-BK66-BM66</f>
        <v>0</v>
      </c>
      <c r="BP66" s="121"/>
      <c r="BQ66" s="209">
        <f>$AM66-$AQ66</f>
        <v>0</v>
      </c>
      <c r="BR66" s="119"/>
      <c r="BT66" s="120"/>
      <c r="BU66" s="13"/>
      <c r="BV66" s="124"/>
      <c r="BW66" s="13"/>
      <c r="BX66" s="124"/>
      <c r="BY66" s="13"/>
      <c r="BZ66" s="125"/>
      <c r="CA66" s="126"/>
      <c r="CB66" s="127"/>
      <c r="CC66" s="210">
        <f>(ROUND($I66*$AU66,0))*$BU66</f>
        <v>0</v>
      </c>
      <c r="CD66" s="124"/>
      <c r="CE66" s="210">
        <f>(ROUND($I66*$AW66,0))*BW66</f>
        <v>0</v>
      </c>
      <c r="CF66" s="124"/>
      <c r="CG66" s="210">
        <f>(I66-(ROUND((I66*AU66),0))-(ROUND((I66*AW66),0)))*BY66</f>
        <v>0</v>
      </c>
      <c r="CH66" s="125"/>
      <c r="CI66" s="126"/>
      <c r="CJ66" s="127"/>
      <c r="CK66" s="210">
        <f t="shared" si="1"/>
        <v>0</v>
      </c>
      <c r="CL66" s="124"/>
      <c r="CM66" s="210">
        <f t="shared" si="2"/>
        <v>0</v>
      </c>
      <c r="CN66" s="124"/>
      <c r="CO66" s="210">
        <f t="shared" si="3"/>
        <v>0</v>
      </c>
      <c r="CP66" s="125"/>
      <c r="CQ66" s="126"/>
      <c r="CR66" s="127"/>
      <c r="CS66" s="210">
        <f>SUM(CK66:CO66)-SUM(CC66:CG66)</f>
        <v>0</v>
      </c>
      <c r="CT66" s="125"/>
      <c r="CU66" s="126"/>
      <c r="CV66" s="127"/>
      <c r="CW66" s="13">
        <v>0</v>
      </c>
      <c r="CX66" s="119"/>
      <c r="CZ66" s="120"/>
      <c r="DA66" s="5"/>
      <c r="DB66" s="121"/>
      <c r="DC66" s="5"/>
      <c r="DD66" s="121"/>
      <c r="DE66" s="5"/>
      <c r="DF66" s="119"/>
      <c r="DH66" s="120"/>
      <c r="DI66" s="13"/>
      <c r="DJ66" s="124"/>
      <c r="DK66" s="13"/>
      <c r="DL66" s="124"/>
      <c r="DM66" s="13"/>
      <c r="DN66" s="125"/>
      <c r="DO66" s="126"/>
      <c r="DP66" s="127"/>
      <c r="DQ66" s="210">
        <f t="shared" si="4"/>
        <v>0</v>
      </c>
      <c r="DR66" s="125"/>
      <c r="DS66" s="126"/>
      <c r="DT66" s="127"/>
      <c r="DU66" s="518">
        <f>($CS66+$CW66+$DQ66)</f>
        <v>0</v>
      </c>
      <c r="DV66" s="119"/>
    </row>
    <row r="67" spans="1:126" ht="5.15" customHeight="1" x14ac:dyDescent="0.35">
      <c r="A67" s="115"/>
      <c r="B67" s="32"/>
      <c r="C67" s="46"/>
      <c r="D67" s="32"/>
      <c r="E67" s="32"/>
      <c r="F67" s="36"/>
      <c r="H67" s="29"/>
      <c r="I67" s="139"/>
      <c r="J67" s="140"/>
      <c r="K67" s="141"/>
      <c r="L67" s="142"/>
      <c r="M67" s="139"/>
      <c r="N67" s="140"/>
      <c r="O67" s="141"/>
      <c r="P67" s="142"/>
      <c r="Q67" s="563"/>
      <c r="R67" s="563"/>
      <c r="S67" s="563"/>
      <c r="T67" s="140"/>
      <c r="U67" s="141"/>
      <c r="V67" s="142"/>
      <c r="W67" s="121"/>
      <c r="X67" s="36"/>
      <c r="Z67" s="29"/>
      <c r="AA67" s="32"/>
      <c r="AB67" s="322"/>
      <c r="AD67" s="29"/>
      <c r="AE67" s="528"/>
      <c r="AF67" s="36"/>
      <c r="AH67" s="29"/>
      <c r="AI67" s="139"/>
      <c r="AJ67" s="140"/>
      <c r="AK67" s="141"/>
      <c r="AL67" s="142"/>
      <c r="AM67" s="323"/>
      <c r="AN67" s="140"/>
      <c r="AO67" s="141"/>
      <c r="AP67" s="142"/>
      <c r="AQ67" s="139"/>
      <c r="AR67" s="36"/>
      <c r="AT67" s="29"/>
      <c r="AU67" s="529"/>
      <c r="AV67" s="529"/>
      <c r="AW67" s="529"/>
      <c r="AX67" s="529"/>
      <c r="AY67" s="529"/>
      <c r="AZ67" s="530"/>
      <c r="BA67" s="531"/>
      <c r="BB67" s="532"/>
      <c r="BC67" s="529"/>
      <c r="BD67" s="529"/>
      <c r="BE67" s="529"/>
      <c r="BF67" s="529"/>
      <c r="BG67" s="529"/>
      <c r="BH67" s="36"/>
      <c r="BJ67" s="29"/>
      <c r="BK67" s="121"/>
      <c r="BL67" s="139"/>
      <c r="BM67" s="121"/>
      <c r="BN67" s="139"/>
      <c r="BO67" s="121"/>
      <c r="BP67" s="139"/>
      <c r="BQ67" s="121"/>
      <c r="BR67" s="36"/>
      <c r="BT67" s="29"/>
      <c r="BU67" s="143"/>
      <c r="BV67" s="143"/>
      <c r="BW67" s="143"/>
      <c r="BX67" s="143"/>
      <c r="BY67" s="143"/>
      <c r="BZ67" s="144"/>
      <c r="CA67" s="145"/>
      <c r="CB67" s="146"/>
      <c r="CC67" s="124"/>
      <c r="CD67" s="143"/>
      <c r="CE67" s="124"/>
      <c r="CF67" s="143"/>
      <c r="CG67" s="124"/>
      <c r="CH67" s="144"/>
      <c r="CI67" s="145"/>
      <c r="CJ67" s="146"/>
      <c r="CK67" s="124"/>
      <c r="CL67" s="143"/>
      <c r="CM67" s="124"/>
      <c r="CN67" s="143"/>
      <c r="CO67" s="124"/>
      <c r="CP67" s="144"/>
      <c r="CQ67" s="145"/>
      <c r="CR67" s="146"/>
      <c r="CS67" s="124"/>
      <c r="CT67" s="144"/>
      <c r="CU67" s="145"/>
      <c r="CV67" s="146"/>
      <c r="CW67" s="153"/>
      <c r="CX67" s="36"/>
      <c r="CZ67" s="29"/>
      <c r="DA67" s="139"/>
      <c r="DB67" s="139"/>
      <c r="DC67" s="139"/>
      <c r="DD67" s="139"/>
      <c r="DE67" s="139"/>
      <c r="DF67" s="36"/>
      <c r="DH67" s="29"/>
      <c r="DI67" s="143"/>
      <c r="DJ67" s="143"/>
      <c r="DK67" s="143"/>
      <c r="DL67" s="143"/>
      <c r="DM67" s="143"/>
      <c r="DN67" s="144"/>
      <c r="DO67" s="145"/>
      <c r="DP67" s="146"/>
      <c r="DQ67" s="124"/>
      <c r="DR67" s="144"/>
      <c r="DS67" s="145"/>
      <c r="DT67" s="146"/>
      <c r="DU67" s="185"/>
      <c r="DV67" s="36"/>
    </row>
    <row r="68" spans="1:126" s="92" customFormat="1" x14ac:dyDescent="0.35">
      <c r="A68" s="118"/>
      <c r="B68" s="46"/>
      <c r="C68" s="243" t="str">
        <f t="shared" si="5"/>
        <v/>
      </c>
      <c r="D68" s="46"/>
      <c r="E68" s="4"/>
      <c r="F68" s="119"/>
      <c r="H68" s="120"/>
      <c r="I68" s="15"/>
      <c r="J68" s="122"/>
      <c r="K68" s="40"/>
      <c r="L68" s="123"/>
      <c r="M68" s="15"/>
      <c r="N68" s="122"/>
      <c r="O68" s="40"/>
      <c r="P68" s="123"/>
      <c r="Q68" s="560"/>
      <c r="R68" s="224"/>
      <c r="S68" s="560"/>
      <c r="T68" s="122"/>
      <c r="U68" s="40"/>
      <c r="V68" s="123"/>
      <c r="W68" s="209">
        <f>$M68-$Q68+$S68</f>
        <v>0</v>
      </c>
      <c r="X68" s="119"/>
      <c r="Z68" s="120"/>
      <c r="AA68" s="1"/>
      <c r="AB68" s="318">
        <v>1</v>
      </c>
      <c r="AD68" s="120"/>
      <c r="AE68" s="535">
        <f>CHOOSE($AB68,0.99943093,1.00632145,1.00146975,0.99856453,0.96673817,0.98892415,0.98892415,0.98892415,0.99876082,1.01516534,1.01472985,0.99881908)</f>
        <v>0.99943093000000005</v>
      </c>
      <c r="AF68" s="119"/>
      <c r="AH68" s="120"/>
      <c r="AI68" s="15"/>
      <c r="AJ68" s="122"/>
      <c r="AK68" s="40"/>
      <c r="AL68" s="123"/>
      <c r="AM68" s="209">
        <f t="shared" si="0"/>
        <v>0</v>
      </c>
      <c r="AN68" s="122"/>
      <c r="AO68" s="40"/>
      <c r="AP68" s="123"/>
      <c r="AQ68" s="15"/>
      <c r="AR68" s="119"/>
      <c r="AT68" s="120"/>
      <c r="AU68" s="14"/>
      <c r="AV68" s="524"/>
      <c r="AW68" s="14"/>
      <c r="AX68" s="524"/>
      <c r="AY68" s="14"/>
      <c r="AZ68" s="525"/>
      <c r="BA68" s="526"/>
      <c r="BB68" s="527"/>
      <c r="BC68" s="14"/>
      <c r="BD68" s="524"/>
      <c r="BE68" s="14"/>
      <c r="BF68" s="524"/>
      <c r="BG68" s="14"/>
      <c r="BH68" s="119"/>
      <c r="BJ68" s="120"/>
      <c r="BK68" s="209">
        <f>ROUND(BQ68*BC68,0)</f>
        <v>0</v>
      </c>
      <c r="BL68" s="121"/>
      <c r="BM68" s="209">
        <f>ROUND($BQ68*BE68,0)</f>
        <v>0</v>
      </c>
      <c r="BN68" s="121"/>
      <c r="BO68" s="209">
        <f>BQ68-BK68-BM68</f>
        <v>0</v>
      </c>
      <c r="BP68" s="121"/>
      <c r="BQ68" s="209">
        <f>$AM68-$AQ68</f>
        <v>0</v>
      </c>
      <c r="BR68" s="119"/>
      <c r="BT68" s="120"/>
      <c r="BU68" s="13"/>
      <c r="BV68" s="124"/>
      <c r="BW68" s="13"/>
      <c r="BX68" s="124"/>
      <c r="BY68" s="13"/>
      <c r="BZ68" s="125"/>
      <c r="CA68" s="126"/>
      <c r="CB68" s="127"/>
      <c r="CC68" s="210">
        <f>(ROUND($I68*$AU68,0))*$BU68</f>
        <v>0</v>
      </c>
      <c r="CD68" s="124"/>
      <c r="CE68" s="210">
        <f>(ROUND($I68*$AW68,0))*BW68</f>
        <v>0</v>
      </c>
      <c r="CF68" s="124"/>
      <c r="CG68" s="210">
        <f>(I68-(ROUND((I68*AU68),0))-(ROUND((I68*AW68),0)))*BY68</f>
        <v>0</v>
      </c>
      <c r="CH68" s="125"/>
      <c r="CI68" s="126"/>
      <c r="CJ68" s="127"/>
      <c r="CK68" s="210">
        <f t="shared" si="1"/>
        <v>0</v>
      </c>
      <c r="CL68" s="124"/>
      <c r="CM68" s="210">
        <f t="shared" si="2"/>
        <v>0</v>
      </c>
      <c r="CN68" s="124"/>
      <c r="CO68" s="210">
        <f t="shared" si="3"/>
        <v>0</v>
      </c>
      <c r="CP68" s="125"/>
      <c r="CQ68" s="126"/>
      <c r="CR68" s="127"/>
      <c r="CS68" s="210">
        <f>SUM(CK68:CO68)-SUM(CC68:CG68)</f>
        <v>0</v>
      </c>
      <c r="CT68" s="125"/>
      <c r="CU68" s="126"/>
      <c r="CV68" s="127"/>
      <c r="CW68" s="13">
        <v>0</v>
      </c>
      <c r="CX68" s="119"/>
      <c r="CZ68" s="120"/>
      <c r="DA68" s="5"/>
      <c r="DB68" s="121"/>
      <c r="DC68" s="5"/>
      <c r="DD68" s="121"/>
      <c r="DE68" s="5"/>
      <c r="DF68" s="119"/>
      <c r="DH68" s="120"/>
      <c r="DI68" s="13"/>
      <c r="DJ68" s="124"/>
      <c r="DK68" s="13"/>
      <c r="DL68" s="124"/>
      <c r="DM68" s="13"/>
      <c r="DN68" s="125"/>
      <c r="DO68" s="126"/>
      <c r="DP68" s="127"/>
      <c r="DQ68" s="210">
        <f t="shared" si="4"/>
        <v>0</v>
      </c>
      <c r="DR68" s="125"/>
      <c r="DS68" s="126"/>
      <c r="DT68" s="127"/>
      <c r="DU68" s="518">
        <f>($CS68+$CW68+$DQ68)</f>
        <v>0</v>
      </c>
      <c r="DV68" s="119"/>
    </row>
    <row r="69" spans="1:126" ht="5.15" customHeight="1" x14ac:dyDescent="0.35">
      <c r="A69" s="115"/>
      <c r="B69" s="32"/>
      <c r="C69" s="46"/>
      <c r="D69" s="32"/>
      <c r="E69" s="32"/>
      <c r="F69" s="36"/>
      <c r="H69" s="29"/>
      <c r="I69" s="139"/>
      <c r="J69" s="140"/>
      <c r="K69" s="141"/>
      <c r="L69" s="142"/>
      <c r="M69" s="139"/>
      <c r="N69" s="140"/>
      <c r="O69" s="141"/>
      <c r="P69" s="142"/>
      <c r="Q69" s="563"/>
      <c r="R69" s="563"/>
      <c r="S69" s="563"/>
      <c r="T69" s="140"/>
      <c r="U69" s="141"/>
      <c r="V69" s="142"/>
      <c r="W69" s="121"/>
      <c r="X69" s="36"/>
      <c r="Z69" s="29"/>
      <c r="AA69" s="32"/>
      <c r="AB69" s="322"/>
      <c r="AD69" s="29"/>
      <c r="AE69" s="528"/>
      <c r="AF69" s="36"/>
      <c r="AH69" s="29"/>
      <c r="AI69" s="139"/>
      <c r="AJ69" s="140"/>
      <c r="AK69" s="141"/>
      <c r="AL69" s="142"/>
      <c r="AM69" s="323"/>
      <c r="AN69" s="140"/>
      <c r="AO69" s="141"/>
      <c r="AP69" s="142"/>
      <c r="AQ69" s="139"/>
      <c r="AR69" s="36"/>
      <c r="AT69" s="29"/>
      <c r="AU69" s="529"/>
      <c r="AV69" s="529"/>
      <c r="AW69" s="529"/>
      <c r="AX69" s="529"/>
      <c r="AY69" s="529"/>
      <c r="AZ69" s="530"/>
      <c r="BA69" s="531"/>
      <c r="BB69" s="532"/>
      <c r="BC69" s="529"/>
      <c r="BD69" s="529"/>
      <c r="BE69" s="529"/>
      <c r="BF69" s="529"/>
      <c r="BG69" s="529"/>
      <c r="BH69" s="36"/>
      <c r="BJ69" s="29"/>
      <c r="BK69" s="121"/>
      <c r="BL69" s="139"/>
      <c r="BM69" s="121"/>
      <c r="BN69" s="139"/>
      <c r="BO69" s="121"/>
      <c r="BP69" s="139"/>
      <c r="BQ69" s="121"/>
      <c r="BR69" s="36"/>
      <c r="BT69" s="29"/>
      <c r="BU69" s="143"/>
      <c r="BV69" s="143"/>
      <c r="BW69" s="143"/>
      <c r="BX69" s="143"/>
      <c r="BY69" s="143"/>
      <c r="BZ69" s="144"/>
      <c r="CA69" s="145"/>
      <c r="CB69" s="146"/>
      <c r="CC69" s="124"/>
      <c r="CD69" s="143"/>
      <c r="CE69" s="124"/>
      <c r="CF69" s="143"/>
      <c r="CG69" s="124"/>
      <c r="CH69" s="144"/>
      <c r="CI69" s="145"/>
      <c r="CJ69" s="146"/>
      <c r="CK69" s="124"/>
      <c r="CL69" s="143"/>
      <c r="CM69" s="124"/>
      <c r="CN69" s="143"/>
      <c r="CO69" s="124"/>
      <c r="CP69" s="144"/>
      <c r="CQ69" s="145"/>
      <c r="CR69" s="146"/>
      <c r="CS69" s="124"/>
      <c r="CT69" s="144"/>
      <c r="CU69" s="145"/>
      <c r="CV69" s="146"/>
      <c r="CW69" s="153"/>
      <c r="CX69" s="36"/>
      <c r="CZ69" s="29"/>
      <c r="DA69" s="139"/>
      <c r="DB69" s="139"/>
      <c r="DC69" s="139"/>
      <c r="DD69" s="139"/>
      <c r="DE69" s="139"/>
      <c r="DF69" s="36"/>
      <c r="DH69" s="29"/>
      <c r="DI69" s="143"/>
      <c r="DJ69" s="143"/>
      <c r="DK69" s="143"/>
      <c r="DL69" s="143"/>
      <c r="DM69" s="143"/>
      <c r="DN69" s="144"/>
      <c r="DO69" s="145"/>
      <c r="DP69" s="146"/>
      <c r="DQ69" s="124"/>
      <c r="DR69" s="144"/>
      <c r="DS69" s="145"/>
      <c r="DT69" s="146"/>
      <c r="DU69" s="185"/>
      <c r="DV69" s="36"/>
    </row>
    <row r="70" spans="1:126" s="92" customFormat="1" x14ac:dyDescent="0.35">
      <c r="A70" s="118"/>
      <c r="B70" s="46"/>
      <c r="C70" s="243" t="str">
        <f t="shared" si="5"/>
        <v/>
      </c>
      <c r="D70" s="46"/>
      <c r="E70" s="4"/>
      <c r="F70" s="119"/>
      <c r="H70" s="120"/>
      <c r="I70" s="15"/>
      <c r="J70" s="122"/>
      <c r="K70" s="40"/>
      <c r="L70" s="123"/>
      <c r="M70" s="15"/>
      <c r="N70" s="122"/>
      <c r="O70" s="40"/>
      <c r="P70" s="123"/>
      <c r="Q70" s="560"/>
      <c r="R70" s="224"/>
      <c r="S70" s="560"/>
      <c r="T70" s="122"/>
      <c r="U70" s="40"/>
      <c r="V70" s="123"/>
      <c r="W70" s="209">
        <f>$M70-$Q70+$S70</f>
        <v>0</v>
      </c>
      <c r="X70" s="119"/>
      <c r="Z70" s="120"/>
      <c r="AA70" s="1"/>
      <c r="AB70" s="318">
        <v>1</v>
      </c>
      <c r="AD70" s="120"/>
      <c r="AE70" s="535">
        <f>CHOOSE($AB70,0.99943093,1.00632145,1.00146975,0.99856453,0.96673817,0.98892415,0.98892415,0.98892415,0.99876082,1.01516534,1.01472985,0.99881908)</f>
        <v>0.99943093000000005</v>
      </c>
      <c r="AF70" s="119"/>
      <c r="AH70" s="120"/>
      <c r="AI70" s="15"/>
      <c r="AJ70" s="122"/>
      <c r="AK70" s="40"/>
      <c r="AL70" s="123"/>
      <c r="AM70" s="209">
        <f t="shared" si="0"/>
        <v>0</v>
      </c>
      <c r="AN70" s="122"/>
      <c r="AO70" s="40"/>
      <c r="AP70" s="123"/>
      <c r="AQ70" s="15"/>
      <c r="AR70" s="119"/>
      <c r="AT70" s="120"/>
      <c r="AU70" s="14"/>
      <c r="AV70" s="524"/>
      <c r="AW70" s="14"/>
      <c r="AX70" s="524"/>
      <c r="AY70" s="14"/>
      <c r="AZ70" s="525"/>
      <c r="BA70" s="526"/>
      <c r="BB70" s="527"/>
      <c r="BC70" s="14"/>
      <c r="BD70" s="524"/>
      <c r="BE70" s="14"/>
      <c r="BF70" s="524"/>
      <c r="BG70" s="14"/>
      <c r="BH70" s="119"/>
      <c r="BJ70" s="120"/>
      <c r="BK70" s="209">
        <f>ROUND(BQ70*BC70,0)</f>
        <v>0</v>
      </c>
      <c r="BL70" s="121"/>
      <c r="BM70" s="209">
        <f>ROUND($BQ70*BE70,0)</f>
        <v>0</v>
      </c>
      <c r="BN70" s="121"/>
      <c r="BO70" s="209">
        <f>BQ70-BK70-BM70</f>
        <v>0</v>
      </c>
      <c r="BP70" s="121"/>
      <c r="BQ70" s="209">
        <f>$AM70-$AQ70</f>
        <v>0</v>
      </c>
      <c r="BR70" s="119"/>
      <c r="BT70" s="120"/>
      <c r="BU70" s="13"/>
      <c r="BV70" s="124"/>
      <c r="BW70" s="13"/>
      <c r="BX70" s="124"/>
      <c r="BY70" s="13"/>
      <c r="BZ70" s="125"/>
      <c r="CA70" s="126"/>
      <c r="CB70" s="127"/>
      <c r="CC70" s="210">
        <f>(ROUND($I70*$AU70,0))*$BU70</f>
        <v>0</v>
      </c>
      <c r="CD70" s="124"/>
      <c r="CE70" s="210">
        <f>(ROUND($I70*$AW70,0))*BW70</f>
        <v>0</v>
      </c>
      <c r="CF70" s="124"/>
      <c r="CG70" s="210">
        <f>(I70-(ROUND((I70*AU70),0))-(ROUND((I70*AW70),0)))*BY70</f>
        <v>0</v>
      </c>
      <c r="CH70" s="125"/>
      <c r="CI70" s="126"/>
      <c r="CJ70" s="127"/>
      <c r="CK70" s="210">
        <f t="shared" si="1"/>
        <v>0</v>
      </c>
      <c r="CL70" s="124"/>
      <c r="CM70" s="210">
        <f t="shared" si="2"/>
        <v>0</v>
      </c>
      <c r="CN70" s="124"/>
      <c r="CO70" s="210">
        <f t="shared" si="3"/>
        <v>0</v>
      </c>
      <c r="CP70" s="125"/>
      <c r="CQ70" s="126"/>
      <c r="CR70" s="127"/>
      <c r="CS70" s="210">
        <f>SUM(CK70:CO70)-SUM(CC70:CG70)</f>
        <v>0</v>
      </c>
      <c r="CT70" s="125"/>
      <c r="CU70" s="126"/>
      <c r="CV70" s="127"/>
      <c r="CW70" s="13">
        <v>0</v>
      </c>
      <c r="CX70" s="119"/>
      <c r="CZ70" s="120"/>
      <c r="DA70" s="5"/>
      <c r="DB70" s="121"/>
      <c r="DC70" s="5"/>
      <c r="DD70" s="121"/>
      <c r="DE70" s="5"/>
      <c r="DF70" s="119"/>
      <c r="DH70" s="120"/>
      <c r="DI70" s="13"/>
      <c r="DJ70" s="124"/>
      <c r="DK70" s="13"/>
      <c r="DL70" s="124"/>
      <c r="DM70" s="13"/>
      <c r="DN70" s="125"/>
      <c r="DO70" s="126"/>
      <c r="DP70" s="127"/>
      <c r="DQ70" s="210">
        <f t="shared" si="4"/>
        <v>0</v>
      </c>
      <c r="DR70" s="125"/>
      <c r="DS70" s="126"/>
      <c r="DT70" s="127"/>
      <c r="DU70" s="518">
        <f>($CS70+$CW70+$DQ70)</f>
        <v>0</v>
      </c>
      <c r="DV70" s="119"/>
    </row>
    <row r="71" spans="1:126" ht="5.15" customHeight="1" x14ac:dyDescent="0.35">
      <c r="A71" s="115"/>
      <c r="B71" s="32"/>
      <c r="C71" s="46"/>
      <c r="D71" s="32"/>
      <c r="E71" s="32"/>
      <c r="F71" s="36"/>
      <c r="H71" s="29"/>
      <c r="I71" s="139"/>
      <c r="J71" s="140"/>
      <c r="K71" s="141"/>
      <c r="L71" s="142"/>
      <c r="M71" s="139"/>
      <c r="N71" s="140"/>
      <c r="O71" s="141"/>
      <c r="P71" s="142"/>
      <c r="Q71" s="563"/>
      <c r="R71" s="563"/>
      <c r="S71" s="563"/>
      <c r="T71" s="140"/>
      <c r="U71" s="141"/>
      <c r="V71" s="142"/>
      <c r="W71" s="121"/>
      <c r="X71" s="36"/>
      <c r="Z71" s="29"/>
      <c r="AA71" s="32"/>
      <c r="AB71" s="322"/>
      <c r="AD71" s="29"/>
      <c r="AE71" s="528"/>
      <c r="AF71" s="36"/>
      <c r="AH71" s="29"/>
      <c r="AI71" s="139"/>
      <c r="AJ71" s="140"/>
      <c r="AK71" s="141"/>
      <c r="AL71" s="142"/>
      <c r="AM71" s="323"/>
      <c r="AN71" s="140"/>
      <c r="AO71" s="141"/>
      <c r="AP71" s="142"/>
      <c r="AQ71" s="139"/>
      <c r="AR71" s="36"/>
      <c r="AT71" s="29"/>
      <c r="AU71" s="529"/>
      <c r="AV71" s="529"/>
      <c r="AW71" s="529"/>
      <c r="AX71" s="529"/>
      <c r="AY71" s="529"/>
      <c r="AZ71" s="530"/>
      <c r="BA71" s="531"/>
      <c r="BB71" s="532"/>
      <c r="BC71" s="529"/>
      <c r="BD71" s="529"/>
      <c r="BE71" s="529"/>
      <c r="BF71" s="529"/>
      <c r="BG71" s="529"/>
      <c r="BH71" s="36"/>
      <c r="BJ71" s="29"/>
      <c r="BK71" s="121"/>
      <c r="BL71" s="139"/>
      <c r="BM71" s="121"/>
      <c r="BN71" s="139"/>
      <c r="BO71" s="121"/>
      <c r="BP71" s="139"/>
      <c r="BQ71" s="121"/>
      <c r="BR71" s="36"/>
      <c r="BT71" s="29"/>
      <c r="BU71" s="143"/>
      <c r="BV71" s="143"/>
      <c r="BW71" s="143"/>
      <c r="BX71" s="143"/>
      <c r="BY71" s="143"/>
      <c r="BZ71" s="144"/>
      <c r="CA71" s="145"/>
      <c r="CB71" s="146"/>
      <c r="CC71" s="124"/>
      <c r="CD71" s="143"/>
      <c r="CE71" s="124"/>
      <c r="CF71" s="143"/>
      <c r="CG71" s="124"/>
      <c r="CH71" s="144"/>
      <c r="CI71" s="145"/>
      <c r="CJ71" s="146"/>
      <c r="CK71" s="124"/>
      <c r="CL71" s="143"/>
      <c r="CM71" s="124"/>
      <c r="CN71" s="143"/>
      <c r="CO71" s="124"/>
      <c r="CP71" s="144"/>
      <c r="CQ71" s="145"/>
      <c r="CR71" s="146"/>
      <c r="CS71" s="124"/>
      <c r="CT71" s="144"/>
      <c r="CU71" s="145"/>
      <c r="CV71" s="146"/>
      <c r="CW71" s="153"/>
      <c r="CX71" s="36"/>
      <c r="CZ71" s="29"/>
      <c r="DA71" s="139"/>
      <c r="DB71" s="139"/>
      <c r="DC71" s="139"/>
      <c r="DD71" s="139"/>
      <c r="DE71" s="139"/>
      <c r="DF71" s="36"/>
      <c r="DH71" s="29"/>
      <c r="DI71" s="143"/>
      <c r="DJ71" s="143"/>
      <c r="DK71" s="143"/>
      <c r="DL71" s="143"/>
      <c r="DM71" s="143"/>
      <c r="DN71" s="144"/>
      <c r="DO71" s="145"/>
      <c r="DP71" s="146"/>
      <c r="DQ71" s="124"/>
      <c r="DR71" s="144"/>
      <c r="DS71" s="145"/>
      <c r="DT71" s="146"/>
      <c r="DU71" s="185"/>
      <c r="DV71" s="36"/>
    </row>
    <row r="72" spans="1:126" s="92" customFormat="1" x14ac:dyDescent="0.35">
      <c r="A72" s="118"/>
      <c r="B72" s="46"/>
      <c r="C72" s="243" t="str">
        <f t="shared" si="5"/>
        <v/>
      </c>
      <c r="D72" s="46"/>
      <c r="E72" s="4"/>
      <c r="F72" s="119"/>
      <c r="H72" s="120"/>
      <c r="I72" s="15"/>
      <c r="J72" s="122"/>
      <c r="K72" s="40"/>
      <c r="L72" s="123"/>
      <c r="M72" s="15"/>
      <c r="N72" s="122"/>
      <c r="O72" s="40"/>
      <c r="P72" s="123"/>
      <c r="Q72" s="560"/>
      <c r="R72" s="224"/>
      <c r="S72" s="560"/>
      <c r="T72" s="122"/>
      <c r="U72" s="40"/>
      <c r="V72" s="123"/>
      <c r="W72" s="209">
        <f>$M72-$Q72+$S72</f>
        <v>0</v>
      </c>
      <c r="X72" s="119"/>
      <c r="Z72" s="120"/>
      <c r="AA72" s="1"/>
      <c r="AB72" s="318">
        <v>1</v>
      </c>
      <c r="AD72" s="120"/>
      <c r="AE72" s="535">
        <f>CHOOSE($AB72,0.99943093,1.00632145,1.00146975,0.99856453,0.96673817,0.98892415,0.98892415,0.98892415,0.99876082,1.01516534,1.01472985,0.99881908)</f>
        <v>0.99943093000000005</v>
      </c>
      <c r="AF72" s="119"/>
      <c r="AH72" s="120"/>
      <c r="AI72" s="15"/>
      <c r="AJ72" s="122"/>
      <c r="AK72" s="40"/>
      <c r="AL72" s="123"/>
      <c r="AM72" s="209">
        <f t="shared" si="0"/>
        <v>0</v>
      </c>
      <c r="AN72" s="122"/>
      <c r="AO72" s="40"/>
      <c r="AP72" s="123"/>
      <c r="AQ72" s="15"/>
      <c r="AR72" s="119"/>
      <c r="AT72" s="120"/>
      <c r="AU72" s="14"/>
      <c r="AV72" s="524"/>
      <c r="AW72" s="14"/>
      <c r="AX72" s="524"/>
      <c r="AY72" s="14"/>
      <c r="AZ72" s="525"/>
      <c r="BA72" s="526"/>
      <c r="BB72" s="527"/>
      <c r="BC72" s="14"/>
      <c r="BD72" s="524"/>
      <c r="BE72" s="14"/>
      <c r="BF72" s="524"/>
      <c r="BG72" s="14"/>
      <c r="BH72" s="119"/>
      <c r="BJ72" s="120"/>
      <c r="BK72" s="209">
        <f>ROUND(BQ72*BC72,0)</f>
        <v>0</v>
      </c>
      <c r="BL72" s="121"/>
      <c r="BM72" s="209">
        <f>ROUND($BQ72*BE72,0)</f>
        <v>0</v>
      </c>
      <c r="BN72" s="121"/>
      <c r="BO72" s="209">
        <f>BQ72-BK72-BM72</f>
        <v>0</v>
      </c>
      <c r="BP72" s="121"/>
      <c r="BQ72" s="209">
        <f>$AM72-$AQ72</f>
        <v>0</v>
      </c>
      <c r="BR72" s="119"/>
      <c r="BT72" s="120"/>
      <c r="BU72" s="13"/>
      <c r="BV72" s="124"/>
      <c r="BW72" s="13"/>
      <c r="BX72" s="124"/>
      <c r="BY72" s="13"/>
      <c r="BZ72" s="125"/>
      <c r="CA72" s="126"/>
      <c r="CB72" s="127"/>
      <c r="CC72" s="210">
        <f>(ROUND($I72*$AU72,0))*$BU72</f>
        <v>0</v>
      </c>
      <c r="CD72" s="124"/>
      <c r="CE72" s="210">
        <f>(ROUND($I72*$AW72,0))*BW72</f>
        <v>0</v>
      </c>
      <c r="CF72" s="124"/>
      <c r="CG72" s="210">
        <f>(I72-(ROUND((I72*AU72),0))-(ROUND((I72*AW72),0)))*BY72</f>
        <v>0</v>
      </c>
      <c r="CH72" s="125"/>
      <c r="CI72" s="126"/>
      <c r="CJ72" s="127"/>
      <c r="CK72" s="210">
        <f t="shared" si="1"/>
        <v>0</v>
      </c>
      <c r="CL72" s="124"/>
      <c r="CM72" s="210">
        <f t="shared" si="2"/>
        <v>0</v>
      </c>
      <c r="CN72" s="124"/>
      <c r="CO72" s="210">
        <f t="shared" si="3"/>
        <v>0</v>
      </c>
      <c r="CP72" s="125"/>
      <c r="CQ72" s="126"/>
      <c r="CR72" s="127"/>
      <c r="CS72" s="210">
        <f>SUM(CK72:CO72)-SUM(CC72:CG72)</f>
        <v>0</v>
      </c>
      <c r="CT72" s="125"/>
      <c r="CU72" s="126"/>
      <c r="CV72" s="127"/>
      <c r="CW72" s="13">
        <v>0</v>
      </c>
      <c r="CX72" s="119"/>
      <c r="CZ72" s="120"/>
      <c r="DA72" s="5"/>
      <c r="DB72" s="121"/>
      <c r="DC72" s="5"/>
      <c r="DD72" s="121"/>
      <c r="DE72" s="5"/>
      <c r="DF72" s="119"/>
      <c r="DH72" s="120"/>
      <c r="DI72" s="13"/>
      <c r="DJ72" s="124"/>
      <c r="DK72" s="13"/>
      <c r="DL72" s="124"/>
      <c r="DM72" s="13"/>
      <c r="DN72" s="125"/>
      <c r="DO72" s="126"/>
      <c r="DP72" s="127"/>
      <c r="DQ72" s="210">
        <f t="shared" si="4"/>
        <v>0</v>
      </c>
      <c r="DR72" s="125"/>
      <c r="DS72" s="126"/>
      <c r="DT72" s="127"/>
      <c r="DU72" s="518">
        <f>($CS72+$CW72+$DQ72)</f>
        <v>0</v>
      </c>
      <c r="DV72" s="119"/>
    </row>
    <row r="73" spans="1:126" ht="5.15" customHeight="1" x14ac:dyDescent="0.35">
      <c r="A73" s="115"/>
      <c r="B73" s="32"/>
      <c r="C73" s="46"/>
      <c r="D73" s="32"/>
      <c r="E73" s="32"/>
      <c r="F73" s="36"/>
      <c r="H73" s="29"/>
      <c r="I73" s="139"/>
      <c r="J73" s="140"/>
      <c r="K73" s="141"/>
      <c r="L73" s="142"/>
      <c r="M73" s="139"/>
      <c r="N73" s="140"/>
      <c r="O73" s="141"/>
      <c r="P73" s="142"/>
      <c r="Q73" s="563"/>
      <c r="R73" s="563"/>
      <c r="S73" s="563"/>
      <c r="T73" s="140"/>
      <c r="U73" s="141"/>
      <c r="V73" s="142"/>
      <c r="W73" s="121"/>
      <c r="X73" s="36"/>
      <c r="Z73" s="29"/>
      <c r="AA73" s="32"/>
      <c r="AB73" s="322"/>
      <c r="AD73" s="29"/>
      <c r="AE73" s="528"/>
      <c r="AF73" s="36"/>
      <c r="AH73" s="29"/>
      <c r="AI73" s="139"/>
      <c r="AJ73" s="140"/>
      <c r="AK73" s="141"/>
      <c r="AL73" s="142"/>
      <c r="AM73" s="323"/>
      <c r="AN73" s="140"/>
      <c r="AO73" s="141"/>
      <c r="AP73" s="142"/>
      <c r="AQ73" s="139"/>
      <c r="AR73" s="36"/>
      <c r="AT73" s="29"/>
      <c r="AU73" s="529"/>
      <c r="AV73" s="529"/>
      <c r="AW73" s="529"/>
      <c r="AX73" s="529"/>
      <c r="AY73" s="529"/>
      <c r="AZ73" s="530"/>
      <c r="BA73" s="531"/>
      <c r="BB73" s="532"/>
      <c r="BC73" s="529"/>
      <c r="BD73" s="529"/>
      <c r="BE73" s="529"/>
      <c r="BF73" s="529"/>
      <c r="BG73" s="529"/>
      <c r="BH73" s="36"/>
      <c r="BJ73" s="29"/>
      <c r="BK73" s="121"/>
      <c r="BL73" s="139"/>
      <c r="BM73" s="121"/>
      <c r="BN73" s="139"/>
      <c r="BO73" s="121"/>
      <c r="BP73" s="139"/>
      <c r="BQ73" s="121"/>
      <c r="BR73" s="36"/>
      <c r="BT73" s="29"/>
      <c r="BU73" s="143"/>
      <c r="BV73" s="143"/>
      <c r="BW73" s="143"/>
      <c r="BX73" s="143"/>
      <c r="BY73" s="143"/>
      <c r="BZ73" s="144"/>
      <c r="CA73" s="145"/>
      <c r="CB73" s="146"/>
      <c r="CC73" s="124"/>
      <c r="CD73" s="143"/>
      <c r="CE73" s="124"/>
      <c r="CF73" s="143"/>
      <c r="CG73" s="124"/>
      <c r="CH73" s="144"/>
      <c r="CI73" s="145"/>
      <c r="CJ73" s="146"/>
      <c r="CK73" s="124"/>
      <c r="CL73" s="143"/>
      <c r="CM73" s="124"/>
      <c r="CN73" s="143"/>
      <c r="CO73" s="124"/>
      <c r="CP73" s="144"/>
      <c r="CQ73" s="145"/>
      <c r="CR73" s="146"/>
      <c r="CS73" s="124"/>
      <c r="CT73" s="144"/>
      <c r="CU73" s="145"/>
      <c r="CV73" s="146"/>
      <c r="CW73" s="153"/>
      <c r="CX73" s="36"/>
      <c r="CZ73" s="29"/>
      <c r="DA73" s="139"/>
      <c r="DB73" s="139"/>
      <c r="DC73" s="139"/>
      <c r="DD73" s="139"/>
      <c r="DE73" s="139"/>
      <c r="DF73" s="36"/>
      <c r="DH73" s="29"/>
      <c r="DI73" s="143"/>
      <c r="DJ73" s="143"/>
      <c r="DK73" s="143"/>
      <c r="DL73" s="143"/>
      <c r="DM73" s="143"/>
      <c r="DN73" s="144"/>
      <c r="DO73" s="145"/>
      <c r="DP73" s="146"/>
      <c r="DQ73" s="124"/>
      <c r="DR73" s="144"/>
      <c r="DS73" s="145"/>
      <c r="DT73" s="146"/>
      <c r="DU73" s="185"/>
      <c r="DV73" s="36"/>
    </row>
    <row r="74" spans="1:126" s="92" customFormat="1" x14ac:dyDescent="0.35">
      <c r="A74" s="118"/>
      <c r="B74" s="46"/>
      <c r="C74" s="243" t="str">
        <f t="shared" si="5"/>
        <v/>
      </c>
      <c r="D74" s="46"/>
      <c r="E74" s="4"/>
      <c r="F74" s="119"/>
      <c r="H74" s="120"/>
      <c r="I74" s="15"/>
      <c r="J74" s="122"/>
      <c r="K74" s="40"/>
      <c r="L74" s="123"/>
      <c r="M74" s="15"/>
      <c r="N74" s="122"/>
      <c r="O74" s="40"/>
      <c r="P74" s="123"/>
      <c r="Q74" s="560"/>
      <c r="R74" s="224"/>
      <c r="S74" s="560"/>
      <c r="T74" s="122"/>
      <c r="U74" s="40"/>
      <c r="V74" s="123"/>
      <c r="W74" s="209">
        <f>$M74-$Q74+$S74</f>
        <v>0</v>
      </c>
      <c r="X74" s="119"/>
      <c r="Z74" s="120"/>
      <c r="AA74" s="1"/>
      <c r="AB74" s="318">
        <v>1</v>
      </c>
      <c r="AD74" s="120"/>
      <c r="AE74" s="535">
        <f>CHOOSE($AB74,0.99943093,1.00632145,1.00146975,0.99856453,0.96673817,0.98892415,0.98892415,0.98892415,0.99876082,1.01516534,1.01472985,0.99881908)</f>
        <v>0.99943093000000005</v>
      </c>
      <c r="AF74" s="119"/>
      <c r="AH74" s="120"/>
      <c r="AI74" s="15"/>
      <c r="AJ74" s="122"/>
      <c r="AK74" s="40"/>
      <c r="AL74" s="123"/>
      <c r="AM74" s="209">
        <f t="shared" si="0"/>
        <v>0</v>
      </c>
      <c r="AN74" s="122"/>
      <c r="AO74" s="40"/>
      <c r="AP74" s="123"/>
      <c r="AQ74" s="15"/>
      <c r="AR74" s="119"/>
      <c r="AT74" s="120"/>
      <c r="AU74" s="14"/>
      <c r="AV74" s="524"/>
      <c r="AW74" s="14"/>
      <c r="AX74" s="524"/>
      <c r="AY74" s="14"/>
      <c r="AZ74" s="525"/>
      <c r="BA74" s="526"/>
      <c r="BB74" s="527"/>
      <c r="BC74" s="14"/>
      <c r="BD74" s="524"/>
      <c r="BE74" s="14"/>
      <c r="BF74" s="524"/>
      <c r="BG74" s="14"/>
      <c r="BH74" s="119"/>
      <c r="BJ74" s="120"/>
      <c r="BK74" s="209">
        <f>ROUND(BQ74*BC74,0)</f>
        <v>0</v>
      </c>
      <c r="BL74" s="121"/>
      <c r="BM74" s="209">
        <f>ROUND($BQ74*BE74,0)</f>
        <v>0</v>
      </c>
      <c r="BN74" s="121"/>
      <c r="BO74" s="209">
        <f>BQ74-BK74-BM74</f>
        <v>0</v>
      </c>
      <c r="BP74" s="121"/>
      <c r="BQ74" s="209">
        <f>$AM74-$AQ74</f>
        <v>0</v>
      </c>
      <c r="BR74" s="119"/>
      <c r="BT74" s="120"/>
      <c r="BU74" s="13"/>
      <c r="BV74" s="124"/>
      <c r="BW74" s="13"/>
      <c r="BX74" s="124"/>
      <c r="BY74" s="13"/>
      <c r="BZ74" s="125"/>
      <c r="CA74" s="126"/>
      <c r="CB74" s="127"/>
      <c r="CC74" s="210">
        <f>(ROUND($I74*$AU74,0))*$BU74</f>
        <v>0</v>
      </c>
      <c r="CD74" s="124"/>
      <c r="CE74" s="210">
        <f>(ROUND($I74*$AW74,0))*BW74</f>
        <v>0</v>
      </c>
      <c r="CF74" s="124"/>
      <c r="CG74" s="210">
        <f>(I74-(ROUND((I74*AU74),0))-(ROUND((I74*AW74),0)))*BY74</f>
        <v>0</v>
      </c>
      <c r="CH74" s="125"/>
      <c r="CI74" s="126"/>
      <c r="CJ74" s="127"/>
      <c r="CK74" s="210">
        <f t="shared" si="1"/>
        <v>0</v>
      </c>
      <c r="CL74" s="124"/>
      <c r="CM74" s="210">
        <f t="shared" si="2"/>
        <v>0</v>
      </c>
      <c r="CN74" s="124"/>
      <c r="CO74" s="210">
        <f t="shared" si="3"/>
        <v>0</v>
      </c>
      <c r="CP74" s="125"/>
      <c r="CQ74" s="126"/>
      <c r="CR74" s="127"/>
      <c r="CS74" s="210">
        <f>SUM(CK74:CO74)-SUM(CC74:CG74)</f>
        <v>0</v>
      </c>
      <c r="CT74" s="125"/>
      <c r="CU74" s="126"/>
      <c r="CV74" s="127"/>
      <c r="CW74" s="13">
        <v>0</v>
      </c>
      <c r="CX74" s="119"/>
      <c r="CZ74" s="120"/>
      <c r="DA74" s="5"/>
      <c r="DB74" s="121"/>
      <c r="DC74" s="5"/>
      <c r="DD74" s="121"/>
      <c r="DE74" s="5"/>
      <c r="DF74" s="119"/>
      <c r="DH74" s="120"/>
      <c r="DI74" s="13"/>
      <c r="DJ74" s="124"/>
      <c r="DK74" s="13"/>
      <c r="DL74" s="124"/>
      <c r="DM74" s="13"/>
      <c r="DN74" s="125"/>
      <c r="DO74" s="126"/>
      <c r="DP74" s="127"/>
      <c r="DQ74" s="210">
        <f t="shared" si="4"/>
        <v>0</v>
      </c>
      <c r="DR74" s="125"/>
      <c r="DS74" s="126"/>
      <c r="DT74" s="127"/>
      <c r="DU74" s="518">
        <f>($CS74+$CW74+$DQ74)</f>
        <v>0</v>
      </c>
      <c r="DV74" s="119"/>
    </row>
    <row r="75" spans="1:126" ht="5.15" customHeight="1" x14ac:dyDescent="0.35">
      <c r="A75" s="115"/>
      <c r="B75" s="32"/>
      <c r="C75" s="46"/>
      <c r="D75" s="32"/>
      <c r="E75" s="32"/>
      <c r="F75" s="36"/>
      <c r="H75" s="29"/>
      <c r="I75" s="139"/>
      <c r="J75" s="140"/>
      <c r="K75" s="141"/>
      <c r="L75" s="142"/>
      <c r="M75" s="139"/>
      <c r="N75" s="140"/>
      <c r="O75" s="141"/>
      <c r="P75" s="142"/>
      <c r="Q75" s="563"/>
      <c r="R75" s="563"/>
      <c r="S75" s="563"/>
      <c r="T75" s="140"/>
      <c r="U75" s="141"/>
      <c r="V75" s="142"/>
      <c r="W75" s="121"/>
      <c r="X75" s="36"/>
      <c r="Z75" s="29"/>
      <c r="AA75" s="32"/>
      <c r="AB75" s="322"/>
      <c r="AD75" s="29"/>
      <c r="AE75" s="528"/>
      <c r="AF75" s="36"/>
      <c r="AH75" s="29"/>
      <c r="AI75" s="139"/>
      <c r="AJ75" s="140"/>
      <c r="AK75" s="141"/>
      <c r="AL75" s="142"/>
      <c r="AM75" s="323"/>
      <c r="AN75" s="140"/>
      <c r="AO75" s="141"/>
      <c r="AP75" s="142"/>
      <c r="AQ75" s="139"/>
      <c r="AR75" s="36"/>
      <c r="AT75" s="29"/>
      <c r="AU75" s="529"/>
      <c r="AV75" s="529"/>
      <c r="AW75" s="529"/>
      <c r="AX75" s="529"/>
      <c r="AY75" s="529"/>
      <c r="AZ75" s="530"/>
      <c r="BA75" s="531"/>
      <c r="BB75" s="532"/>
      <c r="BC75" s="529"/>
      <c r="BD75" s="529"/>
      <c r="BE75" s="529"/>
      <c r="BF75" s="529"/>
      <c r="BG75" s="529"/>
      <c r="BH75" s="36"/>
      <c r="BJ75" s="29"/>
      <c r="BK75" s="121"/>
      <c r="BL75" s="139"/>
      <c r="BM75" s="121"/>
      <c r="BN75" s="139"/>
      <c r="BO75" s="121"/>
      <c r="BP75" s="139"/>
      <c r="BQ75" s="121"/>
      <c r="BR75" s="36"/>
      <c r="BT75" s="29"/>
      <c r="BU75" s="143"/>
      <c r="BV75" s="143"/>
      <c r="BW75" s="143"/>
      <c r="BX75" s="143"/>
      <c r="BY75" s="143"/>
      <c r="BZ75" s="144"/>
      <c r="CA75" s="145"/>
      <c r="CB75" s="146"/>
      <c r="CC75" s="124"/>
      <c r="CD75" s="143"/>
      <c r="CE75" s="124"/>
      <c r="CF75" s="143"/>
      <c r="CG75" s="124"/>
      <c r="CH75" s="144"/>
      <c r="CI75" s="145"/>
      <c r="CJ75" s="146"/>
      <c r="CK75" s="124"/>
      <c r="CL75" s="143"/>
      <c r="CM75" s="124"/>
      <c r="CN75" s="143"/>
      <c r="CO75" s="124"/>
      <c r="CP75" s="144"/>
      <c r="CQ75" s="145"/>
      <c r="CR75" s="146"/>
      <c r="CS75" s="124"/>
      <c r="CT75" s="144"/>
      <c r="CU75" s="145"/>
      <c r="CV75" s="146"/>
      <c r="CW75" s="153"/>
      <c r="CX75" s="36"/>
      <c r="CZ75" s="29"/>
      <c r="DA75" s="139"/>
      <c r="DB75" s="139"/>
      <c r="DC75" s="139"/>
      <c r="DD75" s="139"/>
      <c r="DE75" s="139"/>
      <c r="DF75" s="36"/>
      <c r="DH75" s="29"/>
      <c r="DI75" s="143"/>
      <c r="DJ75" s="143"/>
      <c r="DK75" s="143"/>
      <c r="DL75" s="143"/>
      <c r="DM75" s="143"/>
      <c r="DN75" s="144"/>
      <c r="DO75" s="145"/>
      <c r="DP75" s="146"/>
      <c r="DQ75" s="124"/>
      <c r="DR75" s="144"/>
      <c r="DS75" s="145"/>
      <c r="DT75" s="146"/>
      <c r="DU75" s="185"/>
      <c r="DV75" s="36"/>
    </row>
    <row r="76" spans="1:126" s="92" customFormat="1" x14ac:dyDescent="0.35">
      <c r="A76" s="118"/>
      <c r="B76" s="46"/>
      <c r="C76" s="243" t="str">
        <f t="shared" si="5"/>
        <v/>
      </c>
      <c r="D76" s="46"/>
      <c r="E76" s="4"/>
      <c r="F76" s="119"/>
      <c r="H76" s="120"/>
      <c r="I76" s="15"/>
      <c r="J76" s="122"/>
      <c r="K76" s="40"/>
      <c r="L76" s="123"/>
      <c r="M76" s="15"/>
      <c r="N76" s="122"/>
      <c r="O76" s="40"/>
      <c r="P76" s="123"/>
      <c r="Q76" s="560"/>
      <c r="R76" s="224"/>
      <c r="S76" s="560"/>
      <c r="T76" s="122"/>
      <c r="U76" s="40"/>
      <c r="V76" s="123"/>
      <c r="W76" s="209">
        <f>$M76-$Q76+$S76</f>
        <v>0</v>
      </c>
      <c r="X76" s="119"/>
      <c r="Z76" s="120"/>
      <c r="AA76" s="1"/>
      <c r="AB76" s="318">
        <v>1</v>
      </c>
      <c r="AD76" s="120"/>
      <c r="AE76" s="535">
        <f>CHOOSE($AB76,0.99943093,1.00632145,1.00146975,0.99856453,0.96673817,0.98892415,0.98892415,0.98892415,0.99876082,1.01516534,1.01472985,0.99881908)</f>
        <v>0.99943093000000005</v>
      </c>
      <c r="AF76" s="119"/>
      <c r="AH76" s="120"/>
      <c r="AI76" s="15"/>
      <c r="AJ76" s="122"/>
      <c r="AK76" s="40"/>
      <c r="AL76" s="123"/>
      <c r="AM76" s="209">
        <f t="shared" si="0"/>
        <v>0</v>
      </c>
      <c r="AN76" s="122"/>
      <c r="AO76" s="40"/>
      <c r="AP76" s="123"/>
      <c r="AQ76" s="15"/>
      <c r="AR76" s="119"/>
      <c r="AT76" s="120"/>
      <c r="AU76" s="14"/>
      <c r="AV76" s="524"/>
      <c r="AW76" s="14"/>
      <c r="AX76" s="524"/>
      <c r="AY76" s="14"/>
      <c r="AZ76" s="525"/>
      <c r="BA76" s="526"/>
      <c r="BB76" s="527"/>
      <c r="BC76" s="14"/>
      <c r="BD76" s="524"/>
      <c r="BE76" s="14"/>
      <c r="BF76" s="524"/>
      <c r="BG76" s="14"/>
      <c r="BH76" s="119"/>
      <c r="BJ76" s="120"/>
      <c r="BK76" s="209">
        <f>ROUND(BQ76*BC76,0)</f>
        <v>0</v>
      </c>
      <c r="BL76" s="121"/>
      <c r="BM76" s="209">
        <f>ROUND($BQ76*BE76,0)</f>
        <v>0</v>
      </c>
      <c r="BN76" s="121"/>
      <c r="BO76" s="209">
        <f>BQ76-BK76-BM76</f>
        <v>0</v>
      </c>
      <c r="BP76" s="121"/>
      <c r="BQ76" s="209">
        <f>$AM76-$AQ76</f>
        <v>0</v>
      </c>
      <c r="BR76" s="119"/>
      <c r="BT76" s="120"/>
      <c r="BU76" s="13"/>
      <c r="BV76" s="124"/>
      <c r="BW76" s="13"/>
      <c r="BX76" s="124"/>
      <c r="BY76" s="13"/>
      <c r="BZ76" s="125"/>
      <c r="CA76" s="126"/>
      <c r="CB76" s="127"/>
      <c r="CC76" s="210">
        <f>(ROUND($I76*$AU76,0))*$BU76</f>
        <v>0</v>
      </c>
      <c r="CD76" s="124"/>
      <c r="CE76" s="210">
        <f>(ROUND($I76*$AW76,0))*BW76</f>
        <v>0</v>
      </c>
      <c r="CF76" s="124"/>
      <c r="CG76" s="210">
        <f>(I76-(ROUND((I76*AU76),0))-(ROUND((I76*AW76),0)))*BY76</f>
        <v>0</v>
      </c>
      <c r="CH76" s="125"/>
      <c r="CI76" s="126"/>
      <c r="CJ76" s="127"/>
      <c r="CK76" s="210">
        <f t="shared" si="1"/>
        <v>0</v>
      </c>
      <c r="CL76" s="124"/>
      <c r="CM76" s="210">
        <f t="shared" si="2"/>
        <v>0</v>
      </c>
      <c r="CN76" s="124"/>
      <c r="CO76" s="210">
        <f t="shared" si="3"/>
        <v>0</v>
      </c>
      <c r="CP76" s="125"/>
      <c r="CQ76" s="126"/>
      <c r="CR76" s="127"/>
      <c r="CS76" s="210">
        <f>SUM(CK76:CO76)-SUM(CC76:CG76)</f>
        <v>0</v>
      </c>
      <c r="CT76" s="125"/>
      <c r="CU76" s="126"/>
      <c r="CV76" s="127"/>
      <c r="CW76" s="13">
        <v>0</v>
      </c>
      <c r="CX76" s="119"/>
      <c r="CZ76" s="120"/>
      <c r="DA76" s="5"/>
      <c r="DB76" s="121"/>
      <c r="DC76" s="5"/>
      <c r="DD76" s="121"/>
      <c r="DE76" s="5"/>
      <c r="DF76" s="119"/>
      <c r="DH76" s="120"/>
      <c r="DI76" s="13"/>
      <c r="DJ76" s="124"/>
      <c r="DK76" s="13"/>
      <c r="DL76" s="124"/>
      <c r="DM76" s="13"/>
      <c r="DN76" s="125"/>
      <c r="DO76" s="126"/>
      <c r="DP76" s="127"/>
      <c r="DQ76" s="210">
        <f t="shared" si="4"/>
        <v>0</v>
      </c>
      <c r="DR76" s="125"/>
      <c r="DS76" s="126"/>
      <c r="DT76" s="127"/>
      <c r="DU76" s="518">
        <f>($CS76+$CW76+$DQ76)</f>
        <v>0</v>
      </c>
      <c r="DV76" s="119"/>
    </row>
    <row r="77" spans="1:126" ht="5.15" customHeight="1" x14ac:dyDescent="0.35">
      <c r="A77" s="115"/>
      <c r="B77" s="32"/>
      <c r="C77" s="46"/>
      <c r="D77" s="32"/>
      <c r="E77" s="32"/>
      <c r="F77" s="36"/>
      <c r="H77" s="29"/>
      <c r="I77" s="139"/>
      <c r="J77" s="140"/>
      <c r="K77" s="141"/>
      <c r="L77" s="142"/>
      <c r="M77" s="139"/>
      <c r="N77" s="140"/>
      <c r="O77" s="141"/>
      <c r="P77" s="142"/>
      <c r="Q77" s="563"/>
      <c r="R77" s="563"/>
      <c r="S77" s="563"/>
      <c r="T77" s="140"/>
      <c r="U77" s="141"/>
      <c r="V77" s="142"/>
      <c r="W77" s="121"/>
      <c r="X77" s="36"/>
      <c r="Z77" s="29"/>
      <c r="AA77" s="32"/>
      <c r="AB77" s="322"/>
      <c r="AD77" s="29"/>
      <c r="AE77" s="528"/>
      <c r="AF77" s="36"/>
      <c r="AH77" s="29"/>
      <c r="AI77" s="139"/>
      <c r="AJ77" s="140"/>
      <c r="AK77" s="141"/>
      <c r="AL77" s="142"/>
      <c r="AM77" s="323"/>
      <c r="AN77" s="140"/>
      <c r="AO77" s="141"/>
      <c r="AP77" s="142"/>
      <c r="AQ77" s="139"/>
      <c r="AR77" s="36"/>
      <c r="AT77" s="29"/>
      <c r="AU77" s="529"/>
      <c r="AV77" s="529"/>
      <c r="AW77" s="529"/>
      <c r="AX77" s="529"/>
      <c r="AY77" s="529"/>
      <c r="AZ77" s="530"/>
      <c r="BA77" s="531"/>
      <c r="BB77" s="532"/>
      <c r="BC77" s="529"/>
      <c r="BD77" s="529"/>
      <c r="BE77" s="529"/>
      <c r="BF77" s="529"/>
      <c r="BG77" s="529"/>
      <c r="BH77" s="36"/>
      <c r="BJ77" s="29"/>
      <c r="BK77" s="121"/>
      <c r="BL77" s="139"/>
      <c r="BM77" s="121"/>
      <c r="BN77" s="139"/>
      <c r="BO77" s="121"/>
      <c r="BP77" s="139"/>
      <c r="BQ77" s="121"/>
      <c r="BR77" s="36"/>
      <c r="BT77" s="29"/>
      <c r="BU77" s="143"/>
      <c r="BV77" s="143"/>
      <c r="BW77" s="143"/>
      <c r="BX77" s="143"/>
      <c r="BY77" s="143"/>
      <c r="BZ77" s="144"/>
      <c r="CA77" s="145"/>
      <c r="CB77" s="146"/>
      <c r="CC77" s="124"/>
      <c r="CD77" s="143"/>
      <c r="CE77" s="124"/>
      <c r="CF77" s="143"/>
      <c r="CG77" s="124"/>
      <c r="CH77" s="144"/>
      <c r="CI77" s="145"/>
      <c r="CJ77" s="146"/>
      <c r="CK77" s="124"/>
      <c r="CL77" s="143"/>
      <c r="CM77" s="124"/>
      <c r="CN77" s="143"/>
      <c r="CO77" s="124"/>
      <c r="CP77" s="144"/>
      <c r="CQ77" s="145"/>
      <c r="CR77" s="146"/>
      <c r="CS77" s="124"/>
      <c r="CT77" s="144"/>
      <c r="CU77" s="145"/>
      <c r="CV77" s="146"/>
      <c r="CW77" s="153"/>
      <c r="CX77" s="36"/>
      <c r="CZ77" s="29"/>
      <c r="DA77" s="139"/>
      <c r="DB77" s="139"/>
      <c r="DC77" s="139"/>
      <c r="DD77" s="139"/>
      <c r="DE77" s="139"/>
      <c r="DF77" s="36"/>
      <c r="DH77" s="29"/>
      <c r="DI77" s="143"/>
      <c r="DJ77" s="143"/>
      <c r="DK77" s="143"/>
      <c r="DL77" s="143"/>
      <c r="DM77" s="143"/>
      <c r="DN77" s="144"/>
      <c r="DO77" s="145"/>
      <c r="DP77" s="146"/>
      <c r="DQ77" s="124"/>
      <c r="DR77" s="144"/>
      <c r="DS77" s="145"/>
      <c r="DT77" s="146"/>
      <c r="DU77" s="185"/>
      <c r="DV77" s="36"/>
    </row>
    <row r="78" spans="1:126" s="92" customFormat="1" x14ac:dyDescent="0.35">
      <c r="A78" s="118"/>
      <c r="B78" s="46"/>
      <c r="C78" s="243" t="str">
        <f t="shared" si="5"/>
        <v/>
      </c>
      <c r="D78" s="46"/>
      <c r="E78" s="4"/>
      <c r="F78" s="119"/>
      <c r="H78" s="120"/>
      <c r="I78" s="15"/>
      <c r="J78" s="122"/>
      <c r="K78" s="40"/>
      <c r="L78" s="123"/>
      <c r="M78" s="15"/>
      <c r="N78" s="122"/>
      <c r="O78" s="40"/>
      <c r="P78" s="123"/>
      <c r="Q78" s="560"/>
      <c r="R78" s="224"/>
      <c r="S78" s="560"/>
      <c r="T78" s="122"/>
      <c r="U78" s="40"/>
      <c r="V78" s="123"/>
      <c r="W78" s="209">
        <f>$M78-$Q78+$S78</f>
        <v>0</v>
      </c>
      <c r="X78" s="119"/>
      <c r="Z78" s="120"/>
      <c r="AA78" s="1"/>
      <c r="AB78" s="318">
        <v>1</v>
      </c>
      <c r="AD78" s="120"/>
      <c r="AE78" s="535">
        <f>CHOOSE($AB78,0.99943093,1.00632145,1.00146975,0.99856453,0.96673817,0.98892415,0.98892415,0.98892415,0.99876082,1.01516534,1.01472985,0.99881908)</f>
        <v>0.99943093000000005</v>
      </c>
      <c r="AF78" s="119"/>
      <c r="AH78" s="120"/>
      <c r="AI78" s="15"/>
      <c r="AJ78" s="122"/>
      <c r="AK78" s="40"/>
      <c r="AL78" s="123"/>
      <c r="AM78" s="209">
        <f t="shared" si="0"/>
        <v>0</v>
      </c>
      <c r="AN78" s="122"/>
      <c r="AO78" s="40"/>
      <c r="AP78" s="123"/>
      <c r="AQ78" s="15"/>
      <c r="AR78" s="119"/>
      <c r="AT78" s="120"/>
      <c r="AU78" s="14"/>
      <c r="AV78" s="524"/>
      <c r="AW78" s="14"/>
      <c r="AX78" s="524"/>
      <c r="AY78" s="14"/>
      <c r="AZ78" s="525"/>
      <c r="BA78" s="526"/>
      <c r="BB78" s="527"/>
      <c r="BC78" s="14"/>
      <c r="BD78" s="524"/>
      <c r="BE78" s="14"/>
      <c r="BF78" s="524"/>
      <c r="BG78" s="14"/>
      <c r="BH78" s="119"/>
      <c r="BJ78" s="120"/>
      <c r="BK78" s="209">
        <f>ROUND(BQ78*BC78,0)</f>
        <v>0</v>
      </c>
      <c r="BL78" s="121"/>
      <c r="BM78" s="209">
        <f>ROUND($BQ78*BE78,0)</f>
        <v>0</v>
      </c>
      <c r="BN78" s="121"/>
      <c r="BO78" s="209">
        <f>BQ78-BK78-BM78</f>
        <v>0</v>
      </c>
      <c r="BP78" s="121"/>
      <c r="BQ78" s="209">
        <f>$AM78-$AQ78</f>
        <v>0</v>
      </c>
      <c r="BR78" s="119"/>
      <c r="BT78" s="120"/>
      <c r="BU78" s="13"/>
      <c r="BV78" s="124"/>
      <c r="BW78" s="13"/>
      <c r="BX78" s="124"/>
      <c r="BY78" s="13"/>
      <c r="BZ78" s="125"/>
      <c r="CA78" s="126"/>
      <c r="CB78" s="127"/>
      <c r="CC78" s="210">
        <f>(ROUND($I78*$AU78,0))*$BU78</f>
        <v>0</v>
      </c>
      <c r="CD78" s="124"/>
      <c r="CE78" s="210">
        <f>(ROUND($I78*$AW78,0))*BW78</f>
        <v>0</v>
      </c>
      <c r="CF78" s="124"/>
      <c r="CG78" s="210">
        <f>(I78-(ROUND((I78*AU78),0))-(ROUND((I78*AW78),0)))*BY78</f>
        <v>0</v>
      </c>
      <c r="CH78" s="125"/>
      <c r="CI78" s="126"/>
      <c r="CJ78" s="127"/>
      <c r="CK78" s="210">
        <f t="shared" si="1"/>
        <v>0</v>
      </c>
      <c r="CL78" s="124"/>
      <c r="CM78" s="210">
        <f t="shared" si="2"/>
        <v>0</v>
      </c>
      <c r="CN78" s="124"/>
      <c r="CO78" s="210">
        <f t="shared" si="3"/>
        <v>0</v>
      </c>
      <c r="CP78" s="125"/>
      <c r="CQ78" s="126"/>
      <c r="CR78" s="127"/>
      <c r="CS78" s="210">
        <f>SUM(CK78:CO78)-SUM(CC78:CG78)</f>
        <v>0</v>
      </c>
      <c r="CT78" s="125"/>
      <c r="CU78" s="126"/>
      <c r="CV78" s="127"/>
      <c r="CW78" s="13">
        <v>0</v>
      </c>
      <c r="CX78" s="119"/>
      <c r="CZ78" s="120"/>
      <c r="DA78" s="5"/>
      <c r="DB78" s="121"/>
      <c r="DC78" s="5"/>
      <c r="DD78" s="121"/>
      <c r="DE78" s="5"/>
      <c r="DF78" s="119"/>
      <c r="DH78" s="120"/>
      <c r="DI78" s="13"/>
      <c r="DJ78" s="124"/>
      <c r="DK78" s="13"/>
      <c r="DL78" s="124"/>
      <c r="DM78" s="13"/>
      <c r="DN78" s="125"/>
      <c r="DO78" s="126"/>
      <c r="DP78" s="127"/>
      <c r="DQ78" s="210">
        <f t="shared" si="4"/>
        <v>0</v>
      </c>
      <c r="DR78" s="125"/>
      <c r="DS78" s="126"/>
      <c r="DT78" s="127"/>
      <c r="DU78" s="518">
        <f>($CS78+$CW78+$DQ78)</f>
        <v>0</v>
      </c>
      <c r="DV78" s="119"/>
    </row>
    <row r="79" spans="1:126" ht="5.15" customHeight="1" x14ac:dyDescent="0.35">
      <c r="A79" s="115"/>
      <c r="B79" s="32"/>
      <c r="C79" s="46"/>
      <c r="D79" s="32"/>
      <c r="E79" s="32"/>
      <c r="F79" s="36"/>
      <c r="H79" s="29"/>
      <c r="I79" s="139"/>
      <c r="J79" s="140"/>
      <c r="K79" s="141"/>
      <c r="L79" s="142"/>
      <c r="M79" s="139"/>
      <c r="N79" s="140"/>
      <c r="O79" s="141"/>
      <c r="P79" s="142"/>
      <c r="Q79" s="563"/>
      <c r="R79" s="563"/>
      <c r="S79" s="563"/>
      <c r="T79" s="140"/>
      <c r="U79" s="141"/>
      <c r="V79" s="142"/>
      <c r="W79" s="121"/>
      <c r="X79" s="36"/>
      <c r="Z79" s="29"/>
      <c r="AA79" s="32"/>
      <c r="AB79" s="322"/>
      <c r="AD79" s="29"/>
      <c r="AE79" s="528"/>
      <c r="AF79" s="36"/>
      <c r="AH79" s="29"/>
      <c r="AI79" s="139"/>
      <c r="AJ79" s="140"/>
      <c r="AK79" s="141"/>
      <c r="AL79" s="142"/>
      <c r="AM79" s="323"/>
      <c r="AN79" s="140"/>
      <c r="AO79" s="141"/>
      <c r="AP79" s="142"/>
      <c r="AQ79" s="139"/>
      <c r="AR79" s="36"/>
      <c r="AT79" s="29"/>
      <c r="AU79" s="529"/>
      <c r="AV79" s="529"/>
      <c r="AW79" s="529"/>
      <c r="AX79" s="529"/>
      <c r="AY79" s="529"/>
      <c r="AZ79" s="530"/>
      <c r="BA79" s="531"/>
      <c r="BB79" s="532"/>
      <c r="BC79" s="529"/>
      <c r="BD79" s="529"/>
      <c r="BE79" s="529"/>
      <c r="BF79" s="529"/>
      <c r="BG79" s="529"/>
      <c r="BH79" s="36"/>
      <c r="BJ79" s="29"/>
      <c r="BK79" s="121"/>
      <c r="BL79" s="139"/>
      <c r="BM79" s="121"/>
      <c r="BN79" s="139"/>
      <c r="BO79" s="121"/>
      <c r="BP79" s="139"/>
      <c r="BQ79" s="121"/>
      <c r="BR79" s="36"/>
      <c r="BT79" s="29"/>
      <c r="BU79" s="143"/>
      <c r="BV79" s="143"/>
      <c r="BW79" s="143"/>
      <c r="BX79" s="143"/>
      <c r="BY79" s="143"/>
      <c r="BZ79" s="144"/>
      <c r="CA79" s="145"/>
      <c r="CB79" s="146"/>
      <c r="CC79" s="124"/>
      <c r="CD79" s="143"/>
      <c r="CE79" s="124"/>
      <c r="CF79" s="143"/>
      <c r="CG79" s="124"/>
      <c r="CH79" s="144"/>
      <c r="CI79" s="145"/>
      <c r="CJ79" s="146"/>
      <c r="CK79" s="124"/>
      <c r="CL79" s="143"/>
      <c r="CM79" s="124"/>
      <c r="CN79" s="143"/>
      <c r="CO79" s="124"/>
      <c r="CP79" s="144"/>
      <c r="CQ79" s="145"/>
      <c r="CR79" s="146"/>
      <c r="CS79" s="124"/>
      <c r="CT79" s="144"/>
      <c r="CU79" s="145"/>
      <c r="CV79" s="146"/>
      <c r="CW79" s="153"/>
      <c r="CX79" s="36"/>
      <c r="CZ79" s="29"/>
      <c r="DA79" s="139"/>
      <c r="DB79" s="139"/>
      <c r="DC79" s="139"/>
      <c r="DD79" s="139"/>
      <c r="DE79" s="139"/>
      <c r="DF79" s="36"/>
      <c r="DH79" s="29"/>
      <c r="DI79" s="143"/>
      <c r="DJ79" s="143"/>
      <c r="DK79" s="143"/>
      <c r="DL79" s="143"/>
      <c r="DM79" s="143"/>
      <c r="DN79" s="144"/>
      <c r="DO79" s="145"/>
      <c r="DP79" s="146"/>
      <c r="DQ79" s="124"/>
      <c r="DR79" s="144"/>
      <c r="DS79" s="145"/>
      <c r="DT79" s="146"/>
      <c r="DU79" s="185"/>
      <c r="DV79" s="36"/>
    </row>
    <row r="80" spans="1:126" s="92" customFormat="1" x14ac:dyDescent="0.35">
      <c r="A80" s="118"/>
      <c r="B80" s="46"/>
      <c r="C80" s="243" t="str">
        <f t="shared" si="5"/>
        <v/>
      </c>
      <c r="D80" s="46"/>
      <c r="E80" s="4"/>
      <c r="F80" s="119"/>
      <c r="H80" s="120"/>
      <c r="I80" s="15"/>
      <c r="J80" s="122"/>
      <c r="K80" s="40"/>
      <c r="L80" s="123"/>
      <c r="M80" s="15"/>
      <c r="N80" s="122"/>
      <c r="O80" s="40"/>
      <c r="P80" s="123"/>
      <c r="Q80" s="560"/>
      <c r="R80" s="224"/>
      <c r="S80" s="560"/>
      <c r="T80" s="122"/>
      <c r="U80" s="40"/>
      <c r="V80" s="123"/>
      <c r="W80" s="209">
        <f>$M80-$Q80+$S80</f>
        <v>0</v>
      </c>
      <c r="X80" s="119"/>
      <c r="Z80" s="120"/>
      <c r="AA80" s="1"/>
      <c r="AB80" s="318">
        <v>1</v>
      </c>
      <c r="AD80" s="120"/>
      <c r="AE80" s="535">
        <f>CHOOSE($AB80,0.99943093,1.00632145,1.00146975,0.99856453,0.96673817,0.98892415,0.98892415,0.98892415,0.99876082,1.01516534,1.01472985,0.99881908)</f>
        <v>0.99943093000000005</v>
      </c>
      <c r="AF80" s="119"/>
      <c r="AH80" s="120"/>
      <c r="AI80" s="15"/>
      <c r="AJ80" s="122"/>
      <c r="AK80" s="40"/>
      <c r="AL80" s="123"/>
      <c r="AM80" s="209">
        <f t="shared" si="0"/>
        <v>0</v>
      </c>
      <c r="AN80" s="122"/>
      <c r="AO80" s="40"/>
      <c r="AP80" s="123"/>
      <c r="AQ80" s="15"/>
      <c r="AR80" s="119"/>
      <c r="AT80" s="120"/>
      <c r="AU80" s="14"/>
      <c r="AV80" s="524"/>
      <c r="AW80" s="14"/>
      <c r="AX80" s="524"/>
      <c r="AY80" s="14"/>
      <c r="AZ80" s="525"/>
      <c r="BA80" s="526"/>
      <c r="BB80" s="527"/>
      <c r="BC80" s="14"/>
      <c r="BD80" s="524"/>
      <c r="BE80" s="14"/>
      <c r="BF80" s="524"/>
      <c r="BG80" s="14"/>
      <c r="BH80" s="119"/>
      <c r="BJ80" s="120"/>
      <c r="BK80" s="209">
        <f>ROUND(BQ80*BC80,0)</f>
        <v>0</v>
      </c>
      <c r="BL80" s="121"/>
      <c r="BM80" s="209">
        <f>ROUND($BQ80*BE80,0)</f>
        <v>0</v>
      </c>
      <c r="BN80" s="121"/>
      <c r="BO80" s="209">
        <f>BQ80-BK80-BM80</f>
        <v>0</v>
      </c>
      <c r="BP80" s="121"/>
      <c r="BQ80" s="209">
        <f>$AM80-$AQ80</f>
        <v>0</v>
      </c>
      <c r="BR80" s="119"/>
      <c r="BT80" s="120"/>
      <c r="BU80" s="13"/>
      <c r="BV80" s="124"/>
      <c r="BW80" s="13"/>
      <c r="BX80" s="124"/>
      <c r="BY80" s="13"/>
      <c r="BZ80" s="125"/>
      <c r="CA80" s="126"/>
      <c r="CB80" s="127"/>
      <c r="CC80" s="210">
        <f>(ROUND($I80*$AU80,0))*$BU80</f>
        <v>0</v>
      </c>
      <c r="CD80" s="124"/>
      <c r="CE80" s="210">
        <f>(ROUND($I80*$AW80,0))*BW80</f>
        <v>0</v>
      </c>
      <c r="CF80" s="124"/>
      <c r="CG80" s="210">
        <f>(I80-(ROUND((I80*AU80),0))-(ROUND((I80*AW80),0)))*BY80</f>
        <v>0</v>
      </c>
      <c r="CH80" s="125"/>
      <c r="CI80" s="126"/>
      <c r="CJ80" s="127"/>
      <c r="CK80" s="210">
        <f t="shared" si="1"/>
        <v>0</v>
      </c>
      <c r="CL80" s="124"/>
      <c r="CM80" s="210">
        <f t="shared" si="2"/>
        <v>0</v>
      </c>
      <c r="CN80" s="124"/>
      <c r="CO80" s="210">
        <f t="shared" si="3"/>
        <v>0</v>
      </c>
      <c r="CP80" s="125"/>
      <c r="CQ80" s="126"/>
      <c r="CR80" s="127"/>
      <c r="CS80" s="210">
        <f>SUM(CK80:CO80)-SUM(CC80:CG80)</f>
        <v>0</v>
      </c>
      <c r="CT80" s="125"/>
      <c r="CU80" s="126"/>
      <c r="CV80" s="127"/>
      <c r="CW80" s="13">
        <v>0</v>
      </c>
      <c r="CX80" s="119"/>
      <c r="CZ80" s="120"/>
      <c r="DA80" s="5"/>
      <c r="DB80" s="121"/>
      <c r="DC80" s="5"/>
      <c r="DD80" s="121"/>
      <c r="DE80" s="5"/>
      <c r="DF80" s="119"/>
      <c r="DH80" s="120"/>
      <c r="DI80" s="13"/>
      <c r="DJ80" s="124"/>
      <c r="DK80" s="13"/>
      <c r="DL80" s="124"/>
      <c r="DM80" s="13"/>
      <c r="DN80" s="125"/>
      <c r="DO80" s="126"/>
      <c r="DP80" s="127"/>
      <c r="DQ80" s="210">
        <f t="shared" si="4"/>
        <v>0</v>
      </c>
      <c r="DR80" s="125"/>
      <c r="DS80" s="126"/>
      <c r="DT80" s="127"/>
      <c r="DU80" s="518">
        <f>($CS80+$CW80+$DQ80)</f>
        <v>0</v>
      </c>
      <c r="DV80" s="119"/>
    </row>
    <row r="81" spans="1:126" ht="5.15" customHeight="1" x14ac:dyDescent="0.35">
      <c r="A81" s="115"/>
      <c r="B81" s="32"/>
      <c r="C81" s="46"/>
      <c r="D81" s="32"/>
      <c r="E81" s="32"/>
      <c r="F81" s="36"/>
      <c r="H81" s="29"/>
      <c r="I81" s="139"/>
      <c r="J81" s="140"/>
      <c r="K81" s="141"/>
      <c r="L81" s="142"/>
      <c r="M81" s="139"/>
      <c r="N81" s="140"/>
      <c r="O81" s="141"/>
      <c r="P81" s="142"/>
      <c r="Q81" s="563"/>
      <c r="R81" s="563"/>
      <c r="S81" s="563"/>
      <c r="T81" s="140"/>
      <c r="U81" s="141"/>
      <c r="V81" s="142"/>
      <c r="W81" s="121"/>
      <c r="X81" s="36"/>
      <c r="Z81" s="29"/>
      <c r="AA81" s="32"/>
      <c r="AB81" s="322"/>
      <c r="AD81" s="29"/>
      <c r="AE81" s="528"/>
      <c r="AF81" s="36"/>
      <c r="AH81" s="29"/>
      <c r="AI81" s="139"/>
      <c r="AJ81" s="140"/>
      <c r="AK81" s="141"/>
      <c r="AL81" s="142"/>
      <c r="AM81" s="323"/>
      <c r="AN81" s="140"/>
      <c r="AO81" s="141"/>
      <c r="AP81" s="142"/>
      <c r="AQ81" s="139"/>
      <c r="AR81" s="36"/>
      <c r="AT81" s="29"/>
      <c r="AU81" s="529"/>
      <c r="AV81" s="529"/>
      <c r="AW81" s="529"/>
      <c r="AX81" s="529"/>
      <c r="AY81" s="529"/>
      <c r="AZ81" s="530"/>
      <c r="BA81" s="531"/>
      <c r="BB81" s="532"/>
      <c r="BC81" s="529"/>
      <c r="BD81" s="529"/>
      <c r="BE81" s="529"/>
      <c r="BF81" s="529"/>
      <c r="BG81" s="529"/>
      <c r="BH81" s="36"/>
      <c r="BJ81" s="29"/>
      <c r="BK81" s="121"/>
      <c r="BL81" s="139"/>
      <c r="BM81" s="121"/>
      <c r="BN81" s="139"/>
      <c r="BO81" s="121"/>
      <c r="BP81" s="139"/>
      <c r="BQ81" s="121"/>
      <c r="BR81" s="36"/>
      <c r="BT81" s="29"/>
      <c r="BU81" s="143"/>
      <c r="BV81" s="143"/>
      <c r="BW81" s="143"/>
      <c r="BX81" s="143"/>
      <c r="BY81" s="143"/>
      <c r="BZ81" s="144"/>
      <c r="CA81" s="145"/>
      <c r="CB81" s="146"/>
      <c r="CC81" s="124"/>
      <c r="CD81" s="143"/>
      <c r="CE81" s="124"/>
      <c r="CF81" s="143"/>
      <c r="CG81" s="124"/>
      <c r="CH81" s="144"/>
      <c r="CI81" s="145"/>
      <c r="CJ81" s="146"/>
      <c r="CK81" s="124"/>
      <c r="CL81" s="143"/>
      <c r="CM81" s="124"/>
      <c r="CN81" s="143"/>
      <c r="CO81" s="124"/>
      <c r="CP81" s="144"/>
      <c r="CQ81" s="145"/>
      <c r="CR81" s="146"/>
      <c r="CS81" s="124"/>
      <c r="CT81" s="144"/>
      <c r="CU81" s="145"/>
      <c r="CV81" s="146"/>
      <c r="CW81" s="153"/>
      <c r="CX81" s="36"/>
      <c r="CZ81" s="29"/>
      <c r="DA81" s="139"/>
      <c r="DB81" s="139"/>
      <c r="DC81" s="139"/>
      <c r="DD81" s="139"/>
      <c r="DE81" s="139"/>
      <c r="DF81" s="36"/>
      <c r="DH81" s="29"/>
      <c r="DI81" s="143"/>
      <c r="DJ81" s="143"/>
      <c r="DK81" s="143"/>
      <c r="DL81" s="143"/>
      <c r="DM81" s="143"/>
      <c r="DN81" s="144"/>
      <c r="DO81" s="145"/>
      <c r="DP81" s="146"/>
      <c r="DQ81" s="124"/>
      <c r="DR81" s="144"/>
      <c r="DS81" s="145"/>
      <c r="DT81" s="146"/>
      <c r="DU81" s="185"/>
      <c r="DV81" s="36"/>
    </row>
    <row r="82" spans="1:126" s="92" customFormat="1" x14ac:dyDescent="0.35">
      <c r="A82" s="118"/>
      <c r="B82" s="46"/>
      <c r="C82" s="243" t="str">
        <f t="shared" si="5"/>
        <v/>
      </c>
      <c r="D82" s="46"/>
      <c r="E82" s="4"/>
      <c r="F82" s="119"/>
      <c r="H82" s="120"/>
      <c r="I82" s="15"/>
      <c r="J82" s="122"/>
      <c r="K82" s="40"/>
      <c r="L82" s="123"/>
      <c r="M82" s="15"/>
      <c r="N82" s="122"/>
      <c r="O82" s="40"/>
      <c r="P82" s="123"/>
      <c r="Q82" s="560"/>
      <c r="R82" s="224"/>
      <c r="S82" s="560"/>
      <c r="T82" s="122"/>
      <c r="U82" s="40"/>
      <c r="V82" s="123"/>
      <c r="W82" s="209">
        <f>$M82-$Q82+$S82</f>
        <v>0</v>
      </c>
      <c r="X82" s="119"/>
      <c r="Z82" s="120"/>
      <c r="AA82" s="1"/>
      <c r="AB82" s="318">
        <v>1</v>
      </c>
      <c r="AD82" s="120"/>
      <c r="AE82" s="535">
        <f>CHOOSE($AB82,0.99943093,1.00632145,1.00146975,0.99856453,0.96673817,0.98892415,0.98892415,0.98892415,0.99876082,1.01516534,1.01472985,0.99881908)</f>
        <v>0.99943093000000005</v>
      </c>
      <c r="AF82" s="119"/>
      <c r="AH82" s="120"/>
      <c r="AI82" s="15"/>
      <c r="AJ82" s="122"/>
      <c r="AK82" s="40"/>
      <c r="AL82" s="123"/>
      <c r="AM82" s="209">
        <f t="shared" si="0"/>
        <v>0</v>
      </c>
      <c r="AN82" s="122"/>
      <c r="AO82" s="40"/>
      <c r="AP82" s="123"/>
      <c r="AQ82" s="15"/>
      <c r="AR82" s="119"/>
      <c r="AT82" s="120"/>
      <c r="AU82" s="14"/>
      <c r="AV82" s="524"/>
      <c r="AW82" s="14"/>
      <c r="AX82" s="524"/>
      <c r="AY82" s="14"/>
      <c r="AZ82" s="525"/>
      <c r="BA82" s="526"/>
      <c r="BB82" s="527"/>
      <c r="BC82" s="14"/>
      <c r="BD82" s="524"/>
      <c r="BE82" s="14"/>
      <c r="BF82" s="524"/>
      <c r="BG82" s="14"/>
      <c r="BH82" s="119"/>
      <c r="BJ82" s="120"/>
      <c r="BK82" s="209">
        <f>ROUND(BQ82*BC82,0)</f>
        <v>0</v>
      </c>
      <c r="BL82" s="121"/>
      <c r="BM82" s="209">
        <f>ROUND($BQ82*BE82,0)</f>
        <v>0</v>
      </c>
      <c r="BN82" s="121"/>
      <c r="BO82" s="209">
        <f>BQ82-BK82-BM82</f>
        <v>0</v>
      </c>
      <c r="BP82" s="121"/>
      <c r="BQ82" s="209">
        <f>$AM82-$AQ82</f>
        <v>0</v>
      </c>
      <c r="BR82" s="119"/>
      <c r="BT82" s="120"/>
      <c r="BU82" s="13"/>
      <c r="BV82" s="124"/>
      <c r="BW82" s="13"/>
      <c r="BX82" s="124"/>
      <c r="BY82" s="13"/>
      <c r="BZ82" s="125"/>
      <c r="CA82" s="126"/>
      <c r="CB82" s="127"/>
      <c r="CC82" s="210">
        <f>(ROUND($I82*$AU82,0))*$BU82</f>
        <v>0</v>
      </c>
      <c r="CD82" s="124"/>
      <c r="CE82" s="210">
        <f>(ROUND($I82*$AW82,0))*BW82</f>
        <v>0</v>
      </c>
      <c r="CF82" s="124"/>
      <c r="CG82" s="210">
        <f>(I82-(ROUND((I82*AU82),0))-(ROUND((I82*AW82),0)))*BY82</f>
        <v>0</v>
      </c>
      <c r="CH82" s="125"/>
      <c r="CI82" s="126"/>
      <c r="CJ82" s="127"/>
      <c r="CK82" s="210">
        <f t="shared" si="1"/>
        <v>0</v>
      </c>
      <c r="CL82" s="124"/>
      <c r="CM82" s="210">
        <f t="shared" si="2"/>
        <v>0</v>
      </c>
      <c r="CN82" s="124"/>
      <c r="CO82" s="210">
        <f t="shared" si="3"/>
        <v>0</v>
      </c>
      <c r="CP82" s="125"/>
      <c r="CQ82" s="126"/>
      <c r="CR82" s="127"/>
      <c r="CS82" s="210">
        <f>SUM(CK82:CO82)-SUM(CC82:CG82)</f>
        <v>0</v>
      </c>
      <c r="CT82" s="125"/>
      <c r="CU82" s="126"/>
      <c r="CV82" s="127"/>
      <c r="CW82" s="13">
        <v>0</v>
      </c>
      <c r="CX82" s="119"/>
      <c r="CZ82" s="120"/>
      <c r="DA82" s="5"/>
      <c r="DB82" s="121"/>
      <c r="DC82" s="5"/>
      <c r="DD82" s="121"/>
      <c r="DE82" s="5"/>
      <c r="DF82" s="119"/>
      <c r="DH82" s="120"/>
      <c r="DI82" s="13"/>
      <c r="DJ82" s="124"/>
      <c r="DK82" s="13"/>
      <c r="DL82" s="124"/>
      <c r="DM82" s="13"/>
      <c r="DN82" s="125"/>
      <c r="DO82" s="126"/>
      <c r="DP82" s="127"/>
      <c r="DQ82" s="210">
        <f t="shared" si="4"/>
        <v>0</v>
      </c>
      <c r="DR82" s="125"/>
      <c r="DS82" s="126"/>
      <c r="DT82" s="127"/>
      <c r="DU82" s="518">
        <f>($CS82+$CW82+$DQ82)</f>
        <v>0</v>
      </c>
      <c r="DV82" s="119"/>
    </row>
    <row r="83" spans="1:126" ht="5.15" customHeight="1" x14ac:dyDescent="0.35">
      <c r="A83" s="115"/>
      <c r="B83" s="32"/>
      <c r="C83" s="46"/>
      <c r="D83" s="32"/>
      <c r="E83" s="32"/>
      <c r="F83" s="36"/>
      <c r="H83" s="29"/>
      <c r="I83" s="139"/>
      <c r="J83" s="140"/>
      <c r="K83" s="141"/>
      <c r="L83" s="142"/>
      <c r="M83" s="139"/>
      <c r="N83" s="140"/>
      <c r="O83" s="141"/>
      <c r="P83" s="142"/>
      <c r="Q83" s="563"/>
      <c r="R83" s="563"/>
      <c r="S83" s="563"/>
      <c r="T83" s="140"/>
      <c r="U83" s="141"/>
      <c r="V83" s="142"/>
      <c r="W83" s="121"/>
      <c r="X83" s="36"/>
      <c r="Z83" s="29"/>
      <c r="AA83" s="32"/>
      <c r="AB83" s="322"/>
      <c r="AD83" s="29"/>
      <c r="AE83" s="528"/>
      <c r="AF83" s="36"/>
      <c r="AH83" s="29"/>
      <c r="AI83" s="139"/>
      <c r="AJ83" s="140"/>
      <c r="AK83" s="141"/>
      <c r="AL83" s="142"/>
      <c r="AM83" s="323"/>
      <c r="AN83" s="140"/>
      <c r="AO83" s="141"/>
      <c r="AP83" s="142"/>
      <c r="AQ83" s="139"/>
      <c r="AR83" s="36"/>
      <c r="AT83" s="29"/>
      <c r="AU83" s="529"/>
      <c r="AV83" s="529"/>
      <c r="AW83" s="529"/>
      <c r="AX83" s="529"/>
      <c r="AY83" s="529"/>
      <c r="AZ83" s="530"/>
      <c r="BA83" s="531"/>
      <c r="BB83" s="532"/>
      <c r="BC83" s="529"/>
      <c r="BD83" s="529"/>
      <c r="BE83" s="529"/>
      <c r="BF83" s="529"/>
      <c r="BG83" s="529"/>
      <c r="BH83" s="36"/>
      <c r="BJ83" s="29"/>
      <c r="BK83" s="121"/>
      <c r="BL83" s="139"/>
      <c r="BM83" s="121"/>
      <c r="BN83" s="139"/>
      <c r="BO83" s="121"/>
      <c r="BP83" s="139"/>
      <c r="BQ83" s="121"/>
      <c r="BR83" s="36"/>
      <c r="BT83" s="29"/>
      <c r="BU83" s="143"/>
      <c r="BV83" s="143"/>
      <c r="BW83" s="143"/>
      <c r="BX83" s="143"/>
      <c r="BY83" s="143"/>
      <c r="BZ83" s="144"/>
      <c r="CA83" s="145"/>
      <c r="CB83" s="146"/>
      <c r="CC83" s="124"/>
      <c r="CD83" s="143"/>
      <c r="CE83" s="124"/>
      <c r="CF83" s="143"/>
      <c r="CG83" s="124"/>
      <c r="CH83" s="144"/>
      <c r="CI83" s="145"/>
      <c r="CJ83" s="146"/>
      <c r="CK83" s="124"/>
      <c r="CL83" s="143"/>
      <c r="CM83" s="124"/>
      <c r="CN83" s="143"/>
      <c r="CO83" s="124"/>
      <c r="CP83" s="144"/>
      <c r="CQ83" s="145"/>
      <c r="CR83" s="146"/>
      <c r="CS83" s="124"/>
      <c r="CT83" s="144"/>
      <c r="CU83" s="145"/>
      <c r="CV83" s="146"/>
      <c r="CW83" s="153"/>
      <c r="CX83" s="36"/>
      <c r="CZ83" s="29"/>
      <c r="DA83" s="139"/>
      <c r="DB83" s="139"/>
      <c r="DC83" s="139"/>
      <c r="DD83" s="139"/>
      <c r="DE83" s="139"/>
      <c r="DF83" s="36"/>
      <c r="DH83" s="29"/>
      <c r="DI83" s="143"/>
      <c r="DJ83" s="143"/>
      <c r="DK83" s="143"/>
      <c r="DL83" s="143"/>
      <c r="DM83" s="143"/>
      <c r="DN83" s="144"/>
      <c r="DO83" s="145"/>
      <c r="DP83" s="146"/>
      <c r="DQ83" s="124"/>
      <c r="DR83" s="144"/>
      <c r="DS83" s="145"/>
      <c r="DT83" s="146"/>
      <c r="DU83" s="185"/>
      <c r="DV83" s="36"/>
    </row>
    <row r="84" spans="1:126" s="92" customFormat="1" x14ac:dyDescent="0.35">
      <c r="A84" s="118"/>
      <c r="B84" s="46"/>
      <c r="C84" s="243" t="str">
        <f t="shared" si="5"/>
        <v/>
      </c>
      <c r="D84" s="46"/>
      <c r="E84" s="4"/>
      <c r="F84" s="119"/>
      <c r="H84" s="120"/>
      <c r="I84" s="15"/>
      <c r="J84" s="122"/>
      <c r="K84" s="40"/>
      <c r="L84" s="123"/>
      <c r="M84" s="15"/>
      <c r="N84" s="122"/>
      <c r="O84" s="40"/>
      <c r="P84" s="123"/>
      <c r="Q84" s="560"/>
      <c r="R84" s="224"/>
      <c r="S84" s="560"/>
      <c r="T84" s="122"/>
      <c r="U84" s="40"/>
      <c r="V84" s="123"/>
      <c r="W84" s="209">
        <f>$M84-$Q84+$S84</f>
        <v>0</v>
      </c>
      <c r="X84" s="119"/>
      <c r="Z84" s="120"/>
      <c r="AA84" s="1"/>
      <c r="AB84" s="318">
        <v>1</v>
      </c>
      <c r="AD84" s="120"/>
      <c r="AE84" s="535">
        <f>CHOOSE($AB84,0.99943093,1.00632145,1.00146975,0.99856453,0.96673817,0.98892415,0.98892415,0.98892415,0.99876082,1.01516534,1.01472985,0.99881908)</f>
        <v>0.99943093000000005</v>
      </c>
      <c r="AF84" s="119"/>
      <c r="AH84" s="120"/>
      <c r="AI84" s="15"/>
      <c r="AJ84" s="122"/>
      <c r="AK84" s="40"/>
      <c r="AL84" s="123"/>
      <c r="AM84" s="209">
        <f t="shared" ref="AM84:AM118" si="6">ROUNDUP(((($M84/30)*$AE84)*$AI84),0)</f>
        <v>0</v>
      </c>
      <c r="AN84" s="122"/>
      <c r="AO84" s="40"/>
      <c r="AP84" s="123"/>
      <c r="AQ84" s="15"/>
      <c r="AR84" s="119"/>
      <c r="AT84" s="120"/>
      <c r="AU84" s="14"/>
      <c r="AV84" s="524"/>
      <c r="AW84" s="14"/>
      <c r="AX84" s="524"/>
      <c r="AY84" s="14"/>
      <c r="AZ84" s="525"/>
      <c r="BA84" s="526"/>
      <c r="BB84" s="527"/>
      <c r="BC84" s="14"/>
      <c r="BD84" s="524"/>
      <c r="BE84" s="14"/>
      <c r="BF84" s="524"/>
      <c r="BG84" s="14"/>
      <c r="BH84" s="119"/>
      <c r="BJ84" s="120"/>
      <c r="BK84" s="209">
        <f>ROUND(BQ84*BC84,0)</f>
        <v>0</v>
      </c>
      <c r="BL84" s="121"/>
      <c r="BM84" s="209">
        <f>ROUND($BQ84*BE84,0)</f>
        <v>0</v>
      </c>
      <c r="BN84" s="121"/>
      <c r="BO84" s="209">
        <f>BQ84-BK84-BM84</f>
        <v>0</v>
      </c>
      <c r="BP84" s="121"/>
      <c r="BQ84" s="209">
        <f>$AM84-$AQ84</f>
        <v>0</v>
      </c>
      <c r="BR84" s="119"/>
      <c r="BT84" s="120"/>
      <c r="BU84" s="13"/>
      <c r="BV84" s="124"/>
      <c r="BW84" s="13"/>
      <c r="BX84" s="124"/>
      <c r="BY84" s="13"/>
      <c r="BZ84" s="125"/>
      <c r="CA84" s="126"/>
      <c r="CB84" s="127"/>
      <c r="CC84" s="210">
        <f>(ROUND($I84*$AU84,0))*$BU84</f>
        <v>0</v>
      </c>
      <c r="CD84" s="124"/>
      <c r="CE84" s="210">
        <f>(ROUND($I84*$AW84,0))*BW84</f>
        <v>0</v>
      </c>
      <c r="CF84" s="124"/>
      <c r="CG84" s="210">
        <f>(I84-(ROUND((I84*AU84),0))-(ROUND((I84*AW84),0)))*BY84</f>
        <v>0</v>
      </c>
      <c r="CH84" s="125"/>
      <c r="CI84" s="126"/>
      <c r="CJ84" s="127"/>
      <c r="CK84" s="210">
        <f t="shared" ref="CK84:CK118" si="7">$BK84*$BU84</f>
        <v>0</v>
      </c>
      <c r="CL84" s="124"/>
      <c r="CM84" s="210">
        <f t="shared" ref="CM84:CM118" si="8">$BM84*BW84</f>
        <v>0</v>
      </c>
      <c r="CN84" s="124"/>
      <c r="CO84" s="210">
        <f t="shared" ref="CO84:CO116" si="9">$BO84*$BY84</f>
        <v>0</v>
      </c>
      <c r="CP84" s="125"/>
      <c r="CQ84" s="126"/>
      <c r="CR84" s="127"/>
      <c r="CS84" s="210">
        <f>SUM(CK84:CO84)-SUM(CC84:CG84)</f>
        <v>0</v>
      </c>
      <c r="CT84" s="125"/>
      <c r="CU84" s="126"/>
      <c r="CV84" s="127"/>
      <c r="CW84" s="13">
        <v>0</v>
      </c>
      <c r="CX84" s="119"/>
      <c r="CZ84" s="120"/>
      <c r="DA84" s="5"/>
      <c r="DB84" s="121"/>
      <c r="DC84" s="5"/>
      <c r="DD84" s="121"/>
      <c r="DE84" s="5"/>
      <c r="DF84" s="119"/>
      <c r="DH84" s="120"/>
      <c r="DI84" s="13"/>
      <c r="DJ84" s="124"/>
      <c r="DK84" s="13"/>
      <c r="DL84" s="124"/>
      <c r="DM84" s="13"/>
      <c r="DN84" s="125"/>
      <c r="DO84" s="126"/>
      <c r="DP84" s="127"/>
      <c r="DQ84" s="210">
        <f t="shared" ref="DQ84:DQ118" si="10">(SUMPRODUCT($DA84:$DE84,$DI84:$DM84))</f>
        <v>0</v>
      </c>
      <c r="DR84" s="125"/>
      <c r="DS84" s="126"/>
      <c r="DT84" s="127"/>
      <c r="DU84" s="518">
        <f>($CS84+$CW84+$DQ84)</f>
        <v>0</v>
      </c>
      <c r="DV84" s="119"/>
    </row>
    <row r="85" spans="1:126" ht="5.15" customHeight="1" x14ac:dyDescent="0.35">
      <c r="A85" s="115"/>
      <c r="B85" s="32"/>
      <c r="C85" s="46"/>
      <c r="D85" s="32"/>
      <c r="E85" s="32"/>
      <c r="F85" s="36"/>
      <c r="H85" s="29"/>
      <c r="I85" s="139"/>
      <c r="J85" s="140"/>
      <c r="K85" s="141"/>
      <c r="L85" s="142"/>
      <c r="M85" s="139"/>
      <c r="N85" s="140"/>
      <c r="O85" s="141"/>
      <c r="P85" s="142"/>
      <c r="Q85" s="563"/>
      <c r="R85" s="563"/>
      <c r="S85" s="563"/>
      <c r="T85" s="140"/>
      <c r="U85" s="141"/>
      <c r="V85" s="142"/>
      <c r="W85" s="121"/>
      <c r="X85" s="36"/>
      <c r="Z85" s="29"/>
      <c r="AA85" s="32"/>
      <c r="AB85" s="322"/>
      <c r="AD85" s="29"/>
      <c r="AE85" s="528"/>
      <c r="AF85" s="36"/>
      <c r="AH85" s="29"/>
      <c r="AI85" s="139"/>
      <c r="AJ85" s="140"/>
      <c r="AK85" s="141"/>
      <c r="AL85" s="142"/>
      <c r="AM85" s="323"/>
      <c r="AN85" s="140"/>
      <c r="AO85" s="141"/>
      <c r="AP85" s="142"/>
      <c r="AQ85" s="139"/>
      <c r="AR85" s="36"/>
      <c r="AT85" s="29"/>
      <c r="AU85" s="529"/>
      <c r="AV85" s="529"/>
      <c r="AW85" s="529"/>
      <c r="AX85" s="529"/>
      <c r="AY85" s="529"/>
      <c r="AZ85" s="530"/>
      <c r="BA85" s="531"/>
      <c r="BB85" s="532"/>
      <c r="BC85" s="529"/>
      <c r="BD85" s="529"/>
      <c r="BE85" s="529"/>
      <c r="BF85" s="529"/>
      <c r="BG85" s="529"/>
      <c r="BH85" s="36"/>
      <c r="BJ85" s="29"/>
      <c r="BK85" s="121"/>
      <c r="BL85" s="139"/>
      <c r="BM85" s="121"/>
      <c r="BN85" s="139"/>
      <c r="BO85" s="121"/>
      <c r="BP85" s="139"/>
      <c r="BQ85" s="121"/>
      <c r="BR85" s="36"/>
      <c r="BT85" s="29"/>
      <c r="BU85" s="143"/>
      <c r="BV85" s="143"/>
      <c r="BW85" s="143"/>
      <c r="BX85" s="143"/>
      <c r="BY85" s="143"/>
      <c r="BZ85" s="144"/>
      <c r="CA85" s="145"/>
      <c r="CB85" s="146"/>
      <c r="CC85" s="124"/>
      <c r="CD85" s="143"/>
      <c r="CE85" s="124"/>
      <c r="CF85" s="143"/>
      <c r="CG85" s="124"/>
      <c r="CH85" s="144"/>
      <c r="CI85" s="145"/>
      <c r="CJ85" s="146"/>
      <c r="CK85" s="124"/>
      <c r="CL85" s="143"/>
      <c r="CM85" s="124"/>
      <c r="CN85" s="143"/>
      <c r="CO85" s="124"/>
      <c r="CP85" s="144"/>
      <c r="CQ85" s="145"/>
      <c r="CR85" s="146"/>
      <c r="CS85" s="124"/>
      <c r="CT85" s="144"/>
      <c r="CU85" s="145"/>
      <c r="CV85" s="146"/>
      <c r="CW85" s="153"/>
      <c r="CX85" s="36"/>
      <c r="CZ85" s="29"/>
      <c r="DA85" s="139"/>
      <c r="DB85" s="139"/>
      <c r="DC85" s="139"/>
      <c r="DD85" s="139"/>
      <c r="DE85" s="139"/>
      <c r="DF85" s="36"/>
      <c r="DH85" s="29"/>
      <c r="DI85" s="143"/>
      <c r="DJ85" s="143"/>
      <c r="DK85" s="143"/>
      <c r="DL85" s="143"/>
      <c r="DM85" s="143"/>
      <c r="DN85" s="144"/>
      <c r="DO85" s="145"/>
      <c r="DP85" s="146"/>
      <c r="DQ85" s="124"/>
      <c r="DR85" s="144"/>
      <c r="DS85" s="145"/>
      <c r="DT85" s="146"/>
      <c r="DU85" s="185"/>
      <c r="DV85" s="36"/>
    </row>
    <row r="86" spans="1:126" s="92" customFormat="1" x14ac:dyDescent="0.35">
      <c r="A86" s="118"/>
      <c r="B86" s="46"/>
      <c r="C86" s="243" t="str">
        <f t="shared" ref="C86:C114" si="11">IF(E86="","",C84+1)</f>
        <v/>
      </c>
      <c r="D86" s="46"/>
      <c r="E86" s="4"/>
      <c r="F86" s="119"/>
      <c r="H86" s="120"/>
      <c r="I86" s="15"/>
      <c r="J86" s="122"/>
      <c r="K86" s="40"/>
      <c r="L86" s="123"/>
      <c r="M86" s="15"/>
      <c r="N86" s="122"/>
      <c r="O86" s="40"/>
      <c r="P86" s="123"/>
      <c r="Q86" s="560"/>
      <c r="R86" s="224"/>
      <c r="S86" s="560"/>
      <c r="T86" s="122"/>
      <c r="U86" s="40"/>
      <c r="V86" s="123"/>
      <c r="W86" s="209">
        <f>$M86-$Q86+$S86</f>
        <v>0</v>
      </c>
      <c r="X86" s="119"/>
      <c r="Z86" s="120"/>
      <c r="AA86" s="1"/>
      <c r="AB86" s="318">
        <v>1</v>
      </c>
      <c r="AD86" s="120"/>
      <c r="AE86" s="535">
        <f>CHOOSE($AB86,0.99943093,1.00632145,1.00146975,0.99856453,0.96673817,0.98892415,0.98892415,0.98892415,0.99876082,1.01516534,1.01472985,0.99881908)</f>
        <v>0.99943093000000005</v>
      </c>
      <c r="AF86" s="119"/>
      <c r="AH86" s="120"/>
      <c r="AI86" s="15"/>
      <c r="AJ86" s="122"/>
      <c r="AK86" s="40"/>
      <c r="AL86" s="123"/>
      <c r="AM86" s="209">
        <f t="shared" si="6"/>
        <v>0</v>
      </c>
      <c r="AN86" s="122"/>
      <c r="AO86" s="40"/>
      <c r="AP86" s="123"/>
      <c r="AQ86" s="15"/>
      <c r="AR86" s="119"/>
      <c r="AT86" s="120"/>
      <c r="AU86" s="14"/>
      <c r="AV86" s="524"/>
      <c r="AW86" s="14"/>
      <c r="AX86" s="524"/>
      <c r="AY86" s="14"/>
      <c r="AZ86" s="525"/>
      <c r="BA86" s="526"/>
      <c r="BB86" s="527"/>
      <c r="BC86" s="14"/>
      <c r="BD86" s="524"/>
      <c r="BE86" s="14"/>
      <c r="BF86" s="524"/>
      <c r="BG86" s="14"/>
      <c r="BH86" s="119"/>
      <c r="BJ86" s="120"/>
      <c r="BK86" s="209">
        <f>ROUND(BQ86*BC86,0)</f>
        <v>0</v>
      </c>
      <c r="BL86" s="121"/>
      <c r="BM86" s="209">
        <f>ROUND($BQ86*BE86,0)</f>
        <v>0</v>
      </c>
      <c r="BN86" s="121"/>
      <c r="BO86" s="209">
        <f>BQ86-BK86-BM86</f>
        <v>0</v>
      </c>
      <c r="BP86" s="121"/>
      <c r="BQ86" s="209">
        <f>$AM86-$AQ86</f>
        <v>0</v>
      </c>
      <c r="BR86" s="119"/>
      <c r="BT86" s="120"/>
      <c r="BU86" s="13"/>
      <c r="BV86" s="124"/>
      <c r="BW86" s="13"/>
      <c r="BX86" s="124"/>
      <c r="BY86" s="13"/>
      <c r="BZ86" s="125"/>
      <c r="CA86" s="126"/>
      <c r="CB86" s="127"/>
      <c r="CC86" s="210">
        <f>(ROUND($I86*$AU86,0))*$BU86</f>
        <v>0</v>
      </c>
      <c r="CD86" s="124"/>
      <c r="CE86" s="210">
        <f>(ROUND($I86*$AW86,0))*BW86</f>
        <v>0</v>
      </c>
      <c r="CF86" s="124"/>
      <c r="CG86" s="210">
        <f>(I86-(ROUND((I86*AU86),0))-(ROUND((I86*AW86),0)))*BY86</f>
        <v>0</v>
      </c>
      <c r="CH86" s="125"/>
      <c r="CI86" s="126"/>
      <c r="CJ86" s="127"/>
      <c r="CK86" s="210">
        <f t="shared" si="7"/>
        <v>0</v>
      </c>
      <c r="CL86" s="124"/>
      <c r="CM86" s="210">
        <f t="shared" si="8"/>
        <v>0</v>
      </c>
      <c r="CN86" s="124"/>
      <c r="CO86" s="210">
        <f t="shared" si="9"/>
        <v>0</v>
      </c>
      <c r="CP86" s="125"/>
      <c r="CQ86" s="126"/>
      <c r="CR86" s="127"/>
      <c r="CS86" s="210">
        <f>SUM(CK86:CO86)-SUM(CC86:CG86)</f>
        <v>0</v>
      </c>
      <c r="CT86" s="125"/>
      <c r="CU86" s="126"/>
      <c r="CV86" s="127"/>
      <c r="CW86" s="13">
        <v>0</v>
      </c>
      <c r="CX86" s="119"/>
      <c r="CZ86" s="120"/>
      <c r="DA86" s="5"/>
      <c r="DB86" s="121"/>
      <c r="DC86" s="5"/>
      <c r="DD86" s="121"/>
      <c r="DE86" s="5"/>
      <c r="DF86" s="119"/>
      <c r="DH86" s="120"/>
      <c r="DI86" s="13"/>
      <c r="DJ86" s="124"/>
      <c r="DK86" s="13"/>
      <c r="DL86" s="124"/>
      <c r="DM86" s="13"/>
      <c r="DN86" s="125"/>
      <c r="DO86" s="126"/>
      <c r="DP86" s="127"/>
      <c r="DQ86" s="210">
        <f t="shared" si="10"/>
        <v>0</v>
      </c>
      <c r="DR86" s="125"/>
      <c r="DS86" s="126"/>
      <c r="DT86" s="127"/>
      <c r="DU86" s="518">
        <f>($CS86+$CW86+$DQ86)</f>
        <v>0</v>
      </c>
      <c r="DV86" s="119"/>
    </row>
    <row r="87" spans="1:126" ht="5.15" customHeight="1" x14ac:dyDescent="0.35">
      <c r="A87" s="115"/>
      <c r="B87" s="32"/>
      <c r="C87" s="46"/>
      <c r="D87" s="32"/>
      <c r="E87" s="32"/>
      <c r="F87" s="36"/>
      <c r="H87" s="29"/>
      <c r="I87" s="139"/>
      <c r="J87" s="140"/>
      <c r="K87" s="141"/>
      <c r="L87" s="142"/>
      <c r="M87" s="139"/>
      <c r="N87" s="140"/>
      <c r="O87" s="141"/>
      <c r="P87" s="142"/>
      <c r="Q87" s="563"/>
      <c r="R87" s="563"/>
      <c r="S87" s="563"/>
      <c r="T87" s="140"/>
      <c r="U87" s="141"/>
      <c r="V87" s="142"/>
      <c r="W87" s="121"/>
      <c r="X87" s="36"/>
      <c r="Z87" s="29"/>
      <c r="AA87" s="32"/>
      <c r="AB87" s="322"/>
      <c r="AD87" s="29"/>
      <c r="AE87" s="528"/>
      <c r="AF87" s="36"/>
      <c r="AH87" s="29"/>
      <c r="AI87" s="139"/>
      <c r="AJ87" s="140"/>
      <c r="AK87" s="141"/>
      <c r="AL87" s="142"/>
      <c r="AM87" s="323"/>
      <c r="AN87" s="140"/>
      <c r="AO87" s="141"/>
      <c r="AP87" s="142"/>
      <c r="AQ87" s="139"/>
      <c r="AR87" s="36"/>
      <c r="AT87" s="29"/>
      <c r="AU87" s="529"/>
      <c r="AV87" s="529"/>
      <c r="AW87" s="529"/>
      <c r="AX87" s="529"/>
      <c r="AY87" s="529"/>
      <c r="AZ87" s="530"/>
      <c r="BA87" s="531"/>
      <c r="BB87" s="532"/>
      <c r="BC87" s="529"/>
      <c r="BD87" s="529"/>
      <c r="BE87" s="529"/>
      <c r="BF87" s="529"/>
      <c r="BG87" s="529"/>
      <c r="BH87" s="36"/>
      <c r="BJ87" s="29"/>
      <c r="BK87" s="121"/>
      <c r="BL87" s="139"/>
      <c r="BM87" s="121"/>
      <c r="BN87" s="139"/>
      <c r="BO87" s="121"/>
      <c r="BP87" s="139"/>
      <c r="BQ87" s="121"/>
      <c r="BR87" s="36"/>
      <c r="BT87" s="29"/>
      <c r="BU87" s="143"/>
      <c r="BV87" s="143"/>
      <c r="BW87" s="143"/>
      <c r="BX87" s="143"/>
      <c r="BY87" s="143"/>
      <c r="BZ87" s="144"/>
      <c r="CA87" s="145"/>
      <c r="CB87" s="146"/>
      <c r="CC87" s="124"/>
      <c r="CD87" s="143"/>
      <c r="CE87" s="124"/>
      <c r="CF87" s="143"/>
      <c r="CG87" s="124"/>
      <c r="CH87" s="144"/>
      <c r="CI87" s="145"/>
      <c r="CJ87" s="146"/>
      <c r="CK87" s="124"/>
      <c r="CL87" s="143"/>
      <c r="CM87" s="124"/>
      <c r="CN87" s="143"/>
      <c r="CO87" s="124"/>
      <c r="CP87" s="144"/>
      <c r="CQ87" s="145"/>
      <c r="CR87" s="146"/>
      <c r="CS87" s="124"/>
      <c r="CT87" s="144"/>
      <c r="CU87" s="145"/>
      <c r="CV87" s="146"/>
      <c r="CW87" s="153"/>
      <c r="CX87" s="36"/>
      <c r="CZ87" s="29"/>
      <c r="DA87" s="139"/>
      <c r="DB87" s="139"/>
      <c r="DC87" s="139"/>
      <c r="DD87" s="139"/>
      <c r="DE87" s="139"/>
      <c r="DF87" s="36"/>
      <c r="DH87" s="29"/>
      <c r="DI87" s="143"/>
      <c r="DJ87" s="143"/>
      <c r="DK87" s="143"/>
      <c r="DL87" s="143"/>
      <c r="DM87" s="143"/>
      <c r="DN87" s="144"/>
      <c r="DO87" s="145"/>
      <c r="DP87" s="146"/>
      <c r="DQ87" s="124"/>
      <c r="DR87" s="144"/>
      <c r="DS87" s="145"/>
      <c r="DT87" s="146"/>
      <c r="DU87" s="185"/>
      <c r="DV87" s="36"/>
    </row>
    <row r="88" spans="1:126" s="92" customFormat="1" x14ac:dyDescent="0.35">
      <c r="A88" s="118"/>
      <c r="B88" s="46"/>
      <c r="C88" s="243" t="str">
        <f t="shared" si="11"/>
        <v/>
      </c>
      <c r="D88" s="46"/>
      <c r="E88" s="4"/>
      <c r="F88" s="119"/>
      <c r="H88" s="120"/>
      <c r="I88" s="15"/>
      <c r="J88" s="122"/>
      <c r="K88" s="40"/>
      <c r="L88" s="123"/>
      <c r="M88" s="15"/>
      <c r="N88" s="122"/>
      <c r="O88" s="40"/>
      <c r="P88" s="123"/>
      <c r="Q88" s="560"/>
      <c r="R88" s="224"/>
      <c r="S88" s="560"/>
      <c r="T88" s="122"/>
      <c r="U88" s="40"/>
      <c r="V88" s="123"/>
      <c r="W88" s="209">
        <f>$M88-$Q88+$S88</f>
        <v>0</v>
      </c>
      <c r="X88" s="119"/>
      <c r="Z88" s="120"/>
      <c r="AA88" s="1"/>
      <c r="AB88" s="318">
        <v>1</v>
      </c>
      <c r="AD88" s="120"/>
      <c r="AE88" s="535">
        <f>CHOOSE($AB88,0.99943093,1.00632145,1.00146975,0.99856453,0.96673817,0.98892415,0.98892415,0.98892415,0.99876082,1.01516534,1.01472985,0.99881908)</f>
        <v>0.99943093000000005</v>
      </c>
      <c r="AF88" s="119"/>
      <c r="AH88" s="120"/>
      <c r="AI88" s="15"/>
      <c r="AJ88" s="122"/>
      <c r="AK88" s="40"/>
      <c r="AL88" s="123"/>
      <c r="AM88" s="209">
        <f t="shared" si="6"/>
        <v>0</v>
      </c>
      <c r="AN88" s="122"/>
      <c r="AO88" s="40"/>
      <c r="AP88" s="123"/>
      <c r="AQ88" s="15"/>
      <c r="AR88" s="119"/>
      <c r="AT88" s="120"/>
      <c r="AU88" s="14"/>
      <c r="AV88" s="524"/>
      <c r="AW88" s="14"/>
      <c r="AX88" s="524"/>
      <c r="AY88" s="14"/>
      <c r="AZ88" s="525"/>
      <c r="BA88" s="526"/>
      <c r="BB88" s="527"/>
      <c r="BC88" s="14"/>
      <c r="BD88" s="524"/>
      <c r="BE88" s="14"/>
      <c r="BF88" s="524"/>
      <c r="BG88" s="14"/>
      <c r="BH88" s="119"/>
      <c r="BJ88" s="120"/>
      <c r="BK88" s="209">
        <f>ROUND(BQ88*BC88,0)</f>
        <v>0</v>
      </c>
      <c r="BL88" s="121"/>
      <c r="BM88" s="209">
        <f>ROUND($BQ88*BE88,0)</f>
        <v>0</v>
      </c>
      <c r="BN88" s="121"/>
      <c r="BO88" s="209">
        <f>BQ88-BK88-BM88</f>
        <v>0</v>
      </c>
      <c r="BP88" s="121"/>
      <c r="BQ88" s="209">
        <f>$AM88-$AQ88</f>
        <v>0</v>
      </c>
      <c r="BR88" s="119"/>
      <c r="BT88" s="120"/>
      <c r="BU88" s="13"/>
      <c r="BV88" s="124"/>
      <c r="BW88" s="13"/>
      <c r="BX88" s="124"/>
      <c r="BY88" s="13"/>
      <c r="BZ88" s="125"/>
      <c r="CA88" s="126"/>
      <c r="CB88" s="127"/>
      <c r="CC88" s="210">
        <f>(ROUND($I88*$AU88,0))*$BU88</f>
        <v>0</v>
      </c>
      <c r="CD88" s="124"/>
      <c r="CE88" s="210">
        <f>(ROUND($I88*$AW88,0))*BW88</f>
        <v>0</v>
      </c>
      <c r="CF88" s="124"/>
      <c r="CG88" s="210">
        <f>(I88-(ROUND((I88*AU88),0))-(ROUND((I88*AW88),0)))*BY88</f>
        <v>0</v>
      </c>
      <c r="CH88" s="125"/>
      <c r="CI88" s="126"/>
      <c r="CJ88" s="127"/>
      <c r="CK88" s="210">
        <f t="shared" si="7"/>
        <v>0</v>
      </c>
      <c r="CL88" s="124"/>
      <c r="CM88" s="210">
        <f t="shared" si="8"/>
        <v>0</v>
      </c>
      <c r="CN88" s="124"/>
      <c r="CO88" s="210">
        <f t="shared" si="9"/>
        <v>0</v>
      </c>
      <c r="CP88" s="125"/>
      <c r="CQ88" s="126"/>
      <c r="CR88" s="127"/>
      <c r="CS88" s="210">
        <f>SUM(CK88:CO88)-SUM(CC88:CG88)</f>
        <v>0</v>
      </c>
      <c r="CT88" s="125"/>
      <c r="CU88" s="126"/>
      <c r="CV88" s="127"/>
      <c r="CW88" s="13">
        <v>0</v>
      </c>
      <c r="CX88" s="119"/>
      <c r="CZ88" s="120"/>
      <c r="DA88" s="5"/>
      <c r="DB88" s="121"/>
      <c r="DC88" s="5"/>
      <c r="DD88" s="121"/>
      <c r="DE88" s="5"/>
      <c r="DF88" s="119"/>
      <c r="DH88" s="120"/>
      <c r="DI88" s="13"/>
      <c r="DJ88" s="124"/>
      <c r="DK88" s="13"/>
      <c r="DL88" s="124"/>
      <c r="DM88" s="13"/>
      <c r="DN88" s="125"/>
      <c r="DO88" s="126"/>
      <c r="DP88" s="127"/>
      <c r="DQ88" s="210">
        <f t="shared" si="10"/>
        <v>0</v>
      </c>
      <c r="DR88" s="125"/>
      <c r="DS88" s="126"/>
      <c r="DT88" s="127"/>
      <c r="DU88" s="518">
        <f>($CS88+$CW88+$DQ88)</f>
        <v>0</v>
      </c>
      <c r="DV88" s="119"/>
    </row>
    <row r="89" spans="1:126" ht="5.15" customHeight="1" x14ac:dyDescent="0.35">
      <c r="A89" s="115"/>
      <c r="B89" s="32"/>
      <c r="C89" s="46"/>
      <c r="D89" s="32"/>
      <c r="E89" s="32"/>
      <c r="F89" s="36"/>
      <c r="H89" s="29"/>
      <c r="I89" s="139"/>
      <c r="J89" s="140"/>
      <c r="K89" s="141"/>
      <c r="L89" s="142"/>
      <c r="M89" s="139"/>
      <c r="N89" s="140"/>
      <c r="O89" s="141"/>
      <c r="P89" s="142"/>
      <c r="Q89" s="563"/>
      <c r="R89" s="563"/>
      <c r="S89" s="563"/>
      <c r="T89" s="140"/>
      <c r="U89" s="141"/>
      <c r="V89" s="142"/>
      <c r="W89" s="121"/>
      <c r="X89" s="36"/>
      <c r="Z89" s="29"/>
      <c r="AA89" s="32"/>
      <c r="AB89" s="322"/>
      <c r="AD89" s="29"/>
      <c r="AE89" s="528"/>
      <c r="AF89" s="36"/>
      <c r="AH89" s="29"/>
      <c r="AI89" s="139"/>
      <c r="AJ89" s="140"/>
      <c r="AK89" s="141"/>
      <c r="AL89" s="142"/>
      <c r="AM89" s="323"/>
      <c r="AN89" s="140"/>
      <c r="AO89" s="141"/>
      <c r="AP89" s="142"/>
      <c r="AQ89" s="139"/>
      <c r="AR89" s="36"/>
      <c r="AT89" s="29"/>
      <c r="AU89" s="529"/>
      <c r="AV89" s="529"/>
      <c r="AW89" s="529"/>
      <c r="AX89" s="529"/>
      <c r="AY89" s="529"/>
      <c r="AZ89" s="530"/>
      <c r="BA89" s="531"/>
      <c r="BB89" s="532"/>
      <c r="BC89" s="529"/>
      <c r="BD89" s="529"/>
      <c r="BE89" s="529"/>
      <c r="BF89" s="529"/>
      <c r="BG89" s="529"/>
      <c r="BH89" s="36"/>
      <c r="BJ89" s="29"/>
      <c r="BK89" s="121"/>
      <c r="BL89" s="139"/>
      <c r="BM89" s="121"/>
      <c r="BN89" s="139"/>
      <c r="BO89" s="121"/>
      <c r="BP89" s="139"/>
      <c r="BQ89" s="121"/>
      <c r="BR89" s="36"/>
      <c r="BT89" s="29"/>
      <c r="BU89" s="143"/>
      <c r="BV89" s="143"/>
      <c r="BW89" s="143"/>
      <c r="BX89" s="143"/>
      <c r="BY89" s="143"/>
      <c r="BZ89" s="144"/>
      <c r="CA89" s="145"/>
      <c r="CB89" s="146"/>
      <c r="CC89" s="124"/>
      <c r="CD89" s="143"/>
      <c r="CE89" s="124"/>
      <c r="CF89" s="143"/>
      <c r="CG89" s="124"/>
      <c r="CH89" s="144"/>
      <c r="CI89" s="145"/>
      <c r="CJ89" s="146"/>
      <c r="CK89" s="124"/>
      <c r="CL89" s="143"/>
      <c r="CM89" s="124"/>
      <c r="CN89" s="143"/>
      <c r="CO89" s="124"/>
      <c r="CP89" s="144"/>
      <c r="CQ89" s="145"/>
      <c r="CR89" s="146"/>
      <c r="CS89" s="124"/>
      <c r="CT89" s="144"/>
      <c r="CU89" s="145"/>
      <c r="CV89" s="146"/>
      <c r="CW89" s="153"/>
      <c r="CX89" s="36"/>
      <c r="CZ89" s="29"/>
      <c r="DA89" s="139"/>
      <c r="DB89" s="139"/>
      <c r="DC89" s="139"/>
      <c r="DD89" s="139"/>
      <c r="DE89" s="139"/>
      <c r="DF89" s="36"/>
      <c r="DH89" s="29"/>
      <c r="DI89" s="143"/>
      <c r="DJ89" s="143"/>
      <c r="DK89" s="143"/>
      <c r="DL89" s="143"/>
      <c r="DM89" s="143"/>
      <c r="DN89" s="144"/>
      <c r="DO89" s="145"/>
      <c r="DP89" s="146"/>
      <c r="DQ89" s="124"/>
      <c r="DR89" s="144"/>
      <c r="DS89" s="145"/>
      <c r="DT89" s="146"/>
      <c r="DU89" s="185"/>
      <c r="DV89" s="36"/>
    </row>
    <row r="90" spans="1:126" s="92" customFormat="1" x14ac:dyDescent="0.35">
      <c r="A90" s="118"/>
      <c r="B90" s="46"/>
      <c r="C90" s="243" t="str">
        <f t="shared" si="11"/>
        <v/>
      </c>
      <c r="D90" s="46"/>
      <c r="E90" s="4"/>
      <c r="F90" s="119"/>
      <c r="H90" s="120"/>
      <c r="I90" s="15"/>
      <c r="J90" s="122"/>
      <c r="K90" s="40"/>
      <c r="L90" s="123"/>
      <c r="M90" s="15"/>
      <c r="N90" s="122"/>
      <c r="O90" s="40"/>
      <c r="P90" s="123"/>
      <c r="Q90" s="560"/>
      <c r="R90" s="224"/>
      <c r="S90" s="560"/>
      <c r="T90" s="122"/>
      <c r="U90" s="40"/>
      <c r="V90" s="123"/>
      <c r="W90" s="209">
        <f>$M90-$Q90+$S90</f>
        <v>0</v>
      </c>
      <c r="X90" s="119"/>
      <c r="Z90" s="120"/>
      <c r="AA90" s="1"/>
      <c r="AB90" s="318">
        <v>1</v>
      </c>
      <c r="AD90" s="120"/>
      <c r="AE90" s="535">
        <f>CHOOSE($AB90,0.99943093,1.00632145,1.00146975,0.99856453,0.96673817,0.98892415,0.98892415,0.98892415,0.99876082,1.01516534,1.01472985,0.99881908)</f>
        <v>0.99943093000000005</v>
      </c>
      <c r="AF90" s="119"/>
      <c r="AH90" s="120"/>
      <c r="AI90" s="15"/>
      <c r="AJ90" s="122"/>
      <c r="AK90" s="40"/>
      <c r="AL90" s="123"/>
      <c r="AM90" s="209">
        <f t="shared" si="6"/>
        <v>0</v>
      </c>
      <c r="AN90" s="122"/>
      <c r="AO90" s="40"/>
      <c r="AP90" s="123"/>
      <c r="AQ90" s="15"/>
      <c r="AR90" s="119"/>
      <c r="AT90" s="120"/>
      <c r="AU90" s="14"/>
      <c r="AV90" s="524"/>
      <c r="AW90" s="14"/>
      <c r="AX90" s="524"/>
      <c r="AY90" s="14"/>
      <c r="AZ90" s="525"/>
      <c r="BA90" s="526"/>
      <c r="BB90" s="527"/>
      <c r="BC90" s="14"/>
      <c r="BD90" s="524"/>
      <c r="BE90" s="14"/>
      <c r="BF90" s="524"/>
      <c r="BG90" s="14"/>
      <c r="BH90" s="119"/>
      <c r="BJ90" s="120"/>
      <c r="BK90" s="209">
        <f>ROUND(BQ90*BC90,0)</f>
        <v>0</v>
      </c>
      <c r="BL90" s="121"/>
      <c r="BM90" s="209">
        <f>ROUND($BQ90*BE90,0)</f>
        <v>0</v>
      </c>
      <c r="BN90" s="121"/>
      <c r="BO90" s="209">
        <f>BQ90-BK90-BM90</f>
        <v>0</v>
      </c>
      <c r="BP90" s="121"/>
      <c r="BQ90" s="209">
        <f>$AM90-$AQ90</f>
        <v>0</v>
      </c>
      <c r="BR90" s="119"/>
      <c r="BT90" s="120"/>
      <c r="BU90" s="13"/>
      <c r="BV90" s="124"/>
      <c r="BW90" s="13"/>
      <c r="BX90" s="124"/>
      <c r="BY90" s="13"/>
      <c r="BZ90" s="125"/>
      <c r="CA90" s="126"/>
      <c r="CB90" s="127"/>
      <c r="CC90" s="210">
        <f>(ROUND($I90*$AU90,0))*$BU90</f>
        <v>0</v>
      </c>
      <c r="CD90" s="124"/>
      <c r="CE90" s="210">
        <f>(ROUND($I90*$AW90,0))*BW90</f>
        <v>0</v>
      </c>
      <c r="CF90" s="124"/>
      <c r="CG90" s="210">
        <f>(I90-(ROUND((I90*AU90),0))-(ROUND((I90*AW90),0)))*BY90</f>
        <v>0</v>
      </c>
      <c r="CH90" s="125"/>
      <c r="CI90" s="126"/>
      <c r="CJ90" s="127"/>
      <c r="CK90" s="210">
        <f t="shared" si="7"/>
        <v>0</v>
      </c>
      <c r="CL90" s="124"/>
      <c r="CM90" s="210">
        <f t="shared" si="8"/>
        <v>0</v>
      </c>
      <c r="CN90" s="124"/>
      <c r="CO90" s="210">
        <f t="shared" si="9"/>
        <v>0</v>
      </c>
      <c r="CP90" s="125"/>
      <c r="CQ90" s="126"/>
      <c r="CR90" s="127"/>
      <c r="CS90" s="210">
        <f>SUM(CK90:CO90)-SUM(CC90:CG90)</f>
        <v>0</v>
      </c>
      <c r="CT90" s="125"/>
      <c r="CU90" s="126"/>
      <c r="CV90" s="127"/>
      <c r="CW90" s="13">
        <v>0</v>
      </c>
      <c r="CX90" s="119"/>
      <c r="CZ90" s="120"/>
      <c r="DA90" s="5"/>
      <c r="DB90" s="121"/>
      <c r="DC90" s="5"/>
      <c r="DD90" s="121"/>
      <c r="DE90" s="5"/>
      <c r="DF90" s="119"/>
      <c r="DH90" s="120"/>
      <c r="DI90" s="13"/>
      <c r="DJ90" s="124"/>
      <c r="DK90" s="13"/>
      <c r="DL90" s="124"/>
      <c r="DM90" s="13"/>
      <c r="DN90" s="125"/>
      <c r="DO90" s="126"/>
      <c r="DP90" s="127"/>
      <c r="DQ90" s="210">
        <f t="shared" si="10"/>
        <v>0</v>
      </c>
      <c r="DR90" s="125"/>
      <c r="DS90" s="126"/>
      <c r="DT90" s="127"/>
      <c r="DU90" s="518">
        <f>($CS90+$CW90+$DQ90)</f>
        <v>0</v>
      </c>
      <c r="DV90" s="119"/>
    </row>
    <row r="91" spans="1:126" ht="5.15" customHeight="1" x14ac:dyDescent="0.35">
      <c r="A91" s="115"/>
      <c r="B91" s="32"/>
      <c r="C91" s="46"/>
      <c r="D91" s="32"/>
      <c r="E91" s="32"/>
      <c r="F91" s="36"/>
      <c r="H91" s="29"/>
      <c r="I91" s="139"/>
      <c r="J91" s="140"/>
      <c r="K91" s="141"/>
      <c r="L91" s="142"/>
      <c r="M91" s="139"/>
      <c r="N91" s="140"/>
      <c r="O91" s="141"/>
      <c r="P91" s="142"/>
      <c r="Q91" s="563"/>
      <c r="R91" s="563"/>
      <c r="S91" s="563"/>
      <c r="T91" s="140"/>
      <c r="U91" s="141"/>
      <c r="V91" s="142"/>
      <c r="W91" s="121"/>
      <c r="X91" s="36"/>
      <c r="Z91" s="29"/>
      <c r="AA91" s="32"/>
      <c r="AB91" s="322"/>
      <c r="AD91" s="29"/>
      <c r="AE91" s="528"/>
      <c r="AF91" s="36"/>
      <c r="AH91" s="29"/>
      <c r="AI91" s="139"/>
      <c r="AJ91" s="140"/>
      <c r="AK91" s="141"/>
      <c r="AL91" s="142"/>
      <c r="AM91" s="323"/>
      <c r="AN91" s="140"/>
      <c r="AO91" s="141"/>
      <c r="AP91" s="142"/>
      <c r="AQ91" s="139"/>
      <c r="AR91" s="36"/>
      <c r="AT91" s="29"/>
      <c r="AU91" s="529"/>
      <c r="AV91" s="529"/>
      <c r="AW91" s="529"/>
      <c r="AX91" s="529"/>
      <c r="AY91" s="529"/>
      <c r="AZ91" s="530"/>
      <c r="BA91" s="531"/>
      <c r="BB91" s="532"/>
      <c r="BC91" s="529"/>
      <c r="BD91" s="529"/>
      <c r="BE91" s="529"/>
      <c r="BF91" s="529"/>
      <c r="BG91" s="529"/>
      <c r="BH91" s="36"/>
      <c r="BJ91" s="29"/>
      <c r="BK91" s="121"/>
      <c r="BL91" s="139"/>
      <c r="BM91" s="121"/>
      <c r="BN91" s="139"/>
      <c r="BO91" s="121"/>
      <c r="BP91" s="139"/>
      <c r="BQ91" s="121"/>
      <c r="BR91" s="36"/>
      <c r="BT91" s="29"/>
      <c r="BU91" s="143"/>
      <c r="BV91" s="143"/>
      <c r="BW91" s="143"/>
      <c r="BX91" s="143"/>
      <c r="BY91" s="143"/>
      <c r="BZ91" s="144"/>
      <c r="CA91" s="145"/>
      <c r="CB91" s="146"/>
      <c r="CC91" s="124"/>
      <c r="CD91" s="143"/>
      <c r="CE91" s="124"/>
      <c r="CF91" s="143"/>
      <c r="CG91" s="124"/>
      <c r="CH91" s="144"/>
      <c r="CI91" s="145"/>
      <c r="CJ91" s="146"/>
      <c r="CK91" s="124"/>
      <c r="CL91" s="143"/>
      <c r="CM91" s="124"/>
      <c r="CN91" s="143"/>
      <c r="CO91" s="124"/>
      <c r="CP91" s="144"/>
      <c r="CQ91" s="145"/>
      <c r="CR91" s="146"/>
      <c r="CS91" s="124"/>
      <c r="CT91" s="144"/>
      <c r="CU91" s="145"/>
      <c r="CV91" s="146"/>
      <c r="CW91" s="153"/>
      <c r="CX91" s="36"/>
      <c r="CZ91" s="29"/>
      <c r="DA91" s="139"/>
      <c r="DB91" s="139"/>
      <c r="DC91" s="139"/>
      <c r="DD91" s="139"/>
      <c r="DE91" s="139"/>
      <c r="DF91" s="36"/>
      <c r="DH91" s="29"/>
      <c r="DI91" s="143"/>
      <c r="DJ91" s="143"/>
      <c r="DK91" s="143"/>
      <c r="DL91" s="143"/>
      <c r="DM91" s="143"/>
      <c r="DN91" s="144"/>
      <c r="DO91" s="145"/>
      <c r="DP91" s="146"/>
      <c r="DQ91" s="124"/>
      <c r="DR91" s="144"/>
      <c r="DS91" s="145"/>
      <c r="DT91" s="146"/>
      <c r="DU91" s="185"/>
      <c r="DV91" s="36"/>
    </row>
    <row r="92" spans="1:126" s="92" customFormat="1" x14ac:dyDescent="0.35">
      <c r="A92" s="118"/>
      <c r="B92" s="46"/>
      <c r="C92" s="243" t="str">
        <f t="shared" si="11"/>
        <v/>
      </c>
      <c r="D92" s="46"/>
      <c r="E92" s="4"/>
      <c r="F92" s="119"/>
      <c r="H92" s="120"/>
      <c r="I92" s="15"/>
      <c r="J92" s="122"/>
      <c r="K92" s="40"/>
      <c r="L92" s="123"/>
      <c r="M92" s="15"/>
      <c r="N92" s="122"/>
      <c r="O92" s="40"/>
      <c r="P92" s="123"/>
      <c r="Q92" s="560"/>
      <c r="R92" s="224"/>
      <c r="S92" s="560"/>
      <c r="T92" s="122"/>
      <c r="U92" s="40"/>
      <c r="V92" s="123"/>
      <c r="W92" s="209">
        <f>$M92-$Q92+$S92</f>
        <v>0</v>
      </c>
      <c r="X92" s="119"/>
      <c r="Z92" s="120"/>
      <c r="AA92" s="1"/>
      <c r="AB92" s="318">
        <v>1</v>
      </c>
      <c r="AD92" s="120"/>
      <c r="AE92" s="535">
        <f>CHOOSE($AB92,0.99943093,1.00632145,1.00146975,0.99856453,0.96673817,0.98892415,0.98892415,0.98892415,0.99876082,1.01516534,1.01472985,0.99881908)</f>
        <v>0.99943093000000005</v>
      </c>
      <c r="AF92" s="119"/>
      <c r="AH92" s="120"/>
      <c r="AI92" s="15"/>
      <c r="AJ92" s="122"/>
      <c r="AK92" s="40"/>
      <c r="AL92" s="123"/>
      <c r="AM92" s="209">
        <f t="shared" si="6"/>
        <v>0</v>
      </c>
      <c r="AN92" s="122"/>
      <c r="AO92" s="40"/>
      <c r="AP92" s="123"/>
      <c r="AQ92" s="15"/>
      <c r="AR92" s="119"/>
      <c r="AT92" s="120"/>
      <c r="AU92" s="14"/>
      <c r="AV92" s="524"/>
      <c r="AW92" s="14"/>
      <c r="AX92" s="524"/>
      <c r="AY92" s="14"/>
      <c r="AZ92" s="525"/>
      <c r="BA92" s="526"/>
      <c r="BB92" s="527"/>
      <c r="BC92" s="14"/>
      <c r="BD92" s="524"/>
      <c r="BE92" s="14"/>
      <c r="BF92" s="524"/>
      <c r="BG92" s="14"/>
      <c r="BH92" s="119"/>
      <c r="BJ92" s="120"/>
      <c r="BK92" s="209">
        <f>ROUND(BQ92*BC92,0)</f>
        <v>0</v>
      </c>
      <c r="BL92" s="121"/>
      <c r="BM92" s="209">
        <f>ROUND($BQ92*BE92,0)</f>
        <v>0</v>
      </c>
      <c r="BN92" s="121"/>
      <c r="BO92" s="209">
        <f>BQ92-BK92-BM92</f>
        <v>0</v>
      </c>
      <c r="BP92" s="121"/>
      <c r="BQ92" s="209">
        <f>$AM92-$AQ92</f>
        <v>0</v>
      </c>
      <c r="BR92" s="119"/>
      <c r="BT92" s="120"/>
      <c r="BU92" s="13"/>
      <c r="BV92" s="124"/>
      <c r="BW92" s="13"/>
      <c r="BX92" s="124"/>
      <c r="BY92" s="13"/>
      <c r="BZ92" s="125"/>
      <c r="CA92" s="126"/>
      <c r="CB92" s="127"/>
      <c r="CC92" s="210">
        <f>(ROUND($I92*$AU92,0))*$BU92</f>
        <v>0</v>
      </c>
      <c r="CD92" s="124"/>
      <c r="CE92" s="210">
        <f>(ROUND($I92*$AW92,0))*BW92</f>
        <v>0</v>
      </c>
      <c r="CF92" s="124"/>
      <c r="CG92" s="210">
        <f>(I92-(ROUND((I92*AU92),0))-(ROUND((I92*AW92),0)))*BY92</f>
        <v>0</v>
      </c>
      <c r="CH92" s="125"/>
      <c r="CI92" s="126"/>
      <c r="CJ92" s="127"/>
      <c r="CK92" s="210">
        <f t="shared" si="7"/>
        <v>0</v>
      </c>
      <c r="CL92" s="124"/>
      <c r="CM92" s="210">
        <f t="shared" si="8"/>
        <v>0</v>
      </c>
      <c r="CN92" s="124"/>
      <c r="CO92" s="210">
        <f t="shared" si="9"/>
        <v>0</v>
      </c>
      <c r="CP92" s="125"/>
      <c r="CQ92" s="126"/>
      <c r="CR92" s="127"/>
      <c r="CS92" s="210">
        <f>SUM(CK92:CO92)-SUM(CC92:CG92)</f>
        <v>0</v>
      </c>
      <c r="CT92" s="125"/>
      <c r="CU92" s="126"/>
      <c r="CV92" s="127"/>
      <c r="CW92" s="13">
        <v>0</v>
      </c>
      <c r="CX92" s="119"/>
      <c r="CZ92" s="120"/>
      <c r="DA92" s="5"/>
      <c r="DB92" s="121"/>
      <c r="DC92" s="5"/>
      <c r="DD92" s="121"/>
      <c r="DE92" s="5"/>
      <c r="DF92" s="119"/>
      <c r="DH92" s="120"/>
      <c r="DI92" s="13"/>
      <c r="DJ92" s="124"/>
      <c r="DK92" s="13"/>
      <c r="DL92" s="124"/>
      <c r="DM92" s="13"/>
      <c r="DN92" s="125"/>
      <c r="DO92" s="126"/>
      <c r="DP92" s="127"/>
      <c r="DQ92" s="210">
        <f t="shared" si="10"/>
        <v>0</v>
      </c>
      <c r="DR92" s="125"/>
      <c r="DS92" s="126"/>
      <c r="DT92" s="127"/>
      <c r="DU92" s="518">
        <f>($CS92+$CW92+$DQ92)</f>
        <v>0</v>
      </c>
      <c r="DV92" s="119"/>
    </row>
    <row r="93" spans="1:126" ht="5.15" customHeight="1" x14ac:dyDescent="0.35">
      <c r="A93" s="115"/>
      <c r="B93" s="32"/>
      <c r="C93" s="46"/>
      <c r="D93" s="32"/>
      <c r="E93" s="32"/>
      <c r="F93" s="36"/>
      <c r="H93" s="29"/>
      <c r="I93" s="139"/>
      <c r="J93" s="140"/>
      <c r="K93" s="141"/>
      <c r="L93" s="142"/>
      <c r="M93" s="139"/>
      <c r="N93" s="140"/>
      <c r="O93" s="141"/>
      <c r="P93" s="142"/>
      <c r="Q93" s="563"/>
      <c r="R93" s="563"/>
      <c r="S93" s="563"/>
      <c r="T93" s="140"/>
      <c r="U93" s="141"/>
      <c r="V93" s="142"/>
      <c r="W93" s="121"/>
      <c r="X93" s="36"/>
      <c r="Z93" s="29"/>
      <c r="AA93" s="32"/>
      <c r="AB93" s="322"/>
      <c r="AD93" s="29"/>
      <c r="AE93" s="528"/>
      <c r="AF93" s="36"/>
      <c r="AH93" s="29"/>
      <c r="AI93" s="139"/>
      <c r="AJ93" s="140"/>
      <c r="AK93" s="141"/>
      <c r="AL93" s="142"/>
      <c r="AM93" s="323"/>
      <c r="AN93" s="140"/>
      <c r="AO93" s="141"/>
      <c r="AP93" s="142"/>
      <c r="AQ93" s="139"/>
      <c r="AR93" s="36"/>
      <c r="AT93" s="29"/>
      <c r="AU93" s="529"/>
      <c r="AV93" s="529"/>
      <c r="AW93" s="529"/>
      <c r="AX93" s="529"/>
      <c r="AY93" s="529"/>
      <c r="AZ93" s="530"/>
      <c r="BA93" s="531"/>
      <c r="BB93" s="532"/>
      <c r="BC93" s="529"/>
      <c r="BD93" s="529"/>
      <c r="BE93" s="529"/>
      <c r="BF93" s="529"/>
      <c r="BG93" s="529"/>
      <c r="BH93" s="36"/>
      <c r="BJ93" s="29"/>
      <c r="BK93" s="121"/>
      <c r="BL93" s="139"/>
      <c r="BM93" s="121"/>
      <c r="BN93" s="139"/>
      <c r="BO93" s="121"/>
      <c r="BP93" s="139"/>
      <c r="BQ93" s="121"/>
      <c r="BR93" s="36"/>
      <c r="BT93" s="29"/>
      <c r="BU93" s="143"/>
      <c r="BV93" s="143"/>
      <c r="BW93" s="143"/>
      <c r="BX93" s="143"/>
      <c r="BY93" s="143"/>
      <c r="BZ93" s="144"/>
      <c r="CA93" s="145"/>
      <c r="CB93" s="146"/>
      <c r="CC93" s="124"/>
      <c r="CD93" s="143"/>
      <c r="CE93" s="124"/>
      <c r="CF93" s="143"/>
      <c r="CG93" s="124"/>
      <c r="CH93" s="144"/>
      <c r="CI93" s="145"/>
      <c r="CJ93" s="146"/>
      <c r="CK93" s="124"/>
      <c r="CL93" s="143"/>
      <c r="CM93" s="124"/>
      <c r="CN93" s="143"/>
      <c r="CO93" s="124"/>
      <c r="CP93" s="144"/>
      <c r="CQ93" s="145"/>
      <c r="CR93" s="146"/>
      <c r="CS93" s="124"/>
      <c r="CT93" s="144"/>
      <c r="CU93" s="145"/>
      <c r="CV93" s="146"/>
      <c r="CW93" s="153"/>
      <c r="CX93" s="36"/>
      <c r="CZ93" s="29"/>
      <c r="DA93" s="139"/>
      <c r="DB93" s="139"/>
      <c r="DC93" s="139"/>
      <c r="DD93" s="139"/>
      <c r="DE93" s="139"/>
      <c r="DF93" s="36"/>
      <c r="DH93" s="29"/>
      <c r="DI93" s="143"/>
      <c r="DJ93" s="143"/>
      <c r="DK93" s="143"/>
      <c r="DL93" s="143"/>
      <c r="DM93" s="143"/>
      <c r="DN93" s="144"/>
      <c r="DO93" s="145"/>
      <c r="DP93" s="146"/>
      <c r="DQ93" s="124"/>
      <c r="DR93" s="144"/>
      <c r="DS93" s="145"/>
      <c r="DT93" s="146"/>
      <c r="DU93" s="185"/>
      <c r="DV93" s="36"/>
    </row>
    <row r="94" spans="1:126" s="92" customFormat="1" x14ac:dyDescent="0.35">
      <c r="A94" s="118"/>
      <c r="B94" s="46"/>
      <c r="C94" s="243" t="str">
        <f t="shared" si="11"/>
        <v/>
      </c>
      <c r="D94" s="46"/>
      <c r="E94" s="4"/>
      <c r="F94" s="119"/>
      <c r="H94" s="120"/>
      <c r="I94" s="15"/>
      <c r="J94" s="122"/>
      <c r="K94" s="40"/>
      <c r="L94" s="123"/>
      <c r="M94" s="15"/>
      <c r="N94" s="122"/>
      <c r="O94" s="40"/>
      <c r="P94" s="123"/>
      <c r="Q94" s="560"/>
      <c r="R94" s="224"/>
      <c r="S94" s="560"/>
      <c r="T94" s="122"/>
      <c r="U94" s="40"/>
      <c r="V94" s="123"/>
      <c r="W94" s="209">
        <f>$M94-$Q94+$S94</f>
        <v>0</v>
      </c>
      <c r="X94" s="119"/>
      <c r="Z94" s="120"/>
      <c r="AA94" s="1"/>
      <c r="AB94" s="318">
        <v>1</v>
      </c>
      <c r="AD94" s="120"/>
      <c r="AE94" s="535">
        <f>CHOOSE($AB94,0.99943093,1.00632145,1.00146975,0.99856453,0.96673817,0.98892415,0.98892415,0.98892415,0.99876082,1.01516534,1.01472985,0.99881908)</f>
        <v>0.99943093000000005</v>
      </c>
      <c r="AF94" s="119"/>
      <c r="AH94" s="120"/>
      <c r="AI94" s="15"/>
      <c r="AJ94" s="122"/>
      <c r="AK94" s="40"/>
      <c r="AL94" s="123"/>
      <c r="AM94" s="209">
        <f t="shared" si="6"/>
        <v>0</v>
      </c>
      <c r="AN94" s="122"/>
      <c r="AO94" s="40"/>
      <c r="AP94" s="123"/>
      <c r="AQ94" s="15"/>
      <c r="AR94" s="119"/>
      <c r="AT94" s="120"/>
      <c r="AU94" s="14"/>
      <c r="AV94" s="524"/>
      <c r="AW94" s="14"/>
      <c r="AX94" s="524"/>
      <c r="AY94" s="14"/>
      <c r="AZ94" s="525"/>
      <c r="BA94" s="526"/>
      <c r="BB94" s="527"/>
      <c r="BC94" s="14"/>
      <c r="BD94" s="524"/>
      <c r="BE94" s="14"/>
      <c r="BF94" s="524"/>
      <c r="BG94" s="14"/>
      <c r="BH94" s="119"/>
      <c r="BJ94" s="120"/>
      <c r="BK94" s="209">
        <f>ROUND(BQ94*BC94,0)</f>
        <v>0</v>
      </c>
      <c r="BL94" s="121"/>
      <c r="BM94" s="209">
        <f>ROUND($BQ94*BE94,0)</f>
        <v>0</v>
      </c>
      <c r="BN94" s="121"/>
      <c r="BO94" s="209">
        <f>BQ94-BK94-BM94</f>
        <v>0</v>
      </c>
      <c r="BP94" s="121"/>
      <c r="BQ94" s="209">
        <f>$AM94-$AQ94</f>
        <v>0</v>
      </c>
      <c r="BR94" s="119"/>
      <c r="BT94" s="120"/>
      <c r="BU94" s="13"/>
      <c r="BV94" s="124"/>
      <c r="BW94" s="13"/>
      <c r="BX94" s="124"/>
      <c r="BY94" s="13"/>
      <c r="BZ94" s="125"/>
      <c r="CA94" s="126"/>
      <c r="CB94" s="127"/>
      <c r="CC94" s="210">
        <f>(ROUND($I94*$AU94,0))*$BU94</f>
        <v>0</v>
      </c>
      <c r="CD94" s="124"/>
      <c r="CE94" s="210">
        <f>(ROUND($I94*$AW94,0))*BW94</f>
        <v>0</v>
      </c>
      <c r="CF94" s="124"/>
      <c r="CG94" s="210">
        <f>(I94-(ROUND((I94*AU94),0))-(ROUND((I94*AW94),0)))*BY94</f>
        <v>0</v>
      </c>
      <c r="CH94" s="125"/>
      <c r="CI94" s="126"/>
      <c r="CJ94" s="127"/>
      <c r="CK94" s="210">
        <f t="shared" si="7"/>
        <v>0</v>
      </c>
      <c r="CL94" s="124"/>
      <c r="CM94" s="210">
        <f t="shared" si="8"/>
        <v>0</v>
      </c>
      <c r="CN94" s="124"/>
      <c r="CO94" s="210">
        <f t="shared" si="9"/>
        <v>0</v>
      </c>
      <c r="CP94" s="125"/>
      <c r="CQ94" s="126"/>
      <c r="CR94" s="127"/>
      <c r="CS94" s="210">
        <f>SUM(CK94:CO94)-SUM(CC94:CG94)</f>
        <v>0</v>
      </c>
      <c r="CT94" s="125"/>
      <c r="CU94" s="126"/>
      <c r="CV94" s="127"/>
      <c r="CW94" s="13">
        <v>0</v>
      </c>
      <c r="CX94" s="119"/>
      <c r="CZ94" s="120"/>
      <c r="DA94" s="5"/>
      <c r="DB94" s="121"/>
      <c r="DC94" s="5"/>
      <c r="DD94" s="121"/>
      <c r="DE94" s="5"/>
      <c r="DF94" s="119"/>
      <c r="DH94" s="120"/>
      <c r="DI94" s="13"/>
      <c r="DJ94" s="124"/>
      <c r="DK94" s="13"/>
      <c r="DL94" s="124"/>
      <c r="DM94" s="13"/>
      <c r="DN94" s="125"/>
      <c r="DO94" s="126"/>
      <c r="DP94" s="127"/>
      <c r="DQ94" s="210">
        <f t="shared" si="10"/>
        <v>0</v>
      </c>
      <c r="DR94" s="125"/>
      <c r="DS94" s="126"/>
      <c r="DT94" s="127"/>
      <c r="DU94" s="518">
        <f>($CS94+$CW94+$DQ94)</f>
        <v>0</v>
      </c>
      <c r="DV94" s="119"/>
    </row>
    <row r="95" spans="1:126" ht="5.15" customHeight="1" x14ac:dyDescent="0.35">
      <c r="A95" s="115"/>
      <c r="B95" s="32"/>
      <c r="C95" s="46"/>
      <c r="D95" s="32"/>
      <c r="E95" s="32"/>
      <c r="F95" s="36"/>
      <c r="H95" s="29"/>
      <c r="I95" s="139"/>
      <c r="J95" s="140"/>
      <c r="K95" s="141"/>
      <c r="L95" s="142"/>
      <c r="M95" s="139"/>
      <c r="N95" s="140"/>
      <c r="O95" s="141"/>
      <c r="P95" s="142"/>
      <c r="Q95" s="563"/>
      <c r="R95" s="563"/>
      <c r="S95" s="563"/>
      <c r="T95" s="140"/>
      <c r="U95" s="141"/>
      <c r="V95" s="142"/>
      <c r="W95" s="121"/>
      <c r="X95" s="36"/>
      <c r="Z95" s="29"/>
      <c r="AA95" s="32"/>
      <c r="AB95" s="322"/>
      <c r="AD95" s="29"/>
      <c r="AE95" s="528"/>
      <c r="AF95" s="36"/>
      <c r="AH95" s="29"/>
      <c r="AI95" s="139"/>
      <c r="AJ95" s="140"/>
      <c r="AK95" s="141"/>
      <c r="AL95" s="142"/>
      <c r="AM95" s="323"/>
      <c r="AN95" s="140"/>
      <c r="AO95" s="141"/>
      <c r="AP95" s="142"/>
      <c r="AQ95" s="139"/>
      <c r="AR95" s="36"/>
      <c r="AT95" s="29"/>
      <c r="AU95" s="529"/>
      <c r="AV95" s="529"/>
      <c r="AW95" s="529"/>
      <c r="AX95" s="529"/>
      <c r="AY95" s="529"/>
      <c r="AZ95" s="530"/>
      <c r="BA95" s="531"/>
      <c r="BB95" s="532"/>
      <c r="BC95" s="529"/>
      <c r="BD95" s="529"/>
      <c r="BE95" s="529"/>
      <c r="BF95" s="529"/>
      <c r="BG95" s="529"/>
      <c r="BH95" s="36"/>
      <c r="BJ95" s="29"/>
      <c r="BK95" s="121"/>
      <c r="BL95" s="139"/>
      <c r="BM95" s="121"/>
      <c r="BN95" s="139"/>
      <c r="BO95" s="121"/>
      <c r="BP95" s="139"/>
      <c r="BQ95" s="121"/>
      <c r="BR95" s="36"/>
      <c r="BT95" s="29"/>
      <c r="BU95" s="143"/>
      <c r="BV95" s="143"/>
      <c r="BW95" s="143"/>
      <c r="BX95" s="143"/>
      <c r="BY95" s="143"/>
      <c r="BZ95" s="144"/>
      <c r="CA95" s="145"/>
      <c r="CB95" s="146"/>
      <c r="CC95" s="124"/>
      <c r="CD95" s="143"/>
      <c r="CE95" s="124"/>
      <c r="CF95" s="143"/>
      <c r="CG95" s="124"/>
      <c r="CH95" s="144"/>
      <c r="CI95" s="145"/>
      <c r="CJ95" s="146"/>
      <c r="CK95" s="124"/>
      <c r="CL95" s="143"/>
      <c r="CM95" s="124"/>
      <c r="CN95" s="143"/>
      <c r="CO95" s="124"/>
      <c r="CP95" s="144"/>
      <c r="CQ95" s="145"/>
      <c r="CR95" s="146"/>
      <c r="CS95" s="124"/>
      <c r="CT95" s="144"/>
      <c r="CU95" s="145"/>
      <c r="CV95" s="146"/>
      <c r="CW95" s="153"/>
      <c r="CX95" s="36"/>
      <c r="CZ95" s="29"/>
      <c r="DA95" s="139"/>
      <c r="DB95" s="139"/>
      <c r="DC95" s="139"/>
      <c r="DD95" s="139"/>
      <c r="DE95" s="139"/>
      <c r="DF95" s="36"/>
      <c r="DH95" s="29"/>
      <c r="DI95" s="143"/>
      <c r="DJ95" s="143"/>
      <c r="DK95" s="143"/>
      <c r="DL95" s="143"/>
      <c r="DM95" s="143"/>
      <c r="DN95" s="144"/>
      <c r="DO95" s="145"/>
      <c r="DP95" s="146"/>
      <c r="DQ95" s="124"/>
      <c r="DR95" s="144"/>
      <c r="DS95" s="145"/>
      <c r="DT95" s="146"/>
      <c r="DU95" s="185"/>
      <c r="DV95" s="36"/>
    </row>
    <row r="96" spans="1:126" s="92" customFormat="1" x14ac:dyDescent="0.35">
      <c r="A96" s="118"/>
      <c r="B96" s="46"/>
      <c r="C96" s="243" t="str">
        <f t="shared" si="11"/>
        <v/>
      </c>
      <c r="D96" s="46"/>
      <c r="E96" s="4"/>
      <c r="F96" s="119"/>
      <c r="H96" s="120"/>
      <c r="I96" s="15"/>
      <c r="J96" s="122"/>
      <c r="K96" s="40"/>
      <c r="L96" s="123"/>
      <c r="M96" s="15"/>
      <c r="N96" s="122"/>
      <c r="O96" s="40"/>
      <c r="P96" s="123"/>
      <c r="Q96" s="560"/>
      <c r="R96" s="224"/>
      <c r="S96" s="560"/>
      <c r="T96" s="122"/>
      <c r="U96" s="40"/>
      <c r="V96" s="123"/>
      <c r="W96" s="209">
        <f>$M96-$Q96+$S96</f>
        <v>0</v>
      </c>
      <c r="X96" s="119"/>
      <c r="Z96" s="120"/>
      <c r="AA96" s="1"/>
      <c r="AB96" s="318">
        <v>1</v>
      </c>
      <c r="AD96" s="120"/>
      <c r="AE96" s="535">
        <f>CHOOSE($AB96,0.99943093,1.00632145,1.00146975,0.99856453,0.96673817,0.98892415,0.98892415,0.98892415,0.99876082,1.01516534,1.01472985,0.99881908)</f>
        <v>0.99943093000000005</v>
      </c>
      <c r="AF96" s="119"/>
      <c r="AH96" s="120"/>
      <c r="AI96" s="15"/>
      <c r="AJ96" s="122"/>
      <c r="AK96" s="40"/>
      <c r="AL96" s="123"/>
      <c r="AM96" s="209">
        <f t="shared" si="6"/>
        <v>0</v>
      </c>
      <c r="AN96" s="122"/>
      <c r="AO96" s="40"/>
      <c r="AP96" s="123"/>
      <c r="AQ96" s="15"/>
      <c r="AR96" s="119"/>
      <c r="AT96" s="120"/>
      <c r="AU96" s="14"/>
      <c r="AV96" s="524"/>
      <c r="AW96" s="14"/>
      <c r="AX96" s="524"/>
      <c r="AY96" s="14"/>
      <c r="AZ96" s="525"/>
      <c r="BA96" s="526"/>
      <c r="BB96" s="527"/>
      <c r="BC96" s="14"/>
      <c r="BD96" s="524"/>
      <c r="BE96" s="14"/>
      <c r="BF96" s="524"/>
      <c r="BG96" s="14"/>
      <c r="BH96" s="119"/>
      <c r="BJ96" s="120"/>
      <c r="BK96" s="209">
        <f>ROUND(BQ96*BC96,0)</f>
        <v>0</v>
      </c>
      <c r="BL96" s="121"/>
      <c r="BM96" s="209">
        <f>ROUND($BQ96*BE96,0)</f>
        <v>0</v>
      </c>
      <c r="BN96" s="121"/>
      <c r="BO96" s="209">
        <f>BQ96-BK96-BM96</f>
        <v>0</v>
      </c>
      <c r="BP96" s="121"/>
      <c r="BQ96" s="209">
        <f>$AM96-$AQ96</f>
        <v>0</v>
      </c>
      <c r="BR96" s="119"/>
      <c r="BT96" s="120"/>
      <c r="BU96" s="13"/>
      <c r="BV96" s="124"/>
      <c r="BW96" s="13"/>
      <c r="BX96" s="124"/>
      <c r="BY96" s="13"/>
      <c r="BZ96" s="125"/>
      <c r="CA96" s="126"/>
      <c r="CB96" s="127"/>
      <c r="CC96" s="210">
        <f>(ROUND($I96*$AU96,0))*$BU96</f>
        <v>0</v>
      </c>
      <c r="CD96" s="124"/>
      <c r="CE96" s="210">
        <f>(ROUND($I96*$AW96,0))*BW96</f>
        <v>0</v>
      </c>
      <c r="CF96" s="124"/>
      <c r="CG96" s="210">
        <f>(I96-(ROUND((I96*AU96),0))-(ROUND((I96*AW96),0)))*BY96</f>
        <v>0</v>
      </c>
      <c r="CH96" s="125"/>
      <c r="CI96" s="126"/>
      <c r="CJ96" s="127"/>
      <c r="CK96" s="210">
        <f t="shared" si="7"/>
        <v>0</v>
      </c>
      <c r="CL96" s="124"/>
      <c r="CM96" s="210">
        <f t="shared" si="8"/>
        <v>0</v>
      </c>
      <c r="CN96" s="124"/>
      <c r="CO96" s="210">
        <f t="shared" si="9"/>
        <v>0</v>
      </c>
      <c r="CP96" s="125"/>
      <c r="CQ96" s="126"/>
      <c r="CR96" s="127"/>
      <c r="CS96" s="210">
        <f>SUM(CK96:CO96)-SUM(CC96:CG96)</f>
        <v>0</v>
      </c>
      <c r="CT96" s="125"/>
      <c r="CU96" s="126"/>
      <c r="CV96" s="127"/>
      <c r="CW96" s="13">
        <v>0</v>
      </c>
      <c r="CX96" s="119"/>
      <c r="CZ96" s="120"/>
      <c r="DA96" s="5"/>
      <c r="DB96" s="121"/>
      <c r="DC96" s="5"/>
      <c r="DD96" s="121"/>
      <c r="DE96" s="5"/>
      <c r="DF96" s="119"/>
      <c r="DH96" s="120"/>
      <c r="DI96" s="13"/>
      <c r="DJ96" s="124"/>
      <c r="DK96" s="13"/>
      <c r="DL96" s="124"/>
      <c r="DM96" s="13"/>
      <c r="DN96" s="125"/>
      <c r="DO96" s="126"/>
      <c r="DP96" s="127"/>
      <c r="DQ96" s="210">
        <f t="shared" si="10"/>
        <v>0</v>
      </c>
      <c r="DR96" s="125"/>
      <c r="DS96" s="126"/>
      <c r="DT96" s="127"/>
      <c r="DU96" s="518">
        <f>($CS96+$CW96+$DQ96)</f>
        <v>0</v>
      </c>
      <c r="DV96" s="119"/>
    </row>
    <row r="97" spans="1:126" ht="5.15" customHeight="1" x14ac:dyDescent="0.35">
      <c r="A97" s="115"/>
      <c r="B97" s="32"/>
      <c r="C97" s="46"/>
      <c r="D97" s="32"/>
      <c r="E97" s="32"/>
      <c r="F97" s="36"/>
      <c r="H97" s="29"/>
      <c r="I97" s="139"/>
      <c r="J97" s="140"/>
      <c r="K97" s="141"/>
      <c r="L97" s="142"/>
      <c r="M97" s="139"/>
      <c r="N97" s="140"/>
      <c r="O97" s="141"/>
      <c r="P97" s="142"/>
      <c r="Q97" s="563"/>
      <c r="R97" s="563"/>
      <c r="S97" s="563"/>
      <c r="T97" s="140"/>
      <c r="U97" s="141"/>
      <c r="V97" s="142"/>
      <c r="W97" s="121"/>
      <c r="X97" s="36"/>
      <c r="Z97" s="29"/>
      <c r="AA97" s="32"/>
      <c r="AB97" s="322"/>
      <c r="AD97" s="29"/>
      <c r="AE97" s="528"/>
      <c r="AF97" s="36"/>
      <c r="AH97" s="29"/>
      <c r="AI97" s="139"/>
      <c r="AJ97" s="140"/>
      <c r="AK97" s="141"/>
      <c r="AL97" s="142"/>
      <c r="AM97" s="323"/>
      <c r="AN97" s="140"/>
      <c r="AO97" s="141"/>
      <c r="AP97" s="142"/>
      <c r="AQ97" s="139"/>
      <c r="AR97" s="36"/>
      <c r="AT97" s="29"/>
      <c r="AU97" s="529"/>
      <c r="AV97" s="529"/>
      <c r="AW97" s="529"/>
      <c r="AX97" s="529"/>
      <c r="AY97" s="529"/>
      <c r="AZ97" s="530"/>
      <c r="BA97" s="531"/>
      <c r="BB97" s="532"/>
      <c r="BC97" s="529"/>
      <c r="BD97" s="529"/>
      <c r="BE97" s="529"/>
      <c r="BF97" s="529"/>
      <c r="BG97" s="529"/>
      <c r="BH97" s="36"/>
      <c r="BJ97" s="29"/>
      <c r="BK97" s="121"/>
      <c r="BL97" s="139"/>
      <c r="BM97" s="121"/>
      <c r="BN97" s="139"/>
      <c r="BO97" s="121"/>
      <c r="BP97" s="139"/>
      <c r="BQ97" s="121"/>
      <c r="BR97" s="36"/>
      <c r="BT97" s="29"/>
      <c r="BU97" s="143"/>
      <c r="BV97" s="143"/>
      <c r="BW97" s="143"/>
      <c r="BX97" s="143"/>
      <c r="BY97" s="143"/>
      <c r="BZ97" s="144"/>
      <c r="CA97" s="145"/>
      <c r="CB97" s="146"/>
      <c r="CC97" s="124"/>
      <c r="CD97" s="143"/>
      <c r="CE97" s="124"/>
      <c r="CF97" s="143"/>
      <c r="CG97" s="124"/>
      <c r="CH97" s="144"/>
      <c r="CI97" s="145"/>
      <c r="CJ97" s="146"/>
      <c r="CK97" s="124"/>
      <c r="CL97" s="143"/>
      <c r="CM97" s="124"/>
      <c r="CN97" s="143"/>
      <c r="CO97" s="124"/>
      <c r="CP97" s="144"/>
      <c r="CQ97" s="145"/>
      <c r="CR97" s="146"/>
      <c r="CS97" s="124"/>
      <c r="CT97" s="144"/>
      <c r="CU97" s="145"/>
      <c r="CV97" s="146"/>
      <c r="CW97" s="153"/>
      <c r="CX97" s="36"/>
      <c r="CZ97" s="29"/>
      <c r="DA97" s="139"/>
      <c r="DB97" s="139"/>
      <c r="DC97" s="139"/>
      <c r="DD97" s="139"/>
      <c r="DE97" s="139"/>
      <c r="DF97" s="36"/>
      <c r="DH97" s="29"/>
      <c r="DI97" s="143"/>
      <c r="DJ97" s="143"/>
      <c r="DK97" s="143"/>
      <c r="DL97" s="143"/>
      <c r="DM97" s="143"/>
      <c r="DN97" s="144"/>
      <c r="DO97" s="145"/>
      <c r="DP97" s="146"/>
      <c r="DQ97" s="124"/>
      <c r="DR97" s="144"/>
      <c r="DS97" s="145"/>
      <c r="DT97" s="146"/>
      <c r="DU97" s="185"/>
      <c r="DV97" s="36"/>
    </row>
    <row r="98" spans="1:126" s="92" customFormat="1" x14ac:dyDescent="0.35">
      <c r="A98" s="118"/>
      <c r="B98" s="46"/>
      <c r="C98" s="243" t="str">
        <f t="shared" si="11"/>
        <v/>
      </c>
      <c r="D98" s="46"/>
      <c r="E98" s="4"/>
      <c r="F98" s="119"/>
      <c r="H98" s="120"/>
      <c r="I98" s="15"/>
      <c r="J98" s="122"/>
      <c r="K98" s="40"/>
      <c r="L98" s="123"/>
      <c r="M98" s="15"/>
      <c r="N98" s="122"/>
      <c r="O98" s="40"/>
      <c r="P98" s="123"/>
      <c r="Q98" s="560"/>
      <c r="R98" s="224"/>
      <c r="S98" s="560"/>
      <c r="T98" s="122"/>
      <c r="U98" s="40"/>
      <c r="V98" s="123"/>
      <c r="W98" s="209">
        <f>$M98-$Q98+$S98</f>
        <v>0</v>
      </c>
      <c r="X98" s="119"/>
      <c r="Z98" s="120"/>
      <c r="AA98" s="1"/>
      <c r="AB98" s="318">
        <v>1</v>
      </c>
      <c r="AD98" s="120"/>
      <c r="AE98" s="535">
        <f>CHOOSE($AB98,0.99943093,1.00632145,1.00146975,0.99856453,0.96673817,0.98892415,0.98892415,0.98892415,0.99876082,1.01516534,1.01472985,0.99881908)</f>
        <v>0.99943093000000005</v>
      </c>
      <c r="AF98" s="119"/>
      <c r="AH98" s="120"/>
      <c r="AI98" s="15"/>
      <c r="AJ98" s="122"/>
      <c r="AK98" s="40"/>
      <c r="AL98" s="123"/>
      <c r="AM98" s="209">
        <f t="shared" si="6"/>
        <v>0</v>
      </c>
      <c r="AN98" s="122"/>
      <c r="AO98" s="40"/>
      <c r="AP98" s="123"/>
      <c r="AQ98" s="15"/>
      <c r="AR98" s="119"/>
      <c r="AT98" s="120"/>
      <c r="AU98" s="14"/>
      <c r="AV98" s="524"/>
      <c r="AW98" s="14"/>
      <c r="AX98" s="524"/>
      <c r="AY98" s="14"/>
      <c r="AZ98" s="525"/>
      <c r="BA98" s="526"/>
      <c r="BB98" s="527"/>
      <c r="BC98" s="14"/>
      <c r="BD98" s="524"/>
      <c r="BE98" s="14"/>
      <c r="BF98" s="524"/>
      <c r="BG98" s="14"/>
      <c r="BH98" s="119"/>
      <c r="BJ98" s="120"/>
      <c r="BK98" s="209">
        <f>ROUND(BQ98*BC98,0)</f>
        <v>0</v>
      </c>
      <c r="BL98" s="121"/>
      <c r="BM98" s="209">
        <f>ROUND($BQ98*BE98,0)</f>
        <v>0</v>
      </c>
      <c r="BN98" s="121"/>
      <c r="BO98" s="209">
        <f>BQ98-BK98-BM98</f>
        <v>0</v>
      </c>
      <c r="BP98" s="121"/>
      <c r="BQ98" s="209">
        <f>$AM98-$AQ98</f>
        <v>0</v>
      </c>
      <c r="BR98" s="119"/>
      <c r="BT98" s="120"/>
      <c r="BU98" s="13"/>
      <c r="BV98" s="124"/>
      <c r="BW98" s="13"/>
      <c r="BX98" s="124"/>
      <c r="BY98" s="13"/>
      <c r="BZ98" s="125"/>
      <c r="CA98" s="126"/>
      <c r="CB98" s="127"/>
      <c r="CC98" s="210">
        <f>(ROUND($I98*$AU98,0))*$BU98</f>
        <v>0</v>
      </c>
      <c r="CD98" s="124"/>
      <c r="CE98" s="210">
        <f>(ROUND($I98*$AW98,0))*BW98</f>
        <v>0</v>
      </c>
      <c r="CF98" s="124"/>
      <c r="CG98" s="210">
        <f>(I98-(ROUND((I98*AU98),0))-(ROUND((I98*AW98),0)))*BY98</f>
        <v>0</v>
      </c>
      <c r="CH98" s="125"/>
      <c r="CI98" s="126"/>
      <c r="CJ98" s="127"/>
      <c r="CK98" s="210">
        <f t="shared" si="7"/>
        <v>0</v>
      </c>
      <c r="CL98" s="124"/>
      <c r="CM98" s="210">
        <f t="shared" si="8"/>
        <v>0</v>
      </c>
      <c r="CN98" s="124"/>
      <c r="CO98" s="210">
        <f t="shared" si="9"/>
        <v>0</v>
      </c>
      <c r="CP98" s="125"/>
      <c r="CQ98" s="126"/>
      <c r="CR98" s="127"/>
      <c r="CS98" s="210">
        <f>SUM(CK98:CO98)-SUM(CC98:CG98)</f>
        <v>0</v>
      </c>
      <c r="CT98" s="125"/>
      <c r="CU98" s="126"/>
      <c r="CV98" s="127"/>
      <c r="CW98" s="13">
        <v>0</v>
      </c>
      <c r="CX98" s="119"/>
      <c r="CZ98" s="120"/>
      <c r="DA98" s="5"/>
      <c r="DB98" s="121"/>
      <c r="DC98" s="5"/>
      <c r="DD98" s="121"/>
      <c r="DE98" s="5"/>
      <c r="DF98" s="119"/>
      <c r="DH98" s="120"/>
      <c r="DI98" s="13"/>
      <c r="DJ98" s="124"/>
      <c r="DK98" s="13"/>
      <c r="DL98" s="124"/>
      <c r="DM98" s="13"/>
      <c r="DN98" s="125"/>
      <c r="DO98" s="126"/>
      <c r="DP98" s="127"/>
      <c r="DQ98" s="210">
        <f t="shared" si="10"/>
        <v>0</v>
      </c>
      <c r="DR98" s="125"/>
      <c r="DS98" s="126"/>
      <c r="DT98" s="127"/>
      <c r="DU98" s="518">
        <f>($CS98+$CW98+$DQ98)</f>
        <v>0</v>
      </c>
      <c r="DV98" s="119"/>
    </row>
    <row r="99" spans="1:126" ht="5.15" customHeight="1" x14ac:dyDescent="0.35">
      <c r="A99" s="115"/>
      <c r="B99" s="32"/>
      <c r="C99" s="46"/>
      <c r="D99" s="32"/>
      <c r="E99" s="32"/>
      <c r="F99" s="36"/>
      <c r="H99" s="29"/>
      <c r="I99" s="139"/>
      <c r="J99" s="140"/>
      <c r="K99" s="141"/>
      <c r="L99" s="142"/>
      <c r="M99" s="139"/>
      <c r="N99" s="140"/>
      <c r="O99" s="141"/>
      <c r="P99" s="142"/>
      <c r="Q99" s="563"/>
      <c r="R99" s="563"/>
      <c r="S99" s="563"/>
      <c r="T99" s="140"/>
      <c r="U99" s="141"/>
      <c r="V99" s="142"/>
      <c r="W99" s="121"/>
      <c r="X99" s="36"/>
      <c r="Z99" s="29"/>
      <c r="AA99" s="32"/>
      <c r="AB99" s="322"/>
      <c r="AD99" s="29"/>
      <c r="AE99" s="528"/>
      <c r="AF99" s="36"/>
      <c r="AH99" s="29"/>
      <c r="AI99" s="139"/>
      <c r="AJ99" s="140"/>
      <c r="AK99" s="141"/>
      <c r="AL99" s="142"/>
      <c r="AM99" s="323"/>
      <c r="AN99" s="140"/>
      <c r="AO99" s="141"/>
      <c r="AP99" s="142"/>
      <c r="AQ99" s="139"/>
      <c r="AR99" s="36"/>
      <c r="AT99" s="29"/>
      <c r="AU99" s="529"/>
      <c r="AV99" s="529"/>
      <c r="AW99" s="529"/>
      <c r="AX99" s="529"/>
      <c r="AY99" s="529"/>
      <c r="AZ99" s="530"/>
      <c r="BA99" s="531"/>
      <c r="BB99" s="532"/>
      <c r="BC99" s="529"/>
      <c r="BD99" s="529"/>
      <c r="BE99" s="529"/>
      <c r="BF99" s="529"/>
      <c r="BG99" s="529"/>
      <c r="BH99" s="36"/>
      <c r="BJ99" s="29"/>
      <c r="BK99" s="121"/>
      <c r="BL99" s="139"/>
      <c r="BM99" s="121"/>
      <c r="BN99" s="139"/>
      <c r="BO99" s="121"/>
      <c r="BP99" s="139"/>
      <c r="BQ99" s="121"/>
      <c r="BR99" s="36"/>
      <c r="BT99" s="29"/>
      <c r="BU99" s="143"/>
      <c r="BV99" s="143"/>
      <c r="BW99" s="143"/>
      <c r="BX99" s="143"/>
      <c r="BY99" s="143"/>
      <c r="BZ99" s="144"/>
      <c r="CA99" s="145"/>
      <c r="CB99" s="146"/>
      <c r="CC99" s="124"/>
      <c r="CD99" s="143"/>
      <c r="CE99" s="124"/>
      <c r="CF99" s="143"/>
      <c r="CG99" s="124"/>
      <c r="CH99" s="144"/>
      <c r="CI99" s="145"/>
      <c r="CJ99" s="146"/>
      <c r="CK99" s="124"/>
      <c r="CL99" s="143"/>
      <c r="CM99" s="124"/>
      <c r="CN99" s="143"/>
      <c r="CO99" s="124"/>
      <c r="CP99" s="144"/>
      <c r="CQ99" s="145"/>
      <c r="CR99" s="146"/>
      <c r="CS99" s="124"/>
      <c r="CT99" s="144"/>
      <c r="CU99" s="145"/>
      <c r="CV99" s="146"/>
      <c r="CW99" s="153"/>
      <c r="CX99" s="36"/>
      <c r="CZ99" s="29"/>
      <c r="DA99" s="139"/>
      <c r="DB99" s="139"/>
      <c r="DC99" s="139"/>
      <c r="DD99" s="139"/>
      <c r="DE99" s="139"/>
      <c r="DF99" s="36"/>
      <c r="DH99" s="29"/>
      <c r="DI99" s="143"/>
      <c r="DJ99" s="143"/>
      <c r="DK99" s="143"/>
      <c r="DL99" s="143"/>
      <c r="DM99" s="143"/>
      <c r="DN99" s="144"/>
      <c r="DO99" s="145"/>
      <c r="DP99" s="146"/>
      <c r="DQ99" s="124"/>
      <c r="DR99" s="144"/>
      <c r="DS99" s="145"/>
      <c r="DT99" s="146"/>
      <c r="DU99" s="185"/>
      <c r="DV99" s="36"/>
    </row>
    <row r="100" spans="1:126" s="92" customFormat="1" x14ac:dyDescent="0.35">
      <c r="A100" s="118"/>
      <c r="B100" s="46"/>
      <c r="C100" s="243" t="str">
        <f t="shared" si="11"/>
        <v/>
      </c>
      <c r="D100" s="46"/>
      <c r="E100" s="4"/>
      <c r="F100" s="119"/>
      <c r="H100" s="120"/>
      <c r="I100" s="15"/>
      <c r="J100" s="122"/>
      <c r="K100" s="40"/>
      <c r="L100" s="123"/>
      <c r="M100" s="15"/>
      <c r="N100" s="122"/>
      <c r="O100" s="40"/>
      <c r="P100" s="123"/>
      <c r="Q100" s="560"/>
      <c r="R100" s="224"/>
      <c r="S100" s="560"/>
      <c r="T100" s="122"/>
      <c r="U100" s="40"/>
      <c r="V100" s="123"/>
      <c r="W100" s="209">
        <f>$M100-$Q100+$S100</f>
        <v>0</v>
      </c>
      <c r="X100" s="119"/>
      <c r="Z100" s="120"/>
      <c r="AA100" s="1"/>
      <c r="AB100" s="318">
        <v>1</v>
      </c>
      <c r="AD100" s="120"/>
      <c r="AE100" s="535">
        <f>CHOOSE($AB100,0.99943093,1.00632145,1.00146975,0.99856453,0.96673817,0.98892415,0.98892415,0.98892415,0.99876082,1.01516534,1.01472985,0.99881908)</f>
        <v>0.99943093000000005</v>
      </c>
      <c r="AF100" s="119"/>
      <c r="AH100" s="120"/>
      <c r="AI100" s="15"/>
      <c r="AJ100" s="122"/>
      <c r="AK100" s="40"/>
      <c r="AL100" s="123"/>
      <c r="AM100" s="209">
        <f t="shared" si="6"/>
        <v>0</v>
      </c>
      <c r="AN100" s="122"/>
      <c r="AO100" s="40"/>
      <c r="AP100" s="123"/>
      <c r="AQ100" s="15"/>
      <c r="AR100" s="119"/>
      <c r="AT100" s="120"/>
      <c r="AU100" s="14"/>
      <c r="AV100" s="524"/>
      <c r="AW100" s="14"/>
      <c r="AX100" s="524"/>
      <c r="AY100" s="14"/>
      <c r="AZ100" s="525"/>
      <c r="BA100" s="526"/>
      <c r="BB100" s="527"/>
      <c r="BC100" s="14"/>
      <c r="BD100" s="524"/>
      <c r="BE100" s="14"/>
      <c r="BF100" s="524"/>
      <c r="BG100" s="14"/>
      <c r="BH100" s="119"/>
      <c r="BJ100" s="120"/>
      <c r="BK100" s="209">
        <f>ROUND(BQ100*BC100,0)</f>
        <v>0</v>
      </c>
      <c r="BL100" s="121"/>
      <c r="BM100" s="209">
        <f>ROUND($BQ100*BE100,0)</f>
        <v>0</v>
      </c>
      <c r="BN100" s="121"/>
      <c r="BO100" s="209">
        <f>BQ100-BK100-BM100</f>
        <v>0</v>
      </c>
      <c r="BP100" s="121"/>
      <c r="BQ100" s="209">
        <f>$AM100-$AQ100</f>
        <v>0</v>
      </c>
      <c r="BR100" s="119"/>
      <c r="BT100" s="120"/>
      <c r="BU100" s="13"/>
      <c r="BV100" s="124"/>
      <c r="BW100" s="13"/>
      <c r="BX100" s="124"/>
      <c r="BY100" s="13"/>
      <c r="BZ100" s="125"/>
      <c r="CA100" s="126"/>
      <c r="CB100" s="127"/>
      <c r="CC100" s="210">
        <f>(ROUND($I100*$AU100,0))*$BU100</f>
        <v>0</v>
      </c>
      <c r="CD100" s="124"/>
      <c r="CE100" s="210">
        <f>(ROUND($I100*$AW100,0))*BW100</f>
        <v>0</v>
      </c>
      <c r="CF100" s="124"/>
      <c r="CG100" s="210">
        <f>(I100-(ROUND((I100*AU100),0))-(ROUND((I100*AW100),0)))*BY100</f>
        <v>0</v>
      </c>
      <c r="CH100" s="125"/>
      <c r="CI100" s="126"/>
      <c r="CJ100" s="127"/>
      <c r="CK100" s="210">
        <f t="shared" si="7"/>
        <v>0</v>
      </c>
      <c r="CL100" s="124"/>
      <c r="CM100" s="210">
        <f t="shared" si="8"/>
        <v>0</v>
      </c>
      <c r="CN100" s="124"/>
      <c r="CO100" s="210">
        <f t="shared" si="9"/>
        <v>0</v>
      </c>
      <c r="CP100" s="125"/>
      <c r="CQ100" s="126"/>
      <c r="CR100" s="127"/>
      <c r="CS100" s="210">
        <f>SUM(CK100:CO100)-SUM(CC100:CG100)</f>
        <v>0</v>
      </c>
      <c r="CT100" s="125"/>
      <c r="CU100" s="126"/>
      <c r="CV100" s="127"/>
      <c r="CW100" s="13">
        <v>0</v>
      </c>
      <c r="CX100" s="119"/>
      <c r="CZ100" s="120"/>
      <c r="DA100" s="5"/>
      <c r="DB100" s="121"/>
      <c r="DC100" s="5"/>
      <c r="DD100" s="121"/>
      <c r="DE100" s="5"/>
      <c r="DF100" s="119"/>
      <c r="DH100" s="120"/>
      <c r="DI100" s="13"/>
      <c r="DJ100" s="124"/>
      <c r="DK100" s="13"/>
      <c r="DL100" s="124"/>
      <c r="DM100" s="13"/>
      <c r="DN100" s="125"/>
      <c r="DO100" s="126"/>
      <c r="DP100" s="127"/>
      <c r="DQ100" s="210">
        <f t="shared" si="10"/>
        <v>0</v>
      </c>
      <c r="DR100" s="125"/>
      <c r="DS100" s="126"/>
      <c r="DT100" s="127"/>
      <c r="DU100" s="518">
        <f>($CS100+$CW100+$DQ100)</f>
        <v>0</v>
      </c>
      <c r="DV100" s="119"/>
    </row>
    <row r="101" spans="1:126" ht="5.15" customHeight="1" x14ac:dyDescent="0.35">
      <c r="A101" s="115"/>
      <c r="B101" s="32"/>
      <c r="C101" s="46"/>
      <c r="D101" s="32"/>
      <c r="E101" s="32"/>
      <c r="F101" s="36"/>
      <c r="H101" s="29"/>
      <c r="I101" s="139"/>
      <c r="J101" s="140"/>
      <c r="K101" s="141"/>
      <c r="L101" s="142"/>
      <c r="M101" s="139"/>
      <c r="N101" s="140"/>
      <c r="O101" s="141"/>
      <c r="P101" s="142"/>
      <c r="Q101" s="563"/>
      <c r="R101" s="563"/>
      <c r="S101" s="563"/>
      <c r="T101" s="140"/>
      <c r="U101" s="141"/>
      <c r="V101" s="142"/>
      <c r="W101" s="121"/>
      <c r="X101" s="36"/>
      <c r="Z101" s="29"/>
      <c r="AA101" s="32"/>
      <c r="AB101" s="322"/>
      <c r="AD101" s="29"/>
      <c r="AE101" s="528"/>
      <c r="AF101" s="36"/>
      <c r="AH101" s="29"/>
      <c r="AI101" s="139"/>
      <c r="AJ101" s="140"/>
      <c r="AK101" s="141"/>
      <c r="AL101" s="142"/>
      <c r="AM101" s="323"/>
      <c r="AN101" s="140"/>
      <c r="AO101" s="141"/>
      <c r="AP101" s="142"/>
      <c r="AQ101" s="139"/>
      <c r="AR101" s="36"/>
      <c r="AT101" s="29"/>
      <c r="AU101" s="529"/>
      <c r="AV101" s="529"/>
      <c r="AW101" s="529"/>
      <c r="AX101" s="529"/>
      <c r="AY101" s="529"/>
      <c r="AZ101" s="530"/>
      <c r="BA101" s="531"/>
      <c r="BB101" s="532"/>
      <c r="BC101" s="529"/>
      <c r="BD101" s="529"/>
      <c r="BE101" s="529"/>
      <c r="BF101" s="529"/>
      <c r="BG101" s="529"/>
      <c r="BH101" s="36"/>
      <c r="BJ101" s="29"/>
      <c r="BK101" s="121"/>
      <c r="BL101" s="139"/>
      <c r="BM101" s="121"/>
      <c r="BN101" s="139"/>
      <c r="BO101" s="121"/>
      <c r="BP101" s="139"/>
      <c r="BQ101" s="121"/>
      <c r="BR101" s="36"/>
      <c r="BT101" s="29"/>
      <c r="BU101" s="143"/>
      <c r="BV101" s="143"/>
      <c r="BW101" s="143"/>
      <c r="BX101" s="143"/>
      <c r="BY101" s="143"/>
      <c r="BZ101" s="144"/>
      <c r="CA101" s="145"/>
      <c r="CB101" s="146"/>
      <c r="CC101" s="124"/>
      <c r="CD101" s="143"/>
      <c r="CE101" s="124"/>
      <c r="CF101" s="143"/>
      <c r="CG101" s="124"/>
      <c r="CH101" s="144"/>
      <c r="CI101" s="145"/>
      <c r="CJ101" s="146"/>
      <c r="CK101" s="124"/>
      <c r="CL101" s="143"/>
      <c r="CM101" s="124"/>
      <c r="CN101" s="143"/>
      <c r="CO101" s="124"/>
      <c r="CP101" s="144"/>
      <c r="CQ101" s="145"/>
      <c r="CR101" s="146"/>
      <c r="CS101" s="124"/>
      <c r="CT101" s="144"/>
      <c r="CU101" s="145"/>
      <c r="CV101" s="146"/>
      <c r="CW101" s="153"/>
      <c r="CX101" s="36"/>
      <c r="CZ101" s="29"/>
      <c r="DA101" s="139"/>
      <c r="DB101" s="139"/>
      <c r="DC101" s="139"/>
      <c r="DD101" s="139"/>
      <c r="DE101" s="139"/>
      <c r="DF101" s="36"/>
      <c r="DH101" s="29"/>
      <c r="DI101" s="143"/>
      <c r="DJ101" s="143"/>
      <c r="DK101" s="143"/>
      <c r="DL101" s="143"/>
      <c r="DM101" s="143"/>
      <c r="DN101" s="144"/>
      <c r="DO101" s="145"/>
      <c r="DP101" s="146"/>
      <c r="DQ101" s="124"/>
      <c r="DR101" s="144"/>
      <c r="DS101" s="145"/>
      <c r="DT101" s="146"/>
      <c r="DU101" s="185"/>
      <c r="DV101" s="36"/>
    </row>
    <row r="102" spans="1:126" s="92" customFormat="1" x14ac:dyDescent="0.35">
      <c r="A102" s="118"/>
      <c r="B102" s="46"/>
      <c r="C102" s="243" t="str">
        <f t="shared" si="11"/>
        <v/>
      </c>
      <c r="D102" s="46"/>
      <c r="E102" s="4"/>
      <c r="F102" s="119"/>
      <c r="H102" s="120"/>
      <c r="I102" s="15"/>
      <c r="J102" s="122"/>
      <c r="K102" s="40"/>
      <c r="L102" s="123"/>
      <c r="M102" s="15"/>
      <c r="N102" s="122"/>
      <c r="O102" s="40"/>
      <c r="P102" s="123"/>
      <c r="Q102" s="560"/>
      <c r="R102" s="224"/>
      <c r="S102" s="560"/>
      <c r="T102" s="122"/>
      <c r="U102" s="40"/>
      <c r="V102" s="123"/>
      <c r="W102" s="209">
        <f>$M102-$Q102+$S102</f>
        <v>0</v>
      </c>
      <c r="X102" s="119"/>
      <c r="Z102" s="120"/>
      <c r="AA102" s="1"/>
      <c r="AB102" s="318">
        <v>1</v>
      </c>
      <c r="AD102" s="120"/>
      <c r="AE102" s="535">
        <f>CHOOSE($AB102,0.99943093,1.00632145,1.00146975,0.99856453,0.96673817,0.98892415,0.98892415,0.98892415,0.99876082,1.01516534,1.01472985,0.99881908)</f>
        <v>0.99943093000000005</v>
      </c>
      <c r="AF102" s="119"/>
      <c r="AH102" s="120"/>
      <c r="AI102" s="15"/>
      <c r="AJ102" s="122"/>
      <c r="AK102" s="40"/>
      <c r="AL102" s="123"/>
      <c r="AM102" s="209">
        <f t="shared" si="6"/>
        <v>0</v>
      </c>
      <c r="AN102" s="122"/>
      <c r="AO102" s="40"/>
      <c r="AP102" s="123"/>
      <c r="AQ102" s="15"/>
      <c r="AR102" s="119"/>
      <c r="AT102" s="120"/>
      <c r="AU102" s="14"/>
      <c r="AV102" s="524"/>
      <c r="AW102" s="14"/>
      <c r="AX102" s="524"/>
      <c r="AY102" s="14"/>
      <c r="AZ102" s="525"/>
      <c r="BA102" s="526"/>
      <c r="BB102" s="527"/>
      <c r="BC102" s="14"/>
      <c r="BD102" s="524"/>
      <c r="BE102" s="14"/>
      <c r="BF102" s="524"/>
      <c r="BG102" s="14"/>
      <c r="BH102" s="119"/>
      <c r="BJ102" s="120"/>
      <c r="BK102" s="209">
        <f>ROUND(BQ102*BC102,0)</f>
        <v>0</v>
      </c>
      <c r="BL102" s="121"/>
      <c r="BM102" s="209">
        <f>ROUND($BQ102*BE102,0)</f>
        <v>0</v>
      </c>
      <c r="BN102" s="121"/>
      <c r="BO102" s="209">
        <f>BQ102-BK102-BM102</f>
        <v>0</v>
      </c>
      <c r="BP102" s="121"/>
      <c r="BQ102" s="209">
        <f>$AM102-$AQ102</f>
        <v>0</v>
      </c>
      <c r="BR102" s="119"/>
      <c r="BT102" s="120"/>
      <c r="BU102" s="13"/>
      <c r="BV102" s="124"/>
      <c r="BW102" s="13"/>
      <c r="BX102" s="124"/>
      <c r="BY102" s="13"/>
      <c r="BZ102" s="125"/>
      <c r="CA102" s="126"/>
      <c r="CB102" s="127"/>
      <c r="CC102" s="210">
        <f>(ROUND($I102*$AU102,0))*$BU102</f>
        <v>0</v>
      </c>
      <c r="CD102" s="124"/>
      <c r="CE102" s="210">
        <f>(ROUND($I102*$AW102,0))*BW102</f>
        <v>0</v>
      </c>
      <c r="CF102" s="124"/>
      <c r="CG102" s="210">
        <f>(I102-(ROUND((I102*AU102),0))-(ROUND((I102*AW102),0)))*BY102</f>
        <v>0</v>
      </c>
      <c r="CH102" s="125"/>
      <c r="CI102" s="126"/>
      <c r="CJ102" s="127"/>
      <c r="CK102" s="210">
        <f t="shared" si="7"/>
        <v>0</v>
      </c>
      <c r="CL102" s="124"/>
      <c r="CM102" s="210">
        <f t="shared" si="8"/>
        <v>0</v>
      </c>
      <c r="CN102" s="124"/>
      <c r="CO102" s="210">
        <f t="shared" si="9"/>
        <v>0</v>
      </c>
      <c r="CP102" s="125"/>
      <c r="CQ102" s="126"/>
      <c r="CR102" s="127"/>
      <c r="CS102" s="210">
        <f>SUM(CK102:CO102)-SUM(CC102:CG102)</f>
        <v>0</v>
      </c>
      <c r="CT102" s="125"/>
      <c r="CU102" s="126"/>
      <c r="CV102" s="127"/>
      <c r="CW102" s="13">
        <v>0</v>
      </c>
      <c r="CX102" s="119"/>
      <c r="CZ102" s="120"/>
      <c r="DA102" s="5"/>
      <c r="DB102" s="121"/>
      <c r="DC102" s="5"/>
      <c r="DD102" s="121"/>
      <c r="DE102" s="5"/>
      <c r="DF102" s="119"/>
      <c r="DH102" s="120"/>
      <c r="DI102" s="13"/>
      <c r="DJ102" s="124"/>
      <c r="DK102" s="13"/>
      <c r="DL102" s="124"/>
      <c r="DM102" s="13"/>
      <c r="DN102" s="125"/>
      <c r="DO102" s="126"/>
      <c r="DP102" s="127"/>
      <c r="DQ102" s="210">
        <f t="shared" si="10"/>
        <v>0</v>
      </c>
      <c r="DR102" s="125"/>
      <c r="DS102" s="126"/>
      <c r="DT102" s="127"/>
      <c r="DU102" s="518">
        <f>($CS102+$CW102+$DQ102)</f>
        <v>0</v>
      </c>
      <c r="DV102" s="119"/>
    </row>
    <row r="103" spans="1:126" ht="5.15" customHeight="1" x14ac:dyDescent="0.35">
      <c r="A103" s="115"/>
      <c r="B103" s="32"/>
      <c r="C103" s="46"/>
      <c r="D103" s="32"/>
      <c r="E103" s="32"/>
      <c r="F103" s="36"/>
      <c r="H103" s="29"/>
      <c r="I103" s="139"/>
      <c r="J103" s="140"/>
      <c r="K103" s="141"/>
      <c r="L103" s="142"/>
      <c r="M103" s="139"/>
      <c r="N103" s="140"/>
      <c r="O103" s="141"/>
      <c r="P103" s="142"/>
      <c r="Q103" s="563"/>
      <c r="R103" s="563"/>
      <c r="S103" s="563"/>
      <c r="T103" s="140"/>
      <c r="U103" s="141"/>
      <c r="V103" s="142"/>
      <c r="W103" s="121"/>
      <c r="X103" s="36"/>
      <c r="Z103" s="29"/>
      <c r="AA103" s="32"/>
      <c r="AB103" s="322"/>
      <c r="AD103" s="29"/>
      <c r="AE103" s="528"/>
      <c r="AF103" s="36"/>
      <c r="AH103" s="29"/>
      <c r="AI103" s="139"/>
      <c r="AJ103" s="140"/>
      <c r="AK103" s="141"/>
      <c r="AL103" s="142"/>
      <c r="AM103" s="323"/>
      <c r="AN103" s="140"/>
      <c r="AO103" s="141"/>
      <c r="AP103" s="142"/>
      <c r="AQ103" s="139"/>
      <c r="AR103" s="36"/>
      <c r="AT103" s="29"/>
      <c r="AU103" s="529"/>
      <c r="AV103" s="529"/>
      <c r="AW103" s="529"/>
      <c r="AX103" s="529"/>
      <c r="AY103" s="529"/>
      <c r="AZ103" s="530"/>
      <c r="BA103" s="531"/>
      <c r="BB103" s="532"/>
      <c r="BC103" s="529"/>
      <c r="BD103" s="529"/>
      <c r="BE103" s="529"/>
      <c r="BF103" s="529"/>
      <c r="BG103" s="529"/>
      <c r="BH103" s="36"/>
      <c r="BJ103" s="29"/>
      <c r="BK103" s="121"/>
      <c r="BL103" s="139"/>
      <c r="BM103" s="121"/>
      <c r="BN103" s="139"/>
      <c r="BO103" s="121"/>
      <c r="BP103" s="139"/>
      <c r="BQ103" s="121"/>
      <c r="BR103" s="36"/>
      <c r="BT103" s="29"/>
      <c r="BU103" s="143"/>
      <c r="BV103" s="143"/>
      <c r="BW103" s="143"/>
      <c r="BX103" s="143"/>
      <c r="BY103" s="143"/>
      <c r="BZ103" s="144"/>
      <c r="CA103" s="145"/>
      <c r="CB103" s="146"/>
      <c r="CC103" s="124"/>
      <c r="CD103" s="143"/>
      <c r="CE103" s="124"/>
      <c r="CF103" s="143"/>
      <c r="CG103" s="124"/>
      <c r="CH103" s="144"/>
      <c r="CI103" s="145"/>
      <c r="CJ103" s="146"/>
      <c r="CK103" s="124"/>
      <c r="CL103" s="143"/>
      <c r="CM103" s="124"/>
      <c r="CN103" s="143"/>
      <c r="CO103" s="124"/>
      <c r="CP103" s="144"/>
      <c r="CQ103" s="145"/>
      <c r="CR103" s="146"/>
      <c r="CS103" s="124"/>
      <c r="CT103" s="144"/>
      <c r="CU103" s="145"/>
      <c r="CV103" s="146"/>
      <c r="CW103" s="153"/>
      <c r="CX103" s="36"/>
      <c r="CZ103" s="29"/>
      <c r="DA103" s="139"/>
      <c r="DB103" s="139"/>
      <c r="DC103" s="139"/>
      <c r="DD103" s="139"/>
      <c r="DE103" s="139"/>
      <c r="DF103" s="36"/>
      <c r="DH103" s="29"/>
      <c r="DI103" s="143"/>
      <c r="DJ103" s="143"/>
      <c r="DK103" s="143"/>
      <c r="DL103" s="143"/>
      <c r="DM103" s="143"/>
      <c r="DN103" s="144"/>
      <c r="DO103" s="145"/>
      <c r="DP103" s="146"/>
      <c r="DQ103" s="124"/>
      <c r="DR103" s="144"/>
      <c r="DS103" s="145"/>
      <c r="DT103" s="146"/>
      <c r="DU103" s="185"/>
      <c r="DV103" s="36"/>
    </row>
    <row r="104" spans="1:126" s="92" customFormat="1" x14ac:dyDescent="0.35">
      <c r="A104" s="118"/>
      <c r="B104" s="46"/>
      <c r="C104" s="243" t="str">
        <f t="shared" si="11"/>
        <v/>
      </c>
      <c r="D104" s="46"/>
      <c r="E104" s="4"/>
      <c r="F104" s="119"/>
      <c r="H104" s="120"/>
      <c r="I104" s="15"/>
      <c r="J104" s="122"/>
      <c r="K104" s="40"/>
      <c r="L104" s="123"/>
      <c r="M104" s="15"/>
      <c r="N104" s="122"/>
      <c r="O104" s="40"/>
      <c r="P104" s="123"/>
      <c r="Q104" s="560"/>
      <c r="R104" s="224"/>
      <c r="S104" s="560"/>
      <c r="T104" s="122"/>
      <c r="U104" s="40"/>
      <c r="V104" s="123"/>
      <c r="W104" s="209">
        <f>$M104-$Q104+$S104</f>
        <v>0</v>
      </c>
      <c r="X104" s="119"/>
      <c r="Z104" s="120"/>
      <c r="AA104" s="1"/>
      <c r="AB104" s="318">
        <v>1</v>
      </c>
      <c r="AD104" s="120"/>
      <c r="AE104" s="535">
        <f>CHOOSE($AB104,0.99943093,1.00632145,1.00146975,0.99856453,0.96673817,0.98892415,0.98892415,0.98892415,0.99876082,1.01516534,1.01472985,0.99881908)</f>
        <v>0.99943093000000005</v>
      </c>
      <c r="AF104" s="119"/>
      <c r="AH104" s="120"/>
      <c r="AI104" s="15"/>
      <c r="AJ104" s="122"/>
      <c r="AK104" s="40"/>
      <c r="AL104" s="123"/>
      <c r="AM104" s="209">
        <f t="shared" si="6"/>
        <v>0</v>
      </c>
      <c r="AN104" s="122"/>
      <c r="AO104" s="40"/>
      <c r="AP104" s="123"/>
      <c r="AQ104" s="15"/>
      <c r="AR104" s="119"/>
      <c r="AT104" s="120"/>
      <c r="AU104" s="14"/>
      <c r="AV104" s="524"/>
      <c r="AW104" s="14"/>
      <c r="AX104" s="524"/>
      <c r="AY104" s="14"/>
      <c r="AZ104" s="525"/>
      <c r="BA104" s="526"/>
      <c r="BB104" s="527"/>
      <c r="BC104" s="14"/>
      <c r="BD104" s="524"/>
      <c r="BE104" s="14"/>
      <c r="BF104" s="524"/>
      <c r="BG104" s="14"/>
      <c r="BH104" s="119"/>
      <c r="BJ104" s="120"/>
      <c r="BK104" s="209">
        <f>ROUND(BQ104*BC104,0)</f>
        <v>0</v>
      </c>
      <c r="BL104" s="121"/>
      <c r="BM104" s="209">
        <f>ROUND($BQ104*BE104,0)</f>
        <v>0</v>
      </c>
      <c r="BN104" s="121"/>
      <c r="BO104" s="209">
        <f>BQ104-BK104-BM104</f>
        <v>0</v>
      </c>
      <c r="BP104" s="121"/>
      <c r="BQ104" s="209">
        <f>$AM104-$AQ104</f>
        <v>0</v>
      </c>
      <c r="BR104" s="119"/>
      <c r="BT104" s="120"/>
      <c r="BU104" s="13"/>
      <c r="BV104" s="124"/>
      <c r="BW104" s="13"/>
      <c r="BX104" s="124"/>
      <c r="BY104" s="13"/>
      <c r="BZ104" s="125"/>
      <c r="CA104" s="126"/>
      <c r="CB104" s="127"/>
      <c r="CC104" s="210">
        <f>(ROUND($I104*$AU104,0))*$BU104</f>
        <v>0</v>
      </c>
      <c r="CD104" s="124"/>
      <c r="CE104" s="210">
        <f>(ROUND($I104*$AW104,0))*BW104</f>
        <v>0</v>
      </c>
      <c r="CF104" s="124"/>
      <c r="CG104" s="210">
        <f>(I104-(ROUND((I104*AU104),0))-(ROUND((I104*AW104),0)))*BY104</f>
        <v>0</v>
      </c>
      <c r="CH104" s="125"/>
      <c r="CI104" s="126"/>
      <c r="CJ104" s="127"/>
      <c r="CK104" s="210">
        <f t="shared" si="7"/>
        <v>0</v>
      </c>
      <c r="CL104" s="124"/>
      <c r="CM104" s="210">
        <f t="shared" si="8"/>
        <v>0</v>
      </c>
      <c r="CN104" s="124"/>
      <c r="CO104" s="210">
        <f t="shared" si="9"/>
        <v>0</v>
      </c>
      <c r="CP104" s="125"/>
      <c r="CQ104" s="126"/>
      <c r="CR104" s="127"/>
      <c r="CS104" s="210">
        <f>SUM(CK104:CO104)-SUM(CC104:CG104)</f>
        <v>0</v>
      </c>
      <c r="CT104" s="125"/>
      <c r="CU104" s="126"/>
      <c r="CV104" s="127"/>
      <c r="CW104" s="13">
        <v>0</v>
      </c>
      <c r="CX104" s="119"/>
      <c r="CZ104" s="120"/>
      <c r="DA104" s="5"/>
      <c r="DB104" s="121"/>
      <c r="DC104" s="5"/>
      <c r="DD104" s="121"/>
      <c r="DE104" s="5"/>
      <c r="DF104" s="119"/>
      <c r="DH104" s="120"/>
      <c r="DI104" s="13"/>
      <c r="DJ104" s="124"/>
      <c r="DK104" s="13"/>
      <c r="DL104" s="124"/>
      <c r="DM104" s="13"/>
      <c r="DN104" s="125"/>
      <c r="DO104" s="126"/>
      <c r="DP104" s="127"/>
      <c r="DQ104" s="210">
        <f t="shared" si="10"/>
        <v>0</v>
      </c>
      <c r="DR104" s="125"/>
      <c r="DS104" s="126"/>
      <c r="DT104" s="127"/>
      <c r="DU104" s="518">
        <f>($CS104+$CW104+$DQ104)</f>
        <v>0</v>
      </c>
      <c r="DV104" s="119"/>
    </row>
    <row r="105" spans="1:126" ht="5.15" customHeight="1" x14ac:dyDescent="0.35">
      <c r="A105" s="115"/>
      <c r="B105" s="32"/>
      <c r="C105" s="46"/>
      <c r="D105" s="32"/>
      <c r="E105" s="32"/>
      <c r="F105" s="36"/>
      <c r="H105" s="29"/>
      <c r="I105" s="139"/>
      <c r="J105" s="140"/>
      <c r="K105" s="141"/>
      <c r="L105" s="142"/>
      <c r="M105" s="139"/>
      <c r="N105" s="140"/>
      <c r="O105" s="141"/>
      <c r="P105" s="142"/>
      <c r="Q105" s="563"/>
      <c r="R105" s="563"/>
      <c r="S105" s="563"/>
      <c r="T105" s="140"/>
      <c r="U105" s="141"/>
      <c r="V105" s="142"/>
      <c r="W105" s="121"/>
      <c r="X105" s="36"/>
      <c r="Z105" s="29"/>
      <c r="AA105" s="32"/>
      <c r="AB105" s="322"/>
      <c r="AD105" s="29"/>
      <c r="AE105" s="528"/>
      <c r="AF105" s="36"/>
      <c r="AH105" s="29"/>
      <c r="AI105" s="139"/>
      <c r="AJ105" s="140"/>
      <c r="AK105" s="141"/>
      <c r="AL105" s="142"/>
      <c r="AM105" s="323"/>
      <c r="AN105" s="140"/>
      <c r="AO105" s="141"/>
      <c r="AP105" s="142"/>
      <c r="AQ105" s="139"/>
      <c r="AR105" s="36"/>
      <c r="AT105" s="29"/>
      <c r="AU105" s="529"/>
      <c r="AV105" s="529"/>
      <c r="AW105" s="529"/>
      <c r="AX105" s="529"/>
      <c r="AY105" s="529"/>
      <c r="AZ105" s="530"/>
      <c r="BA105" s="531"/>
      <c r="BB105" s="532"/>
      <c r="BC105" s="529"/>
      <c r="BD105" s="529"/>
      <c r="BE105" s="529"/>
      <c r="BF105" s="529"/>
      <c r="BG105" s="529"/>
      <c r="BH105" s="36"/>
      <c r="BJ105" s="29"/>
      <c r="BK105" s="121"/>
      <c r="BL105" s="139"/>
      <c r="BM105" s="121"/>
      <c r="BN105" s="139"/>
      <c r="BO105" s="121"/>
      <c r="BP105" s="139"/>
      <c r="BQ105" s="121"/>
      <c r="BR105" s="36"/>
      <c r="BT105" s="29"/>
      <c r="BU105" s="143"/>
      <c r="BV105" s="143"/>
      <c r="BW105" s="143"/>
      <c r="BX105" s="143"/>
      <c r="BY105" s="143"/>
      <c r="BZ105" s="144"/>
      <c r="CA105" s="145"/>
      <c r="CB105" s="146"/>
      <c r="CC105" s="124"/>
      <c r="CD105" s="143"/>
      <c r="CE105" s="124"/>
      <c r="CF105" s="143"/>
      <c r="CG105" s="124"/>
      <c r="CH105" s="144"/>
      <c r="CI105" s="145"/>
      <c r="CJ105" s="146"/>
      <c r="CK105" s="124"/>
      <c r="CL105" s="143"/>
      <c r="CM105" s="124"/>
      <c r="CN105" s="143"/>
      <c r="CO105" s="124"/>
      <c r="CP105" s="144"/>
      <c r="CQ105" s="145"/>
      <c r="CR105" s="146"/>
      <c r="CS105" s="124"/>
      <c r="CT105" s="144"/>
      <c r="CU105" s="145"/>
      <c r="CV105" s="146"/>
      <c r="CW105" s="153"/>
      <c r="CX105" s="36"/>
      <c r="CZ105" s="29"/>
      <c r="DA105" s="139"/>
      <c r="DB105" s="139"/>
      <c r="DC105" s="139"/>
      <c r="DD105" s="139"/>
      <c r="DE105" s="139"/>
      <c r="DF105" s="36"/>
      <c r="DH105" s="29"/>
      <c r="DI105" s="143"/>
      <c r="DJ105" s="143"/>
      <c r="DK105" s="143"/>
      <c r="DL105" s="143"/>
      <c r="DM105" s="143"/>
      <c r="DN105" s="144"/>
      <c r="DO105" s="145"/>
      <c r="DP105" s="146"/>
      <c r="DQ105" s="124"/>
      <c r="DR105" s="144"/>
      <c r="DS105" s="145"/>
      <c r="DT105" s="146"/>
      <c r="DU105" s="185"/>
      <c r="DV105" s="36"/>
    </row>
    <row r="106" spans="1:126" s="92" customFormat="1" x14ac:dyDescent="0.35">
      <c r="A106" s="118"/>
      <c r="B106" s="46"/>
      <c r="C106" s="243" t="str">
        <f t="shared" si="11"/>
        <v/>
      </c>
      <c r="D106" s="46"/>
      <c r="E106" s="4"/>
      <c r="F106" s="119"/>
      <c r="H106" s="120"/>
      <c r="I106" s="15"/>
      <c r="J106" s="122"/>
      <c r="K106" s="40"/>
      <c r="L106" s="123"/>
      <c r="M106" s="15"/>
      <c r="N106" s="122"/>
      <c r="O106" s="40"/>
      <c r="P106" s="123"/>
      <c r="Q106" s="560"/>
      <c r="R106" s="224"/>
      <c r="S106" s="560"/>
      <c r="T106" s="122"/>
      <c r="U106" s="40"/>
      <c r="V106" s="123"/>
      <c r="W106" s="209">
        <f>$M106-$Q106+$S106</f>
        <v>0</v>
      </c>
      <c r="X106" s="119"/>
      <c r="Z106" s="120"/>
      <c r="AA106" s="1"/>
      <c r="AB106" s="318">
        <v>1</v>
      </c>
      <c r="AD106" s="120"/>
      <c r="AE106" s="535">
        <f>CHOOSE($AB106,0.99943093,1.00632145,1.00146975,0.99856453,0.96673817,0.98892415,0.98892415,0.98892415,0.99876082,1.01516534,1.01472985,0.99881908)</f>
        <v>0.99943093000000005</v>
      </c>
      <c r="AF106" s="119"/>
      <c r="AH106" s="120"/>
      <c r="AI106" s="15"/>
      <c r="AJ106" s="122"/>
      <c r="AK106" s="40"/>
      <c r="AL106" s="123"/>
      <c r="AM106" s="209">
        <f t="shared" si="6"/>
        <v>0</v>
      </c>
      <c r="AN106" s="122"/>
      <c r="AO106" s="40"/>
      <c r="AP106" s="123"/>
      <c r="AQ106" s="15"/>
      <c r="AR106" s="119"/>
      <c r="AT106" s="120"/>
      <c r="AU106" s="14"/>
      <c r="AV106" s="524"/>
      <c r="AW106" s="14"/>
      <c r="AX106" s="524"/>
      <c r="AY106" s="14"/>
      <c r="AZ106" s="525"/>
      <c r="BA106" s="526"/>
      <c r="BB106" s="527"/>
      <c r="BC106" s="14"/>
      <c r="BD106" s="524"/>
      <c r="BE106" s="14"/>
      <c r="BF106" s="524"/>
      <c r="BG106" s="14"/>
      <c r="BH106" s="119"/>
      <c r="BJ106" s="120"/>
      <c r="BK106" s="209">
        <f>ROUND(BQ106*BC106,0)</f>
        <v>0</v>
      </c>
      <c r="BL106" s="121"/>
      <c r="BM106" s="209">
        <f>ROUND($BQ106*BE106,0)</f>
        <v>0</v>
      </c>
      <c r="BN106" s="121"/>
      <c r="BO106" s="209">
        <f>BQ106-BK106-BM106</f>
        <v>0</v>
      </c>
      <c r="BP106" s="121"/>
      <c r="BQ106" s="209">
        <f>$AM106-$AQ106</f>
        <v>0</v>
      </c>
      <c r="BR106" s="119"/>
      <c r="BT106" s="120"/>
      <c r="BU106" s="13"/>
      <c r="BV106" s="124"/>
      <c r="BW106" s="13"/>
      <c r="BX106" s="124"/>
      <c r="BY106" s="13"/>
      <c r="BZ106" s="125"/>
      <c r="CA106" s="126"/>
      <c r="CB106" s="127"/>
      <c r="CC106" s="210">
        <f>(ROUND($I106*$AU106,0))*$BU106</f>
        <v>0</v>
      </c>
      <c r="CD106" s="124"/>
      <c r="CE106" s="210">
        <f>(ROUND($I106*$AW106,0))*BW106</f>
        <v>0</v>
      </c>
      <c r="CF106" s="124"/>
      <c r="CG106" s="210">
        <f>(I106-(ROUND((I106*AU106),0))-(ROUND((I106*AW106),0)))*BY106</f>
        <v>0</v>
      </c>
      <c r="CH106" s="125"/>
      <c r="CI106" s="126"/>
      <c r="CJ106" s="127"/>
      <c r="CK106" s="210">
        <f t="shared" si="7"/>
        <v>0</v>
      </c>
      <c r="CL106" s="124"/>
      <c r="CM106" s="210">
        <f t="shared" si="8"/>
        <v>0</v>
      </c>
      <c r="CN106" s="124"/>
      <c r="CO106" s="210">
        <f t="shared" si="9"/>
        <v>0</v>
      </c>
      <c r="CP106" s="125"/>
      <c r="CQ106" s="126"/>
      <c r="CR106" s="127"/>
      <c r="CS106" s="210">
        <f>SUM(CK106:CO106)-SUM(CC106:CG106)</f>
        <v>0</v>
      </c>
      <c r="CT106" s="125"/>
      <c r="CU106" s="126"/>
      <c r="CV106" s="127"/>
      <c r="CW106" s="13">
        <v>0</v>
      </c>
      <c r="CX106" s="119"/>
      <c r="CZ106" s="120"/>
      <c r="DA106" s="5"/>
      <c r="DB106" s="121"/>
      <c r="DC106" s="5"/>
      <c r="DD106" s="121"/>
      <c r="DE106" s="5"/>
      <c r="DF106" s="119"/>
      <c r="DH106" s="120"/>
      <c r="DI106" s="13"/>
      <c r="DJ106" s="124"/>
      <c r="DK106" s="13"/>
      <c r="DL106" s="124"/>
      <c r="DM106" s="13"/>
      <c r="DN106" s="125"/>
      <c r="DO106" s="126"/>
      <c r="DP106" s="127"/>
      <c r="DQ106" s="210">
        <f t="shared" si="10"/>
        <v>0</v>
      </c>
      <c r="DR106" s="125"/>
      <c r="DS106" s="126"/>
      <c r="DT106" s="127"/>
      <c r="DU106" s="518">
        <f>($CS106+$CW106+$DQ106)</f>
        <v>0</v>
      </c>
      <c r="DV106" s="119"/>
    </row>
    <row r="107" spans="1:126" ht="5.15" customHeight="1" x14ac:dyDescent="0.35">
      <c r="A107" s="115"/>
      <c r="B107" s="32"/>
      <c r="C107" s="46"/>
      <c r="D107" s="32"/>
      <c r="E107" s="32"/>
      <c r="F107" s="36"/>
      <c r="H107" s="29"/>
      <c r="I107" s="139"/>
      <c r="J107" s="140"/>
      <c r="K107" s="141"/>
      <c r="L107" s="142"/>
      <c r="M107" s="139"/>
      <c r="N107" s="140"/>
      <c r="O107" s="141"/>
      <c r="P107" s="142"/>
      <c r="Q107" s="563"/>
      <c r="R107" s="563"/>
      <c r="S107" s="563"/>
      <c r="T107" s="140"/>
      <c r="U107" s="141"/>
      <c r="V107" s="142"/>
      <c r="W107" s="121"/>
      <c r="X107" s="36"/>
      <c r="Z107" s="29"/>
      <c r="AA107" s="32"/>
      <c r="AB107" s="322"/>
      <c r="AD107" s="29"/>
      <c r="AE107" s="528"/>
      <c r="AF107" s="36"/>
      <c r="AH107" s="29"/>
      <c r="AI107" s="139"/>
      <c r="AJ107" s="140"/>
      <c r="AK107" s="141"/>
      <c r="AL107" s="142"/>
      <c r="AM107" s="323"/>
      <c r="AN107" s="140"/>
      <c r="AO107" s="141"/>
      <c r="AP107" s="142"/>
      <c r="AQ107" s="139"/>
      <c r="AR107" s="36"/>
      <c r="AT107" s="29"/>
      <c r="AU107" s="529"/>
      <c r="AV107" s="529"/>
      <c r="AW107" s="529"/>
      <c r="AX107" s="529"/>
      <c r="AY107" s="529"/>
      <c r="AZ107" s="530"/>
      <c r="BA107" s="531"/>
      <c r="BB107" s="532"/>
      <c r="BC107" s="529"/>
      <c r="BD107" s="529"/>
      <c r="BE107" s="529"/>
      <c r="BF107" s="529"/>
      <c r="BG107" s="529"/>
      <c r="BH107" s="36"/>
      <c r="BJ107" s="29"/>
      <c r="BK107" s="121"/>
      <c r="BL107" s="139"/>
      <c r="BM107" s="121"/>
      <c r="BN107" s="139"/>
      <c r="BO107" s="121"/>
      <c r="BP107" s="139"/>
      <c r="BQ107" s="121"/>
      <c r="BR107" s="36"/>
      <c r="BT107" s="29"/>
      <c r="BU107" s="143"/>
      <c r="BV107" s="143"/>
      <c r="BW107" s="143"/>
      <c r="BX107" s="143"/>
      <c r="BY107" s="143"/>
      <c r="BZ107" s="144"/>
      <c r="CA107" s="145"/>
      <c r="CB107" s="146"/>
      <c r="CC107" s="124"/>
      <c r="CD107" s="143"/>
      <c r="CE107" s="124"/>
      <c r="CF107" s="143"/>
      <c r="CG107" s="124"/>
      <c r="CH107" s="144"/>
      <c r="CI107" s="145"/>
      <c r="CJ107" s="146"/>
      <c r="CK107" s="124"/>
      <c r="CL107" s="143"/>
      <c r="CM107" s="124"/>
      <c r="CN107" s="143"/>
      <c r="CO107" s="124"/>
      <c r="CP107" s="144"/>
      <c r="CQ107" s="145"/>
      <c r="CR107" s="146"/>
      <c r="CS107" s="124"/>
      <c r="CT107" s="144"/>
      <c r="CU107" s="145"/>
      <c r="CV107" s="146"/>
      <c r="CW107" s="153"/>
      <c r="CX107" s="36"/>
      <c r="CZ107" s="29"/>
      <c r="DA107" s="139"/>
      <c r="DB107" s="139"/>
      <c r="DC107" s="139"/>
      <c r="DD107" s="139"/>
      <c r="DE107" s="139"/>
      <c r="DF107" s="36"/>
      <c r="DH107" s="29"/>
      <c r="DI107" s="143"/>
      <c r="DJ107" s="143"/>
      <c r="DK107" s="143"/>
      <c r="DL107" s="143"/>
      <c r="DM107" s="143"/>
      <c r="DN107" s="144"/>
      <c r="DO107" s="145"/>
      <c r="DP107" s="146"/>
      <c r="DQ107" s="124"/>
      <c r="DR107" s="144"/>
      <c r="DS107" s="145"/>
      <c r="DT107" s="146"/>
      <c r="DU107" s="185"/>
      <c r="DV107" s="36"/>
    </row>
    <row r="108" spans="1:126" s="92" customFormat="1" x14ac:dyDescent="0.35">
      <c r="A108" s="118"/>
      <c r="B108" s="46"/>
      <c r="C108" s="243" t="str">
        <f t="shared" si="11"/>
        <v/>
      </c>
      <c r="D108" s="46"/>
      <c r="E108" s="4"/>
      <c r="F108" s="119"/>
      <c r="H108" s="120"/>
      <c r="I108" s="15"/>
      <c r="J108" s="122"/>
      <c r="K108" s="40"/>
      <c r="L108" s="123"/>
      <c r="M108" s="15"/>
      <c r="N108" s="122"/>
      <c r="O108" s="40"/>
      <c r="P108" s="123"/>
      <c r="Q108" s="560"/>
      <c r="R108" s="224"/>
      <c r="S108" s="560"/>
      <c r="T108" s="122"/>
      <c r="U108" s="40"/>
      <c r="V108" s="123"/>
      <c r="W108" s="209">
        <f>$M108-$Q108+$S108</f>
        <v>0</v>
      </c>
      <c r="X108" s="119"/>
      <c r="Z108" s="120"/>
      <c r="AA108" s="1"/>
      <c r="AB108" s="318">
        <v>1</v>
      </c>
      <c r="AD108" s="120"/>
      <c r="AE108" s="535">
        <f>CHOOSE($AB108,0.99943093,1.00632145,1.00146975,0.99856453,0.96673817,0.98892415,0.98892415,0.98892415,0.99876082,1.01516534,1.01472985,0.99881908)</f>
        <v>0.99943093000000005</v>
      </c>
      <c r="AF108" s="119"/>
      <c r="AH108" s="120"/>
      <c r="AI108" s="15"/>
      <c r="AJ108" s="122"/>
      <c r="AK108" s="40"/>
      <c r="AL108" s="123"/>
      <c r="AM108" s="209">
        <f t="shared" si="6"/>
        <v>0</v>
      </c>
      <c r="AN108" s="122"/>
      <c r="AO108" s="40"/>
      <c r="AP108" s="123"/>
      <c r="AQ108" s="15"/>
      <c r="AR108" s="119"/>
      <c r="AT108" s="120"/>
      <c r="AU108" s="14"/>
      <c r="AV108" s="524"/>
      <c r="AW108" s="14"/>
      <c r="AX108" s="524"/>
      <c r="AY108" s="14"/>
      <c r="AZ108" s="525"/>
      <c r="BA108" s="526"/>
      <c r="BB108" s="527"/>
      <c r="BC108" s="14"/>
      <c r="BD108" s="524"/>
      <c r="BE108" s="14"/>
      <c r="BF108" s="524"/>
      <c r="BG108" s="14"/>
      <c r="BH108" s="119"/>
      <c r="BJ108" s="120"/>
      <c r="BK108" s="209">
        <f>ROUND(BQ108*BC108,0)</f>
        <v>0</v>
      </c>
      <c r="BL108" s="121"/>
      <c r="BM108" s="209">
        <f>ROUND($BQ108*BE108,0)</f>
        <v>0</v>
      </c>
      <c r="BN108" s="121"/>
      <c r="BO108" s="209">
        <f>BQ108-BK108-BM108</f>
        <v>0</v>
      </c>
      <c r="BP108" s="121"/>
      <c r="BQ108" s="209">
        <f>$AM108-$AQ108</f>
        <v>0</v>
      </c>
      <c r="BR108" s="119"/>
      <c r="BT108" s="120"/>
      <c r="BU108" s="13"/>
      <c r="BV108" s="124"/>
      <c r="BW108" s="13"/>
      <c r="BX108" s="124"/>
      <c r="BY108" s="13"/>
      <c r="BZ108" s="125"/>
      <c r="CA108" s="126"/>
      <c r="CB108" s="127"/>
      <c r="CC108" s="210">
        <f>(ROUND($I108*$AU108,0))*$BU108</f>
        <v>0</v>
      </c>
      <c r="CD108" s="124"/>
      <c r="CE108" s="210">
        <f>(ROUND($I108*$AW108,0))*BW108</f>
        <v>0</v>
      </c>
      <c r="CF108" s="124"/>
      <c r="CG108" s="210">
        <f>(I108-(ROUND((I108*AU108),0))-(ROUND((I108*AW108),0)))*BY108</f>
        <v>0</v>
      </c>
      <c r="CH108" s="125"/>
      <c r="CI108" s="126"/>
      <c r="CJ108" s="127"/>
      <c r="CK108" s="210">
        <f t="shared" si="7"/>
        <v>0</v>
      </c>
      <c r="CL108" s="124"/>
      <c r="CM108" s="210">
        <f t="shared" si="8"/>
        <v>0</v>
      </c>
      <c r="CN108" s="124"/>
      <c r="CO108" s="210">
        <f t="shared" si="9"/>
        <v>0</v>
      </c>
      <c r="CP108" s="125"/>
      <c r="CQ108" s="126"/>
      <c r="CR108" s="127"/>
      <c r="CS108" s="210">
        <f>SUM(CK108:CO108)-SUM(CC108:CG108)</f>
        <v>0</v>
      </c>
      <c r="CT108" s="125"/>
      <c r="CU108" s="126"/>
      <c r="CV108" s="127"/>
      <c r="CW108" s="13">
        <v>0</v>
      </c>
      <c r="CX108" s="119"/>
      <c r="CZ108" s="120"/>
      <c r="DA108" s="5"/>
      <c r="DB108" s="121"/>
      <c r="DC108" s="5"/>
      <c r="DD108" s="121"/>
      <c r="DE108" s="5"/>
      <c r="DF108" s="119"/>
      <c r="DH108" s="120"/>
      <c r="DI108" s="13"/>
      <c r="DJ108" s="124"/>
      <c r="DK108" s="13"/>
      <c r="DL108" s="124"/>
      <c r="DM108" s="13"/>
      <c r="DN108" s="125"/>
      <c r="DO108" s="126"/>
      <c r="DP108" s="127"/>
      <c r="DQ108" s="210">
        <f t="shared" si="10"/>
        <v>0</v>
      </c>
      <c r="DR108" s="125"/>
      <c r="DS108" s="126"/>
      <c r="DT108" s="127"/>
      <c r="DU108" s="518">
        <f>($CS108+$CW108+$DQ108)</f>
        <v>0</v>
      </c>
      <c r="DV108" s="119"/>
    </row>
    <row r="109" spans="1:126" ht="5.15" customHeight="1" x14ac:dyDescent="0.35">
      <c r="A109" s="115"/>
      <c r="B109" s="32"/>
      <c r="C109" s="46"/>
      <c r="D109" s="32"/>
      <c r="E109" s="32"/>
      <c r="F109" s="36"/>
      <c r="H109" s="29"/>
      <c r="I109" s="139"/>
      <c r="J109" s="140"/>
      <c r="K109" s="141"/>
      <c r="L109" s="142"/>
      <c r="M109" s="139"/>
      <c r="N109" s="140"/>
      <c r="O109" s="141"/>
      <c r="P109" s="142"/>
      <c r="Q109" s="563"/>
      <c r="R109" s="563"/>
      <c r="S109" s="563"/>
      <c r="T109" s="140"/>
      <c r="U109" s="141"/>
      <c r="V109" s="142"/>
      <c r="W109" s="121"/>
      <c r="X109" s="36"/>
      <c r="Z109" s="29"/>
      <c r="AA109" s="32"/>
      <c r="AB109" s="322"/>
      <c r="AD109" s="29"/>
      <c r="AE109" s="528"/>
      <c r="AF109" s="36"/>
      <c r="AH109" s="29"/>
      <c r="AI109" s="139"/>
      <c r="AJ109" s="140"/>
      <c r="AK109" s="141"/>
      <c r="AL109" s="142"/>
      <c r="AM109" s="323"/>
      <c r="AN109" s="140"/>
      <c r="AO109" s="141"/>
      <c r="AP109" s="142"/>
      <c r="AQ109" s="139"/>
      <c r="AR109" s="36"/>
      <c r="AT109" s="29"/>
      <c r="AU109" s="529"/>
      <c r="AV109" s="529"/>
      <c r="AW109" s="529"/>
      <c r="AX109" s="529"/>
      <c r="AY109" s="529"/>
      <c r="AZ109" s="530"/>
      <c r="BA109" s="531"/>
      <c r="BB109" s="532"/>
      <c r="BC109" s="529"/>
      <c r="BD109" s="529"/>
      <c r="BE109" s="529"/>
      <c r="BF109" s="529"/>
      <c r="BG109" s="529"/>
      <c r="BH109" s="36"/>
      <c r="BJ109" s="29"/>
      <c r="BK109" s="121"/>
      <c r="BL109" s="139"/>
      <c r="BM109" s="121"/>
      <c r="BN109" s="139"/>
      <c r="BO109" s="121"/>
      <c r="BP109" s="139"/>
      <c r="BQ109" s="121"/>
      <c r="BR109" s="36"/>
      <c r="BT109" s="29"/>
      <c r="BU109" s="143"/>
      <c r="BV109" s="143"/>
      <c r="BW109" s="143"/>
      <c r="BX109" s="143"/>
      <c r="BY109" s="143"/>
      <c r="BZ109" s="144"/>
      <c r="CA109" s="145"/>
      <c r="CB109" s="146"/>
      <c r="CC109" s="124"/>
      <c r="CD109" s="143"/>
      <c r="CE109" s="124"/>
      <c r="CF109" s="143"/>
      <c r="CG109" s="124"/>
      <c r="CH109" s="144"/>
      <c r="CI109" s="145"/>
      <c r="CJ109" s="146"/>
      <c r="CK109" s="124"/>
      <c r="CL109" s="143"/>
      <c r="CM109" s="124"/>
      <c r="CN109" s="143"/>
      <c r="CO109" s="124"/>
      <c r="CP109" s="144"/>
      <c r="CQ109" s="145"/>
      <c r="CR109" s="146"/>
      <c r="CS109" s="124"/>
      <c r="CT109" s="144"/>
      <c r="CU109" s="145"/>
      <c r="CV109" s="146"/>
      <c r="CW109" s="153"/>
      <c r="CX109" s="36"/>
      <c r="CZ109" s="29"/>
      <c r="DA109" s="139"/>
      <c r="DB109" s="139"/>
      <c r="DC109" s="139"/>
      <c r="DD109" s="139"/>
      <c r="DE109" s="139"/>
      <c r="DF109" s="36"/>
      <c r="DH109" s="29"/>
      <c r="DI109" s="143"/>
      <c r="DJ109" s="143"/>
      <c r="DK109" s="143"/>
      <c r="DL109" s="143"/>
      <c r="DM109" s="143"/>
      <c r="DN109" s="144"/>
      <c r="DO109" s="145"/>
      <c r="DP109" s="146"/>
      <c r="DQ109" s="124"/>
      <c r="DR109" s="144"/>
      <c r="DS109" s="145"/>
      <c r="DT109" s="146"/>
      <c r="DU109" s="185"/>
      <c r="DV109" s="36"/>
    </row>
    <row r="110" spans="1:126" s="92" customFormat="1" x14ac:dyDescent="0.35">
      <c r="A110" s="118"/>
      <c r="B110" s="46"/>
      <c r="C110" s="243" t="str">
        <f t="shared" si="11"/>
        <v/>
      </c>
      <c r="D110" s="46"/>
      <c r="E110" s="4"/>
      <c r="F110" s="119"/>
      <c r="H110" s="120"/>
      <c r="I110" s="15"/>
      <c r="J110" s="122"/>
      <c r="K110" s="40"/>
      <c r="L110" s="123"/>
      <c r="M110" s="15"/>
      <c r="N110" s="122"/>
      <c r="O110" s="40"/>
      <c r="P110" s="123"/>
      <c r="Q110" s="560"/>
      <c r="R110" s="224"/>
      <c r="S110" s="560"/>
      <c r="T110" s="122"/>
      <c r="U110" s="40"/>
      <c r="V110" s="123"/>
      <c r="W110" s="209">
        <f>$M110-$Q110+$S110</f>
        <v>0</v>
      </c>
      <c r="X110" s="119"/>
      <c r="Z110" s="120"/>
      <c r="AA110" s="1"/>
      <c r="AB110" s="318">
        <v>1</v>
      </c>
      <c r="AD110" s="120"/>
      <c r="AE110" s="535">
        <f>CHOOSE($AB110,0.99943093,1.00632145,1.00146975,0.99856453,0.96673817,0.98892415,0.98892415,0.98892415,0.99876082,1.01516534,1.01472985,0.99881908)</f>
        <v>0.99943093000000005</v>
      </c>
      <c r="AF110" s="119"/>
      <c r="AH110" s="120"/>
      <c r="AI110" s="15"/>
      <c r="AJ110" s="122"/>
      <c r="AK110" s="40"/>
      <c r="AL110" s="123"/>
      <c r="AM110" s="209">
        <f t="shared" si="6"/>
        <v>0</v>
      </c>
      <c r="AN110" s="122"/>
      <c r="AO110" s="40"/>
      <c r="AP110" s="123"/>
      <c r="AQ110" s="15"/>
      <c r="AR110" s="119"/>
      <c r="AT110" s="120"/>
      <c r="AU110" s="14"/>
      <c r="AV110" s="524"/>
      <c r="AW110" s="14"/>
      <c r="AX110" s="524"/>
      <c r="AY110" s="14"/>
      <c r="AZ110" s="525"/>
      <c r="BA110" s="526"/>
      <c r="BB110" s="527"/>
      <c r="BC110" s="14"/>
      <c r="BD110" s="524"/>
      <c r="BE110" s="14"/>
      <c r="BF110" s="524"/>
      <c r="BG110" s="14"/>
      <c r="BH110" s="119"/>
      <c r="BJ110" s="120"/>
      <c r="BK110" s="209">
        <f>ROUND(BQ110*BC110,0)</f>
        <v>0</v>
      </c>
      <c r="BL110" s="121"/>
      <c r="BM110" s="209">
        <f>ROUND($BQ110*BE110,0)</f>
        <v>0</v>
      </c>
      <c r="BN110" s="121"/>
      <c r="BO110" s="209">
        <f>BQ110-BK110-BM110</f>
        <v>0</v>
      </c>
      <c r="BP110" s="121"/>
      <c r="BQ110" s="209">
        <f>$AM110-$AQ110</f>
        <v>0</v>
      </c>
      <c r="BR110" s="119"/>
      <c r="BT110" s="120"/>
      <c r="BU110" s="13"/>
      <c r="BV110" s="124"/>
      <c r="BW110" s="13"/>
      <c r="BX110" s="124"/>
      <c r="BY110" s="13"/>
      <c r="BZ110" s="125"/>
      <c r="CA110" s="126"/>
      <c r="CB110" s="127"/>
      <c r="CC110" s="210">
        <f>(ROUND($I110*$AU110,0))*$BU110</f>
        <v>0</v>
      </c>
      <c r="CD110" s="124"/>
      <c r="CE110" s="210">
        <f>(ROUND($I110*$AW110,0))*BW110</f>
        <v>0</v>
      </c>
      <c r="CF110" s="124"/>
      <c r="CG110" s="210">
        <f>(I110-(ROUND((I110*AU110),0))-(ROUND((I110*AW110),0)))*BY110</f>
        <v>0</v>
      </c>
      <c r="CH110" s="125"/>
      <c r="CI110" s="126"/>
      <c r="CJ110" s="127"/>
      <c r="CK110" s="210">
        <f t="shared" si="7"/>
        <v>0</v>
      </c>
      <c r="CL110" s="124"/>
      <c r="CM110" s="210">
        <f t="shared" si="8"/>
        <v>0</v>
      </c>
      <c r="CN110" s="124"/>
      <c r="CO110" s="210">
        <f t="shared" si="9"/>
        <v>0</v>
      </c>
      <c r="CP110" s="125"/>
      <c r="CQ110" s="126"/>
      <c r="CR110" s="127"/>
      <c r="CS110" s="210">
        <f>SUM(CK110:CO110)-SUM(CC110:CG110)</f>
        <v>0</v>
      </c>
      <c r="CT110" s="125"/>
      <c r="CU110" s="126"/>
      <c r="CV110" s="127"/>
      <c r="CW110" s="13">
        <v>0</v>
      </c>
      <c r="CX110" s="119"/>
      <c r="CZ110" s="120"/>
      <c r="DA110" s="5"/>
      <c r="DB110" s="121"/>
      <c r="DC110" s="5"/>
      <c r="DD110" s="121"/>
      <c r="DE110" s="5"/>
      <c r="DF110" s="119"/>
      <c r="DH110" s="120"/>
      <c r="DI110" s="13"/>
      <c r="DJ110" s="124"/>
      <c r="DK110" s="13"/>
      <c r="DL110" s="124"/>
      <c r="DM110" s="13"/>
      <c r="DN110" s="125"/>
      <c r="DO110" s="126"/>
      <c r="DP110" s="127"/>
      <c r="DQ110" s="210">
        <f t="shared" si="10"/>
        <v>0</v>
      </c>
      <c r="DR110" s="125"/>
      <c r="DS110" s="126"/>
      <c r="DT110" s="127"/>
      <c r="DU110" s="518">
        <f>($CS110+$CW110+$DQ110)</f>
        <v>0</v>
      </c>
      <c r="DV110" s="119"/>
    </row>
    <row r="111" spans="1:126" ht="5.15" customHeight="1" x14ac:dyDescent="0.35">
      <c r="A111" s="115"/>
      <c r="B111" s="32"/>
      <c r="C111" s="46"/>
      <c r="D111" s="32"/>
      <c r="E111" s="32"/>
      <c r="F111" s="36"/>
      <c r="H111" s="29"/>
      <c r="I111" s="139"/>
      <c r="J111" s="140"/>
      <c r="K111" s="141"/>
      <c r="L111" s="142"/>
      <c r="M111" s="139"/>
      <c r="N111" s="140"/>
      <c r="O111" s="141"/>
      <c r="P111" s="142"/>
      <c r="Q111" s="563"/>
      <c r="R111" s="563"/>
      <c r="S111" s="563"/>
      <c r="T111" s="140"/>
      <c r="U111" s="141"/>
      <c r="V111" s="142"/>
      <c r="W111" s="121"/>
      <c r="X111" s="36"/>
      <c r="Z111" s="29"/>
      <c r="AA111" s="32"/>
      <c r="AB111" s="322"/>
      <c r="AD111" s="29"/>
      <c r="AE111" s="528"/>
      <c r="AF111" s="36"/>
      <c r="AH111" s="29"/>
      <c r="AI111" s="139"/>
      <c r="AJ111" s="140"/>
      <c r="AK111" s="141"/>
      <c r="AL111" s="142"/>
      <c r="AM111" s="323"/>
      <c r="AN111" s="140"/>
      <c r="AO111" s="141"/>
      <c r="AP111" s="142"/>
      <c r="AQ111" s="139"/>
      <c r="AR111" s="36"/>
      <c r="AT111" s="29"/>
      <c r="AU111" s="529"/>
      <c r="AV111" s="529"/>
      <c r="AW111" s="529"/>
      <c r="AX111" s="529"/>
      <c r="AY111" s="529"/>
      <c r="AZ111" s="530"/>
      <c r="BA111" s="531"/>
      <c r="BB111" s="532"/>
      <c r="BC111" s="529"/>
      <c r="BD111" s="529"/>
      <c r="BE111" s="529"/>
      <c r="BF111" s="529"/>
      <c r="BG111" s="529"/>
      <c r="BH111" s="36"/>
      <c r="BJ111" s="29"/>
      <c r="BK111" s="121"/>
      <c r="BL111" s="139"/>
      <c r="BM111" s="121"/>
      <c r="BN111" s="139"/>
      <c r="BO111" s="121"/>
      <c r="BP111" s="139"/>
      <c r="BQ111" s="121"/>
      <c r="BR111" s="36"/>
      <c r="BT111" s="29"/>
      <c r="BU111" s="143"/>
      <c r="BV111" s="143"/>
      <c r="BW111" s="143"/>
      <c r="BX111" s="143"/>
      <c r="BY111" s="143"/>
      <c r="BZ111" s="144"/>
      <c r="CA111" s="145"/>
      <c r="CB111" s="146"/>
      <c r="CC111" s="124"/>
      <c r="CD111" s="143"/>
      <c r="CE111" s="124"/>
      <c r="CF111" s="143"/>
      <c r="CG111" s="124"/>
      <c r="CH111" s="144"/>
      <c r="CI111" s="145"/>
      <c r="CJ111" s="146"/>
      <c r="CK111" s="124"/>
      <c r="CL111" s="143"/>
      <c r="CM111" s="124"/>
      <c r="CN111" s="143"/>
      <c r="CO111" s="124"/>
      <c r="CP111" s="144"/>
      <c r="CQ111" s="145"/>
      <c r="CR111" s="146"/>
      <c r="CS111" s="124"/>
      <c r="CT111" s="144"/>
      <c r="CU111" s="145"/>
      <c r="CV111" s="146"/>
      <c r="CW111" s="153"/>
      <c r="CX111" s="36"/>
      <c r="CZ111" s="29"/>
      <c r="DA111" s="139"/>
      <c r="DB111" s="139"/>
      <c r="DC111" s="139"/>
      <c r="DD111" s="139"/>
      <c r="DE111" s="139"/>
      <c r="DF111" s="36"/>
      <c r="DH111" s="29"/>
      <c r="DI111" s="143"/>
      <c r="DJ111" s="143"/>
      <c r="DK111" s="143"/>
      <c r="DL111" s="143"/>
      <c r="DM111" s="143"/>
      <c r="DN111" s="144"/>
      <c r="DO111" s="145"/>
      <c r="DP111" s="146"/>
      <c r="DQ111" s="124"/>
      <c r="DR111" s="144"/>
      <c r="DS111" s="145"/>
      <c r="DT111" s="146"/>
      <c r="DU111" s="185"/>
      <c r="DV111" s="36"/>
    </row>
    <row r="112" spans="1:126" s="92" customFormat="1" x14ac:dyDescent="0.35">
      <c r="A112" s="118"/>
      <c r="B112" s="46"/>
      <c r="C112" s="243" t="str">
        <f t="shared" si="11"/>
        <v/>
      </c>
      <c r="D112" s="46"/>
      <c r="E112" s="4"/>
      <c r="F112" s="119"/>
      <c r="H112" s="120"/>
      <c r="I112" s="15"/>
      <c r="J112" s="122"/>
      <c r="K112" s="40"/>
      <c r="L112" s="123"/>
      <c r="M112" s="15"/>
      <c r="N112" s="122"/>
      <c r="O112" s="40"/>
      <c r="P112" s="123"/>
      <c r="Q112" s="560"/>
      <c r="R112" s="224"/>
      <c r="S112" s="560"/>
      <c r="T112" s="122"/>
      <c r="U112" s="40"/>
      <c r="V112" s="123"/>
      <c r="W112" s="209">
        <f>$M112-$Q112+$S112</f>
        <v>0</v>
      </c>
      <c r="X112" s="119"/>
      <c r="Z112" s="120"/>
      <c r="AA112" s="1"/>
      <c r="AB112" s="318">
        <v>1</v>
      </c>
      <c r="AD112" s="120"/>
      <c r="AE112" s="535">
        <f>CHOOSE($AB112,0.99943093,1.00632145,1.00146975,0.99856453,0.96673817,0.98892415,0.98892415,0.98892415,0.99876082,1.01516534,1.01472985,0.99881908)</f>
        <v>0.99943093000000005</v>
      </c>
      <c r="AF112" s="119"/>
      <c r="AH112" s="120"/>
      <c r="AI112" s="15"/>
      <c r="AJ112" s="122"/>
      <c r="AK112" s="40"/>
      <c r="AL112" s="123"/>
      <c r="AM112" s="209">
        <f t="shared" si="6"/>
        <v>0</v>
      </c>
      <c r="AN112" s="122"/>
      <c r="AO112" s="40"/>
      <c r="AP112" s="123"/>
      <c r="AQ112" s="15"/>
      <c r="AR112" s="119"/>
      <c r="AT112" s="120"/>
      <c r="AU112" s="14"/>
      <c r="AV112" s="524"/>
      <c r="AW112" s="14"/>
      <c r="AX112" s="524"/>
      <c r="AY112" s="14"/>
      <c r="AZ112" s="525"/>
      <c r="BA112" s="526"/>
      <c r="BB112" s="527"/>
      <c r="BC112" s="14"/>
      <c r="BD112" s="524"/>
      <c r="BE112" s="14"/>
      <c r="BF112" s="524"/>
      <c r="BG112" s="14"/>
      <c r="BH112" s="119"/>
      <c r="BJ112" s="120"/>
      <c r="BK112" s="209">
        <f>ROUND(BQ112*BC112,0)</f>
        <v>0</v>
      </c>
      <c r="BL112" s="121"/>
      <c r="BM112" s="209">
        <f>ROUND($BQ112*BE112,0)</f>
        <v>0</v>
      </c>
      <c r="BN112" s="121"/>
      <c r="BO112" s="209">
        <f>BQ112-BK112-BM112</f>
        <v>0</v>
      </c>
      <c r="BP112" s="121"/>
      <c r="BQ112" s="209">
        <f>$AM112-$AQ112</f>
        <v>0</v>
      </c>
      <c r="BR112" s="119"/>
      <c r="BT112" s="120"/>
      <c r="BU112" s="13"/>
      <c r="BV112" s="124"/>
      <c r="BW112" s="13"/>
      <c r="BX112" s="124"/>
      <c r="BY112" s="13"/>
      <c r="BZ112" s="125"/>
      <c r="CA112" s="126"/>
      <c r="CB112" s="127"/>
      <c r="CC112" s="210">
        <f>(ROUND($I112*$AU112,0))*$BU112</f>
        <v>0</v>
      </c>
      <c r="CD112" s="124"/>
      <c r="CE112" s="210">
        <f>(ROUND($I112*$AW112,0))*BW112</f>
        <v>0</v>
      </c>
      <c r="CF112" s="124"/>
      <c r="CG112" s="210">
        <f>(I112-(ROUND((I112*AU112),0))-(ROUND((I112*AW112),0)))*BY112</f>
        <v>0</v>
      </c>
      <c r="CH112" s="125"/>
      <c r="CI112" s="126"/>
      <c r="CJ112" s="127"/>
      <c r="CK112" s="210">
        <f t="shared" si="7"/>
        <v>0</v>
      </c>
      <c r="CL112" s="124"/>
      <c r="CM112" s="210">
        <f t="shared" si="8"/>
        <v>0</v>
      </c>
      <c r="CN112" s="124"/>
      <c r="CO112" s="210">
        <f t="shared" si="9"/>
        <v>0</v>
      </c>
      <c r="CP112" s="125"/>
      <c r="CQ112" s="126"/>
      <c r="CR112" s="127"/>
      <c r="CS112" s="210">
        <f>SUM(CK112:CO112)-SUM(CC112:CG112)</f>
        <v>0</v>
      </c>
      <c r="CT112" s="125"/>
      <c r="CU112" s="126"/>
      <c r="CV112" s="127"/>
      <c r="CW112" s="13">
        <v>0</v>
      </c>
      <c r="CX112" s="119"/>
      <c r="CZ112" s="120"/>
      <c r="DA112" s="5"/>
      <c r="DB112" s="121"/>
      <c r="DC112" s="5"/>
      <c r="DD112" s="121"/>
      <c r="DE112" s="5"/>
      <c r="DF112" s="119"/>
      <c r="DH112" s="120"/>
      <c r="DI112" s="13"/>
      <c r="DJ112" s="124"/>
      <c r="DK112" s="13"/>
      <c r="DL112" s="124"/>
      <c r="DM112" s="13"/>
      <c r="DN112" s="125"/>
      <c r="DO112" s="126"/>
      <c r="DP112" s="127"/>
      <c r="DQ112" s="210">
        <f t="shared" si="10"/>
        <v>0</v>
      </c>
      <c r="DR112" s="125"/>
      <c r="DS112" s="126"/>
      <c r="DT112" s="127"/>
      <c r="DU112" s="518">
        <f>($CS112+$CW112+$DQ112)</f>
        <v>0</v>
      </c>
      <c r="DV112" s="119"/>
    </row>
    <row r="113" spans="1:126" ht="5.15" customHeight="1" x14ac:dyDescent="0.35">
      <c r="A113" s="115"/>
      <c r="B113" s="32"/>
      <c r="C113" s="46"/>
      <c r="D113" s="32"/>
      <c r="E113" s="32"/>
      <c r="F113" s="36"/>
      <c r="H113" s="29"/>
      <c r="I113" s="139"/>
      <c r="J113" s="140"/>
      <c r="K113" s="141"/>
      <c r="L113" s="142"/>
      <c r="M113" s="139"/>
      <c r="N113" s="140"/>
      <c r="O113" s="141"/>
      <c r="P113" s="142"/>
      <c r="Q113" s="563"/>
      <c r="R113" s="563"/>
      <c r="S113" s="563"/>
      <c r="T113" s="140"/>
      <c r="U113" s="141"/>
      <c r="V113" s="142"/>
      <c r="W113" s="121"/>
      <c r="X113" s="36"/>
      <c r="Z113" s="29"/>
      <c r="AA113" s="32"/>
      <c r="AB113" s="322"/>
      <c r="AD113" s="29"/>
      <c r="AE113" s="528"/>
      <c r="AF113" s="36"/>
      <c r="AH113" s="29"/>
      <c r="AI113" s="139"/>
      <c r="AJ113" s="140"/>
      <c r="AK113" s="141"/>
      <c r="AL113" s="142"/>
      <c r="AM113" s="323"/>
      <c r="AN113" s="140"/>
      <c r="AO113" s="141"/>
      <c r="AP113" s="142"/>
      <c r="AQ113" s="139"/>
      <c r="AR113" s="36"/>
      <c r="AT113" s="29"/>
      <c r="AU113" s="529"/>
      <c r="AV113" s="529"/>
      <c r="AW113" s="529"/>
      <c r="AX113" s="529"/>
      <c r="AY113" s="529"/>
      <c r="AZ113" s="530"/>
      <c r="BA113" s="531"/>
      <c r="BB113" s="532"/>
      <c r="BC113" s="529"/>
      <c r="BD113" s="529"/>
      <c r="BE113" s="529"/>
      <c r="BF113" s="529"/>
      <c r="BG113" s="529"/>
      <c r="BH113" s="36"/>
      <c r="BJ113" s="29"/>
      <c r="BK113" s="121"/>
      <c r="BL113" s="139"/>
      <c r="BM113" s="121"/>
      <c r="BN113" s="139"/>
      <c r="BO113" s="121"/>
      <c r="BP113" s="139"/>
      <c r="BQ113" s="121"/>
      <c r="BR113" s="36"/>
      <c r="BT113" s="29"/>
      <c r="BU113" s="143"/>
      <c r="BV113" s="143"/>
      <c r="BW113" s="143"/>
      <c r="BX113" s="143"/>
      <c r="BY113" s="143"/>
      <c r="BZ113" s="144"/>
      <c r="CA113" s="145"/>
      <c r="CB113" s="146"/>
      <c r="CC113" s="124"/>
      <c r="CD113" s="143"/>
      <c r="CE113" s="124"/>
      <c r="CF113" s="143"/>
      <c r="CG113" s="124"/>
      <c r="CH113" s="144"/>
      <c r="CI113" s="145"/>
      <c r="CJ113" s="146"/>
      <c r="CK113" s="124"/>
      <c r="CL113" s="143"/>
      <c r="CM113" s="124"/>
      <c r="CN113" s="143"/>
      <c r="CO113" s="124"/>
      <c r="CP113" s="144"/>
      <c r="CQ113" s="145"/>
      <c r="CR113" s="146"/>
      <c r="CS113" s="124"/>
      <c r="CT113" s="144"/>
      <c r="CU113" s="145"/>
      <c r="CV113" s="146"/>
      <c r="CW113" s="153"/>
      <c r="CX113" s="36"/>
      <c r="CZ113" s="29"/>
      <c r="DA113" s="139"/>
      <c r="DB113" s="139"/>
      <c r="DC113" s="139"/>
      <c r="DD113" s="139"/>
      <c r="DE113" s="139"/>
      <c r="DF113" s="36"/>
      <c r="DH113" s="29"/>
      <c r="DI113" s="143"/>
      <c r="DJ113" s="143"/>
      <c r="DK113" s="143"/>
      <c r="DL113" s="143"/>
      <c r="DM113" s="143"/>
      <c r="DN113" s="144"/>
      <c r="DO113" s="145"/>
      <c r="DP113" s="146"/>
      <c r="DQ113" s="124"/>
      <c r="DR113" s="144"/>
      <c r="DS113" s="145"/>
      <c r="DT113" s="146"/>
      <c r="DU113" s="185"/>
      <c r="DV113" s="36"/>
    </row>
    <row r="114" spans="1:126" s="92" customFormat="1" x14ac:dyDescent="0.35">
      <c r="A114" s="118"/>
      <c r="B114" s="46"/>
      <c r="C114" s="243" t="str">
        <f t="shared" si="11"/>
        <v/>
      </c>
      <c r="D114" s="46"/>
      <c r="E114" s="4"/>
      <c r="F114" s="119"/>
      <c r="H114" s="120"/>
      <c r="I114" s="15"/>
      <c r="J114" s="122"/>
      <c r="K114" s="40"/>
      <c r="L114" s="123"/>
      <c r="M114" s="15"/>
      <c r="N114" s="122"/>
      <c r="O114" s="40"/>
      <c r="P114" s="123"/>
      <c r="Q114" s="560"/>
      <c r="R114" s="224"/>
      <c r="S114" s="560"/>
      <c r="T114" s="122"/>
      <c r="U114" s="40"/>
      <c r="V114" s="123"/>
      <c r="W114" s="209">
        <f>$M114-$Q114+$S114</f>
        <v>0</v>
      </c>
      <c r="X114" s="119"/>
      <c r="Z114" s="120"/>
      <c r="AA114" s="1"/>
      <c r="AB114" s="318">
        <v>1</v>
      </c>
      <c r="AD114" s="120"/>
      <c r="AE114" s="535">
        <f>CHOOSE($AB114,0.99943093,1.00632145,1.00146975,0.99856453,0.96673817,0.98892415,0.98892415,0.98892415,0.99876082,1.01516534,1.01472985,0.99881908)</f>
        <v>0.99943093000000005</v>
      </c>
      <c r="AF114" s="119"/>
      <c r="AH114" s="120"/>
      <c r="AI114" s="15"/>
      <c r="AJ114" s="122"/>
      <c r="AK114" s="40"/>
      <c r="AL114" s="123"/>
      <c r="AM114" s="209">
        <f t="shared" si="6"/>
        <v>0</v>
      </c>
      <c r="AN114" s="122"/>
      <c r="AO114" s="40"/>
      <c r="AP114" s="123"/>
      <c r="AQ114" s="15"/>
      <c r="AR114" s="119"/>
      <c r="AT114" s="120"/>
      <c r="AU114" s="14"/>
      <c r="AV114" s="524"/>
      <c r="AW114" s="14"/>
      <c r="AX114" s="524"/>
      <c r="AY114" s="14"/>
      <c r="AZ114" s="525"/>
      <c r="BA114" s="526"/>
      <c r="BB114" s="527"/>
      <c r="BC114" s="14"/>
      <c r="BD114" s="524"/>
      <c r="BE114" s="14"/>
      <c r="BF114" s="524"/>
      <c r="BG114" s="14"/>
      <c r="BH114" s="119"/>
      <c r="BJ114" s="120"/>
      <c r="BK114" s="209">
        <f>ROUND(BQ114*BC114,0)</f>
        <v>0</v>
      </c>
      <c r="BL114" s="121"/>
      <c r="BM114" s="209">
        <f>ROUND($BQ114*BE114,0)</f>
        <v>0</v>
      </c>
      <c r="BN114" s="121"/>
      <c r="BO114" s="209">
        <f>BQ114-BK114-BM114</f>
        <v>0</v>
      </c>
      <c r="BP114" s="121"/>
      <c r="BQ114" s="209">
        <f>$AM114-$AQ114</f>
        <v>0</v>
      </c>
      <c r="BR114" s="119"/>
      <c r="BT114" s="120"/>
      <c r="BU114" s="13"/>
      <c r="BV114" s="124"/>
      <c r="BW114" s="13"/>
      <c r="BX114" s="124"/>
      <c r="BY114" s="13"/>
      <c r="BZ114" s="125"/>
      <c r="CA114" s="126"/>
      <c r="CB114" s="127"/>
      <c r="CC114" s="210">
        <f>(ROUND($I114*$AU114,0))*$BU114</f>
        <v>0</v>
      </c>
      <c r="CD114" s="124"/>
      <c r="CE114" s="210">
        <f>(ROUND($I114*$AW114,0))*BW114</f>
        <v>0</v>
      </c>
      <c r="CF114" s="124"/>
      <c r="CG114" s="210">
        <f>(I114-(ROUND((I114*AU114),0))-(ROUND((I114*AW114),0)))*BY114</f>
        <v>0</v>
      </c>
      <c r="CH114" s="125"/>
      <c r="CI114" s="126"/>
      <c r="CJ114" s="127"/>
      <c r="CK114" s="210">
        <f t="shared" si="7"/>
        <v>0</v>
      </c>
      <c r="CL114" s="124"/>
      <c r="CM114" s="210">
        <f t="shared" si="8"/>
        <v>0</v>
      </c>
      <c r="CN114" s="124"/>
      <c r="CO114" s="210">
        <f t="shared" si="9"/>
        <v>0</v>
      </c>
      <c r="CP114" s="125"/>
      <c r="CQ114" s="126"/>
      <c r="CR114" s="127"/>
      <c r="CS114" s="210">
        <f>SUM(CK114:CO114)-SUM(CC114:CG114)</f>
        <v>0</v>
      </c>
      <c r="CT114" s="125"/>
      <c r="CU114" s="126"/>
      <c r="CV114" s="127"/>
      <c r="CW114" s="13">
        <v>0</v>
      </c>
      <c r="CX114" s="119"/>
      <c r="CZ114" s="120"/>
      <c r="DA114" s="5"/>
      <c r="DB114" s="121"/>
      <c r="DC114" s="5"/>
      <c r="DD114" s="121"/>
      <c r="DE114" s="5"/>
      <c r="DF114" s="119"/>
      <c r="DH114" s="120"/>
      <c r="DI114" s="13"/>
      <c r="DJ114" s="124"/>
      <c r="DK114" s="13"/>
      <c r="DL114" s="124"/>
      <c r="DM114" s="13"/>
      <c r="DN114" s="125"/>
      <c r="DO114" s="126"/>
      <c r="DP114" s="127"/>
      <c r="DQ114" s="210">
        <f t="shared" si="10"/>
        <v>0</v>
      </c>
      <c r="DR114" s="125"/>
      <c r="DS114" s="126"/>
      <c r="DT114" s="127"/>
      <c r="DU114" s="518">
        <f>($CS114+$CW114+$DQ114)</f>
        <v>0</v>
      </c>
      <c r="DV114" s="119"/>
    </row>
    <row r="115" spans="1:126" ht="5.15" customHeight="1" x14ac:dyDescent="0.35">
      <c r="A115" s="115"/>
      <c r="B115" s="32"/>
      <c r="C115" s="46"/>
      <c r="D115" s="32"/>
      <c r="E115" s="32"/>
      <c r="F115" s="36"/>
      <c r="H115" s="29"/>
      <c r="I115" s="139"/>
      <c r="J115" s="140"/>
      <c r="K115" s="141"/>
      <c r="L115" s="142"/>
      <c r="M115" s="139"/>
      <c r="N115" s="140"/>
      <c r="O115" s="141"/>
      <c r="P115" s="142"/>
      <c r="Q115" s="563"/>
      <c r="R115" s="563"/>
      <c r="S115" s="563"/>
      <c r="T115" s="140"/>
      <c r="U115" s="141"/>
      <c r="V115" s="142"/>
      <c r="W115" s="121"/>
      <c r="X115" s="36"/>
      <c r="Z115" s="29"/>
      <c r="AA115" s="32"/>
      <c r="AB115" s="322"/>
      <c r="AD115" s="29"/>
      <c r="AE115" s="528"/>
      <c r="AF115" s="36"/>
      <c r="AH115" s="29"/>
      <c r="AI115" s="139"/>
      <c r="AJ115" s="140"/>
      <c r="AK115" s="141"/>
      <c r="AL115" s="142"/>
      <c r="AM115" s="323"/>
      <c r="AN115" s="140"/>
      <c r="AO115" s="141"/>
      <c r="AP115" s="142"/>
      <c r="AQ115" s="139"/>
      <c r="AR115" s="36"/>
      <c r="AT115" s="29"/>
      <c r="AU115" s="529"/>
      <c r="AV115" s="529"/>
      <c r="AW115" s="529"/>
      <c r="AX115" s="529"/>
      <c r="AY115" s="529"/>
      <c r="AZ115" s="530"/>
      <c r="BA115" s="531"/>
      <c r="BB115" s="532"/>
      <c r="BC115" s="529"/>
      <c r="BD115" s="529"/>
      <c r="BE115" s="529"/>
      <c r="BF115" s="529"/>
      <c r="BG115" s="529"/>
      <c r="BH115" s="36"/>
      <c r="BJ115" s="29"/>
      <c r="BK115" s="121"/>
      <c r="BL115" s="139"/>
      <c r="BM115" s="121"/>
      <c r="BN115" s="139"/>
      <c r="BO115" s="121"/>
      <c r="BP115" s="139"/>
      <c r="BQ115" s="121"/>
      <c r="BR115" s="36"/>
      <c r="BT115" s="29"/>
      <c r="BU115" s="143"/>
      <c r="BV115" s="143"/>
      <c r="BW115" s="143"/>
      <c r="BX115" s="143"/>
      <c r="BY115" s="143"/>
      <c r="BZ115" s="144"/>
      <c r="CA115" s="145"/>
      <c r="CB115" s="146"/>
      <c r="CC115" s="124"/>
      <c r="CD115" s="143"/>
      <c r="CE115" s="124"/>
      <c r="CF115" s="143"/>
      <c r="CG115" s="124"/>
      <c r="CH115" s="144"/>
      <c r="CI115" s="145"/>
      <c r="CJ115" s="146"/>
      <c r="CK115" s="124"/>
      <c r="CL115" s="143"/>
      <c r="CM115" s="124"/>
      <c r="CN115" s="143"/>
      <c r="CO115" s="124"/>
      <c r="CP115" s="144"/>
      <c r="CQ115" s="145"/>
      <c r="CR115" s="146"/>
      <c r="CS115" s="124"/>
      <c r="CT115" s="144"/>
      <c r="CU115" s="145"/>
      <c r="CV115" s="146"/>
      <c r="CW115" s="153"/>
      <c r="CX115" s="36"/>
      <c r="CZ115" s="29"/>
      <c r="DA115" s="139"/>
      <c r="DB115" s="139"/>
      <c r="DC115" s="139"/>
      <c r="DD115" s="139"/>
      <c r="DE115" s="139"/>
      <c r="DF115" s="36"/>
      <c r="DH115" s="29"/>
      <c r="DI115" s="143"/>
      <c r="DJ115" s="143"/>
      <c r="DK115" s="143"/>
      <c r="DL115" s="143"/>
      <c r="DM115" s="143"/>
      <c r="DN115" s="144"/>
      <c r="DO115" s="145"/>
      <c r="DP115" s="146"/>
      <c r="DQ115" s="124"/>
      <c r="DR115" s="144"/>
      <c r="DS115" s="145"/>
      <c r="DT115" s="146"/>
      <c r="DU115" s="185"/>
      <c r="DV115" s="36"/>
    </row>
    <row r="116" spans="1:126" s="92" customFormat="1" x14ac:dyDescent="0.35">
      <c r="A116" s="118"/>
      <c r="B116" s="46"/>
      <c r="C116" s="11"/>
      <c r="D116" s="46"/>
      <c r="E116" s="4"/>
      <c r="F116" s="119"/>
      <c r="H116" s="120"/>
      <c r="I116" s="15"/>
      <c r="J116" s="122"/>
      <c r="K116" s="40"/>
      <c r="L116" s="123"/>
      <c r="M116" s="15"/>
      <c r="N116" s="122"/>
      <c r="O116" s="40"/>
      <c r="P116" s="123"/>
      <c r="Q116" s="560"/>
      <c r="R116" s="224"/>
      <c r="S116" s="560"/>
      <c r="T116" s="122"/>
      <c r="U116" s="40"/>
      <c r="V116" s="123"/>
      <c r="W116" s="209">
        <f>$M116-$Q116+$S116</f>
        <v>0</v>
      </c>
      <c r="X116" s="119"/>
      <c r="Z116" s="120"/>
      <c r="AA116" s="1"/>
      <c r="AB116" s="318">
        <v>1</v>
      </c>
      <c r="AD116" s="120"/>
      <c r="AE116" s="535">
        <f>CHOOSE($AB116,0.99943093,1.00632145,1.00146975,0.99856453,0.96673817,0.98892415,0.98892415,0.98892415,0.99876082,1.01516534,1.01472985,0.99881908)</f>
        <v>0.99943093000000005</v>
      </c>
      <c r="AF116" s="119"/>
      <c r="AH116" s="120"/>
      <c r="AI116" s="15"/>
      <c r="AJ116" s="122"/>
      <c r="AK116" s="40"/>
      <c r="AL116" s="123"/>
      <c r="AM116" s="209">
        <f t="shared" si="6"/>
        <v>0</v>
      </c>
      <c r="AN116" s="122"/>
      <c r="AO116" s="40"/>
      <c r="AP116" s="123"/>
      <c r="AQ116" s="15"/>
      <c r="AR116" s="119"/>
      <c r="AT116" s="120"/>
      <c r="AU116" s="14"/>
      <c r="AV116" s="524"/>
      <c r="AW116" s="14"/>
      <c r="AX116" s="524"/>
      <c r="AY116" s="14"/>
      <c r="AZ116" s="525"/>
      <c r="BA116" s="526"/>
      <c r="BB116" s="527"/>
      <c r="BC116" s="14"/>
      <c r="BD116" s="524"/>
      <c r="BE116" s="14"/>
      <c r="BF116" s="524"/>
      <c r="BG116" s="14"/>
      <c r="BH116" s="119"/>
      <c r="BJ116" s="120"/>
      <c r="BK116" s="209">
        <f>ROUND(BQ116*BC116,0)</f>
        <v>0</v>
      </c>
      <c r="BL116" s="121"/>
      <c r="BM116" s="209">
        <f>ROUND($BQ116*BE116,0)</f>
        <v>0</v>
      </c>
      <c r="BN116" s="121"/>
      <c r="BO116" s="209">
        <f>BQ116-BK116-BM116</f>
        <v>0</v>
      </c>
      <c r="BP116" s="121"/>
      <c r="BQ116" s="209">
        <f>$AM116-$AQ116</f>
        <v>0</v>
      </c>
      <c r="BR116" s="119"/>
      <c r="BT116" s="120"/>
      <c r="BU116" s="13"/>
      <c r="BV116" s="124"/>
      <c r="BW116" s="13"/>
      <c r="BX116" s="124"/>
      <c r="BY116" s="13"/>
      <c r="BZ116" s="125"/>
      <c r="CA116" s="126"/>
      <c r="CB116" s="127"/>
      <c r="CC116" s="210">
        <f>(ROUND($I116*$AU116,0))*$BU116</f>
        <v>0</v>
      </c>
      <c r="CD116" s="124"/>
      <c r="CE116" s="210">
        <f>(ROUND($I116*$AW116,0))*BW116</f>
        <v>0</v>
      </c>
      <c r="CF116" s="124"/>
      <c r="CG116" s="210">
        <f>(I116-(ROUND((I116*AU116),0))-(ROUND((I116*AW116),0)))*BY116</f>
        <v>0</v>
      </c>
      <c r="CH116" s="125"/>
      <c r="CI116" s="126"/>
      <c r="CJ116" s="127"/>
      <c r="CK116" s="210">
        <f t="shared" si="7"/>
        <v>0</v>
      </c>
      <c r="CL116" s="124"/>
      <c r="CM116" s="210">
        <f t="shared" si="8"/>
        <v>0</v>
      </c>
      <c r="CN116" s="124"/>
      <c r="CO116" s="210">
        <f t="shared" si="9"/>
        <v>0</v>
      </c>
      <c r="CP116" s="125"/>
      <c r="CQ116" s="126"/>
      <c r="CR116" s="127"/>
      <c r="CS116" s="210">
        <f>SUM(CK116:CO116)-SUM(CC116:CG116)</f>
        <v>0</v>
      </c>
      <c r="CT116" s="125"/>
      <c r="CU116" s="126"/>
      <c r="CV116" s="127"/>
      <c r="CW116" s="13">
        <v>0</v>
      </c>
      <c r="CX116" s="119"/>
      <c r="CZ116" s="120"/>
      <c r="DA116" s="5"/>
      <c r="DB116" s="121"/>
      <c r="DC116" s="5"/>
      <c r="DD116" s="121"/>
      <c r="DE116" s="5"/>
      <c r="DF116" s="119"/>
      <c r="DH116" s="120"/>
      <c r="DI116" s="13"/>
      <c r="DJ116" s="124"/>
      <c r="DK116" s="13"/>
      <c r="DL116" s="124"/>
      <c r="DM116" s="13"/>
      <c r="DN116" s="125"/>
      <c r="DO116" s="126"/>
      <c r="DP116" s="127"/>
      <c r="DQ116" s="210">
        <f t="shared" si="10"/>
        <v>0</v>
      </c>
      <c r="DR116" s="125"/>
      <c r="DS116" s="126"/>
      <c r="DT116" s="127"/>
      <c r="DU116" s="518">
        <f>($CS116+$CW116+$DQ116)</f>
        <v>0</v>
      </c>
      <c r="DV116" s="119"/>
    </row>
    <row r="117" spans="1:126" ht="5.15" customHeight="1" x14ac:dyDescent="0.35">
      <c r="A117" s="115"/>
      <c r="B117" s="32"/>
      <c r="C117" s="46"/>
      <c r="D117" s="32"/>
      <c r="E117" s="32"/>
      <c r="F117" s="36"/>
      <c r="H117" s="29"/>
      <c r="I117" s="139"/>
      <c r="J117" s="140"/>
      <c r="K117" s="141"/>
      <c r="L117" s="142"/>
      <c r="M117" s="139"/>
      <c r="N117" s="140"/>
      <c r="O117" s="141"/>
      <c r="P117" s="142"/>
      <c r="Q117" s="563"/>
      <c r="R117" s="563"/>
      <c r="S117" s="563"/>
      <c r="T117" s="140"/>
      <c r="U117" s="141"/>
      <c r="V117" s="142"/>
      <c r="W117" s="121"/>
      <c r="X117" s="36"/>
      <c r="Z117" s="29"/>
      <c r="AA117" s="32"/>
      <c r="AB117" s="322"/>
      <c r="AD117" s="29"/>
      <c r="AE117" s="528"/>
      <c r="AF117" s="36"/>
      <c r="AH117" s="29"/>
      <c r="AI117" s="139"/>
      <c r="AJ117" s="140"/>
      <c r="AK117" s="141"/>
      <c r="AL117" s="142"/>
      <c r="AM117" s="323"/>
      <c r="AN117" s="140"/>
      <c r="AO117" s="141"/>
      <c r="AP117" s="142"/>
      <c r="AQ117" s="139"/>
      <c r="AR117" s="36"/>
      <c r="AT117" s="29"/>
      <c r="AU117" s="529"/>
      <c r="AV117" s="529"/>
      <c r="AW117" s="529"/>
      <c r="AX117" s="529"/>
      <c r="AY117" s="529"/>
      <c r="AZ117" s="530"/>
      <c r="BA117" s="531"/>
      <c r="BB117" s="532"/>
      <c r="BC117" s="529"/>
      <c r="BD117" s="529"/>
      <c r="BE117" s="529"/>
      <c r="BF117" s="529"/>
      <c r="BG117" s="529"/>
      <c r="BH117" s="36"/>
      <c r="BJ117" s="29"/>
      <c r="BK117" s="121"/>
      <c r="BL117" s="139"/>
      <c r="BM117" s="121"/>
      <c r="BN117" s="139"/>
      <c r="BO117" s="121"/>
      <c r="BP117" s="139"/>
      <c r="BQ117" s="121"/>
      <c r="BR117" s="36"/>
      <c r="BT117" s="29"/>
      <c r="BU117" s="143"/>
      <c r="BV117" s="143"/>
      <c r="BW117" s="143"/>
      <c r="BX117" s="143"/>
      <c r="BY117" s="143"/>
      <c r="BZ117" s="144"/>
      <c r="CA117" s="145"/>
      <c r="CB117" s="146"/>
      <c r="CC117" s="124"/>
      <c r="CD117" s="143"/>
      <c r="CE117" s="124"/>
      <c r="CF117" s="143"/>
      <c r="CG117" s="124"/>
      <c r="CH117" s="144"/>
      <c r="CI117" s="145"/>
      <c r="CJ117" s="146"/>
      <c r="CK117" s="124"/>
      <c r="CL117" s="143"/>
      <c r="CM117" s="124"/>
      <c r="CN117" s="143"/>
      <c r="CO117" s="124"/>
      <c r="CP117" s="144"/>
      <c r="CQ117" s="145"/>
      <c r="CR117" s="146"/>
      <c r="CS117" s="124"/>
      <c r="CT117" s="144"/>
      <c r="CU117" s="145"/>
      <c r="CV117" s="146"/>
      <c r="CW117" s="153"/>
      <c r="CX117" s="36"/>
      <c r="CZ117" s="29"/>
      <c r="DA117" s="139"/>
      <c r="DB117" s="139"/>
      <c r="DC117" s="139"/>
      <c r="DD117" s="139"/>
      <c r="DE117" s="139"/>
      <c r="DF117" s="36"/>
      <c r="DH117" s="29"/>
      <c r="DI117" s="143"/>
      <c r="DJ117" s="143"/>
      <c r="DK117" s="143"/>
      <c r="DL117" s="143"/>
      <c r="DM117" s="143"/>
      <c r="DN117" s="144"/>
      <c r="DO117" s="145"/>
      <c r="DP117" s="146"/>
      <c r="DQ117" s="124"/>
      <c r="DR117" s="144"/>
      <c r="DS117" s="145"/>
      <c r="DT117" s="146"/>
      <c r="DU117" s="185"/>
      <c r="DV117" s="36"/>
    </row>
    <row r="118" spans="1:126" s="92" customFormat="1" x14ac:dyDescent="0.35">
      <c r="A118" s="118"/>
      <c r="B118" s="46"/>
      <c r="C118" s="11"/>
      <c r="D118" s="46"/>
      <c r="E118" s="4"/>
      <c r="F118" s="119"/>
      <c r="H118" s="120"/>
      <c r="I118" s="15"/>
      <c r="J118" s="122"/>
      <c r="K118" s="40"/>
      <c r="L118" s="123"/>
      <c r="M118" s="15"/>
      <c r="N118" s="122"/>
      <c r="O118" s="40"/>
      <c r="P118" s="123"/>
      <c r="Q118" s="560"/>
      <c r="R118" s="224"/>
      <c r="S118" s="560"/>
      <c r="T118" s="122"/>
      <c r="U118" s="40"/>
      <c r="V118" s="123"/>
      <c r="W118" s="209">
        <f>$M118-$Q118+$S118</f>
        <v>0</v>
      </c>
      <c r="X118" s="119"/>
      <c r="Z118" s="120"/>
      <c r="AA118" s="1"/>
      <c r="AB118" s="318">
        <v>1</v>
      </c>
      <c r="AD118" s="120"/>
      <c r="AE118" s="535">
        <f>CHOOSE($AB118,0.99943093,1.00632145,1.00146975,0.99856453,0.96673817,0.98892415,0.98892415,0.98892415,0.99876082,1.01516534,1.01472985,0.99881908)</f>
        <v>0.99943093000000005</v>
      </c>
      <c r="AF118" s="119"/>
      <c r="AH118" s="120"/>
      <c r="AI118" s="15"/>
      <c r="AJ118" s="122"/>
      <c r="AK118" s="40"/>
      <c r="AL118" s="123"/>
      <c r="AM118" s="209">
        <f t="shared" si="6"/>
        <v>0</v>
      </c>
      <c r="AN118" s="122"/>
      <c r="AO118" s="40"/>
      <c r="AP118" s="123"/>
      <c r="AQ118" s="15"/>
      <c r="AR118" s="119"/>
      <c r="AT118" s="120"/>
      <c r="AU118" s="14"/>
      <c r="AV118" s="524"/>
      <c r="AW118" s="14"/>
      <c r="AX118" s="524"/>
      <c r="AY118" s="14"/>
      <c r="AZ118" s="525"/>
      <c r="BA118" s="526"/>
      <c r="BB118" s="527"/>
      <c r="BC118" s="14"/>
      <c r="BD118" s="524"/>
      <c r="BE118" s="14"/>
      <c r="BF118" s="524"/>
      <c r="BG118" s="14"/>
      <c r="BH118" s="119"/>
      <c r="BJ118" s="120"/>
      <c r="BK118" s="209">
        <f>ROUND(BQ118*BC118,0)</f>
        <v>0</v>
      </c>
      <c r="BL118" s="121"/>
      <c r="BM118" s="209">
        <f>ROUND($BQ118*BE118,0)</f>
        <v>0</v>
      </c>
      <c r="BN118" s="121"/>
      <c r="BO118" s="209">
        <f>BQ118-BK118-BM118</f>
        <v>0</v>
      </c>
      <c r="BP118" s="121"/>
      <c r="BQ118" s="209">
        <f>$AM118-$AQ118</f>
        <v>0</v>
      </c>
      <c r="BR118" s="119"/>
      <c r="BT118" s="120"/>
      <c r="BU118" s="13"/>
      <c r="BV118" s="124"/>
      <c r="BW118" s="13"/>
      <c r="BX118" s="124"/>
      <c r="BY118" s="13"/>
      <c r="BZ118" s="125"/>
      <c r="CA118" s="126"/>
      <c r="CB118" s="127"/>
      <c r="CC118" s="210">
        <f>(ROUND($I118*$AU118,0))*$BU118</f>
        <v>0</v>
      </c>
      <c r="CD118" s="124"/>
      <c r="CE118" s="210">
        <f>(ROUND($I118*$AW118,0))*BW118</f>
        <v>0</v>
      </c>
      <c r="CF118" s="124"/>
      <c r="CG118" s="210">
        <f>(I118-(ROUND((I118*AU118),0))-(ROUND((I118*AW118),0)))*BY118</f>
        <v>0</v>
      </c>
      <c r="CH118" s="125"/>
      <c r="CI118" s="126"/>
      <c r="CJ118" s="127"/>
      <c r="CK118" s="210">
        <f t="shared" si="7"/>
        <v>0</v>
      </c>
      <c r="CL118" s="124"/>
      <c r="CM118" s="210">
        <f t="shared" si="8"/>
        <v>0</v>
      </c>
      <c r="CN118" s="124"/>
      <c r="CO118" s="210">
        <f>$BO118*$BY118</f>
        <v>0</v>
      </c>
      <c r="CP118" s="125"/>
      <c r="CQ118" s="126"/>
      <c r="CR118" s="127"/>
      <c r="CS118" s="210">
        <f>SUM(CK118:CO118)-SUM(CC118:CG118)</f>
        <v>0</v>
      </c>
      <c r="CT118" s="125"/>
      <c r="CU118" s="126"/>
      <c r="CV118" s="127"/>
      <c r="CW118" s="13">
        <v>0</v>
      </c>
      <c r="CX118" s="119"/>
      <c r="CZ118" s="120"/>
      <c r="DA118" s="5"/>
      <c r="DB118" s="121"/>
      <c r="DC118" s="5"/>
      <c r="DD118" s="121"/>
      <c r="DE118" s="5"/>
      <c r="DF118" s="119"/>
      <c r="DH118" s="120"/>
      <c r="DI118" s="13"/>
      <c r="DJ118" s="124"/>
      <c r="DK118" s="13"/>
      <c r="DL118" s="124"/>
      <c r="DM118" s="13"/>
      <c r="DN118" s="125"/>
      <c r="DO118" s="126"/>
      <c r="DP118" s="127"/>
      <c r="DQ118" s="210">
        <f t="shared" si="10"/>
        <v>0</v>
      </c>
      <c r="DR118" s="125"/>
      <c r="DS118" s="126"/>
      <c r="DT118" s="127"/>
      <c r="DU118" s="518">
        <f>($CS118+$CW118+$DQ118)</f>
        <v>0</v>
      </c>
      <c r="DV118" s="119"/>
    </row>
    <row r="119" spans="1:126" ht="5.15" customHeight="1" thickBot="1" x14ac:dyDescent="0.4">
      <c r="A119" s="115"/>
      <c r="B119" s="29"/>
      <c r="C119" s="46"/>
      <c r="D119" s="32"/>
      <c r="E119" s="32"/>
      <c r="F119" s="36"/>
      <c r="G119" s="312"/>
      <c r="H119" s="29"/>
      <c r="I119" s="139"/>
      <c r="J119" s="140"/>
      <c r="K119" s="328"/>
      <c r="L119" s="142"/>
      <c r="M119" s="139"/>
      <c r="N119" s="140"/>
      <c r="O119" s="141"/>
      <c r="P119" s="142"/>
      <c r="Q119" s="563"/>
      <c r="R119" s="563"/>
      <c r="S119" s="563"/>
      <c r="T119" s="140"/>
      <c r="U119" s="141"/>
      <c r="V119" s="142"/>
      <c r="W119" s="121"/>
      <c r="X119" s="36"/>
      <c r="Z119" s="29"/>
      <c r="AA119" s="32"/>
      <c r="AB119" s="322"/>
      <c r="AD119" s="29"/>
      <c r="AE119" s="528"/>
      <c r="AF119" s="36"/>
      <c r="AG119" s="312"/>
      <c r="AH119" s="29"/>
      <c r="AI119" s="139"/>
      <c r="AJ119" s="140"/>
      <c r="AK119" s="141"/>
      <c r="AL119" s="142"/>
      <c r="AM119" s="121"/>
      <c r="AN119" s="140"/>
      <c r="AO119" s="328"/>
      <c r="AP119" s="142"/>
      <c r="AQ119" s="139"/>
      <c r="AR119" s="36"/>
      <c r="AS119" s="312"/>
      <c r="AT119" s="29"/>
      <c r="AU119" s="32"/>
      <c r="AV119" s="32"/>
      <c r="AW119" s="32"/>
      <c r="AX119" s="32"/>
      <c r="AY119" s="32"/>
      <c r="AZ119" s="36"/>
      <c r="BB119" s="29"/>
      <c r="BC119" s="32"/>
      <c r="BD119" s="32"/>
      <c r="BE119" s="32"/>
      <c r="BF119" s="32"/>
      <c r="BG119" s="32"/>
      <c r="BH119" s="36"/>
      <c r="BJ119" s="29"/>
      <c r="BK119" s="121"/>
      <c r="BL119" s="139"/>
      <c r="BM119" s="121"/>
      <c r="BN119" s="139"/>
      <c r="BO119" s="121"/>
      <c r="BP119" s="139"/>
      <c r="BQ119" s="121"/>
      <c r="BR119" s="36"/>
      <c r="BT119" s="29"/>
      <c r="BU119" s="508"/>
      <c r="BV119" s="508"/>
      <c r="BW119" s="508"/>
      <c r="BX119" s="508"/>
      <c r="BY119" s="508"/>
      <c r="BZ119" s="36"/>
      <c r="CB119" s="29"/>
      <c r="CC119" s="511"/>
      <c r="CD119" s="32"/>
      <c r="CE119" s="511"/>
      <c r="CF119" s="32"/>
      <c r="CG119" s="511"/>
      <c r="CH119" s="36"/>
      <c r="CJ119" s="29"/>
      <c r="CK119" s="511"/>
      <c r="CL119" s="32"/>
      <c r="CM119" s="511"/>
      <c r="CN119" s="32"/>
      <c r="CO119" s="511"/>
      <c r="CP119" s="36"/>
      <c r="CQ119" s="312"/>
      <c r="CR119" s="29"/>
      <c r="CS119" s="533"/>
      <c r="CT119" s="36"/>
      <c r="CU119" s="312"/>
      <c r="CV119" s="29"/>
      <c r="CW119" s="510"/>
      <c r="CX119" s="36"/>
      <c r="CZ119" s="29"/>
      <c r="DA119" s="139"/>
      <c r="DB119" s="139"/>
      <c r="DC119" s="139"/>
      <c r="DD119" s="139"/>
      <c r="DE119" s="139"/>
      <c r="DF119" s="36"/>
      <c r="DH119" s="29"/>
      <c r="DI119" s="508"/>
      <c r="DJ119" s="508"/>
      <c r="DK119" s="508"/>
      <c r="DL119" s="508"/>
      <c r="DM119" s="508"/>
      <c r="DN119" s="36"/>
      <c r="DP119" s="29"/>
      <c r="DQ119" s="533"/>
      <c r="DR119" s="36"/>
      <c r="DT119" s="29"/>
      <c r="DU119" s="534"/>
      <c r="DV119" s="36"/>
    </row>
    <row r="120" spans="1:126" ht="15" thickBot="1" x14ac:dyDescent="0.4">
      <c r="A120" s="522"/>
      <c r="B120" s="522"/>
      <c r="C120" s="522"/>
      <c r="D120" s="522"/>
      <c r="E120" s="523" t="s">
        <v>234</v>
      </c>
      <c r="F120" s="522"/>
      <c r="G120" s="522"/>
      <c r="H120" s="522"/>
      <c r="I120" s="230">
        <f>SUM(I18:I118)</f>
        <v>0</v>
      </c>
      <c r="J120" s="188"/>
      <c r="K120" s="188"/>
      <c r="L120" s="188"/>
      <c r="M120" s="230">
        <f t="shared" ref="M120:BX120" si="12">SUM(M18:M118)</f>
        <v>0</v>
      </c>
      <c r="N120" s="230">
        <f t="shared" si="12"/>
        <v>0</v>
      </c>
      <c r="O120" s="230">
        <f t="shared" si="12"/>
        <v>0</v>
      </c>
      <c r="P120" s="230">
        <f t="shared" si="12"/>
        <v>0</v>
      </c>
      <c r="Q120" s="230">
        <f t="shared" si="12"/>
        <v>0</v>
      </c>
      <c r="R120" s="230">
        <f t="shared" si="12"/>
        <v>0</v>
      </c>
      <c r="S120" s="230">
        <f t="shared" si="12"/>
        <v>0</v>
      </c>
      <c r="T120" s="230">
        <f t="shared" si="12"/>
        <v>0</v>
      </c>
      <c r="U120" s="230">
        <f t="shared" si="12"/>
        <v>0</v>
      </c>
      <c r="V120" s="230">
        <f t="shared" si="12"/>
        <v>0</v>
      </c>
      <c r="W120" s="230">
        <f t="shared" si="12"/>
        <v>0</v>
      </c>
      <c r="X120" s="519">
        <f t="shared" si="12"/>
        <v>0</v>
      </c>
      <c r="Y120" s="519">
        <f t="shared" si="12"/>
        <v>0</v>
      </c>
      <c r="Z120" s="519">
        <f t="shared" si="12"/>
        <v>0</v>
      </c>
      <c r="AA120" s="515"/>
      <c r="AB120" s="519">
        <f t="shared" si="12"/>
        <v>51</v>
      </c>
      <c r="AC120" s="519">
        <f t="shared" si="12"/>
        <v>0</v>
      </c>
      <c r="AD120" s="519">
        <f t="shared" si="12"/>
        <v>0</v>
      </c>
      <c r="AE120" s="515"/>
      <c r="AF120" s="519">
        <f t="shared" si="12"/>
        <v>0</v>
      </c>
      <c r="AG120" s="519">
        <f t="shared" si="12"/>
        <v>0</v>
      </c>
      <c r="AH120" s="519">
        <f t="shared" si="12"/>
        <v>0</v>
      </c>
      <c r="AI120" s="230">
        <f t="shared" si="12"/>
        <v>0</v>
      </c>
      <c r="AJ120" s="230">
        <f t="shared" si="12"/>
        <v>0</v>
      </c>
      <c r="AK120" s="230">
        <f t="shared" si="12"/>
        <v>0</v>
      </c>
      <c r="AL120" s="230">
        <f t="shared" si="12"/>
        <v>0</v>
      </c>
      <c r="AM120" s="230">
        <f t="shared" si="12"/>
        <v>0</v>
      </c>
      <c r="AN120" s="230">
        <f t="shared" si="12"/>
        <v>0</v>
      </c>
      <c r="AO120" s="230">
        <f t="shared" si="12"/>
        <v>0</v>
      </c>
      <c r="AP120" s="230">
        <f t="shared" si="12"/>
        <v>0</v>
      </c>
      <c r="AQ120" s="230">
        <f t="shared" si="12"/>
        <v>0</v>
      </c>
      <c r="AR120" s="519">
        <f t="shared" si="12"/>
        <v>0</v>
      </c>
      <c r="AS120" s="519">
        <f t="shared" si="12"/>
        <v>0</v>
      </c>
      <c r="AT120" s="519">
        <f t="shared" si="12"/>
        <v>0</v>
      </c>
      <c r="AU120" s="515"/>
      <c r="AV120" s="519">
        <f t="shared" si="12"/>
        <v>0</v>
      </c>
      <c r="AW120" s="515"/>
      <c r="AX120" s="519">
        <f t="shared" si="12"/>
        <v>0</v>
      </c>
      <c r="AY120" s="515"/>
      <c r="AZ120" s="519">
        <f t="shared" si="12"/>
        <v>0</v>
      </c>
      <c r="BA120" s="519">
        <f t="shared" si="12"/>
        <v>0</v>
      </c>
      <c r="BB120" s="519">
        <f t="shared" si="12"/>
        <v>0</v>
      </c>
      <c r="BC120" s="515"/>
      <c r="BD120" s="519">
        <f t="shared" si="12"/>
        <v>0</v>
      </c>
      <c r="BE120" s="515"/>
      <c r="BF120" s="519">
        <f t="shared" si="12"/>
        <v>0</v>
      </c>
      <c r="BG120" s="515"/>
      <c r="BH120" s="519">
        <f t="shared" si="12"/>
        <v>0</v>
      </c>
      <c r="BI120" s="519">
        <f t="shared" si="12"/>
        <v>0</v>
      </c>
      <c r="BJ120" s="519">
        <f t="shared" si="12"/>
        <v>0</v>
      </c>
      <c r="BK120" s="230">
        <f t="shared" si="12"/>
        <v>0</v>
      </c>
      <c r="BL120" s="230">
        <f t="shared" si="12"/>
        <v>0</v>
      </c>
      <c r="BM120" s="230">
        <f t="shared" si="12"/>
        <v>0</v>
      </c>
      <c r="BN120" s="230">
        <f t="shared" si="12"/>
        <v>0</v>
      </c>
      <c r="BO120" s="230">
        <f t="shared" si="12"/>
        <v>0</v>
      </c>
      <c r="BP120" s="230">
        <f t="shared" si="12"/>
        <v>0</v>
      </c>
      <c r="BQ120" s="230">
        <f t="shared" si="12"/>
        <v>0</v>
      </c>
      <c r="BR120" s="519">
        <f t="shared" si="12"/>
        <v>0</v>
      </c>
      <c r="BS120" s="519">
        <f t="shared" si="12"/>
        <v>0</v>
      </c>
      <c r="BT120" s="519">
        <f t="shared" si="12"/>
        <v>0</v>
      </c>
      <c r="BU120" s="515"/>
      <c r="BV120" s="519">
        <f t="shared" si="12"/>
        <v>0</v>
      </c>
      <c r="BW120" s="515"/>
      <c r="BX120" s="519">
        <f t="shared" si="12"/>
        <v>0</v>
      </c>
      <c r="BY120" s="515"/>
      <c r="BZ120" s="519">
        <f t="shared" ref="BZ120:DU120" si="13">SUM(BZ18:BZ118)</f>
        <v>0</v>
      </c>
      <c r="CA120" s="519">
        <f t="shared" si="13"/>
        <v>0</v>
      </c>
      <c r="CB120" s="519">
        <f t="shared" si="13"/>
        <v>0</v>
      </c>
      <c r="CC120" s="232">
        <f t="shared" si="13"/>
        <v>0</v>
      </c>
      <c r="CD120" s="232">
        <f t="shared" si="13"/>
        <v>0</v>
      </c>
      <c r="CE120" s="232">
        <f t="shared" si="13"/>
        <v>0</v>
      </c>
      <c r="CF120" s="232">
        <f t="shared" si="13"/>
        <v>0</v>
      </c>
      <c r="CG120" s="232">
        <f t="shared" si="13"/>
        <v>0</v>
      </c>
      <c r="CH120" s="232">
        <f t="shared" si="13"/>
        <v>0</v>
      </c>
      <c r="CI120" s="232">
        <f t="shared" si="13"/>
        <v>0</v>
      </c>
      <c r="CJ120" s="232">
        <f t="shared" si="13"/>
        <v>0</v>
      </c>
      <c r="CK120" s="232">
        <f t="shared" si="13"/>
        <v>0</v>
      </c>
      <c r="CL120" s="232">
        <f t="shared" si="13"/>
        <v>0</v>
      </c>
      <c r="CM120" s="232">
        <f t="shared" si="13"/>
        <v>0</v>
      </c>
      <c r="CN120" s="232">
        <f t="shared" si="13"/>
        <v>0</v>
      </c>
      <c r="CO120" s="232">
        <f t="shared" si="13"/>
        <v>0</v>
      </c>
      <c r="CP120" s="232">
        <f t="shared" si="13"/>
        <v>0</v>
      </c>
      <c r="CQ120" s="232">
        <f t="shared" si="13"/>
        <v>0</v>
      </c>
      <c r="CR120" s="232">
        <f t="shared" si="13"/>
        <v>0</v>
      </c>
      <c r="CS120" s="232">
        <f t="shared" si="13"/>
        <v>0</v>
      </c>
      <c r="CT120" s="232">
        <f t="shared" si="13"/>
        <v>0</v>
      </c>
      <c r="CU120" s="232">
        <f t="shared" si="13"/>
        <v>0</v>
      </c>
      <c r="CV120" s="232">
        <f t="shared" si="13"/>
        <v>0</v>
      </c>
      <c r="CW120" s="232">
        <f t="shared" si="13"/>
        <v>0</v>
      </c>
      <c r="CX120" s="519">
        <f t="shared" si="13"/>
        <v>0</v>
      </c>
      <c r="CY120" s="519">
        <f t="shared" si="13"/>
        <v>0</v>
      </c>
      <c r="CZ120" s="519">
        <f t="shared" si="13"/>
        <v>0</v>
      </c>
      <c r="DA120" s="230">
        <f t="shared" si="13"/>
        <v>0</v>
      </c>
      <c r="DB120" s="230">
        <f t="shared" si="13"/>
        <v>0</v>
      </c>
      <c r="DC120" s="230">
        <f t="shared" si="13"/>
        <v>0</v>
      </c>
      <c r="DD120" s="230">
        <f t="shared" si="13"/>
        <v>0</v>
      </c>
      <c r="DE120" s="230">
        <f t="shared" si="13"/>
        <v>0</v>
      </c>
      <c r="DF120" s="519">
        <f t="shared" si="13"/>
        <v>0</v>
      </c>
      <c r="DG120" s="519">
        <f t="shared" si="13"/>
        <v>0</v>
      </c>
      <c r="DH120" s="519">
        <f t="shared" si="13"/>
        <v>0</v>
      </c>
      <c r="DI120" s="515"/>
      <c r="DJ120" s="519">
        <f t="shared" si="13"/>
        <v>0</v>
      </c>
      <c r="DK120" s="515"/>
      <c r="DL120" s="519">
        <f t="shared" si="13"/>
        <v>0</v>
      </c>
      <c r="DM120" s="515"/>
      <c r="DN120" s="519">
        <f t="shared" si="13"/>
        <v>0</v>
      </c>
      <c r="DO120" s="241">
        <f t="shared" si="13"/>
        <v>0</v>
      </c>
      <c r="DP120" s="241">
        <f t="shared" si="13"/>
        <v>0</v>
      </c>
      <c r="DQ120" s="238">
        <f t="shared" si="13"/>
        <v>0</v>
      </c>
      <c r="DR120" s="238">
        <f t="shared" si="13"/>
        <v>0</v>
      </c>
      <c r="DS120" s="238">
        <f t="shared" si="13"/>
        <v>0</v>
      </c>
      <c r="DT120" s="232">
        <f t="shared" si="13"/>
        <v>0</v>
      </c>
      <c r="DU120" s="240">
        <f t="shared" si="13"/>
        <v>0</v>
      </c>
      <c r="DV120" s="522"/>
    </row>
    <row r="121" spans="1:126" x14ac:dyDescent="0.35">
      <c r="DQ121" s="160"/>
    </row>
    <row r="122" spans="1:126" x14ac:dyDescent="0.35">
      <c r="DO122" s="92"/>
      <c r="DP122" s="92"/>
      <c r="DQ122" s="160"/>
      <c r="DR122" s="92"/>
      <c r="DS122" s="92"/>
    </row>
    <row r="123" spans="1:126" x14ac:dyDescent="0.35">
      <c r="DQ123" s="160"/>
    </row>
    <row r="124" spans="1:126" x14ac:dyDescent="0.35">
      <c r="DO124" s="92"/>
      <c r="DP124" s="92"/>
      <c r="DQ124" s="160"/>
      <c r="DR124" s="92"/>
      <c r="DS124" s="92"/>
    </row>
    <row r="125" spans="1:126" x14ac:dyDescent="0.35">
      <c r="DQ125" s="160"/>
    </row>
    <row r="126" spans="1:126" x14ac:dyDescent="0.35">
      <c r="DO126" s="92"/>
      <c r="DP126" s="92"/>
      <c r="DQ126" s="160"/>
      <c r="DR126" s="92"/>
      <c r="DS126" s="92"/>
    </row>
    <row r="127" spans="1:126" x14ac:dyDescent="0.35">
      <c r="DQ127" s="160"/>
    </row>
    <row r="128" spans="1:126" x14ac:dyDescent="0.35">
      <c r="DO128" s="92"/>
      <c r="DP128" s="92"/>
      <c r="DQ128" s="160"/>
      <c r="DR128" s="92"/>
      <c r="DS128" s="92"/>
    </row>
    <row r="129" spans="119:123" s="18" customFormat="1" x14ac:dyDescent="0.35">
      <c r="DQ129" s="160"/>
    </row>
    <row r="130" spans="119:123" s="18" customFormat="1" x14ac:dyDescent="0.35">
      <c r="DO130" s="92"/>
      <c r="DP130" s="92"/>
      <c r="DQ130" s="160"/>
      <c r="DR130" s="92"/>
      <c r="DS130" s="92"/>
    </row>
    <row r="131" spans="119:123" s="18" customFormat="1" x14ac:dyDescent="0.35">
      <c r="DQ131" s="160"/>
    </row>
    <row r="132" spans="119:123" s="18" customFormat="1" x14ac:dyDescent="0.35">
      <c r="DO132" s="92"/>
      <c r="DP132" s="92"/>
      <c r="DQ132" s="160"/>
      <c r="DR132" s="92"/>
      <c r="DS132" s="92"/>
    </row>
    <row r="133" spans="119:123" s="18" customFormat="1" x14ac:dyDescent="0.35">
      <c r="DQ133" s="160"/>
    </row>
    <row r="134" spans="119:123" s="18" customFormat="1" x14ac:dyDescent="0.35">
      <c r="DO134" s="92"/>
      <c r="DP134" s="92"/>
      <c r="DQ134" s="160"/>
      <c r="DR134" s="92"/>
      <c r="DS134" s="92"/>
    </row>
    <row r="135" spans="119:123" s="18" customFormat="1" x14ac:dyDescent="0.35">
      <c r="DQ135" s="160"/>
    </row>
    <row r="136" spans="119:123" s="18" customFormat="1" x14ac:dyDescent="0.35">
      <c r="DO136" s="92"/>
      <c r="DP136" s="92"/>
      <c r="DQ136" s="160"/>
      <c r="DR136" s="92"/>
      <c r="DS136" s="92"/>
    </row>
    <row r="137" spans="119:123" s="18" customFormat="1" x14ac:dyDescent="0.35">
      <c r="DQ137" s="160"/>
    </row>
    <row r="138" spans="119:123" s="18" customFormat="1" x14ac:dyDescent="0.35">
      <c r="DO138" s="92"/>
      <c r="DP138" s="92"/>
      <c r="DQ138" s="160"/>
      <c r="DR138" s="92"/>
      <c r="DS138" s="92"/>
    </row>
    <row r="139" spans="119:123" s="18" customFormat="1" x14ac:dyDescent="0.35">
      <c r="DQ139" s="160"/>
    </row>
    <row r="140" spans="119:123" s="18" customFormat="1" x14ac:dyDescent="0.35">
      <c r="DO140" s="92"/>
      <c r="DP140" s="92"/>
      <c r="DQ140" s="160"/>
      <c r="DR140" s="92"/>
      <c r="DS140" s="92"/>
    </row>
    <row r="141" spans="119:123" s="18" customFormat="1" x14ac:dyDescent="0.35">
      <c r="DQ141" s="160"/>
    </row>
    <row r="142" spans="119:123" s="18" customFormat="1" x14ac:dyDescent="0.35">
      <c r="DO142" s="92"/>
      <c r="DP142" s="92"/>
      <c r="DQ142" s="160"/>
      <c r="DR142" s="92"/>
      <c r="DS142" s="92"/>
    </row>
    <row r="143" spans="119:123" s="18" customFormat="1" x14ac:dyDescent="0.35">
      <c r="DQ143" s="160"/>
    </row>
    <row r="144" spans="119:123" s="18" customFormat="1" x14ac:dyDescent="0.35">
      <c r="DO144" s="92"/>
      <c r="DP144" s="92"/>
      <c r="DQ144" s="160"/>
      <c r="DR144" s="92"/>
      <c r="DS144" s="92"/>
    </row>
    <row r="145" spans="119:123" s="18" customFormat="1" x14ac:dyDescent="0.35">
      <c r="DQ145" s="160"/>
    </row>
    <row r="146" spans="119:123" s="18" customFormat="1" x14ac:dyDescent="0.35">
      <c r="DO146" s="92"/>
      <c r="DP146" s="92"/>
      <c r="DQ146" s="160"/>
      <c r="DR146" s="92"/>
      <c r="DS146" s="92"/>
    </row>
    <row r="147" spans="119:123" s="18" customFormat="1" x14ac:dyDescent="0.35">
      <c r="DQ147" s="160"/>
    </row>
    <row r="148" spans="119:123" s="18" customFormat="1" x14ac:dyDescent="0.35">
      <c r="DO148" s="92"/>
      <c r="DP148" s="92"/>
      <c r="DQ148" s="160"/>
      <c r="DR148" s="92"/>
      <c r="DS148" s="92"/>
    </row>
    <row r="149" spans="119:123" s="18" customFormat="1" x14ac:dyDescent="0.35">
      <c r="DQ149" s="160"/>
    </row>
    <row r="150" spans="119:123" s="18" customFormat="1" x14ac:dyDescent="0.35">
      <c r="DO150" s="92"/>
      <c r="DP150" s="92"/>
      <c r="DQ150" s="160"/>
      <c r="DR150" s="92"/>
      <c r="DS150" s="92"/>
    </row>
    <row r="151" spans="119:123" s="18" customFormat="1" x14ac:dyDescent="0.35">
      <c r="DQ151" s="160"/>
    </row>
    <row r="152" spans="119:123" s="18" customFormat="1" x14ac:dyDescent="0.35">
      <c r="DO152" s="92"/>
      <c r="DP152" s="92"/>
      <c r="DQ152" s="160"/>
      <c r="DR152" s="92"/>
      <c r="DS152" s="92"/>
    </row>
    <row r="153" spans="119:123" s="18" customFormat="1" x14ac:dyDescent="0.35">
      <c r="DQ153" s="160"/>
    </row>
    <row r="154" spans="119:123" s="18" customFormat="1" x14ac:dyDescent="0.35">
      <c r="DO154" s="92"/>
      <c r="DP154" s="92"/>
      <c r="DQ154" s="160"/>
      <c r="DR154" s="92"/>
      <c r="DS154" s="92"/>
    </row>
    <row r="155" spans="119:123" s="18" customFormat="1" x14ac:dyDescent="0.35">
      <c r="DQ155" s="160"/>
    </row>
    <row r="156" spans="119:123" s="18" customFormat="1" x14ac:dyDescent="0.35">
      <c r="DO156" s="92"/>
      <c r="DP156" s="92"/>
      <c r="DQ156" s="160"/>
      <c r="DR156" s="92"/>
      <c r="DS156" s="92"/>
    </row>
    <row r="157" spans="119:123" s="18" customFormat="1" x14ac:dyDescent="0.35">
      <c r="DQ157" s="160"/>
    </row>
    <row r="158" spans="119:123" s="18" customFormat="1" x14ac:dyDescent="0.35">
      <c r="DO158" s="92"/>
      <c r="DP158" s="92"/>
      <c r="DQ158" s="160"/>
      <c r="DR158" s="92"/>
      <c r="DS158" s="92"/>
    </row>
    <row r="159" spans="119:123" s="18" customFormat="1" x14ac:dyDescent="0.35">
      <c r="DQ159" s="160"/>
    </row>
    <row r="160" spans="119:123" s="18" customFormat="1" x14ac:dyDescent="0.35">
      <c r="DO160" s="92"/>
      <c r="DP160" s="92"/>
      <c r="DQ160" s="160"/>
      <c r="DR160" s="92"/>
      <c r="DS160" s="92"/>
    </row>
    <row r="161" spans="119:123" s="18" customFormat="1" x14ac:dyDescent="0.35">
      <c r="DQ161" s="160"/>
    </row>
    <row r="162" spans="119:123" s="18" customFormat="1" x14ac:dyDescent="0.35">
      <c r="DO162" s="92"/>
      <c r="DP162" s="92"/>
      <c r="DQ162" s="160"/>
      <c r="DR162" s="92"/>
      <c r="DS162" s="92"/>
    </row>
    <row r="163" spans="119:123" s="18" customFormat="1" x14ac:dyDescent="0.35">
      <c r="DQ163" s="160"/>
    </row>
    <row r="164" spans="119:123" s="18" customFormat="1" x14ac:dyDescent="0.35">
      <c r="DO164" s="92"/>
      <c r="DP164" s="92"/>
      <c r="DQ164" s="160"/>
      <c r="DR164" s="92"/>
      <c r="DS164" s="92"/>
    </row>
    <row r="165" spans="119:123" s="18" customFormat="1" x14ac:dyDescent="0.35">
      <c r="DQ165" s="160"/>
    </row>
    <row r="166" spans="119:123" s="18" customFormat="1" x14ac:dyDescent="0.35">
      <c r="DO166" s="92"/>
      <c r="DP166" s="92"/>
      <c r="DQ166" s="160"/>
      <c r="DR166" s="92"/>
      <c r="DS166" s="92"/>
    </row>
    <row r="167" spans="119:123" s="18" customFormat="1" x14ac:dyDescent="0.35">
      <c r="DQ167" s="160"/>
    </row>
    <row r="168" spans="119:123" s="18" customFormat="1" x14ac:dyDescent="0.35">
      <c r="DO168" s="92"/>
      <c r="DP168" s="92"/>
      <c r="DQ168" s="160"/>
      <c r="DR168" s="92"/>
      <c r="DS168" s="92"/>
    </row>
    <row r="169" spans="119:123" s="18" customFormat="1" x14ac:dyDescent="0.35">
      <c r="DQ169" s="160"/>
    </row>
  </sheetData>
  <sheetProtection algorithmName="SHA-512" hashValue="hkodcmYOu0SDy2WeC0lN6pZ2fMFuhmw4/pB6z4X5sctc8j8M/saGOzi7Q4tjT/hO7Y5Dtol3ZcK2yoBJYbdLmw==" saltValue="Lr9UU2i1kU4jCFbRPw0/eA==" spinCount="100000" sheet="1" objects="1" scenarios="1"/>
  <mergeCells count="33">
    <mergeCell ref="B2:X2"/>
    <mergeCell ref="B3:X3"/>
    <mergeCell ref="B5:Q5"/>
    <mergeCell ref="S5:X7"/>
    <mergeCell ref="B7:C7"/>
    <mergeCell ref="F7:I7"/>
    <mergeCell ref="CZ13:DF13"/>
    <mergeCell ref="B8:C8"/>
    <mergeCell ref="S8:X10"/>
    <mergeCell ref="F9:I9"/>
    <mergeCell ref="B10:C10"/>
    <mergeCell ref="B13:C16"/>
    <mergeCell ref="E13:F16"/>
    <mergeCell ref="H13:J16"/>
    <mergeCell ref="P13:T13"/>
    <mergeCell ref="V13:X16"/>
    <mergeCell ref="L13:N16"/>
    <mergeCell ref="DP13:DR16"/>
    <mergeCell ref="DH13:DN13"/>
    <mergeCell ref="DT13:DV16"/>
    <mergeCell ref="Z13:AB16"/>
    <mergeCell ref="AT13:AZ13"/>
    <mergeCell ref="BB13:BH13"/>
    <mergeCell ref="BJ13:BR13"/>
    <mergeCell ref="BT13:BZ13"/>
    <mergeCell ref="CB13:CH13"/>
    <mergeCell ref="AD13:AF16"/>
    <mergeCell ref="AH13:AJ16"/>
    <mergeCell ref="AL13:AN16"/>
    <mergeCell ref="AP13:AR16"/>
    <mergeCell ref="CJ13:CP13"/>
    <mergeCell ref="CR13:CT16"/>
    <mergeCell ref="CV13:CX16"/>
  </mergeCells>
  <dataValidations count="1">
    <dataValidation type="decimal" operator="lessThan" allowBlank="1" showInputMessage="1" showErrorMessage="1" errorTitle="Input a Negative Number" error="FFVP Reclaim should be input as a negative number with a minus sign (Example: -15.25)" promptTitle="Input a negative number" sqref="CW18:CW118" xr:uid="{00000000-0002-0000-0B00-000000000000}">
      <formula1>0</formula1>
    </dataValidation>
  </dataValidations>
  <hyperlinks>
    <hyperlink ref="DT13:DV16" location="'NSLP - P2 &amp; CEP RECALC'!S8" display="TOTAL FISCAL ACTION FOR SITE:" xr:uid="{00000000-0004-0000-0B00-000000000000}"/>
  </hyperlink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96" r:id="rId4" name="Drop Down 52">
              <controlPr defaultSize="0" autoLine="0" autoPict="0">
                <anchor moveWithCells="1">
                  <from>
                    <xdr:col>26</xdr:col>
                    <xdr:colOff>0</xdr:colOff>
                    <xdr:row>16</xdr:row>
                    <xdr:rowOff>31750</xdr:rowOff>
                  </from>
                  <to>
                    <xdr:col>27</xdr:col>
                    <xdr:colOff>0</xdr:colOff>
                    <xdr:row>18</xdr:row>
                    <xdr:rowOff>19050</xdr:rowOff>
                  </to>
                </anchor>
              </controlPr>
            </control>
          </mc:Choice>
        </mc:AlternateContent>
        <mc:AlternateContent xmlns:mc="http://schemas.openxmlformats.org/markup-compatibility/2006">
          <mc:Choice Requires="x14">
            <control shapeId="6197" r:id="rId5" name="Drop Down 53">
              <controlPr defaultSize="0" autoLine="0" autoPict="0">
                <anchor moveWithCells="1">
                  <from>
                    <xdr:col>26</xdr:col>
                    <xdr:colOff>0</xdr:colOff>
                    <xdr:row>19</xdr:row>
                    <xdr:rowOff>0</xdr:rowOff>
                  </from>
                  <to>
                    <xdr:col>27</xdr:col>
                    <xdr:colOff>0</xdr:colOff>
                    <xdr:row>20</xdr:row>
                    <xdr:rowOff>19050</xdr:rowOff>
                  </to>
                </anchor>
              </controlPr>
            </control>
          </mc:Choice>
        </mc:AlternateContent>
        <mc:AlternateContent xmlns:mc="http://schemas.openxmlformats.org/markup-compatibility/2006">
          <mc:Choice Requires="x14">
            <control shapeId="6198" r:id="rId6" name="Drop Down 54">
              <controlPr defaultSize="0" autoLine="0" autoPict="0">
                <anchor moveWithCells="1">
                  <from>
                    <xdr:col>26</xdr:col>
                    <xdr:colOff>0</xdr:colOff>
                    <xdr:row>20</xdr:row>
                    <xdr:rowOff>38100</xdr:rowOff>
                  </from>
                  <to>
                    <xdr:col>27</xdr:col>
                    <xdr:colOff>0</xdr:colOff>
                    <xdr:row>22</xdr:row>
                    <xdr:rowOff>0</xdr:rowOff>
                  </to>
                </anchor>
              </controlPr>
            </control>
          </mc:Choice>
        </mc:AlternateContent>
        <mc:AlternateContent xmlns:mc="http://schemas.openxmlformats.org/markup-compatibility/2006">
          <mc:Choice Requires="x14">
            <control shapeId="6199" r:id="rId7" name="Drop Down 55">
              <controlPr defaultSize="0" autoLine="0" autoPict="0">
                <anchor moveWithCells="1">
                  <from>
                    <xdr:col>26</xdr:col>
                    <xdr:colOff>0</xdr:colOff>
                    <xdr:row>23</xdr:row>
                    <xdr:rowOff>0</xdr:rowOff>
                  </from>
                  <to>
                    <xdr:col>27</xdr:col>
                    <xdr:colOff>0</xdr:colOff>
                    <xdr:row>24</xdr:row>
                    <xdr:rowOff>19050</xdr:rowOff>
                  </to>
                </anchor>
              </controlPr>
            </control>
          </mc:Choice>
        </mc:AlternateContent>
        <mc:AlternateContent xmlns:mc="http://schemas.openxmlformats.org/markup-compatibility/2006">
          <mc:Choice Requires="x14">
            <control shapeId="6200" r:id="rId8" name="Drop Down 56">
              <controlPr defaultSize="0" autoLine="0" autoPict="0">
                <anchor moveWithCells="1">
                  <from>
                    <xdr:col>26</xdr:col>
                    <xdr:colOff>0</xdr:colOff>
                    <xdr:row>25</xdr:row>
                    <xdr:rowOff>0</xdr:rowOff>
                  </from>
                  <to>
                    <xdr:col>27</xdr:col>
                    <xdr:colOff>0</xdr:colOff>
                    <xdr:row>26</xdr:row>
                    <xdr:rowOff>19050</xdr:rowOff>
                  </to>
                </anchor>
              </controlPr>
            </control>
          </mc:Choice>
        </mc:AlternateContent>
        <mc:AlternateContent xmlns:mc="http://schemas.openxmlformats.org/markup-compatibility/2006">
          <mc:Choice Requires="x14">
            <control shapeId="6201" r:id="rId9" name="Drop Down 57">
              <controlPr defaultSize="0" autoLine="0" autoPict="0">
                <anchor moveWithCells="1">
                  <from>
                    <xdr:col>26</xdr:col>
                    <xdr:colOff>0</xdr:colOff>
                    <xdr:row>27</xdr:row>
                    <xdr:rowOff>0</xdr:rowOff>
                  </from>
                  <to>
                    <xdr:col>27</xdr:col>
                    <xdr:colOff>0</xdr:colOff>
                    <xdr:row>28</xdr:row>
                    <xdr:rowOff>19050</xdr:rowOff>
                  </to>
                </anchor>
              </controlPr>
            </control>
          </mc:Choice>
        </mc:AlternateContent>
        <mc:AlternateContent xmlns:mc="http://schemas.openxmlformats.org/markup-compatibility/2006">
          <mc:Choice Requires="x14">
            <control shapeId="6202" r:id="rId10" name="Drop Down 58">
              <controlPr defaultSize="0" autoLine="0" autoPict="0">
                <anchor moveWithCells="1">
                  <from>
                    <xdr:col>26</xdr:col>
                    <xdr:colOff>0</xdr:colOff>
                    <xdr:row>29</xdr:row>
                    <xdr:rowOff>0</xdr:rowOff>
                  </from>
                  <to>
                    <xdr:col>27</xdr:col>
                    <xdr:colOff>0</xdr:colOff>
                    <xdr:row>30</xdr:row>
                    <xdr:rowOff>19050</xdr:rowOff>
                  </to>
                </anchor>
              </controlPr>
            </control>
          </mc:Choice>
        </mc:AlternateContent>
        <mc:AlternateContent xmlns:mc="http://schemas.openxmlformats.org/markup-compatibility/2006">
          <mc:Choice Requires="x14">
            <control shapeId="6203" r:id="rId11" name="Drop Down 59">
              <controlPr defaultSize="0" autoLine="0" autoPict="0">
                <anchor moveWithCells="1">
                  <from>
                    <xdr:col>26</xdr:col>
                    <xdr:colOff>0</xdr:colOff>
                    <xdr:row>31</xdr:row>
                    <xdr:rowOff>0</xdr:rowOff>
                  </from>
                  <to>
                    <xdr:col>27</xdr:col>
                    <xdr:colOff>0</xdr:colOff>
                    <xdr:row>32</xdr:row>
                    <xdr:rowOff>19050</xdr:rowOff>
                  </to>
                </anchor>
              </controlPr>
            </control>
          </mc:Choice>
        </mc:AlternateContent>
        <mc:AlternateContent xmlns:mc="http://schemas.openxmlformats.org/markup-compatibility/2006">
          <mc:Choice Requires="x14">
            <control shapeId="6204" r:id="rId12" name="Drop Down 60">
              <controlPr defaultSize="0" autoLine="0" autoPict="0">
                <anchor moveWithCells="1">
                  <from>
                    <xdr:col>26</xdr:col>
                    <xdr:colOff>0</xdr:colOff>
                    <xdr:row>33</xdr:row>
                    <xdr:rowOff>0</xdr:rowOff>
                  </from>
                  <to>
                    <xdr:col>27</xdr:col>
                    <xdr:colOff>0</xdr:colOff>
                    <xdr:row>34</xdr:row>
                    <xdr:rowOff>19050</xdr:rowOff>
                  </to>
                </anchor>
              </controlPr>
            </control>
          </mc:Choice>
        </mc:AlternateContent>
        <mc:AlternateContent xmlns:mc="http://schemas.openxmlformats.org/markup-compatibility/2006">
          <mc:Choice Requires="x14">
            <control shapeId="6205" r:id="rId13" name="Drop Down 61">
              <controlPr defaultSize="0" autoLine="0" autoPict="0">
                <anchor moveWithCells="1">
                  <from>
                    <xdr:col>26</xdr:col>
                    <xdr:colOff>0</xdr:colOff>
                    <xdr:row>35</xdr:row>
                    <xdr:rowOff>0</xdr:rowOff>
                  </from>
                  <to>
                    <xdr:col>27</xdr:col>
                    <xdr:colOff>0</xdr:colOff>
                    <xdr:row>36</xdr:row>
                    <xdr:rowOff>19050</xdr:rowOff>
                  </to>
                </anchor>
              </controlPr>
            </control>
          </mc:Choice>
        </mc:AlternateContent>
        <mc:AlternateContent xmlns:mc="http://schemas.openxmlformats.org/markup-compatibility/2006">
          <mc:Choice Requires="x14">
            <control shapeId="6206" r:id="rId14" name="Drop Down 62">
              <controlPr defaultSize="0" autoLine="0" autoPict="0">
                <anchor moveWithCells="1">
                  <from>
                    <xdr:col>26</xdr:col>
                    <xdr:colOff>0</xdr:colOff>
                    <xdr:row>37</xdr:row>
                    <xdr:rowOff>0</xdr:rowOff>
                  </from>
                  <to>
                    <xdr:col>27</xdr:col>
                    <xdr:colOff>0</xdr:colOff>
                    <xdr:row>38</xdr:row>
                    <xdr:rowOff>19050</xdr:rowOff>
                  </to>
                </anchor>
              </controlPr>
            </control>
          </mc:Choice>
        </mc:AlternateContent>
        <mc:AlternateContent xmlns:mc="http://schemas.openxmlformats.org/markup-compatibility/2006">
          <mc:Choice Requires="x14">
            <control shapeId="6207" r:id="rId15" name="Drop Down 63">
              <controlPr defaultSize="0" autoLine="0" autoPict="0">
                <anchor moveWithCells="1">
                  <from>
                    <xdr:col>26</xdr:col>
                    <xdr:colOff>0</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6208" r:id="rId16" name="Drop Down 64">
              <controlPr defaultSize="0" autoLine="0" autoPict="0">
                <anchor moveWithCells="1">
                  <from>
                    <xdr:col>26</xdr:col>
                    <xdr:colOff>0</xdr:colOff>
                    <xdr:row>41</xdr:row>
                    <xdr:rowOff>0</xdr:rowOff>
                  </from>
                  <to>
                    <xdr:col>27</xdr:col>
                    <xdr:colOff>0</xdr:colOff>
                    <xdr:row>42</xdr:row>
                    <xdr:rowOff>19050</xdr:rowOff>
                  </to>
                </anchor>
              </controlPr>
            </control>
          </mc:Choice>
        </mc:AlternateContent>
        <mc:AlternateContent xmlns:mc="http://schemas.openxmlformats.org/markup-compatibility/2006">
          <mc:Choice Requires="x14">
            <control shapeId="6209" r:id="rId17" name="Drop Down 65">
              <controlPr defaultSize="0" autoLine="0" autoPict="0">
                <anchor moveWithCells="1">
                  <from>
                    <xdr:col>26</xdr:col>
                    <xdr:colOff>0</xdr:colOff>
                    <xdr:row>43</xdr:row>
                    <xdr:rowOff>0</xdr:rowOff>
                  </from>
                  <to>
                    <xdr:col>27</xdr:col>
                    <xdr:colOff>0</xdr:colOff>
                    <xdr:row>44</xdr:row>
                    <xdr:rowOff>19050</xdr:rowOff>
                  </to>
                </anchor>
              </controlPr>
            </control>
          </mc:Choice>
        </mc:AlternateContent>
        <mc:AlternateContent xmlns:mc="http://schemas.openxmlformats.org/markup-compatibility/2006">
          <mc:Choice Requires="x14">
            <control shapeId="6210" r:id="rId18" name="Drop Down 66">
              <controlPr defaultSize="0" autoLine="0" autoPict="0">
                <anchor moveWithCells="1">
                  <from>
                    <xdr:col>26</xdr:col>
                    <xdr:colOff>0</xdr:colOff>
                    <xdr:row>45</xdr:row>
                    <xdr:rowOff>0</xdr:rowOff>
                  </from>
                  <to>
                    <xdr:col>27</xdr:col>
                    <xdr:colOff>0</xdr:colOff>
                    <xdr:row>46</xdr:row>
                    <xdr:rowOff>19050</xdr:rowOff>
                  </to>
                </anchor>
              </controlPr>
            </control>
          </mc:Choice>
        </mc:AlternateContent>
        <mc:AlternateContent xmlns:mc="http://schemas.openxmlformats.org/markup-compatibility/2006">
          <mc:Choice Requires="x14">
            <control shapeId="6211" r:id="rId19" name="Drop Down 67">
              <controlPr defaultSize="0" autoLine="0" autoPict="0">
                <anchor moveWithCells="1">
                  <from>
                    <xdr:col>26</xdr:col>
                    <xdr:colOff>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6212" r:id="rId20" name="Drop Down 68">
              <controlPr defaultSize="0" autoLine="0" autoPict="0">
                <anchor moveWithCells="1">
                  <from>
                    <xdr:col>26</xdr:col>
                    <xdr:colOff>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6213" r:id="rId21" name="Drop Down 69">
              <controlPr defaultSize="0" autoLine="0" autoPict="0">
                <anchor moveWithCells="1">
                  <from>
                    <xdr:col>26</xdr:col>
                    <xdr:colOff>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6214" r:id="rId22" name="Drop Down 70">
              <controlPr defaultSize="0" autoLine="0" autoPict="0">
                <anchor moveWithCells="1">
                  <from>
                    <xdr:col>26</xdr:col>
                    <xdr:colOff>0</xdr:colOff>
                    <xdr:row>53</xdr:row>
                    <xdr:rowOff>0</xdr:rowOff>
                  </from>
                  <to>
                    <xdr:col>27</xdr:col>
                    <xdr:colOff>0</xdr:colOff>
                    <xdr:row>54</xdr:row>
                    <xdr:rowOff>19050</xdr:rowOff>
                  </to>
                </anchor>
              </controlPr>
            </control>
          </mc:Choice>
        </mc:AlternateContent>
        <mc:AlternateContent xmlns:mc="http://schemas.openxmlformats.org/markup-compatibility/2006">
          <mc:Choice Requires="x14">
            <control shapeId="6215" r:id="rId23" name="Drop Down 71">
              <controlPr defaultSize="0" autoLine="0" autoPict="0">
                <anchor moveWithCells="1">
                  <from>
                    <xdr:col>26</xdr:col>
                    <xdr:colOff>0</xdr:colOff>
                    <xdr:row>55</xdr:row>
                    <xdr:rowOff>0</xdr:rowOff>
                  </from>
                  <to>
                    <xdr:col>27</xdr:col>
                    <xdr:colOff>0</xdr:colOff>
                    <xdr:row>56</xdr:row>
                    <xdr:rowOff>19050</xdr:rowOff>
                  </to>
                </anchor>
              </controlPr>
            </control>
          </mc:Choice>
        </mc:AlternateContent>
        <mc:AlternateContent xmlns:mc="http://schemas.openxmlformats.org/markup-compatibility/2006">
          <mc:Choice Requires="x14">
            <control shapeId="6216" r:id="rId24" name="Drop Down 72">
              <controlPr defaultSize="0" autoLine="0" autoPict="0">
                <anchor moveWithCells="1">
                  <from>
                    <xdr:col>26</xdr:col>
                    <xdr:colOff>0</xdr:colOff>
                    <xdr:row>57</xdr:row>
                    <xdr:rowOff>0</xdr:rowOff>
                  </from>
                  <to>
                    <xdr:col>27</xdr:col>
                    <xdr:colOff>0</xdr:colOff>
                    <xdr:row>58</xdr:row>
                    <xdr:rowOff>19050</xdr:rowOff>
                  </to>
                </anchor>
              </controlPr>
            </control>
          </mc:Choice>
        </mc:AlternateContent>
        <mc:AlternateContent xmlns:mc="http://schemas.openxmlformats.org/markup-compatibility/2006">
          <mc:Choice Requires="x14">
            <control shapeId="6217" r:id="rId25" name="Drop Down 73">
              <controlPr defaultSize="0" autoLine="0" autoPict="0">
                <anchor moveWithCells="1">
                  <from>
                    <xdr:col>26</xdr:col>
                    <xdr:colOff>0</xdr:colOff>
                    <xdr:row>59</xdr:row>
                    <xdr:rowOff>0</xdr:rowOff>
                  </from>
                  <to>
                    <xdr:col>27</xdr:col>
                    <xdr:colOff>0</xdr:colOff>
                    <xdr:row>60</xdr:row>
                    <xdr:rowOff>19050</xdr:rowOff>
                  </to>
                </anchor>
              </controlPr>
            </control>
          </mc:Choice>
        </mc:AlternateContent>
        <mc:AlternateContent xmlns:mc="http://schemas.openxmlformats.org/markup-compatibility/2006">
          <mc:Choice Requires="x14">
            <control shapeId="6218" r:id="rId26" name="Drop Down 74">
              <controlPr defaultSize="0" autoLine="0" autoPict="0">
                <anchor moveWithCells="1">
                  <from>
                    <xdr:col>26</xdr:col>
                    <xdr:colOff>0</xdr:colOff>
                    <xdr:row>61</xdr:row>
                    <xdr:rowOff>0</xdr:rowOff>
                  </from>
                  <to>
                    <xdr:col>27</xdr:col>
                    <xdr:colOff>0</xdr:colOff>
                    <xdr:row>62</xdr:row>
                    <xdr:rowOff>19050</xdr:rowOff>
                  </to>
                </anchor>
              </controlPr>
            </control>
          </mc:Choice>
        </mc:AlternateContent>
        <mc:AlternateContent xmlns:mc="http://schemas.openxmlformats.org/markup-compatibility/2006">
          <mc:Choice Requires="x14">
            <control shapeId="6219" r:id="rId27" name="Drop Down 75">
              <controlPr defaultSize="0" autoLine="0" autoPict="0">
                <anchor moveWithCells="1">
                  <from>
                    <xdr:col>26</xdr:col>
                    <xdr:colOff>0</xdr:colOff>
                    <xdr:row>63</xdr:row>
                    <xdr:rowOff>0</xdr:rowOff>
                  </from>
                  <to>
                    <xdr:col>27</xdr:col>
                    <xdr:colOff>0</xdr:colOff>
                    <xdr:row>64</xdr:row>
                    <xdr:rowOff>19050</xdr:rowOff>
                  </to>
                </anchor>
              </controlPr>
            </control>
          </mc:Choice>
        </mc:AlternateContent>
        <mc:AlternateContent xmlns:mc="http://schemas.openxmlformats.org/markup-compatibility/2006">
          <mc:Choice Requires="x14">
            <control shapeId="6220" r:id="rId28" name="Drop Down 76">
              <controlPr defaultSize="0" autoLine="0" autoPict="0">
                <anchor moveWithCells="1">
                  <from>
                    <xdr:col>26</xdr:col>
                    <xdr:colOff>0</xdr:colOff>
                    <xdr:row>65</xdr:row>
                    <xdr:rowOff>0</xdr:rowOff>
                  </from>
                  <to>
                    <xdr:col>27</xdr:col>
                    <xdr:colOff>0</xdr:colOff>
                    <xdr:row>66</xdr:row>
                    <xdr:rowOff>19050</xdr:rowOff>
                  </to>
                </anchor>
              </controlPr>
            </control>
          </mc:Choice>
        </mc:AlternateContent>
        <mc:AlternateContent xmlns:mc="http://schemas.openxmlformats.org/markup-compatibility/2006">
          <mc:Choice Requires="x14">
            <control shapeId="6221" r:id="rId29" name="Drop Down 77">
              <controlPr defaultSize="0" autoLine="0" autoPict="0">
                <anchor moveWithCells="1">
                  <from>
                    <xdr:col>26</xdr:col>
                    <xdr:colOff>0</xdr:colOff>
                    <xdr:row>67</xdr:row>
                    <xdr:rowOff>0</xdr:rowOff>
                  </from>
                  <to>
                    <xdr:col>27</xdr:col>
                    <xdr:colOff>0</xdr:colOff>
                    <xdr:row>68</xdr:row>
                    <xdr:rowOff>19050</xdr:rowOff>
                  </to>
                </anchor>
              </controlPr>
            </control>
          </mc:Choice>
        </mc:AlternateContent>
        <mc:AlternateContent xmlns:mc="http://schemas.openxmlformats.org/markup-compatibility/2006">
          <mc:Choice Requires="x14">
            <control shapeId="6222" r:id="rId30" name="Drop Down 78">
              <controlPr defaultSize="0" autoLine="0" autoPict="0">
                <anchor moveWithCells="1">
                  <from>
                    <xdr:col>26</xdr:col>
                    <xdr:colOff>0</xdr:colOff>
                    <xdr:row>69</xdr:row>
                    <xdr:rowOff>0</xdr:rowOff>
                  </from>
                  <to>
                    <xdr:col>27</xdr:col>
                    <xdr:colOff>0</xdr:colOff>
                    <xdr:row>70</xdr:row>
                    <xdr:rowOff>19050</xdr:rowOff>
                  </to>
                </anchor>
              </controlPr>
            </control>
          </mc:Choice>
        </mc:AlternateContent>
        <mc:AlternateContent xmlns:mc="http://schemas.openxmlformats.org/markup-compatibility/2006">
          <mc:Choice Requires="x14">
            <control shapeId="6223" r:id="rId31" name="Drop Down 79">
              <controlPr defaultSize="0" autoLine="0" autoPict="0">
                <anchor moveWithCells="1">
                  <from>
                    <xdr:col>26</xdr:col>
                    <xdr:colOff>0</xdr:colOff>
                    <xdr:row>71</xdr:row>
                    <xdr:rowOff>0</xdr:rowOff>
                  </from>
                  <to>
                    <xdr:col>27</xdr:col>
                    <xdr:colOff>0</xdr:colOff>
                    <xdr:row>72</xdr:row>
                    <xdr:rowOff>19050</xdr:rowOff>
                  </to>
                </anchor>
              </controlPr>
            </control>
          </mc:Choice>
        </mc:AlternateContent>
        <mc:AlternateContent xmlns:mc="http://schemas.openxmlformats.org/markup-compatibility/2006">
          <mc:Choice Requires="x14">
            <control shapeId="6224" r:id="rId32" name="Drop Down 80">
              <controlPr defaultSize="0" autoLine="0" autoPict="0">
                <anchor moveWithCells="1">
                  <from>
                    <xdr:col>26</xdr:col>
                    <xdr:colOff>0</xdr:colOff>
                    <xdr:row>73</xdr:row>
                    <xdr:rowOff>0</xdr:rowOff>
                  </from>
                  <to>
                    <xdr:col>27</xdr:col>
                    <xdr:colOff>0</xdr:colOff>
                    <xdr:row>74</xdr:row>
                    <xdr:rowOff>19050</xdr:rowOff>
                  </to>
                </anchor>
              </controlPr>
            </control>
          </mc:Choice>
        </mc:AlternateContent>
        <mc:AlternateContent xmlns:mc="http://schemas.openxmlformats.org/markup-compatibility/2006">
          <mc:Choice Requires="x14">
            <control shapeId="6225" r:id="rId33" name="Drop Down 81">
              <controlPr defaultSize="0" autoLine="0" autoPict="0">
                <anchor moveWithCells="1">
                  <from>
                    <xdr:col>26</xdr:col>
                    <xdr:colOff>0</xdr:colOff>
                    <xdr:row>75</xdr:row>
                    <xdr:rowOff>0</xdr:rowOff>
                  </from>
                  <to>
                    <xdr:col>27</xdr:col>
                    <xdr:colOff>0</xdr:colOff>
                    <xdr:row>76</xdr:row>
                    <xdr:rowOff>19050</xdr:rowOff>
                  </to>
                </anchor>
              </controlPr>
            </control>
          </mc:Choice>
        </mc:AlternateContent>
        <mc:AlternateContent xmlns:mc="http://schemas.openxmlformats.org/markup-compatibility/2006">
          <mc:Choice Requires="x14">
            <control shapeId="6226" r:id="rId34" name="Drop Down 82">
              <controlPr defaultSize="0" autoLine="0" autoPict="0">
                <anchor moveWithCells="1">
                  <from>
                    <xdr:col>26</xdr:col>
                    <xdr:colOff>0</xdr:colOff>
                    <xdr:row>77</xdr:row>
                    <xdr:rowOff>0</xdr:rowOff>
                  </from>
                  <to>
                    <xdr:col>27</xdr:col>
                    <xdr:colOff>0</xdr:colOff>
                    <xdr:row>78</xdr:row>
                    <xdr:rowOff>19050</xdr:rowOff>
                  </to>
                </anchor>
              </controlPr>
            </control>
          </mc:Choice>
        </mc:AlternateContent>
        <mc:AlternateContent xmlns:mc="http://schemas.openxmlformats.org/markup-compatibility/2006">
          <mc:Choice Requires="x14">
            <control shapeId="6227" r:id="rId35" name="Drop Down 83">
              <controlPr defaultSize="0" autoLine="0" autoPict="0">
                <anchor moveWithCells="1">
                  <from>
                    <xdr:col>26</xdr:col>
                    <xdr:colOff>0</xdr:colOff>
                    <xdr:row>79</xdr:row>
                    <xdr:rowOff>0</xdr:rowOff>
                  </from>
                  <to>
                    <xdr:col>27</xdr:col>
                    <xdr:colOff>0</xdr:colOff>
                    <xdr:row>80</xdr:row>
                    <xdr:rowOff>19050</xdr:rowOff>
                  </to>
                </anchor>
              </controlPr>
            </control>
          </mc:Choice>
        </mc:AlternateContent>
        <mc:AlternateContent xmlns:mc="http://schemas.openxmlformats.org/markup-compatibility/2006">
          <mc:Choice Requires="x14">
            <control shapeId="6228" r:id="rId36" name="Drop Down 84">
              <controlPr defaultSize="0" autoLine="0" autoPict="0">
                <anchor moveWithCells="1">
                  <from>
                    <xdr:col>26</xdr:col>
                    <xdr:colOff>0</xdr:colOff>
                    <xdr:row>81</xdr:row>
                    <xdr:rowOff>0</xdr:rowOff>
                  </from>
                  <to>
                    <xdr:col>27</xdr:col>
                    <xdr:colOff>0</xdr:colOff>
                    <xdr:row>82</xdr:row>
                    <xdr:rowOff>19050</xdr:rowOff>
                  </to>
                </anchor>
              </controlPr>
            </control>
          </mc:Choice>
        </mc:AlternateContent>
        <mc:AlternateContent xmlns:mc="http://schemas.openxmlformats.org/markup-compatibility/2006">
          <mc:Choice Requires="x14">
            <control shapeId="6229" r:id="rId37" name="Drop Down 85">
              <controlPr defaultSize="0" autoLine="0" autoPict="0">
                <anchor moveWithCells="1">
                  <from>
                    <xdr:col>26</xdr:col>
                    <xdr:colOff>0</xdr:colOff>
                    <xdr:row>83</xdr:row>
                    <xdr:rowOff>0</xdr:rowOff>
                  </from>
                  <to>
                    <xdr:col>27</xdr:col>
                    <xdr:colOff>0</xdr:colOff>
                    <xdr:row>84</xdr:row>
                    <xdr:rowOff>19050</xdr:rowOff>
                  </to>
                </anchor>
              </controlPr>
            </control>
          </mc:Choice>
        </mc:AlternateContent>
        <mc:AlternateContent xmlns:mc="http://schemas.openxmlformats.org/markup-compatibility/2006">
          <mc:Choice Requires="x14">
            <control shapeId="6230" r:id="rId38" name="Drop Down 86">
              <controlPr defaultSize="0" autoLine="0" autoPict="0">
                <anchor moveWithCells="1">
                  <from>
                    <xdr:col>26</xdr:col>
                    <xdr:colOff>0</xdr:colOff>
                    <xdr:row>85</xdr:row>
                    <xdr:rowOff>0</xdr:rowOff>
                  </from>
                  <to>
                    <xdr:col>27</xdr:col>
                    <xdr:colOff>0</xdr:colOff>
                    <xdr:row>86</xdr:row>
                    <xdr:rowOff>19050</xdr:rowOff>
                  </to>
                </anchor>
              </controlPr>
            </control>
          </mc:Choice>
        </mc:AlternateContent>
        <mc:AlternateContent xmlns:mc="http://schemas.openxmlformats.org/markup-compatibility/2006">
          <mc:Choice Requires="x14">
            <control shapeId="6231" r:id="rId39" name="Drop Down 87">
              <controlPr defaultSize="0" autoLine="0" autoPict="0">
                <anchor moveWithCells="1">
                  <from>
                    <xdr:col>26</xdr:col>
                    <xdr:colOff>0</xdr:colOff>
                    <xdr:row>87</xdr:row>
                    <xdr:rowOff>0</xdr:rowOff>
                  </from>
                  <to>
                    <xdr:col>27</xdr:col>
                    <xdr:colOff>0</xdr:colOff>
                    <xdr:row>88</xdr:row>
                    <xdr:rowOff>19050</xdr:rowOff>
                  </to>
                </anchor>
              </controlPr>
            </control>
          </mc:Choice>
        </mc:AlternateContent>
        <mc:AlternateContent xmlns:mc="http://schemas.openxmlformats.org/markup-compatibility/2006">
          <mc:Choice Requires="x14">
            <control shapeId="6232" r:id="rId40" name="Drop Down 88">
              <controlPr defaultSize="0" autoLine="0" autoPict="0">
                <anchor moveWithCells="1">
                  <from>
                    <xdr:col>26</xdr:col>
                    <xdr:colOff>0</xdr:colOff>
                    <xdr:row>89</xdr:row>
                    <xdr:rowOff>0</xdr:rowOff>
                  </from>
                  <to>
                    <xdr:col>27</xdr:col>
                    <xdr:colOff>0</xdr:colOff>
                    <xdr:row>90</xdr:row>
                    <xdr:rowOff>19050</xdr:rowOff>
                  </to>
                </anchor>
              </controlPr>
            </control>
          </mc:Choice>
        </mc:AlternateContent>
        <mc:AlternateContent xmlns:mc="http://schemas.openxmlformats.org/markup-compatibility/2006">
          <mc:Choice Requires="x14">
            <control shapeId="6233" r:id="rId41" name="Drop Down 89">
              <controlPr defaultSize="0" autoLine="0" autoPict="0">
                <anchor moveWithCells="1">
                  <from>
                    <xdr:col>26</xdr:col>
                    <xdr:colOff>0</xdr:colOff>
                    <xdr:row>91</xdr:row>
                    <xdr:rowOff>0</xdr:rowOff>
                  </from>
                  <to>
                    <xdr:col>27</xdr:col>
                    <xdr:colOff>0</xdr:colOff>
                    <xdr:row>92</xdr:row>
                    <xdr:rowOff>19050</xdr:rowOff>
                  </to>
                </anchor>
              </controlPr>
            </control>
          </mc:Choice>
        </mc:AlternateContent>
        <mc:AlternateContent xmlns:mc="http://schemas.openxmlformats.org/markup-compatibility/2006">
          <mc:Choice Requires="x14">
            <control shapeId="6234" r:id="rId42" name="Drop Down 90">
              <controlPr defaultSize="0" autoLine="0" autoPict="0">
                <anchor moveWithCells="1">
                  <from>
                    <xdr:col>26</xdr:col>
                    <xdr:colOff>0</xdr:colOff>
                    <xdr:row>93</xdr:row>
                    <xdr:rowOff>0</xdr:rowOff>
                  </from>
                  <to>
                    <xdr:col>27</xdr:col>
                    <xdr:colOff>0</xdr:colOff>
                    <xdr:row>94</xdr:row>
                    <xdr:rowOff>19050</xdr:rowOff>
                  </to>
                </anchor>
              </controlPr>
            </control>
          </mc:Choice>
        </mc:AlternateContent>
        <mc:AlternateContent xmlns:mc="http://schemas.openxmlformats.org/markup-compatibility/2006">
          <mc:Choice Requires="x14">
            <control shapeId="6235" r:id="rId43" name="Drop Down 91">
              <controlPr defaultSize="0" autoLine="0" autoPict="0">
                <anchor moveWithCells="1">
                  <from>
                    <xdr:col>26</xdr:col>
                    <xdr:colOff>0</xdr:colOff>
                    <xdr:row>95</xdr:row>
                    <xdr:rowOff>0</xdr:rowOff>
                  </from>
                  <to>
                    <xdr:col>27</xdr:col>
                    <xdr:colOff>0</xdr:colOff>
                    <xdr:row>96</xdr:row>
                    <xdr:rowOff>19050</xdr:rowOff>
                  </to>
                </anchor>
              </controlPr>
            </control>
          </mc:Choice>
        </mc:AlternateContent>
        <mc:AlternateContent xmlns:mc="http://schemas.openxmlformats.org/markup-compatibility/2006">
          <mc:Choice Requires="x14">
            <control shapeId="6236" r:id="rId44" name="Drop Down 92">
              <controlPr defaultSize="0" autoLine="0" autoPict="0">
                <anchor moveWithCells="1">
                  <from>
                    <xdr:col>26</xdr:col>
                    <xdr:colOff>0</xdr:colOff>
                    <xdr:row>97</xdr:row>
                    <xdr:rowOff>0</xdr:rowOff>
                  </from>
                  <to>
                    <xdr:col>27</xdr:col>
                    <xdr:colOff>0</xdr:colOff>
                    <xdr:row>98</xdr:row>
                    <xdr:rowOff>19050</xdr:rowOff>
                  </to>
                </anchor>
              </controlPr>
            </control>
          </mc:Choice>
        </mc:AlternateContent>
        <mc:AlternateContent xmlns:mc="http://schemas.openxmlformats.org/markup-compatibility/2006">
          <mc:Choice Requires="x14">
            <control shapeId="6237" r:id="rId45" name="Drop Down 93">
              <controlPr defaultSize="0" autoLine="0" autoPict="0">
                <anchor moveWithCells="1">
                  <from>
                    <xdr:col>26</xdr:col>
                    <xdr:colOff>0</xdr:colOff>
                    <xdr:row>99</xdr:row>
                    <xdr:rowOff>0</xdr:rowOff>
                  </from>
                  <to>
                    <xdr:col>27</xdr:col>
                    <xdr:colOff>0</xdr:colOff>
                    <xdr:row>100</xdr:row>
                    <xdr:rowOff>19050</xdr:rowOff>
                  </to>
                </anchor>
              </controlPr>
            </control>
          </mc:Choice>
        </mc:AlternateContent>
        <mc:AlternateContent xmlns:mc="http://schemas.openxmlformats.org/markup-compatibility/2006">
          <mc:Choice Requires="x14">
            <control shapeId="6238" r:id="rId46" name="Drop Down 94">
              <controlPr defaultSize="0" autoLine="0" autoPict="0">
                <anchor moveWithCells="1">
                  <from>
                    <xdr:col>26</xdr:col>
                    <xdr:colOff>0</xdr:colOff>
                    <xdr:row>101</xdr:row>
                    <xdr:rowOff>0</xdr:rowOff>
                  </from>
                  <to>
                    <xdr:col>27</xdr:col>
                    <xdr:colOff>0</xdr:colOff>
                    <xdr:row>102</xdr:row>
                    <xdr:rowOff>19050</xdr:rowOff>
                  </to>
                </anchor>
              </controlPr>
            </control>
          </mc:Choice>
        </mc:AlternateContent>
        <mc:AlternateContent xmlns:mc="http://schemas.openxmlformats.org/markup-compatibility/2006">
          <mc:Choice Requires="x14">
            <control shapeId="6239" r:id="rId47" name="Drop Down 95">
              <controlPr defaultSize="0" autoLine="0" autoPict="0">
                <anchor moveWithCells="1">
                  <from>
                    <xdr:col>26</xdr:col>
                    <xdr:colOff>0</xdr:colOff>
                    <xdr:row>103</xdr:row>
                    <xdr:rowOff>0</xdr:rowOff>
                  </from>
                  <to>
                    <xdr:col>27</xdr:col>
                    <xdr:colOff>0</xdr:colOff>
                    <xdr:row>104</xdr:row>
                    <xdr:rowOff>19050</xdr:rowOff>
                  </to>
                </anchor>
              </controlPr>
            </control>
          </mc:Choice>
        </mc:AlternateContent>
        <mc:AlternateContent xmlns:mc="http://schemas.openxmlformats.org/markup-compatibility/2006">
          <mc:Choice Requires="x14">
            <control shapeId="6240" r:id="rId48" name="Drop Down 96">
              <controlPr defaultSize="0" autoLine="0" autoPict="0">
                <anchor moveWithCells="1">
                  <from>
                    <xdr:col>26</xdr:col>
                    <xdr:colOff>0</xdr:colOff>
                    <xdr:row>105</xdr:row>
                    <xdr:rowOff>0</xdr:rowOff>
                  </from>
                  <to>
                    <xdr:col>27</xdr:col>
                    <xdr:colOff>0</xdr:colOff>
                    <xdr:row>106</xdr:row>
                    <xdr:rowOff>19050</xdr:rowOff>
                  </to>
                </anchor>
              </controlPr>
            </control>
          </mc:Choice>
        </mc:AlternateContent>
        <mc:AlternateContent xmlns:mc="http://schemas.openxmlformats.org/markup-compatibility/2006">
          <mc:Choice Requires="x14">
            <control shapeId="6241" r:id="rId49" name="Drop Down 97">
              <controlPr defaultSize="0" autoLine="0" autoPict="0">
                <anchor moveWithCells="1">
                  <from>
                    <xdr:col>26</xdr:col>
                    <xdr:colOff>0</xdr:colOff>
                    <xdr:row>107</xdr:row>
                    <xdr:rowOff>0</xdr:rowOff>
                  </from>
                  <to>
                    <xdr:col>27</xdr:col>
                    <xdr:colOff>0</xdr:colOff>
                    <xdr:row>108</xdr:row>
                    <xdr:rowOff>19050</xdr:rowOff>
                  </to>
                </anchor>
              </controlPr>
            </control>
          </mc:Choice>
        </mc:AlternateContent>
        <mc:AlternateContent xmlns:mc="http://schemas.openxmlformats.org/markup-compatibility/2006">
          <mc:Choice Requires="x14">
            <control shapeId="6242" r:id="rId50" name="Drop Down 98">
              <controlPr defaultSize="0" autoLine="0" autoPict="0">
                <anchor moveWithCells="1">
                  <from>
                    <xdr:col>26</xdr:col>
                    <xdr:colOff>0</xdr:colOff>
                    <xdr:row>109</xdr:row>
                    <xdr:rowOff>0</xdr:rowOff>
                  </from>
                  <to>
                    <xdr:col>27</xdr:col>
                    <xdr:colOff>0</xdr:colOff>
                    <xdr:row>110</xdr:row>
                    <xdr:rowOff>19050</xdr:rowOff>
                  </to>
                </anchor>
              </controlPr>
            </control>
          </mc:Choice>
        </mc:AlternateContent>
        <mc:AlternateContent xmlns:mc="http://schemas.openxmlformats.org/markup-compatibility/2006">
          <mc:Choice Requires="x14">
            <control shapeId="6243" r:id="rId51" name="Drop Down 99">
              <controlPr defaultSize="0" autoLine="0" autoPict="0">
                <anchor moveWithCells="1">
                  <from>
                    <xdr:col>26</xdr:col>
                    <xdr:colOff>0</xdr:colOff>
                    <xdr:row>111</xdr:row>
                    <xdr:rowOff>0</xdr:rowOff>
                  </from>
                  <to>
                    <xdr:col>27</xdr:col>
                    <xdr:colOff>0</xdr:colOff>
                    <xdr:row>112</xdr:row>
                    <xdr:rowOff>19050</xdr:rowOff>
                  </to>
                </anchor>
              </controlPr>
            </control>
          </mc:Choice>
        </mc:AlternateContent>
        <mc:AlternateContent xmlns:mc="http://schemas.openxmlformats.org/markup-compatibility/2006">
          <mc:Choice Requires="x14">
            <control shapeId="6244" r:id="rId52" name="Drop Down 100">
              <controlPr defaultSize="0" autoLine="0" autoPict="0">
                <anchor moveWithCells="1">
                  <from>
                    <xdr:col>26</xdr:col>
                    <xdr:colOff>0</xdr:colOff>
                    <xdr:row>113</xdr:row>
                    <xdr:rowOff>0</xdr:rowOff>
                  </from>
                  <to>
                    <xdr:col>27</xdr:col>
                    <xdr:colOff>0</xdr:colOff>
                    <xdr:row>114</xdr:row>
                    <xdr:rowOff>19050</xdr:rowOff>
                  </to>
                </anchor>
              </controlPr>
            </control>
          </mc:Choice>
        </mc:AlternateContent>
        <mc:AlternateContent xmlns:mc="http://schemas.openxmlformats.org/markup-compatibility/2006">
          <mc:Choice Requires="x14">
            <control shapeId="6245" r:id="rId53" name="Drop Down 101">
              <controlPr defaultSize="0" autoLine="0" autoPict="0">
                <anchor moveWithCells="1">
                  <from>
                    <xdr:col>26</xdr:col>
                    <xdr:colOff>0</xdr:colOff>
                    <xdr:row>115</xdr:row>
                    <xdr:rowOff>0</xdr:rowOff>
                  </from>
                  <to>
                    <xdr:col>27</xdr:col>
                    <xdr:colOff>0</xdr:colOff>
                    <xdr:row>116</xdr:row>
                    <xdr:rowOff>19050</xdr:rowOff>
                  </to>
                </anchor>
              </controlPr>
            </control>
          </mc:Choice>
        </mc:AlternateContent>
        <mc:AlternateContent xmlns:mc="http://schemas.openxmlformats.org/markup-compatibility/2006">
          <mc:Choice Requires="x14">
            <control shapeId="6246" r:id="rId54" name="Drop Down 102">
              <controlPr defaultSize="0" autoLine="0" autoPict="0">
                <anchor moveWithCells="1">
                  <from>
                    <xdr:col>26</xdr:col>
                    <xdr:colOff>0</xdr:colOff>
                    <xdr:row>117</xdr:row>
                    <xdr:rowOff>0</xdr:rowOff>
                  </from>
                  <to>
                    <xdr:col>27</xdr:col>
                    <xdr:colOff>0</xdr:colOff>
                    <xdr:row>118</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U120"/>
  <sheetViews>
    <sheetView zoomScale="120" zoomScaleNormal="120" zoomScalePageLayoutView="85" workbookViewId="0">
      <pane xSplit="5" ySplit="16" topLeftCell="F84" activePane="bottomRight" state="frozen"/>
      <selection pane="topRight" activeCell="F1" sqref="F1"/>
      <selection pane="bottomLeft" activeCell="A17" sqref="A17"/>
      <selection pane="bottomRight" activeCell="W110" sqref="W110"/>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6" width="0.7265625" style="18" customWidth="1"/>
    <col min="17" max="17" width="15.7265625" style="18" customWidth="1"/>
    <col min="18" max="18" width="0.7265625" style="18" customWidth="1"/>
    <col min="19" max="19" width="15.7265625" style="18" customWidth="1"/>
    <col min="20" max="22" width="0.7265625" style="18" customWidth="1"/>
    <col min="23" max="23" width="15.7265625" style="18" customWidth="1"/>
    <col min="24" max="26" width="0.7265625" style="18" customWidth="1"/>
    <col min="27" max="27" width="15.7265625" style="18" customWidth="1"/>
    <col min="28" max="30" width="0.7265625" style="18" customWidth="1"/>
    <col min="31" max="31" width="15.7265625" style="18" customWidth="1"/>
    <col min="32" max="34" width="0.7265625" style="18" customWidth="1"/>
    <col min="35" max="35" width="15.7265625" style="18" customWidth="1"/>
    <col min="36" max="38" width="0.7265625" style="18" customWidth="1"/>
    <col min="39" max="39" width="15.7265625" style="18" customWidth="1"/>
    <col min="40" max="42" width="0.7265625" style="18" customWidth="1"/>
    <col min="43" max="43" width="15.72656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4" width="0.7265625" style="18" customWidth="1"/>
    <col min="55" max="55" width="15.7265625" style="18" customWidth="1"/>
    <col min="56" max="56" width="0.7265625" style="18" customWidth="1"/>
    <col min="57" max="57" width="15.7265625" style="18" customWidth="1"/>
    <col min="58" max="58" width="0.7265625" style="18" customWidth="1"/>
    <col min="59" max="59" width="15.7265625" style="18" customWidth="1"/>
    <col min="60" max="62" width="0.7265625" style="18" customWidth="1"/>
    <col min="63" max="63" width="15.7265625" style="18" customWidth="1"/>
    <col min="64"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2" width="0.7265625" style="18" customWidth="1"/>
    <col min="73" max="73" width="15.7265625" style="18" customWidth="1"/>
    <col min="74" max="74" width="0.7265625" style="18" customWidth="1"/>
    <col min="75" max="75" width="15.7265625" style="18" customWidth="1"/>
    <col min="76" max="76" width="0.7265625" style="18" customWidth="1"/>
    <col min="77" max="77" width="15.7265625" style="18" customWidth="1"/>
    <col min="78" max="80" width="0.7265625" style="18" customWidth="1"/>
    <col min="81" max="81" width="15.7265625" style="18" customWidth="1"/>
    <col min="82" max="82" width="0.7265625" style="18" customWidth="1"/>
    <col min="83" max="83" width="15.7265625" style="18" customWidth="1"/>
    <col min="84" max="84" width="0.7265625" style="18" customWidth="1"/>
    <col min="85" max="85" width="15.7265625" style="18" customWidth="1"/>
    <col min="86" max="88" width="0.7265625" style="18" customWidth="1"/>
    <col min="89" max="89" width="15.7265625" style="18" customWidth="1"/>
    <col min="90" max="90" width="0.7265625" style="18" customWidth="1"/>
    <col min="91" max="91" width="15.7265625" style="18" customWidth="1"/>
    <col min="92" max="92" width="0.7265625" style="18" customWidth="1"/>
    <col min="93" max="93" width="15.7265625" style="18" customWidth="1"/>
    <col min="94" max="96" width="0.7265625" style="18" customWidth="1"/>
    <col min="97" max="97" width="15.7265625" style="19" customWidth="1"/>
    <col min="98" max="99" width="0.7265625" style="18" customWidth="1"/>
    <col min="100" max="16384" width="8.7265625" style="18"/>
  </cols>
  <sheetData>
    <row r="1" spans="2:98" ht="5.15" customHeight="1" thickBot="1" x14ac:dyDescent="0.4">
      <c r="AA1" s="304" t="s">
        <v>37</v>
      </c>
      <c r="BJ1" s="304" t="s">
        <v>37</v>
      </c>
    </row>
    <row r="2" spans="2:98" ht="18.75" customHeight="1" x14ac:dyDescent="0.45">
      <c r="B2" s="617" t="s">
        <v>216</v>
      </c>
      <c r="C2" s="618"/>
      <c r="D2" s="618"/>
      <c r="E2" s="618"/>
      <c r="F2" s="618"/>
      <c r="G2" s="618"/>
      <c r="H2" s="618"/>
      <c r="I2" s="618"/>
      <c r="J2" s="618"/>
      <c r="K2" s="618"/>
      <c r="L2" s="618"/>
      <c r="M2" s="618"/>
      <c r="N2" s="618"/>
      <c r="O2" s="618"/>
      <c r="P2" s="618"/>
      <c r="Q2" s="618"/>
      <c r="R2" s="618"/>
      <c r="S2" s="618"/>
      <c r="T2" s="618"/>
      <c r="U2" s="618"/>
      <c r="V2" s="618"/>
      <c r="W2" s="618"/>
      <c r="X2" s="619"/>
      <c r="AA2" s="304" t="s">
        <v>48</v>
      </c>
      <c r="AH2" s="479"/>
      <c r="AI2" s="479"/>
      <c r="AJ2" s="479"/>
      <c r="AP2" s="479"/>
      <c r="AQ2" s="479"/>
      <c r="AR2" s="479"/>
      <c r="AS2" s="479"/>
      <c r="AT2" s="479"/>
      <c r="AU2" s="479"/>
      <c r="AV2" s="479"/>
      <c r="AW2" s="479"/>
      <c r="AX2" s="479"/>
      <c r="AY2" s="479"/>
      <c r="AZ2" s="479"/>
      <c r="BA2" s="479"/>
      <c r="BB2" s="479"/>
      <c r="BC2" s="479"/>
      <c r="BD2" s="479"/>
      <c r="BE2" s="479"/>
      <c r="BF2" s="479"/>
      <c r="BG2" s="479"/>
      <c r="BH2" s="479"/>
      <c r="BI2" s="479"/>
      <c r="BJ2" s="304" t="s">
        <v>48</v>
      </c>
      <c r="BK2" s="479"/>
    </row>
    <row r="3" spans="2:98" ht="15" customHeight="1" thickBot="1" x14ac:dyDescent="0.4">
      <c r="B3" s="620" t="s">
        <v>24</v>
      </c>
      <c r="C3" s="621"/>
      <c r="D3" s="621"/>
      <c r="E3" s="621"/>
      <c r="F3" s="621"/>
      <c r="G3" s="621"/>
      <c r="H3" s="621"/>
      <c r="I3" s="621"/>
      <c r="J3" s="621"/>
      <c r="K3" s="621"/>
      <c r="L3" s="621"/>
      <c r="M3" s="621"/>
      <c r="N3" s="621"/>
      <c r="O3" s="621"/>
      <c r="P3" s="621"/>
      <c r="Q3" s="621"/>
      <c r="R3" s="621"/>
      <c r="S3" s="621"/>
      <c r="T3" s="621"/>
      <c r="U3" s="621"/>
      <c r="V3" s="621"/>
      <c r="W3" s="621"/>
      <c r="X3" s="622"/>
      <c r="AA3" s="304" t="s">
        <v>38</v>
      </c>
      <c r="AH3" s="480"/>
      <c r="AI3" s="480"/>
      <c r="AJ3" s="480"/>
      <c r="AP3" s="480"/>
      <c r="AQ3" s="480"/>
      <c r="AR3" s="480"/>
      <c r="AS3" s="480"/>
      <c r="AT3" s="480"/>
      <c r="AU3" s="480"/>
      <c r="AV3" s="480"/>
      <c r="AW3" s="480"/>
      <c r="AX3" s="480"/>
      <c r="AY3" s="480"/>
      <c r="AZ3" s="480"/>
      <c r="BA3" s="480"/>
      <c r="BB3" s="480"/>
      <c r="BC3" s="480"/>
      <c r="BD3" s="480"/>
      <c r="BE3" s="480"/>
      <c r="BF3" s="480"/>
      <c r="BG3" s="480"/>
      <c r="BH3" s="480"/>
      <c r="BI3" s="480"/>
      <c r="BJ3" s="304" t="s">
        <v>38</v>
      </c>
      <c r="BK3" s="480"/>
    </row>
    <row r="4" spans="2:98" ht="5.15" customHeight="1" thickBot="1" x14ac:dyDescent="0.4">
      <c r="AA4" s="304" t="s">
        <v>39</v>
      </c>
      <c r="BJ4" s="304" t="s">
        <v>39</v>
      </c>
    </row>
    <row r="5" spans="2:98" ht="15.75" customHeight="1" thickBot="1" x14ac:dyDescent="0.4">
      <c r="B5" s="638" t="s">
        <v>6</v>
      </c>
      <c r="C5" s="639"/>
      <c r="D5" s="639"/>
      <c r="E5" s="639"/>
      <c r="F5" s="639"/>
      <c r="G5" s="639"/>
      <c r="H5" s="639"/>
      <c r="I5" s="639"/>
      <c r="J5" s="639"/>
      <c r="K5" s="639"/>
      <c r="L5" s="639"/>
      <c r="M5" s="639"/>
      <c r="N5" s="639"/>
      <c r="O5" s="639"/>
      <c r="P5" s="639"/>
      <c r="Q5" s="640"/>
      <c r="R5" s="19"/>
      <c r="S5" s="623" t="s">
        <v>93</v>
      </c>
      <c r="T5" s="624"/>
      <c r="U5" s="624"/>
      <c r="V5" s="624"/>
      <c r="W5" s="624"/>
      <c r="X5" s="625"/>
      <c r="AA5" s="304" t="s">
        <v>40</v>
      </c>
      <c r="AS5" s="482"/>
      <c r="AT5" s="482"/>
      <c r="BJ5" s="304" t="s">
        <v>40</v>
      </c>
      <c r="CS5" s="18"/>
    </row>
    <row r="6" spans="2:98" ht="5.15" customHeight="1" x14ac:dyDescent="0.35">
      <c r="B6" s="483"/>
      <c r="C6" s="32"/>
      <c r="D6" s="484"/>
      <c r="E6" s="484"/>
      <c r="F6" s="484"/>
      <c r="G6" s="484"/>
      <c r="H6" s="484"/>
      <c r="I6" s="484"/>
      <c r="J6" s="484"/>
      <c r="K6" s="484"/>
      <c r="L6" s="484"/>
      <c r="M6" s="484"/>
      <c r="N6" s="484"/>
      <c r="O6" s="484"/>
      <c r="P6" s="484"/>
      <c r="Q6" s="485"/>
      <c r="R6" s="25"/>
      <c r="S6" s="626"/>
      <c r="T6" s="627"/>
      <c r="U6" s="627"/>
      <c r="V6" s="627"/>
      <c r="W6" s="627"/>
      <c r="X6" s="628"/>
      <c r="AA6" s="304" t="s">
        <v>41</v>
      </c>
      <c r="AS6" s="482"/>
      <c r="AT6" s="482"/>
      <c r="BJ6" s="304" t="s">
        <v>41</v>
      </c>
      <c r="CS6" s="18"/>
    </row>
    <row r="7" spans="2:98" ht="15.75" customHeight="1" thickBot="1" x14ac:dyDescent="0.4">
      <c r="B7" s="692"/>
      <c r="C7" s="693"/>
      <c r="D7" s="43" t="s">
        <v>7</v>
      </c>
      <c r="E7" s="43"/>
      <c r="F7" s="680" t="str">
        <f>IF('NSLP - Standard'!$F$7="","",'NSLP - Standard'!$F$7)</f>
        <v/>
      </c>
      <c r="G7" s="681"/>
      <c r="H7" s="681"/>
      <c r="I7" s="682"/>
      <c r="J7" s="43"/>
      <c r="K7" s="43"/>
      <c r="L7" s="43"/>
      <c r="M7" s="43"/>
      <c r="N7" s="43"/>
      <c r="O7" s="43"/>
      <c r="P7" s="43"/>
      <c r="Q7" s="44" t="s">
        <v>23</v>
      </c>
      <c r="R7" s="25"/>
      <c r="S7" s="629"/>
      <c r="T7" s="630"/>
      <c r="U7" s="630"/>
      <c r="V7" s="630"/>
      <c r="W7" s="630"/>
      <c r="X7" s="631"/>
      <c r="AA7" s="304" t="s">
        <v>42</v>
      </c>
      <c r="AS7" s="482"/>
      <c r="AT7" s="482"/>
      <c r="BJ7" s="304" t="s">
        <v>42</v>
      </c>
      <c r="CS7" s="18"/>
    </row>
    <row r="8" spans="2:98" ht="5.15" customHeight="1" x14ac:dyDescent="0.35">
      <c r="B8" s="692"/>
      <c r="C8" s="693"/>
      <c r="D8" s="57"/>
      <c r="E8" s="57"/>
      <c r="F8" s="57"/>
      <c r="G8" s="57"/>
      <c r="H8" s="57"/>
      <c r="I8" s="57"/>
      <c r="J8" s="57"/>
      <c r="K8" s="57"/>
      <c r="L8" s="57"/>
      <c r="M8" s="57"/>
      <c r="N8" s="57"/>
      <c r="O8" s="57"/>
      <c r="P8" s="57"/>
      <c r="Q8" s="58"/>
      <c r="R8" s="25"/>
      <c r="S8" s="632">
        <f>IFERROR(SUM(CS18:CS119),"DATA INCOMPLETE")</f>
        <v>0</v>
      </c>
      <c r="T8" s="633"/>
      <c r="U8" s="633"/>
      <c r="V8" s="633"/>
      <c r="W8" s="633"/>
      <c r="X8" s="634"/>
      <c r="AA8" s="304" t="s">
        <v>43</v>
      </c>
      <c r="AS8" s="487"/>
      <c r="AT8" s="487"/>
      <c r="BJ8" s="304" t="s">
        <v>43</v>
      </c>
      <c r="CS8" s="18"/>
    </row>
    <row r="9" spans="2:98" ht="15.75" customHeight="1" x14ac:dyDescent="0.35">
      <c r="B9" s="71"/>
      <c r="C9" s="488"/>
      <c r="D9" s="57" t="s">
        <v>8</v>
      </c>
      <c r="E9" s="57"/>
      <c r="F9" s="680" t="str">
        <f>IF('NSLP - Standard'!$F$9:$I$9="","",'NSLP - Standard'!$F$9:$I$9)</f>
        <v/>
      </c>
      <c r="G9" s="681"/>
      <c r="H9" s="681"/>
      <c r="I9" s="682"/>
      <c r="J9" s="57"/>
      <c r="K9" s="57"/>
      <c r="L9" s="57"/>
      <c r="M9" s="57"/>
      <c r="N9" s="57"/>
      <c r="O9" s="57"/>
      <c r="P9" s="57"/>
      <c r="Q9" s="516" t="str">
        <f>CHOOSE('NSLP - Standard'!$C$10,"All","Review Period","Day of Review","Other")</f>
        <v>All</v>
      </c>
      <c r="R9" s="25"/>
      <c r="S9" s="635"/>
      <c r="T9" s="636"/>
      <c r="U9" s="636"/>
      <c r="V9" s="636"/>
      <c r="W9" s="636"/>
      <c r="X9" s="637"/>
      <c r="AA9" s="304" t="s">
        <v>44</v>
      </c>
      <c r="AS9" s="487"/>
      <c r="AT9" s="487"/>
      <c r="BJ9" s="304" t="s">
        <v>44</v>
      </c>
      <c r="CS9" s="18"/>
    </row>
    <row r="10" spans="2:98" ht="16.5" customHeight="1" thickBot="1" x14ac:dyDescent="0.4">
      <c r="B10" s="703"/>
      <c r="C10" s="704"/>
      <c r="D10" s="489"/>
      <c r="E10" s="489"/>
      <c r="F10" s="489"/>
      <c r="G10" s="489"/>
      <c r="H10" s="489"/>
      <c r="I10" s="489"/>
      <c r="J10" s="489"/>
      <c r="K10" s="489"/>
      <c r="L10" s="489"/>
      <c r="M10" s="489"/>
      <c r="N10" s="489"/>
      <c r="O10" s="489"/>
      <c r="P10" s="489"/>
      <c r="Q10" s="490"/>
      <c r="R10" s="25"/>
      <c r="S10" s="656"/>
      <c r="T10" s="657"/>
      <c r="U10" s="657"/>
      <c r="V10" s="657"/>
      <c r="W10" s="657"/>
      <c r="X10" s="658"/>
      <c r="AA10" s="304" t="s">
        <v>45</v>
      </c>
      <c r="AS10" s="487"/>
      <c r="AT10" s="487"/>
      <c r="BJ10" s="304" t="s">
        <v>45</v>
      </c>
      <c r="CS10" s="18"/>
    </row>
    <row r="11" spans="2:98" ht="5.15" customHeight="1" x14ac:dyDescent="0.35">
      <c r="C11" s="25"/>
      <c r="D11" s="25"/>
      <c r="E11" s="25"/>
      <c r="F11" s="25"/>
      <c r="G11" s="25"/>
      <c r="H11" s="25"/>
      <c r="I11" s="25"/>
      <c r="J11" s="25"/>
      <c r="K11" s="25"/>
      <c r="L11" s="25"/>
      <c r="M11" s="25"/>
      <c r="N11" s="25"/>
      <c r="O11" s="25"/>
      <c r="P11" s="25"/>
      <c r="Q11" s="25"/>
      <c r="R11" s="25"/>
      <c r="S11" s="25"/>
      <c r="T11" s="25"/>
      <c r="U11" s="25"/>
      <c r="V11" s="25"/>
      <c r="W11" s="25"/>
      <c r="X11" s="25"/>
      <c r="AA11" s="304" t="s">
        <v>46</v>
      </c>
      <c r="AS11" s="25"/>
      <c r="AT11" s="25"/>
      <c r="AU11" s="25"/>
      <c r="AV11" s="25"/>
      <c r="BJ11" s="304" t="s">
        <v>46</v>
      </c>
    </row>
    <row r="12" spans="2:98" ht="5.15" customHeight="1" thickBot="1" x14ac:dyDescent="0.4">
      <c r="C12" s="25"/>
      <c r="D12" s="25"/>
      <c r="E12" s="25"/>
      <c r="F12" s="25"/>
      <c r="G12" s="25"/>
      <c r="H12" s="25"/>
      <c r="I12" s="25"/>
      <c r="J12" s="25"/>
      <c r="K12" s="25"/>
      <c r="L12" s="25"/>
      <c r="M12" s="25"/>
      <c r="N12" s="25"/>
      <c r="O12" s="25"/>
      <c r="P12" s="25"/>
      <c r="Q12" s="25"/>
      <c r="R12" s="25"/>
      <c r="S12" s="25"/>
      <c r="T12" s="25"/>
      <c r="U12" s="25"/>
      <c r="V12" s="25"/>
      <c r="W12" s="25"/>
      <c r="X12" s="25"/>
      <c r="AA12" s="304" t="s">
        <v>47</v>
      </c>
      <c r="AS12" s="25"/>
      <c r="AT12" s="25"/>
      <c r="AU12" s="25"/>
      <c r="AV12" s="25"/>
      <c r="BJ12" s="304" t="s">
        <v>47</v>
      </c>
    </row>
    <row r="13" spans="2:98" ht="30" customHeight="1" thickBot="1" x14ac:dyDescent="0.4">
      <c r="B13" s="611" t="s">
        <v>1</v>
      </c>
      <c r="C13" s="612"/>
      <c r="D13" s="27"/>
      <c r="E13" s="611" t="s">
        <v>9</v>
      </c>
      <c r="F13" s="612"/>
      <c r="H13" s="597" t="s">
        <v>94</v>
      </c>
      <c r="I13" s="598"/>
      <c r="J13" s="599"/>
      <c r="K13" s="89"/>
      <c r="L13" s="677" t="s">
        <v>95</v>
      </c>
      <c r="M13" s="598"/>
      <c r="N13" s="599"/>
      <c r="O13" s="306"/>
      <c r="P13" s="578" t="s">
        <v>96</v>
      </c>
      <c r="Q13" s="579"/>
      <c r="R13" s="579"/>
      <c r="S13" s="579"/>
      <c r="T13" s="580"/>
      <c r="U13" s="89"/>
      <c r="V13" s="597" t="s">
        <v>97</v>
      </c>
      <c r="W13" s="598"/>
      <c r="X13" s="599"/>
      <c r="Z13" s="597" t="s">
        <v>98</v>
      </c>
      <c r="AA13" s="598"/>
      <c r="AB13" s="599"/>
      <c r="AC13" s="307"/>
      <c r="AD13" s="597" t="s">
        <v>99</v>
      </c>
      <c r="AE13" s="598"/>
      <c r="AF13" s="599"/>
      <c r="AH13" s="597" t="s">
        <v>100</v>
      </c>
      <c r="AI13" s="598"/>
      <c r="AJ13" s="599"/>
      <c r="AK13" s="307"/>
      <c r="AL13" s="597" t="s">
        <v>101</v>
      </c>
      <c r="AM13" s="598"/>
      <c r="AN13" s="599"/>
      <c r="AP13" s="597" t="s">
        <v>84</v>
      </c>
      <c r="AQ13" s="598"/>
      <c r="AR13" s="599"/>
      <c r="AS13" s="492"/>
      <c r="AT13" s="705" t="s">
        <v>85</v>
      </c>
      <c r="AU13" s="706"/>
      <c r="AV13" s="706"/>
      <c r="AW13" s="706"/>
      <c r="AX13" s="706"/>
      <c r="AY13" s="706"/>
      <c r="AZ13" s="707"/>
      <c r="BB13" s="705" t="s">
        <v>86</v>
      </c>
      <c r="BC13" s="706"/>
      <c r="BD13" s="706"/>
      <c r="BE13" s="706"/>
      <c r="BF13" s="706"/>
      <c r="BG13" s="706"/>
      <c r="BH13" s="707"/>
      <c r="BJ13" s="581" t="s">
        <v>87</v>
      </c>
      <c r="BK13" s="582"/>
      <c r="BL13" s="582"/>
      <c r="BM13" s="582"/>
      <c r="BN13" s="582"/>
      <c r="BO13" s="582"/>
      <c r="BP13" s="582"/>
      <c r="BQ13" s="582"/>
      <c r="BR13" s="583"/>
      <c r="BS13" s="306"/>
      <c r="BT13" s="578" t="s">
        <v>88</v>
      </c>
      <c r="BU13" s="579"/>
      <c r="BV13" s="579"/>
      <c r="BW13" s="579"/>
      <c r="BX13" s="579"/>
      <c r="BY13" s="579"/>
      <c r="BZ13" s="580"/>
      <c r="CB13" s="578" t="s">
        <v>89</v>
      </c>
      <c r="CC13" s="579"/>
      <c r="CD13" s="579"/>
      <c r="CE13" s="579"/>
      <c r="CF13" s="579"/>
      <c r="CG13" s="579"/>
      <c r="CH13" s="580"/>
      <c r="CJ13" s="578" t="s">
        <v>90</v>
      </c>
      <c r="CK13" s="579"/>
      <c r="CL13" s="579"/>
      <c r="CM13" s="579"/>
      <c r="CN13" s="579"/>
      <c r="CO13" s="579"/>
      <c r="CP13" s="580"/>
      <c r="CR13" s="587" t="s">
        <v>117</v>
      </c>
      <c r="CS13" s="588"/>
      <c r="CT13" s="589"/>
    </row>
    <row r="14" spans="2:98" ht="5.15" customHeight="1" thickBot="1" x14ac:dyDescent="0.4">
      <c r="B14" s="613"/>
      <c r="C14" s="614"/>
      <c r="D14" s="32"/>
      <c r="E14" s="613"/>
      <c r="F14" s="614"/>
      <c r="H14" s="600"/>
      <c r="I14" s="601"/>
      <c r="J14" s="602"/>
      <c r="K14" s="89"/>
      <c r="L14" s="600"/>
      <c r="M14" s="601"/>
      <c r="N14" s="602"/>
      <c r="O14" s="89"/>
      <c r="P14" s="100"/>
      <c r="Q14" s="493"/>
      <c r="R14" s="493"/>
      <c r="S14" s="95"/>
      <c r="T14" s="494"/>
      <c r="U14" s="89"/>
      <c r="V14" s="600"/>
      <c r="W14" s="601"/>
      <c r="X14" s="602"/>
      <c r="Z14" s="600"/>
      <c r="AA14" s="601"/>
      <c r="AB14" s="602"/>
      <c r="AC14" s="89"/>
      <c r="AD14" s="600"/>
      <c r="AE14" s="601"/>
      <c r="AF14" s="602"/>
      <c r="AH14" s="600"/>
      <c r="AI14" s="601"/>
      <c r="AJ14" s="602"/>
      <c r="AK14" s="89"/>
      <c r="AL14" s="600"/>
      <c r="AM14" s="601"/>
      <c r="AN14" s="602"/>
      <c r="AP14" s="600"/>
      <c r="AQ14" s="601"/>
      <c r="AR14" s="602"/>
      <c r="AS14" s="312"/>
      <c r="AT14" s="29"/>
      <c r="AU14" s="98"/>
      <c r="AV14" s="98"/>
      <c r="AW14" s="98"/>
      <c r="AX14" s="98"/>
      <c r="AY14" s="98"/>
      <c r="AZ14" s="36"/>
      <c r="BB14" s="29"/>
      <c r="BC14" s="98"/>
      <c r="BD14" s="98"/>
      <c r="BE14" s="98"/>
      <c r="BF14" s="98"/>
      <c r="BG14" s="98"/>
      <c r="BH14" s="36"/>
      <c r="BJ14" s="29"/>
      <c r="BK14" s="98"/>
      <c r="BL14" s="98"/>
      <c r="BM14" s="98"/>
      <c r="BN14" s="98"/>
      <c r="BO14" s="98"/>
      <c r="BP14" s="98"/>
      <c r="BQ14" s="98"/>
      <c r="BR14" s="36"/>
      <c r="BS14" s="306"/>
      <c r="BT14" s="100"/>
      <c r="BU14" s="95"/>
      <c r="BV14" s="95"/>
      <c r="BW14" s="95"/>
      <c r="BX14" s="95"/>
      <c r="BY14" s="95"/>
      <c r="BZ14" s="36"/>
      <c r="CB14" s="29"/>
      <c r="CC14" s="95"/>
      <c r="CD14" s="95"/>
      <c r="CE14" s="95"/>
      <c r="CF14" s="95"/>
      <c r="CG14" s="95"/>
      <c r="CH14" s="36"/>
      <c r="CJ14" s="29"/>
      <c r="CK14" s="95"/>
      <c r="CL14" s="95"/>
      <c r="CM14" s="95"/>
      <c r="CN14" s="95"/>
      <c r="CO14" s="95"/>
      <c r="CP14" s="36"/>
      <c r="CR14" s="590"/>
      <c r="CS14" s="591"/>
      <c r="CT14" s="592"/>
    </row>
    <row r="15" spans="2:98" ht="15" thickBot="1" x14ac:dyDescent="0.4">
      <c r="B15" s="613"/>
      <c r="C15" s="614"/>
      <c r="D15" s="32"/>
      <c r="E15" s="613"/>
      <c r="F15" s="614"/>
      <c r="H15" s="600"/>
      <c r="I15" s="601"/>
      <c r="J15" s="602"/>
      <c r="K15" s="89"/>
      <c r="L15" s="600"/>
      <c r="M15" s="601"/>
      <c r="N15" s="602"/>
      <c r="O15" s="92"/>
      <c r="P15" s="100"/>
      <c r="Q15" s="495" t="s">
        <v>25</v>
      </c>
      <c r="R15" s="493"/>
      <c r="S15" s="107" t="s">
        <v>26</v>
      </c>
      <c r="T15" s="36"/>
      <c r="V15" s="600"/>
      <c r="W15" s="601"/>
      <c r="X15" s="602"/>
      <c r="Z15" s="600"/>
      <c r="AA15" s="601"/>
      <c r="AB15" s="602"/>
      <c r="AC15" s="89"/>
      <c r="AD15" s="600"/>
      <c r="AE15" s="601"/>
      <c r="AF15" s="602"/>
      <c r="AH15" s="600"/>
      <c r="AI15" s="601"/>
      <c r="AJ15" s="602"/>
      <c r="AK15" s="89"/>
      <c r="AL15" s="600"/>
      <c r="AM15" s="601"/>
      <c r="AN15" s="602"/>
      <c r="AP15" s="600"/>
      <c r="AQ15" s="601"/>
      <c r="AR15" s="602"/>
      <c r="AT15" s="29"/>
      <c r="AU15" s="107" t="s">
        <v>27</v>
      </c>
      <c r="AV15" s="46"/>
      <c r="AW15" s="107" t="s">
        <v>28</v>
      </c>
      <c r="AX15" s="46"/>
      <c r="AY15" s="107" t="s">
        <v>29</v>
      </c>
      <c r="AZ15" s="36"/>
      <c r="BB15" s="29"/>
      <c r="BC15" s="107" t="s">
        <v>27</v>
      </c>
      <c r="BD15" s="46"/>
      <c r="BE15" s="107" t="s">
        <v>28</v>
      </c>
      <c r="BF15" s="46"/>
      <c r="BG15" s="107" t="s">
        <v>29</v>
      </c>
      <c r="BH15" s="36"/>
      <c r="BJ15" s="29"/>
      <c r="BK15" s="107" t="s">
        <v>30</v>
      </c>
      <c r="BL15" s="46"/>
      <c r="BM15" s="107" t="s">
        <v>31</v>
      </c>
      <c r="BN15" s="46"/>
      <c r="BO15" s="107" t="s">
        <v>32</v>
      </c>
      <c r="BP15" s="32"/>
      <c r="BQ15" s="107" t="s">
        <v>33</v>
      </c>
      <c r="BR15" s="36"/>
      <c r="BT15" s="29"/>
      <c r="BU15" s="107" t="s">
        <v>30</v>
      </c>
      <c r="BV15" s="46"/>
      <c r="BW15" s="107" t="s">
        <v>31</v>
      </c>
      <c r="BX15" s="46"/>
      <c r="BY15" s="107" t="s">
        <v>32</v>
      </c>
      <c r="BZ15" s="36"/>
      <c r="CB15" s="29"/>
      <c r="CC15" s="107" t="s">
        <v>30</v>
      </c>
      <c r="CD15" s="46"/>
      <c r="CE15" s="107" t="s">
        <v>34</v>
      </c>
      <c r="CF15" s="46"/>
      <c r="CG15" s="107" t="s">
        <v>32</v>
      </c>
      <c r="CH15" s="36"/>
      <c r="CJ15" s="29"/>
      <c r="CK15" s="107" t="s">
        <v>30</v>
      </c>
      <c r="CL15" s="46"/>
      <c r="CM15" s="107" t="s">
        <v>31</v>
      </c>
      <c r="CN15" s="46"/>
      <c r="CO15" s="107" t="s">
        <v>32</v>
      </c>
      <c r="CP15" s="36"/>
      <c r="CR15" s="590"/>
      <c r="CS15" s="591"/>
      <c r="CT15" s="592"/>
    </row>
    <row r="16" spans="2:98" ht="5.15" customHeight="1" thickBot="1" x14ac:dyDescent="0.4">
      <c r="B16" s="615"/>
      <c r="C16" s="616"/>
      <c r="D16" s="114"/>
      <c r="E16" s="615"/>
      <c r="F16" s="616"/>
      <c r="H16" s="603"/>
      <c r="I16" s="604"/>
      <c r="J16" s="605"/>
      <c r="K16" s="89"/>
      <c r="L16" s="603"/>
      <c r="M16" s="604"/>
      <c r="N16" s="605"/>
      <c r="P16" s="496"/>
      <c r="Q16" s="497"/>
      <c r="R16" s="497"/>
      <c r="S16" s="80"/>
      <c r="T16" s="81"/>
      <c r="V16" s="603"/>
      <c r="W16" s="604"/>
      <c r="X16" s="605"/>
      <c r="Z16" s="603"/>
      <c r="AA16" s="604"/>
      <c r="AB16" s="605"/>
      <c r="AC16" s="89"/>
      <c r="AD16" s="603"/>
      <c r="AE16" s="604"/>
      <c r="AF16" s="605"/>
      <c r="AH16" s="603"/>
      <c r="AI16" s="604"/>
      <c r="AJ16" s="605"/>
      <c r="AK16" s="89"/>
      <c r="AL16" s="603"/>
      <c r="AM16" s="604"/>
      <c r="AN16" s="605"/>
      <c r="AP16" s="603"/>
      <c r="AQ16" s="604"/>
      <c r="AR16" s="605"/>
      <c r="AT16" s="76"/>
      <c r="AU16" s="80"/>
      <c r="AV16" s="80"/>
      <c r="AW16" s="80"/>
      <c r="AX16" s="80"/>
      <c r="AY16" s="80"/>
      <c r="AZ16" s="81"/>
      <c r="BB16" s="76"/>
      <c r="BC16" s="80"/>
      <c r="BD16" s="80"/>
      <c r="BE16" s="80"/>
      <c r="BF16" s="80"/>
      <c r="BG16" s="80"/>
      <c r="BH16" s="81"/>
      <c r="BJ16" s="76"/>
      <c r="BK16" s="80"/>
      <c r="BL16" s="80"/>
      <c r="BM16" s="80"/>
      <c r="BN16" s="80"/>
      <c r="BO16" s="80"/>
      <c r="BP16" s="80"/>
      <c r="BQ16" s="80"/>
      <c r="BR16" s="81"/>
      <c r="BT16" s="76"/>
      <c r="BU16" s="80"/>
      <c r="BV16" s="80"/>
      <c r="BW16" s="80"/>
      <c r="BX16" s="80"/>
      <c r="BY16" s="80"/>
      <c r="BZ16" s="81"/>
      <c r="CB16" s="76"/>
      <c r="CC16" s="80"/>
      <c r="CD16" s="80"/>
      <c r="CE16" s="80"/>
      <c r="CF16" s="80"/>
      <c r="CG16" s="80"/>
      <c r="CH16" s="81"/>
      <c r="CJ16" s="76"/>
      <c r="CK16" s="80"/>
      <c r="CL16" s="80"/>
      <c r="CM16" s="80"/>
      <c r="CN16" s="80"/>
      <c r="CO16" s="80"/>
      <c r="CP16" s="81"/>
      <c r="CR16" s="593"/>
      <c r="CS16" s="594"/>
      <c r="CT16" s="595"/>
    </row>
    <row r="17" spans="1:98" ht="5.15" customHeight="1" x14ac:dyDescent="0.35">
      <c r="A17" s="115"/>
      <c r="B17" s="32"/>
      <c r="C17" s="32"/>
      <c r="D17" s="32"/>
      <c r="E17" s="32"/>
      <c r="F17" s="36"/>
      <c r="H17" s="29"/>
      <c r="I17" s="32"/>
      <c r="J17" s="36"/>
      <c r="L17" s="29"/>
      <c r="M17" s="32"/>
      <c r="N17" s="36"/>
      <c r="P17" s="29"/>
      <c r="Q17" s="32"/>
      <c r="R17" s="32"/>
      <c r="S17" s="32"/>
      <c r="T17" s="36"/>
      <c r="V17" s="29"/>
      <c r="W17" s="32"/>
      <c r="X17" s="36"/>
      <c r="Z17" s="29"/>
      <c r="AA17" s="32"/>
      <c r="AB17" s="36"/>
      <c r="AC17" s="312"/>
      <c r="AD17" s="29"/>
      <c r="AE17" s="32"/>
      <c r="AF17" s="36"/>
      <c r="AH17" s="29"/>
      <c r="AI17" s="32"/>
      <c r="AJ17" s="36"/>
      <c r="AK17" s="312"/>
      <c r="AL17" s="29"/>
      <c r="AM17" s="32"/>
      <c r="AN17" s="36"/>
      <c r="AP17" s="29"/>
      <c r="AQ17" s="32"/>
      <c r="AR17" s="36"/>
      <c r="AT17" s="29"/>
      <c r="AU17" s="32"/>
      <c r="AV17" s="32"/>
      <c r="AW17" s="32"/>
      <c r="AX17" s="32"/>
      <c r="AY17" s="32"/>
      <c r="AZ17" s="36"/>
      <c r="BB17" s="29"/>
      <c r="BC17" s="32"/>
      <c r="BD17" s="32"/>
      <c r="BE17" s="32"/>
      <c r="BF17" s="32"/>
      <c r="BG17" s="32"/>
      <c r="BH17" s="36"/>
      <c r="BJ17" s="29"/>
      <c r="BK17" s="32"/>
      <c r="BL17" s="32"/>
      <c r="BM17" s="32"/>
      <c r="BN17" s="32"/>
      <c r="BO17" s="32"/>
      <c r="BP17" s="32"/>
      <c r="BQ17" s="32"/>
      <c r="BR17" s="36"/>
      <c r="BT17" s="29"/>
      <c r="BU17" s="32"/>
      <c r="BV17" s="32"/>
      <c r="BW17" s="32"/>
      <c r="BX17" s="32"/>
      <c r="BY17" s="32"/>
      <c r="BZ17" s="36"/>
      <c r="CB17" s="29"/>
      <c r="CC17" s="32"/>
      <c r="CD17" s="32"/>
      <c r="CE17" s="32"/>
      <c r="CF17" s="32"/>
      <c r="CG17" s="32"/>
      <c r="CH17" s="36"/>
      <c r="CJ17" s="29"/>
      <c r="CK17" s="32"/>
      <c r="CL17" s="32"/>
      <c r="CM17" s="32"/>
      <c r="CN17" s="32"/>
      <c r="CO17" s="32"/>
      <c r="CP17" s="36"/>
      <c r="CR17" s="29"/>
      <c r="CS17" s="43"/>
      <c r="CT17" s="36"/>
    </row>
    <row r="18" spans="1:98" s="92" customFormat="1" x14ac:dyDescent="0.35">
      <c r="A18" s="118"/>
      <c r="B18" s="46"/>
      <c r="C18" s="243" t="str">
        <f>IF(E18="","","1")</f>
        <v/>
      </c>
      <c r="D18" s="46"/>
      <c r="E18" s="4"/>
      <c r="F18" s="119"/>
      <c r="H18" s="120"/>
      <c r="I18" s="15"/>
      <c r="J18" s="122"/>
      <c r="K18" s="40"/>
      <c r="L18" s="123"/>
      <c r="M18" s="15"/>
      <c r="N18" s="122"/>
      <c r="O18" s="40"/>
      <c r="P18" s="123"/>
      <c r="Q18" s="560"/>
      <c r="R18" s="224"/>
      <c r="S18" s="560"/>
      <c r="T18" s="122"/>
      <c r="U18" s="40"/>
      <c r="V18" s="123"/>
      <c r="W18" s="209">
        <f>$M18-$Q18+$S18</f>
        <v>0</v>
      </c>
      <c r="X18" s="119"/>
      <c r="Z18" s="120"/>
      <c r="AA18" s="1"/>
      <c r="AB18" s="318">
        <v>1</v>
      </c>
      <c r="AD18" s="120"/>
      <c r="AE18" s="535">
        <f>CHOOSE($AB18,0.99943093,1.00632145,1.00146975,0.99856453,0.96673817,0.98892415,0.98892415,0.98892415,0.99876082,1.01516534,1.01472985,0.99881908)</f>
        <v>0.99943093000000005</v>
      </c>
      <c r="AF18" s="119"/>
      <c r="AH18" s="120"/>
      <c r="AI18" s="15"/>
      <c r="AJ18" s="122"/>
      <c r="AK18" s="40"/>
      <c r="AL18" s="123"/>
      <c r="AM18" s="209">
        <f>ROUNDUP(((($M18/30)*$AE18)*$AI18),0)</f>
        <v>0</v>
      </c>
      <c r="AN18" s="122"/>
      <c r="AO18" s="40"/>
      <c r="AP18" s="123"/>
      <c r="AQ18" s="15"/>
      <c r="AR18" s="119"/>
      <c r="AT18" s="120"/>
      <c r="AU18" s="14"/>
      <c r="AV18" s="524"/>
      <c r="AW18" s="14"/>
      <c r="AX18" s="524"/>
      <c r="AY18" s="14"/>
      <c r="AZ18" s="525"/>
      <c r="BA18" s="526"/>
      <c r="BB18" s="527"/>
      <c r="BC18" s="14"/>
      <c r="BD18" s="524"/>
      <c r="BE18" s="14"/>
      <c r="BF18" s="524"/>
      <c r="BG18" s="14"/>
      <c r="BH18" s="119"/>
      <c r="BJ18" s="120"/>
      <c r="BK18" s="209">
        <f>ROUND(BQ18*BC18,0)</f>
        <v>0</v>
      </c>
      <c r="BL18" s="121"/>
      <c r="BM18" s="209">
        <f>ROUND($BQ18*BE18,0)</f>
        <v>0</v>
      </c>
      <c r="BN18" s="121"/>
      <c r="BO18" s="209">
        <f>BQ18-BK18-BM18</f>
        <v>0</v>
      </c>
      <c r="BP18" s="121"/>
      <c r="BQ18" s="209">
        <f>$AM18-$AQ18</f>
        <v>0</v>
      </c>
      <c r="BR18" s="119"/>
      <c r="BT18" s="120"/>
      <c r="BU18" s="13"/>
      <c r="BV18" s="124"/>
      <c r="BW18" s="13"/>
      <c r="BX18" s="124"/>
      <c r="BY18" s="13"/>
      <c r="BZ18" s="125"/>
      <c r="CA18" s="126"/>
      <c r="CB18" s="127"/>
      <c r="CC18" s="210">
        <f>(ROUND($I18*$AU18,0))*$BU18</f>
        <v>0</v>
      </c>
      <c r="CD18" s="124"/>
      <c r="CE18" s="210">
        <f>(ROUND($I18*$AW18,0))*BW18</f>
        <v>0</v>
      </c>
      <c r="CF18" s="124"/>
      <c r="CG18" s="210">
        <f>(I18-(ROUND((I18*AU18),0))-(ROUND((I18*AW18),0)))*BY18</f>
        <v>0</v>
      </c>
      <c r="CH18" s="125"/>
      <c r="CI18" s="126"/>
      <c r="CJ18" s="127"/>
      <c r="CK18" s="210">
        <f>$BK18*$BU18</f>
        <v>0</v>
      </c>
      <c r="CL18" s="124"/>
      <c r="CM18" s="210">
        <f>$BM18*BW18</f>
        <v>0</v>
      </c>
      <c r="CN18" s="124"/>
      <c r="CO18" s="210">
        <f>$BO18*$BY18</f>
        <v>0</v>
      </c>
      <c r="CP18" s="125"/>
      <c r="CQ18" s="126"/>
      <c r="CR18" s="127"/>
      <c r="CS18" s="536">
        <f>SUM(CK18:CO18)-SUM(CC18:CG18)</f>
        <v>0</v>
      </c>
      <c r="CT18" s="119"/>
    </row>
    <row r="19" spans="1:98" ht="5.15" customHeight="1" x14ac:dyDescent="0.35">
      <c r="A19" s="115"/>
      <c r="B19" s="32"/>
      <c r="C19" s="46"/>
      <c r="D19" s="32"/>
      <c r="E19" s="32"/>
      <c r="F19" s="36"/>
      <c r="H19" s="29"/>
      <c r="I19" s="139"/>
      <c r="J19" s="140"/>
      <c r="K19" s="141"/>
      <c r="L19" s="142"/>
      <c r="M19" s="139"/>
      <c r="N19" s="140"/>
      <c r="O19" s="141"/>
      <c r="P19" s="142"/>
      <c r="Q19" s="563"/>
      <c r="R19" s="563"/>
      <c r="S19" s="563"/>
      <c r="T19" s="140"/>
      <c r="U19" s="141"/>
      <c r="V19" s="142"/>
      <c r="W19" s="121"/>
      <c r="X19" s="36"/>
      <c r="Z19" s="29"/>
      <c r="AA19" s="32"/>
      <c r="AB19" s="322"/>
      <c r="AD19" s="29"/>
      <c r="AE19" s="528"/>
      <c r="AF19" s="36"/>
      <c r="AH19" s="29"/>
      <c r="AI19" s="139"/>
      <c r="AJ19" s="140"/>
      <c r="AK19" s="141"/>
      <c r="AL19" s="142"/>
      <c r="AM19" s="323"/>
      <c r="AN19" s="140"/>
      <c r="AO19" s="141"/>
      <c r="AP19" s="142"/>
      <c r="AQ19" s="139"/>
      <c r="AR19" s="36"/>
      <c r="AT19" s="29"/>
      <c r="AU19" s="529"/>
      <c r="AV19" s="529"/>
      <c r="AW19" s="529"/>
      <c r="AX19" s="529"/>
      <c r="AY19" s="529"/>
      <c r="AZ19" s="530"/>
      <c r="BA19" s="531"/>
      <c r="BB19" s="532"/>
      <c r="BC19" s="529"/>
      <c r="BD19" s="529"/>
      <c r="BE19" s="529"/>
      <c r="BF19" s="529"/>
      <c r="BG19" s="529"/>
      <c r="BH19" s="36"/>
      <c r="BJ19" s="29"/>
      <c r="BK19" s="121"/>
      <c r="BL19" s="139"/>
      <c r="BM19" s="121"/>
      <c r="BN19" s="139"/>
      <c r="BO19" s="121"/>
      <c r="BP19" s="139"/>
      <c r="BQ19" s="121"/>
      <c r="BR19" s="36"/>
      <c r="BT19" s="29"/>
      <c r="BU19" s="143"/>
      <c r="BV19" s="143"/>
      <c r="BW19" s="143"/>
      <c r="BX19" s="143"/>
      <c r="BY19" s="143"/>
      <c r="BZ19" s="144"/>
      <c r="CA19" s="145"/>
      <c r="CB19" s="146"/>
      <c r="CC19" s="124"/>
      <c r="CD19" s="143"/>
      <c r="CE19" s="124"/>
      <c r="CF19" s="143"/>
      <c r="CG19" s="124"/>
      <c r="CH19" s="144"/>
      <c r="CI19" s="145"/>
      <c r="CJ19" s="146"/>
      <c r="CK19" s="124"/>
      <c r="CL19" s="143"/>
      <c r="CM19" s="124"/>
      <c r="CN19" s="143"/>
      <c r="CO19" s="124"/>
      <c r="CP19" s="144"/>
      <c r="CQ19" s="145"/>
      <c r="CR19" s="146"/>
      <c r="CS19" s="185"/>
      <c r="CT19" s="36"/>
    </row>
    <row r="20" spans="1:98" s="92" customFormat="1" x14ac:dyDescent="0.35">
      <c r="A20" s="118"/>
      <c r="B20" s="46"/>
      <c r="C20" s="243" t="str">
        <f>IF(E20="","",C18+1)</f>
        <v/>
      </c>
      <c r="D20" s="46"/>
      <c r="E20" s="4"/>
      <c r="F20" s="119"/>
      <c r="H20" s="120"/>
      <c r="I20" s="15"/>
      <c r="J20" s="122"/>
      <c r="K20" s="40"/>
      <c r="L20" s="123"/>
      <c r="M20" s="15"/>
      <c r="N20" s="122"/>
      <c r="O20" s="40"/>
      <c r="P20" s="123"/>
      <c r="Q20" s="560"/>
      <c r="R20" s="224"/>
      <c r="S20" s="560"/>
      <c r="T20" s="122"/>
      <c r="U20" s="40"/>
      <c r="V20" s="123"/>
      <c r="W20" s="209">
        <f>$M20-$Q20+$S20</f>
        <v>0</v>
      </c>
      <c r="X20" s="119"/>
      <c r="Z20" s="120"/>
      <c r="AA20" s="1"/>
      <c r="AB20" s="318">
        <v>1</v>
      </c>
      <c r="AD20" s="120"/>
      <c r="AE20" s="535">
        <f>CHOOSE($AB20,0.99943093,1.00632145,1.00146975,0.99856453,0.96673817,0.98892415,0.98892415,0.98892415,0.99876082,1.01516534,1.01472985,0.99881908)</f>
        <v>0.99943093000000005</v>
      </c>
      <c r="AF20" s="119"/>
      <c r="AH20" s="120"/>
      <c r="AI20" s="15"/>
      <c r="AJ20" s="122"/>
      <c r="AK20" s="40"/>
      <c r="AL20" s="123"/>
      <c r="AM20" s="209">
        <f t="shared" ref="AM20:AM82" si="0">ROUNDUP(((($M20/30)*$AE20)*$AI20),0)</f>
        <v>0</v>
      </c>
      <c r="AN20" s="122"/>
      <c r="AO20" s="40"/>
      <c r="AP20" s="123"/>
      <c r="AQ20" s="15"/>
      <c r="AR20" s="119"/>
      <c r="AT20" s="120"/>
      <c r="AU20" s="14"/>
      <c r="AV20" s="524"/>
      <c r="AW20" s="14"/>
      <c r="AX20" s="524"/>
      <c r="AY20" s="14"/>
      <c r="AZ20" s="525"/>
      <c r="BA20" s="526"/>
      <c r="BB20" s="527"/>
      <c r="BC20" s="14"/>
      <c r="BD20" s="524"/>
      <c r="BE20" s="14"/>
      <c r="BF20" s="524"/>
      <c r="BG20" s="14"/>
      <c r="BH20" s="119"/>
      <c r="BJ20" s="120"/>
      <c r="BK20" s="209">
        <f>ROUND(BQ20*BC20,0)</f>
        <v>0</v>
      </c>
      <c r="BL20" s="121"/>
      <c r="BM20" s="209">
        <f>ROUND($BQ20*BE20,0)</f>
        <v>0</v>
      </c>
      <c r="BN20" s="121"/>
      <c r="BO20" s="209">
        <f>BQ20-BK20-BM20</f>
        <v>0</v>
      </c>
      <c r="BP20" s="121"/>
      <c r="BQ20" s="209">
        <f>$AM20-$AQ20</f>
        <v>0</v>
      </c>
      <c r="BR20" s="119"/>
      <c r="BT20" s="120"/>
      <c r="BU20" s="13"/>
      <c r="BV20" s="124"/>
      <c r="BW20" s="13"/>
      <c r="BX20" s="124"/>
      <c r="BY20" s="13"/>
      <c r="BZ20" s="125"/>
      <c r="CA20" s="126"/>
      <c r="CB20" s="127"/>
      <c r="CC20" s="210">
        <f>(ROUND($I20*$AU20,0))*$BU20</f>
        <v>0</v>
      </c>
      <c r="CD20" s="124"/>
      <c r="CE20" s="210">
        <f>(ROUND($I20*$AW20,0))*BW20</f>
        <v>0</v>
      </c>
      <c r="CF20" s="124"/>
      <c r="CG20" s="210">
        <f>(I20-(ROUND((I20*AU20),0))-(ROUND((I20*AW20),0)))*BY20</f>
        <v>0</v>
      </c>
      <c r="CH20" s="125"/>
      <c r="CI20" s="126"/>
      <c r="CJ20" s="127"/>
      <c r="CK20" s="210">
        <f t="shared" ref="CK20:CK82" si="1">$BK20*$BU20</f>
        <v>0</v>
      </c>
      <c r="CL20" s="124"/>
      <c r="CM20" s="210">
        <f t="shared" ref="CM20:CM82" si="2">$BM20*BW20</f>
        <v>0</v>
      </c>
      <c r="CN20" s="124"/>
      <c r="CO20" s="210">
        <f t="shared" ref="CO20:CO82" si="3">$BO20*$BY20</f>
        <v>0</v>
      </c>
      <c r="CP20" s="125"/>
      <c r="CQ20" s="126"/>
      <c r="CR20" s="127"/>
      <c r="CS20" s="536">
        <f>SUM(CK20:CO20)-SUM(CC20:CG20)</f>
        <v>0</v>
      </c>
      <c r="CT20" s="119"/>
    </row>
    <row r="21" spans="1:98" ht="5.15" customHeight="1" x14ac:dyDescent="0.35">
      <c r="A21" s="115"/>
      <c r="B21" s="32"/>
      <c r="C21" s="46"/>
      <c r="D21" s="32"/>
      <c r="E21" s="32"/>
      <c r="F21" s="36"/>
      <c r="H21" s="29"/>
      <c r="I21" s="139"/>
      <c r="J21" s="140"/>
      <c r="K21" s="141"/>
      <c r="L21" s="142"/>
      <c r="M21" s="139"/>
      <c r="N21" s="140"/>
      <c r="O21" s="141"/>
      <c r="P21" s="142"/>
      <c r="Q21" s="563"/>
      <c r="R21" s="563"/>
      <c r="S21" s="563"/>
      <c r="T21" s="140"/>
      <c r="U21" s="141"/>
      <c r="V21" s="142"/>
      <c r="W21" s="121"/>
      <c r="X21" s="36"/>
      <c r="Z21" s="29"/>
      <c r="AA21" s="32"/>
      <c r="AB21" s="322"/>
      <c r="AD21" s="29"/>
      <c r="AE21" s="528"/>
      <c r="AF21" s="36"/>
      <c r="AH21" s="29"/>
      <c r="AI21" s="139"/>
      <c r="AJ21" s="140"/>
      <c r="AK21" s="141"/>
      <c r="AL21" s="142"/>
      <c r="AM21" s="323"/>
      <c r="AN21" s="140"/>
      <c r="AO21" s="141"/>
      <c r="AP21" s="142"/>
      <c r="AQ21" s="139"/>
      <c r="AR21" s="36"/>
      <c r="AT21" s="29"/>
      <c r="AU21" s="529"/>
      <c r="AV21" s="529"/>
      <c r="AW21" s="529"/>
      <c r="AX21" s="529"/>
      <c r="AY21" s="529"/>
      <c r="AZ21" s="530"/>
      <c r="BA21" s="531"/>
      <c r="BB21" s="532"/>
      <c r="BC21" s="529"/>
      <c r="BD21" s="529"/>
      <c r="BE21" s="529"/>
      <c r="BF21" s="529"/>
      <c r="BG21" s="529"/>
      <c r="BH21" s="36"/>
      <c r="BJ21" s="29"/>
      <c r="BK21" s="121"/>
      <c r="BL21" s="139"/>
      <c r="BM21" s="121"/>
      <c r="BN21" s="139"/>
      <c r="BO21" s="121"/>
      <c r="BP21" s="139"/>
      <c r="BQ21" s="121"/>
      <c r="BR21" s="36"/>
      <c r="BT21" s="29"/>
      <c r="BU21" s="143"/>
      <c r="BV21" s="143"/>
      <c r="BW21" s="143"/>
      <c r="BX21" s="143"/>
      <c r="BY21" s="143"/>
      <c r="BZ21" s="144"/>
      <c r="CA21" s="145"/>
      <c r="CB21" s="146"/>
      <c r="CC21" s="124"/>
      <c r="CD21" s="143"/>
      <c r="CE21" s="124"/>
      <c r="CF21" s="143"/>
      <c r="CG21" s="124"/>
      <c r="CH21" s="144"/>
      <c r="CI21" s="145"/>
      <c r="CJ21" s="146"/>
      <c r="CK21" s="124"/>
      <c r="CL21" s="143"/>
      <c r="CM21" s="124"/>
      <c r="CN21" s="143"/>
      <c r="CO21" s="124"/>
      <c r="CP21" s="144"/>
      <c r="CQ21" s="145"/>
      <c r="CR21" s="146"/>
      <c r="CS21" s="185"/>
      <c r="CT21" s="36"/>
    </row>
    <row r="22" spans="1:98" s="92" customFormat="1" x14ac:dyDescent="0.35">
      <c r="A22" s="118"/>
      <c r="B22" s="46"/>
      <c r="C22" s="243" t="str">
        <f t="shared" ref="C22:C84" si="4">IF(E22="","",C20+1)</f>
        <v/>
      </c>
      <c r="D22" s="46"/>
      <c r="E22" s="4"/>
      <c r="F22" s="119"/>
      <c r="H22" s="120"/>
      <c r="I22" s="15"/>
      <c r="J22" s="122"/>
      <c r="K22" s="40"/>
      <c r="L22" s="123"/>
      <c r="M22" s="15"/>
      <c r="N22" s="122"/>
      <c r="O22" s="40"/>
      <c r="P22" s="123"/>
      <c r="Q22" s="560"/>
      <c r="R22" s="224"/>
      <c r="S22" s="560"/>
      <c r="T22" s="122"/>
      <c r="U22" s="40"/>
      <c r="V22" s="123"/>
      <c r="W22" s="209">
        <f>$M22-$Q22+$S22</f>
        <v>0</v>
      </c>
      <c r="X22" s="119"/>
      <c r="Z22" s="120"/>
      <c r="AA22" s="1"/>
      <c r="AB22" s="318">
        <v>1</v>
      </c>
      <c r="AD22" s="120"/>
      <c r="AE22" s="535">
        <f>CHOOSE($AB22,0.99943093,1.00632145,1.00146975,0.99856453,0.96673817,0.98892415,0.98892415,0.98892415,0.99876082,1.01516534,1.01472985,0.99881908)</f>
        <v>0.99943093000000005</v>
      </c>
      <c r="AF22" s="119"/>
      <c r="AH22" s="120"/>
      <c r="AI22" s="15"/>
      <c r="AJ22" s="122"/>
      <c r="AK22" s="40"/>
      <c r="AL22" s="123"/>
      <c r="AM22" s="209">
        <f t="shared" si="0"/>
        <v>0</v>
      </c>
      <c r="AN22" s="122"/>
      <c r="AO22" s="40"/>
      <c r="AP22" s="123"/>
      <c r="AQ22" s="15"/>
      <c r="AR22" s="119"/>
      <c r="AT22" s="120"/>
      <c r="AU22" s="14"/>
      <c r="AV22" s="524"/>
      <c r="AW22" s="14"/>
      <c r="AX22" s="524"/>
      <c r="AY22" s="14"/>
      <c r="AZ22" s="525"/>
      <c r="BA22" s="526"/>
      <c r="BB22" s="527"/>
      <c r="BC22" s="14"/>
      <c r="BD22" s="524"/>
      <c r="BE22" s="14"/>
      <c r="BF22" s="524"/>
      <c r="BG22" s="14"/>
      <c r="BH22" s="119"/>
      <c r="BJ22" s="120"/>
      <c r="BK22" s="209">
        <f>ROUND(BQ22*BC22,0)</f>
        <v>0</v>
      </c>
      <c r="BL22" s="121"/>
      <c r="BM22" s="209">
        <f>ROUND($BQ22*BE22,0)</f>
        <v>0</v>
      </c>
      <c r="BN22" s="121"/>
      <c r="BO22" s="209">
        <f>BQ22-BK22-BM22</f>
        <v>0</v>
      </c>
      <c r="BP22" s="121"/>
      <c r="BQ22" s="209">
        <f>$AM22-$AQ22</f>
        <v>0</v>
      </c>
      <c r="BR22" s="119"/>
      <c r="BT22" s="120"/>
      <c r="BU22" s="13"/>
      <c r="BV22" s="124"/>
      <c r="BW22" s="13"/>
      <c r="BX22" s="124"/>
      <c r="BY22" s="13"/>
      <c r="BZ22" s="125"/>
      <c r="CA22" s="126"/>
      <c r="CB22" s="127"/>
      <c r="CC22" s="210">
        <f>(ROUND($I22*$AU22,0))*$BU22</f>
        <v>0</v>
      </c>
      <c r="CD22" s="124"/>
      <c r="CE22" s="210">
        <f>(ROUND($I22*$AW22,0))*BW22</f>
        <v>0</v>
      </c>
      <c r="CF22" s="124"/>
      <c r="CG22" s="210">
        <f>(I22-(ROUND((I22*AU22),0))-(ROUND((I22*AW22),0)))*BY22</f>
        <v>0</v>
      </c>
      <c r="CH22" s="125"/>
      <c r="CI22" s="126"/>
      <c r="CJ22" s="127"/>
      <c r="CK22" s="210">
        <f t="shared" si="1"/>
        <v>0</v>
      </c>
      <c r="CL22" s="124"/>
      <c r="CM22" s="210">
        <f t="shared" si="2"/>
        <v>0</v>
      </c>
      <c r="CN22" s="124"/>
      <c r="CO22" s="210">
        <f t="shared" si="3"/>
        <v>0</v>
      </c>
      <c r="CP22" s="125"/>
      <c r="CQ22" s="126"/>
      <c r="CR22" s="127"/>
      <c r="CS22" s="536">
        <f>SUM(CK22:CO22)-SUM(CC22:CG22)</f>
        <v>0</v>
      </c>
      <c r="CT22" s="119"/>
    </row>
    <row r="23" spans="1:98" ht="5.15" customHeight="1" x14ac:dyDescent="0.35">
      <c r="A23" s="115"/>
      <c r="B23" s="32"/>
      <c r="C23" s="46"/>
      <c r="D23" s="32"/>
      <c r="E23" s="32"/>
      <c r="F23" s="36"/>
      <c r="H23" s="29"/>
      <c r="I23" s="139"/>
      <c r="J23" s="140"/>
      <c r="K23" s="141"/>
      <c r="L23" s="142"/>
      <c r="M23" s="139"/>
      <c r="N23" s="140"/>
      <c r="O23" s="141"/>
      <c r="P23" s="142"/>
      <c r="Q23" s="563"/>
      <c r="R23" s="563"/>
      <c r="S23" s="563"/>
      <c r="T23" s="140"/>
      <c r="U23" s="141"/>
      <c r="V23" s="142"/>
      <c r="W23" s="121"/>
      <c r="X23" s="36"/>
      <c r="Z23" s="29"/>
      <c r="AA23" s="32"/>
      <c r="AB23" s="322"/>
      <c r="AD23" s="29"/>
      <c r="AE23" s="528"/>
      <c r="AF23" s="36"/>
      <c r="AH23" s="29"/>
      <c r="AI23" s="139"/>
      <c r="AJ23" s="140"/>
      <c r="AK23" s="141"/>
      <c r="AL23" s="142"/>
      <c r="AM23" s="323"/>
      <c r="AN23" s="140"/>
      <c r="AO23" s="141"/>
      <c r="AP23" s="142"/>
      <c r="AQ23" s="139"/>
      <c r="AR23" s="36"/>
      <c r="AT23" s="29"/>
      <c r="AU23" s="529"/>
      <c r="AV23" s="529"/>
      <c r="AW23" s="529"/>
      <c r="AX23" s="529"/>
      <c r="AY23" s="529"/>
      <c r="AZ23" s="530"/>
      <c r="BA23" s="531"/>
      <c r="BB23" s="532"/>
      <c r="BC23" s="529"/>
      <c r="BD23" s="529"/>
      <c r="BE23" s="529"/>
      <c r="BF23" s="529"/>
      <c r="BG23" s="529"/>
      <c r="BH23" s="36"/>
      <c r="BJ23" s="29"/>
      <c r="BK23" s="121"/>
      <c r="BL23" s="139"/>
      <c r="BM23" s="121"/>
      <c r="BN23" s="139"/>
      <c r="BO23" s="121"/>
      <c r="BP23" s="139"/>
      <c r="BQ23" s="121"/>
      <c r="BR23" s="36"/>
      <c r="BT23" s="29"/>
      <c r="BU23" s="143"/>
      <c r="BV23" s="143"/>
      <c r="BW23" s="143"/>
      <c r="BX23" s="143"/>
      <c r="BY23" s="143"/>
      <c r="BZ23" s="144"/>
      <c r="CA23" s="145"/>
      <c r="CB23" s="146"/>
      <c r="CC23" s="124"/>
      <c r="CD23" s="143"/>
      <c r="CE23" s="124"/>
      <c r="CF23" s="143"/>
      <c r="CG23" s="124"/>
      <c r="CH23" s="144"/>
      <c r="CI23" s="145"/>
      <c r="CJ23" s="146"/>
      <c r="CK23" s="124"/>
      <c r="CL23" s="143"/>
      <c r="CM23" s="124"/>
      <c r="CN23" s="143"/>
      <c r="CO23" s="124"/>
      <c r="CP23" s="144"/>
      <c r="CQ23" s="145"/>
      <c r="CR23" s="146"/>
      <c r="CS23" s="185"/>
      <c r="CT23" s="36"/>
    </row>
    <row r="24" spans="1:98" s="92" customFormat="1" x14ac:dyDescent="0.35">
      <c r="A24" s="118"/>
      <c r="B24" s="46"/>
      <c r="C24" s="243" t="str">
        <f t="shared" si="4"/>
        <v/>
      </c>
      <c r="D24" s="46"/>
      <c r="E24" s="4"/>
      <c r="F24" s="119"/>
      <c r="H24" s="120"/>
      <c r="I24" s="15"/>
      <c r="J24" s="122"/>
      <c r="K24" s="40"/>
      <c r="L24" s="123"/>
      <c r="M24" s="15"/>
      <c r="N24" s="122"/>
      <c r="O24" s="40"/>
      <c r="P24" s="123"/>
      <c r="Q24" s="560"/>
      <c r="R24" s="224"/>
      <c r="S24" s="560"/>
      <c r="T24" s="122"/>
      <c r="U24" s="40"/>
      <c r="V24" s="123"/>
      <c r="W24" s="209">
        <f>$M24-$Q24+$S24</f>
        <v>0</v>
      </c>
      <c r="X24" s="119"/>
      <c r="Z24" s="120"/>
      <c r="AA24" s="1"/>
      <c r="AB24" s="318">
        <v>1</v>
      </c>
      <c r="AD24" s="120"/>
      <c r="AE24" s="535">
        <f>CHOOSE($AB24,0.99943093,1.00632145,1.00146975,0.99856453,0.96673817,0.98892415,0.98892415,0.98892415,0.99876082,1.01516534,1.01472985,0.99881908)</f>
        <v>0.99943093000000005</v>
      </c>
      <c r="AF24" s="119"/>
      <c r="AH24" s="120"/>
      <c r="AI24" s="15"/>
      <c r="AJ24" s="122"/>
      <c r="AK24" s="40"/>
      <c r="AL24" s="123"/>
      <c r="AM24" s="209">
        <f t="shared" si="0"/>
        <v>0</v>
      </c>
      <c r="AN24" s="122"/>
      <c r="AO24" s="40"/>
      <c r="AP24" s="123"/>
      <c r="AQ24" s="15"/>
      <c r="AR24" s="119"/>
      <c r="AT24" s="120"/>
      <c r="AU24" s="14"/>
      <c r="AV24" s="524"/>
      <c r="AW24" s="14"/>
      <c r="AX24" s="524"/>
      <c r="AY24" s="14"/>
      <c r="AZ24" s="525"/>
      <c r="BA24" s="526"/>
      <c r="BB24" s="527"/>
      <c r="BC24" s="14"/>
      <c r="BD24" s="524"/>
      <c r="BE24" s="14"/>
      <c r="BF24" s="524"/>
      <c r="BG24" s="14"/>
      <c r="BH24" s="119"/>
      <c r="BJ24" s="120"/>
      <c r="BK24" s="209">
        <f>ROUND(BQ24*BC24,0)</f>
        <v>0</v>
      </c>
      <c r="BL24" s="121"/>
      <c r="BM24" s="209">
        <f>ROUND($BQ24*BE24,0)</f>
        <v>0</v>
      </c>
      <c r="BN24" s="121"/>
      <c r="BO24" s="209">
        <f>BQ24-BK24-BM24</f>
        <v>0</v>
      </c>
      <c r="BP24" s="121"/>
      <c r="BQ24" s="209">
        <f>$AM24-$AQ24</f>
        <v>0</v>
      </c>
      <c r="BR24" s="119"/>
      <c r="BT24" s="120"/>
      <c r="BU24" s="13"/>
      <c r="BV24" s="124"/>
      <c r="BW24" s="13"/>
      <c r="BX24" s="124"/>
      <c r="BY24" s="13"/>
      <c r="BZ24" s="125"/>
      <c r="CA24" s="126"/>
      <c r="CB24" s="127"/>
      <c r="CC24" s="210">
        <f>(ROUND($I24*$AU24,0))*$BU24</f>
        <v>0</v>
      </c>
      <c r="CD24" s="124"/>
      <c r="CE24" s="210">
        <f>(ROUND($I24*$AW24,0))*BW24</f>
        <v>0</v>
      </c>
      <c r="CF24" s="124"/>
      <c r="CG24" s="210">
        <f>(I24-(ROUND((I24*AU24),0))-(ROUND((I24*AW24),0)))*BY24</f>
        <v>0</v>
      </c>
      <c r="CH24" s="125"/>
      <c r="CI24" s="126"/>
      <c r="CJ24" s="127"/>
      <c r="CK24" s="210">
        <f t="shared" si="1"/>
        <v>0</v>
      </c>
      <c r="CL24" s="124"/>
      <c r="CM24" s="210">
        <f t="shared" si="2"/>
        <v>0</v>
      </c>
      <c r="CN24" s="124"/>
      <c r="CO24" s="210">
        <f t="shared" si="3"/>
        <v>0</v>
      </c>
      <c r="CP24" s="125"/>
      <c r="CQ24" s="126"/>
      <c r="CR24" s="127"/>
      <c r="CS24" s="536">
        <f>SUM(CK24:CO24)-SUM(CC24:CG24)</f>
        <v>0</v>
      </c>
      <c r="CT24" s="119"/>
    </row>
    <row r="25" spans="1:98" ht="5.15" customHeight="1" x14ac:dyDescent="0.35">
      <c r="A25" s="115"/>
      <c r="B25" s="32"/>
      <c r="C25" s="46"/>
      <c r="D25" s="32"/>
      <c r="E25" s="32"/>
      <c r="F25" s="36"/>
      <c r="H25" s="29"/>
      <c r="I25" s="139"/>
      <c r="J25" s="140"/>
      <c r="K25" s="141"/>
      <c r="L25" s="142"/>
      <c r="M25" s="139"/>
      <c r="N25" s="140"/>
      <c r="O25" s="141"/>
      <c r="P25" s="142"/>
      <c r="Q25" s="563"/>
      <c r="R25" s="563"/>
      <c r="S25" s="563"/>
      <c r="T25" s="140"/>
      <c r="U25" s="141"/>
      <c r="V25" s="142"/>
      <c r="W25" s="121"/>
      <c r="X25" s="36"/>
      <c r="Z25" s="29"/>
      <c r="AA25" s="32"/>
      <c r="AB25" s="322"/>
      <c r="AD25" s="29"/>
      <c r="AE25" s="528"/>
      <c r="AF25" s="36"/>
      <c r="AH25" s="29"/>
      <c r="AI25" s="139"/>
      <c r="AJ25" s="140"/>
      <c r="AK25" s="141"/>
      <c r="AL25" s="142"/>
      <c r="AM25" s="323"/>
      <c r="AN25" s="140"/>
      <c r="AO25" s="141"/>
      <c r="AP25" s="142"/>
      <c r="AQ25" s="139"/>
      <c r="AR25" s="36"/>
      <c r="AT25" s="29"/>
      <c r="AU25" s="529"/>
      <c r="AV25" s="529"/>
      <c r="AW25" s="529"/>
      <c r="AX25" s="529"/>
      <c r="AY25" s="529"/>
      <c r="AZ25" s="530"/>
      <c r="BA25" s="531"/>
      <c r="BB25" s="532"/>
      <c r="BC25" s="529"/>
      <c r="BD25" s="529"/>
      <c r="BE25" s="529"/>
      <c r="BF25" s="529"/>
      <c r="BG25" s="529"/>
      <c r="BH25" s="36"/>
      <c r="BJ25" s="29"/>
      <c r="BK25" s="121"/>
      <c r="BL25" s="139"/>
      <c r="BM25" s="121"/>
      <c r="BN25" s="139"/>
      <c r="BO25" s="121"/>
      <c r="BP25" s="139"/>
      <c r="BQ25" s="121"/>
      <c r="BR25" s="36"/>
      <c r="BT25" s="29"/>
      <c r="BU25" s="143"/>
      <c r="BV25" s="143"/>
      <c r="BW25" s="143"/>
      <c r="BX25" s="143"/>
      <c r="BY25" s="143"/>
      <c r="BZ25" s="144"/>
      <c r="CA25" s="145"/>
      <c r="CB25" s="146"/>
      <c r="CC25" s="124"/>
      <c r="CD25" s="143"/>
      <c r="CE25" s="124"/>
      <c r="CF25" s="143"/>
      <c r="CG25" s="124"/>
      <c r="CH25" s="144"/>
      <c r="CI25" s="145"/>
      <c r="CJ25" s="146"/>
      <c r="CK25" s="124"/>
      <c r="CL25" s="143"/>
      <c r="CM25" s="124"/>
      <c r="CN25" s="143"/>
      <c r="CO25" s="124"/>
      <c r="CP25" s="144"/>
      <c r="CQ25" s="145"/>
      <c r="CR25" s="146"/>
      <c r="CS25" s="185"/>
      <c r="CT25" s="36"/>
    </row>
    <row r="26" spans="1:98" s="92" customFormat="1" x14ac:dyDescent="0.35">
      <c r="A26" s="118"/>
      <c r="B26" s="46"/>
      <c r="C26" s="243" t="str">
        <f t="shared" si="4"/>
        <v/>
      </c>
      <c r="D26" s="46"/>
      <c r="E26" s="4"/>
      <c r="F26" s="119"/>
      <c r="H26" s="120"/>
      <c r="I26" s="15"/>
      <c r="J26" s="122"/>
      <c r="K26" s="40"/>
      <c r="L26" s="123"/>
      <c r="M26" s="15"/>
      <c r="N26" s="122"/>
      <c r="O26" s="40"/>
      <c r="P26" s="123"/>
      <c r="Q26" s="560"/>
      <c r="R26" s="224"/>
      <c r="S26" s="560"/>
      <c r="T26" s="122"/>
      <c r="U26" s="40"/>
      <c r="V26" s="123"/>
      <c r="W26" s="209">
        <f>$M26-$Q26+$S26</f>
        <v>0</v>
      </c>
      <c r="X26" s="119"/>
      <c r="Z26" s="120"/>
      <c r="AA26" s="1"/>
      <c r="AB26" s="318">
        <v>1</v>
      </c>
      <c r="AD26" s="120"/>
      <c r="AE26" s="535">
        <f>CHOOSE($AB26,0.99943093,1.00632145,1.00146975,0.99856453,0.96673817,0.98892415,0.98892415,0.98892415,0.99876082,1.01516534,1.01472985,0.99881908)</f>
        <v>0.99943093000000005</v>
      </c>
      <c r="AF26" s="119"/>
      <c r="AH26" s="120"/>
      <c r="AI26" s="15"/>
      <c r="AJ26" s="122"/>
      <c r="AK26" s="40"/>
      <c r="AL26" s="123"/>
      <c r="AM26" s="209">
        <f t="shared" si="0"/>
        <v>0</v>
      </c>
      <c r="AN26" s="122"/>
      <c r="AO26" s="40"/>
      <c r="AP26" s="123"/>
      <c r="AQ26" s="15"/>
      <c r="AR26" s="119"/>
      <c r="AT26" s="120"/>
      <c r="AU26" s="14"/>
      <c r="AV26" s="524"/>
      <c r="AW26" s="14"/>
      <c r="AX26" s="524"/>
      <c r="AY26" s="14"/>
      <c r="AZ26" s="525"/>
      <c r="BA26" s="526"/>
      <c r="BB26" s="527"/>
      <c r="BC26" s="14"/>
      <c r="BD26" s="524"/>
      <c r="BE26" s="14"/>
      <c r="BF26" s="524"/>
      <c r="BG26" s="14"/>
      <c r="BH26" s="119"/>
      <c r="BJ26" s="120"/>
      <c r="BK26" s="209">
        <f>ROUND(BQ26*BC26,0)</f>
        <v>0</v>
      </c>
      <c r="BL26" s="121"/>
      <c r="BM26" s="209">
        <f>ROUND($BQ26*BE26,0)</f>
        <v>0</v>
      </c>
      <c r="BN26" s="121"/>
      <c r="BO26" s="209">
        <f>BQ26-BK26-BM26</f>
        <v>0</v>
      </c>
      <c r="BP26" s="121"/>
      <c r="BQ26" s="209">
        <f>$AM26-$AQ26</f>
        <v>0</v>
      </c>
      <c r="BR26" s="119"/>
      <c r="BT26" s="120"/>
      <c r="BU26" s="13"/>
      <c r="BV26" s="124"/>
      <c r="BW26" s="13"/>
      <c r="BX26" s="124"/>
      <c r="BY26" s="13"/>
      <c r="BZ26" s="125"/>
      <c r="CA26" s="126"/>
      <c r="CB26" s="127"/>
      <c r="CC26" s="210">
        <f>(ROUND($I26*$AU26,0))*$BU26</f>
        <v>0</v>
      </c>
      <c r="CD26" s="124"/>
      <c r="CE26" s="210">
        <f>(ROUND($I26*$AW26,0))*BW26</f>
        <v>0</v>
      </c>
      <c r="CF26" s="124"/>
      <c r="CG26" s="210">
        <f>(I26-(ROUND((I26*AU26),0))-(ROUND((I26*AW26),0)))*BY26</f>
        <v>0</v>
      </c>
      <c r="CH26" s="125"/>
      <c r="CI26" s="126"/>
      <c r="CJ26" s="127"/>
      <c r="CK26" s="210">
        <f t="shared" si="1"/>
        <v>0</v>
      </c>
      <c r="CL26" s="124"/>
      <c r="CM26" s="210">
        <f t="shared" si="2"/>
        <v>0</v>
      </c>
      <c r="CN26" s="124"/>
      <c r="CO26" s="210">
        <f t="shared" si="3"/>
        <v>0</v>
      </c>
      <c r="CP26" s="125"/>
      <c r="CQ26" s="126"/>
      <c r="CR26" s="127"/>
      <c r="CS26" s="536">
        <f>SUM(CK26:CO26)-SUM(CC26:CG26)</f>
        <v>0</v>
      </c>
      <c r="CT26" s="119"/>
    </row>
    <row r="27" spans="1:98" ht="5.15" customHeight="1" x14ac:dyDescent="0.35">
      <c r="A27" s="115"/>
      <c r="B27" s="32"/>
      <c r="C27" s="46"/>
      <c r="D27" s="32"/>
      <c r="E27" s="32"/>
      <c r="F27" s="36"/>
      <c r="H27" s="29"/>
      <c r="I27" s="139"/>
      <c r="J27" s="140"/>
      <c r="K27" s="141"/>
      <c r="L27" s="142"/>
      <c r="M27" s="139"/>
      <c r="N27" s="140"/>
      <c r="O27" s="141"/>
      <c r="P27" s="142"/>
      <c r="Q27" s="563"/>
      <c r="R27" s="563"/>
      <c r="S27" s="563"/>
      <c r="T27" s="140"/>
      <c r="U27" s="141"/>
      <c r="V27" s="142"/>
      <c r="W27" s="121"/>
      <c r="X27" s="36"/>
      <c r="Z27" s="29"/>
      <c r="AA27" s="32"/>
      <c r="AB27" s="322"/>
      <c r="AD27" s="29"/>
      <c r="AE27" s="528"/>
      <c r="AF27" s="36"/>
      <c r="AH27" s="29"/>
      <c r="AI27" s="139"/>
      <c r="AJ27" s="140"/>
      <c r="AK27" s="141"/>
      <c r="AL27" s="142"/>
      <c r="AM27" s="323"/>
      <c r="AN27" s="140"/>
      <c r="AO27" s="141"/>
      <c r="AP27" s="142"/>
      <c r="AQ27" s="139"/>
      <c r="AR27" s="36"/>
      <c r="AT27" s="29"/>
      <c r="AU27" s="529"/>
      <c r="AV27" s="529"/>
      <c r="AW27" s="529"/>
      <c r="AX27" s="529"/>
      <c r="AY27" s="529"/>
      <c r="AZ27" s="530"/>
      <c r="BA27" s="531"/>
      <c r="BB27" s="532"/>
      <c r="BC27" s="529"/>
      <c r="BD27" s="529"/>
      <c r="BE27" s="529"/>
      <c r="BF27" s="529"/>
      <c r="BG27" s="529"/>
      <c r="BH27" s="36"/>
      <c r="BJ27" s="29"/>
      <c r="BK27" s="121"/>
      <c r="BL27" s="139"/>
      <c r="BM27" s="121"/>
      <c r="BN27" s="139"/>
      <c r="BO27" s="121"/>
      <c r="BP27" s="139"/>
      <c r="BQ27" s="121"/>
      <c r="BR27" s="36"/>
      <c r="BT27" s="29"/>
      <c r="BU27" s="143"/>
      <c r="BV27" s="143"/>
      <c r="BW27" s="143"/>
      <c r="BX27" s="143"/>
      <c r="BY27" s="143"/>
      <c r="BZ27" s="144"/>
      <c r="CA27" s="145"/>
      <c r="CB27" s="146"/>
      <c r="CC27" s="124"/>
      <c r="CD27" s="143"/>
      <c r="CE27" s="124"/>
      <c r="CF27" s="143"/>
      <c r="CG27" s="124"/>
      <c r="CH27" s="144"/>
      <c r="CI27" s="145"/>
      <c r="CJ27" s="146"/>
      <c r="CK27" s="124"/>
      <c r="CL27" s="143"/>
      <c r="CM27" s="124"/>
      <c r="CN27" s="143"/>
      <c r="CO27" s="124"/>
      <c r="CP27" s="144"/>
      <c r="CQ27" s="145"/>
      <c r="CR27" s="146"/>
      <c r="CS27" s="185"/>
      <c r="CT27" s="36"/>
    </row>
    <row r="28" spans="1:98" s="92" customFormat="1" x14ac:dyDescent="0.35">
      <c r="A28" s="118"/>
      <c r="B28" s="46"/>
      <c r="C28" s="243" t="str">
        <f t="shared" si="4"/>
        <v/>
      </c>
      <c r="D28" s="46"/>
      <c r="E28" s="4"/>
      <c r="F28" s="119"/>
      <c r="H28" s="120"/>
      <c r="I28" s="15"/>
      <c r="J28" s="122"/>
      <c r="K28" s="40"/>
      <c r="L28" s="123"/>
      <c r="M28" s="15"/>
      <c r="N28" s="122"/>
      <c r="O28" s="40"/>
      <c r="P28" s="123"/>
      <c r="Q28" s="560"/>
      <c r="R28" s="224"/>
      <c r="S28" s="560"/>
      <c r="T28" s="122"/>
      <c r="U28" s="40"/>
      <c r="V28" s="123"/>
      <c r="W28" s="209">
        <f>$M28-$Q28+$S28</f>
        <v>0</v>
      </c>
      <c r="X28" s="119"/>
      <c r="Z28" s="120"/>
      <c r="AA28" s="1"/>
      <c r="AB28" s="318">
        <v>1</v>
      </c>
      <c r="AD28" s="120"/>
      <c r="AE28" s="535">
        <f>CHOOSE($AB28,0.99943093,1.00632145,1.00146975,0.99856453,0.96673817,0.98892415,0.98892415,0.98892415,0.99876082,1.01516534,1.01472985,0.99881908)</f>
        <v>0.99943093000000005</v>
      </c>
      <c r="AF28" s="119"/>
      <c r="AH28" s="120"/>
      <c r="AI28" s="15"/>
      <c r="AJ28" s="122"/>
      <c r="AK28" s="40"/>
      <c r="AL28" s="123"/>
      <c r="AM28" s="209">
        <f t="shared" si="0"/>
        <v>0</v>
      </c>
      <c r="AN28" s="122"/>
      <c r="AO28" s="40"/>
      <c r="AP28" s="123"/>
      <c r="AQ28" s="15"/>
      <c r="AR28" s="119"/>
      <c r="AT28" s="120"/>
      <c r="AU28" s="14"/>
      <c r="AV28" s="524"/>
      <c r="AW28" s="14"/>
      <c r="AX28" s="524"/>
      <c r="AY28" s="14"/>
      <c r="AZ28" s="525"/>
      <c r="BA28" s="526"/>
      <c r="BB28" s="527"/>
      <c r="BC28" s="14"/>
      <c r="BD28" s="524"/>
      <c r="BE28" s="14"/>
      <c r="BF28" s="524"/>
      <c r="BG28" s="14"/>
      <c r="BH28" s="119"/>
      <c r="BJ28" s="120"/>
      <c r="BK28" s="209">
        <f>ROUND(BQ28*BC28,0)</f>
        <v>0</v>
      </c>
      <c r="BL28" s="121"/>
      <c r="BM28" s="209">
        <f>ROUND($BQ28*BE28,0)</f>
        <v>0</v>
      </c>
      <c r="BN28" s="121"/>
      <c r="BO28" s="209">
        <f>BQ28-BK28-BM28</f>
        <v>0</v>
      </c>
      <c r="BP28" s="121"/>
      <c r="BQ28" s="209">
        <f>$AM28-$AQ28</f>
        <v>0</v>
      </c>
      <c r="BR28" s="119"/>
      <c r="BT28" s="120"/>
      <c r="BU28" s="13"/>
      <c r="BV28" s="124"/>
      <c r="BW28" s="13"/>
      <c r="BX28" s="124"/>
      <c r="BY28" s="13"/>
      <c r="BZ28" s="125"/>
      <c r="CA28" s="126"/>
      <c r="CB28" s="127"/>
      <c r="CC28" s="210">
        <f>(ROUND($I28*$AU28,0))*$BU28</f>
        <v>0</v>
      </c>
      <c r="CD28" s="124"/>
      <c r="CE28" s="210">
        <f>(ROUND($I28*$AW28,0))*BW28</f>
        <v>0</v>
      </c>
      <c r="CF28" s="124"/>
      <c r="CG28" s="210">
        <f>(I28-(ROUND((I28*AU28),0))-(ROUND((I28*AW28),0)))*BY28</f>
        <v>0</v>
      </c>
      <c r="CH28" s="125"/>
      <c r="CI28" s="126"/>
      <c r="CJ28" s="127"/>
      <c r="CK28" s="210">
        <f t="shared" si="1"/>
        <v>0</v>
      </c>
      <c r="CL28" s="124"/>
      <c r="CM28" s="210">
        <f t="shared" si="2"/>
        <v>0</v>
      </c>
      <c r="CN28" s="124"/>
      <c r="CO28" s="210">
        <f t="shared" si="3"/>
        <v>0</v>
      </c>
      <c r="CP28" s="125"/>
      <c r="CQ28" s="126"/>
      <c r="CR28" s="127"/>
      <c r="CS28" s="536">
        <f>SUM(CK28:CO28)-SUM(CC28:CG28)</f>
        <v>0</v>
      </c>
      <c r="CT28" s="119"/>
    </row>
    <row r="29" spans="1:98" ht="5.15" customHeight="1" x14ac:dyDescent="0.35">
      <c r="A29" s="115"/>
      <c r="B29" s="32"/>
      <c r="C29" s="46"/>
      <c r="D29" s="32"/>
      <c r="E29" s="32"/>
      <c r="F29" s="36"/>
      <c r="H29" s="29"/>
      <c r="I29" s="139"/>
      <c r="J29" s="140"/>
      <c r="K29" s="141"/>
      <c r="L29" s="142"/>
      <c r="M29" s="139"/>
      <c r="N29" s="140"/>
      <c r="O29" s="141"/>
      <c r="P29" s="142"/>
      <c r="Q29" s="563"/>
      <c r="R29" s="563"/>
      <c r="S29" s="563"/>
      <c r="T29" s="140"/>
      <c r="U29" s="141"/>
      <c r="V29" s="142"/>
      <c r="W29" s="121"/>
      <c r="X29" s="36"/>
      <c r="Z29" s="29"/>
      <c r="AA29" s="32"/>
      <c r="AB29" s="322"/>
      <c r="AD29" s="29"/>
      <c r="AE29" s="528"/>
      <c r="AF29" s="36"/>
      <c r="AH29" s="29"/>
      <c r="AI29" s="139"/>
      <c r="AJ29" s="140"/>
      <c r="AK29" s="141"/>
      <c r="AL29" s="142"/>
      <c r="AM29" s="323"/>
      <c r="AN29" s="140"/>
      <c r="AO29" s="141"/>
      <c r="AP29" s="142"/>
      <c r="AQ29" s="139"/>
      <c r="AR29" s="36"/>
      <c r="AT29" s="29"/>
      <c r="AU29" s="529"/>
      <c r="AV29" s="529"/>
      <c r="AW29" s="529"/>
      <c r="AX29" s="529"/>
      <c r="AY29" s="529"/>
      <c r="AZ29" s="530"/>
      <c r="BA29" s="531"/>
      <c r="BB29" s="532"/>
      <c r="BC29" s="529"/>
      <c r="BD29" s="529"/>
      <c r="BE29" s="529"/>
      <c r="BF29" s="529"/>
      <c r="BG29" s="529"/>
      <c r="BH29" s="36"/>
      <c r="BJ29" s="29"/>
      <c r="BK29" s="121"/>
      <c r="BL29" s="139"/>
      <c r="BM29" s="121"/>
      <c r="BN29" s="139"/>
      <c r="BO29" s="121"/>
      <c r="BP29" s="139"/>
      <c r="BQ29" s="121"/>
      <c r="BR29" s="36"/>
      <c r="BT29" s="29"/>
      <c r="BU29" s="143"/>
      <c r="BV29" s="143"/>
      <c r="BW29" s="143"/>
      <c r="BX29" s="143"/>
      <c r="BY29" s="143"/>
      <c r="BZ29" s="144"/>
      <c r="CA29" s="145"/>
      <c r="CB29" s="146"/>
      <c r="CC29" s="124"/>
      <c r="CD29" s="143"/>
      <c r="CE29" s="124"/>
      <c r="CF29" s="143"/>
      <c r="CG29" s="124"/>
      <c r="CH29" s="144"/>
      <c r="CI29" s="145"/>
      <c r="CJ29" s="146"/>
      <c r="CK29" s="124"/>
      <c r="CL29" s="143"/>
      <c r="CM29" s="124"/>
      <c r="CN29" s="143"/>
      <c r="CO29" s="124"/>
      <c r="CP29" s="144"/>
      <c r="CQ29" s="145"/>
      <c r="CR29" s="146"/>
      <c r="CS29" s="185"/>
      <c r="CT29" s="36"/>
    </row>
    <row r="30" spans="1:98" s="92" customFormat="1" x14ac:dyDescent="0.35">
      <c r="A30" s="118"/>
      <c r="B30" s="46"/>
      <c r="C30" s="243" t="str">
        <f t="shared" si="4"/>
        <v/>
      </c>
      <c r="D30" s="46"/>
      <c r="E30" s="4"/>
      <c r="F30" s="119"/>
      <c r="H30" s="120"/>
      <c r="I30" s="15"/>
      <c r="J30" s="122"/>
      <c r="K30" s="40"/>
      <c r="L30" s="123"/>
      <c r="M30" s="15"/>
      <c r="N30" s="122"/>
      <c r="O30" s="40"/>
      <c r="P30" s="123"/>
      <c r="Q30" s="560"/>
      <c r="R30" s="224"/>
      <c r="S30" s="560"/>
      <c r="T30" s="122"/>
      <c r="U30" s="40"/>
      <c r="V30" s="123"/>
      <c r="W30" s="209">
        <f>$M30-$Q30+$S30</f>
        <v>0</v>
      </c>
      <c r="X30" s="119"/>
      <c r="Z30" s="120"/>
      <c r="AA30" s="1"/>
      <c r="AB30" s="318">
        <v>1</v>
      </c>
      <c r="AD30" s="120"/>
      <c r="AE30" s="535">
        <f>CHOOSE($AB30,0.99943093,1.00632145,1.00146975,0.99856453,0.96673817,0.98892415,0.98892415,0.98892415,0.99876082,1.01516534,1.01472985,0.99881908)</f>
        <v>0.99943093000000005</v>
      </c>
      <c r="AF30" s="119"/>
      <c r="AH30" s="120"/>
      <c r="AI30" s="15"/>
      <c r="AJ30" s="122"/>
      <c r="AK30" s="40"/>
      <c r="AL30" s="123"/>
      <c r="AM30" s="209">
        <f t="shared" si="0"/>
        <v>0</v>
      </c>
      <c r="AN30" s="122"/>
      <c r="AO30" s="40"/>
      <c r="AP30" s="123"/>
      <c r="AQ30" s="15"/>
      <c r="AR30" s="119"/>
      <c r="AT30" s="120"/>
      <c r="AU30" s="14"/>
      <c r="AV30" s="524"/>
      <c r="AW30" s="14"/>
      <c r="AX30" s="524"/>
      <c r="AY30" s="14"/>
      <c r="AZ30" s="525"/>
      <c r="BA30" s="526"/>
      <c r="BB30" s="527"/>
      <c r="BC30" s="14"/>
      <c r="BD30" s="524"/>
      <c r="BE30" s="14"/>
      <c r="BF30" s="524"/>
      <c r="BG30" s="14"/>
      <c r="BH30" s="119"/>
      <c r="BJ30" s="120"/>
      <c r="BK30" s="209">
        <f>ROUND(BQ30*BC30,0)</f>
        <v>0</v>
      </c>
      <c r="BL30" s="121"/>
      <c r="BM30" s="209">
        <f>ROUND($BQ30*BE30,0)</f>
        <v>0</v>
      </c>
      <c r="BN30" s="121"/>
      <c r="BO30" s="209">
        <f>BQ30-BK30-BM30</f>
        <v>0</v>
      </c>
      <c r="BP30" s="121"/>
      <c r="BQ30" s="209">
        <f>$AM30-$AQ30</f>
        <v>0</v>
      </c>
      <c r="BR30" s="119"/>
      <c r="BT30" s="120"/>
      <c r="BU30" s="13"/>
      <c r="BV30" s="124"/>
      <c r="BW30" s="13"/>
      <c r="BX30" s="124"/>
      <c r="BY30" s="13"/>
      <c r="BZ30" s="125"/>
      <c r="CA30" s="126"/>
      <c r="CB30" s="127"/>
      <c r="CC30" s="210">
        <f>(ROUND($I30*$AU30,0))*$BU30</f>
        <v>0</v>
      </c>
      <c r="CD30" s="124"/>
      <c r="CE30" s="210">
        <f>(ROUND($I30*$AW30,0))*BW30</f>
        <v>0</v>
      </c>
      <c r="CF30" s="124"/>
      <c r="CG30" s="210">
        <f>(I30-(ROUND((I30*AU30),0))-(ROUND((I30*AW30),0)))*BY30</f>
        <v>0</v>
      </c>
      <c r="CH30" s="125"/>
      <c r="CI30" s="126"/>
      <c r="CJ30" s="127"/>
      <c r="CK30" s="210">
        <f t="shared" si="1"/>
        <v>0</v>
      </c>
      <c r="CL30" s="124"/>
      <c r="CM30" s="210">
        <f t="shared" si="2"/>
        <v>0</v>
      </c>
      <c r="CN30" s="124"/>
      <c r="CO30" s="210">
        <f t="shared" si="3"/>
        <v>0</v>
      </c>
      <c r="CP30" s="125"/>
      <c r="CQ30" s="126"/>
      <c r="CR30" s="127"/>
      <c r="CS30" s="536">
        <f>SUM(CK30:CO30)-SUM(CC30:CG30)</f>
        <v>0</v>
      </c>
      <c r="CT30" s="119"/>
    </row>
    <row r="31" spans="1:98" ht="5.15" customHeight="1" x14ac:dyDescent="0.35">
      <c r="A31" s="115"/>
      <c r="B31" s="32"/>
      <c r="C31" s="46"/>
      <c r="D31" s="32"/>
      <c r="E31" s="32"/>
      <c r="F31" s="36"/>
      <c r="H31" s="29"/>
      <c r="I31" s="139"/>
      <c r="J31" s="140"/>
      <c r="K31" s="141"/>
      <c r="L31" s="142"/>
      <c r="M31" s="139"/>
      <c r="N31" s="140"/>
      <c r="O31" s="141"/>
      <c r="P31" s="142"/>
      <c r="Q31" s="563"/>
      <c r="R31" s="563"/>
      <c r="S31" s="563"/>
      <c r="T31" s="140"/>
      <c r="U31" s="141"/>
      <c r="V31" s="142"/>
      <c r="W31" s="121"/>
      <c r="X31" s="36"/>
      <c r="Z31" s="29"/>
      <c r="AA31" s="32"/>
      <c r="AB31" s="322"/>
      <c r="AD31" s="29"/>
      <c r="AE31" s="528"/>
      <c r="AF31" s="36"/>
      <c r="AH31" s="29"/>
      <c r="AI31" s="139"/>
      <c r="AJ31" s="140"/>
      <c r="AK31" s="141"/>
      <c r="AL31" s="142"/>
      <c r="AM31" s="323"/>
      <c r="AN31" s="140"/>
      <c r="AO31" s="141"/>
      <c r="AP31" s="142"/>
      <c r="AQ31" s="139"/>
      <c r="AR31" s="36"/>
      <c r="AT31" s="29"/>
      <c r="AU31" s="529"/>
      <c r="AV31" s="529"/>
      <c r="AW31" s="529"/>
      <c r="AX31" s="529"/>
      <c r="AY31" s="529"/>
      <c r="AZ31" s="530"/>
      <c r="BA31" s="531"/>
      <c r="BB31" s="532"/>
      <c r="BC31" s="529"/>
      <c r="BD31" s="529"/>
      <c r="BE31" s="529"/>
      <c r="BF31" s="529"/>
      <c r="BG31" s="529"/>
      <c r="BH31" s="36"/>
      <c r="BJ31" s="29"/>
      <c r="BK31" s="121"/>
      <c r="BL31" s="139"/>
      <c r="BM31" s="121"/>
      <c r="BN31" s="139"/>
      <c r="BO31" s="121"/>
      <c r="BP31" s="139"/>
      <c r="BQ31" s="121"/>
      <c r="BR31" s="36"/>
      <c r="BT31" s="29"/>
      <c r="BU31" s="143"/>
      <c r="BV31" s="143"/>
      <c r="BW31" s="143"/>
      <c r="BX31" s="143"/>
      <c r="BY31" s="143"/>
      <c r="BZ31" s="144"/>
      <c r="CA31" s="145"/>
      <c r="CB31" s="146"/>
      <c r="CC31" s="124"/>
      <c r="CD31" s="143"/>
      <c r="CE31" s="124"/>
      <c r="CF31" s="143"/>
      <c r="CG31" s="124"/>
      <c r="CH31" s="144"/>
      <c r="CI31" s="145"/>
      <c r="CJ31" s="146"/>
      <c r="CK31" s="124"/>
      <c r="CL31" s="143"/>
      <c r="CM31" s="124"/>
      <c r="CN31" s="143"/>
      <c r="CO31" s="124"/>
      <c r="CP31" s="144"/>
      <c r="CQ31" s="145"/>
      <c r="CR31" s="146"/>
      <c r="CS31" s="185"/>
      <c r="CT31" s="36"/>
    </row>
    <row r="32" spans="1:98" s="92" customFormat="1" x14ac:dyDescent="0.35">
      <c r="A32" s="118"/>
      <c r="B32" s="46"/>
      <c r="C32" s="243" t="str">
        <f t="shared" si="4"/>
        <v/>
      </c>
      <c r="D32" s="46"/>
      <c r="E32" s="4"/>
      <c r="F32" s="119"/>
      <c r="H32" s="120"/>
      <c r="I32" s="15"/>
      <c r="J32" s="122"/>
      <c r="K32" s="40"/>
      <c r="L32" s="123"/>
      <c r="M32" s="15"/>
      <c r="N32" s="122"/>
      <c r="O32" s="40"/>
      <c r="P32" s="123"/>
      <c r="Q32" s="560"/>
      <c r="R32" s="224"/>
      <c r="S32" s="560"/>
      <c r="T32" s="122"/>
      <c r="U32" s="40"/>
      <c r="V32" s="123"/>
      <c r="W32" s="209">
        <f>$M32-$Q32+$S32</f>
        <v>0</v>
      </c>
      <c r="X32" s="119"/>
      <c r="Z32" s="120"/>
      <c r="AA32" s="1"/>
      <c r="AB32" s="318">
        <v>1</v>
      </c>
      <c r="AD32" s="120"/>
      <c r="AE32" s="535">
        <f>CHOOSE($AB32,0.99943093,1.00632145,1.00146975,0.99856453,0.96673817,0.98892415,0.98892415,0.98892415,0.99876082,1.01516534,1.01472985,0.99881908)</f>
        <v>0.99943093000000005</v>
      </c>
      <c r="AF32" s="119"/>
      <c r="AH32" s="120"/>
      <c r="AI32" s="15"/>
      <c r="AJ32" s="122"/>
      <c r="AK32" s="40"/>
      <c r="AL32" s="123"/>
      <c r="AM32" s="209">
        <f t="shared" si="0"/>
        <v>0</v>
      </c>
      <c r="AN32" s="122"/>
      <c r="AO32" s="40"/>
      <c r="AP32" s="123"/>
      <c r="AQ32" s="15"/>
      <c r="AR32" s="119"/>
      <c r="AT32" s="120"/>
      <c r="AU32" s="14"/>
      <c r="AV32" s="524"/>
      <c r="AW32" s="14"/>
      <c r="AX32" s="524"/>
      <c r="AY32" s="14"/>
      <c r="AZ32" s="525"/>
      <c r="BA32" s="526"/>
      <c r="BB32" s="527"/>
      <c r="BC32" s="14"/>
      <c r="BD32" s="524"/>
      <c r="BE32" s="14"/>
      <c r="BF32" s="524"/>
      <c r="BG32" s="14"/>
      <c r="BH32" s="119"/>
      <c r="BJ32" s="120"/>
      <c r="BK32" s="209">
        <f>ROUND(BQ32*BC32,0)</f>
        <v>0</v>
      </c>
      <c r="BL32" s="121"/>
      <c r="BM32" s="209">
        <f>ROUND($BQ32*BE32,0)</f>
        <v>0</v>
      </c>
      <c r="BN32" s="121"/>
      <c r="BO32" s="209">
        <f>BQ32-BK32-BM32</f>
        <v>0</v>
      </c>
      <c r="BP32" s="121"/>
      <c r="BQ32" s="209">
        <f>$AM32-$AQ32</f>
        <v>0</v>
      </c>
      <c r="BR32" s="119"/>
      <c r="BT32" s="120"/>
      <c r="BU32" s="13"/>
      <c r="BV32" s="124"/>
      <c r="BW32" s="13"/>
      <c r="BX32" s="124"/>
      <c r="BY32" s="13"/>
      <c r="BZ32" s="125"/>
      <c r="CA32" s="126"/>
      <c r="CB32" s="127"/>
      <c r="CC32" s="210">
        <f>(ROUND($I32*$AU32,0))*$BU32</f>
        <v>0</v>
      </c>
      <c r="CD32" s="124"/>
      <c r="CE32" s="210">
        <f>(ROUND($I32*$AW32,0))*BW32</f>
        <v>0</v>
      </c>
      <c r="CF32" s="124"/>
      <c r="CG32" s="210">
        <f>(I32-(ROUND((I32*AU32),0))-(ROUND((I32*AW32),0)))*BY32</f>
        <v>0</v>
      </c>
      <c r="CH32" s="125"/>
      <c r="CI32" s="126"/>
      <c r="CJ32" s="127"/>
      <c r="CK32" s="210">
        <f t="shared" si="1"/>
        <v>0</v>
      </c>
      <c r="CL32" s="124"/>
      <c r="CM32" s="210">
        <f t="shared" si="2"/>
        <v>0</v>
      </c>
      <c r="CN32" s="124"/>
      <c r="CO32" s="210">
        <f t="shared" si="3"/>
        <v>0</v>
      </c>
      <c r="CP32" s="125"/>
      <c r="CQ32" s="126"/>
      <c r="CR32" s="127"/>
      <c r="CS32" s="536">
        <f>SUM(CK32:CO32)-SUM(CC32:CG32)</f>
        <v>0</v>
      </c>
      <c r="CT32" s="119"/>
    </row>
    <row r="33" spans="1:98" ht="5.15" customHeight="1" x14ac:dyDescent="0.35">
      <c r="A33" s="115"/>
      <c r="B33" s="32"/>
      <c r="C33" s="46"/>
      <c r="D33" s="32"/>
      <c r="E33" s="32"/>
      <c r="F33" s="36"/>
      <c r="H33" s="29"/>
      <c r="I33" s="139"/>
      <c r="J33" s="140"/>
      <c r="K33" s="141"/>
      <c r="L33" s="142"/>
      <c r="M33" s="139"/>
      <c r="N33" s="140"/>
      <c r="O33" s="141"/>
      <c r="P33" s="142"/>
      <c r="Q33" s="563"/>
      <c r="R33" s="563"/>
      <c r="S33" s="563"/>
      <c r="T33" s="140"/>
      <c r="U33" s="141"/>
      <c r="V33" s="142"/>
      <c r="W33" s="121"/>
      <c r="X33" s="36"/>
      <c r="Z33" s="29"/>
      <c r="AA33" s="32"/>
      <c r="AB33" s="322"/>
      <c r="AD33" s="29"/>
      <c r="AE33" s="528"/>
      <c r="AF33" s="36"/>
      <c r="AH33" s="29"/>
      <c r="AI33" s="139"/>
      <c r="AJ33" s="140"/>
      <c r="AK33" s="141"/>
      <c r="AL33" s="142"/>
      <c r="AM33" s="323"/>
      <c r="AN33" s="140"/>
      <c r="AO33" s="141"/>
      <c r="AP33" s="142"/>
      <c r="AQ33" s="139"/>
      <c r="AR33" s="36"/>
      <c r="AT33" s="29"/>
      <c r="AU33" s="529"/>
      <c r="AV33" s="529"/>
      <c r="AW33" s="529"/>
      <c r="AX33" s="529"/>
      <c r="AY33" s="529"/>
      <c r="AZ33" s="530"/>
      <c r="BA33" s="531"/>
      <c r="BB33" s="532"/>
      <c r="BC33" s="529"/>
      <c r="BD33" s="529"/>
      <c r="BE33" s="529"/>
      <c r="BF33" s="529"/>
      <c r="BG33" s="529"/>
      <c r="BH33" s="36"/>
      <c r="BJ33" s="29"/>
      <c r="BK33" s="121"/>
      <c r="BL33" s="139"/>
      <c r="BM33" s="121"/>
      <c r="BN33" s="139"/>
      <c r="BO33" s="121"/>
      <c r="BP33" s="139"/>
      <c r="BQ33" s="121"/>
      <c r="BR33" s="36"/>
      <c r="BT33" s="29"/>
      <c r="BU33" s="143"/>
      <c r="BV33" s="143"/>
      <c r="BW33" s="143"/>
      <c r="BX33" s="143"/>
      <c r="BY33" s="143"/>
      <c r="BZ33" s="144"/>
      <c r="CA33" s="145"/>
      <c r="CB33" s="146"/>
      <c r="CC33" s="124"/>
      <c r="CD33" s="143"/>
      <c r="CE33" s="124"/>
      <c r="CF33" s="143"/>
      <c r="CG33" s="124"/>
      <c r="CH33" s="144"/>
      <c r="CI33" s="145"/>
      <c r="CJ33" s="146"/>
      <c r="CK33" s="124"/>
      <c r="CL33" s="143"/>
      <c r="CM33" s="124"/>
      <c r="CN33" s="143"/>
      <c r="CO33" s="124"/>
      <c r="CP33" s="144"/>
      <c r="CQ33" s="145"/>
      <c r="CR33" s="146"/>
      <c r="CS33" s="185"/>
      <c r="CT33" s="36"/>
    </row>
    <row r="34" spans="1:98" s="92" customFormat="1" x14ac:dyDescent="0.35">
      <c r="A34" s="118"/>
      <c r="B34" s="46"/>
      <c r="C34" s="243" t="str">
        <f t="shared" si="4"/>
        <v/>
      </c>
      <c r="D34" s="46"/>
      <c r="E34" s="4"/>
      <c r="F34" s="119"/>
      <c r="H34" s="120"/>
      <c r="I34" s="15"/>
      <c r="J34" s="122"/>
      <c r="K34" s="40"/>
      <c r="L34" s="123"/>
      <c r="M34" s="15"/>
      <c r="N34" s="122"/>
      <c r="O34" s="40"/>
      <c r="P34" s="123"/>
      <c r="Q34" s="560"/>
      <c r="R34" s="224"/>
      <c r="S34" s="560"/>
      <c r="T34" s="122"/>
      <c r="U34" s="40"/>
      <c r="V34" s="123"/>
      <c r="W34" s="209">
        <f>$M34-$Q34+$S34</f>
        <v>0</v>
      </c>
      <c r="X34" s="119"/>
      <c r="Z34" s="120"/>
      <c r="AA34" s="1"/>
      <c r="AB34" s="318">
        <v>1</v>
      </c>
      <c r="AD34" s="120"/>
      <c r="AE34" s="535">
        <f>CHOOSE($AB34,0.99943093,1.00632145,1.00146975,0.99856453,0.96673817,0.98892415,0.98892415,0.98892415,0.99876082,1.01516534,1.01472985,0.99881908)</f>
        <v>0.99943093000000005</v>
      </c>
      <c r="AF34" s="119"/>
      <c r="AH34" s="120"/>
      <c r="AI34" s="15"/>
      <c r="AJ34" s="122"/>
      <c r="AK34" s="40"/>
      <c r="AL34" s="123"/>
      <c r="AM34" s="209">
        <f t="shared" si="0"/>
        <v>0</v>
      </c>
      <c r="AN34" s="122"/>
      <c r="AO34" s="40"/>
      <c r="AP34" s="123"/>
      <c r="AQ34" s="15"/>
      <c r="AR34" s="119"/>
      <c r="AT34" s="120"/>
      <c r="AU34" s="14"/>
      <c r="AV34" s="524"/>
      <c r="AW34" s="14"/>
      <c r="AX34" s="524"/>
      <c r="AY34" s="14"/>
      <c r="AZ34" s="525"/>
      <c r="BA34" s="526"/>
      <c r="BB34" s="527"/>
      <c r="BC34" s="14"/>
      <c r="BD34" s="524"/>
      <c r="BE34" s="14"/>
      <c r="BF34" s="524"/>
      <c r="BG34" s="14"/>
      <c r="BH34" s="119"/>
      <c r="BJ34" s="120"/>
      <c r="BK34" s="209">
        <f>ROUND(BQ34*BC34,0)</f>
        <v>0</v>
      </c>
      <c r="BL34" s="121"/>
      <c r="BM34" s="209">
        <f>ROUND($BQ34*BE34,0)</f>
        <v>0</v>
      </c>
      <c r="BN34" s="121"/>
      <c r="BO34" s="209">
        <f>BQ34-BK34-BM34</f>
        <v>0</v>
      </c>
      <c r="BP34" s="121"/>
      <c r="BQ34" s="209">
        <f>$AM34-$AQ34</f>
        <v>0</v>
      </c>
      <c r="BR34" s="119"/>
      <c r="BT34" s="120"/>
      <c r="BU34" s="13"/>
      <c r="BV34" s="124"/>
      <c r="BW34" s="13"/>
      <c r="BX34" s="124"/>
      <c r="BY34" s="13"/>
      <c r="BZ34" s="125"/>
      <c r="CA34" s="126"/>
      <c r="CB34" s="127"/>
      <c r="CC34" s="210">
        <f>(ROUND($I34*$AU34,0))*$BU34</f>
        <v>0</v>
      </c>
      <c r="CD34" s="124"/>
      <c r="CE34" s="210">
        <f>(ROUND($I34*$AW34,0))*BW34</f>
        <v>0</v>
      </c>
      <c r="CF34" s="124"/>
      <c r="CG34" s="210">
        <f>(I34-(ROUND((I34*AU34),0))-(ROUND((I34*AW34),0)))*BY34</f>
        <v>0</v>
      </c>
      <c r="CH34" s="125"/>
      <c r="CI34" s="126"/>
      <c r="CJ34" s="127"/>
      <c r="CK34" s="210">
        <f t="shared" si="1"/>
        <v>0</v>
      </c>
      <c r="CL34" s="124"/>
      <c r="CM34" s="210">
        <f t="shared" si="2"/>
        <v>0</v>
      </c>
      <c r="CN34" s="124"/>
      <c r="CO34" s="210">
        <f t="shared" si="3"/>
        <v>0</v>
      </c>
      <c r="CP34" s="125"/>
      <c r="CQ34" s="126"/>
      <c r="CR34" s="127"/>
      <c r="CS34" s="536">
        <f>SUM(CK34:CO34)-SUM(CC34:CG34)</f>
        <v>0</v>
      </c>
      <c r="CT34" s="119"/>
    </row>
    <row r="35" spans="1:98" ht="5.15" customHeight="1" x14ac:dyDescent="0.35">
      <c r="A35" s="115"/>
      <c r="B35" s="32"/>
      <c r="C35" s="46"/>
      <c r="D35" s="32"/>
      <c r="E35" s="32"/>
      <c r="F35" s="36"/>
      <c r="H35" s="29"/>
      <c r="I35" s="139"/>
      <c r="J35" s="140"/>
      <c r="K35" s="141"/>
      <c r="L35" s="142"/>
      <c r="M35" s="139"/>
      <c r="N35" s="140"/>
      <c r="O35" s="141"/>
      <c r="P35" s="142"/>
      <c r="Q35" s="563"/>
      <c r="R35" s="563"/>
      <c r="S35" s="563"/>
      <c r="T35" s="140"/>
      <c r="U35" s="141"/>
      <c r="V35" s="142"/>
      <c r="W35" s="121"/>
      <c r="X35" s="36"/>
      <c r="Z35" s="29"/>
      <c r="AA35" s="32"/>
      <c r="AB35" s="322"/>
      <c r="AD35" s="29"/>
      <c r="AE35" s="528"/>
      <c r="AF35" s="36"/>
      <c r="AH35" s="29"/>
      <c r="AI35" s="139"/>
      <c r="AJ35" s="140"/>
      <c r="AK35" s="141"/>
      <c r="AL35" s="142"/>
      <c r="AM35" s="323"/>
      <c r="AN35" s="140"/>
      <c r="AO35" s="141"/>
      <c r="AP35" s="142"/>
      <c r="AQ35" s="139"/>
      <c r="AR35" s="36"/>
      <c r="AT35" s="29"/>
      <c r="AU35" s="529"/>
      <c r="AV35" s="529"/>
      <c r="AW35" s="529"/>
      <c r="AX35" s="529"/>
      <c r="AY35" s="529"/>
      <c r="AZ35" s="530"/>
      <c r="BA35" s="531"/>
      <c r="BB35" s="532"/>
      <c r="BC35" s="529"/>
      <c r="BD35" s="529"/>
      <c r="BE35" s="529"/>
      <c r="BF35" s="529"/>
      <c r="BG35" s="529"/>
      <c r="BH35" s="36"/>
      <c r="BJ35" s="29"/>
      <c r="BK35" s="121"/>
      <c r="BL35" s="139"/>
      <c r="BM35" s="121"/>
      <c r="BN35" s="139"/>
      <c r="BO35" s="121"/>
      <c r="BP35" s="139"/>
      <c r="BQ35" s="121"/>
      <c r="BR35" s="36"/>
      <c r="BT35" s="29"/>
      <c r="BU35" s="143"/>
      <c r="BV35" s="143"/>
      <c r="BW35" s="143"/>
      <c r="BX35" s="143"/>
      <c r="BY35" s="143"/>
      <c r="BZ35" s="144"/>
      <c r="CA35" s="145"/>
      <c r="CB35" s="146"/>
      <c r="CC35" s="124"/>
      <c r="CD35" s="143"/>
      <c r="CE35" s="124"/>
      <c r="CF35" s="143"/>
      <c r="CG35" s="124"/>
      <c r="CH35" s="144"/>
      <c r="CI35" s="145"/>
      <c r="CJ35" s="146"/>
      <c r="CK35" s="124"/>
      <c r="CL35" s="143"/>
      <c r="CM35" s="124"/>
      <c r="CN35" s="143"/>
      <c r="CO35" s="124"/>
      <c r="CP35" s="144"/>
      <c r="CQ35" s="145"/>
      <c r="CR35" s="146"/>
      <c r="CS35" s="185"/>
      <c r="CT35" s="36"/>
    </row>
    <row r="36" spans="1:98" s="92" customFormat="1" x14ac:dyDescent="0.35">
      <c r="A36" s="118"/>
      <c r="B36" s="46"/>
      <c r="C36" s="243" t="str">
        <f t="shared" si="4"/>
        <v/>
      </c>
      <c r="D36" s="46"/>
      <c r="E36" s="4"/>
      <c r="F36" s="119"/>
      <c r="H36" s="120"/>
      <c r="I36" s="15"/>
      <c r="J36" s="122"/>
      <c r="K36" s="40"/>
      <c r="L36" s="123"/>
      <c r="M36" s="15"/>
      <c r="N36" s="122"/>
      <c r="O36" s="40"/>
      <c r="P36" s="123"/>
      <c r="Q36" s="560"/>
      <c r="R36" s="224"/>
      <c r="S36" s="560"/>
      <c r="T36" s="122"/>
      <c r="U36" s="40"/>
      <c r="V36" s="123"/>
      <c r="W36" s="209">
        <f>$M36-$Q36+$S36</f>
        <v>0</v>
      </c>
      <c r="X36" s="119"/>
      <c r="Z36" s="120"/>
      <c r="AA36" s="1"/>
      <c r="AB36" s="318">
        <v>1</v>
      </c>
      <c r="AD36" s="120"/>
      <c r="AE36" s="535">
        <f>CHOOSE($AB36,0.99943093,1.00632145,1.00146975,0.99856453,0.96673817,0.98892415,0.98892415,0.98892415,0.99876082,1.01516534,1.01472985,0.99881908)</f>
        <v>0.99943093000000005</v>
      </c>
      <c r="AF36" s="119"/>
      <c r="AH36" s="120"/>
      <c r="AI36" s="15"/>
      <c r="AJ36" s="122"/>
      <c r="AK36" s="40"/>
      <c r="AL36" s="123"/>
      <c r="AM36" s="209">
        <f t="shared" si="0"/>
        <v>0</v>
      </c>
      <c r="AN36" s="122"/>
      <c r="AO36" s="40"/>
      <c r="AP36" s="123"/>
      <c r="AQ36" s="15"/>
      <c r="AR36" s="119"/>
      <c r="AT36" s="120"/>
      <c r="AU36" s="14"/>
      <c r="AV36" s="524"/>
      <c r="AW36" s="14"/>
      <c r="AX36" s="524"/>
      <c r="AY36" s="14"/>
      <c r="AZ36" s="525"/>
      <c r="BA36" s="526"/>
      <c r="BB36" s="527"/>
      <c r="BC36" s="14"/>
      <c r="BD36" s="524"/>
      <c r="BE36" s="14"/>
      <c r="BF36" s="524"/>
      <c r="BG36" s="14"/>
      <c r="BH36" s="119"/>
      <c r="BJ36" s="120"/>
      <c r="BK36" s="209">
        <f>ROUND(BQ36*BC36,0)</f>
        <v>0</v>
      </c>
      <c r="BL36" s="121"/>
      <c r="BM36" s="209">
        <f>ROUND($BQ36*BE36,0)</f>
        <v>0</v>
      </c>
      <c r="BN36" s="121"/>
      <c r="BO36" s="209">
        <f>BQ36-BK36-BM36</f>
        <v>0</v>
      </c>
      <c r="BP36" s="121"/>
      <c r="BQ36" s="209">
        <f>$AM36-$AQ36</f>
        <v>0</v>
      </c>
      <c r="BR36" s="119"/>
      <c r="BT36" s="120"/>
      <c r="BU36" s="13"/>
      <c r="BV36" s="124"/>
      <c r="BW36" s="13"/>
      <c r="BX36" s="124"/>
      <c r="BY36" s="13"/>
      <c r="BZ36" s="125"/>
      <c r="CA36" s="126"/>
      <c r="CB36" s="127"/>
      <c r="CC36" s="210">
        <f>(ROUND($I36*$AU36,0))*$BU36</f>
        <v>0</v>
      </c>
      <c r="CD36" s="124"/>
      <c r="CE36" s="210">
        <f>(ROUND($I36*$AW36,0))*BW36</f>
        <v>0</v>
      </c>
      <c r="CF36" s="124"/>
      <c r="CG36" s="210">
        <f>(I36-(ROUND((I36*AU36),0))-(ROUND((I36*AW36),0)))*BY36</f>
        <v>0</v>
      </c>
      <c r="CH36" s="125"/>
      <c r="CI36" s="126"/>
      <c r="CJ36" s="127"/>
      <c r="CK36" s="210">
        <f t="shared" si="1"/>
        <v>0</v>
      </c>
      <c r="CL36" s="124"/>
      <c r="CM36" s="210">
        <f t="shared" si="2"/>
        <v>0</v>
      </c>
      <c r="CN36" s="124"/>
      <c r="CO36" s="210">
        <f t="shared" si="3"/>
        <v>0</v>
      </c>
      <c r="CP36" s="125"/>
      <c r="CQ36" s="126"/>
      <c r="CR36" s="127"/>
      <c r="CS36" s="536">
        <f>SUM(CK36:CO36)-SUM(CC36:CG36)</f>
        <v>0</v>
      </c>
      <c r="CT36" s="119"/>
    </row>
    <row r="37" spans="1:98" ht="5.15" customHeight="1" x14ac:dyDescent="0.35">
      <c r="A37" s="115"/>
      <c r="B37" s="32"/>
      <c r="C37" s="46"/>
      <c r="D37" s="32"/>
      <c r="E37" s="32"/>
      <c r="F37" s="36"/>
      <c r="H37" s="29"/>
      <c r="I37" s="139"/>
      <c r="J37" s="140"/>
      <c r="K37" s="141"/>
      <c r="L37" s="142"/>
      <c r="M37" s="139"/>
      <c r="N37" s="140"/>
      <c r="O37" s="141"/>
      <c r="P37" s="142"/>
      <c r="Q37" s="563"/>
      <c r="R37" s="563"/>
      <c r="S37" s="563"/>
      <c r="T37" s="140"/>
      <c r="U37" s="141"/>
      <c r="V37" s="142"/>
      <c r="W37" s="121"/>
      <c r="X37" s="36"/>
      <c r="Z37" s="29"/>
      <c r="AA37" s="32"/>
      <c r="AB37" s="322"/>
      <c r="AD37" s="29"/>
      <c r="AE37" s="528"/>
      <c r="AF37" s="36"/>
      <c r="AH37" s="29"/>
      <c r="AI37" s="139"/>
      <c r="AJ37" s="140"/>
      <c r="AK37" s="141"/>
      <c r="AL37" s="142"/>
      <c r="AM37" s="323"/>
      <c r="AN37" s="140"/>
      <c r="AO37" s="141"/>
      <c r="AP37" s="142"/>
      <c r="AQ37" s="139"/>
      <c r="AR37" s="36"/>
      <c r="AT37" s="29"/>
      <c r="AU37" s="529"/>
      <c r="AV37" s="529"/>
      <c r="AW37" s="529"/>
      <c r="AX37" s="529"/>
      <c r="AY37" s="529"/>
      <c r="AZ37" s="530"/>
      <c r="BA37" s="531"/>
      <c r="BB37" s="532"/>
      <c r="BC37" s="529"/>
      <c r="BD37" s="529"/>
      <c r="BE37" s="529"/>
      <c r="BF37" s="529"/>
      <c r="BG37" s="529"/>
      <c r="BH37" s="36"/>
      <c r="BJ37" s="29"/>
      <c r="BK37" s="121"/>
      <c r="BL37" s="139"/>
      <c r="BM37" s="121"/>
      <c r="BN37" s="139"/>
      <c r="BO37" s="121"/>
      <c r="BP37" s="139"/>
      <c r="BQ37" s="121"/>
      <c r="BR37" s="36"/>
      <c r="BT37" s="29"/>
      <c r="BU37" s="143"/>
      <c r="BV37" s="143"/>
      <c r="BW37" s="143"/>
      <c r="BX37" s="143"/>
      <c r="BY37" s="143"/>
      <c r="BZ37" s="144"/>
      <c r="CA37" s="145"/>
      <c r="CB37" s="146"/>
      <c r="CC37" s="124"/>
      <c r="CD37" s="143"/>
      <c r="CE37" s="124"/>
      <c r="CF37" s="143"/>
      <c r="CG37" s="124"/>
      <c r="CH37" s="144"/>
      <c r="CI37" s="145"/>
      <c r="CJ37" s="146"/>
      <c r="CK37" s="124"/>
      <c r="CL37" s="143"/>
      <c r="CM37" s="124"/>
      <c r="CN37" s="143"/>
      <c r="CO37" s="124"/>
      <c r="CP37" s="144"/>
      <c r="CQ37" s="145"/>
      <c r="CR37" s="146"/>
      <c r="CS37" s="185"/>
      <c r="CT37" s="36"/>
    </row>
    <row r="38" spans="1:98" s="92" customFormat="1" x14ac:dyDescent="0.35">
      <c r="A38" s="118"/>
      <c r="B38" s="46"/>
      <c r="C38" s="243" t="str">
        <f t="shared" si="4"/>
        <v/>
      </c>
      <c r="D38" s="46"/>
      <c r="E38" s="4"/>
      <c r="F38" s="119"/>
      <c r="H38" s="120"/>
      <c r="I38" s="15"/>
      <c r="J38" s="122"/>
      <c r="K38" s="40"/>
      <c r="L38" s="123"/>
      <c r="M38" s="15"/>
      <c r="N38" s="122"/>
      <c r="O38" s="40"/>
      <c r="P38" s="123"/>
      <c r="Q38" s="560"/>
      <c r="R38" s="224"/>
      <c r="S38" s="560"/>
      <c r="T38" s="122"/>
      <c r="U38" s="40"/>
      <c r="V38" s="123"/>
      <c r="W38" s="209">
        <f>$M38-$Q38+$S38</f>
        <v>0</v>
      </c>
      <c r="X38" s="119"/>
      <c r="Z38" s="120"/>
      <c r="AA38" s="1"/>
      <c r="AB38" s="318">
        <v>1</v>
      </c>
      <c r="AD38" s="120"/>
      <c r="AE38" s="535">
        <f>CHOOSE($AB38,0.99943093,1.00632145,1.00146975,0.99856453,0.96673817,0.98892415,0.98892415,0.98892415,0.99876082,1.01516534,1.01472985,0.99881908)</f>
        <v>0.99943093000000005</v>
      </c>
      <c r="AF38" s="119"/>
      <c r="AH38" s="120"/>
      <c r="AI38" s="15"/>
      <c r="AJ38" s="122"/>
      <c r="AK38" s="40"/>
      <c r="AL38" s="123"/>
      <c r="AM38" s="209">
        <f t="shared" si="0"/>
        <v>0</v>
      </c>
      <c r="AN38" s="122"/>
      <c r="AO38" s="40"/>
      <c r="AP38" s="123"/>
      <c r="AQ38" s="15"/>
      <c r="AR38" s="119"/>
      <c r="AT38" s="120"/>
      <c r="AU38" s="14"/>
      <c r="AV38" s="524"/>
      <c r="AW38" s="14"/>
      <c r="AX38" s="524"/>
      <c r="AY38" s="14"/>
      <c r="AZ38" s="525"/>
      <c r="BA38" s="526"/>
      <c r="BB38" s="527"/>
      <c r="BC38" s="14"/>
      <c r="BD38" s="524"/>
      <c r="BE38" s="14"/>
      <c r="BF38" s="524"/>
      <c r="BG38" s="14"/>
      <c r="BH38" s="119"/>
      <c r="BJ38" s="120"/>
      <c r="BK38" s="209">
        <f>ROUND(BQ38*BC38,0)</f>
        <v>0</v>
      </c>
      <c r="BL38" s="121"/>
      <c r="BM38" s="209">
        <f>ROUND($BQ38*BE38,0)</f>
        <v>0</v>
      </c>
      <c r="BN38" s="121"/>
      <c r="BO38" s="209">
        <f>BQ38-BK38-BM38</f>
        <v>0</v>
      </c>
      <c r="BP38" s="121"/>
      <c r="BQ38" s="209">
        <f>$AM38-$AQ38</f>
        <v>0</v>
      </c>
      <c r="BR38" s="119"/>
      <c r="BT38" s="120"/>
      <c r="BU38" s="13"/>
      <c r="BV38" s="124"/>
      <c r="BW38" s="13"/>
      <c r="BX38" s="124"/>
      <c r="BY38" s="13"/>
      <c r="BZ38" s="125"/>
      <c r="CA38" s="126"/>
      <c r="CB38" s="127"/>
      <c r="CC38" s="210">
        <f>(ROUND($I38*$AU38,0))*$BU38</f>
        <v>0</v>
      </c>
      <c r="CD38" s="124"/>
      <c r="CE38" s="210">
        <f>(ROUND($I38*$AW38,0))*BW38</f>
        <v>0</v>
      </c>
      <c r="CF38" s="124"/>
      <c r="CG38" s="210">
        <f>(I38-(ROUND((I38*AU38),0))-(ROUND((I38*AW38),0)))*BY38</f>
        <v>0</v>
      </c>
      <c r="CH38" s="125"/>
      <c r="CI38" s="126"/>
      <c r="CJ38" s="127"/>
      <c r="CK38" s="210">
        <f t="shared" si="1"/>
        <v>0</v>
      </c>
      <c r="CL38" s="124"/>
      <c r="CM38" s="210">
        <f t="shared" si="2"/>
        <v>0</v>
      </c>
      <c r="CN38" s="124"/>
      <c r="CO38" s="210">
        <f t="shared" si="3"/>
        <v>0</v>
      </c>
      <c r="CP38" s="125"/>
      <c r="CQ38" s="126"/>
      <c r="CR38" s="127"/>
      <c r="CS38" s="536">
        <f>SUM(CK38:CO38)-SUM(CC38:CG38)</f>
        <v>0</v>
      </c>
      <c r="CT38" s="119"/>
    </row>
    <row r="39" spans="1:98" ht="5.15" customHeight="1" x14ac:dyDescent="0.35">
      <c r="A39" s="115"/>
      <c r="B39" s="32"/>
      <c r="C39" s="46"/>
      <c r="D39" s="32"/>
      <c r="E39" s="32"/>
      <c r="F39" s="36"/>
      <c r="H39" s="29"/>
      <c r="I39" s="139"/>
      <c r="J39" s="140"/>
      <c r="K39" s="141"/>
      <c r="L39" s="142"/>
      <c r="M39" s="139"/>
      <c r="N39" s="140"/>
      <c r="O39" s="141"/>
      <c r="P39" s="142"/>
      <c r="Q39" s="563"/>
      <c r="R39" s="563"/>
      <c r="S39" s="563"/>
      <c r="T39" s="140"/>
      <c r="U39" s="141"/>
      <c r="V39" s="142"/>
      <c r="W39" s="121"/>
      <c r="X39" s="36"/>
      <c r="Z39" s="29"/>
      <c r="AA39" s="32"/>
      <c r="AB39" s="322"/>
      <c r="AD39" s="29"/>
      <c r="AE39" s="528"/>
      <c r="AF39" s="36"/>
      <c r="AH39" s="29"/>
      <c r="AI39" s="139"/>
      <c r="AJ39" s="140"/>
      <c r="AK39" s="141"/>
      <c r="AL39" s="142"/>
      <c r="AM39" s="323"/>
      <c r="AN39" s="140"/>
      <c r="AO39" s="141"/>
      <c r="AP39" s="142"/>
      <c r="AQ39" s="139"/>
      <c r="AR39" s="36"/>
      <c r="AT39" s="29"/>
      <c r="AU39" s="529"/>
      <c r="AV39" s="529"/>
      <c r="AW39" s="529"/>
      <c r="AX39" s="529"/>
      <c r="AY39" s="529"/>
      <c r="AZ39" s="530"/>
      <c r="BA39" s="531"/>
      <c r="BB39" s="532"/>
      <c r="BC39" s="529"/>
      <c r="BD39" s="529"/>
      <c r="BE39" s="529"/>
      <c r="BF39" s="529"/>
      <c r="BG39" s="529"/>
      <c r="BH39" s="36"/>
      <c r="BJ39" s="29"/>
      <c r="BK39" s="121"/>
      <c r="BL39" s="139"/>
      <c r="BM39" s="121"/>
      <c r="BN39" s="139"/>
      <c r="BO39" s="121"/>
      <c r="BP39" s="139"/>
      <c r="BQ39" s="121"/>
      <c r="BR39" s="36"/>
      <c r="BT39" s="29"/>
      <c r="BU39" s="143"/>
      <c r="BV39" s="143"/>
      <c r="BW39" s="143"/>
      <c r="BX39" s="143"/>
      <c r="BY39" s="143"/>
      <c r="BZ39" s="144"/>
      <c r="CA39" s="145"/>
      <c r="CB39" s="146"/>
      <c r="CC39" s="124"/>
      <c r="CD39" s="143"/>
      <c r="CE39" s="124"/>
      <c r="CF39" s="143"/>
      <c r="CG39" s="124"/>
      <c r="CH39" s="144"/>
      <c r="CI39" s="145"/>
      <c r="CJ39" s="146"/>
      <c r="CK39" s="124"/>
      <c r="CL39" s="143"/>
      <c r="CM39" s="124"/>
      <c r="CN39" s="143"/>
      <c r="CO39" s="124"/>
      <c r="CP39" s="144"/>
      <c r="CQ39" s="145"/>
      <c r="CR39" s="146"/>
      <c r="CS39" s="185"/>
      <c r="CT39" s="36"/>
    </row>
    <row r="40" spans="1:98" s="92" customFormat="1" x14ac:dyDescent="0.35">
      <c r="A40" s="118"/>
      <c r="B40" s="46"/>
      <c r="C40" s="243" t="str">
        <f t="shared" si="4"/>
        <v/>
      </c>
      <c r="D40" s="46"/>
      <c r="E40" s="4"/>
      <c r="F40" s="119"/>
      <c r="H40" s="120"/>
      <c r="I40" s="15"/>
      <c r="J40" s="122"/>
      <c r="K40" s="40"/>
      <c r="L40" s="123"/>
      <c r="M40" s="15"/>
      <c r="N40" s="122"/>
      <c r="O40" s="40"/>
      <c r="P40" s="123"/>
      <c r="Q40" s="560"/>
      <c r="R40" s="224"/>
      <c r="S40" s="560"/>
      <c r="T40" s="122"/>
      <c r="U40" s="40"/>
      <c r="V40" s="123"/>
      <c r="W40" s="209">
        <f>$M40-$Q40+$S40</f>
        <v>0</v>
      </c>
      <c r="X40" s="119"/>
      <c r="Z40" s="120"/>
      <c r="AA40" s="1"/>
      <c r="AB40" s="318">
        <v>1</v>
      </c>
      <c r="AD40" s="120"/>
      <c r="AE40" s="535">
        <f>CHOOSE($AB40,0.99943093,1.00632145,1.00146975,0.99856453,0.96673817,0.98892415,0.98892415,0.98892415,0.99876082,1.01516534,1.01472985,0.99881908)</f>
        <v>0.99943093000000005</v>
      </c>
      <c r="AF40" s="119"/>
      <c r="AH40" s="120"/>
      <c r="AI40" s="15"/>
      <c r="AJ40" s="122"/>
      <c r="AK40" s="40"/>
      <c r="AL40" s="123"/>
      <c r="AM40" s="209">
        <f t="shared" si="0"/>
        <v>0</v>
      </c>
      <c r="AN40" s="122"/>
      <c r="AO40" s="40"/>
      <c r="AP40" s="123"/>
      <c r="AQ40" s="15"/>
      <c r="AR40" s="119"/>
      <c r="AT40" s="120"/>
      <c r="AU40" s="14"/>
      <c r="AV40" s="524"/>
      <c r="AW40" s="14"/>
      <c r="AX40" s="524"/>
      <c r="AY40" s="14"/>
      <c r="AZ40" s="525"/>
      <c r="BA40" s="526"/>
      <c r="BB40" s="527"/>
      <c r="BC40" s="14"/>
      <c r="BD40" s="524"/>
      <c r="BE40" s="14"/>
      <c r="BF40" s="524"/>
      <c r="BG40" s="14"/>
      <c r="BH40" s="119"/>
      <c r="BJ40" s="120"/>
      <c r="BK40" s="209">
        <f>ROUND(BQ40*BC40,0)</f>
        <v>0</v>
      </c>
      <c r="BL40" s="121"/>
      <c r="BM40" s="209">
        <f>ROUND($BQ40*BE40,0)</f>
        <v>0</v>
      </c>
      <c r="BN40" s="121"/>
      <c r="BO40" s="209">
        <f>BQ40-BK40-BM40</f>
        <v>0</v>
      </c>
      <c r="BP40" s="121"/>
      <c r="BQ40" s="209">
        <f>$AM40-$AQ40</f>
        <v>0</v>
      </c>
      <c r="BR40" s="119"/>
      <c r="BT40" s="120"/>
      <c r="BU40" s="13"/>
      <c r="BV40" s="124"/>
      <c r="BW40" s="13"/>
      <c r="BX40" s="124"/>
      <c r="BY40" s="13"/>
      <c r="BZ40" s="125"/>
      <c r="CA40" s="126"/>
      <c r="CB40" s="127"/>
      <c r="CC40" s="210">
        <f>(ROUND($I40*$AU40,0))*$BU40</f>
        <v>0</v>
      </c>
      <c r="CD40" s="124"/>
      <c r="CE40" s="210">
        <f>(ROUND($I40*$AW40,0))*BW40</f>
        <v>0</v>
      </c>
      <c r="CF40" s="124"/>
      <c r="CG40" s="210">
        <f>(I40-(ROUND((I40*AU40),0))-(ROUND((I40*AW40),0)))*BY40</f>
        <v>0</v>
      </c>
      <c r="CH40" s="125"/>
      <c r="CI40" s="126"/>
      <c r="CJ40" s="127"/>
      <c r="CK40" s="210">
        <f t="shared" si="1"/>
        <v>0</v>
      </c>
      <c r="CL40" s="124"/>
      <c r="CM40" s="210">
        <f t="shared" si="2"/>
        <v>0</v>
      </c>
      <c r="CN40" s="124"/>
      <c r="CO40" s="210">
        <f t="shared" si="3"/>
        <v>0</v>
      </c>
      <c r="CP40" s="125"/>
      <c r="CQ40" s="126"/>
      <c r="CR40" s="127"/>
      <c r="CS40" s="536">
        <f>SUM(CK40:CO40)-SUM(CC40:CG40)</f>
        <v>0</v>
      </c>
      <c r="CT40" s="119"/>
    </row>
    <row r="41" spans="1:98" ht="5.15" customHeight="1" x14ac:dyDescent="0.35">
      <c r="A41" s="115"/>
      <c r="B41" s="32"/>
      <c r="C41" s="46"/>
      <c r="D41" s="32"/>
      <c r="E41" s="32"/>
      <c r="F41" s="36"/>
      <c r="H41" s="29"/>
      <c r="I41" s="139"/>
      <c r="J41" s="140"/>
      <c r="K41" s="141"/>
      <c r="L41" s="142"/>
      <c r="M41" s="139"/>
      <c r="N41" s="140"/>
      <c r="O41" s="141"/>
      <c r="P41" s="142"/>
      <c r="Q41" s="563"/>
      <c r="R41" s="563"/>
      <c r="S41" s="563"/>
      <c r="T41" s="140"/>
      <c r="U41" s="141"/>
      <c r="V41" s="142"/>
      <c r="W41" s="121"/>
      <c r="X41" s="36"/>
      <c r="Z41" s="29"/>
      <c r="AA41" s="32"/>
      <c r="AB41" s="322"/>
      <c r="AD41" s="29"/>
      <c r="AE41" s="528"/>
      <c r="AF41" s="36"/>
      <c r="AH41" s="29"/>
      <c r="AI41" s="139"/>
      <c r="AJ41" s="140"/>
      <c r="AK41" s="141"/>
      <c r="AL41" s="142"/>
      <c r="AM41" s="323"/>
      <c r="AN41" s="140"/>
      <c r="AO41" s="141"/>
      <c r="AP41" s="142"/>
      <c r="AQ41" s="139"/>
      <c r="AR41" s="36"/>
      <c r="AT41" s="29"/>
      <c r="AU41" s="529"/>
      <c r="AV41" s="529"/>
      <c r="AW41" s="529"/>
      <c r="AX41" s="529"/>
      <c r="AY41" s="529"/>
      <c r="AZ41" s="530"/>
      <c r="BA41" s="531"/>
      <c r="BB41" s="532"/>
      <c r="BC41" s="529"/>
      <c r="BD41" s="529"/>
      <c r="BE41" s="529"/>
      <c r="BF41" s="529"/>
      <c r="BG41" s="529"/>
      <c r="BH41" s="36"/>
      <c r="BJ41" s="29"/>
      <c r="BK41" s="121"/>
      <c r="BL41" s="139"/>
      <c r="BM41" s="121"/>
      <c r="BN41" s="139"/>
      <c r="BO41" s="121"/>
      <c r="BP41" s="139"/>
      <c r="BQ41" s="121"/>
      <c r="BR41" s="36"/>
      <c r="BT41" s="29"/>
      <c r="BU41" s="143"/>
      <c r="BV41" s="143"/>
      <c r="BW41" s="143"/>
      <c r="BX41" s="143"/>
      <c r="BY41" s="143"/>
      <c r="BZ41" s="144"/>
      <c r="CA41" s="145"/>
      <c r="CB41" s="146"/>
      <c r="CC41" s="124"/>
      <c r="CD41" s="143"/>
      <c r="CE41" s="124"/>
      <c r="CF41" s="143"/>
      <c r="CG41" s="124"/>
      <c r="CH41" s="144"/>
      <c r="CI41" s="145"/>
      <c r="CJ41" s="146"/>
      <c r="CK41" s="124"/>
      <c r="CL41" s="143"/>
      <c r="CM41" s="124"/>
      <c r="CN41" s="143"/>
      <c r="CO41" s="124"/>
      <c r="CP41" s="144"/>
      <c r="CQ41" s="145"/>
      <c r="CR41" s="146"/>
      <c r="CS41" s="185"/>
      <c r="CT41" s="36"/>
    </row>
    <row r="42" spans="1:98" s="92" customFormat="1" x14ac:dyDescent="0.35">
      <c r="A42" s="118"/>
      <c r="B42" s="46"/>
      <c r="C42" s="243" t="str">
        <f t="shared" si="4"/>
        <v/>
      </c>
      <c r="D42" s="46"/>
      <c r="E42" s="4"/>
      <c r="F42" s="119"/>
      <c r="H42" s="120"/>
      <c r="I42" s="15"/>
      <c r="J42" s="122"/>
      <c r="K42" s="40"/>
      <c r="L42" s="123"/>
      <c r="M42" s="15"/>
      <c r="N42" s="122"/>
      <c r="O42" s="40"/>
      <c r="P42" s="123"/>
      <c r="Q42" s="560"/>
      <c r="R42" s="224"/>
      <c r="S42" s="560"/>
      <c r="T42" s="122"/>
      <c r="U42" s="40"/>
      <c r="V42" s="123"/>
      <c r="W42" s="209">
        <f>$M42-$Q42+$S42</f>
        <v>0</v>
      </c>
      <c r="X42" s="119"/>
      <c r="Z42" s="120"/>
      <c r="AA42" s="1"/>
      <c r="AB42" s="318">
        <v>1</v>
      </c>
      <c r="AD42" s="120"/>
      <c r="AE42" s="535">
        <f>CHOOSE($AB42,0.99943093,1.00632145,1.00146975,0.99856453,0.96673817,0.98892415,0.98892415,0.98892415,0.99876082,1.01516534,1.01472985,0.99881908)</f>
        <v>0.99943093000000005</v>
      </c>
      <c r="AF42" s="119"/>
      <c r="AH42" s="120"/>
      <c r="AI42" s="15"/>
      <c r="AJ42" s="122"/>
      <c r="AK42" s="40"/>
      <c r="AL42" s="123"/>
      <c r="AM42" s="209">
        <f t="shared" si="0"/>
        <v>0</v>
      </c>
      <c r="AN42" s="122"/>
      <c r="AO42" s="40"/>
      <c r="AP42" s="123"/>
      <c r="AQ42" s="15"/>
      <c r="AR42" s="119"/>
      <c r="AT42" s="120"/>
      <c r="AU42" s="14"/>
      <c r="AV42" s="524"/>
      <c r="AW42" s="14"/>
      <c r="AX42" s="524"/>
      <c r="AY42" s="14"/>
      <c r="AZ42" s="525"/>
      <c r="BA42" s="526"/>
      <c r="BB42" s="527"/>
      <c r="BC42" s="14"/>
      <c r="BD42" s="524"/>
      <c r="BE42" s="14"/>
      <c r="BF42" s="524"/>
      <c r="BG42" s="14"/>
      <c r="BH42" s="119"/>
      <c r="BJ42" s="120"/>
      <c r="BK42" s="209">
        <f>ROUND(BQ42*BC42,0)</f>
        <v>0</v>
      </c>
      <c r="BL42" s="121"/>
      <c r="BM42" s="209">
        <f>ROUND($BQ42*BE42,0)</f>
        <v>0</v>
      </c>
      <c r="BN42" s="121"/>
      <c r="BO42" s="209">
        <f>BQ42-BK42-BM42</f>
        <v>0</v>
      </c>
      <c r="BP42" s="121"/>
      <c r="BQ42" s="209">
        <f>$AM42-$AQ42</f>
        <v>0</v>
      </c>
      <c r="BR42" s="119"/>
      <c r="BT42" s="120"/>
      <c r="BU42" s="13"/>
      <c r="BV42" s="124"/>
      <c r="BW42" s="13"/>
      <c r="BX42" s="124"/>
      <c r="BY42" s="13"/>
      <c r="BZ42" s="125"/>
      <c r="CA42" s="126"/>
      <c r="CB42" s="127"/>
      <c r="CC42" s="210">
        <f>(ROUND($I42*$AU42,0))*$BU42</f>
        <v>0</v>
      </c>
      <c r="CD42" s="124"/>
      <c r="CE42" s="210">
        <f>(ROUND($I42*$AW42,0))*BW42</f>
        <v>0</v>
      </c>
      <c r="CF42" s="124"/>
      <c r="CG42" s="210">
        <f>(I42-(ROUND((I42*AU42),0))-(ROUND((I42*AW42),0)))*BY42</f>
        <v>0</v>
      </c>
      <c r="CH42" s="125"/>
      <c r="CI42" s="126"/>
      <c r="CJ42" s="127"/>
      <c r="CK42" s="210">
        <f t="shared" si="1"/>
        <v>0</v>
      </c>
      <c r="CL42" s="124"/>
      <c r="CM42" s="210">
        <f t="shared" si="2"/>
        <v>0</v>
      </c>
      <c r="CN42" s="124"/>
      <c r="CO42" s="210">
        <f t="shared" si="3"/>
        <v>0</v>
      </c>
      <c r="CP42" s="125"/>
      <c r="CQ42" s="126"/>
      <c r="CR42" s="127"/>
      <c r="CS42" s="536">
        <f>SUM(CK42:CO42)-SUM(CC42:CG42)</f>
        <v>0</v>
      </c>
      <c r="CT42" s="119"/>
    </row>
    <row r="43" spans="1:98" ht="5.15" customHeight="1" x14ac:dyDescent="0.35">
      <c r="A43" s="115"/>
      <c r="B43" s="32"/>
      <c r="C43" s="46"/>
      <c r="D43" s="32"/>
      <c r="E43" s="32"/>
      <c r="F43" s="36"/>
      <c r="H43" s="29"/>
      <c r="I43" s="139"/>
      <c r="J43" s="140"/>
      <c r="K43" s="141"/>
      <c r="L43" s="142"/>
      <c r="M43" s="139"/>
      <c r="N43" s="140"/>
      <c r="O43" s="141"/>
      <c r="P43" s="142"/>
      <c r="Q43" s="563"/>
      <c r="R43" s="563"/>
      <c r="S43" s="563"/>
      <c r="T43" s="140"/>
      <c r="U43" s="141"/>
      <c r="V43" s="142"/>
      <c r="W43" s="121"/>
      <c r="X43" s="36"/>
      <c r="Z43" s="29"/>
      <c r="AA43" s="32"/>
      <c r="AB43" s="322"/>
      <c r="AD43" s="29"/>
      <c r="AE43" s="528"/>
      <c r="AF43" s="36"/>
      <c r="AH43" s="29"/>
      <c r="AI43" s="139"/>
      <c r="AJ43" s="140"/>
      <c r="AK43" s="141"/>
      <c r="AL43" s="142"/>
      <c r="AM43" s="323"/>
      <c r="AN43" s="140"/>
      <c r="AO43" s="141"/>
      <c r="AP43" s="142"/>
      <c r="AQ43" s="139"/>
      <c r="AR43" s="36"/>
      <c r="AT43" s="29"/>
      <c r="AU43" s="529"/>
      <c r="AV43" s="529"/>
      <c r="AW43" s="529"/>
      <c r="AX43" s="529"/>
      <c r="AY43" s="529"/>
      <c r="AZ43" s="530"/>
      <c r="BA43" s="531"/>
      <c r="BB43" s="532"/>
      <c r="BC43" s="529"/>
      <c r="BD43" s="529"/>
      <c r="BE43" s="529"/>
      <c r="BF43" s="529"/>
      <c r="BG43" s="529"/>
      <c r="BH43" s="36"/>
      <c r="BJ43" s="29"/>
      <c r="BK43" s="121"/>
      <c r="BL43" s="139"/>
      <c r="BM43" s="121"/>
      <c r="BN43" s="139"/>
      <c r="BO43" s="121"/>
      <c r="BP43" s="139"/>
      <c r="BQ43" s="121"/>
      <c r="BR43" s="36"/>
      <c r="BT43" s="29"/>
      <c r="BU43" s="143"/>
      <c r="BV43" s="143"/>
      <c r="BW43" s="143"/>
      <c r="BX43" s="143"/>
      <c r="BY43" s="143"/>
      <c r="BZ43" s="144"/>
      <c r="CA43" s="145"/>
      <c r="CB43" s="146"/>
      <c r="CC43" s="124"/>
      <c r="CD43" s="143"/>
      <c r="CE43" s="124"/>
      <c r="CF43" s="143"/>
      <c r="CG43" s="124"/>
      <c r="CH43" s="144"/>
      <c r="CI43" s="145"/>
      <c r="CJ43" s="146"/>
      <c r="CK43" s="124"/>
      <c r="CL43" s="143"/>
      <c r="CM43" s="124"/>
      <c r="CN43" s="143"/>
      <c r="CO43" s="124"/>
      <c r="CP43" s="144"/>
      <c r="CQ43" s="145"/>
      <c r="CR43" s="146"/>
      <c r="CS43" s="185"/>
      <c r="CT43" s="36"/>
    </row>
    <row r="44" spans="1:98" s="92" customFormat="1" x14ac:dyDescent="0.35">
      <c r="A44" s="118"/>
      <c r="B44" s="46"/>
      <c r="C44" s="243" t="str">
        <f t="shared" si="4"/>
        <v/>
      </c>
      <c r="D44" s="46"/>
      <c r="E44" s="4"/>
      <c r="F44" s="119"/>
      <c r="H44" s="120"/>
      <c r="I44" s="15"/>
      <c r="J44" s="122"/>
      <c r="K44" s="40"/>
      <c r="L44" s="123"/>
      <c r="M44" s="15"/>
      <c r="N44" s="122"/>
      <c r="O44" s="40"/>
      <c r="P44" s="123"/>
      <c r="Q44" s="560"/>
      <c r="R44" s="224"/>
      <c r="S44" s="560"/>
      <c r="T44" s="122"/>
      <c r="U44" s="40"/>
      <c r="V44" s="123"/>
      <c r="W44" s="209">
        <f>$M44-$Q44+$S44</f>
        <v>0</v>
      </c>
      <c r="X44" s="119"/>
      <c r="Z44" s="120"/>
      <c r="AA44" s="1"/>
      <c r="AB44" s="318">
        <v>1</v>
      </c>
      <c r="AD44" s="120"/>
      <c r="AE44" s="535">
        <f>CHOOSE($AB44,0.99943093,1.00632145,1.00146975,0.99856453,0.96673817,0.98892415,0.98892415,0.98892415,0.99876082,1.01516534,1.01472985,0.99881908)</f>
        <v>0.99943093000000005</v>
      </c>
      <c r="AF44" s="119"/>
      <c r="AH44" s="120"/>
      <c r="AI44" s="15"/>
      <c r="AJ44" s="122"/>
      <c r="AK44" s="40"/>
      <c r="AL44" s="123"/>
      <c r="AM44" s="209">
        <f t="shared" si="0"/>
        <v>0</v>
      </c>
      <c r="AN44" s="122"/>
      <c r="AO44" s="40"/>
      <c r="AP44" s="123"/>
      <c r="AQ44" s="15"/>
      <c r="AR44" s="119"/>
      <c r="AT44" s="120"/>
      <c r="AU44" s="14"/>
      <c r="AV44" s="524"/>
      <c r="AW44" s="14"/>
      <c r="AX44" s="524"/>
      <c r="AY44" s="14"/>
      <c r="AZ44" s="525"/>
      <c r="BA44" s="526"/>
      <c r="BB44" s="527"/>
      <c r="BC44" s="14"/>
      <c r="BD44" s="524"/>
      <c r="BE44" s="14"/>
      <c r="BF44" s="524"/>
      <c r="BG44" s="14"/>
      <c r="BH44" s="119"/>
      <c r="BJ44" s="120"/>
      <c r="BK44" s="209">
        <f>ROUND(BQ44*BC44,0)</f>
        <v>0</v>
      </c>
      <c r="BL44" s="121"/>
      <c r="BM44" s="209">
        <f>ROUND($BQ44*BE44,0)</f>
        <v>0</v>
      </c>
      <c r="BN44" s="121"/>
      <c r="BO44" s="209">
        <f>BQ44-BK44-BM44</f>
        <v>0</v>
      </c>
      <c r="BP44" s="121"/>
      <c r="BQ44" s="209">
        <f>$AM44-$AQ44</f>
        <v>0</v>
      </c>
      <c r="BR44" s="119"/>
      <c r="BT44" s="120"/>
      <c r="BU44" s="13"/>
      <c r="BV44" s="124"/>
      <c r="BW44" s="13"/>
      <c r="BX44" s="124"/>
      <c r="BY44" s="13"/>
      <c r="BZ44" s="125"/>
      <c r="CA44" s="126"/>
      <c r="CB44" s="127"/>
      <c r="CC44" s="210">
        <f>(ROUND($I44*$AU44,0))*$BU44</f>
        <v>0</v>
      </c>
      <c r="CD44" s="124"/>
      <c r="CE44" s="210">
        <f>(ROUND($I44*$AW44,0))*BW44</f>
        <v>0</v>
      </c>
      <c r="CF44" s="124"/>
      <c r="CG44" s="210">
        <f>(I44-(ROUND((I44*AU44),0))-(ROUND((I44*AW44),0)))*BY44</f>
        <v>0</v>
      </c>
      <c r="CH44" s="125"/>
      <c r="CI44" s="126"/>
      <c r="CJ44" s="127"/>
      <c r="CK44" s="210">
        <f t="shared" si="1"/>
        <v>0</v>
      </c>
      <c r="CL44" s="124"/>
      <c r="CM44" s="210">
        <f t="shared" si="2"/>
        <v>0</v>
      </c>
      <c r="CN44" s="124"/>
      <c r="CO44" s="210">
        <f t="shared" si="3"/>
        <v>0</v>
      </c>
      <c r="CP44" s="125"/>
      <c r="CQ44" s="126"/>
      <c r="CR44" s="127"/>
      <c r="CS44" s="536">
        <f>SUM(CK44:CO44)-SUM(CC44:CG44)</f>
        <v>0</v>
      </c>
      <c r="CT44" s="119"/>
    </row>
    <row r="45" spans="1:98" ht="5.15" customHeight="1" x14ac:dyDescent="0.35">
      <c r="A45" s="115"/>
      <c r="B45" s="32"/>
      <c r="C45" s="46"/>
      <c r="D45" s="32"/>
      <c r="E45" s="32"/>
      <c r="F45" s="36"/>
      <c r="H45" s="29"/>
      <c r="I45" s="139"/>
      <c r="J45" s="140"/>
      <c r="K45" s="141"/>
      <c r="L45" s="142"/>
      <c r="M45" s="139"/>
      <c r="N45" s="140"/>
      <c r="O45" s="141"/>
      <c r="P45" s="142"/>
      <c r="Q45" s="563"/>
      <c r="R45" s="563"/>
      <c r="S45" s="563"/>
      <c r="T45" s="140"/>
      <c r="U45" s="141"/>
      <c r="V45" s="142"/>
      <c r="W45" s="121"/>
      <c r="X45" s="36"/>
      <c r="Z45" s="29"/>
      <c r="AA45" s="32"/>
      <c r="AB45" s="322"/>
      <c r="AD45" s="29"/>
      <c r="AE45" s="528"/>
      <c r="AF45" s="36"/>
      <c r="AH45" s="29"/>
      <c r="AI45" s="139"/>
      <c r="AJ45" s="140"/>
      <c r="AK45" s="141"/>
      <c r="AL45" s="142"/>
      <c r="AM45" s="323"/>
      <c r="AN45" s="140"/>
      <c r="AO45" s="141"/>
      <c r="AP45" s="142"/>
      <c r="AQ45" s="139"/>
      <c r="AR45" s="36"/>
      <c r="AT45" s="29"/>
      <c r="AU45" s="529"/>
      <c r="AV45" s="529"/>
      <c r="AW45" s="529"/>
      <c r="AX45" s="529"/>
      <c r="AY45" s="529"/>
      <c r="AZ45" s="530"/>
      <c r="BA45" s="531"/>
      <c r="BB45" s="532"/>
      <c r="BC45" s="529"/>
      <c r="BD45" s="529"/>
      <c r="BE45" s="529"/>
      <c r="BF45" s="529"/>
      <c r="BG45" s="529"/>
      <c r="BH45" s="36"/>
      <c r="BJ45" s="29"/>
      <c r="BK45" s="121"/>
      <c r="BL45" s="139"/>
      <c r="BM45" s="121"/>
      <c r="BN45" s="139"/>
      <c r="BO45" s="121"/>
      <c r="BP45" s="139"/>
      <c r="BQ45" s="121"/>
      <c r="BR45" s="36"/>
      <c r="BT45" s="29"/>
      <c r="BU45" s="143"/>
      <c r="BV45" s="143"/>
      <c r="BW45" s="143"/>
      <c r="BX45" s="143"/>
      <c r="BY45" s="143"/>
      <c r="BZ45" s="144"/>
      <c r="CA45" s="145"/>
      <c r="CB45" s="146"/>
      <c r="CC45" s="124"/>
      <c r="CD45" s="143"/>
      <c r="CE45" s="124"/>
      <c r="CF45" s="143"/>
      <c r="CG45" s="124"/>
      <c r="CH45" s="144"/>
      <c r="CI45" s="145"/>
      <c r="CJ45" s="146"/>
      <c r="CK45" s="124"/>
      <c r="CL45" s="143"/>
      <c r="CM45" s="124"/>
      <c r="CN45" s="143"/>
      <c r="CO45" s="124"/>
      <c r="CP45" s="144"/>
      <c r="CQ45" s="145"/>
      <c r="CR45" s="146"/>
      <c r="CS45" s="185"/>
      <c r="CT45" s="36"/>
    </row>
    <row r="46" spans="1:98" s="92" customFormat="1" x14ac:dyDescent="0.35">
      <c r="A46" s="118"/>
      <c r="B46" s="46"/>
      <c r="C46" s="243" t="str">
        <f t="shared" si="4"/>
        <v/>
      </c>
      <c r="D46" s="46"/>
      <c r="E46" s="4"/>
      <c r="F46" s="119"/>
      <c r="H46" s="120"/>
      <c r="I46" s="15"/>
      <c r="J46" s="122"/>
      <c r="K46" s="40"/>
      <c r="L46" s="123"/>
      <c r="M46" s="15"/>
      <c r="N46" s="122"/>
      <c r="O46" s="40"/>
      <c r="P46" s="123"/>
      <c r="Q46" s="560"/>
      <c r="R46" s="224"/>
      <c r="S46" s="560"/>
      <c r="T46" s="122"/>
      <c r="U46" s="40"/>
      <c r="V46" s="123"/>
      <c r="W46" s="209">
        <f>$M46-$Q46+$S46</f>
        <v>0</v>
      </c>
      <c r="X46" s="119"/>
      <c r="Z46" s="120"/>
      <c r="AA46" s="1"/>
      <c r="AB46" s="318">
        <v>1</v>
      </c>
      <c r="AD46" s="120"/>
      <c r="AE46" s="535">
        <f>CHOOSE($AB46,0.99943093,1.00632145,1.00146975,0.99856453,0.96673817,0.98892415,0.98892415,0.98892415,0.99876082,1.01516534,1.01472985,0.99881908)</f>
        <v>0.99943093000000005</v>
      </c>
      <c r="AF46" s="119"/>
      <c r="AH46" s="120"/>
      <c r="AI46" s="15"/>
      <c r="AJ46" s="122"/>
      <c r="AK46" s="40"/>
      <c r="AL46" s="123"/>
      <c r="AM46" s="209">
        <f t="shared" si="0"/>
        <v>0</v>
      </c>
      <c r="AN46" s="122"/>
      <c r="AO46" s="40"/>
      <c r="AP46" s="123"/>
      <c r="AQ46" s="15"/>
      <c r="AR46" s="119"/>
      <c r="AT46" s="120"/>
      <c r="AU46" s="14"/>
      <c r="AV46" s="524"/>
      <c r="AW46" s="14"/>
      <c r="AX46" s="524"/>
      <c r="AY46" s="14"/>
      <c r="AZ46" s="525"/>
      <c r="BA46" s="526"/>
      <c r="BB46" s="527"/>
      <c r="BC46" s="14"/>
      <c r="BD46" s="524"/>
      <c r="BE46" s="14"/>
      <c r="BF46" s="524"/>
      <c r="BG46" s="14"/>
      <c r="BH46" s="119"/>
      <c r="BJ46" s="120"/>
      <c r="BK46" s="209">
        <f>ROUND(BQ46*BC46,0)</f>
        <v>0</v>
      </c>
      <c r="BL46" s="121"/>
      <c r="BM46" s="209">
        <f>ROUND($BQ46*BE46,0)</f>
        <v>0</v>
      </c>
      <c r="BN46" s="121"/>
      <c r="BO46" s="209">
        <f>BQ46-BK46-BM46</f>
        <v>0</v>
      </c>
      <c r="BP46" s="121"/>
      <c r="BQ46" s="209">
        <f>$AM46-$AQ46</f>
        <v>0</v>
      </c>
      <c r="BR46" s="119"/>
      <c r="BT46" s="120"/>
      <c r="BU46" s="13"/>
      <c r="BV46" s="124"/>
      <c r="BW46" s="13"/>
      <c r="BX46" s="124"/>
      <c r="BY46" s="13"/>
      <c r="BZ46" s="125"/>
      <c r="CA46" s="126"/>
      <c r="CB46" s="127"/>
      <c r="CC46" s="210">
        <f>(ROUND($I46*$AU46,0))*$BU46</f>
        <v>0</v>
      </c>
      <c r="CD46" s="124"/>
      <c r="CE46" s="210">
        <f>(ROUND($I46*$AW46,0))*BW46</f>
        <v>0</v>
      </c>
      <c r="CF46" s="124"/>
      <c r="CG46" s="210">
        <f>(I46-(ROUND((I46*AU46),0))-(ROUND((I46*AW46),0)))*BY46</f>
        <v>0</v>
      </c>
      <c r="CH46" s="125"/>
      <c r="CI46" s="126"/>
      <c r="CJ46" s="127"/>
      <c r="CK46" s="210">
        <f t="shared" si="1"/>
        <v>0</v>
      </c>
      <c r="CL46" s="124"/>
      <c r="CM46" s="210">
        <f t="shared" si="2"/>
        <v>0</v>
      </c>
      <c r="CN46" s="124"/>
      <c r="CO46" s="210">
        <f t="shared" si="3"/>
        <v>0</v>
      </c>
      <c r="CP46" s="125"/>
      <c r="CQ46" s="126"/>
      <c r="CR46" s="127"/>
      <c r="CS46" s="536">
        <f>SUM(CK46:CO46)-SUM(CC46:CG46)</f>
        <v>0</v>
      </c>
      <c r="CT46" s="119"/>
    </row>
    <row r="47" spans="1:98" ht="5.15" customHeight="1" x14ac:dyDescent="0.35">
      <c r="A47" s="115"/>
      <c r="B47" s="32"/>
      <c r="C47" s="46"/>
      <c r="D47" s="32"/>
      <c r="E47" s="32"/>
      <c r="F47" s="36"/>
      <c r="H47" s="29"/>
      <c r="I47" s="139"/>
      <c r="J47" s="140"/>
      <c r="K47" s="141"/>
      <c r="L47" s="142"/>
      <c r="M47" s="139"/>
      <c r="N47" s="140"/>
      <c r="O47" s="141"/>
      <c r="P47" s="142"/>
      <c r="Q47" s="563"/>
      <c r="R47" s="563"/>
      <c r="S47" s="563"/>
      <c r="T47" s="140"/>
      <c r="U47" s="141"/>
      <c r="V47" s="142"/>
      <c r="W47" s="121"/>
      <c r="X47" s="36"/>
      <c r="Z47" s="29"/>
      <c r="AA47" s="32"/>
      <c r="AB47" s="322"/>
      <c r="AD47" s="29"/>
      <c r="AE47" s="528"/>
      <c r="AF47" s="36"/>
      <c r="AH47" s="29"/>
      <c r="AI47" s="139"/>
      <c r="AJ47" s="140"/>
      <c r="AK47" s="141"/>
      <c r="AL47" s="142"/>
      <c r="AM47" s="323"/>
      <c r="AN47" s="140"/>
      <c r="AO47" s="141"/>
      <c r="AP47" s="142"/>
      <c r="AQ47" s="139"/>
      <c r="AR47" s="36"/>
      <c r="AT47" s="29"/>
      <c r="AU47" s="529"/>
      <c r="AV47" s="529"/>
      <c r="AW47" s="529"/>
      <c r="AX47" s="529"/>
      <c r="AY47" s="529"/>
      <c r="AZ47" s="530"/>
      <c r="BA47" s="531"/>
      <c r="BB47" s="532"/>
      <c r="BC47" s="529"/>
      <c r="BD47" s="529"/>
      <c r="BE47" s="529"/>
      <c r="BF47" s="529"/>
      <c r="BG47" s="529"/>
      <c r="BH47" s="36"/>
      <c r="BJ47" s="29"/>
      <c r="BK47" s="121"/>
      <c r="BL47" s="139"/>
      <c r="BM47" s="121"/>
      <c r="BN47" s="139"/>
      <c r="BO47" s="121"/>
      <c r="BP47" s="139"/>
      <c r="BQ47" s="121"/>
      <c r="BR47" s="36"/>
      <c r="BT47" s="29"/>
      <c r="BU47" s="143"/>
      <c r="BV47" s="143"/>
      <c r="BW47" s="143"/>
      <c r="BX47" s="143"/>
      <c r="BY47" s="143"/>
      <c r="BZ47" s="144"/>
      <c r="CA47" s="145"/>
      <c r="CB47" s="146"/>
      <c r="CC47" s="124"/>
      <c r="CD47" s="143"/>
      <c r="CE47" s="124"/>
      <c r="CF47" s="143"/>
      <c r="CG47" s="124"/>
      <c r="CH47" s="144"/>
      <c r="CI47" s="145"/>
      <c r="CJ47" s="146"/>
      <c r="CK47" s="124"/>
      <c r="CL47" s="143"/>
      <c r="CM47" s="124"/>
      <c r="CN47" s="143"/>
      <c r="CO47" s="124"/>
      <c r="CP47" s="144"/>
      <c r="CQ47" s="145"/>
      <c r="CR47" s="146"/>
      <c r="CS47" s="185"/>
      <c r="CT47" s="36"/>
    </row>
    <row r="48" spans="1:98" s="92" customFormat="1" x14ac:dyDescent="0.35">
      <c r="A48" s="118"/>
      <c r="B48" s="46"/>
      <c r="C48" s="243" t="str">
        <f t="shared" si="4"/>
        <v/>
      </c>
      <c r="D48" s="46"/>
      <c r="E48" s="4"/>
      <c r="F48" s="119"/>
      <c r="H48" s="120"/>
      <c r="I48" s="15"/>
      <c r="J48" s="122"/>
      <c r="K48" s="40"/>
      <c r="L48" s="123"/>
      <c r="M48" s="15"/>
      <c r="N48" s="122"/>
      <c r="O48" s="40"/>
      <c r="P48" s="123"/>
      <c r="Q48" s="560"/>
      <c r="R48" s="224"/>
      <c r="S48" s="560"/>
      <c r="T48" s="122"/>
      <c r="U48" s="40"/>
      <c r="V48" s="123"/>
      <c r="W48" s="209">
        <f>$M48-$Q48+$S48</f>
        <v>0</v>
      </c>
      <c r="X48" s="119"/>
      <c r="Z48" s="120"/>
      <c r="AA48" s="1"/>
      <c r="AB48" s="318">
        <v>1</v>
      </c>
      <c r="AD48" s="120"/>
      <c r="AE48" s="535">
        <f>CHOOSE($AB48,0.99943093,1.00632145,1.00146975,0.99856453,0.96673817,0.98892415,0.98892415,0.98892415,0.99876082,1.01516534,1.01472985,0.99881908)</f>
        <v>0.99943093000000005</v>
      </c>
      <c r="AF48" s="119"/>
      <c r="AH48" s="120"/>
      <c r="AI48" s="15"/>
      <c r="AJ48" s="122"/>
      <c r="AK48" s="40"/>
      <c r="AL48" s="123"/>
      <c r="AM48" s="209">
        <f t="shared" si="0"/>
        <v>0</v>
      </c>
      <c r="AN48" s="122"/>
      <c r="AO48" s="40"/>
      <c r="AP48" s="123"/>
      <c r="AQ48" s="15"/>
      <c r="AR48" s="119"/>
      <c r="AT48" s="120"/>
      <c r="AU48" s="14"/>
      <c r="AV48" s="524"/>
      <c r="AW48" s="14"/>
      <c r="AX48" s="524"/>
      <c r="AY48" s="14"/>
      <c r="AZ48" s="525"/>
      <c r="BA48" s="526"/>
      <c r="BB48" s="527"/>
      <c r="BC48" s="14"/>
      <c r="BD48" s="524"/>
      <c r="BE48" s="14"/>
      <c r="BF48" s="524"/>
      <c r="BG48" s="14"/>
      <c r="BH48" s="119"/>
      <c r="BJ48" s="120"/>
      <c r="BK48" s="209">
        <f>ROUND(BQ48*BC48,0)</f>
        <v>0</v>
      </c>
      <c r="BL48" s="121"/>
      <c r="BM48" s="209">
        <f>ROUND($BQ48*BE48,0)</f>
        <v>0</v>
      </c>
      <c r="BN48" s="121"/>
      <c r="BO48" s="209">
        <f>BQ48-BK48-BM48</f>
        <v>0</v>
      </c>
      <c r="BP48" s="121"/>
      <c r="BQ48" s="209">
        <f>$AM48-$AQ48</f>
        <v>0</v>
      </c>
      <c r="BR48" s="119"/>
      <c r="BT48" s="120"/>
      <c r="BU48" s="13"/>
      <c r="BV48" s="124"/>
      <c r="BW48" s="13"/>
      <c r="BX48" s="124"/>
      <c r="BY48" s="13"/>
      <c r="BZ48" s="125"/>
      <c r="CA48" s="126"/>
      <c r="CB48" s="127"/>
      <c r="CC48" s="210">
        <f>(ROUND($I48*$AU48,0))*$BU48</f>
        <v>0</v>
      </c>
      <c r="CD48" s="124"/>
      <c r="CE48" s="210">
        <f>(ROUND($I48*$AW48,0))*BW48</f>
        <v>0</v>
      </c>
      <c r="CF48" s="124"/>
      <c r="CG48" s="210">
        <f>(I48-(ROUND((I48*AU48),0))-(ROUND((I48*AW48),0)))*BY48</f>
        <v>0</v>
      </c>
      <c r="CH48" s="125"/>
      <c r="CI48" s="126"/>
      <c r="CJ48" s="127"/>
      <c r="CK48" s="210">
        <f t="shared" si="1"/>
        <v>0</v>
      </c>
      <c r="CL48" s="124"/>
      <c r="CM48" s="210">
        <f t="shared" si="2"/>
        <v>0</v>
      </c>
      <c r="CN48" s="124"/>
      <c r="CO48" s="210">
        <f t="shared" si="3"/>
        <v>0</v>
      </c>
      <c r="CP48" s="125"/>
      <c r="CQ48" s="126"/>
      <c r="CR48" s="127"/>
      <c r="CS48" s="536">
        <f>SUM(CK48:CO48)-SUM(CC48:CG48)</f>
        <v>0</v>
      </c>
      <c r="CT48" s="119"/>
    </row>
    <row r="49" spans="1:98" ht="5.15" customHeight="1" x14ac:dyDescent="0.35">
      <c r="A49" s="115"/>
      <c r="B49" s="32"/>
      <c r="C49" s="46"/>
      <c r="D49" s="32"/>
      <c r="E49" s="32"/>
      <c r="F49" s="36"/>
      <c r="H49" s="29"/>
      <c r="I49" s="139"/>
      <c r="J49" s="140"/>
      <c r="K49" s="141"/>
      <c r="L49" s="142"/>
      <c r="M49" s="139"/>
      <c r="N49" s="140"/>
      <c r="O49" s="141"/>
      <c r="P49" s="142"/>
      <c r="Q49" s="563"/>
      <c r="R49" s="563"/>
      <c r="S49" s="563"/>
      <c r="T49" s="140"/>
      <c r="U49" s="141"/>
      <c r="V49" s="142"/>
      <c r="W49" s="121"/>
      <c r="X49" s="36"/>
      <c r="Z49" s="29"/>
      <c r="AA49" s="32"/>
      <c r="AB49" s="322"/>
      <c r="AD49" s="29"/>
      <c r="AE49" s="528"/>
      <c r="AF49" s="36"/>
      <c r="AH49" s="29"/>
      <c r="AI49" s="139"/>
      <c r="AJ49" s="140"/>
      <c r="AK49" s="141"/>
      <c r="AL49" s="142"/>
      <c r="AM49" s="323"/>
      <c r="AN49" s="140"/>
      <c r="AO49" s="141"/>
      <c r="AP49" s="142"/>
      <c r="AQ49" s="139"/>
      <c r="AR49" s="36"/>
      <c r="AT49" s="29"/>
      <c r="AU49" s="529"/>
      <c r="AV49" s="529"/>
      <c r="AW49" s="529"/>
      <c r="AX49" s="529"/>
      <c r="AY49" s="529"/>
      <c r="AZ49" s="530"/>
      <c r="BA49" s="531"/>
      <c r="BB49" s="532"/>
      <c r="BC49" s="529"/>
      <c r="BD49" s="529"/>
      <c r="BE49" s="529"/>
      <c r="BF49" s="529"/>
      <c r="BG49" s="529"/>
      <c r="BH49" s="36"/>
      <c r="BJ49" s="29"/>
      <c r="BK49" s="121"/>
      <c r="BL49" s="139"/>
      <c r="BM49" s="121"/>
      <c r="BN49" s="139"/>
      <c r="BO49" s="121"/>
      <c r="BP49" s="139"/>
      <c r="BQ49" s="121"/>
      <c r="BR49" s="36"/>
      <c r="BT49" s="29"/>
      <c r="BU49" s="143"/>
      <c r="BV49" s="143"/>
      <c r="BW49" s="143"/>
      <c r="BX49" s="143"/>
      <c r="BY49" s="143"/>
      <c r="BZ49" s="144"/>
      <c r="CA49" s="145"/>
      <c r="CB49" s="146"/>
      <c r="CC49" s="124"/>
      <c r="CD49" s="143"/>
      <c r="CE49" s="124"/>
      <c r="CF49" s="143"/>
      <c r="CG49" s="124"/>
      <c r="CH49" s="144"/>
      <c r="CI49" s="145"/>
      <c r="CJ49" s="146"/>
      <c r="CK49" s="124"/>
      <c r="CL49" s="143"/>
      <c r="CM49" s="124"/>
      <c r="CN49" s="143"/>
      <c r="CO49" s="124"/>
      <c r="CP49" s="144"/>
      <c r="CQ49" s="145"/>
      <c r="CR49" s="146"/>
      <c r="CS49" s="185"/>
      <c r="CT49" s="36"/>
    </row>
    <row r="50" spans="1:98" s="92" customFormat="1" x14ac:dyDescent="0.35">
      <c r="A50" s="118"/>
      <c r="B50" s="46"/>
      <c r="C50" s="243" t="str">
        <f t="shared" si="4"/>
        <v/>
      </c>
      <c r="D50" s="46"/>
      <c r="E50" s="4"/>
      <c r="F50" s="119"/>
      <c r="H50" s="120"/>
      <c r="I50" s="15"/>
      <c r="J50" s="122"/>
      <c r="K50" s="40"/>
      <c r="L50" s="123"/>
      <c r="M50" s="15"/>
      <c r="N50" s="122"/>
      <c r="O50" s="40"/>
      <c r="P50" s="123"/>
      <c r="Q50" s="560"/>
      <c r="R50" s="224"/>
      <c r="S50" s="560"/>
      <c r="T50" s="122"/>
      <c r="U50" s="40"/>
      <c r="V50" s="123"/>
      <c r="W50" s="209">
        <f>$M50-$Q50+$S50</f>
        <v>0</v>
      </c>
      <c r="X50" s="119"/>
      <c r="Z50" s="120"/>
      <c r="AA50" s="1"/>
      <c r="AB50" s="318">
        <v>1</v>
      </c>
      <c r="AD50" s="120"/>
      <c r="AE50" s="535">
        <f>CHOOSE($AB50,0.99943093,1.00632145,1.00146975,0.99856453,0.96673817,0.98892415,0.98892415,0.98892415,0.99876082,1.01516534,1.01472985,0.99881908)</f>
        <v>0.99943093000000005</v>
      </c>
      <c r="AF50" s="119"/>
      <c r="AH50" s="120"/>
      <c r="AI50" s="15"/>
      <c r="AJ50" s="122"/>
      <c r="AK50" s="40"/>
      <c r="AL50" s="123"/>
      <c r="AM50" s="209">
        <f t="shared" si="0"/>
        <v>0</v>
      </c>
      <c r="AN50" s="122"/>
      <c r="AO50" s="40"/>
      <c r="AP50" s="123"/>
      <c r="AQ50" s="15"/>
      <c r="AR50" s="119"/>
      <c r="AT50" s="120"/>
      <c r="AU50" s="14"/>
      <c r="AV50" s="524"/>
      <c r="AW50" s="14"/>
      <c r="AX50" s="524"/>
      <c r="AY50" s="14"/>
      <c r="AZ50" s="525"/>
      <c r="BA50" s="526"/>
      <c r="BB50" s="527"/>
      <c r="BC50" s="14"/>
      <c r="BD50" s="524"/>
      <c r="BE50" s="14"/>
      <c r="BF50" s="524"/>
      <c r="BG50" s="14"/>
      <c r="BH50" s="119"/>
      <c r="BJ50" s="120"/>
      <c r="BK50" s="209">
        <f>ROUND(BQ50*BC50,0)</f>
        <v>0</v>
      </c>
      <c r="BL50" s="121"/>
      <c r="BM50" s="209">
        <f>ROUND($BQ50*BE50,0)</f>
        <v>0</v>
      </c>
      <c r="BN50" s="121"/>
      <c r="BO50" s="209">
        <f>BQ50-BK50-BM50</f>
        <v>0</v>
      </c>
      <c r="BP50" s="121"/>
      <c r="BQ50" s="209">
        <f>$AM50-$AQ50</f>
        <v>0</v>
      </c>
      <c r="BR50" s="119"/>
      <c r="BT50" s="120"/>
      <c r="BU50" s="13"/>
      <c r="BV50" s="124"/>
      <c r="BW50" s="13"/>
      <c r="BX50" s="124"/>
      <c r="BY50" s="13"/>
      <c r="BZ50" s="125"/>
      <c r="CA50" s="126"/>
      <c r="CB50" s="127"/>
      <c r="CC50" s="210">
        <f>(ROUND($I50*$AU50,0))*$BU50</f>
        <v>0</v>
      </c>
      <c r="CD50" s="124"/>
      <c r="CE50" s="210">
        <f>(ROUND($I50*$AW50,0))*BW50</f>
        <v>0</v>
      </c>
      <c r="CF50" s="124"/>
      <c r="CG50" s="210">
        <f>(I50-(ROUND((I50*AU50),0))-(ROUND((I50*AW50),0)))*BY50</f>
        <v>0</v>
      </c>
      <c r="CH50" s="125"/>
      <c r="CI50" s="126"/>
      <c r="CJ50" s="127"/>
      <c r="CK50" s="210">
        <f t="shared" si="1"/>
        <v>0</v>
      </c>
      <c r="CL50" s="124"/>
      <c r="CM50" s="210">
        <f t="shared" si="2"/>
        <v>0</v>
      </c>
      <c r="CN50" s="124"/>
      <c r="CO50" s="210">
        <f t="shared" si="3"/>
        <v>0</v>
      </c>
      <c r="CP50" s="125"/>
      <c r="CQ50" s="126"/>
      <c r="CR50" s="127"/>
      <c r="CS50" s="536">
        <f>SUM(CK50:CO50)-SUM(CC50:CG50)</f>
        <v>0</v>
      </c>
      <c r="CT50" s="119"/>
    </row>
    <row r="51" spans="1:98" ht="5.15" customHeight="1" x14ac:dyDescent="0.35">
      <c r="A51" s="115"/>
      <c r="B51" s="32"/>
      <c r="C51" s="46"/>
      <c r="D51" s="32"/>
      <c r="E51" s="32"/>
      <c r="F51" s="36"/>
      <c r="H51" s="29"/>
      <c r="I51" s="139"/>
      <c r="J51" s="140"/>
      <c r="K51" s="141"/>
      <c r="L51" s="142"/>
      <c r="M51" s="139"/>
      <c r="N51" s="140"/>
      <c r="O51" s="141"/>
      <c r="P51" s="142"/>
      <c r="Q51" s="563"/>
      <c r="R51" s="563"/>
      <c r="S51" s="563"/>
      <c r="T51" s="140"/>
      <c r="U51" s="141"/>
      <c r="V51" s="142"/>
      <c r="W51" s="121"/>
      <c r="X51" s="36"/>
      <c r="Z51" s="29"/>
      <c r="AA51" s="32"/>
      <c r="AB51" s="322"/>
      <c r="AD51" s="29"/>
      <c r="AE51" s="528"/>
      <c r="AF51" s="36"/>
      <c r="AH51" s="29"/>
      <c r="AI51" s="139"/>
      <c r="AJ51" s="140"/>
      <c r="AK51" s="141"/>
      <c r="AL51" s="142"/>
      <c r="AM51" s="323"/>
      <c r="AN51" s="140"/>
      <c r="AO51" s="141"/>
      <c r="AP51" s="142"/>
      <c r="AQ51" s="139"/>
      <c r="AR51" s="36"/>
      <c r="AT51" s="29"/>
      <c r="AU51" s="529"/>
      <c r="AV51" s="529"/>
      <c r="AW51" s="529"/>
      <c r="AX51" s="529"/>
      <c r="AY51" s="529"/>
      <c r="AZ51" s="530"/>
      <c r="BA51" s="531"/>
      <c r="BB51" s="532"/>
      <c r="BC51" s="529"/>
      <c r="BD51" s="529"/>
      <c r="BE51" s="529"/>
      <c r="BF51" s="529"/>
      <c r="BG51" s="529"/>
      <c r="BH51" s="36"/>
      <c r="BJ51" s="29"/>
      <c r="BK51" s="121"/>
      <c r="BL51" s="139"/>
      <c r="BM51" s="121"/>
      <c r="BN51" s="139"/>
      <c r="BO51" s="121"/>
      <c r="BP51" s="139"/>
      <c r="BQ51" s="121"/>
      <c r="BR51" s="36"/>
      <c r="BT51" s="29"/>
      <c r="BU51" s="143"/>
      <c r="BV51" s="143"/>
      <c r="BW51" s="143"/>
      <c r="BX51" s="143"/>
      <c r="BY51" s="143"/>
      <c r="BZ51" s="144"/>
      <c r="CA51" s="145"/>
      <c r="CB51" s="146"/>
      <c r="CC51" s="124"/>
      <c r="CD51" s="143"/>
      <c r="CE51" s="124"/>
      <c r="CF51" s="143"/>
      <c r="CG51" s="124"/>
      <c r="CH51" s="144"/>
      <c r="CI51" s="145"/>
      <c r="CJ51" s="146"/>
      <c r="CK51" s="124"/>
      <c r="CL51" s="143"/>
      <c r="CM51" s="124"/>
      <c r="CN51" s="143"/>
      <c r="CO51" s="124"/>
      <c r="CP51" s="144"/>
      <c r="CQ51" s="145"/>
      <c r="CR51" s="146"/>
      <c r="CS51" s="185"/>
      <c r="CT51" s="36"/>
    </row>
    <row r="52" spans="1:98" s="92" customFormat="1" x14ac:dyDescent="0.35">
      <c r="A52" s="118"/>
      <c r="B52" s="46"/>
      <c r="C52" s="243" t="str">
        <f t="shared" si="4"/>
        <v/>
      </c>
      <c r="D52" s="46"/>
      <c r="E52" s="4"/>
      <c r="F52" s="119"/>
      <c r="H52" s="120"/>
      <c r="I52" s="15"/>
      <c r="J52" s="122"/>
      <c r="K52" s="40"/>
      <c r="L52" s="123"/>
      <c r="M52" s="15"/>
      <c r="N52" s="122"/>
      <c r="O52" s="40"/>
      <c r="P52" s="123"/>
      <c r="Q52" s="560"/>
      <c r="R52" s="224"/>
      <c r="S52" s="560"/>
      <c r="T52" s="122"/>
      <c r="U52" s="40"/>
      <c r="V52" s="123"/>
      <c r="W52" s="209">
        <f>$M52-$Q52+$S52</f>
        <v>0</v>
      </c>
      <c r="X52" s="119"/>
      <c r="Z52" s="120"/>
      <c r="AA52" s="1"/>
      <c r="AB52" s="318">
        <v>1</v>
      </c>
      <c r="AD52" s="120"/>
      <c r="AE52" s="535">
        <f>CHOOSE($AB52,0.99943093,1.00632145,1.00146975,0.99856453,0.96673817,0.98892415,0.98892415,0.98892415,0.99876082,1.01516534,1.01472985,0.99881908)</f>
        <v>0.99943093000000005</v>
      </c>
      <c r="AF52" s="119"/>
      <c r="AH52" s="120"/>
      <c r="AI52" s="15"/>
      <c r="AJ52" s="122"/>
      <c r="AK52" s="40"/>
      <c r="AL52" s="123"/>
      <c r="AM52" s="209">
        <f t="shared" si="0"/>
        <v>0</v>
      </c>
      <c r="AN52" s="122"/>
      <c r="AO52" s="40"/>
      <c r="AP52" s="123"/>
      <c r="AQ52" s="15"/>
      <c r="AR52" s="119"/>
      <c r="AT52" s="120"/>
      <c r="AU52" s="14"/>
      <c r="AV52" s="524"/>
      <c r="AW52" s="14"/>
      <c r="AX52" s="524"/>
      <c r="AY52" s="14"/>
      <c r="AZ52" s="525"/>
      <c r="BA52" s="526"/>
      <c r="BB52" s="527"/>
      <c r="BC52" s="14"/>
      <c r="BD52" s="524"/>
      <c r="BE52" s="14"/>
      <c r="BF52" s="524"/>
      <c r="BG52" s="14"/>
      <c r="BH52" s="119"/>
      <c r="BJ52" s="120"/>
      <c r="BK52" s="209">
        <f>ROUND(BQ52*BC52,0)</f>
        <v>0</v>
      </c>
      <c r="BL52" s="121"/>
      <c r="BM52" s="209">
        <f>ROUND($BQ52*BE52,0)</f>
        <v>0</v>
      </c>
      <c r="BN52" s="121"/>
      <c r="BO52" s="209">
        <f>BQ52-BK52-BM52</f>
        <v>0</v>
      </c>
      <c r="BP52" s="121"/>
      <c r="BQ52" s="209">
        <f>$AM52-$AQ52</f>
        <v>0</v>
      </c>
      <c r="BR52" s="119"/>
      <c r="BT52" s="120"/>
      <c r="BU52" s="13"/>
      <c r="BV52" s="124"/>
      <c r="BW52" s="13"/>
      <c r="BX52" s="124"/>
      <c r="BY52" s="13"/>
      <c r="BZ52" s="125"/>
      <c r="CA52" s="126"/>
      <c r="CB52" s="127"/>
      <c r="CC52" s="210">
        <f>(ROUND($I52*$AU52,0))*$BU52</f>
        <v>0</v>
      </c>
      <c r="CD52" s="124"/>
      <c r="CE52" s="210">
        <f>(ROUND($I52*$AW52,0))*BW52</f>
        <v>0</v>
      </c>
      <c r="CF52" s="124"/>
      <c r="CG52" s="210">
        <f>(I52-(ROUND((I52*AU52),0))-(ROUND((I52*AW52),0)))*BY52</f>
        <v>0</v>
      </c>
      <c r="CH52" s="125"/>
      <c r="CI52" s="126"/>
      <c r="CJ52" s="127"/>
      <c r="CK52" s="210">
        <f t="shared" si="1"/>
        <v>0</v>
      </c>
      <c r="CL52" s="124"/>
      <c r="CM52" s="210">
        <f t="shared" si="2"/>
        <v>0</v>
      </c>
      <c r="CN52" s="124"/>
      <c r="CO52" s="210">
        <f t="shared" si="3"/>
        <v>0</v>
      </c>
      <c r="CP52" s="125"/>
      <c r="CQ52" s="126"/>
      <c r="CR52" s="127"/>
      <c r="CS52" s="536">
        <f>SUM(CK52:CO52)-SUM(CC52:CG52)</f>
        <v>0</v>
      </c>
      <c r="CT52" s="119"/>
    </row>
    <row r="53" spans="1:98" ht="5.15" customHeight="1" x14ac:dyDescent="0.35">
      <c r="A53" s="115"/>
      <c r="B53" s="32"/>
      <c r="C53" s="46"/>
      <c r="D53" s="32"/>
      <c r="E53" s="32"/>
      <c r="F53" s="36"/>
      <c r="H53" s="29"/>
      <c r="I53" s="139"/>
      <c r="J53" s="140"/>
      <c r="K53" s="141"/>
      <c r="L53" s="142"/>
      <c r="M53" s="139"/>
      <c r="N53" s="140"/>
      <c r="O53" s="141"/>
      <c r="P53" s="142"/>
      <c r="Q53" s="563"/>
      <c r="R53" s="563"/>
      <c r="S53" s="563"/>
      <c r="T53" s="140"/>
      <c r="U53" s="141"/>
      <c r="V53" s="142"/>
      <c r="W53" s="121"/>
      <c r="X53" s="36"/>
      <c r="Z53" s="29"/>
      <c r="AA53" s="32"/>
      <c r="AB53" s="322"/>
      <c r="AD53" s="29"/>
      <c r="AE53" s="528"/>
      <c r="AF53" s="36"/>
      <c r="AH53" s="29"/>
      <c r="AI53" s="139"/>
      <c r="AJ53" s="140"/>
      <c r="AK53" s="141"/>
      <c r="AL53" s="142"/>
      <c r="AM53" s="323"/>
      <c r="AN53" s="140"/>
      <c r="AO53" s="141"/>
      <c r="AP53" s="142"/>
      <c r="AQ53" s="139"/>
      <c r="AR53" s="36"/>
      <c r="AT53" s="29"/>
      <c r="AU53" s="529"/>
      <c r="AV53" s="529"/>
      <c r="AW53" s="529"/>
      <c r="AX53" s="529"/>
      <c r="AY53" s="529"/>
      <c r="AZ53" s="530"/>
      <c r="BA53" s="531"/>
      <c r="BB53" s="532"/>
      <c r="BC53" s="529"/>
      <c r="BD53" s="529"/>
      <c r="BE53" s="529"/>
      <c r="BF53" s="529"/>
      <c r="BG53" s="529"/>
      <c r="BH53" s="36"/>
      <c r="BJ53" s="29"/>
      <c r="BK53" s="121"/>
      <c r="BL53" s="139"/>
      <c r="BM53" s="121"/>
      <c r="BN53" s="139"/>
      <c r="BO53" s="121"/>
      <c r="BP53" s="139"/>
      <c r="BQ53" s="121"/>
      <c r="BR53" s="36"/>
      <c r="BT53" s="29"/>
      <c r="BU53" s="143"/>
      <c r="BV53" s="143"/>
      <c r="BW53" s="143"/>
      <c r="BX53" s="143"/>
      <c r="BY53" s="143"/>
      <c r="BZ53" s="144"/>
      <c r="CA53" s="145"/>
      <c r="CB53" s="146"/>
      <c r="CC53" s="124"/>
      <c r="CD53" s="143"/>
      <c r="CE53" s="124"/>
      <c r="CF53" s="143"/>
      <c r="CG53" s="124"/>
      <c r="CH53" s="144"/>
      <c r="CI53" s="145"/>
      <c r="CJ53" s="146"/>
      <c r="CK53" s="124"/>
      <c r="CL53" s="143"/>
      <c r="CM53" s="124"/>
      <c r="CN53" s="143"/>
      <c r="CO53" s="124"/>
      <c r="CP53" s="144"/>
      <c r="CQ53" s="145"/>
      <c r="CR53" s="146"/>
      <c r="CS53" s="185"/>
      <c r="CT53" s="36"/>
    </row>
    <row r="54" spans="1:98" s="92" customFormat="1" x14ac:dyDescent="0.35">
      <c r="A54" s="118"/>
      <c r="B54" s="46"/>
      <c r="C54" s="243" t="str">
        <f t="shared" si="4"/>
        <v/>
      </c>
      <c r="D54" s="46"/>
      <c r="E54" s="4"/>
      <c r="F54" s="119"/>
      <c r="H54" s="120"/>
      <c r="I54" s="15"/>
      <c r="J54" s="122"/>
      <c r="K54" s="40"/>
      <c r="L54" s="123"/>
      <c r="M54" s="15"/>
      <c r="N54" s="122"/>
      <c r="O54" s="40"/>
      <c r="P54" s="123"/>
      <c r="Q54" s="560"/>
      <c r="R54" s="224"/>
      <c r="S54" s="560"/>
      <c r="T54" s="122"/>
      <c r="U54" s="40"/>
      <c r="V54" s="123"/>
      <c r="W54" s="209">
        <f>$M54-$Q54+$S54</f>
        <v>0</v>
      </c>
      <c r="X54" s="119"/>
      <c r="Z54" s="120"/>
      <c r="AA54" s="1"/>
      <c r="AB54" s="318">
        <v>1</v>
      </c>
      <c r="AD54" s="120"/>
      <c r="AE54" s="535">
        <f>CHOOSE($AB54,0.99943093,1.00632145,1.00146975,0.99856453,0.96673817,0.98892415,0.98892415,0.98892415,0.99876082,1.01516534,1.01472985,0.99881908)</f>
        <v>0.99943093000000005</v>
      </c>
      <c r="AF54" s="119"/>
      <c r="AH54" s="120"/>
      <c r="AI54" s="15"/>
      <c r="AJ54" s="122"/>
      <c r="AK54" s="40"/>
      <c r="AL54" s="123"/>
      <c r="AM54" s="209">
        <f t="shared" si="0"/>
        <v>0</v>
      </c>
      <c r="AN54" s="122"/>
      <c r="AO54" s="40"/>
      <c r="AP54" s="123"/>
      <c r="AQ54" s="15"/>
      <c r="AR54" s="119"/>
      <c r="AT54" s="120"/>
      <c r="AU54" s="14"/>
      <c r="AV54" s="524"/>
      <c r="AW54" s="14"/>
      <c r="AX54" s="524"/>
      <c r="AY54" s="14"/>
      <c r="AZ54" s="525"/>
      <c r="BA54" s="526"/>
      <c r="BB54" s="527"/>
      <c r="BC54" s="14"/>
      <c r="BD54" s="524"/>
      <c r="BE54" s="14"/>
      <c r="BF54" s="524"/>
      <c r="BG54" s="14"/>
      <c r="BH54" s="119"/>
      <c r="BJ54" s="120"/>
      <c r="BK54" s="209">
        <f>ROUND(BQ54*BC54,0)</f>
        <v>0</v>
      </c>
      <c r="BL54" s="121"/>
      <c r="BM54" s="209">
        <f>ROUND($BQ54*BE54,0)</f>
        <v>0</v>
      </c>
      <c r="BN54" s="121"/>
      <c r="BO54" s="209">
        <f>BQ54-BK54-BM54</f>
        <v>0</v>
      </c>
      <c r="BP54" s="121"/>
      <c r="BQ54" s="209">
        <f>$AM54-$AQ54</f>
        <v>0</v>
      </c>
      <c r="BR54" s="119"/>
      <c r="BT54" s="120"/>
      <c r="BU54" s="13"/>
      <c r="BV54" s="124"/>
      <c r="BW54" s="13"/>
      <c r="BX54" s="124"/>
      <c r="BY54" s="13"/>
      <c r="BZ54" s="125"/>
      <c r="CA54" s="126"/>
      <c r="CB54" s="127"/>
      <c r="CC54" s="210">
        <f>(ROUND($I54*$AU54,0))*$BU54</f>
        <v>0</v>
      </c>
      <c r="CD54" s="124"/>
      <c r="CE54" s="210">
        <f>(ROUND($I54*$AW54,0))*BW54</f>
        <v>0</v>
      </c>
      <c r="CF54" s="124"/>
      <c r="CG54" s="210">
        <f>(I54-(ROUND((I54*AU54),0))-(ROUND((I54*AW54),0)))*BY54</f>
        <v>0</v>
      </c>
      <c r="CH54" s="125"/>
      <c r="CI54" s="126"/>
      <c r="CJ54" s="127"/>
      <c r="CK54" s="210">
        <f t="shared" si="1"/>
        <v>0</v>
      </c>
      <c r="CL54" s="124"/>
      <c r="CM54" s="210">
        <f t="shared" si="2"/>
        <v>0</v>
      </c>
      <c r="CN54" s="124"/>
      <c r="CO54" s="210">
        <f t="shared" si="3"/>
        <v>0</v>
      </c>
      <c r="CP54" s="125"/>
      <c r="CQ54" s="126"/>
      <c r="CR54" s="127"/>
      <c r="CS54" s="536">
        <f>SUM(CK54:CO54)-SUM(CC54:CG54)</f>
        <v>0</v>
      </c>
      <c r="CT54" s="119"/>
    </row>
    <row r="55" spans="1:98" ht="5.15" customHeight="1" x14ac:dyDescent="0.35">
      <c r="A55" s="115"/>
      <c r="B55" s="32"/>
      <c r="C55" s="46"/>
      <c r="D55" s="32"/>
      <c r="E55" s="32"/>
      <c r="F55" s="36"/>
      <c r="H55" s="29"/>
      <c r="I55" s="139"/>
      <c r="J55" s="140"/>
      <c r="K55" s="141"/>
      <c r="L55" s="142"/>
      <c r="M55" s="139"/>
      <c r="N55" s="140"/>
      <c r="O55" s="141"/>
      <c r="P55" s="142"/>
      <c r="Q55" s="563"/>
      <c r="R55" s="563"/>
      <c r="S55" s="563"/>
      <c r="T55" s="140"/>
      <c r="U55" s="141"/>
      <c r="V55" s="142"/>
      <c r="W55" s="121"/>
      <c r="X55" s="36"/>
      <c r="Z55" s="29"/>
      <c r="AA55" s="32"/>
      <c r="AB55" s="322"/>
      <c r="AD55" s="29"/>
      <c r="AE55" s="528"/>
      <c r="AF55" s="36"/>
      <c r="AH55" s="29"/>
      <c r="AI55" s="139"/>
      <c r="AJ55" s="140"/>
      <c r="AK55" s="141"/>
      <c r="AL55" s="142"/>
      <c r="AM55" s="323"/>
      <c r="AN55" s="140"/>
      <c r="AO55" s="141"/>
      <c r="AP55" s="142"/>
      <c r="AQ55" s="139"/>
      <c r="AR55" s="36"/>
      <c r="AT55" s="29"/>
      <c r="AU55" s="529"/>
      <c r="AV55" s="529"/>
      <c r="AW55" s="529"/>
      <c r="AX55" s="529"/>
      <c r="AY55" s="529"/>
      <c r="AZ55" s="530"/>
      <c r="BA55" s="531"/>
      <c r="BB55" s="532"/>
      <c r="BC55" s="529"/>
      <c r="BD55" s="529"/>
      <c r="BE55" s="529"/>
      <c r="BF55" s="529"/>
      <c r="BG55" s="529"/>
      <c r="BH55" s="36"/>
      <c r="BJ55" s="29"/>
      <c r="BK55" s="121"/>
      <c r="BL55" s="139"/>
      <c r="BM55" s="121"/>
      <c r="BN55" s="139"/>
      <c r="BO55" s="121"/>
      <c r="BP55" s="139"/>
      <c r="BQ55" s="121"/>
      <c r="BR55" s="36"/>
      <c r="BT55" s="29"/>
      <c r="BU55" s="143"/>
      <c r="BV55" s="143"/>
      <c r="BW55" s="143"/>
      <c r="BX55" s="143"/>
      <c r="BY55" s="143"/>
      <c r="BZ55" s="144"/>
      <c r="CA55" s="145"/>
      <c r="CB55" s="146"/>
      <c r="CC55" s="124"/>
      <c r="CD55" s="143"/>
      <c r="CE55" s="124"/>
      <c r="CF55" s="143"/>
      <c r="CG55" s="124"/>
      <c r="CH55" s="144"/>
      <c r="CI55" s="145"/>
      <c r="CJ55" s="146"/>
      <c r="CK55" s="124"/>
      <c r="CL55" s="143"/>
      <c r="CM55" s="124"/>
      <c r="CN55" s="143"/>
      <c r="CO55" s="124"/>
      <c r="CP55" s="144"/>
      <c r="CQ55" s="145"/>
      <c r="CR55" s="146"/>
      <c r="CS55" s="185"/>
      <c r="CT55" s="36"/>
    </row>
    <row r="56" spans="1:98" s="92" customFormat="1" x14ac:dyDescent="0.35">
      <c r="A56" s="118"/>
      <c r="B56" s="46"/>
      <c r="C56" s="243" t="str">
        <f t="shared" si="4"/>
        <v/>
      </c>
      <c r="D56" s="46"/>
      <c r="E56" s="4"/>
      <c r="F56" s="119"/>
      <c r="H56" s="120"/>
      <c r="I56" s="15"/>
      <c r="J56" s="122"/>
      <c r="K56" s="40"/>
      <c r="L56" s="123"/>
      <c r="M56" s="15"/>
      <c r="N56" s="122"/>
      <c r="O56" s="40"/>
      <c r="P56" s="123"/>
      <c r="Q56" s="560"/>
      <c r="R56" s="224"/>
      <c r="S56" s="560"/>
      <c r="T56" s="122"/>
      <c r="U56" s="40"/>
      <c r="V56" s="123"/>
      <c r="W56" s="209">
        <f>$M56-$Q56+$S56</f>
        <v>0</v>
      </c>
      <c r="X56" s="119"/>
      <c r="Z56" s="120"/>
      <c r="AA56" s="1"/>
      <c r="AB56" s="318">
        <v>1</v>
      </c>
      <c r="AD56" s="120"/>
      <c r="AE56" s="535">
        <f>CHOOSE($AB56,0.99943093,1.00632145,1.00146975,0.99856453,0.96673817,0.98892415,0.98892415,0.98892415,0.99876082,1.01516534,1.01472985,0.99881908)</f>
        <v>0.99943093000000005</v>
      </c>
      <c r="AF56" s="119"/>
      <c r="AH56" s="120"/>
      <c r="AI56" s="15"/>
      <c r="AJ56" s="122"/>
      <c r="AK56" s="40"/>
      <c r="AL56" s="123"/>
      <c r="AM56" s="209">
        <f t="shared" si="0"/>
        <v>0</v>
      </c>
      <c r="AN56" s="122"/>
      <c r="AO56" s="40"/>
      <c r="AP56" s="123"/>
      <c r="AQ56" s="15"/>
      <c r="AR56" s="119"/>
      <c r="AT56" s="120"/>
      <c r="AU56" s="14"/>
      <c r="AV56" s="524"/>
      <c r="AW56" s="14"/>
      <c r="AX56" s="524"/>
      <c r="AY56" s="14"/>
      <c r="AZ56" s="525"/>
      <c r="BA56" s="526"/>
      <c r="BB56" s="527"/>
      <c r="BC56" s="14"/>
      <c r="BD56" s="524"/>
      <c r="BE56" s="14"/>
      <c r="BF56" s="524"/>
      <c r="BG56" s="14"/>
      <c r="BH56" s="119"/>
      <c r="BJ56" s="120"/>
      <c r="BK56" s="209">
        <f>ROUND(BQ56*BC56,0)</f>
        <v>0</v>
      </c>
      <c r="BL56" s="121"/>
      <c r="BM56" s="209">
        <f>ROUND($BQ56*BE56,0)</f>
        <v>0</v>
      </c>
      <c r="BN56" s="121"/>
      <c r="BO56" s="209">
        <f>BQ56-BK56-BM56</f>
        <v>0</v>
      </c>
      <c r="BP56" s="121"/>
      <c r="BQ56" s="209">
        <f>$AM56-$AQ56</f>
        <v>0</v>
      </c>
      <c r="BR56" s="119"/>
      <c r="BT56" s="120"/>
      <c r="BU56" s="13"/>
      <c r="BV56" s="124"/>
      <c r="BW56" s="13"/>
      <c r="BX56" s="124"/>
      <c r="BY56" s="13"/>
      <c r="BZ56" s="125"/>
      <c r="CA56" s="126"/>
      <c r="CB56" s="127"/>
      <c r="CC56" s="210">
        <f>(ROUND($I56*$AU56,0))*$BU56</f>
        <v>0</v>
      </c>
      <c r="CD56" s="124"/>
      <c r="CE56" s="210">
        <f>(ROUND($I56*$AW56,0))*BW56</f>
        <v>0</v>
      </c>
      <c r="CF56" s="124"/>
      <c r="CG56" s="210">
        <f>(I56-(ROUND((I56*AU56),0))-(ROUND((I56*AW56),0)))*BY56</f>
        <v>0</v>
      </c>
      <c r="CH56" s="125"/>
      <c r="CI56" s="126"/>
      <c r="CJ56" s="127"/>
      <c r="CK56" s="210">
        <f t="shared" si="1"/>
        <v>0</v>
      </c>
      <c r="CL56" s="124"/>
      <c r="CM56" s="210">
        <f t="shared" si="2"/>
        <v>0</v>
      </c>
      <c r="CN56" s="124"/>
      <c r="CO56" s="210">
        <f t="shared" si="3"/>
        <v>0</v>
      </c>
      <c r="CP56" s="125"/>
      <c r="CQ56" s="126"/>
      <c r="CR56" s="127"/>
      <c r="CS56" s="536">
        <f>SUM(CK56:CO56)-SUM(CC56:CG56)</f>
        <v>0</v>
      </c>
      <c r="CT56" s="119"/>
    </row>
    <row r="57" spans="1:98" ht="5.15" customHeight="1" x14ac:dyDescent="0.35">
      <c r="A57" s="115"/>
      <c r="B57" s="32"/>
      <c r="C57" s="46"/>
      <c r="D57" s="32"/>
      <c r="E57" s="32"/>
      <c r="F57" s="36"/>
      <c r="H57" s="29"/>
      <c r="I57" s="139"/>
      <c r="J57" s="140"/>
      <c r="K57" s="141"/>
      <c r="L57" s="142"/>
      <c r="M57" s="139"/>
      <c r="N57" s="140"/>
      <c r="O57" s="141"/>
      <c r="P57" s="142"/>
      <c r="Q57" s="563"/>
      <c r="R57" s="563"/>
      <c r="S57" s="563"/>
      <c r="T57" s="140"/>
      <c r="U57" s="141"/>
      <c r="V57" s="142"/>
      <c r="W57" s="121"/>
      <c r="X57" s="36"/>
      <c r="Z57" s="29"/>
      <c r="AA57" s="32"/>
      <c r="AB57" s="322"/>
      <c r="AD57" s="29"/>
      <c r="AE57" s="528"/>
      <c r="AF57" s="36"/>
      <c r="AH57" s="29"/>
      <c r="AI57" s="139"/>
      <c r="AJ57" s="140"/>
      <c r="AK57" s="141"/>
      <c r="AL57" s="142"/>
      <c r="AM57" s="323"/>
      <c r="AN57" s="140"/>
      <c r="AO57" s="141"/>
      <c r="AP57" s="142"/>
      <c r="AQ57" s="139"/>
      <c r="AR57" s="36"/>
      <c r="AT57" s="29"/>
      <c r="AU57" s="529"/>
      <c r="AV57" s="529"/>
      <c r="AW57" s="529"/>
      <c r="AX57" s="529"/>
      <c r="AY57" s="529"/>
      <c r="AZ57" s="530"/>
      <c r="BA57" s="531"/>
      <c r="BB57" s="532"/>
      <c r="BC57" s="529"/>
      <c r="BD57" s="529"/>
      <c r="BE57" s="529"/>
      <c r="BF57" s="529"/>
      <c r="BG57" s="529"/>
      <c r="BH57" s="36"/>
      <c r="BJ57" s="29"/>
      <c r="BK57" s="121"/>
      <c r="BL57" s="139"/>
      <c r="BM57" s="121"/>
      <c r="BN57" s="139"/>
      <c r="BO57" s="121"/>
      <c r="BP57" s="139"/>
      <c r="BQ57" s="121"/>
      <c r="BR57" s="36"/>
      <c r="BT57" s="29"/>
      <c r="BU57" s="143"/>
      <c r="BV57" s="143"/>
      <c r="BW57" s="143"/>
      <c r="BX57" s="143"/>
      <c r="BY57" s="143"/>
      <c r="BZ57" s="144"/>
      <c r="CA57" s="145"/>
      <c r="CB57" s="146"/>
      <c r="CC57" s="124"/>
      <c r="CD57" s="143"/>
      <c r="CE57" s="124"/>
      <c r="CF57" s="143"/>
      <c r="CG57" s="124"/>
      <c r="CH57" s="144"/>
      <c r="CI57" s="145"/>
      <c r="CJ57" s="146"/>
      <c r="CK57" s="124"/>
      <c r="CL57" s="143"/>
      <c r="CM57" s="124"/>
      <c r="CN57" s="143"/>
      <c r="CO57" s="124"/>
      <c r="CP57" s="144"/>
      <c r="CQ57" s="145"/>
      <c r="CR57" s="146"/>
      <c r="CS57" s="185"/>
      <c r="CT57" s="36"/>
    </row>
    <row r="58" spans="1:98" s="92" customFormat="1" x14ac:dyDescent="0.35">
      <c r="A58" s="118"/>
      <c r="B58" s="46"/>
      <c r="C58" s="243" t="str">
        <f t="shared" si="4"/>
        <v/>
      </c>
      <c r="D58" s="46"/>
      <c r="E58" s="4"/>
      <c r="F58" s="119"/>
      <c r="H58" s="120"/>
      <c r="I58" s="15"/>
      <c r="J58" s="122"/>
      <c r="K58" s="40"/>
      <c r="L58" s="123"/>
      <c r="M58" s="15"/>
      <c r="N58" s="122"/>
      <c r="O58" s="40"/>
      <c r="P58" s="123"/>
      <c r="Q58" s="560"/>
      <c r="R58" s="224"/>
      <c r="S58" s="560"/>
      <c r="T58" s="122"/>
      <c r="U58" s="40"/>
      <c r="V58" s="123"/>
      <c r="W58" s="209">
        <f>$M58-$Q58+$S58</f>
        <v>0</v>
      </c>
      <c r="X58" s="119"/>
      <c r="Z58" s="120"/>
      <c r="AA58" s="1"/>
      <c r="AB58" s="318">
        <v>1</v>
      </c>
      <c r="AD58" s="120"/>
      <c r="AE58" s="535">
        <f>CHOOSE($AB58,0.99943093,1.00632145,1.00146975,0.99856453,0.96673817,0.98892415,0.98892415,0.98892415,0.99876082,1.01516534,1.01472985,0.99881908)</f>
        <v>0.99943093000000005</v>
      </c>
      <c r="AF58" s="119"/>
      <c r="AH58" s="120"/>
      <c r="AI58" s="15"/>
      <c r="AJ58" s="122"/>
      <c r="AK58" s="40"/>
      <c r="AL58" s="123"/>
      <c r="AM58" s="209">
        <f t="shared" si="0"/>
        <v>0</v>
      </c>
      <c r="AN58" s="122"/>
      <c r="AO58" s="40"/>
      <c r="AP58" s="123"/>
      <c r="AQ58" s="15"/>
      <c r="AR58" s="119"/>
      <c r="AT58" s="120"/>
      <c r="AU58" s="14"/>
      <c r="AV58" s="524"/>
      <c r="AW58" s="14"/>
      <c r="AX58" s="524"/>
      <c r="AY58" s="14"/>
      <c r="AZ58" s="525"/>
      <c r="BA58" s="526"/>
      <c r="BB58" s="527"/>
      <c r="BC58" s="14"/>
      <c r="BD58" s="524"/>
      <c r="BE58" s="14"/>
      <c r="BF58" s="524"/>
      <c r="BG58" s="14"/>
      <c r="BH58" s="119"/>
      <c r="BJ58" s="120"/>
      <c r="BK58" s="209">
        <f>ROUND(BQ58*BC58,0)</f>
        <v>0</v>
      </c>
      <c r="BL58" s="121"/>
      <c r="BM58" s="209">
        <f>ROUND($BQ58*BE58,0)</f>
        <v>0</v>
      </c>
      <c r="BN58" s="121"/>
      <c r="BO58" s="209">
        <f>BQ58-BK58-BM58</f>
        <v>0</v>
      </c>
      <c r="BP58" s="121"/>
      <c r="BQ58" s="209">
        <f>$AM58-$AQ58</f>
        <v>0</v>
      </c>
      <c r="BR58" s="119"/>
      <c r="BT58" s="120"/>
      <c r="BU58" s="13"/>
      <c r="BV58" s="124"/>
      <c r="BW58" s="13"/>
      <c r="BX58" s="124"/>
      <c r="BY58" s="13"/>
      <c r="BZ58" s="125"/>
      <c r="CA58" s="126"/>
      <c r="CB58" s="127"/>
      <c r="CC58" s="210">
        <f>(ROUND($I58*$AU58,0))*$BU58</f>
        <v>0</v>
      </c>
      <c r="CD58" s="124"/>
      <c r="CE58" s="210">
        <f>(ROUND($I58*$AW58,0))*BW58</f>
        <v>0</v>
      </c>
      <c r="CF58" s="124"/>
      <c r="CG58" s="210">
        <f>(I58-(ROUND((I58*AU58),0))-(ROUND((I58*AW58),0)))*BY58</f>
        <v>0</v>
      </c>
      <c r="CH58" s="125"/>
      <c r="CI58" s="126"/>
      <c r="CJ58" s="127"/>
      <c r="CK58" s="210">
        <f t="shared" si="1"/>
        <v>0</v>
      </c>
      <c r="CL58" s="124"/>
      <c r="CM58" s="210">
        <f t="shared" si="2"/>
        <v>0</v>
      </c>
      <c r="CN58" s="124"/>
      <c r="CO58" s="210">
        <f t="shared" si="3"/>
        <v>0</v>
      </c>
      <c r="CP58" s="125"/>
      <c r="CQ58" s="126"/>
      <c r="CR58" s="127"/>
      <c r="CS58" s="536">
        <f>SUM(CK58:CO58)-SUM(CC58:CG58)</f>
        <v>0</v>
      </c>
      <c r="CT58" s="119"/>
    </row>
    <row r="59" spans="1:98" ht="5.15" customHeight="1" x14ac:dyDescent="0.35">
      <c r="A59" s="115"/>
      <c r="B59" s="32"/>
      <c r="C59" s="46"/>
      <c r="D59" s="32"/>
      <c r="E59" s="32"/>
      <c r="F59" s="36"/>
      <c r="H59" s="29"/>
      <c r="I59" s="139"/>
      <c r="J59" s="140"/>
      <c r="K59" s="141"/>
      <c r="L59" s="142"/>
      <c r="M59" s="139"/>
      <c r="N59" s="140"/>
      <c r="O59" s="141"/>
      <c r="P59" s="142"/>
      <c r="Q59" s="563"/>
      <c r="R59" s="563"/>
      <c r="S59" s="563"/>
      <c r="T59" s="140"/>
      <c r="U59" s="141"/>
      <c r="V59" s="142"/>
      <c r="W59" s="121"/>
      <c r="X59" s="36"/>
      <c r="Z59" s="29"/>
      <c r="AA59" s="32"/>
      <c r="AB59" s="322"/>
      <c r="AD59" s="29"/>
      <c r="AE59" s="528"/>
      <c r="AF59" s="36"/>
      <c r="AH59" s="29"/>
      <c r="AI59" s="139"/>
      <c r="AJ59" s="140"/>
      <c r="AK59" s="141"/>
      <c r="AL59" s="142"/>
      <c r="AM59" s="323"/>
      <c r="AN59" s="140"/>
      <c r="AO59" s="141"/>
      <c r="AP59" s="142"/>
      <c r="AQ59" s="139"/>
      <c r="AR59" s="36"/>
      <c r="AT59" s="29"/>
      <c r="AU59" s="529"/>
      <c r="AV59" s="529"/>
      <c r="AW59" s="529"/>
      <c r="AX59" s="529"/>
      <c r="AY59" s="529"/>
      <c r="AZ59" s="530"/>
      <c r="BA59" s="531"/>
      <c r="BB59" s="532"/>
      <c r="BC59" s="529"/>
      <c r="BD59" s="529"/>
      <c r="BE59" s="529"/>
      <c r="BF59" s="529"/>
      <c r="BG59" s="529"/>
      <c r="BH59" s="36"/>
      <c r="BJ59" s="29"/>
      <c r="BK59" s="121"/>
      <c r="BL59" s="139"/>
      <c r="BM59" s="121"/>
      <c r="BN59" s="139"/>
      <c r="BO59" s="121"/>
      <c r="BP59" s="139"/>
      <c r="BQ59" s="121"/>
      <c r="BR59" s="36"/>
      <c r="BT59" s="29"/>
      <c r="BU59" s="143"/>
      <c r="BV59" s="143"/>
      <c r="BW59" s="143"/>
      <c r="BX59" s="143"/>
      <c r="BY59" s="143"/>
      <c r="BZ59" s="144"/>
      <c r="CA59" s="145"/>
      <c r="CB59" s="146"/>
      <c r="CC59" s="124"/>
      <c r="CD59" s="143"/>
      <c r="CE59" s="124"/>
      <c r="CF59" s="143"/>
      <c r="CG59" s="124"/>
      <c r="CH59" s="144"/>
      <c r="CI59" s="145"/>
      <c r="CJ59" s="146"/>
      <c r="CK59" s="124"/>
      <c r="CL59" s="143"/>
      <c r="CM59" s="124"/>
      <c r="CN59" s="143"/>
      <c r="CO59" s="124"/>
      <c r="CP59" s="144"/>
      <c r="CQ59" s="145"/>
      <c r="CR59" s="146"/>
      <c r="CS59" s="185"/>
      <c r="CT59" s="36"/>
    </row>
    <row r="60" spans="1:98" s="92" customFormat="1" x14ac:dyDescent="0.35">
      <c r="A60" s="118"/>
      <c r="B60" s="46"/>
      <c r="C60" s="243" t="str">
        <f t="shared" si="4"/>
        <v/>
      </c>
      <c r="D60" s="46"/>
      <c r="E60" s="4"/>
      <c r="F60" s="119"/>
      <c r="H60" s="120"/>
      <c r="I60" s="15"/>
      <c r="J60" s="122"/>
      <c r="K60" s="40"/>
      <c r="L60" s="123"/>
      <c r="M60" s="15"/>
      <c r="N60" s="122"/>
      <c r="O60" s="40"/>
      <c r="P60" s="123"/>
      <c r="Q60" s="560"/>
      <c r="R60" s="224"/>
      <c r="S60" s="560"/>
      <c r="T60" s="122"/>
      <c r="U60" s="40"/>
      <c r="V60" s="123"/>
      <c r="W60" s="209">
        <f>$M60-$Q60+$S60</f>
        <v>0</v>
      </c>
      <c r="X60" s="119"/>
      <c r="Z60" s="120"/>
      <c r="AA60" s="1"/>
      <c r="AB60" s="318">
        <v>1</v>
      </c>
      <c r="AD60" s="120"/>
      <c r="AE60" s="535">
        <f>CHOOSE($AB60,0.99943093,1.00632145,1.00146975,0.99856453,0.96673817,0.98892415,0.98892415,0.98892415,0.99876082,1.01516534,1.01472985,0.99881908)</f>
        <v>0.99943093000000005</v>
      </c>
      <c r="AF60" s="119"/>
      <c r="AH60" s="120"/>
      <c r="AI60" s="15"/>
      <c r="AJ60" s="122"/>
      <c r="AK60" s="40"/>
      <c r="AL60" s="123"/>
      <c r="AM60" s="209">
        <f t="shared" si="0"/>
        <v>0</v>
      </c>
      <c r="AN60" s="122"/>
      <c r="AO60" s="40"/>
      <c r="AP60" s="123"/>
      <c r="AQ60" s="15"/>
      <c r="AR60" s="119"/>
      <c r="AT60" s="120"/>
      <c r="AU60" s="14"/>
      <c r="AV60" s="524"/>
      <c r="AW60" s="14"/>
      <c r="AX60" s="524"/>
      <c r="AY60" s="14"/>
      <c r="AZ60" s="525"/>
      <c r="BA60" s="526"/>
      <c r="BB60" s="527"/>
      <c r="BC60" s="14"/>
      <c r="BD60" s="524"/>
      <c r="BE60" s="14"/>
      <c r="BF60" s="524"/>
      <c r="BG60" s="14"/>
      <c r="BH60" s="119"/>
      <c r="BJ60" s="120"/>
      <c r="BK60" s="209">
        <f>ROUND(BQ60*BC60,0)</f>
        <v>0</v>
      </c>
      <c r="BL60" s="121"/>
      <c r="BM60" s="209">
        <f>ROUND($BQ60*BE60,0)</f>
        <v>0</v>
      </c>
      <c r="BN60" s="121"/>
      <c r="BO60" s="209">
        <f>BQ60-BK60-BM60</f>
        <v>0</v>
      </c>
      <c r="BP60" s="121"/>
      <c r="BQ60" s="209">
        <f>$AM60-$AQ60</f>
        <v>0</v>
      </c>
      <c r="BR60" s="119"/>
      <c r="BT60" s="120"/>
      <c r="BU60" s="13"/>
      <c r="BV60" s="124"/>
      <c r="BW60" s="13"/>
      <c r="BX60" s="124"/>
      <c r="BY60" s="13"/>
      <c r="BZ60" s="125"/>
      <c r="CA60" s="126"/>
      <c r="CB60" s="127"/>
      <c r="CC60" s="210">
        <f>(ROUND($I60*$AU60,0))*$BU60</f>
        <v>0</v>
      </c>
      <c r="CD60" s="124"/>
      <c r="CE60" s="210">
        <f>(ROUND($I60*$AW60,0))*BW60</f>
        <v>0</v>
      </c>
      <c r="CF60" s="124"/>
      <c r="CG60" s="210">
        <f>(I60-(ROUND((I60*AU60),0))-(ROUND((I60*AW60),0)))*BY60</f>
        <v>0</v>
      </c>
      <c r="CH60" s="125"/>
      <c r="CI60" s="126"/>
      <c r="CJ60" s="127"/>
      <c r="CK60" s="210">
        <f t="shared" si="1"/>
        <v>0</v>
      </c>
      <c r="CL60" s="124"/>
      <c r="CM60" s="210">
        <f t="shared" si="2"/>
        <v>0</v>
      </c>
      <c r="CN60" s="124"/>
      <c r="CO60" s="210">
        <f t="shared" si="3"/>
        <v>0</v>
      </c>
      <c r="CP60" s="125"/>
      <c r="CQ60" s="126"/>
      <c r="CR60" s="127"/>
      <c r="CS60" s="536">
        <f>SUM(CK60:CO60)-SUM(CC60:CG60)</f>
        <v>0</v>
      </c>
      <c r="CT60" s="119"/>
    </row>
    <row r="61" spans="1:98" ht="5.15" customHeight="1" x14ac:dyDescent="0.35">
      <c r="A61" s="115"/>
      <c r="B61" s="32"/>
      <c r="C61" s="46"/>
      <c r="D61" s="32"/>
      <c r="E61" s="32"/>
      <c r="F61" s="36"/>
      <c r="H61" s="29"/>
      <c r="I61" s="139"/>
      <c r="J61" s="140"/>
      <c r="K61" s="141"/>
      <c r="L61" s="142"/>
      <c r="M61" s="139"/>
      <c r="N61" s="140"/>
      <c r="O61" s="141"/>
      <c r="P61" s="142"/>
      <c r="Q61" s="563"/>
      <c r="R61" s="563"/>
      <c r="S61" s="563"/>
      <c r="T61" s="140"/>
      <c r="U61" s="141"/>
      <c r="V61" s="142"/>
      <c r="W61" s="121"/>
      <c r="X61" s="36"/>
      <c r="Z61" s="29"/>
      <c r="AA61" s="32"/>
      <c r="AB61" s="322"/>
      <c r="AD61" s="29"/>
      <c r="AE61" s="528"/>
      <c r="AF61" s="36"/>
      <c r="AH61" s="29"/>
      <c r="AI61" s="139"/>
      <c r="AJ61" s="140"/>
      <c r="AK61" s="141"/>
      <c r="AL61" s="142"/>
      <c r="AM61" s="323"/>
      <c r="AN61" s="140"/>
      <c r="AO61" s="141"/>
      <c r="AP61" s="142"/>
      <c r="AQ61" s="139"/>
      <c r="AR61" s="36"/>
      <c r="AT61" s="29"/>
      <c r="AU61" s="529"/>
      <c r="AV61" s="529"/>
      <c r="AW61" s="529"/>
      <c r="AX61" s="529"/>
      <c r="AY61" s="529"/>
      <c r="AZ61" s="530"/>
      <c r="BA61" s="531"/>
      <c r="BB61" s="532"/>
      <c r="BC61" s="529"/>
      <c r="BD61" s="529"/>
      <c r="BE61" s="529"/>
      <c r="BF61" s="529"/>
      <c r="BG61" s="529"/>
      <c r="BH61" s="36"/>
      <c r="BJ61" s="29"/>
      <c r="BK61" s="121"/>
      <c r="BL61" s="139"/>
      <c r="BM61" s="121"/>
      <c r="BN61" s="139"/>
      <c r="BO61" s="121"/>
      <c r="BP61" s="139"/>
      <c r="BQ61" s="121"/>
      <c r="BR61" s="36"/>
      <c r="BT61" s="29"/>
      <c r="BU61" s="143"/>
      <c r="BV61" s="143"/>
      <c r="BW61" s="143"/>
      <c r="BX61" s="143"/>
      <c r="BY61" s="143"/>
      <c r="BZ61" s="144"/>
      <c r="CA61" s="145"/>
      <c r="CB61" s="146"/>
      <c r="CC61" s="124"/>
      <c r="CD61" s="143"/>
      <c r="CE61" s="124"/>
      <c r="CF61" s="143"/>
      <c r="CG61" s="124"/>
      <c r="CH61" s="144"/>
      <c r="CI61" s="145"/>
      <c r="CJ61" s="146"/>
      <c r="CK61" s="124"/>
      <c r="CL61" s="143"/>
      <c r="CM61" s="124"/>
      <c r="CN61" s="143"/>
      <c r="CO61" s="124"/>
      <c r="CP61" s="144"/>
      <c r="CQ61" s="145"/>
      <c r="CR61" s="146"/>
      <c r="CS61" s="185"/>
      <c r="CT61" s="36"/>
    </row>
    <row r="62" spans="1:98" s="92" customFormat="1" x14ac:dyDescent="0.35">
      <c r="A62" s="118"/>
      <c r="B62" s="46"/>
      <c r="C62" s="243" t="str">
        <f t="shared" si="4"/>
        <v/>
      </c>
      <c r="D62" s="46"/>
      <c r="E62" s="4"/>
      <c r="F62" s="119"/>
      <c r="H62" s="120"/>
      <c r="I62" s="15"/>
      <c r="J62" s="122"/>
      <c r="K62" s="40"/>
      <c r="L62" s="123"/>
      <c r="M62" s="15"/>
      <c r="N62" s="122"/>
      <c r="O62" s="40"/>
      <c r="P62" s="123"/>
      <c r="Q62" s="560"/>
      <c r="R62" s="224"/>
      <c r="S62" s="560"/>
      <c r="T62" s="122"/>
      <c r="U62" s="40"/>
      <c r="V62" s="123"/>
      <c r="W62" s="209">
        <f>$M62-$Q62+$S62</f>
        <v>0</v>
      </c>
      <c r="X62" s="119"/>
      <c r="Z62" s="120"/>
      <c r="AA62" s="1"/>
      <c r="AB62" s="318">
        <v>1</v>
      </c>
      <c r="AD62" s="120"/>
      <c r="AE62" s="535">
        <f>CHOOSE($AB62,0.99943093,1.00632145,1.00146975,0.99856453,0.96673817,0.98892415,0.98892415,0.98892415,0.99876082,1.01516534,1.01472985,0.99881908)</f>
        <v>0.99943093000000005</v>
      </c>
      <c r="AF62" s="119"/>
      <c r="AH62" s="120"/>
      <c r="AI62" s="15"/>
      <c r="AJ62" s="122"/>
      <c r="AK62" s="40"/>
      <c r="AL62" s="123"/>
      <c r="AM62" s="209">
        <f t="shared" si="0"/>
        <v>0</v>
      </c>
      <c r="AN62" s="122"/>
      <c r="AO62" s="40"/>
      <c r="AP62" s="123"/>
      <c r="AQ62" s="15"/>
      <c r="AR62" s="119"/>
      <c r="AT62" s="120"/>
      <c r="AU62" s="14"/>
      <c r="AV62" s="524"/>
      <c r="AW62" s="14"/>
      <c r="AX62" s="524"/>
      <c r="AY62" s="14"/>
      <c r="AZ62" s="525"/>
      <c r="BA62" s="526"/>
      <c r="BB62" s="527"/>
      <c r="BC62" s="14"/>
      <c r="BD62" s="524"/>
      <c r="BE62" s="14"/>
      <c r="BF62" s="524"/>
      <c r="BG62" s="14"/>
      <c r="BH62" s="119"/>
      <c r="BJ62" s="120"/>
      <c r="BK62" s="209">
        <f>ROUND(BQ62*BC62,0)</f>
        <v>0</v>
      </c>
      <c r="BL62" s="121"/>
      <c r="BM62" s="209">
        <f>ROUND($BQ62*BE62,0)</f>
        <v>0</v>
      </c>
      <c r="BN62" s="121"/>
      <c r="BO62" s="209">
        <f>BQ62-BK62-BM62</f>
        <v>0</v>
      </c>
      <c r="BP62" s="121"/>
      <c r="BQ62" s="209">
        <f>$AM62-$AQ62</f>
        <v>0</v>
      </c>
      <c r="BR62" s="119"/>
      <c r="BT62" s="120"/>
      <c r="BU62" s="13"/>
      <c r="BV62" s="124"/>
      <c r="BW62" s="13"/>
      <c r="BX62" s="124"/>
      <c r="BY62" s="13"/>
      <c r="BZ62" s="125"/>
      <c r="CA62" s="126"/>
      <c r="CB62" s="127"/>
      <c r="CC62" s="210">
        <f>(ROUND($I62*$AU62,0))*$BU62</f>
        <v>0</v>
      </c>
      <c r="CD62" s="124"/>
      <c r="CE62" s="210">
        <f>(ROUND($I62*$AW62,0))*BW62</f>
        <v>0</v>
      </c>
      <c r="CF62" s="124"/>
      <c r="CG62" s="210">
        <f>(I62-(ROUND((I62*AU62),0))-(ROUND((I62*AW62),0)))*BY62</f>
        <v>0</v>
      </c>
      <c r="CH62" s="125"/>
      <c r="CI62" s="126"/>
      <c r="CJ62" s="127"/>
      <c r="CK62" s="210">
        <f t="shared" si="1"/>
        <v>0</v>
      </c>
      <c r="CL62" s="124"/>
      <c r="CM62" s="210">
        <f t="shared" si="2"/>
        <v>0</v>
      </c>
      <c r="CN62" s="124"/>
      <c r="CO62" s="210">
        <f t="shared" si="3"/>
        <v>0</v>
      </c>
      <c r="CP62" s="125"/>
      <c r="CQ62" s="126"/>
      <c r="CR62" s="127"/>
      <c r="CS62" s="536">
        <f>SUM(CK62:CO62)-SUM(CC62:CG62)</f>
        <v>0</v>
      </c>
      <c r="CT62" s="119"/>
    </row>
    <row r="63" spans="1:98" ht="5.15" customHeight="1" x14ac:dyDescent="0.35">
      <c r="A63" s="115"/>
      <c r="B63" s="32"/>
      <c r="C63" s="46"/>
      <c r="D63" s="32"/>
      <c r="E63" s="32"/>
      <c r="F63" s="36"/>
      <c r="H63" s="29"/>
      <c r="I63" s="139"/>
      <c r="J63" s="140"/>
      <c r="K63" s="141"/>
      <c r="L63" s="142"/>
      <c r="M63" s="139"/>
      <c r="N63" s="140"/>
      <c r="O63" s="141"/>
      <c r="P63" s="142"/>
      <c r="Q63" s="563"/>
      <c r="R63" s="563"/>
      <c r="S63" s="563"/>
      <c r="T63" s="140"/>
      <c r="U63" s="141"/>
      <c r="V63" s="142"/>
      <c r="W63" s="121"/>
      <c r="X63" s="36"/>
      <c r="Z63" s="29"/>
      <c r="AA63" s="32"/>
      <c r="AB63" s="322"/>
      <c r="AD63" s="29"/>
      <c r="AE63" s="528"/>
      <c r="AF63" s="36"/>
      <c r="AH63" s="29"/>
      <c r="AI63" s="139"/>
      <c r="AJ63" s="140"/>
      <c r="AK63" s="141"/>
      <c r="AL63" s="142"/>
      <c r="AM63" s="323"/>
      <c r="AN63" s="140"/>
      <c r="AO63" s="141"/>
      <c r="AP63" s="142"/>
      <c r="AQ63" s="139"/>
      <c r="AR63" s="36"/>
      <c r="AT63" s="29"/>
      <c r="AU63" s="529"/>
      <c r="AV63" s="529"/>
      <c r="AW63" s="529"/>
      <c r="AX63" s="529"/>
      <c r="AY63" s="529"/>
      <c r="AZ63" s="530"/>
      <c r="BA63" s="531"/>
      <c r="BB63" s="532"/>
      <c r="BC63" s="529"/>
      <c r="BD63" s="529"/>
      <c r="BE63" s="529"/>
      <c r="BF63" s="529"/>
      <c r="BG63" s="529"/>
      <c r="BH63" s="36"/>
      <c r="BJ63" s="29"/>
      <c r="BK63" s="121"/>
      <c r="BL63" s="139"/>
      <c r="BM63" s="121"/>
      <c r="BN63" s="139"/>
      <c r="BO63" s="121"/>
      <c r="BP63" s="139"/>
      <c r="BQ63" s="121"/>
      <c r="BR63" s="36"/>
      <c r="BT63" s="29"/>
      <c r="BU63" s="143"/>
      <c r="BV63" s="143"/>
      <c r="BW63" s="143"/>
      <c r="BX63" s="143"/>
      <c r="BY63" s="143"/>
      <c r="BZ63" s="144"/>
      <c r="CA63" s="145"/>
      <c r="CB63" s="146"/>
      <c r="CC63" s="124"/>
      <c r="CD63" s="143"/>
      <c r="CE63" s="124"/>
      <c r="CF63" s="143"/>
      <c r="CG63" s="124"/>
      <c r="CH63" s="144"/>
      <c r="CI63" s="145"/>
      <c r="CJ63" s="146"/>
      <c r="CK63" s="124"/>
      <c r="CL63" s="143"/>
      <c r="CM63" s="124"/>
      <c r="CN63" s="143"/>
      <c r="CO63" s="124"/>
      <c r="CP63" s="144"/>
      <c r="CQ63" s="145"/>
      <c r="CR63" s="146"/>
      <c r="CS63" s="185"/>
      <c r="CT63" s="36"/>
    </row>
    <row r="64" spans="1:98" s="92" customFormat="1" x14ac:dyDescent="0.35">
      <c r="A64" s="118"/>
      <c r="B64" s="46"/>
      <c r="C64" s="243" t="str">
        <f t="shared" si="4"/>
        <v/>
      </c>
      <c r="D64" s="46"/>
      <c r="E64" s="4"/>
      <c r="F64" s="119"/>
      <c r="H64" s="120"/>
      <c r="I64" s="15"/>
      <c r="J64" s="122"/>
      <c r="K64" s="40"/>
      <c r="L64" s="123"/>
      <c r="M64" s="15"/>
      <c r="N64" s="122"/>
      <c r="O64" s="40"/>
      <c r="P64" s="123"/>
      <c r="Q64" s="560"/>
      <c r="R64" s="224"/>
      <c r="S64" s="560"/>
      <c r="T64" s="122"/>
      <c r="U64" s="40"/>
      <c r="V64" s="123"/>
      <c r="W64" s="209">
        <f>$M64-$Q64+$S64</f>
        <v>0</v>
      </c>
      <c r="X64" s="119"/>
      <c r="Z64" s="120"/>
      <c r="AA64" s="1"/>
      <c r="AB64" s="318">
        <v>1</v>
      </c>
      <c r="AD64" s="120"/>
      <c r="AE64" s="535">
        <f>CHOOSE($AB64,0.99943093,1.00632145,1.00146975,0.99856453,0.96673817,0.98892415,0.98892415,0.98892415,0.99876082,1.01516534,1.01472985,0.99881908)</f>
        <v>0.99943093000000005</v>
      </c>
      <c r="AF64" s="119"/>
      <c r="AH64" s="120"/>
      <c r="AI64" s="15"/>
      <c r="AJ64" s="122"/>
      <c r="AK64" s="40"/>
      <c r="AL64" s="123"/>
      <c r="AM64" s="209">
        <f t="shared" si="0"/>
        <v>0</v>
      </c>
      <c r="AN64" s="122"/>
      <c r="AO64" s="40"/>
      <c r="AP64" s="123"/>
      <c r="AQ64" s="15"/>
      <c r="AR64" s="119"/>
      <c r="AT64" s="120"/>
      <c r="AU64" s="14"/>
      <c r="AV64" s="524"/>
      <c r="AW64" s="14"/>
      <c r="AX64" s="524"/>
      <c r="AY64" s="14"/>
      <c r="AZ64" s="525"/>
      <c r="BA64" s="526"/>
      <c r="BB64" s="527"/>
      <c r="BC64" s="14"/>
      <c r="BD64" s="524"/>
      <c r="BE64" s="14"/>
      <c r="BF64" s="524"/>
      <c r="BG64" s="14"/>
      <c r="BH64" s="119"/>
      <c r="BJ64" s="120"/>
      <c r="BK64" s="209">
        <f>ROUND(BQ64*BC64,0)</f>
        <v>0</v>
      </c>
      <c r="BL64" s="121"/>
      <c r="BM64" s="209">
        <f>ROUND($BQ64*BE64,0)</f>
        <v>0</v>
      </c>
      <c r="BN64" s="121"/>
      <c r="BO64" s="209">
        <f>BQ64-BK64-BM64</f>
        <v>0</v>
      </c>
      <c r="BP64" s="121"/>
      <c r="BQ64" s="209">
        <f>$AM64-$AQ64</f>
        <v>0</v>
      </c>
      <c r="BR64" s="119"/>
      <c r="BT64" s="120"/>
      <c r="BU64" s="13"/>
      <c r="BV64" s="124"/>
      <c r="BW64" s="13"/>
      <c r="BX64" s="124"/>
      <c r="BY64" s="13"/>
      <c r="BZ64" s="125"/>
      <c r="CA64" s="126"/>
      <c r="CB64" s="127"/>
      <c r="CC64" s="210">
        <f>(ROUND($I64*$AU64,0))*$BU64</f>
        <v>0</v>
      </c>
      <c r="CD64" s="124"/>
      <c r="CE64" s="210">
        <f>(ROUND($I64*$AW64,0))*BW64</f>
        <v>0</v>
      </c>
      <c r="CF64" s="124"/>
      <c r="CG64" s="210">
        <f>(I64-(ROUND((I64*AU64),0))-(ROUND((I64*AW64),0)))*BY64</f>
        <v>0</v>
      </c>
      <c r="CH64" s="125"/>
      <c r="CI64" s="126"/>
      <c r="CJ64" s="127"/>
      <c r="CK64" s="210">
        <f t="shared" si="1"/>
        <v>0</v>
      </c>
      <c r="CL64" s="124"/>
      <c r="CM64" s="210">
        <f t="shared" si="2"/>
        <v>0</v>
      </c>
      <c r="CN64" s="124"/>
      <c r="CO64" s="210">
        <f t="shared" si="3"/>
        <v>0</v>
      </c>
      <c r="CP64" s="125"/>
      <c r="CQ64" s="126"/>
      <c r="CR64" s="127"/>
      <c r="CS64" s="536">
        <f>SUM(CK64:CO64)-SUM(CC64:CG64)</f>
        <v>0</v>
      </c>
      <c r="CT64" s="119"/>
    </row>
    <row r="65" spans="1:98" ht="5.15" customHeight="1" x14ac:dyDescent="0.35">
      <c r="A65" s="115"/>
      <c r="B65" s="32"/>
      <c r="C65" s="46"/>
      <c r="D65" s="32"/>
      <c r="E65" s="32"/>
      <c r="F65" s="36"/>
      <c r="H65" s="29"/>
      <c r="I65" s="139"/>
      <c r="J65" s="140"/>
      <c r="K65" s="141"/>
      <c r="L65" s="142"/>
      <c r="M65" s="139"/>
      <c r="N65" s="140"/>
      <c r="O65" s="141"/>
      <c r="P65" s="142"/>
      <c r="Q65" s="563"/>
      <c r="R65" s="563"/>
      <c r="S65" s="563"/>
      <c r="T65" s="140"/>
      <c r="U65" s="141"/>
      <c r="V65" s="142"/>
      <c r="W65" s="121"/>
      <c r="X65" s="36"/>
      <c r="Z65" s="29"/>
      <c r="AA65" s="32"/>
      <c r="AB65" s="322"/>
      <c r="AD65" s="29"/>
      <c r="AE65" s="528"/>
      <c r="AF65" s="36"/>
      <c r="AH65" s="29"/>
      <c r="AI65" s="139"/>
      <c r="AJ65" s="140"/>
      <c r="AK65" s="141"/>
      <c r="AL65" s="142"/>
      <c r="AM65" s="323"/>
      <c r="AN65" s="140"/>
      <c r="AO65" s="141"/>
      <c r="AP65" s="142"/>
      <c r="AQ65" s="139"/>
      <c r="AR65" s="36"/>
      <c r="AT65" s="29"/>
      <c r="AU65" s="529"/>
      <c r="AV65" s="529"/>
      <c r="AW65" s="529"/>
      <c r="AX65" s="529"/>
      <c r="AY65" s="529"/>
      <c r="AZ65" s="530"/>
      <c r="BA65" s="531"/>
      <c r="BB65" s="532"/>
      <c r="BC65" s="529"/>
      <c r="BD65" s="529"/>
      <c r="BE65" s="529"/>
      <c r="BF65" s="529"/>
      <c r="BG65" s="529"/>
      <c r="BH65" s="36"/>
      <c r="BJ65" s="29"/>
      <c r="BK65" s="121"/>
      <c r="BL65" s="139"/>
      <c r="BM65" s="121"/>
      <c r="BN65" s="139"/>
      <c r="BO65" s="121"/>
      <c r="BP65" s="139"/>
      <c r="BQ65" s="121"/>
      <c r="BR65" s="36"/>
      <c r="BT65" s="29"/>
      <c r="BU65" s="143"/>
      <c r="BV65" s="143"/>
      <c r="BW65" s="143"/>
      <c r="BX65" s="143"/>
      <c r="BY65" s="143"/>
      <c r="BZ65" s="144"/>
      <c r="CA65" s="145"/>
      <c r="CB65" s="146"/>
      <c r="CC65" s="124"/>
      <c r="CD65" s="143"/>
      <c r="CE65" s="124"/>
      <c r="CF65" s="143"/>
      <c r="CG65" s="124"/>
      <c r="CH65" s="144"/>
      <c r="CI65" s="145"/>
      <c r="CJ65" s="146"/>
      <c r="CK65" s="124"/>
      <c r="CL65" s="143"/>
      <c r="CM65" s="124"/>
      <c r="CN65" s="143"/>
      <c r="CO65" s="124"/>
      <c r="CP65" s="144"/>
      <c r="CQ65" s="145"/>
      <c r="CR65" s="146"/>
      <c r="CS65" s="185"/>
      <c r="CT65" s="36"/>
    </row>
    <row r="66" spans="1:98" s="92" customFormat="1" x14ac:dyDescent="0.35">
      <c r="A66" s="118"/>
      <c r="B66" s="46"/>
      <c r="C66" s="243" t="str">
        <f t="shared" si="4"/>
        <v/>
      </c>
      <c r="D66" s="46"/>
      <c r="E66" s="4"/>
      <c r="F66" s="119"/>
      <c r="H66" s="120"/>
      <c r="I66" s="15"/>
      <c r="J66" s="122"/>
      <c r="K66" s="40"/>
      <c r="L66" s="123"/>
      <c r="M66" s="15"/>
      <c r="N66" s="122"/>
      <c r="O66" s="40"/>
      <c r="P66" s="123"/>
      <c r="Q66" s="560"/>
      <c r="R66" s="224"/>
      <c r="S66" s="560"/>
      <c r="T66" s="122"/>
      <c r="U66" s="40"/>
      <c r="V66" s="123"/>
      <c r="W66" s="209">
        <f>$M66-$Q66+$S66</f>
        <v>0</v>
      </c>
      <c r="X66" s="119"/>
      <c r="Z66" s="120"/>
      <c r="AA66" s="1"/>
      <c r="AB66" s="318">
        <v>1</v>
      </c>
      <c r="AD66" s="120"/>
      <c r="AE66" s="535">
        <f>CHOOSE($AB66,0.99943093,1.00632145,1.00146975,0.99856453,0.96673817,0.98892415,0.98892415,0.98892415,0.99876082,1.01516534,1.01472985,0.99881908)</f>
        <v>0.99943093000000005</v>
      </c>
      <c r="AF66" s="119"/>
      <c r="AH66" s="120"/>
      <c r="AI66" s="15"/>
      <c r="AJ66" s="122"/>
      <c r="AK66" s="40"/>
      <c r="AL66" s="123"/>
      <c r="AM66" s="209">
        <f t="shared" si="0"/>
        <v>0</v>
      </c>
      <c r="AN66" s="122"/>
      <c r="AO66" s="40"/>
      <c r="AP66" s="123"/>
      <c r="AQ66" s="15"/>
      <c r="AR66" s="119"/>
      <c r="AT66" s="120"/>
      <c r="AU66" s="14"/>
      <c r="AV66" s="524"/>
      <c r="AW66" s="14"/>
      <c r="AX66" s="524"/>
      <c r="AY66" s="14"/>
      <c r="AZ66" s="525"/>
      <c r="BA66" s="526"/>
      <c r="BB66" s="527"/>
      <c r="BC66" s="14"/>
      <c r="BD66" s="524"/>
      <c r="BE66" s="14"/>
      <c r="BF66" s="524"/>
      <c r="BG66" s="14"/>
      <c r="BH66" s="119"/>
      <c r="BJ66" s="120"/>
      <c r="BK66" s="209">
        <f>ROUND(BQ66*BC66,0)</f>
        <v>0</v>
      </c>
      <c r="BL66" s="121"/>
      <c r="BM66" s="209">
        <f>ROUND($BQ66*BE66,0)</f>
        <v>0</v>
      </c>
      <c r="BN66" s="121"/>
      <c r="BO66" s="209">
        <f>BQ66-BK66-BM66</f>
        <v>0</v>
      </c>
      <c r="BP66" s="121"/>
      <c r="BQ66" s="209">
        <f>$AM66-$AQ66</f>
        <v>0</v>
      </c>
      <c r="BR66" s="119"/>
      <c r="BT66" s="120"/>
      <c r="BU66" s="13"/>
      <c r="BV66" s="124"/>
      <c r="BW66" s="13"/>
      <c r="BX66" s="124"/>
      <c r="BY66" s="13"/>
      <c r="BZ66" s="125"/>
      <c r="CA66" s="126"/>
      <c r="CB66" s="127"/>
      <c r="CC66" s="210">
        <f>(ROUND($I66*$AU66,0))*$BU66</f>
        <v>0</v>
      </c>
      <c r="CD66" s="124"/>
      <c r="CE66" s="210">
        <f>(ROUND($I66*$AW66,0))*BW66</f>
        <v>0</v>
      </c>
      <c r="CF66" s="124"/>
      <c r="CG66" s="210">
        <f>(I66-(ROUND((I66*AU66),0))-(ROUND((I66*AW66),0)))*BY66</f>
        <v>0</v>
      </c>
      <c r="CH66" s="125"/>
      <c r="CI66" s="126"/>
      <c r="CJ66" s="127"/>
      <c r="CK66" s="210">
        <f t="shared" si="1"/>
        <v>0</v>
      </c>
      <c r="CL66" s="124"/>
      <c r="CM66" s="210">
        <f t="shared" si="2"/>
        <v>0</v>
      </c>
      <c r="CN66" s="124"/>
      <c r="CO66" s="210">
        <f t="shared" si="3"/>
        <v>0</v>
      </c>
      <c r="CP66" s="125"/>
      <c r="CQ66" s="126"/>
      <c r="CR66" s="127"/>
      <c r="CS66" s="536">
        <f>SUM(CK66:CO66)-SUM(CC66:CG66)</f>
        <v>0</v>
      </c>
      <c r="CT66" s="119"/>
    </row>
    <row r="67" spans="1:98" ht="5.15" customHeight="1" x14ac:dyDescent="0.35">
      <c r="A67" s="115"/>
      <c r="B67" s="32"/>
      <c r="C67" s="46"/>
      <c r="D67" s="32"/>
      <c r="E67" s="32"/>
      <c r="F67" s="36"/>
      <c r="H67" s="29"/>
      <c r="I67" s="139"/>
      <c r="J67" s="140"/>
      <c r="K67" s="141"/>
      <c r="L67" s="142"/>
      <c r="M67" s="139"/>
      <c r="N67" s="140"/>
      <c r="O67" s="141"/>
      <c r="P67" s="142"/>
      <c r="Q67" s="563"/>
      <c r="R67" s="563"/>
      <c r="S67" s="563"/>
      <c r="T67" s="140"/>
      <c r="U67" s="141"/>
      <c r="V67" s="142"/>
      <c r="W67" s="121"/>
      <c r="X67" s="36"/>
      <c r="Z67" s="29"/>
      <c r="AA67" s="32"/>
      <c r="AB67" s="322"/>
      <c r="AD67" s="29"/>
      <c r="AE67" s="528"/>
      <c r="AF67" s="36"/>
      <c r="AH67" s="29"/>
      <c r="AI67" s="139"/>
      <c r="AJ67" s="140"/>
      <c r="AK67" s="141"/>
      <c r="AL67" s="142"/>
      <c r="AM67" s="323"/>
      <c r="AN67" s="140"/>
      <c r="AO67" s="141"/>
      <c r="AP67" s="142"/>
      <c r="AQ67" s="139"/>
      <c r="AR67" s="36"/>
      <c r="AT67" s="29"/>
      <c r="AU67" s="529"/>
      <c r="AV67" s="529"/>
      <c r="AW67" s="529"/>
      <c r="AX67" s="529"/>
      <c r="AY67" s="529"/>
      <c r="AZ67" s="530"/>
      <c r="BA67" s="531"/>
      <c r="BB67" s="532"/>
      <c r="BC67" s="529"/>
      <c r="BD67" s="529"/>
      <c r="BE67" s="529"/>
      <c r="BF67" s="529"/>
      <c r="BG67" s="529"/>
      <c r="BH67" s="36"/>
      <c r="BJ67" s="29"/>
      <c r="BK67" s="121"/>
      <c r="BL67" s="139"/>
      <c r="BM67" s="121"/>
      <c r="BN67" s="139"/>
      <c r="BO67" s="121"/>
      <c r="BP67" s="139"/>
      <c r="BQ67" s="121"/>
      <c r="BR67" s="36"/>
      <c r="BT67" s="29"/>
      <c r="BU67" s="143"/>
      <c r="BV67" s="143"/>
      <c r="BW67" s="143"/>
      <c r="BX67" s="143"/>
      <c r="BY67" s="143"/>
      <c r="BZ67" s="144"/>
      <c r="CA67" s="145"/>
      <c r="CB67" s="146"/>
      <c r="CC67" s="124"/>
      <c r="CD67" s="143"/>
      <c r="CE67" s="124"/>
      <c r="CF67" s="143"/>
      <c r="CG67" s="124"/>
      <c r="CH67" s="144"/>
      <c r="CI67" s="145"/>
      <c r="CJ67" s="146"/>
      <c r="CK67" s="124"/>
      <c r="CL67" s="143"/>
      <c r="CM67" s="124"/>
      <c r="CN67" s="143"/>
      <c r="CO67" s="124"/>
      <c r="CP67" s="144"/>
      <c r="CQ67" s="145"/>
      <c r="CR67" s="146"/>
      <c r="CS67" s="185"/>
      <c r="CT67" s="36"/>
    </row>
    <row r="68" spans="1:98" s="92" customFormat="1" x14ac:dyDescent="0.35">
      <c r="A68" s="118"/>
      <c r="B68" s="46"/>
      <c r="C68" s="243" t="str">
        <f t="shared" si="4"/>
        <v/>
      </c>
      <c r="D68" s="46"/>
      <c r="E68" s="4"/>
      <c r="F68" s="119"/>
      <c r="H68" s="120"/>
      <c r="I68" s="15"/>
      <c r="J68" s="122"/>
      <c r="K68" s="40"/>
      <c r="L68" s="123"/>
      <c r="M68" s="15"/>
      <c r="N68" s="122"/>
      <c r="O68" s="40"/>
      <c r="P68" s="123"/>
      <c r="Q68" s="560"/>
      <c r="R68" s="224"/>
      <c r="S68" s="560"/>
      <c r="T68" s="122"/>
      <c r="U68" s="40"/>
      <c r="V68" s="123"/>
      <c r="W68" s="209">
        <f>$M68-$Q68+$S68</f>
        <v>0</v>
      </c>
      <c r="X68" s="119"/>
      <c r="Z68" s="120"/>
      <c r="AA68" s="1"/>
      <c r="AB68" s="318">
        <v>1</v>
      </c>
      <c r="AD68" s="120"/>
      <c r="AE68" s="535">
        <f>CHOOSE($AB68,0.99943093,1.00632145,1.00146975,0.99856453,0.96673817,0.98892415,0.98892415,0.98892415,0.99876082,1.01516534,1.01472985,0.99881908)</f>
        <v>0.99943093000000005</v>
      </c>
      <c r="AF68" s="119"/>
      <c r="AH68" s="120"/>
      <c r="AI68" s="15"/>
      <c r="AJ68" s="122"/>
      <c r="AK68" s="40"/>
      <c r="AL68" s="123"/>
      <c r="AM68" s="209">
        <f t="shared" si="0"/>
        <v>0</v>
      </c>
      <c r="AN68" s="122"/>
      <c r="AO68" s="40"/>
      <c r="AP68" s="123"/>
      <c r="AQ68" s="15"/>
      <c r="AR68" s="119"/>
      <c r="AT68" s="120"/>
      <c r="AU68" s="14"/>
      <c r="AV68" s="524"/>
      <c r="AW68" s="14"/>
      <c r="AX68" s="524"/>
      <c r="AY68" s="14"/>
      <c r="AZ68" s="525"/>
      <c r="BA68" s="526"/>
      <c r="BB68" s="527"/>
      <c r="BC68" s="14"/>
      <c r="BD68" s="524"/>
      <c r="BE68" s="14"/>
      <c r="BF68" s="524"/>
      <c r="BG68" s="14"/>
      <c r="BH68" s="119"/>
      <c r="BJ68" s="120"/>
      <c r="BK68" s="209">
        <f>ROUND(BQ68*BC68,0)</f>
        <v>0</v>
      </c>
      <c r="BL68" s="121"/>
      <c r="BM68" s="209">
        <f>ROUND($BQ68*BE68,0)</f>
        <v>0</v>
      </c>
      <c r="BN68" s="121"/>
      <c r="BO68" s="209">
        <f>BQ68-BK68-BM68</f>
        <v>0</v>
      </c>
      <c r="BP68" s="121"/>
      <c r="BQ68" s="209">
        <f>$AM68-$AQ68</f>
        <v>0</v>
      </c>
      <c r="BR68" s="119"/>
      <c r="BT68" s="120"/>
      <c r="BU68" s="13"/>
      <c r="BV68" s="124"/>
      <c r="BW68" s="13"/>
      <c r="BX68" s="124"/>
      <c r="BY68" s="13"/>
      <c r="BZ68" s="125"/>
      <c r="CA68" s="126"/>
      <c r="CB68" s="127"/>
      <c r="CC68" s="210">
        <f>(ROUND($I68*$AU68,0))*$BU68</f>
        <v>0</v>
      </c>
      <c r="CD68" s="124"/>
      <c r="CE68" s="210">
        <f>(ROUND($I68*$AW68,0))*BW68</f>
        <v>0</v>
      </c>
      <c r="CF68" s="124"/>
      <c r="CG68" s="210">
        <f>(I68-(ROUND((I68*AU68),0))-(ROUND((I68*AW68),0)))*BY68</f>
        <v>0</v>
      </c>
      <c r="CH68" s="125"/>
      <c r="CI68" s="126"/>
      <c r="CJ68" s="127"/>
      <c r="CK68" s="210">
        <f t="shared" si="1"/>
        <v>0</v>
      </c>
      <c r="CL68" s="124"/>
      <c r="CM68" s="210">
        <f t="shared" si="2"/>
        <v>0</v>
      </c>
      <c r="CN68" s="124"/>
      <c r="CO68" s="210">
        <f t="shared" si="3"/>
        <v>0</v>
      </c>
      <c r="CP68" s="125"/>
      <c r="CQ68" s="126"/>
      <c r="CR68" s="127"/>
      <c r="CS68" s="536">
        <f>SUM(CK68:CO68)-SUM(CC68:CG68)</f>
        <v>0</v>
      </c>
      <c r="CT68" s="119"/>
    </row>
    <row r="69" spans="1:98" ht="5.15" customHeight="1" x14ac:dyDescent="0.35">
      <c r="A69" s="115"/>
      <c r="B69" s="32"/>
      <c r="C69" s="46"/>
      <c r="D69" s="32"/>
      <c r="E69" s="32"/>
      <c r="F69" s="36"/>
      <c r="H69" s="29"/>
      <c r="I69" s="139"/>
      <c r="J69" s="140"/>
      <c r="K69" s="141"/>
      <c r="L69" s="142"/>
      <c r="M69" s="139"/>
      <c r="N69" s="140"/>
      <c r="O69" s="141"/>
      <c r="P69" s="142"/>
      <c r="Q69" s="563"/>
      <c r="R69" s="563"/>
      <c r="S69" s="563"/>
      <c r="T69" s="140"/>
      <c r="U69" s="141"/>
      <c r="V69" s="142"/>
      <c r="W69" s="121"/>
      <c r="X69" s="36"/>
      <c r="Z69" s="29"/>
      <c r="AA69" s="32"/>
      <c r="AB69" s="322"/>
      <c r="AD69" s="29"/>
      <c r="AE69" s="528"/>
      <c r="AF69" s="36"/>
      <c r="AH69" s="29"/>
      <c r="AI69" s="139"/>
      <c r="AJ69" s="140"/>
      <c r="AK69" s="141"/>
      <c r="AL69" s="142"/>
      <c r="AM69" s="323"/>
      <c r="AN69" s="140"/>
      <c r="AO69" s="141"/>
      <c r="AP69" s="142"/>
      <c r="AQ69" s="139"/>
      <c r="AR69" s="36"/>
      <c r="AT69" s="29"/>
      <c r="AU69" s="529"/>
      <c r="AV69" s="529"/>
      <c r="AW69" s="529"/>
      <c r="AX69" s="529"/>
      <c r="AY69" s="529"/>
      <c r="AZ69" s="530"/>
      <c r="BA69" s="531"/>
      <c r="BB69" s="532"/>
      <c r="BC69" s="529"/>
      <c r="BD69" s="529"/>
      <c r="BE69" s="529"/>
      <c r="BF69" s="529"/>
      <c r="BG69" s="529"/>
      <c r="BH69" s="36"/>
      <c r="BJ69" s="29"/>
      <c r="BK69" s="121"/>
      <c r="BL69" s="139"/>
      <c r="BM69" s="121"/>
      <c r="BN69" s="139"/>
      <c r="BO69" s="121"/>
      <c r="BP69" s="139"/>
      <c r="BQ69" s="121"/>
      <c r="BR69" s="36"/>
      <c r="BT69" s="29"/>
      <c r="BU69" s="143"/>
      <c r="BV69" s="143"/>
      <c r="BW69" s="143"/>
      <c r="BX69" s="143"/>
      <c r="BY69" s="143"/>
      <c r="BZ69" s="144"/>
      <c r="CA69" s="145"/>
      <c r="CB69" s="146"/>
      <c r="CC69" s="124"/>
      <c r="CD69" s="143"/>
      <c r="CE69" s="124"/>
      <c r="CF69" s="143"/>
      <c r="CG69" s="124"/>
      <c r="CH69" s="144"/>
      <c r="CI69" s="145"/>
      <c r="CJ69" s="146"/>
      <c r="CK69" s="124"/>
      <c r="CL69" s="143"/>
      <c r="CM69" s="124"/>
      <c r="CN69" s="143"/>
      <c r="CO69" s="124"/>
      <c r="CP69" s="144"/>
      <c r="CQ69" s="145"/>
      <c r="CR69" s="146"/>
      <c r="CS69" s="185"/>
      <c r="CT69" s="36"/>
    </row>
    <row r="70" spans="1:98" s="92" customFormat="1" x14ac:dyDescent="0.35">
      <c r="A70" s="118"/>
      <c r="B70" s="46"/>
      <c r="C70" s="243" t="str">
        <f t="shared" si="4"/>
        <v/>
      </c>
      <c r="D70" s="46"/>
      <c r="E70" s="4"/>
      <c r="F70" s="119"/>
      <c r="H70" s="120"/>
      <c r="I70" s="15"/>
      <c r="J70" s="122"/>
      <c r="K70" s="40"/>
      <c r="L70" s="123"/>
      <c r="M70" s="15"/>
      <c r="N70" s="122"/>
      <c r="O70" s="40"/>
      <c r="P70" s="123"/>
      <c r="Q70" s="560"/>
      <c r="R70" s="224"/>
      <c r="S70" s="560"/>
      <c r="T70" s="122"/>
      <c r="U70" s="40"/>
      <c r="V70" s="123"/>
      <c r="W70" s="209">
        <f>$M70-$Q70+$S70</f>
        <v>0</v>
      </c>
      <c r="X70" s="119"/>
      <c r="Z70" s="120"/>
      <c r="AA70" s="1"/>
      <c r="AB70" s="318">
        <v>1</v>
      </c>
      <c r="AD70" s="120"/>
      <c r="AE70" s="535">
        <f>CHOOSE($AB70,0.99943093,1.00632145,1.00146975,0.99856453,0.96673817,0.98892415,0.98892415,0.98892415,0.99876082,1.01516534,1.01472985,0.99881908)</f>
        <v>0.99943093000000005</v>
      </c>
      <c r="AF70" s="119"/>
      <c r="AH70" s="120"/>
      <c r="AI70" s="15"/>
      <c r="AJ70" s="122"/>
      <c r="AK70" s="40"/>
      <c r="AL70" s="123"/>
      <c r="AM70" s="209">
        <f t="shared" si="0"/>
        <v>0</v>
      </c>
      <c r="AN70" s="122"/>
      <c r="AO70" s="40"/>
      <c r="AP70" s="123"/>
      <c r="AQ70" s="15"/>
      <c r="AR70" s="119"/>
      <c r="AT70" s="120"/>
      <c r="AU70" s="14"/>
      <c r="AV70" s="524"/>
      <c r="AW70" s="14"/>
      <c r="AX70" s="524"/>
      <c r="AY70" s="14"/>
      <c r="AZ70" s="525"/>
      <c r="BA70" s="526"/>
      <c r="BB70" s="527"/>
      <c r="BC70" s="14"/>
      <c r="BD70" s="524"/>
      <c r="BE70" s="14"/>
      <c r="BF70" s="524"/>
      <c r="BG70" s="14"/>
      <c r="BH70" s="119"/>
      <c r="BJ70" s="120"/>
      <c r="BK70" s="209">
        <f>ROUND(BQ70*BC70,0)</f>
        <v>0</v>
      </c>
      <c r="BL70" s="121"/>
      <c r="BM70" s="209">
        <f>ROUND($BQ70*BE70,0)</f>
        <v>0</v>
      </c>
      <c r="BN70" s="121"/>
      <c r="BO70" s="209">
        <f>BQ70-BK70-BM70</f>
        <v>0</v>
      </c>
      <c r="BP70" s="121"/>
      <c r="BQ70" s="209">
        <f>$AM70-$AQ70</f>
        <v>0</v>
      </c>
      <c r="BR70" s="119"/>
      <c r="BT70" s="120"/>
      <c r="BU70" s="13"/>
      <c r="BV70" s="124"/>
      <c r="BW70" s="13"/>
      <c r="BX70" s="124"/>
      <c r="BY70" s="13"/>
      <c r="BZ70" s="125"/>
      <c r="CA70" s="126"/>
      <c r="CB70" s="127"/>
      <c r="CC70" s="210">
        <f>(ROUND($I70*$AU70,0))*$BU70</f>
        <v>0</v>
      </c>
      <c r="CD70" s="124"/>
      <c r="CE70" s="210">
        <f>(ROUND($I70*$AW70,0))*BW70</f>
        <v>0</v>
      </c>
      <c r="CF70" s="124"/>
      <c r="CG70" s="210">
        <f>(I70-(ROUND((I70*AU70),0))-(ROUND((I70*AW70),0)))*BY70</f>
        <v>0</v>
      </c>
      <c r="CH70" s="125"/>
      <c r="CI70" s="126"/>
      <c r="CJ70" s="127"/>
      <c r="CK70" s="210">
        <f t="shared" si="1"/>
        <v>0</v>
      </c>
      <c r="CL70" s="124"/>
      <c r="CM70" s="210">
        <f t="shared" si="2"/>
        <v>0</v>
      </c>
      <c r="CN70" s="124"/>
      <c r="CO70" s="210">
        <f t="shared" si="3"/>
        <v>0</v>
      </c>
      <c r="CP70" s="125"/>
      <c r="CQ70" s="126"/>
      <c r="CR70" s="127"/>
      <c r="CS70" s="536">
        <f>SUM(CK70:CO70)-SUM(CC70:CG70)</f>
        <v>0</v>
      </c>
      <c r="CT70" s="119"/>
    </row>
    <row r="71" spans="1:98" ht="5.15" customHeight="1" x14ac:dyDescent="0.35">
      <c r="A71" s="115"/>
      <c r="B71" s="32"/>
      <c r="C71" s="46"/>
      <c r="D71" s="32"/>
      <c r="E71" s="32"/>
      <c r="F71" s="36"/>
      <c r="H71" s="29"/>
      <c r="I71" s="139"/>
      <c r="J71" s="140"/>
      <c r="K71" s="141"/>
      <c r="L71" s="142"/>
      <c r="M71" s="139"/>
      <c r="N71" s="140"/>
      <c r="O71" s="141"/>
      <c r="P71" s="142"/>
      <c r="Q71" s="563"/>
      <c r="R71" s="563"/>
      <c r="S71" s="563"/>
      <c r="T71" s="140"/>
      <c r="U71" s="141"/>
      <c r="V71" s="142"/>
      <c r="W71" s="121"/>
      <c r="X71" s="36"/>
      <c r="Z71" s="29"/>
      <c r="AA71" s="32"/>
      <c r="AB71" s="322"/>
      <c r="AD71" s="29"/>
      <c r="AE71" s="528"/>
      <c r="AF71" s="36"/>
      <c r="AH71" s="29"/>
      <c r="AI71" s="139"/>
      <c r="AJ71" s="140"/>
      <c r="AK71" s="141"/>
      <c r="AL71" s="142"/>
      <c r="AM71" s="323"/>
      <c r="AN71" s="140"/>
      <c r="AO71" s="141"/>
      <c r="AP71" s="142"/>
      <c r="AQ71" s="139"/>
      <c r="AR71" s="36"/>
      <c r="AT71" s="29"/>
      <c r="AU71" s="529"/>
      <c r="AV71" s="529"/>
      <c r="AW71" s="529"/>
      <c r="AX71" s="529"/>
      <c r="AY71" s="529"/>
      <c r="AZ71" s="530"/>
      <c r="BA71" s="531"/>
      <c r="BB71" s="532"/>
      <c r="BC71" s="529"/>
      <c r="BD71" s="529"/>
      <c r="BE71" s="529"/>
      <c r="BF71" s="529"/>
      <c r="BG71" s="529"/>
      <c r="BH71" s="36"/>
      <c r="BJ71" s="29"/>
      <c r="BK71" s="121"/>
      <c r="BL71" s="139"/>
      <c r="BM71" s="121"/>
      <c r="BN71" s="139"/>
      <c r="BO71" s="121"/>
      <c r="BP71" s="139"/>
      <c r="BQ71" s="121"/>
      <c r="BR71" s="36"/>
      <c r="BT71" s="29"/>
      <c r="BU71" s="143"/>
      <c r="BV71" s="143"/>
      <c r="BW71" s="143"/>
      <c r="BX71" s="143"/>
      <c r="BY71" s="143"/>
      <c r="BZ71" s="144"/>
      <c r="CA71" s="145"/>
      <c r="CB71" s="146"/>
      <c r="CC71" s="124"/>
      <c r="CD71" s="143"/>
      <c r="CE71" s="124"/>
      <c r="CF71" s="143"/>
      <c r="CG71" s="124"/>
      <c r="CH71" s="144"/>
      <c r="CI71" s="145"/>
      <c r="CJ71" s="146"/>
      <c r="CK71" s="124"/>
      <c r="CL71" s="143"/>
      <c r="CM71" s="124"/>
      <c r="CN71" s="143"/>
      <c r="CO71" s="124"/>
      <c r="CP71" s="144"/>
      <c r="CQ71" s="145"/>
      <c r="CR71" s="146"/>
      <c r="CS71" s="185"/>
      <c r="CT71" s="36"/>
    </row>
    <row r="72" spans="1:98" s="92" customFormat="1" x14ac:dyDescent="0.35">
      <c r="A72" s="118"/>
      <c r="B72" s="46"/>
      <c r="C72" s="243" t="str">
        <f t="shared" si="4"/>
        <v/>
      </c>
      <c r="D72" s="46"/>
      <c r="E72" s="4"/>
      <c r="F72" s="119"/>
      <c r="H72" s="120"/>
      <c r="I72" s="15"/>
      <c r="J72" s="122"/>
      <c r="K72" s="40"/>
      <c r="L72" s="123"/>
      <c r="M72" s="15"/>
      <c r="N72" s="122"/>
      <c r="O72" s="40"/>
      <c r="P72" s="123"/>
      <c r="Q72" s="560"/>
      <c r="R72" s="224"/>
      <c r="S72" s="560"/>
      <c r="T72" s="122"/>
      <c r="U72" s="40"/>
      <c r="V72" s="123"/>
      <c r="W72" s="209">
        <f>$M72-$Q72+$S72</f>
        <v>0</v>
      </c>
      <c r="X72" s="119"/>
      <c r="Z72" s="120"/>
      <c r="AA72" s="1"/>
      <c r="AB72" s="318">
        <v>1</v>
      </c>
      <c r="AD72" s="120"/>
      <c r="AE72" s="535">
        <f>CHOOSE($AB72,0.99943093,1.00632145,1.00146975,0.99856453,0.96673817,0.98892415,0.98892415,0.98892415,0.99876082,1.01516534,1.01472985,0.99881908)</f>
        <v>0.99943093000000005</v>
      </c>
      <c r="AF72" s="119"/>
      <c r="AH72" s="120"/>
      <c r="AI72" s="15"/>
      <c r="AJ72" s="122"/>
      <c r="AK72" s="40"/>
      <c r="AL72" s="123"/>
      <c r="AM72" s="209">
        <f t="shared" si="0"/>
        <v>0</v>
      </c>
      <c r="AN72" s="122"/>
      <c r="AO72" s="40"/>
      <c r="AP72" s="123"/>
      <c r="AQ72" s="15"/>
      <c r="AR72" s="119"/>
      <c r="AT72" s="120"/>
      <c r="AU72" s="14"/>
      <c r="AV72" s="524"/>
      <c r="AW72" s="14"/>
      <c r="AX72" s="524"/>
      <c r="AY72" s="14"/>
      <c r="AZ72" s="525"/>
      <c r="BA72" s="526"/>
      <c r="BB72" s="527"/>
      <c r="BC72" s="14"/>
      <c r="BD72" s="524"/>
      <c r="BE72" s="14"/>
      <c r="BF72" s="524"/>
      <c r="BG72" s="14"/>
      <c r="BH72" s="119"/>
      <c r="BJ72" s="120"/>
      <c r="BK72" s="209">
        <f>ROUND(BQ72*BC72,0)</f>
        <v>0</v>
      </c>
      <c r="BL72" s="121"/>
      <c r="BM72" s="209">
        <f>ROUND($BQ72*BE72,0)</f>
        <v>0</v>
      </c>
      <c r="BN72" s="121"/>
      <c r="BO72" s="209">
        <f>BQ72-BK72-BM72</f>
        <v>0</v>
      </c>
      <c r="BP72" s="121"/>
      <c r="BQ72" s="209">
        <f>$AM72-$AQ72</f>
        <v>0</v>
      </c>
      <c r="BR72" s="119"/>
      <c r="BT72" s="120"/>
      <c r="BU72" s="13"/>
      <c r="BV72" s="124"/>
      <c r="BW72" s="13"/>
      <c r="BX72" s="124"/>
      <c r="BY72" s="13"/>
      <c r="BZ72" s="125"/>
      <c r="CA72" s="126"/>
      <c r="CB72" s="127"/>
      <c r="CC72" s="210">
        <f>(ROUND($I72*$AU72,0))*$BU72</f>
        <v>0</v>
      </c>
      <c r="CD72" s="124"/>
      <c r="CE72" s="210">
        <f>(ROUND($I72*$AW72,0))*BW72</f>
        <v>0</v>
      </c>
      <c r="CF72" s="124"/>
      <c r="CG72" s="210">
        <f>(I72-(ROUND((I72*AU72),0))-(ROUND((I72*AW72),0)))*BY72</f>
        <v>0</v>
      </c>
      <c r="CH72" s="125"/>
      <c r="CI72" s="126"/>
      <c r="CJ72" s="127"/>
      <c r="CK72" s="210">
        <f t="shared" si="1"/>
        <v>0</v>
      </c>
      <c r="CL72" s="124"/>
      <c r="CM72" s="210">
        <f t="shared" si="2"/>
        <v>0</v>
      </c>
      <c r="CN72" s="124"/>
      <c r="CO72" s="210">
        <f t="shared" si="3"/>
        <v>0</v>
      </c>
      <c r="CP72" s="125"/>
      <c r="CQ72" s="126"/>
      <c r="CR72" s="127"/>
      <c r="CS72" s="536">
        <f>SUM(CK72:CO72)-SUM(CC72:CG72)</f>
        <v>0</v>
      </c>
      <c r="CT72" s="119"/>
    </row>
    <row r="73" spans="1:98" ht="5.15" customHeight="1" x14ac:dyDescent="0.35">
      <c r="A73" s="115"/>
      <c r="B73" s="32"/>
      <c r="C73" s="46"/>
      <c r="D73" s="32"/>
      <c r="E73" s="32"/>
      <c r="F73" s="36"/>
      <c r="H73" s="29"/>
      <c r="I73" s="139"/>
      <c r="J73" s="140"/>
      <c r="K73" s="141"/>
      <c r="L73" s="142"/>
      <c r="M73" s="139"/>
      <c r="N73" s="140"/>
      <c r="O73" s="141"/>
      <c r="P73" s="142"/>
      <c r="Q73" s="563"/>
      <c r="R73" s="563"/>
      <c r="S73" s="563"/>
      <c r="T73" s="140"/>
      <c r="U73" s="141"/>
      <c r="V73" s="142"/>
      <c r="W73" s="121"/>
      <c r="X73" s="36"/>
      <c r="Z73" s="29"/>
      <c r="AA73" s="32"/>
      <c r="AB73" s="322"/>
      <c r="AD73" s="29"/>
      <c r="AE73" s="528"/>
      <c r="AF73" s="36"/>
      <c r="AH73" s="29"/>
      <c r="AI73" s="139"/>
      <c r="AJ73" s="140"/>
      <c r="AK73" s="141"/>
      <c r="AL73" s="142"/>
      <c r="AM73" s="323"/>
      <c r="AN73" s="140"/>
      <c r="AO73" s="141"/>
      <c r="AP73" s="142"/>
      <c r="AQ73" s="139"/>
      <c r="AR73" s="36"/>
      <c r="AT73" s="29"/>
      <c r="AU73" s="529"/>
      <c r="AV73" s="529"/>
      <c r="AW73" s="529"/>
      <c r="AX73" s="529"/>
      <c r="AY73" s="529"/>
      <c r="AZ73" s="530"/>
      <c r="BA73" s="531"/>
      <c r="BB73" s="532"/>
      <c r="BC73" s="529"/>
      <c r="BD73" s="529"/>
      <c r="BE73" s="529"/>
      <c r="BF73" s="529"/>
      <c r="BG73" s="529"/>
      <c r="BH73" s="36"/>
      <c r="BJ73" s="29"/>
      <c r="BK73" s="121"/>
      <c r="BL73" s="139"/>
      <c r="BM73" s="121"/>
      <c r="BN73" s="139"/>
      <c r="BO73" s="121"/>
      <c r="BP73" s="139"/>
      <c r="BQ73" s="121"/>
      <c r="BR73" s="36"/>
      <c r="BT73" s="29"/>
      <c r="BU73" s="143"/>
      <c r="BV73" s="143"/>
      <c r="BW73" s="143"/>
      <c r="BX73" s="143"/>
      <c r="BY73" s="143"/>
      <c r="BZ73" s="144"/>
      <c r="CA73" s="145"/>
      <c r="CB73" s="146"/>
      <c r="CC73" s="124"/>
      <c r="CD73" s="143"/>
      <c r="CE73" s="124"/>
      <c r="CF73" s="143"/>
      <c r="CG73" s="124"/>
      <c r="CH73" s="144"/>
      <c r="CI73" s="145"/>
      <c r="CJ73" s="146"/>
      <c r="CK73" s="124"/>
      <c r="CL73" s="143"/>
      <c r="CM73" s="124"/>
      <c r="CN73" s="143"/>
      <c r="CO73" s="124"/>
      <c r="CP73" s="144"/>
      <c r="CQ73" s="145"/>
      <c r="CR73" s="146"/>
      <c r="CS73" s="185"/>
      <c r="CT73" s="36"/>
    </row>
    <row r="74" spans="1:98" s="92" customFormat="1" x14ac:dyDescent="0.35">
      <c r="A74" s="118"/>
      <c r="B74" s="46"/>
      <c r="C74" s="243" t="str">
        <f t="shared" si="4"/>
        <v/>
      </c>
      <c r="D74" s="46"/>
      <c r="E74" s="4"/>
      <c r="F74" s="119"/>
      <c r="H74" s="120"/>
      <c r="I74" s="15"/>
      <c r="J74" s="122"/>
      <c r="K74" s="40"/>
      <c r="L74" s="123"/>
      <c r="M74" s="15"/>
      <c r="N74" s="122"/>
      <c r="O74" s="40"/>
      <c r="P74" s="123"/>
      <c r="Q74" s="560"/>
      <c r="R74" s="224"/>
      <c r="S74" s="560"/>
      <c r="T74" s="122"/>
      <c r="U74" s="40"/>
      <c r="V74" s="123"/>
      <c r="W74" s="209">
        <f>$M74-$Q74+$S74</f>
        <v>0</v>
      </c>
      <c r="X74" s="119"/>
      <c r="Z74" s="120"/>
      <c r="AA74" s="1"/>
      <c r="AB74" s="318">
        <v>1</v>
      </c>
      <c r="AD74" s="120"/>
      <c r="AE74" s="535">
        <f>CHOOSE($AB74,0.99943093,1.00632145,1.00146975,0.99856453,0.96673817,0.98892415,0.98892415,0.98892415,0.99876082,1.01516534,1.01472985,0.99881908)</f>
        <v>0.99943093000000005</v>
      </c>
      <c r="AF74" s="119"/>
      <c r="AH74" s="120"/>
      <c r="AI74" s="15"/>
      <c r="AJ74" s="122"/>
      <c r="AK74" s="40"/>
      <c r="AL74" s="123"/>
      <c r="AM74" s="209">
        <f t="shared" si="0"/>
        <v>0</v>
      </c>
      <c r="AN74" s="122"/>
      <c r="AO74" s="40"/>
      <c r="AP74" s="123"/>
      <c r="AQ74" s="15"/>
      <c r="AR74" s="119"/>
      <c r="AT74" s="120"/>
      <c r="AU74" s="14"/>
      <c r="AV74" s="524"/>
      <c r="AW74" s="14"/>
      <c r="AX74" s="524"/>
      <c r="AY74" s="14"/>
      <c r="AZ74" s="525"/>
      <c r="BA74" s="526"/>
      <c r="BB74" s="527"/>
      <c r="BC74" s="14"/>
      <c r="BD74" s="524"/>
      <c r="BE74" s="14"/>
      <c r="BF74" s="524"/>
      <c r="BG74" s="14"/>
      <c r="BH74" s="119"/>
      <c r="BJ74" s="120"/>
      <c r="BK74" s="209">
        <f>ROUND(BQ74*BC74,0)</f>
        <v>0</v>
      </c>
      <c r="BL74" s="121"/>
      <c r="BM74" s="209">
        <f>ROUND($BQ74*BE74,0)</f>
        <v>0</v>
      </c>
      <c r="BN74" s="121"/>
      <c r="BO74" s="209">
        <f>BQ74-BK74-BM74</f>
        <v>0</v>
      </c>
      <c r="BP74" s="121"/>
      <c r="BQ74" s="209">
        <f>$AM74-$AQ74</f>
        <v>0</v>
      </c>
      <c r="BR74" s="119"/>
      <c r="BT74" s="120"/>
      <c r="BU74" s="13"/>
      <c r="BV74" s="124"/>
      <c r="BW74" s="13"/>
      <c r="BX74" s="124"/>
      <c r="BY74" s="13"/>
      <c r="BZ74" s="125"/>
      <c r="CA74" s="126"/>
      <c r="CB74" s="127"/>
      <c r="CC74" s="210">
        <f>(ROUND($I74*$AU74,0))*$BU74</f>
        <v>0</v>
      </c>
      <c r="CD74" s="124"/>
      <c r="CE74" s="210">
        <f>(ROUND($I74*$AW74,0))*BW74</f>
        <v>0</v>
      </c>
      <c r="CF74" s="124"/>
      <c r="CG74" s="210">
        <f>(I74-(ROUND((I74*AU74),0))-(ROUND((I74*AW74),0)))*BY74</f>
        <v>0</v>
      </c>
      <c r="CH74" s="125"/>
      <c r="CI74" s="126"/>
      <c r="CJ74" s="127"/>
      <c r="CK74" s="210">
        <f t="shared" si="1"/>
        <v>0</v>
      </c>
      <c r="CL74" s="124"/>
      <c r="CM74" s="210">
        <f t="shared" si="2"/>
        <v>0</v>
      </c>
      <c r="CN74" s="124"/>
      <c r="CO74" s="210">
        <f t="shared" si="3"/>
        <v>0</v>
      </c>
      <c r="CP74" s="125"/>
      <c r="CQ74" s="126"/>
      <c r="CR74" s="127"/>
      <c r="CS74" s="536">
        <f>SUM(CK74:CO74)-SUM(CC74:CG74)</f>
        <v>0</v>
      </c>
      <c r="CT74" s="119"/>
    </row>
    <row r="75" spans="1:98" ht="5.15" customHeight="1" x14ac:dyDescent="0.35">
      <c r="A75" s="115"/>
      <c r="B75" s="32"/>
      <c r="C75" s="46"/>
      <c r="D75" s="32"/>
      <c r="E75" s="32"/>
      <c r="F75" s="36"/>
      <c r="H75" s="29"/>
      <c r="I75" s="139"/>
      <c r="J75" s="140"/>
      <c r="K75" s="141"/>
      <c r="L75" s="142"/>
      <c r="M75" s="139"/>
      <c r="N75" s="140"/>
      <c r="O75" s="141"/>
      <c r="P75" s="142"/>
      <c r="Q75" s="563"/>
      <c r="R75" s="563"/>
      <c r="S75" s="563"/>
      <c r="T75" s="140"/>
      <c r="U75" s="141"/>
      <c r="V75" s="142"/>
      <c r="W75" s="121"/>
      <c r="X75" s="36"/>
      <c r="Z75" s="29"/>
      <c r="AA75" s="32"/>
      <c r="AB75" s="322"/>
      <c r="AD75" s="29"/>
      <c r="AE75" s="528"/>
      <c r="AF75" s="36"/>
      <c r="AH75" s="29"/>
      <c r="AI75" s="139"/>
      <c r="AJ75" s="140"/>
      <c r="AK75" s="141"/>
      <c r="AL75" s="142"/>
      <c r="AM75" s="323"/>
      <c r="AN75" s="140"/>
      <c r="AO75" s="141"/>
      <c r="AP75" s="142"/>
      <c r="AQ75" s="139"/>
      <c r="AR75" s="36"/>
      <c r="AT75" s="29"/>
      <c r="AU75" s="529"/>
      <c r="AV75" s="529"/>
      <c r="AW75" s="529"/>
      <c r="AX75" s="529"/>
      <c r="AY75" s="529"/>
      <c r="AZ75" s="530"/>
      <c r="BA75" s="531"/>
      <c r="BB75" s="532"/>
      <c r="BC75" s="529"/>
      <c r="BD75" s="529"/>
      <c r="BE75" s="529"/>
      <c r="BF75" s="529"/>
      <c r="BG75" s="529"/>
      <c r="BH75" s="36"/>
      <c r="BJ75" s="29"/>
      <c r="BK75" s="121"/>
      <c r="BL75" s="139"/>
      <c r="BM75" s="121"/>
      <c r="BN75" s="139"/>
      <c r="BO75" s="121"/>
      <c r="BP75" s="139"/>
      <c r="BQ75" s="121"/>
      <c r="BR75" s="36"/>
      <c r="BT75" s="29"/>
      <c r="BU75" s="143"/>
      <c r="BV75" s="143"/>
      <c r="BW75" s="143"/>
      <c r="BX75" s="143"/>
      <c r="BY75" s="143"/>
      <c r="BZ75" s="144"/>
      <c r="CA75" s="145"/>
      <c r="CB75" s="146"/>
      <c r="CC75" s="124"/>
      <c r="CD75" s="143"/>
      <c r="CE75" s="124"/>
      <c r="CF75" s="143"/>
      <c r="CG75" s="124"/>
      <c r="CH75" s="144"/>
      <c r="CI75" s="145"/>
      <c r="CJ75" s="146"/>
      <c r="CK75" s="124"/>
      <c r="CL75" s="143"/>
      <c r="CM75" s="124"/>
      <c r="CN75" s="143"/>
      <c r="CO75" s="124"/>
      <c r="CP75" s="144"/>
      <c r="CQ75" s="145"/>
      <c r="CR75" s="146"/>
      <c r="CS75" s="185"/>
      <c r="CT75" s="36"/>
    </row>
    <row r="76" spans="1:98" s="92" customFormat="1" x14ac:dyDescent="0.35">
      <c r="A76" s="118"/>
      <c r="B76" s="46"/>
      <c r="C76" s="243" t="str">
        <f t="shared" si="4"/>
        <v/>
      </c>
      <c r="D76" s="46"/>
      <c r="E76" s="4"/>
      <c r="F76" s="119"/>
      <c r="H76" s="120"/>
      <c r="I76" s="15"/>
      <c r="J76" s="122"/>
      <c r="K76" s="40"/>
      <c r="L76" s="123"/>
      <c r="M76" s="15"/>
      <c r="N76" s="122"/>
      <c r="O76" s="40"/>
      <c r="P76" s="123"/>
      <c r="Q76" s="560"/>
      <c r="R76" s="224"/>
      <c r="S76" s="560"/>
      <c r="T76" s="122"/>
      <c r="U76" s="40"/>
      <c r="V76" s="123"/>
      <c r="W76" s="209">
        <f>$M76-$Q76+$S76</f>
        <v>0</v>
      </c>
      <c r="X76" s="119"/>
      <c r="Z76" s="120"/>
      <c r="AA76" s="1"/>
      <c r="AB76" s="318">
        <v>1</v>
      </c>
      <c r="AD76" s="120"/>
      <c r="AE76" s="535">
        <f>CHOOSE($AB76,0.99943093,1.00632145,1.00146975,0.99856453,0.96673817,0.98892415,0.98892415,0.98892415,0.99876082,1.01516534,1.01472985,0.99881908)</f>
        <v>0.99943093000000005</v>
      </c>
      <c r="AF76" s="119"/>
      <c r="AH76" s="120"/>
      <c r="AI76" s="15"/>
      <c r="AJ76" s="122"/>
      <c r="AK76" s="40"/>
      <c r="AL76" s="123"/>
      <c r="AM76" s="209">
        <f t="shared" si="0"/>
        <v>0</v>
      </c>
      <c r="AN76" s="122"/>
      <c r="AO76" s="40"/>
      <c r="AP76" s="123"/>
      <c r="AQ76" s="15"/>
      <c r="AR76" s="119"/>
      <c r="AT76" s="120"/>
      <c r="AU76" s="14"/>
      <c r="AV76" s="524"/>
      <c r="AW76" s="14"/>
      <c r="AX76" s="524"/>
      <c r="AY76" s="14"/>
      <c r="AZ76" s="525"/>
      <c r="BA76" s="526"/>
      <c r="BB76" s="527"/>
      <c r="BC76" s="14"/>
      <c r="BD76" s="524"/>
      <c r="BE76" s="14"/>
      <c r="BF76" s="524"/>
      <c r="BG76" s="14"/>
      <c r="BH76" s="119"/>
      <c r="BJ76" s="120"/>
      <c r="BK76" s="209">
        <f>ROUND(BQ76*BC76,0)</f>
        <v>0</v>
      </c>
      <c r="BL76" s="121"/>
      <c r="BM76" s="209">
        <f>ROUND($BQ76*BE76,0)</f>
        <v>0</v>
      </c>
      <c r="BN76" s="121"/>
      <c r="BO76" s="209">
        <f>BQ76-BK76-BM76</f>
        <v>0</v>
      </c>
      <c r="BP76" s="121"/>
      <c r="BQ76" s="209">
        <f>$AM76-$AQ76</f>
        <v>0</v>
      </c>
      <c r="BR76" s="119"/>
      <c r="BT76" s="120"/>
      <c r="BU76" s="13"/>
      <c r="BV76" s="124"/>
      <c r="BW76" s="13"/>
      <c r="BX76" s="124"/>
      <c r="BY76" s="13"/>
      <c r="BZ76" s="125"/>
      <c r="CA76" s="126"/>
      <c r="CB76" s="127"/>
      <c r="CC76" s="210">
        <f>(ROUND($I76*$AU76,0))*$BU76</f>
        <v>0</v>
      </c>
      <c r="CD76" s="124"/>
      <c r="CE76" s="210">
        <f>(ROUND($I76*$AW76,0))*BW76</f>
        <v>0</v>
      </c>
      <c r="CF76" s="124"/>
      <c r="CG76" s="210">
        <f>(I76-(ROUND((I76*AU76),0))-(ROUND((I76*AW76),0)))*BY76</f>
        <v>0</v>
      </c>
      <c r="CH76" s="125"/>
      <c r="CI76" s="126"/>
      <c r="CJ76" s="127"/>
      <c r="CK76" s="210">
        <f t="shared" si="1"/>
        <v>0</v>
      </c>
      <c r="CL76" s="124"/>
      <c r="CM76" s="210">
        <f t="shared" si="2"/>
        <v>0</v>
      </c>
      <c r="CN76" s="124"/>
      <c r="CO76" s="210">
        <f t="shared" si="3"/>
        <v>0</v>
      </c>
      <c r="CP76" s="125"/>
      <c r="CQ76" s="126"/>
      <c r="CR76" s="127"/>
      <c r="CS76" s="536">
        <f>SUM(CK76:CO76)-SUM(CC76:CG76)</f>
        <v>0</v>
      </c>
      <c r="CT76" s="119"/>
    </row>
    <row r="77" spans="1:98" ht="5.15" customHeight="1" x14ac:dyDescent="0.35">
      <c r="A77" s="115"/>
      <c r="B77" s="32"/>
      <c r="C77" s="46"/>
      <c r="D77" s="32"/>
      <c r="E77" s="32"/>
      <c r="F77" s="36"/>
      <c r="H77" s="29"/>
      <c r="I77" s="139"/>
      <c r="J77" s="140"/>
      <c r="K77" s="141"/>
      <c r="L77" s="142"/>
      <c r="M77" s="139"/>
      <c r="N77" s="140"/>
      <c r="O77" s="141"/>
      <c r="P77" s="142"/>
      <c r="Q77" s="563"/>
      <c r="R77" s="563"/>
      <c r="S77" s="563"/>
      <c r="T77" s="140"/>
      <c r="U77" s="141"/>
      <c r="V77" s="142"/>
      <c r="W77" s="121"/>
      <c r="X77" s="36"/>
      <c r="Z77" s="29"/>
      <c r="AA77" s="32"/>
      <c r="AB77" s="322"/>
      <c r="AD77" s="29"/>
      <c r="AE77" s="528"/>
      <c r="AF77" s="36"/>
      <c r="AH77" s="29"/>
      <c r="AI77" s="139"/>
      <c r="AJ77" s="140"/>
      <c r="AK77" s="141"/>
      <c r="AL77" s="142"/>
      <c r="AM77" s="323"/>
      <c r="AN77" s="140"/>
      <c r="AO77" s="141"/>
      <c r="AP77" s="142"/>
      <c r="AQ77" s="139"/>
      <c r="AR77" s="36"/>
      <c r="AT77" s="29"/>
      <c r="AU77" s="529"/>
      <c r="AV77" s="529"/>
      <c r="AW77" s="529"/>
      <c r="AX77" s="529"/>
      <c r="AY77" s="529"/>
      <c r="AZ77" s="530"/>
      <c r="BA77" s="531"/>
      <c r="BB77" s="532"/>
      <c r="BC77" s="529"/>
      <c r="BD77" s="529"/>
      <c r="BE77" s="529"/>
      <c r="BF77" s="529"/>
      <c r="BG77" s="529"/>
      <c r="BH77" s="36"/>
      <c r="BJ77" s="29"/>
      <c r="BK77" s="121"/>
      <c r="BL77" s="139"/>
      <c r="BM77" s="121"/>
      <c r="BN77" s="139"/>
      <c r="BO77" s="121"/>
      <c r="BP77" s="139"/>
      <c r="BQ77" s="121"/>
      <c r="BR77" s="36"/>
      <c r="BT77" s="29"/>
      <c r="BU77" s="143"/>
      <c r="BV77" s="143"/>
      <c r="BW77" s="143"/>
      <c r="BX77" s="143"/>
      <c r="BY77" s="143"/>
      <c r="BZ77" s="144"/>
      <c r="CA77" s="145"/>
      <c r="CB77" s="146"/>
      <c r="CC77" s="124"/>
      <c r="CD77" s="143"/>
      <c r="CE77" s="124"/>
      <c r="CF77" s="143"/>
      <c r="CG77" s="124"/>
      <c r="CH77" s="144"/>
      <c r="CI77" s="145"/>
      <c r="CJ77" s="146"/>
      <c r="CK77" s="124"/>
      <c r="CL77" s="143"/>
      <c r="CM77" s="124"/>
      <c r="CN77" s="143"/>
      <c r="CO77" s="124"/>
      <c r="CP77" s="144"/>
      <c r="CQ77" s="145"/>
      <c r="CR77" s="146"/>
      <c r="CS77" s="185"/>
      <c r="CT77" s="36"/>
    </row>
    <row r="78" spans="1:98" s="92" customFormat="1" x14ac:dyDescent="0.35">
      <c r="A78" s="118"/>
      <c r="B78" s="46"/>
      <c r="C78" s="243" t="str">
        <f t="shared" si="4"/>
        <v/>
      </c>
      <c r="D78" s="46"/>
      <c r="E78" s="4"/>
      <c r="F78" s="119"/>
      <c r="H78" s="120"/>
      <c r="I78" s="15"/>
      <c r="J78" s="122"/>
      <c r="K78" s="40"/>
      <c r="L78" s="123"/>
      <c r="M78" s="15"/>
      <c r="N78" s="122"/>
      <c r="O78" s="40"/>
      <c r="P78" s="123"/>
      <c r="Q78" s="560"/>
      <c r="R78" s="224"/>
      <c r="S78" s="560"/>
      <c r="T78" s="122"/>
      <c r="U78" s="40"/>
      <c r="V78" s="123"/>
      <c r="W78" s="209">
        <f>$M78-$Q78+$S78</f>
        <v>0</v>
      </c>
      <c r="X78" s="119"/>
      <c r="Z78" s="120"/>
      <c r="AA78" s="1"/>
      <c r="AB78" s="318">
        <v>1</v>
      </c>
      <c r="AD78" s="120"/>
      <c r="AE78" s="535">
        <f>CHOOSE($AB78,0.99943093,1.00632145,1.00146975,0.99856453,0.96673817,0.98892415,0.98892415,0.98892415,0.99876082,1.01516534,1.01472985,0.99881908)</f>
        <v>0.99943093000000005</v>
      </c>
      <c r="AF78" s="119"/>
      <c r="AH78" s="120"/>
      <c r="AI78" s="15"/>
      <c r="AJ78" s="122"/>
      <c r="AK78" s="40"/>
      <c r="AL78" s="123"/>
      <c r="AM78" s="209">
        <f t="shared" si="0"/>
        <v>0</v>
      </c>
      <c r="AN78" s="122"/>
      <c r="AO78" s="40"/>
      <c r="AP78" s="123"/>
      <c r="AQ78" s="15"/>
      <c r="AR78" s="119"/>
      <c r="AT78" s="120"/>
      <c r="AU78" s="14"/>
      <c r="AV78" s="524"/>
      <c r="AW78" s="14"/>
      <c r="AX78" s="524"/>
      <c r="AY78" s="14"/>
      <c r="AZ78" s="525"/>
      <c r="BA78" s="526"/>
      <c r="BB78" s="527"/>
      <c r="BC78" s="14"/>
      <c r="BD78" s="524"/>
      <c r="BE78" s="14"/>
      <c r="BF78" s="524"/>
      <c r="BG78" s="14"/>
      <c r="BH78" s="119"/>
      <c r="BJ78" s="120"/>
      <c r="BK78" s="209">
        <f>ROUND(BQ78*BC78,0)</f>
        <v>0</v>
      </c>
      <c r="BL78" s="121"/>
      <c r="BM78" s="209">
        <f>ROUND($BQ78*BE78,0)</f>
        <v>0</v>
      </c>
      <c r="BN78" s="121"/>
      <c r="BO78" s="209">
        <f>BQ78-BK78-BM78</f>
        <v>0</v>
      </c>
      <c r="BP78" s="121"/>
      <c r="BQ78" s="209">
        <f>$AM78-$AQ78</f>
        <v>0</v>
      </c>
      <c r="BR78" s="119"/>
      <c r="BT78" s="120"/>
      <c r="BU78" s="13"/>
      <c r="BV78" s="124"/>
      <c r="BW78" s="13"/>
      <c r="BX78" s="124"/>
      <c r="BY78" s="13"/>
      <c r="BZ78" s="125"/>
      <c r="CA78" s="126"/>
      <c r="CB78" s="127"/>
      <c r="CC78" s="210">
        <f>(ROUND($I78*$AU78,0))*$BU78</f>
        <v>0</v>
      </c>
      <c r="CD78" s="124"/>
      <c r="CE78" s="210">
        <f>(ROUND($I78*$AW78,0))*BW78</f>
        <v>0</v>
      </c>
      <c r="CF78" s="124"/>
      <c r="CG78" s="210">
        <f>(I78-(ROUND((I78*AU78),0))-(ROUND((I78*AW78),0)))*BY78</f>
        <v>0</v>
      </c>
      <c r="CH78" s="125"/>
      <c r="CI78" s="126"/>
      <c r="CJ78" s="127"/>
      <c r="CK78" s="210">
        <f t="shared" si="1"/>
        <v>0</v>
      </c>
      <c r="CL78" s="124"/>
      <c r="CM78" s="210">
        <f t="shared" si="2"/>
        <v>0</v>
      </c>
      <c r="CN78" s="124"/>
      <c r="CO78" s="210">
        <f t="shared" si="3"/>
        <v>0</v>
      </c>
      <c r="CP78" s="125"/>
      <c r="CQ78" s="126"/>
      <c r="CR78" s="127"/>
      <c r="CS78" s="536">
        <f>SUM(CK78:CO78)-SUM(CC78:CG78)</f>
        <v>0</v>
      </c>
      <c r="CT78" s="119"/>
    </row>
    <row r="79" spans="1:98" ht="5.15" customHeight="1" x14ac:dyDescent="0.35">
      <c r="A79" s="115"/>
      <c r="B79" s="32"/>
      <c r="C79" s="46"/>
      <c r="D79" s="32"/>
      <c r="E79" s="32"/>
      <c r="F79" s="36"/>
      <c r="H79" s="29"/>
      <c r="I79" s="139"/>
      <c r="J79" s="140"/>
      <c r="K79" s="141"/>
      <c r="L79" s="142"/>
      <c r="M79" s="139"/>
      <c r="N79" s="140"/>
      <c r="O79" s="141"/>
      <c r="P79" s="142"/>
      <c r="Q79" s="563"/>
      <c r="R79" s="563"/>
      <c r="S79" s="563"/>
      <c r="T79" s="140"/>
      <c r="U79" s="141"/>
      <c r="V79" s="142"/>
      <c r="W79" s="121"/>
      <c r="X79" s="36"/>
      <c r="Z79" s="29"/>
      <c r="AA79" s="32"/>
      <c r="AB79" s="322"/>
      <c r="AD79" s="29"/>
      <c r="AE79" s="528"/>
      <c r="AF79" s="36"/>
      <c r="AH79" s="29"/>
      <c r="AI79" s="139"/>
      <c r="AJ79" s="140"/>
      <c r="AK79" s="141"/>
      <c r="AL79" s="142"/>
      <c r="AM79" s="323"/>
      <c r="AN79" s="140"/>
      <c r="AO79" s="141"/>
      <c r="AP79" s="142"/>
      <c r="AQ79" s="139"/>
      <c r="AR79" s="36"/>
      <c r="AT79" s="29"/>
      <c r="AU79" s="529"/>
      <c r="AV79" s="529"/>
      <c r="AW79" s="529"/>
      <c r="AX79" s="529"/>
      <c r="AY79" s="529"/>
      <c r="AZ79" s="530"/>
      <c r="BA79" s="531"/>
      <c r="BB79" s="532"/>
      <c r="BC79" s="529"/>
      <c r="BD79" s="529"/>
      <c r="BE79" s="529"/>
      <c r="BF79" s="529"/>
      <c r="BG79" s="529"/>
      <c r="BH79" s="36"/>
      <c r="BJ79" s="29"/>
      <c r="BK79" s="121"/>
      <c r="BL79" s="139"/>
      <c r="BM79" s="121"/>
      <c r="BN79" s="139"/>
      <c r="BO79" s="121"/>
      <c r="BP79" s="139"/>
      <c r="BQ79" s="121"/>
      <c r="BR79" s="36"/>
      <c r="BT79" s="29"/>
      <c r="BU79" s="143"/>
      <c r="BV79" s="143"/>
      <c r="BW79" s="143"/>
      <c r="BX79" s="143"/>
      <c r="BY79" s="143"/>
      <c r="BZ79" s="144"/>
      <c r="CA79" s="145"/>
      <c r="CB79" s="146"/>
      <c r="CC79" s="124"/>
      <c r="CD79" s="143"/>
      <c r="CE79" s="124"/>
      <c r="CF79" s="143"/>
      <c r="CG79" s="124"/>
      <c r="CH79" s="144"/>
      <c r="CI79" s="145"/>
      <c r="CJ79" s="146"/>
      <c r="CK79" s="124"/>
      <c r="CL79" s="143"/>
      <c r="CM79" s="124"/>
      <c r="CN79" s="143"/>
      <c r="CO79" s="124"/>
      <c r="CP79" s="144"/>
      <c r="CQ79" s="145"/>
      <c r="CR79" s="146"/>
      <c r="CS79" s="185"/>
      <c r="CT79" s="36"/>
    </row>
    <row r="80" spans="1:98" s="92" customFormat="1" x14ac:dyDescent="0.35">
      <c r="A80" s="118"/>
      <c r="B80" s="46"/>
      <c r="C80" s="243" t="str">
        <f t="shared" si="4"/>
        <v/>
      </c>
      <c r="D80" s="46"/>
      <c r="E80" s="4"/>
      <c r="F80" s="119"/>
      <c r="H80" s="120"/>
      <c r="I80" s="15"/>
      <c r="J80" s="122"/>
      <c r="K80" s="40"/>
      <c r="L80" s="123"/>
      <c r="M80" s="15"/>
      <c r="N80" s="122"/>
      <c r="O80" s="40"/>
      <c r="P80" s="123"/>
      <c r="Q80" s="560"/>
      <c r="R80" s="224"/>
      <c r="S80" s="560"/>
      <c r="T80" s="122"/>
      <c r="U80" s="40"/>
      <c r="V80" s="123"/>
      <c r="W80" s="209">
        <f>$M80-$Q80+$S80</f>
        <v>0</v>
      </c>
      <c r="X80" s="119"/>
      <c r="Z80" s="120"/>
      <c r="AA80" s="1"/>
      <c r="AB80" s="318">
        <v>1</v>
      </c>
      <c r="AD80" s="120"/>
      <c r="AE80" s="535">
        <f>CHOOSE($AB80,0.99943093,1.00632145,1.00146975,0.99856453,0.96673817,0.98892415,0.98892415,0.98892415,0.99876082,1.01516534,1.01472985,0.99881908)</f>
        <v>0.99943093000000005</v>
      </c>
      <c r="AF80" s="119"/>
      <c r="AH80" s="120"/>
      <c r="AI80" s="15"/>
      <c r="AJ80" s="122"/>
      <c r="AK80" s="40"/>
      <c r="AL80" s="123"/>
      <c r="AM80" s="209">
        <f t="shared" si="0"/>
        <v>0</v>
      </c>
      <c r="AN80" s="122"/>
      <c r="AO80" s="40"/>
      <c r="AP80" s="123"/>
      <c r="AQ80" s="15"/>
      <c r="AR80" s="119"/>
      <c r="AT80" s="120"/>
      <c r="AU80" s="14"/>
      <c r="AV80" s="524"/>
      <c r="AW80" s="14"/>
      <c r="AX80" s="524"/>
      <c r="AY80" s="14"/>
      <c r="AZ80" s="525"/>
      <c r="BA80" s="526"/>
      <c r="BB80" s="527"/>
      <c r="BC80" s="14"/>
      <c r="BD80" s="524"/>
      <c r="BE80" s="14"/>
      <c r="BF80" s="524"/>
      <c r="BG80" s="14"/>
      <c r="BH80" s="119"/>
      <c r="BJ80" s="120"/>
      <c r="BK80" s="209">
        <f>ROUND(BQ80*BC80,0)</f>
        <v>0</v>
      </c>
      <c r="BL80" s="121"/>
      <c r="BM80" s="209">
        <f>ROUND($BQ80*BE80,0)</f>
        <v>0</v>
      </c>
      <c r="BN80" s="121"/>
      <c r="BO80" s="209">
        <f>BQ80-BK80-BM80</f>
        <v>0</v>
      </c>
      <c r="BP80" s="121"/>
      <c r="BQ80" s="209">
        <f>$AM80-$AQ80</f>
        <v>0</v>
      </c>
      <c r="BR80" s="119"/>
      <c r="BT80" s="120"/>
      <c r="BU80" s="13"/>
      <c r="BV80" s="124"/>
      <c r="BW80" s="13"/>
      <c r="BX80" s="124"/>
      <c r="BY80" s="13"/>
      <c r="BZ80" s="125"/>
      <c r="CA80" s="126"/>
      <c r="CB80" s="127"/>
      <c r="CC80" s="210">
        <f>(ROUND($I80*$AU80,0))*$BU80</f>
        <v>0</v>
      </c>
      <c r="CD80" s="124"/>
      <c r="CE80" s="210">
        <f>(ROUND($I80*$AW80,0))*BW80</f>
        <v>0</v>
      </c>
      <c r="CF80" s="124"/>
      <c r="CG80" s="210">
        <f>(I80-(ROUND((I80*AU80),0))-(ROUND((I80*AW80),0)))*BY80</f>
        <v>0</v>
      </c>
      <c r="CH80" s="125"/>
      <c r="CI80" s="126"/>
      <c r="CJ80" s="127"/>
      <c r="CK80" s="210">
        <f t="shared" si="1"/>
        <v>0</v>
      </c>
      <c r="CL80" s="124"/>
      <c r="CM80" s="210">
        <f t="shared" si="2"/>
        <v>0</v>
      </c>
      <c r="CN80" s="124"/>
      <c r="CO80" s="210">
        <f t="shared" si="3"/>
        <v>0</v>
      </c>
      <c r="CP80" s="125"/>
      <c r="CQ80" s="126"/>
      <c r="CR80" s="127"/>
      <c r="CS80" s="536">
        <f>SUM(CK80:CO80)-SUM(CC80:CG80)</f>
        <v>0</v>
      </c>
      <c r="CT80" s="119"/>
    </row>
    <row r="81" spans="1:98" ht="5.15" customHeight="1" x14ac:dyDescent="0.35">
      <c r="A81" s="115"/>
      <c r="B81" s="32"/>
      <c r="C81" s="46"/>
      <c r="D81" s="32"/>
      <c r="E81" s="32"/>
      <c r="F81" s="36"/>
      <c r="H81" s="29"/>
      <c r="I81" s="139"/>
      <c r="J81" s="140"/>
      <c r="K81" s="141"/>
      <c r="L81" s="142"/>
      <c r="M81" s="139"/>
      <c r="N81" s="140"/>
      <c r="O81" s="141"/>
      <c r="P81" s="142"/>
      <c r="Q81" s="563"/>
      <c r="R81" s="563"/>
      <c r="S81" s="563"/>
      <c r="T81" s="140"/>
      <c r="U81" s="141"/>
      <c r="V81" s="142"/>
      <c r="W81" s="121"/>
      <c r="X81" s="36"/>
      <c r="Z81" s="29"/>
      <c r="AA81" s="32"/>
      <c r="AB81" s="322"/>
      <c r="AD81" s="29"/>
      <c r="AE81" s="528"/>
      <c r="AF81" s="36"/>
      <c r="AH81" s="29"/>
      <c r="AI81" s="139"/>
      <c r="AJ81" s="140"/>
      <c r="AK81" s="141"/>
      <c r="AL81" s="142"/>
      <c r="AM81" s="323"/>
      <c r="AN81" s="140"/>
      <c r="AO81" s="141"/>
      <c r="AP81" s="142"/>
      <c r="AQ81" s="139"/>
      <c r="AR81" s="36"/>
      <c r="AT81" s="29"/>
      <c r="AU81" s="529"/>
      <c r="AV81" s="529"/>
      <c r="AW81" s="529"/>
      <c r="AX81" s="529"/>
      <c r="AY81" s="529"/>
      <c r="AZ81" s="530"/>
      <c r="BA81" s="531"/>
      <c r="BB81" s="532"/>
      <c r="BC81" s="529"/>
      <c r="BD81" s="529"/>
      <c r="BE81" s="529"/>
      <c r="BF81" s="529"/>
      <c r="BG81" s="529"/>
      <c r="BH81" s="36"/>
      <c r="BJ81" s="29"/>
      <c r="BK81" s="121"/>
      <c r="BL81" s="139"/>
      <c r="BM81" s="121"/>
      <c r="BN81" s="139"/>
      <c r="BO81" s="121"/>
      <c r="BP81" s="139"/>
      <c r="BQ81" s="121"/>
      <c r="BR81" s="36"/>
      <c r="BT81" s="29"/>
      <c r="BU81" s="143"/>
      <c r="BV81" s="143"/>
      <c r="BW81" s="143"/>
      <c r="BX81" s="143"/>
      <c r="BY81" s="143"/>
      <c r="BZ81" s="144"/>
      <c r="CA81" s="145"/>
      <c r="CB81" s="146"/>
      <c r="CC81" s="124"/>
      <c r="CD81" s="143"/>
      <c r="CE81" s="124"/>
      <c r="CF81" s="143"/>
      <c r="CG81" s="124"/>
      <c r="CH81" s="144"/>
      <c r="CI81" s="145"/>
      <c r="CJ81" s="146"/>
      <c r="CK81" s="124"/>
      <c r="CL81" s="143"/>
      <c r="CM81" s="124"/>
      <c r="CN81" s="143"/>
      <c r="CO81" s="124"/>
      <c r="CP81" s="144"/>
      <c r="CQ81" s="145"/>
      <c r="CR81" s="146"/>
      <c r="CS81" s="185"/>
      <c r="CT81" s="36"/>
    </row>
    <row r="82" spans="1:98" s="92" customFormat="1" x14ac:dyDescent="0.35">
      <c r="A82" s="118"/>
      <c r="B82" s="46"/>
      <c r="C82" s="243" t="str">
        <f t="shared" si="4"/>
        <v/>
      </c>
      <c r="D82" s="46"/>
      <c r="E82" s="4"/>
      <c r="F82" s="119"/>
      <c r="H82" s="120"/>
      <c r="I82" s="15"/>
      <c r="J82" s="122"/>
      <c r="K82" s="40"/>
      <c r="L82" s="123"/>
      <c r="M82" s="15"/>
      <c r="N82" s="122"/>
      <c r="O82" s="40"/>
      <c r="P82" s="123"/>
      <c r="Q82" s="560"/>
      <c r="R82" s="224"/>
      <c r="S82" s="560"/>
      <c r="T82" s="122"/>
      <c r="U82" s="40"/>
      <c r="V82" s="123"/>
      <c r="W82" s="209">
        <f>$M82-$Q82+$S82</f>
        <v>0</v>
      </c>
      <c r="X82" s="119"/>
      <c r="Z82" s="120"/>
      <c r="AA82" s="1"/>
      <c r="AB82" s="318">
        <v>1</v>
      </c>
      <c r="AD82" s="120"/>
      <c r="AE82" s="535">
        <f>CHOOSE($AB82,0.99943093,1.00632145,1.00146975,0.99856453,0.96673817,0.98892415,0.98892415,0.98892415,0.99876082,1.01516534,1.01472985,0.99881908)</f>
        <v>0.99943093000000005</v>
      </c>
      <c r="AF82" s="119"/>
      <c r="AH82" s="120"/>
      <c r="AI82" s="15"/>
      <c r="AJ82" s="122"/>
      <c r="AK82" s="40"/>
      <c r="AL82" s="123"/>
      <c r="AM82" s="209">
        <f t="shared" si="0"/>
        <v>0</v>
      </c>
      <c r="AN82" s="122"/>
      <c r="AO82" s="40"/>
      <c r="AP82" s="123"/>
      <c r="AQ82" s="15"/>
      <c r="AR82" s="119"/>
      <c r="AT82" s="120"/>
      <c r="AU82" s="14"/>
      <c r="AV82" s="524"/>
      <c r="AW82" s="14"/>
      <c r="AX82" s="524"/>
      <c r="AY82" s="14"/>
      <c r="AZ82" s="525"/>
      <c r="BA82" s="526"/>
      <c r="BB82" s="527"/>
      <c r="BC82" s="14"/>
      <c r="BD82" s="524"/>
      <c r="BE82" s="14"/>
      <c r="BF82" s="524"/>
      <c r="BG82" s="14"/>
      <c r="BH82" s="119"/>
      <c r="BJ82" s="120"/>
      <c r="BK82" s="209">
        <f>ROUND(BQ82*BC82,0)</f>
        <v>0</v>
      </c>
      <c r="BL82" s="121"/>
      <c r="BM82" s="209">
        <f>ROUND($BQ82*BE82,0)</f>
        <v>0</v>
      </c>
      <c r="BN82" s="121"/>
      <c r="BO82" s="209">
        <f>BQ82-BK82-BM82</f>
        <v>0</v>
      </c>
      <c r="BP82" s="121"/>
      <c r="BQ82" s="209">
        <f>$AM82-$AQ82</f>
        <v>0</v>
      </c>
      <c r="BR82" s="119"/>
      <c r="BT82" s="120"/>
      <c r="BU82" s="13"/>
      <c r="BV82" s="124"/>
      <c r="BW82" s="13"/>
      <c r="BX82" s="124"/>
      <c r="BY82" s="13"/>
      <c r="BZ82" s="125"/>
      <c r="CA82" s="126"/>
      <c r="CB82" s="127"/>
      <c r="CC82" s="210">
        <f>(ROUND($I82*$AU82,0))*$BU82</f>
        <v>0</v>
      </c>
      <c r="CD82" s="124"/>
      <c r="CE82" s="210">
        <f>(ROUND($I82*$AW82,0))*BW82</f>
        <v>0</v>
      </c>
      <c r="CF82" s="124"/>
      <c r="CG82" s="210">
        <f>(I82-(ROUND((I82*AU82),0))-(ROUND((I82*AW82),0)))*BY82</f>
        <v>0</v>
      </c>
      <c r="CH82" s="125"/>
      <c r="CI82" s="126"/>
      <c r="CJ82" s="127"/>
      <c r="CK82" s="210">
        <f t="shared" si="1"/>
        <v>0</v>
      </c>
      <c r="CL82" s="124"/>
      <c r="CM82" s="210">
        <f t="shared" si="2"/>
        <v>0</v>
      </c>
      <c r="CN82" s="124"/>
      <c r="CO82" s="210">
        <f t="shared" si="3"/>
        <v>0</v>
      </c>
      <c r="CP82" s="125"/>
      <c r="CQ82" s="126"/>
      <c r="CR82" s="127"/>
      <c r="CS82" s="536">
        <f>SUM(CK82:CO82)-SUM(CC82:CG82)</f>
        <v>0</v>
      </c>
      <c r="CT82" s="119"/>
    </row>
    <row r="83" spans="1:98" ht="5.15" customHeight="1" x14ac:dyDescent="0.35">
      <c r="A83" s="115"/>
      <c r="B83" s="32"/>
      <c r="C83" s="46"/>
      <c r="D83" s="32"/>
      <c r="E83" s="32"/>
      <c r="F83" s="36"/>
      <c r="H83" s="29"/>
      <c r="I83" s="139"/>
      <c r="J83" s="140"/>
      <c r="K83" s="141"/>
      <c r="L83" s="142"/>
      <c r="M83" s="139"/>
      <c r="N83" s="140"/>
      <c r="O83" s="141"/>
      <c r="P83" s="142"/>
      <c r="Q83" s="563"/>
      <c r="R83" s="563"/>
      <c r="S83" s="563"/>
      <c r="T83" s="140"/>
      <c r="U83" s="141"/>
      <c r="V83" s="142"/>
      <c r="W83" s="121"/>
      <c r="X83" s="36"/>
      <c r="Z83" s="29"/>
      <c r="AA83" s="32"/>
      <c r="AB83" s="322"/>
      <c r="AD83" s="29"/>
      <c r="AE83" s="528"/>
      <c r="AF83" s="36"/>
      <c r="AH83" s="29"/>
      <c r="AI83" s="139"/>
      <c r="AJ83" s="140"/>
      <c r="AK83" s="141"/>
      <c r="AL83" s="142"/>
      <c r="AM83" s="323"/>
      <c r="AN83" s="140"/>
      <c r="AO83" s="141"/>
      <c r="AP83" s="142"/>
      <c r="AQ83" s="139"/>
      <c r="AR83" s="36"/>
      <c r="AT83" s="29"/>
      <c r="AU83" s="529"/>
      <c r="AV83" s="529"/>
      <c r="AW83" s="529"/>
      <c r="AX83" s="529"/>
      <c r="AY83" s="529"/>
      <c r="AZ83" s="530"/>
      <c r="BA83" s="531"/>
      <c r="BB83" s="532"/>
      <c r="BC83" s="529"/>
      <c r="BD83" s="529"/>
      <c r="BE83" s="529"/>
      <c r="BF83" s="529"/>
      <c r="BG83" s="529"/>
      <c r="BH83" s="36"/>
      <c r="BJ83" s="29"/>
      <c r="BK83" s="121"/>
      <c r="BL83" s="139"/>
      <c r="BM83" s="121"/>
      <c r="BN83" s="139"/>
      <c r="BO83" s="121"/>
      <c r="BP83" s="139"/>
      <c r="BQ83" s="121"/>
      <c r="BR83" s="36"/>
      <c r="BT83" s="29"/>
      <c r="BU83" s="143"/>
      <c r="BV83" s="143"/>
      <c r="BW83" s="143"/>
      <c r="BX83" s="143"/>
      <c r="BY83" s="143"/>
      <c r="BZ83" s="144"/>
      <c r="CA83" s="145"/>
      <c r="CB83" s="146"/>
      <c r="CC83" s="124"/>
      <c r="CD83" s="143"/>
      <c r="CE83" s="124"/>
      <c r="CF83" s="143"/>
      <c r="CG83" s="124"/>
      <c r="CH83" s="144"/>
      <c r="CI83" s="145"/>
      <c r="CJ83" s="146"/>
      <c r="CK83" s="124"/>
      <c r="CL83" s="143"/>
      <c r="CM83" s="124"/>
      <c r="CN83" s="143"/>
      <c r="CO83" s="124"/>
      <c r="CP83" s="144"/>
      <c r="CQ83" s="145"/>
      <c r="CR83" s="146"/>
      <c r="CS83" s="185"/>
      <c r="CT83" s="36"/>
    </row>
    <row r="84" spans="1:98" s="92" customFormat="1" x14ac:dyDescent="0.35">
      <c r="A84" s="118"/>
      <c r="B84" s="46"/>
      <c r="C84" s="243" t="str">
        <f t="shared" si="4"/>
        <v/>
      </c>
      <c r="D84" s="46"/>
      <c r="E84" s="4"/>
      <c r="F84" s="119"/>
      <c r="H84" s="120"/>
      <c r="I84" s="15"/>
      <c r="J84" s="122"/>
      <c r="K84" s="40"/>
      <c r="L84" s="123"/>
      <c r="M84" s="15"/>
      <c r="N84" s="122"/>
      <c r="O84" s="40"/>
      <c r="P84" s="123"/>
      <c r="Q84" s="560"/>
      <c r="R84" s="224"/>
      <c r="S84" s="560"/>
      <c r="T84" s="122"/>
      <c r="U84" s="40"/>
      <c r="V84" s="123"/>
      <c r="W84" s="209">
        <f>$M84-$Q84+$S84</f>
        <v>0</v>
      </c>
      <c r="X84" s="119"/>
      <c r="Z84" s="120"/>
      <c r="AA84" s="1"/>
      <c r="AB84" s="318">
        <v>1</v>
      </c>
      <c r="AD84" s="120"/>
      <c r="AE84" s="535">
        <f>CHOOSE($AB84,0.99943093,1.00632145,1.00146975,0.99856453,0.96673817,0.98892415,0.98892415,0.98892415,0.99876082,1.01516534,1.01472985,0.99881908)</f>
        <v>0.99943093000000005</v>
      </c>
      <c r="AF84" s="119"/>
      <c r="AH84" s="120"/>
      <c r="AI84" s="15"/>
      <c r="AJ84" s="122"/>
      <c r="AK84" s="40"/>
      <c r="AL84" s="123"/>
      <c r="AM84" s="209">
        <f t="shared" ref="AM84:AM118" si="5">ROUNDUP(((($M84/30)*$AE84)*$AI84),0)</f>
        <v>0</v>
      </c>
      <c r="AN84" s="122"/>
      <c r="AO84" s="40"/>
      <c r="AP84" s="123"/>
      <c r="AQ84" s="15"/>
      <c r="AR84" s="119"/>
      <c r="AT84" s="120"/>
      <c r="AU84" s="14"/>
      <c r="AV84" s="524"/>
      <c r="AW84" s="14"/>
      <c r="AX84" s="524"/>
      <c r="AY84" s="14"/>
      <c r="AZ84" s="525"/>
      <c r="BA84" s="526"/>
      <c r="BB84" s="527"/>
      <c r="BC84" s="14"/>
      <c r="BD84" s="524"/>
      <c r="BE84" s="14"/>
      <c r="BF84" s="524"/>
      <c r="BG84" s="14"/>
      <c r="BH84" s="119"/>
      <c r="BJ84" s="120"/>
      <c r="BK84" s="209">
        <f>ROUND(BQ84*BC84,0)</f>
        <v>0</v>
      </c>
      <c r="BL84" s="121"/>
      <c r="BM84" s="209">
        <f>ROUND($BQ84*BE84,0)</f>
        <v>0</v>
      </c>
      <c r="BN84" s="121"/>
      <c r="BO84" s="209">
        <f>BQ84-BK84-BM84</f>
        <v>0</v>
      </c>
      <c r="BP84" s="121"/>
      <c r="BQ84" s="209">
        <f>$AM84-$AQ84</f>
        <v>0</v>
      </c>
      <c r="BR84" s="119"/>
      <c r="BT84" s="120"/>
      <c r="BU84" s="13"/>
      <c r="BV84" s="124"/>
      <c r="BW84" s="13"/>
      <c r="BX84" s="124"/>
      <c r="BY84" s="13"/>
      <c r="BZ84" s="125"/>
      <c r="CA84" s="126"/>
      <c r="CB84" s="127"/>
      <c r="CC84" s="210">
        <f>(ROUND($I84*$AU84,0))*$BU84</f>
        <v>0</v>
      </c>
      <c r="CD84" s="124"/>
      <c r="CE84" s="210">
        <f>(ROUND($I84*$AW84,0))*BW84</f>
        <v>0</v>
      </c>
      <c r="CF84" s="124"/>
      <c r="CG84" s="210">
        <f>(I84-(ROUND((I84*AU84),0))-(ROUND((I84*AW84),0)))*BY84</f>
        <v>0</v>
      </c>
      <c r="CH84" s="125"/>
      <c r="CI84" s="126"/>
      <c r="CJ84" s="127"/>
      <c r="CK84" s="210">
        <f t="shared" ref="CK84:CK118" si="6">$BK84*$BU84</f>
        <v>0</v>
      </c>
      <c r="CL84" s="124"/>
      <c r="CM84" s="210">
        <f t="shared" ref="CM84:CM118" si="7">$BM84*BW84</f>
        <v>0</v>
      </c>
      <c r="CN84" s="124"/>
      <c r="CO84" s="210">
        <f t="shared" ref="CO84:CO118" si="8">$BO84*$BY84</f>
        <v>0</v>
      </c>
      <c r="CP84" s="125"/>
      <c r="CQ84" s="126"/>
      <c r="CR84" s="127"/>
      <c r="CS84" s="536">
        <f>SUM(CK84:CO84)-SUM(CC84:CG84)</f>
        <v>0</v>
      </c>
      <c r="CT84" s="119"/>
    </row>
    <row r="85" spans="1:98" ht="5.15" customHeight="1" x14ac:dyDescent="0.35">
      <c r="A85" s="115"/>
      <c r="B85" s="32"/>
      <c r="C85" s="46"/>
      <c r="D85" s="32"/>
      <c r="E85" s="32"/>
      <c r="F85" s="36"/>
      <c r="H85" s="29"/>
      <c r="I85" s="139"/>
      <c r="J85" s="140"/>
      <c r="K85" s="141"/>
      <c r="L85" s="142"/>
      <c r="M85" s="139"/>
      <c r="N85" s="140"/>
      <c r="O85" s="141"/>
      <c r="P85" s="142"/>
      <c r="Q85" s="563"/>
      <c r="R85" s="563"/>
      <c r="S85" s="563"/>
      <c r="T85" s="140"/>
      <c r="U85" s="141"/>
      <c r="V85" s="142"/>
      <c r="W85" s="121"/>
      <c r="X85" s="36"/>
      <c r="Z85" s="29"/>
      <c r="AA85" s="32"/>
      <c r="AB85" s="322"/>
      <c r="AD85" s="29"/>
      <c r="AE85" s="528"/>
      <c r="AF85" s="36"/>
      <c r="AH85" s="29"/>
      <c r="AI85" s="139"/>
      <c r="AJ85" s="140"/>
      <c r="AK85" s="141"/>
      <c r="AL85" s="142"/>
      <c r="AM85" s="323"/>
      <c r="AN85" s="140"/>
      <c r="AO85" s="141"/>
      <c r="AP85" s="142"/>
      <c r="AQ85" s="139"/>
      <c r="AR85" s="36"/>
      <c r="AT85" s="29"/>
      <c r="AU85" s="529"/>
      <c r="AV85" s="529"/>
      <c r="AW85" s="529"/>
      <c r="AX85" s="529"/>
      <c r="AY85" s="529"/>
      <c r="AZ85" s="530"/>
      <c r="BA85" s="531"/>
      <c r="BB85" s="532"/>
      <c r="BC85" s="529"/>
      <c r="BD85" s="529"/>
      <c r="BE85" s="529"/>
      <c r="BF85" s="529"/>
      <c r="BG85" s="529"/>
      <c r="BH85" s="36"/>
      <c r="BJ85" s="29"/>
      <c r="BK85" s="121"/>
      <c r="BL85" s="139"/>
      <c r="BM85" s="121"/>
      <c r="BN85" s="139"/>
      <c r="BO85" s="121"/>
      <c r="BP85" s="139"/>
      <c r="BQ85" s="121"/>
      <c r="BR85" s="36"/>
      <c r="BT85" s="29"/>
      <c r="BU85" s="143"/>
      <c r="BV85" s="143"/>
      <c r="BW85" s="143"/>
      <c r="BX85" s="143"/>
      <c r="BY85" s="143"/>
      <c r="BZ85" s="144"/>
      <c r="CA85" s="145"/>
      <c r="CB85" s="146"/>
      <c r="CC85" s="124"/>
      <c r="CD85" s="143"/>
      <c r="CE85" s="124"/>
      <c r="CF85" s="143"/>
      <c r="CG85" s="124"/>
      <c r="CH85" s="144"/>
      <c r="CI85" s="145"/>
      <c r="CJ85" s="146"/>
      <c r="CK85" s="124"/>
      <c r="CL85" s="143"/>
      <c r="CM85" s="124"/>
      <c r="CN85" s="143"/>
      <c r="CO85" s="124"/>
      <c r="CP85" s="144"/>
      <c r="CQ85" s="145"/>
      <c r="CR85" s="146"/>
      <c r="CS85" s="185"/>
      <c r="CT85" s="36"/>
    </row>
    <row r="86" spans="1:98" s="92" customFormat="1" x14ac:dyDescent="0.35">
      <c r="A86" s="118"/>
      <c r="B86" s="46"/>
      <c r="C86" s="243" t="str">
        <f t="shared" ref="C86:C114" si="9">IF(E86="","",C84+1)</f>
        <v/>
      </c>
      <c r="D86" s="46"/>
      <c r="E86" s="4"/>
      <c r="F86" s="119"/>
      <c r="H86" s="120"/>
      <c r="I86" s="15"/>
      <c r="J86" s="122"/>
      <c r="K86" s="40"/>
      <c r="L86" s="123"/>
      <c r="M86" s="15"/>
      <c r="N86" s="122"/>
      <c r="O86" s="40"/>
      <c r="P86" s="123"/>
      <c r="Q86" s="560"/>
      <c r="R86" s="224"/>
      <c r="S86" s="560"/>
      <c r="T86" s="122"/>
      <c r="U86" s="40"/>
      <c r="V86" s="123"/>
      <c r="W86" s="209">
        <f>$M86-$Q86+$S86</f>
        <v>0</v>
      </c>
      <c r="X86" s="119"/>
      <c r="Z86" s="120"/>
      <c r="AA86" s="1"/>
      <c r="AB86" s="318">
        <v>1</v>
      </c>
      <c r="AD86" s="120"/>
      <c r="AE86" s="535">
        <f>CHOOSE($AB86,0.99943093,1.00632145,1.00146975,0.99856453,0.96673817,0.98892415,0.98892415,0.98892415,0.99876082,1.01516534,1.01472985,0.99881908)</f>
        <v>0.99943093000000005</v>
      </c>
      <c r="AF86" s="119"/>
      <c r="AH86" s="120"/>
      <c r="AI86" s="15"/>
      <c r="AJ86" s="122"/>
      <c r="AK86" s="40"/>
      <c r="AL86" s="123"/>
      <c r="AM86" s="209">
        <f t="shared" si="5"/>
        <v>0</v>
      </c>
      <c r="AN86" s="122"/>
      <c r="AO86" s="40"/>
      <c r="AP86" s="123"/>
      <c r="AQ86" s="15"/>
      <c r="AR86" s="119"/>
      <c r="AT86" s="120"/>
      <c r="AU86" s="14"/>
      <c r="AV86" s="524"/>
      <c r="AW86" s="14"/>
      <c r="AX86" s="524"/>
      <c r="AY86" s="14"/>
      <c r="AZ86" s="525"/>
      <c r="BA86" s="526"/>
      <c r="BB86" s="527"/>
      <c r="BC86" s="14"/>
      <c r="BD86" s="524"/>
      <c r="BE86" s="14"/>
      <c r="BF86" s="524"/>
      <c r="BG86" s="14"/>
      <c r="BH86" s="119"/>
      <c r="BJ86" s="120"/>
      <c r="BK86" s="209">
        <f>ROUND(BQ86*BC86,0)</f>
        <v>0</v>
      </c>
      <c r="BL86" s="121"/>
      <c r="BM86" s="209">
        <f>ROUND($BQ86*BE86,0)</f>
        <v>0</v>
      </c>
      <c r="BN86" s="121"/>
      <c r="BO86" s="209">
        <f>BQ86-BK86-BM86</f>
        <v>0</v>
      </c>
      <c r="BP86" s="121"/>
      <c r="BQ86" s="209">
        <f>$AM86-$AQ86</f>
        <v>0</v>
      </c>
      <c r="BR86" s="119"/>
      <c r="BT86" s="120"/>
      <c r="BU86" s="13"/>
      <c r="BV86" s="124"/>
      <c r="BW86" s="13"/>
      <c r="BX86" s="124"/>
      <c r="BY86" s="13"/>
      <c r="BZ86" s="125"/>
      <c r="CA86" s="126"/>
      <c r="CB86" s="127"/>
      <c r="CC86" s="210">
        <f>(ROUND($I86*$AU86,0))*$BU86</f>
        <v>0</v>
      </c>
      <c r="CD86" s="124"/>
      <c r="CE86" s="210">
        <f>(ROUND($I86*$AW86,0))*BW86</f>
        <v>0</v>
      </c>
      <c r="CF86" s="124"/>
      <c r="CG86" s="210">
        <f>(I86-(ROUND((I86*AU86),0))-(ROUND((I86*AW86),0)))*BY86</f>
        <v>0</v>
      </c>
      <c r="CH86" s="125"/>
      <c r="CI86" s="126"/>
      <c r="CJ86" s="127"/>
      <c r="CK86" s="210">
        <f t="shared" si="6"/>
        <v>0</v>
      </c>
      <c r="CL86" s="124"/>
      <c r="CM86" s="210">
        <f t="shared" si="7"/>
        <v>0</v>
      </c>
      <c r="CN86" s="124"/>
      <c r="CO86" s="210">
        <f t="shared" si="8"/>
        <v>0</v>
      </c>
      <c r="CP86" s="125"/>
      <c r="CQ86" s="126"/>
      <c r="CR86" s="127"/>
      <c r="CS86" s="536">
        <f>SUM(CK86:CO86)-SUM(CC86:CG86)</f>
        <v>0</v>
      </c>
      <c r="CT86" s="119"/>
    </row>
    <row r="87" spans="1:98" ht="5.15" customHeight="1" x14ac:dyDescent="0.35">
      <c r="A87" s="115"/>
      <c r="B87" s="32"/>
      <c r="C87" s="46"/>
      <c r="D87" s="32"/>
      <c r="E87" s="32"/>
      <c r="F87" s="36"/>
      <c r="H87" s="29"/>
      <c r="I87" s="139"/>
      <c r="J87" s="140"/>
      <c r="K87" s="141"/>
      <c r="L87" s="142"/>
      <c r="M87" s="139"/>
      <c r="N87" s="140"/>
      <c r="O87" s="141"/>
      <c r="P87" s="142"/>
      <c r="Q87" s="563"/>
      <c r="R87" s="563"/>
      <c r="S87" s="563"/>
      <c r="T87" s="140"/>
      <c r="U87" s="141"/>
      <c r="V87" s="142"/>
      <c r="W87" s="121"/>
      <c r="X87" s="36"/>
      <c r="Z87" s="29"/>
      <c r="AA87" s="32"/>
      <c r="AB87" s="322"/>
      <c r="AD87" s="29"/>
      <c r="AE87" s="528"/>
      <c r="AF87" s="36"/>
      <c r="AH87" s="29"/>
      <c r="AI87" s="139"/>
      <c r="AJ87" s="140"/>
      <c r="AK87" s="141"/>
      <c r="AL87" s="142"/>
      <c r="AM87" s="323"/>
      <c r="AN87" s="140"/>
      <c r="AO87" s="141"/>
      <c r="AP87" s="142"/>
      <c r="AQ87" s="139"/>
      <c r="AR87" s="36"/>
      <c r="AT87" s="29"/>
      <c r="AU87" s="529"/>
      <c r="AV87" s="529"/>
      <c r="AW87" s="529"/>
      <c r="AX87" s="529"/>
      <c r="AY87" s="529"/>
      <c r="AZ87" s="530"/>
      <c r="BA87" s="531"/>
      <c r="BB87" s="532"/>
      <c r="BC87" s="529"/>
      <c r="BD87" s="529"/>
      <c r="BE87" s="529"/>
      <c r="BF87" s="529"/>
      <c r="BG87" s="529"/>
      <c r="BH87" s="36"/>
      <c r="BJ87" s="29"/>
      <c r="BK87" s="121"/>
      <c r="BL87" s="139"/>
      <c r="BM87" s="121"/>
      <c r="BN87" s="139"/>
      <c r="BO87" s="121"/>
      <c r="BP87" s="139"/>
      <c r="BQ87" s="121"/>
      <c r="BR87" s="36"/>
      <c r="BT87" s="29"/>
      <c r="BU87" s="143"/>
      <c r="BV87" s="143"/>
      <c r="BW87" s="143"/>
      <c r="BX87" s="143"/>
      <c r="BY87" s="143"/>
      <c r="BZ87" s="144"/>
      <c r="CA87" s="145"/>
      <c r="CB87" s="146"/>
      <c r="CC87" s="124"/>
      <c r="CD87" s="143"/>
      <c r="CE87" s="124"/>
      <c r="CF87" s="143"/>
      <c r="CG87" s="124"/>
      <c r="CH87" s="144"/>
      <c r="CI87" s="145"/>
      <c r="CJ87" s="146"/>
      <c r="CK87" s="124"/>
      <c r="CL87" s="143"/>
      <c r="CM87" s="124"/>
      <c r="CN87" s="143"/>
      <c r="CO87" s="124"/>
      <c r="CP87" s="144"/>
      <c r="CQ87" s="145"/>
      <c r="CR87" s="146"/>
      <c r="CS87" s="185"/>
      <c r="CT87" s="36"/>
    </row>
    <row r="88" spans="1:98" s="92" customFormat="1" x14ac:dyDescent="0.35">
      <c r="A88" s="118"/>
      <c r="B88" s="46"/>
      <c r="C88" s="243" t="str">
        <f t="shared" si="9"/>
        <v/>
      </c>
      <c r="D88" s="46"/>
      <c r="E88" s="4"/>
      <c r="F88" s="119"/>
      <c r="H88" s="120"/>
      <c r="I88" s="15"/>
      <c r="J88" s="122"/>
      <c r="K88" s="40"/>
      <c r="L88" s="123"/>
      <c r="M88" s="15"/>
      <c r="N88" s="122"/>
      <c r="O88" s="40"/>
      <c r="P88" s="123"/>
      <c r="Q88" s="560"/>
      <c r="R88" s="224"/>
      <c r="S88" s="560"/>
      <c r="T88" s="122"/>
      <c r="U88" s="40"/>
      <c r="V88" s="123"/>
      <c r="W88" s="209">
        <f>$M88-$Q88+$S88</f>
        <v>0</v>
      </c>
      <c r="X88" s="119"/>
      <c r="Z88" s="120"/>
      <c r="AA88" s="1"/>
      <c r="AB88" s="318">
        <v>1</v>
      </c>
      <c r="AD88" s="120"/>
      <c r="AE88" s="535">
        <f>CHOOSE($AB88,0.99943093,1.00632145,1.00146975,0.99856453,0.96673817,0.98892415,0.98892415,0.98892415,0.99876082,1.01516534,1.01472985,0.99881908)</f>
        <v>0.99943093000000005</v>
      </c>
      <c r="AF88" s="119"/>
      <c r="AH88" s="120"/>
      <c r="AI88" s="15"/>
      <c r="AJ88" s="122"/>
      <c r="AK88" s="40"/>
      <c r="AL88" s="123"/>
      <c r="AM88" s="209">
        <f t="shared" si="5"/>
        <v>0</v>
      </c>
      <c r="AN88" s="122"/>
      <c r="AO88" s="40"/>
      <c r="AP88" s="123"/>
      <c r="AQ88" s="15"/>
      <c r="AR88" s="119"/>
      <c r="AT88" s="120"/>
      <c r="AU88" s="14"/>
      <c r="AV88" s="524"/>
      <c r="AW88" s="14"/>
      <c r="AX88" s="524"/>
      <c r="AY88" s="14"/>
      <c r="AZ88" s="525"/>
      <c r="BA88" s="526"/>
      <c r="BB88" s="527"/>
      <c r="BC88" s="14"/>
      <c r="BD88" s="524"/>
      <c r="BE88" s="14"/>
      <c r="BF88" s="524"/>
      <c r="BG88" s="14"/>
      <c r="BH88" s="119"/>
      <c r="BJ88" s="120"/>
      <c r="BK88" s="209">
        <f>ROUND(BQ88*BC88,0)</f>
        <v>0</v>
      </c>
      <c r="BL88" s="121"/>
      <c r="BM88" s="209">
        <f>ROUND($BQ88*BE88,0)</f>
        <v>0</v>
      </c>
      <c r="BN88" s="121"/>
      <c r="BO88" s="209">
        <f>BQ88-BK88-BM88</f>
        <v>0</v>
      </c>
      <c r="BP88" s="121"/>
      <c r="BQ88" s="209">
        <f>$AM88-$AQ88</f>
        <v>0</v>
      </c>
      <c r="BR88" s="119"/>
      <c r="BT88" s="120"/>
      <c r="BU88" s="13"/>
      <c r="BV88" s="124"/>
      <c r="BW88" s="13"/>
      <c r="BX88" s="124"/>
      <c r="BY88" s="13"/>
      <c r="BZ88" s="125"/>
      <c r="CA88" s="126"/>
      <c r="CB88" s="127"/>
      <c r="CC88" s="210">
        <f>(ROUND($I88*$AU88,0))*$BU88</f>
        <v>0</v>
      </c>
      <c r="CD88" s="124"/>
      <c r="CE88" s="210">
        <f>(ROUND($I88*$AW88,0))*BW88</f>
        <v>0</v>
      </c>
      <c r="CF88" s="124"/>
      <c r="CG88" s="210">
        <f>(I88-(ROUND((I88*AU88),0))-(ROUND((I88*AW88),0)))*BY88</f>
        <v>0</v>
      </c>
      <c r="CH88" s="125"/>
      <c r="CI88" s="126"/>
      <c r="CJ88" s="127"/>
      <c r="CK88" s="210">
        <f t="shared" si="6"/>
        <v>0</v>
      </c>
      <c r="CL88" s="124"/>
      <c r="CM88" s="210">
        <f t="shared" si="7"/>
        <v>0</v>
      </c>
      <c r="CN88" s="124"/>
      <c r="CO88" s="210">
        <f t="shared" si="8"/>
        <v>0</v>
      </c>
      <c r="CP88" s="125"/>
      <c r="CQ88" s="126"/>
      <c r="CR88" s="127"/>
      <c r="CS88" s="536">
        <f>SUM(CK88:CO88)-SUM(CC88:CG88)</f>
        <v>0</v>
      </c>
      <c r="CT88" s="119"/>
    </row>
    <row r="89" spans="1:98" ht="5.15" customHeight="1" x14ac:dyDescent="0.35">
      <c r="A89" s="115"/>
      <c r="B89" s="32"/>
      <c r="C89" s="46"/>
      <c r="D89" s="32"/>
      <c r="E89" s="32"/>
      <c r="F89" s="36"/>
      <c r="H89" s="29"/>
      <c r="I89" s="139"/>
      <c r="J89" s="140"/>
      <c r="K89" s="141"/>
      <c r="L89" s="142"/>
      <c r="M89" s="139"/>
      <c r="N89" s="140"/>
      <c r="O89" s="141"/>
      <c r="P89" s="142"/>
      <c r="Q89" s="563"/>
      <c r="R89" s="563"/>
      <c r="S89" s="563"/>
      <c r="T89" s="140"/>
      <c r="U89" s="141"/>
      <c r="V89" s="142"/>
      <c r="W89" s="121"/>
      <c r="X89" s="36"/>
      <c r="Z89" s="29"/>
      <c r="AA89" s="32"/>
      <c r="AB89" s="322"/>
      <c r="AD89" s="29"/>
      <c r="AE89" s="528"/>
      <c r="AF89" s="36"/>
      <c r="AH89" s="29"/>
      <c r="AI89" s="139"/>
      <c r="AJ89" s="140"/>
      <c r="AK89" s="141"/>
      <c r="AL89" s="142"/>
      <c r="AM89" s="323"/>
      <c r="AN89" s="140"/>
      <c r="AO89" s="141"/>
      <c r="AP89" s="142"/>
      <c r="AQ89" s="139"/>
      <c r="AR89" s="36"/>
      <c r="AT89" s="29"/>
      <c r="AU89" s="529"/>
      <c r="AV89" s="529"/>
      <c r="AW89" s="529"/>
      <c r="AX89" s="529"/>
      <c r="AY89" s="529"/>
      <c r="AZ89" s="530"/>
      <c r="BA89" s="531"/>
      <c r="BB89" s="532"/>
      <c r="BC89" s="529"/>
      <c r="BD89" s="529"/>
      <c r="BE89" s="529"/>
      <c r="BF89" s="529"/>
      <c r="BG89" s="529"/>
      <c r="BH89" s="36"/>
      <c r="BJ89" s="29"/>
      <c r="BK89" s="121"/>
      <c r="BL89" s="139"/>
      <c r="BM89" s="121"/>
      <c r="BN89" s="139"/>
      <c r="BO89" s="121"/>
      <c r="BP89" s="139"/>
      <c r="BQ89" s="121"/>
      <c r="BR89" s="36"/>
      <c r="BT89" s="29"/>
      <c r="BU89" s="143"/>
      <c r="BV89" s="143"/>
      <c r="BW89" s="143"/>
      <c r="BX89" s="143"/>
      <c r="BY89" s="143"/>
      <c r="BZ89" s="144"/>
      <c r="CA89" s="145"/>
      <c r="CB89" s="146"/>
      <c r="CC89" s="124"/>
      <c r="CD89" s="143"/>
      <c r="CE89" s="124"/>
      <c r="CF89" s="143"/>
      <c r="CG89" s="124"/>
      <c r="CH89" s="144"/>
      <c r="CI89" s="145"/>
      <c r="CJ89" s="146"/>
      <c r="CK89" s="124"/>
      <c r="CL89" s="143"/>
      <c r="CM89" s="124"/>
      <c r="CN89" s="143"/>
      <c r="CO89" s="124"/>
      <c r="CP89" s="144"/>
      <c r="CQ89" s="145"/>
      <c r="CR89" s="146"/>
      <c r="CS89" s="185"/>
      <c r="CT89" s="36"/>
    </row>
    <row r="90" spans="1:98" s="92" customFormat="1" x14ac:dyDescent="0.35">
      <c r="A90" s="118"/>
      <c r="B90" s="46"/>
      <c r="C90" s="243" t="str">
        <f t="shared" si="9"/>
        <v/>
      </c>
      <c r="D90" s="46"/>
      <c r="E90" s="4"/>
      <c r="F90" s="119"/>
      <c r="H90" s="120"/>
      <c r="I90" s="15"/>
      <c r="J90" s="122"/>
      <c r="K90" s="40"/>
      <c r="L90" s="123"/>
      <c r="M90" s="15"/>
      <c r="N90" s="122"/>
      <c r="O90" s="40"/>
      <c r="P90" s="123"/>
      <c r="Q90" s="560"/>
      <c r="R90" s="224"/>
      <c r="S90" s="560"/>
      <c r="T90" s="122"/>
      <c r="U90" s="40"/>
      <c r="V90" s="123"/>
      <c r="W90" s="209">
        <f>$M90-$Q90+$S90</f>
        <v>0</v>
      </c>
      <c r="X90" s="119"/>
      <c r="Z90" s="120"/>
      <c r="AA90" s="1"/>
      <c r="AB90" s="318">
        <v>1</v>
      </c>
      <c r="AD90" s="120"/>
      <c r="AE90" s="535">
        <f>CHOOSE($AB90,0.99943093,1.00632145,1.00146975,0.99856453,0.96673817,0.98892415,0.98892415,0.98892415,0.99876082,1.01516534,1.01472985,0.99881908)</f>
        <v>0.99943093000000005</v>
      </c>
      <c r="AF90" s="119"/>
      <c r="AH90" s="120"/>
      <c r="AI90" s="15"/>
      <c r="AJ90" s="122"/>
      <c r="AK90" s="40"/>
      <c r="AL90" s="123"/>
      <c r="AM90" s="209">
        <f t="shared" si="5"/>
        <v>0</v>
      </c>
      <c r="AN90" s="122"/>
      <c r="AO90" s="40"/>
      <c r="AP90" s="123"/>
      <c r="AQ90" s="15"/>
      <c r="AR90" s="119"/>
      <c r="AT90" s="120"/>
      <c r="AU90" s="14"/>
      <c r="AV90" s="524"/>
      <c r="AW90" s="14"/>
      <c r="AX90" s="524"/>
      <c r="AY90" s="14"/>
      <c r="AZ90" s="525"/>
      <c r="BA90" s="526"/>
      <c r="BB90" s="527"/>
      <c r="BC90" s="14"/>
      <c r="BD90" s="524"/>
      <c r="BE90" s="14"/>
      <c r="BF90" s="524"/>
      <c r="BG90" s="14"/>
      <c r="BH90" s="119"/>
      <c r="BJ90" s="120"/>
      <c r="BK90" s="209">
        <f>ROUND(BQ90*BC90,0)</f>
        <v>0</v>
      </c>
      <c r="BL90" s="121"/>
      <c r="BM90" s="209">
        <f>ROUND($BQ90*BE90,0)</f>
        <v>0</v>
      </c>
      <c r="BN90" s="121"/>
      <c r="BO90" s="209">
        <f>BQ90-BK90-BM90</f>
        <v>0</v>
      </c>
      <c r="BP90" s="121"/>
      <c r="BQ90" s="209">
        <f>$AM90-$AQ90</f>
        <v>0</v>
      </c>
      <c r="BR90" s="119"/>
      <c r="BT90" s="120"/>
      <c r="BU90" s="13"/>
      <c r="BV90" s="124"/>
      <c r="BW90" s="13"/>
      <c r="BX90" s="124"/>
      <c r="BY90" s="13"/>
      <c r="BZ90" s="125"/>
      <c r="CA90" s="126"/>
      <c r="CB90" s="127"/>
      <c r="CC90" s="210">
        <f>(ROUND($I90*$AU90,0))*$BU90</f>
        <v>0</v>
      </c>
      <c r="CD90" s="124"/>
      <c r="CE90" s="210">
        <f>(ROUND($I90*$AW90,0))*BW90</f>
        <v>0</v>
      </c>
      <c r="CF90" s="124"/>
      <c r="CG90" s="210">
        <f>(I90-(ROUND((I90*AU90),0))-(ROUND((I90*AW90),0)))*BY90</f>
        <v>0</v>
      </c>
      <c r="CH90" s="125"/>
      <c r="CI90" s="126"/>
      <c r="CJ90" s="127"/>
      <c r="CK90" s="210">
        <f t="shared" si="6"/>
        <v>0</v>
      </c>
      <c r="CL90" s="124"/>
      <c r="CM90" s="210">
        <f t="shared" si="7"/>
        <v>0</v>
      </c>
      <c r="CN90" s="124"/>
      <c r="CO90" s="210">
        <f t="shared" si="8"/>
        <v>0</v>
      </c>
      <c r="CP90" s="125"/>
      <c r="CQ90" s="126"/>
      <c r="CR90" s="127"/>
      <c r="CS90" s="536">
        <f>SUM(CK90:CO90)-SUM(CC90:CG90)</f>
        <v>0</v>
      </c>
      <c r="CT90" s="119"/>
    </row>
    <row r="91" spans="1:98" ht="5.15" customHeight="1" x14ac:dyDescent="0.35">
      <c r="A91" s="115"/>
      <c r="B91" s="32"/>
      <c r="C91" s="46"/>
      <c r="D91" s="32"/>
      <c r="E91" s="32"/>
      <c r="F91" s="36"/>
      <c r="H91" s="29"/>
      <c r="I91" s="139"/>
      <c r="J91" s="140"/>
      <c r="K91" s="141"/>
      <c r="L91" s="142"/>
      <c r="M91" s="139"/>
      <c r="N91" s="140"/>
      <c r="O91" s="141"/>
      <c r="P91" s="142"/>
      <c r="Q91" s="563"/>
      <c r="R91" s="563"/>
      <c r="S91" s="563"/>
      <c r="T91" s="140"/>
      <c r="U91" s="141"/>
      <c r="V91" s="142"/>
      <c r="W91" s="121"/>
      <c r="X91" s="36"/>
      <c r="Z91" s="29"/>
      <c r="AA91" s="32"/>
      <c r="AB91" s="322"/>
      <c r="AD91" s="29"/>
      <c r="AE91" s="528"/>
      <c r="AF91" s="36"/>
      <c r="AH91" s="29"/>
      <c r="AI91" s="139"/>
      <c r="AJ91" s="140"/>
      <c r="AK91" s="141"/>
      <c r="AL91" s="142"/>
      <c r="AM91" s="323"/>
      <c r="AN91" s="140"/>
      <c r="AO91" s="141"/>
      <c r="AP91" s="142"/>
      <c r="AQ91" s="139"/>
      <c r="AR91" s="36"/>
      <c r="AT91" s="29"/>
      <c r="AU91" s="529"/>
      <c r="AV91" s="529"/>
      <c r="AW91" s="529"/>
      <c r="AX91" s="529"/>
      <c r="AY91" s="529"/>
      <c r="AZ91" s="530"/>
      <c r="BA91" s="531"/>
      <c r="BB91" s="532"/>
      <c r="BC91" s="529"/>
      <c r="BD91" s="529"/>
      <c r="BE91" s="529"/>
      <c r="BF91" s="529"/>
      <c r="BG91" s="529"/>
      <c r="BH91" s="36"/>
      <c r="BJ91" s="29"/>
      <c r="BK91" s="121"/>
      <c r="BL91" s="139"/>
      <c r="BM91" s="121"/>
      <c r="BN91" s="139"/>
      <c r="BO91" s="121"/>
      <c r="BP91" s="139"/>
      <c r="BQ91" s="121"/>
      <c r="BR91" s="36"/>
      <c r="BT91" s="29"/>
      <c r="BU91" s="143"/>
      <c r="BV91" s="143"/>
      <c r="BW91" s="143"/>
      <c r="BX91" s="143"/>
      <c r="BY91" s="143"/>
      <c r="BZ91" s="144"/>
      <c r="CA91" s="145"/>
      <c r="CB91" s="146"/>
      <c r="CC91" s="124"/>
      <c r="CD91" s="143"/>
      <c r="CE91" s="124"/>
      <c r="CF91" s="143"/>
      <c r="CG91" s="124"/>
      <c r="CH91" s="144"/>
      <c r="CI91" s="145"/>
      <c r="CJ91" s="146"/>
      <c r="CK91" s="124"/>
      <c r="CL91" s="143"/>
      <c r="CM91" s="124"/>
      <c r="CN91" s="143"/>
      <c r="CO91" s="124"/>
      <c r="CP91" s="144"/>
      <c r="CQ91" s="145"/>
      <c r="CR91" s="146"/>
      <c r="CS91" s="185"/>
      <c r="CT91" s="36"/>
    </row>
    <row r="92" spans="1:98" s="92" customFormat="1" x14ac:dyDescent="0.35">
      <c r="A92" s="118"/>
      <c r="B92" s="46"/>
      <c r="C92" s="243" t="str">
        <f t="shared" si="9"/>
        <v/>
      </c>
      <c r="D92" s="46"/>
      <c r="E92" s="4"/>
      <c r="F92" s="119"/>
      <c r="H92" s="120"/>
      <c r="I92" s="15"/>
      <c r="J92" s="122"/>
      <c r="K92" s="40"/>
      <c r="L92" s="123"/>
      <c r="M92" s="15"/>
      <c r="N92" s="122"/>
      <c r="O92" s="40"/>
      <c r="P92" s="123"/>
      <c r="Q92" s="560"/>
      <c r="R92" s="224"/>
      <c r="S92" s="560"/>
      <c r="T92" s="122"/>
      <c r="U92" s="40"/>
      <c r="V92" s="123"/>
      <c r="W92" s="209">
        <f>$M92-$Q92+$S92</f>
        <v>0</v>
      </c>
      <c r="X92" s="119"/>
      <c r="Z92" s="120"/>
      <c r="AA92" s="1"/>
      <c r="AB92" s="318">
        <v>1</v>
      </c>
      <c r="AD92" s="120"/>
      <c r="AE92" s="535">
        <f>CHOOSE($AB92,0.99943093,1.00632145,1.00146975,0.99856453,0.96673817,0.98892415,0.98892415,0.98892415,0.99876082,1.01516534,1.01472985,0.99881908)</f>
        <v>0.99943093000000005</v>
      </c>
      <c r="AF92" s="119"/>
      <c r="AH92" s="120"/>
      <c r="AI92" s="15"/>
      <c r="AJ92" s="122"/>
      <c r="AK92" s="40"/>
      <c r="AL92" s="123"/>
      <c r="AM92" s="209">
        <f t="shared" si="5"/>
        <v>0</v>
      </c>
      <c r="AN92" s="122"/>
      <c r="AO92" s="40"/>
      <c r="AP92" s="123"/>
      <c r="AQ92" s="15"/>
      <c r="AR92" s="119"/>
      <c r="AT92" s="120"/>
      <c r="AU92" s="14"/>
      <c r="AV92" s="524"/>
      <c r="AW92" s="14"/>
      <c r="AX92" s="524"/>
      <c r="AY92" s="14"/>
      <c r="AZ92" s="525"/>
      <c r="BA92" s="526"/>
      <c r="BB92" s="527"/>
      <c r="BC92" s="14"/>
      <c r="BD92" s="524"/>
      <c r="BE92" s="14"/>
      <c r="BF92" s="524"/>
      <c r="BG92" s="14"/>
      <c r="BH92" s="119"/>
      <c r="BJ92" s="120"/>
      <c r="BK92" s="209">
        <f>ROUND(BQ92*BC92,0)</f>
        <v>0</v>
      </c>
      <c r="BL92" s="121"/>
      <c r="BM92" s="209">
        <f>ROUND($BQ92*BE92,0)</f>
        <v>0</v>
      </c>
      <c r="BN92" s="121"/>
      <c r="BO92" s="209">
        <f>BQ92-BK92-BM92</f>
        <v>0</v>
      </c>
      <c r="BP92" s="121"/>
      <c r="BQ92" s="209">
        <f>$AM92-$AQ92</f>
        <v>0</v>
      </c>
      <c r="BR92" s="119"/>
      <c r="BT92" s="120"/>
      <c r="BU92" s="13"/>
      <c r="BV92" s="124"/>
      <c r="BW92" s="13"/>
      <c r="BX92" s="124"/>
      <c r="BY92" s="13"/>
      <c r="BZ92" s="125"/>
      <c r="CA92" s="126"/>
      <c r="CB92" s="127"/>
      <c r="CC92" s="210">
        <f>(ROUND($I92*$AU92,0))*$BU92</f>
        <v>0</v>
      </c>
      <c r="CD92" s="124"/>
      <c r="CE92" s="210">
        <f>(ROUND($I92*$AW92,0))*BW92</f>
        <v>0</v>
      </c>
      <c r="CF92" s="124"/>
      <c r="CG92" s="210">
        <f>(I92-(ROUND((I92*AU92),0))-(ROUND((I92*AW92),0)))*BY92</f>
        <v>0</v>
      </c>
      <c r="CH92" s="125"/>
      <c r="CI92" s="126"/>
      <c r="CJ92" s="127"/>
      <c r="CK92" s="210">
        <f t="shared" si="6"/>
        <v>0</v>
      </c>
      <c r="CL92" s="124"/>
      <c r="CM92" s="210">
        <f t="shared" si="7"/>
        <v>0</v>
      </c>
      <c r="CN92" s="124"/>
      <c r="CO92" s="210">
        <f t="shared" si="8"/>
        <v>0</v>
      </c>
      <c r="CP92" s="125"/>
      <c r="CQ92" s="126"/>
      <c r="CR92" s="127"/>
      <c r="CS92" s="536">
        <f>SUM(CK92:CO92)-SUM(CC92:CG92)</f>
        <v>0</v>
      </c>
      <c r="CT92" s="119"/>
    </row>
    <row r="93" spans="1:98" ht="5.15" customHeight="1" x14ac:dyDescent="0.35">
      <c r="A93" s="115"/>
      <c r="B93" s="32"/>
      <c r="C93" s="46"/>
      <c r="D93" s="32"/>
      <c r="E93" s="32"/>
      <c r="F93" s="36"/>
      <c r="H93" s="29"/>
      <c r="I93" s="139"/>
      <c r="J93" s="140"/>
      <c r="K93" s="141"/>
      <c r="L93" s="142"/>
      <c r="M93" s="139"/>
      <c r="N93" s="140"/>
      <c r="O93" s="141"/>
      <c r="P93" s="142"/>
      <c r="Q93" s="563"/>
      <c r="R93" s="563"/>
      <c r="S93" s="563"/>
      <c r="T93" s="140"/>
      <c r="U93" s="141"/>
      <c r="V93" s="142"/>
      <c r="W93" s="121"/>
      <c r="X93" s="36"/>
      <c r="Z93" s="29"/>
      <c r="AA93" s="32"/>
      <c r="AB93" s="322"/>
      <c r="AD93" s="29"/>
      <c r="AE93" s="528"/>
      <c r="AF93" s="36"/>
      <c r="AH93" s="29"/>
      <c r="AI93" s="139"/>
      <c r="AJ93" s="140"/>
      <c r="AK93" s="141"/>
      <c r="AL93" s="142"/>
      <c r="AM93" s="323"/>
      <c r="AN93" s="140"/>
      <c r="AO93" s="141"/>
      <c r="AP93" s="142"/>
      <c r="AQ93" s="139"/>
      <c r="AR93" s="36"/>
      <c r="AT93" s="29"/>
      <c r="AU93" s="529"/>
      <c r="AV93" s="529"/>
      <c r="AW93" s="529"/>
      <c r="AX93" s="529"/>
      <c r="AY93" s="529"/>
      <c r="AZ93" s="530"/>
      <c r="BA93" s="531"/>
      <c r="BB93" s="532"/>
      <c r="BC93" s="529"/>
      <c r="BD93" s="529"/>
      <c r="BE93" s="529"/>
      <c r="BF93" s="529"/>
      <c r="BG93" s="529"/>
      <c r="BH93" s="36"/>
      <c r="BJ93" s="29"/>
      <c r="BK93" s="121"/>
      <c r="BL93" s="139"/>
      <c r="BM93" s="121"/>
      <c r="BN93" s="139"/>
      <c r="BO93" s="121"/>
      <c r="BP93" s="139"/>
      <c r="BQ93" s="121"/>
      <c r="BR93" s="36"/>
      <c r="BT93" s="29"/>
      <c r="BU93" s="143"/>
      <c r="BV93" s="143"/>
      <c r="BW93" s="143"/>
      <c r="BX93" s="143"/>
      <c r="BY93" s="143"/>
      <c r="BZ93" s="144"/>
      <c r="CA93" s="145"/>
      <c r="CB93" s="146"/>
      <c r="CC93" s="124"/>
      <c r="CD93" s="143"/>
      <c r="CE93" s="124"/>
      <c r="CF93" s="143"/>
      <c r="CG93" s="124"/>
      <c r="CH93" s="144"/>
      <c r="CI93" s="145"/>
      <c r="CJ93" s="146"/>
      <c r="CK93" s="124"/>
      <c r="CL93" s="143"/>
      <c r="CM93" s="124"/>
      <c r="CN93" s="143"/>
      <c r="CO93" s="124"/>
      <c r="CP93" s="144"/>
      <c r="CQ93" s="145"/>
      <c r="CR93" s="146"/>
      <c r="CS93" s="185"/>
      <c r="CT93" s="36"/>
    </row>
    <row r="94" spans="1:98" s="92" customFormat="1" x14ac:dyDescent="0.35">
      <c r="A94" s="118"/>
      <c r="B94" s="46"/>
      <c r="C94" s="243" t="str">
        <f t="shared" si="9"/>
        <v/>
      </c>
      <c r="D94" s="46"/>
      <c r="E94" s="4"/>
      <c r="F94" s="119"/>
      <c r="H94" s="120"/>
      <c r="I94" s="15"/>
      <c r="J94" s="122"/>
      <c r="K94" s="40"/>
      <c r="L94" s="123"/>
      <c r="M94" s="15"/>
      <c r="N94" s="122"/>
      <c r="O94" s="40"/>
      <c r="P94" s="123"/>
      <c r="Q94" s="560"/>
      <c r="R94" s="224"/>
      <c r="S94" s="560"/>
      <c r="T94" s="122"/>
      <c r="U94" s="40"/>
      <c r="V94" s="123"/>
      <c r="W94" s="209">
        <f>$M94-$Q94+$S94</f>
        <v>0</v>
      </c>
      <c r="X94" s="119"/>
      <c r="Z94" s="120"/>
      <c r="AA94" s="1"/>
      <c r="AB94" s="318">
        <v>1</v>
      </c>
      <c r="AD94" s="120"/>
      <c r="AE94" s="535">
        <f>CHOOSE($AB94,0.99943093,1.00632145,1.00146975,0.99856453,0.96673817,0.98892415,0.98892415,0.98892415,0.99876082,1.01516534,1.01472985,0.99881908)</f>
        <v>0.99943093000000005</v>
      </c>
      <c r="AF94" s="119"/>
      <c r="AH94" s="120"/>
      <c r="AI94" s="15"/>
      <c r="AJ94" s="122"/>
      <c r="AK94" s="40"/>
      <c r="AL94" s="123"/>
      <c r="AM94" s="209">
        <f t="shared" si="5"/>
        <v>0</v>
      </c>
      <c r="AN94" s="122"/>
      <c r="AO94" s="40"/>
      <c r="AP94" s="123"/>
      <c r="AQ94" s="15"/>
      <c r="AR94" s="119"/>
      <c r="AT94" s="120"/>
      <c r="AU94" s="14"/>
      <c r="AV94" s="524"/>
      <c r="AW94" s="14"/>
      <c r="AX94" s="524"/>
      <c r="AY94" s="14"/>
      <c r="AZ94" s="525"/>
      <c r="BA94" s="526"/>
      <c r="BB94" s="527"/>
      <c r="BC94" s="14"/>
      <c r="BD94" s="524"/>
      <c r="BE94" s="14"/>
      <c r="BF94" s="524"/>
      <c r="BG94" s="14"/>
      <c r="BH94" s="119"/>
      <c r="BJ94" s="120"/>
      <c r="BK94" s="209">
        <f>ROUND(BQ94*BC94,0)</f>
        <v>0</v>
      </c>
      <c r="BL94" s="121"/>
      <c r="BM94" s="209">
        <f>ROUND($BQ94*BE94,0)</f>
        <v>0</v>
      </c>
      <c r="BN94" s="121"/>
      <c r="BO94" s="209">
        <f>BQ94-BK94-BM94</f>
        <v>0</v>
      </c>
      <c r="BP94" s="121"/>
      <c r="BQ94" s="209">
        <f>$AM94-$AQ94</f>
        <v>0</v>
      </c>
      <c r="BR94" s="119"/>
      <c r="BT94" s="120"/>
      <c r="BU94" s="13"/>
      <c r="BV94" s="124"/>
      <c r="BW94" s="13"/>
      <c r="BX94" s="124"/>
      <c r="BY94" s="13"/>
      <c r="BZ94" s="125"/>
      <c r="CA94" s="126"/>
      <c r="CB94" s="127"/>
      <c r="CC94" s="210">
        <f>(ROUND($I94*$AU94,0))*$BU94</f>
        <v>0</v>
      </c>
      <c r="CD94" s="124"/>
      <c r="CE94" s="210">
        <f>(ROUND($I94*$AW94,0))*BW94</f>
        <v>0</v>
      </c>
      <c r="CF94" s="124"/>
      <c r="CG94" s="210">
        <f>(I94-(ROUND((I94*AU94),0))-(ROUND((I94*AW94),0)))*BY94</f>
        <v>0</v>
      </c>
      <c r="CH94" s="125"/>
      <c r="CI94" s="126"/>
      <c r="CJ94" s="127"/>
      <c r="CK94" s="210">
        <f t="shared" si="6"/>
        <v>0</v>
      </c>
      <c r="CL94" s="124"/>
      <c r="CM94" s="210">
        <f t="shared" si="7"/>
        <v>0</v>
      </c>
      <c r="CN94" s="124"/>
      <c r="CO94" s="210">
        <f t="shared" si="8"/>
        <v>0</v>
      </c>
      <c r="CP94" s="125"/>
      <c r="CQ94" s="126"/>
      <c r="CR94" s="127"/>
      <c r="CS94" s="536">
        <f>SUM(CK94:CO94)-SUM(CC94:CG94)</f>
        <v>0</v>
      </c>
      <c r="CT94" s="119"/>
    </row>
    <row r="95" spans="1:98" ht="5.15" customHeight="1" x14ac:dyDescent="0.35">
      <c r="A95" s="115"/>
      <c r="B95" s="32"/>
      <c r="C95" s="46"/>
      <c r="D95" s="32"/>
      <c r="E95" s="32"/>
      <c r="F95" s="36"/>
      <c r="H95" s="29"/>
      <c r="I95" s="139"/>
      <c r="J95" s="140"/>
      <c r="K95" s="141"/>
      <c r="L95" s="142"/>
      <c r="M95" s="139"/>
      <c r="N95" s="140"/>
      <c r="O95" s="141"/>
      <c r="P95" s="142"/>
      <c r="Q95" s="563"/>
      <c r="R95" s="563"/>
      <c r="S95" s="563"/>
      <c r="T95" s="140"/>
      <c r="U95" s="141"/>
      <c r="V95" s="142"/>
      <c r="W95" s="121"/>
      <c r="X95" s="36"/>
      <c r="Z95" s="29"/>
      <c r="AA95" s="32"/>
      <c r="AB95" s="322"/>
      <c r="AD95" s="29"/>
      <c r="AE95" s="528"/>
      <c r="AF95" s="36"/>
      <c r="AH95" s="29"/>
      <c r="AI95" s="139"/>
      <c r="AJ95" s="140"/>
      <c r="AK95" s="141"/>
      <c r="AL95" s="142"/>
      <c r="AM95" s="323"/>
      <c r="AN95" s="140"/>
      <c r="AO95" s="141"/>
      <c r="AP95" s="142"/>
      <c r="AQ95" s="139"/>
      <c r="AR95" s="36"/>
      <c r="AT95" s="29"/>
      <c r="AU95" s="529"/>
      <c r="AV95" s="529"/>
      <c r="AW95" s="529"/>
      <c r="AX95" s="529"/>
      <c r="AY95" s="529"/>
      <c r="AZ95" s="530"/>
      <c r="BA95" s="531"/>
      <c r="BB95" s="532"/>
      <c r="BC95" s="529"/>
      <c r="BD95" s="529"/>
      <c r="BE95" s="529"/>
      <c r="BF95" s="529"/>
      <c r="BG95" s="529"/>
      <c r="BH95" s="36"/>
      <c r="BJ95" s="29"/>
      <c r="BK95" s="121"/>
      <c r="BL95" s="139"/>
      <c r="BM95" s="121"/>
      <c r="BN95" s="139"/>
      <c r="BO95" s="121"/>
      <c r="BP95" s="139"/>
      <c r="BQ95" s="121"/>
      <c r="BR95" s="36"/>
      <c r="BT95" s="29"/>
      <c r="BU95" s="143"/>
      <c r="BV95" s="143"/>
      <c r="BW95" s="143"/>
      <c r="BX95" s="143"/>
      <c r="BY95" s="143"/>
      <c r="BZ95" s="144"/>
      <c r="CA95" s="145"/>
      <c r="CB95" s="146"/>
      <c r="CC95" s="124"/>
      <c r="CD95" s="143"/>
      <c r="CE95" s="124"/>
      <c r="CF95" s="143"/>
      <c r="CG95" s="124"/>
      <c r="CH95" s="144"/>
      <c r="CI95" s="145"/>
      <c r="CJ95" s="146"/>
      <c r="CK95" s="124"/>
      <c r="CL95" s="143"/>
      <c r="CM95" s="124"/>
      <c r="CN95" s="143"/>
      <c r="CO95" s="124"/>
      <c r="CP95" s="144"/>
      <c r="CQ95" s="145"/>
      <c r="CR95" s="146"/>
      <c r="CS95" s="185"/>
      <c r="CT95" s="36"/>
    </row>
    <row r="96" spans="1:98" s="92" customFormat="1" x14ac:dyDescent="0.35">
      <c r="A96" s="118"/>
      <c r="B96" s="46"/>
      <c r="C96" s="243" t="str">
        <f t="shared" si="9"/>
        <v/>
      </c>
      <c r="D96" s="46"/>
      <c r="E96" s="4"/>
      <c r="F96" s="119"/>
      <c r="H96" s="120"/>
      <c r="I96" s="15"/>
      <c r="J96" s="122"/>
      <c r="K96" s="40"/>
      <c r="L96" s="123"/>
      <c r="M96" s="15"/>
      <c r="N96" s="122"/>
      <c r="O96" s="40"/>
      <c r="P96" s="123"/>
      <c r="Q96" s="560"/>
      <c r="R96" s="224"/>
      <c r="S96" s="560"/>
      <c r="T96" s="122"/>
      <c r="U96" s="40"/>
      <c r="V96" s="123"/>
      <c r="W96" s="209">
        <f>$M96-$Q96+$S96</f>
        <v>0</v>
      </c>
      <c r="X96" s="119"/>
      <c r="Z96" s="120"/>
      <c r="AA96" s="1"/>
      <c r="AB96" s="318">
        <v>1</v>
      </c>
      <c r="AD96" s="120"/>
      <c r="AE96" s="535">
        <f>CHOOSE($AB96,0.99943093,1.00632145,1.00146975,0.99856453,0.96673817,0.98892415,0.98892415,0.98892415,0.99876082,1.01516534,1.01472985,0.99881908)</f>
        <v>0.99943093000000005</v>
      </c>
      <c r="AF96" s="119"/>
      <c r="AH96" s="120"/>
      <c r="AI96" s="15"/>
      <c r="AJ96" s="122"/>
      <c r="AK96" s="40"/>
      <c r="AL96" s="123"/>
      <c r="AM96" s="209">
        <f t="shared" si="5"/>
        <v>0</v>
      </c>
      <c r="AN96" s="122"/>
      <c r="AO96" s="40"/>
      <c r="AP96" s="123"/>
      <c r="AQ96" s="15"/>
      <c r="AR96" s="119"/>
      <c r="AT96" s="120"/>
      <c r="AU96" s="14"/>
      <c r="AV96" s="524"/>
      <c r="AW96" s="14"/>
      <c r="AX96" s="524"/>
      <c r="AY96" s="14"/>
      <c r="AZ96" s="525"/>
      <c r="BA96" s="526"/>
      <c r="BB96" s="527"/>
      <c r="BC96" s="14"/>
      <c r="BD96" s="524"/>
      <c r="BE96" s="14"/>
      <c r="BF96" s="524"/>
      <c r="BG96" s="14"/>
      <c r="BH96" s="119"/>
      <c r="BJ96" s="120"/>
      <c r="BK96" s="209">
        <f>ROUND(BQ96*BC96,0)</f>
        <v>0</v>
      </c>
      <c r="BL96" s="121"/>
      <c r="BM96" s="209">
        <f>ROUND($BQ96*BE96,0)</f>
        <v>0</v>
      </c>
      <c r="BN96" s="121"/>
      <c r="BO96" s="209">
        <f>BQ96-BK96-BM96</f>
        <v>0</v>
      </c>
      <c r="BP96" s="121"/>
      <c r="BQ96" s="209">
        <f>$AM96-$AQ96</f>
        <v>0</v>
      </c>
      <c r="BR96" s="119"/>
      <c r="BT96" s="120"/>
      <c r="BU96" s="13"/>
      <c r="BV96" s="124"/>
      <c r="BW96" s="13"/>
      <c r="BX96" s="124"/>
      <c r="BY96" s="13"/>
      <c r="BZ96" s="125"/>
      <c r="CA96" s="126"/>
      <c r="CB96" s="127"/>
      <c r="CC96" s="210">
        <f>(ROUND($I96*$AU96,0))*$BU96</f>
        <v>0</v>
      </c>
      <c r="CD96" s="124"/>
      <c r="CE96" s="210">
        <f>(ROUND($I96*$AW96,0))*BW96</f>
        <v>0</v>
      </c>
      <c r="CF96" s="124"/>
      <c r="CG96" s="210">
        <f>(I96-(ROUND((I96*AU96),0))-(ROUND((I96*AW96),0)))*BY96</f>
        <v>0</v>
      </c>
      <c r="CH96" s="125"/>
      <c r="CI96" s="126"/>
      <c r="CJ96" s="127"/>
      <c r="CK96" s="210">
        <f t="shared" si="6"/>
        <v>0</v>
      </c>
      <c r="CL96" s="124"/>
      <c r="CM96" s="210">
        <f t="shared" si="7"/>
        <v>0</v>
      </c>
      <c r="CN96" s="124"/>
      <c r="CO96" s="210">
        <f t="shared" si="8"/>
        <v>0</v>
      </c>
      <c r="CP96" s="125"/>
      <c r="CQ96" s="126"/>
      <c r="CR96" s="127"/>
      <c r="CS96" s="536">
        <f>SUM(CK96:CO96)-SUM(CC96:CG96)</f>
        <v>0</v>
      </c>
      <c r="CT96" s="119"/>
    </row>
    <row r="97" spans="1:98" ht="5.15" customHeight="1" x14ac:dyDescent="0.35">
      <c r="A97" s="115"/>
      <c r="B97" s="32"/>
      <c r="C97" s="46"/>
      <c r="D97" s="32"/>
      <c r="E97" s="32"/>
      <c r="F97" s="36"/>
      <c r="H97" s="29"/>
      <c r="I97" s="139"/>
      <c r="J97" s="140"/>
      <c r="K97" s="141"/>
      <c r="L97" s="142"/>
      <c r="M97" s="139"/>
      <c r="N97" s="140"/>
      <c r="O97" s="141"/>
      <c r="P97" s="142"/>
      <c r="Q97" s="563"/>
      <c r="R97" s="563"/>
      <c r="S97" s="563"/>
      <c r="T97" s="140"/>
      <c r="U97" s="141"/>
      <c r="V97" s="142"/>
      <c r="W97" s="121"/>
      <c r="X97" s="36"/>
      <c r="Z97" s="29"/>
      <c r="AA97" s="32"/>
      <c r="AB97" s="322"/>
      <c r="AD97" s="29"/>
      <c r="AE97" s="528"/>
      <c r="AF97" s="36"/>
      <c r="AH97" s="29"/>
      <c r="AI97" s="139"/>
      <c r="AJ97" s="140"/>
      <c r="AK97" s="141"/>
      <c r="AL97" s="142"/>
      <c r="AM97" s="323"/>
      <c r="AN97" s="140"/>
      <c r="AO97" s="141"/>
      <c r="AP97" s="142"/>
      <c r="AQ97" s="139"/>
      <c r="AR97" s="36"/>
      <c r="AT97" s="29"/>
      <c r="AU97" s="529"/>
      <c r="AV97" s="529"/>
      <c r="AW97" s="529"/>
      <c r="AX97" s="529"/>
      <c r="AY97" s="529"/>
      <c r="AZ97" s="530"/>
      <c r="BA97" s="531"/>
      <c r="BB97" s="532"/>
      <c r="BC97" s="529"/>
      <c r="BD97" s="529"/>
      <c r="BE97" s="529"/>
      <c r="BF97" s="529"/>
      <c r="BG97" s="529"/>
      <c r="BH97" s="36"/>
      <c r="BJ97" s="29"/>
      <c r="BK97" s="121"/>
      <c r="BL97" s="139"/>
      <c r="BM97" s="121"/>
      <c r="BN97" s="139"/>
      <c r="BO97" s="121"/>
      <c r="BP97" s="139"/>
      <c r="BQ97" s="121"/>
      <c r="BR97" s="36"/>
      <c r="BT97" s="29"/>
      <c r="BU97" s="143"/>
      <c r="BV97" s="143"/>
      <c r="BW97" s="143"/>
      <c r="BX97" s="143"/>
      <c r="BY97" s="143"/>
      <c r="BZ97" s="144"/>
      <c r="CA97" s="145"/>
      <c r="CB97" s="146"/>
      <c r="CC97" s="124"/>
      <c r="CD97" s="143"/>
      <c r="CE97" s="124"/>
      <c r="CF97" s="143"/>
      <c r="CG97" s="124"/>
      <c r="CH97" s="144"/>
      <c r="CI97" s="145"/>
      <c r="CJ97" s="146"/>
      <c r="CK97" s="124"/>
      <c r="CL97" s="143"/>
      <c r="CM97" s="124"/>
      <c r="CN97" s="143"/>
      <c r="CO97" s="124"/>
      <c r="CP97" s="144"/>
      <c r="CQ97" s="145"/>
      <c r="CR97" s="146"/>
      <c r="CS97" s="185"/>
      <c r="CT97" s="36"/>
    </row>
    <row r="98" spans="1:98" s="92" customFormat="1" x14ac:dyDescent="0.35">
      <c r="A98" s="118"/>
      <c r="B98" s="46"/>
      <c r="C98" s="243" t="str">
        <f t="shared" si="9"/>
        <v/>
      </c>
      <c r="D98" s="46"/>
      <c r="E98" s="4"/>
      <c r="F98" s="119"/>
      <c r="H98" s="120"/>
      <c r="I98" s="15"/>
      <c r="J98" s="122"/>
      <c r="K98" s="40"/>
      <c r="L98" s="123"/>
      <c r="M98" s="15"/>
      <c r="N98" s="122"/>
      <c r="O98" s="40"/>
      <c r="P98" s="123"/>
      <c r="Q98" s="560"/>
      <c r="R98" s="224"/>
      <c r="S98" s="560"/>
      <c r="T98" s="122"/>
      <c r="U98" s="40"/>
      <c r="V98" s="123"/>
      <c r="W98" s="209">
        <f>$M98-$Q98+$S98</f>
        <v>0</v>
      </c>
      <c r="X98" s="119"/>
      <c r="Z98" s="120"/>
      <c r="AA98" s="1"/>
      <c r="AB98" s="318">
        <v>1</v>
      </c>
      <c r="AD98" s="120"/>
      <c r="AE98" s="535">
        <f>CHOOSE($AB98,0.99943093,1.00632145,1.00146975,0.99856453,0.96673817,0.98892415,0.98892415,0.98892415,0.99876082,1.01516534,1.01472985,0.99881908)</f>
        <v>0.99943093000000005</v>
      </c>
      <c r="AF98" s="119"/>
      <c r="AH98" s="120"/>
      <c r="AI98" s="15"/>
      <c r="AJ98" s="122"/>
      <c r="AK98" s="40"/>
      <c r="AL98" s="123"/>
      <c r="AM98" s="209">
        <f t="shared" si="5"/>
        <v>0</v>
      </c>
      <c r="AN98" s="122"/>
      <c r="AO98" s="40"/>
      <c r="AP98" s="123"/>
      <c r="AQ98" s="15"/>
      <c r="AR98" s="119"/>
      <c r="AT98" s="120"/>
      <c r="AU98" s="14"/>
      <c r="AV98" s="524"/>
      <c r="AW98" s="14"/>
      <c r="AX98" s="524"/>
      <c r="AY98" s="14"/>
      <c r="AZ98" s="525"/>
      <c r="BA98" s="526"/>
      <c r="BB98" s="527"/>
      <c r="BC98" s="14"/>
      <c r="BD98" s="524"/>
      <c r="BE98" s="14"/>
      <c r="BF98" s="524"/>
      <c r="BG98" s="14"/>
      <c r="BH98" s="119"/>
      <c r="BJ98" s="120"/>
      <c r="BK98" s="209">
        <f>ROUND(BQ98*BC98,0)</f>
        <v>0</v>
      </c>
      <c r="BL98" s="121"/>
      <c r="BM98" s="209">
        <f>ROUND($BQ98*BE98,0)</f>
        <v>0</v>
      </c>
      <c r="BN98" s="121"/>
      <c r="BO98" s="209">
        <f>BQ98-BK98-BM98</f>
        <v>0</v>
      </c>
      <c r="BP98" s="121"/>
      <c r="BQ98" s="209">
        <f>$AM98-$AQ98</f>
        <v>0</v>
      </c>
      <c r="BR98" s="119"/>
      <c r="BT98" s="120"/>
      <c r="BU98" s="13"/>
      <c r="BV98" s="124"/>
      <c r="BW98" s="13"/>
      <c r="BX98" s="124"/>
      <c r="BY98" s="13"/>
      <c r="BZ98" s="125"/>
      <c r="CA98" s="126"/>
      <c r="CB98" s="127"/>
      <c r="CC98" s="210">
        <f>(ROUND($I98*$AU98,0))*$BU98</f>
        <v>0</v>
      </c>
      <c r="CD98" s="124"/>
      <c r="CE98" s="210">
        <f>(ROUND($I98*$AW98,0))*BW98</f>
        <v>0</v>
      </c>
      <c r="CF98" s="124"/>
      <c r="CG98" s="210">
        <f>(I98-(ROUND((I98*AU98),0))-(ROUND((I98*AW98),0)))*BY98</f>
        <v>0</v>
      </c>
      <c r="CH98" s="125"/>
      <c r="CI98" s="126"/>
      <c r="CJ98" s="127"/>
      <c r="CK98" s="210">
        <f t="shared" si="6"/>
        <v>0</v>
      </c>
      <c r="CL98" s="124"/>
      <c r="CM98" s="210">
        <f t="shared" si="7"/>
        <v>0</v>
      </c>
      <c r="CN98" s="124"/>
      <c r="CO98" s="210">
        <f t="shared" si="8"/>
        <v>0</v>
      </c>
      <c r="CP98" s="125"/>
      <c r="CQ98" s="126"/>
      <c r="CR98" s="127"/>
      <c r="CS98" s="536">
        <f>SUM(CK98:CO98)-SUM(CC98:CG98)</f>
        <v>0</v>
      </c>
      <c r="CT98" s="119"/>
    </row>
    <row r="99" spans="1:98" ht="5.15" customHeight="1" x14ac:dyDescent="0.35">
      <c r="A99" s="115"/>
      <c r="B99" s="32"/>
      <c r="C99" s="46"/>
      <c r="D99" s="32"/>
      <c r="E99" s="32"/>
      <c r="F99" s="36"/>
      <c r="H99" s="29"/>
      <c r="I99" s="139"/>
      <c r="J99" s="140"/>
      <c r="K99" s="141"/>
      <c r="L99" s="142"/>
      <c r="M99" s="139"/>
      <c r="N99" s="140"/>
      <c r="O99" s="141"/>
      <c r="P99" s="142"/>
      <c r="Q99" s="563"/>
      <c r="R99" s="563"/>
      <c r="S99" s="563"/>
      <c r="T99" s="140"/>
      <c r="U99" s="141"/>
      <c r="V99" s="142"/>
      <c r="W99" s="121"/>
      <c r="X99" s="36"/>
      <c r="Z99" s="29"/>
      <c r="AA99" s="32"/>
      <c r="AB99" s="322"/>
      <c r="AD99" s="29"/>
      <c r="AE99" s="528"/>
      <c r="AF99" s="36"/>
      <c r="AH99" s="29"/>
      <c r="AI99" s="139"/>
      <c r="AJ99" s="140"/>
      <c r="AK99" s="141"/>
      <c r="AL99" s="142"/>
      <c r="AM99" s="323"/>
      <c r="AN99" s="140"/>
      <c r="AO99" s="141"/>
      <c r="AP99" s="142"/>
      <c r="AQ99" s="139"/>
      <c r="AR99" s="36"/>
      <c r="AT99" s="29"/>
      <c r="AU99" s="529"/>
      <c r="AV99" s="529"/>
      <c r="AW99" s="529"/>
      <c r="AX99" s="529"/>
      <c r="AY99" s="529"/>
      <c r="AZ99" s="530"/>
      <c r="BA99" s="531"/>
      <c r="BB99" s="532"/>
      <c r="BC99" s="529"/>
      <c r="BD99" s="529"/>
      <c r="BE99" s="529"/>
      <c r="BF99" s="529"/>
      <c r="BG99" s="529"/>
      <c r="BH99" s="36"/>
      <c r="BJ99" s="29"/>
      <c r="BK99" s="121"/>
      <c r="BL99" s="139"/>
      <c r="BM99" s="121"/>
      <c r="BN99" s="139"/>
      <c r="BO99" s="121"/>
      <c r="BP99" s="139"/>
      <c r="BQ99" s="121"/>
      <c r="BR99" s="36"/>
      <c r="BT99" s="29"/>
      <c r="BU99" s="143"/>
      <c r="BV99" s="143"/>
      <c r="BW99" s="143"/>
      <c r="BX99" s="143"/>
      <c r="BY99" s="143"/>
      <c r="BZ99" s="144"/>
      <c r="CA99" s="145"/>
      <c r="CB99" s="146"/>
      <c r="CC99" s="124"/>
      <c r="CD99" s="143"/>
      <c r="CE99" s="124"/>
      <c r="CF99" s="143"/>
      <c r="CG99" s="124"/>
      <c r="CH99" s="144"/>
      <c r="CI99" s="145"/>
      <c r="CJ99" s="146"/>
      <c r="CK99" s="124"/>
      <c r="CL99" s="143"/>
      <c r="CM99" s="124"/>
      <c r="CN99" s="143"/>
      <c r="CO99" s="124"/>
      <c r="CP99" s="144"/>
      <c r="CQ99" s="145"/>
      <c r="CR99" s="146"/>
      <c r="CS99" s="185"/>
      <c r="CT99" s="36"/>
    </row>
    <row r="100" spans="1:98" s="92" customFormat="1" x14ac:dyDescent="0.35">
      <c r="A100" s="118"/>
      <c r="B100" s="46"/>
      <c r="C100" s="243" t="str">
        <f t="shared" si="9"/>
        <v/>
      </c>
      <c r="D100" s="46"/>
      <c r="E100" s="4"/>
      <c r="F100" s="119"/>
      <c r="H100" s="120"/>
      <c r="I100" s="15"/>
      <c r="J100" s="122"/>
      <c r="K100" s="40"/>
      <c r="L100" s="123"/>
      <c r="M100" s="15"/>
      <c r="N100" s="122"/>
      <c r="O100" s="40"/>
      <c r="P100" s="123"/>
      <c r="Q100" s="560"/>
      <c r="R100" s="224"/>
      <c r="S100" s="560"/>
      <c r="T100" s="122"/>
      <c r="U100" s="40"/>
      <c r="V100" s="123"/>
      <c r="W100" s="209">
        <f>$M100-$Q100+$S100</f>
        <v>0</v>
      </c>
      <c r="X100" s="119"/>
      <c r="Z100" s="120"/>
      <c r="AA100" s="1"/>
      <c r="AB100" s="318">
        <v>1</v>
      </c>
      <c r="AD100" s="120"/>
      <c r="AE100" s="535">
        <f>CHOOSE($AB100,0.99943093,1.00632145,1.00146975,0.99856453,0.96673817,0.98892415,0.98892415,0.98892415,0.99876082,1.01516534,1.01472985,0.99881908)</f>
        <v>0.99943093000000005</v>
      </c>
      <c r="AF100" s="119"/>
      <c r="AH100" s="120"/>
      <c r="AI100" s="15"/>
      <c r="AJ100" s="122"/>
      <c r="AK100" s="40"/>
      <c r="AL100" s="123"/>
      <c r="AM100" s="209">
        <f t="shared" si="5"/>
        <v>0</v>
      </c>
      <c r="AN100" s="122"/>
      <c r="AO100" s="40"/>
      <c r="AP100" s="123"/>
      <c r="AQ100" s="15"/>
      <c r="AR100" s="119"/>
      <c r="AT100" s="120"/>
      <c r="AU100" s="14"/>
      <c r="AV100" s="524"/>
      <c r="AW100" s="14"/>
      <c r="AX100" s="524"/>
      <c r="AY100" s="14"/>
      <c r="AZ100" s="525"/>
      <c r="BA100" s="526"/>
      <c r="BB100" s="527"/>
      <c r="BC100" s="14"/>
      <c r="BD100" s="524"/>
      <c r="BE100" s="14"/>
      <c r="BF100" s="524"/>
      <c r="BG100" s="14"/>
      <c r="BH100" s="119"/>
      <c r="BJ100" s="120"/>
      <c r="BK100" s="209">
        <f>ROUND(BQ100*BC100,0)</f>
        <v>0</v>
      </c>
      <c r="BL100" s="121"/>
      <c r="BM100" s="209">
        <f>ROUND($BQ100*BE100,0)</f>
        <v>0</v>
      </c>
      <c r="BN100" s="121"/>
      <c r="BO100" s="209">
        <f>BQ100-BK100-BM100</f>
        <v>0</v>
      </c>
      <c r="BP100" s="121"/>
      <c r="BQ100" s="209">
        <f>$AM100-$AQ100</f>
        <v>0</v>
      </c>
      <c r="BR100" s="119"/>
      <c r="BT100" s="120"/>
      <c r="BU100" s="13"/>
      <c r="BV100" s="124"/>
      <c r="BW100" s="13"/>
      <c r="BX100" s="124"/>
      <c r="BY100" s="13"/>
      <c r="BZ100" s="125"/>
      <c r="CA100" s="126"/>
      <c r="CB100" s="127"/>
      <c r="CC100" s="210">
        <f>(ROUND($I100*$AU100,0))*$BU100</f>
        <v>0</v>
      </c>
      <c r="CD100" s="124"/>
      <c r="CE100" s="210">
        <f>(ROUND($I100*$AW100,0))*BW100</f>
        <v>0</v>
      </c>
      <c r="CF100" s="124"/>
      <c r="CG100" s="210">
        <f>(I100-(ROUND((I100*AU100),0))-(ROUND((I100*AW100),0)))*BY100</f>
        <v>0</v>
      </c>
      <c r="CH100" s="125"/>
      <c r="CI100" s="126"/>
      <c r="CJ100" s="127"/>
      <c r="CK100" s="210">
        <f t="shared" si="6"/>
        <v>0</v>
      </c>
      <c r="CL100" s="124"/>
      <c r="CM100" s="210">
        <f t="shared" si="7"/>
        <v>0</v>
      </c>
      <c r="CN100" s="124"/>
      <c r="CO100" s="210">
        <f t="shared" si="8"/>
        <v>0</v>
      </c>
      <c r="CP100" s="125"/>
      <c r="CQ100" s="126"/>
      <c r="CR100" s="127"/>
      <c r="CS100" s="536">
        <f>SUM(CK100:CO100)-SUM(CC100:CG100)</f>
        <v>0</v>
      </c>
      <c r="CT100" s="119"/>
    </row>
    <row r="101" spans="1:98" ht="5.15" customHeight="1" x14ac:dyDescent="0.35">
      <c r="A101" s="115"/>
      <c r="B101" s="32"/>
      <c r="C101" s="46"/>
      <c r="D101" s="32"/>
      <c r="E101" s="32"/>
      <c r="F101" s="36"/>
      <c r="H101" s="29"/>
      <c r="I101" s="139"/>
      <c r="J101" s="140"/>
      <c r="K101" s="141"/>
      <c r="L101" s="142"/>
      <c r="M101" s="139"/>
      <c r="N101" s="140"/>
      <c r="O101" s="141"/>
      <c r="P101" s="142"/>
      <c r="Q101" s="563"/>
      <c r="R101" s="563"/>
      <c r="S101" s="563"/>
      <c r="T101" s="140"/>
      <c r="U101" s="141"/>
      <c r="V101" s="142"/>
      <c r="W101" s="121"/>
      <c r="X101" s="36"/>
      <c r="Z101" s="29"/>
      <c r="AA101" s="32"/>
      <c r="AB101" s="322"/>
      <c r="AD101" s="29"/>
      <c r="AE101" s="528"/>
      <c r="AF101" s="36"/>
      <c r="AH101" s="29"/>
      <c r="AI101" s="139"/>
      <c r="AJ101" s="140"/>
      <c r="AK101" s="141"/>
      <c r="AL101" s="142"/>
      <c r="AM101" s="323"/>
      <c r="AN101" s="140"/>
      <c r="AO101" s="141"/>
      <c r="AP101" s="142"/>
      <c r="AQ101" s="139"/>
      <c r="AR101" s="36"/>
      <c r="AT101" s="29"/>
      <c r="AU101" s="529"/>
      <c r="AV101" s="529"/>
      <c r="AW101" s="529"/>
      <c r="AX101" s="529"/>
      <c r="AY101" s="529"/>
      <c r="AZ101" s="530"/>
      <c r="BA101" s="531"/>
      <c r="BB101" s="532"/>
      <c r="BC101" s="529"/>
      <c r="BD101" s="529"/>
      <c r="BE101" s="529"/>
      <c r="BF101" s="529"/>
      <c r="BG101" s="529"/>
      <c r="BH101" s="36"/>
      <c r="BJ101" s="29"/>
      <c r="BK101" s="121"/>
      <c r="BL101" s="139"/>
      <c r="BM101" s="121"/>
      <c r="BN101" s="139"/>
      <c r="BO101" s="121"/>
      <c r="BP101" s="139"/>
      <c r="BQ101" s="121"/>
      <c r="BR101" s="36"/>
      <c r="BT101" s="29"/>
      <c r="BU101" s="143"/>
      <c r="BV101" s="143"/>
      <c r="BW101" s="143"/>
      <c r="BX101" s="143"/>
      <c r="BY101" s="143"/>
      <c r="BZ101" s="144"/>
      <c r="CA101" s="145"/>
      <c r="CB101" s="146"/>
      <c r="CC101" s="124"/>
      <c r="CD101" s="143"/>
      <c r="CE101" s="124"/>
      <c r="CF101" s="143"/>
      <c r="CG101" s="124"/>
      <c r="CH101" s="144"/>
      <c r="CI101" s="145"/>
      <c r="CJ101" s="146"/>
      <c r="CK101" s="124"/>
      <c r="CL101" s="143"/>
      <c r="CM101" s="124"/>
      <c r="CN101" s="143"/>
      <c r="CO101" s="124"/>
      <c r="CP101" s="144"/>
      <c r="CQ101" s="145"/>
      <c r="CR101" s="146"/>
      <c r="CS101" s="185"/>
      <c r="CT101" s="36"/>
    </row>
    <row r="102" spans="1:98" s="92" customFormat="1" x14ac:dyDescent="0.35">
      <c r="A102" s="118"/>
      <c r="B102" s="46"/>
      <c r="C102" s="243" t="str">
        <f t="shared" si="9"/>
        <v/>
      </c>
      <c r="D102" s="46"/>
      <c r="E102" s="4"/>
      <c r="F102" s="119"/>
      <c r="H102" s="120"/>
      <c r="I102" s="15"/>
      <c r="J102" s="122"/>
      <c r="K102" s="40"/>
      <c r="L102" s="123"/>
      <c r="M102" s="15"/>
      <c r="N102" s="122"/>
      <c r="O102" s="40"/>
      <c r="P102" s="123"/>
      <c r="Q102" s="560"/>
      <c r="R102" s="224"/>
      <c r="S102" s="560"/>
      <c r="T102" s="122"/>
      <c r="U102" s="40"/>
      <c r="V102" s="123"/>
      <c r="W102" s="209">
        <f>$M102-$Q102+$S102</f>
        <v>0</v>
      </c>
      <c r="X102" s="119"/>
      <c r="Z102" s="120"/>
      <c r="AA102" s="1"/>
      <c r="AB102" s="318">
        <v>1</v>
      </c>
      <c r="AD102" s="120"/>
      <c r="AE102" s="535">
        <f>CHOOSE($AB102,0.99943093,1.00632145,1.00146975,0.99856453,0.96673817,0.98892415,0.98892415,0.98892415,0.99876082,1.01516534,1.01472985,0.99881908)</f>
        <v>0.99943093000000005</v>
      </c>
      <c r="AF102" s="119"/>
      <c r="AH102" s="120"/>
      <c r="AI102" s="15"/>
      <c r="AJ102" s="122"/>
      <c r="AK102" s="40"/>
      <c r="AL102" s="123"/>
      <c r="AM102" s="209">
        <f t="shared" si="5"/>
        <v>0</v>
      </c>
      <c r="AN102" s="122"/>
      <c r="AO102" s="40"/>
      <c r="AP102" s="123"/>
      <c r="AQ102" s="15"/>
      <c r="AR102" s="119"/>
      <c r="AT102" s="120"/>
      <c r="AU102" s="14"/>
      <c r="AV102" s="524"/>
      <c r="AW102" s="14"/>
      <c r="AX102" s="524"/>
      <c r="AY102" s="14"/>
      <c r="AZ102" s="525"/>
      <c r="BA102" s="526"/>
      <c r="BB102" s="527"/>
      <c r="BC102" s="14"/>
      <c r="BD102" s="524"/>
      <c r="BE102" s="14"/>
      <c r="BF102" s="524"/>
      <c r="BG102" s="14"/>
      <c r="BH102" s="119"/>
      <c r="BJ102" s="120"/>
      <c r="BK102" s="209">
        <f>ROUND(BQ102*BC102,0)</f>
        <v>0</v>
      </c>
      <c r="BL102" s="121"/>
      <c r="BM102" s="209">
        <f>ROUND($BQ102*BE102,0)</f>
        <v>0</v>
      </c>
      <c r="BN102" s="121"/>
      <c r="BO102" s="209">
        <f>BQ102-BK102-BM102</f>
        <v>0</v>
      </c>
      <c r="BP102" s="121"/>
      <c r="BQ102" s="209">
        <f>$AM102-$AQ102</f>
        <v>0</v>
      </c>
      <c r="BR102" s="119"/>
      <c r="BT102" s="120"/>
      <c r="BU102" s="13"/>
      <c r="BV102" s="124"/>
      <c r="BW102" s="13"/>
      <c r="BX102" s="124"/>
      <c r="BY102" s="13"/>
      <c r="BZ102" s="125"/>
      <c r="CA102" s="126"/>
      <c r="CB102" s="127"/>
      <c r="CC102" s="210">
        <f>(ROUND($I102*$AU102,0))*$BU102</f>
        <v>0</v>
      </c>
      <c r="CD102" s="124"/>
      <c r="CE102" s="210">
        <f>(ROUND($I102*$AW102,0))*BW102</f>
        <v>0</v>
      </c>
      <c r="CF102" s="124"/>
      <c r="CG102" s="210">
        <f>(I102-(ROUND((I102*AU102),0))-(ROUND((I102*AW102),0)))*BY102</f>
        <v>0</v>
      </c>
      <c r="CH102" s="125"/>
      <c r="CI102" s="126"/>
      <c r="CJ102" s="127"/>
      <c r="CK102" s="210">
        <f t="shared" si="6"/>
        <v>0</v>
      </c>
      <c r="CL102" s="124"/>
      <c r="CM102" s="210">
        <f t="shared" si="7"/>
        <v>0</v>
      </c>
      <c r="CN102" s="124"/>
      <c r="CO102" s="210">
        <f t="shared" si="8"/>
        <v>0</v>
      </c>
      <c r="CP102" s="125"/>
      <c r="CQ102" s="126"/>
      <c r="CR102" s="127"/>
      <c r="CS102" s="536">
        <f>SUM(CK102:CO102)-SUM(CC102:CG102)</f>
        <v>0</v>
      </c>
      <c r="CT102" s="119"/>
    </row>
    <row r="103" spans="1:98" ht="5.15" customHeight="1" x14ac:dyDescent="0.35">
      <c r="A103" s="115"/>
      <c r="B103" s="32"/>
      <c r="C103" s="46"/>
      <c r="D103" s="32"/>
      <c r="E103" s="32"/>
      <c r="F103" s="36"/>
      <c r="H103" s="29"/>
      <c r="I103" s="139"/>
      <c r="J103" s="140"/>
      <c r="K103" s="141"/>
      <c r="L103" s="142"/>
      <c r="M103" s="139"/>
      <c r="N103" s="140"/>
      <c r="O103" s="141"/>
      <c r="P103" s="142"/>
      <c r="Q103" s="563"/>
      <c r="R103" s="563"/>
      <c r="S103" s="563"/>
      <c r="T103" s="140"/>
      <c r="U103" s="141"/>
      <c r="V103" s="142"/>
      <c r="W103" s="121"/>
      <c r="X103" s="36"/>
      <c r="Z103" s="29"/>
      <c r="AA103" s="32"/>
      <c r="AB103" s="322"/>
      <c r="AD103" s="29"/>
      <c r="AE103" s="528"/>
      <c r="AF103" s="36"/>
      <c r="AH103" s="29"/>
      <c r="AI103" s="139"/>
      <c r="AJ103" s="140"/>
      <c r="AK103" s="141"/>
      <c r="AL103" s="142"/>
      <c r="AM103" s="323"/>
      <c r="AN103" s="140"/>
      <c r="AO103" s="141"/>
      <c r="AP103" s="142"/>
      <c r="AQ103" s="139"/>
      <c r="AR103" s="36"/>
      <c r="AT103" s="29"/>
      <c r="AU103" s="529"/>
      <c r="AV103" s="529"/>
      <c r="AW103" s="529"/>
      <c r="AX103" s="529"/>
      <c r="AY103" s="529"/>
      <c r="AZ103" s="530"/>
      <c r="BA103" s="531"/>
      <c r="BB103" s="532"/>
      <c r="BC103" s="529"/>
      <c r="BD103" s="529"/>
      <c r="BE103" s="529"/>
      <c r="BF103" s="529"/>
      <c r="BG103" s="529"/>
      <c r="BH103" s="36"/>
      <c r="BJ103" s="29"/>
      <c r="BK103" s="121"/>
      <c r="BL103" s="139"/>
      <c r="BM103" s="121"/>
      <c r="BN103" s="139"/>
      <c r="BO103" s="121"/>
      <c r="BP103" s="139"/>
      <c r="BQ103" s="121"/>
      <c r="BR103" s="36"/>
      <c r="BT103" s="29"/>
      <c r="BU103" s="143"/>
      <c r="BV103" s="143"/>
      <c r="BW103" s="143"/>
      <c r="BX103" s="143"/>
      <c r="BY103" s="143"/>
      <c r="BZ103" s="144"/>
      <c r="CA103" s="145"/>
      <c r="CB103" s="146"/>
      <c r="CC103" s="124"/>
      <c r="CD103" s="143"/>
      <c r="CE103" s="124"/>
      <c r="CF103" s="143"/>
      <c r="CG103" s="124"/>
      <c r="CH103" s="144"/>
      <c r="CI103" s="145"/>
      <c r="CJ103" s="146"/>
      <c r="CK103" s="124"/>
      <c r="CL103" s="143"/>
      <c r="CM103" s="124"/>
      <c r="CN103" s="143"/>
      <c r="CO103" s="124"/>
      <c r="CP103" s="144"/>
      <c r="CQ103" s="145"/>
      <c r="CR103" s="146"/>
      <c r="CS103" s="185"/>
      <c r="CT103" s="36"/>
    </row>
    <row r="104" spans="1:98" s="92" customFormat="1" x14ac:dyDescent="0.35">
      <c r="A104" s="118"/>
      <c r="B104" s="46"/>
      <c r="C104" s="243" t="str">
        <f t="shared" si="9"/>
        <v/>
      </c>
      <c r="D104" s="46"/>
      <c r="E104" s="4"/>
      <c r="F104" s="119"/>
      <c r="H104" s="120"/>
      <c r="I104" s="15"/>
      <c r="J104" s="122"/>
      <c r="K104" s="40"/>
      <c r="L104" s="123"/>
      <c r="M104" s="15"/>
      <c r="N104" s="122"/>
      <c r="O104" s="40"/>
      <c r="P104" s="123"/>
      <c r="Q104" s="560"/>
      <c r="R104" s="224"/>
      <c r="S104" s="560"/>
      <c r="T104" s="122"/>
      <c r="U104" s="40"/>
      <c r="V104" s="123"/>
      <c r="W104" s="209">
        <f>$M104-$Q104+$S104</f>
        <v>0</v>
      </c>
      <c r="X104" s="119"/>
      <c r="Z104" s="120"/>
      <c r="AA104" s="1"/>
      <c r="AB104" s="318">
        <v>1</v>
      </c>
      <c r="AD104" s="120"/>
      <c r="AE104" s="535">
        <f>CHOOSE($AB104,0.99943093,1.00632145,1.00146975,0.99856453,0.96673817,0.98892415,0.98892415,0.98892415,0.99876082,1.01516534,1.01472985,0.99881908)</f>
        <v>0.99943093000000005</v>
      </c>
      <c r="AF104" s="119"/>
      <c r="AH104" s="120"/>
      <c r="AI104" s="15"/>
      <c r="AJ104" s="122"/>
      <c r="AK104" s="40"/>
      <c r="AL104" s="123"/>
      <c r="AM104" s="209">
        <f t="shared" si="5"/>
        <v>0</v>
      </c>
      <c r="AN104" s="122"/>
      <c r="AO104" s="40"/>
      <c r="AP104" s="123"/>
      <c r="AQ104" s="15"/>
      <c r="AR104" s="119"/>
      <c r="AT104" s="120"/>
      <c r="AU104" s="14"/>
      <c r="AV104" s="524"/>
      <c r="AW104" s="14"/>
      <c r="AX104" s="524"/>
      <c r="AY104" s="14"/>
      <c r="AZ104" s="525"/>
      <c r="BA104" s="526"/>
      <c r="BB104" s="527"/>
      <c r="BC104" s="14"/>
      <c r="BD104" s="524"/>
      <c r="BE104" s="14"/>
      <c r="BF104" s="524"/>
      <c r="BG104" s="14"/>
      <c r="BH104" s="119"/>
      <c r="BJ104" s="120"/>
      <c r="BK104" s="209">
        <f>ROUND(BQ104*BC104,0)</f>
        <v>0</v>
      </c>
      <c r="BL104" s="121"/>
      <c r="BM104" s="209">
        <f>ROUND($BQ104*BE104,0)</f>
        <v>0</v>
      </c>
      <c r="BN104" s="121"/>
      <c r="BO104" s="209">
        <f>BQ104-BK104-BM104</f>
        <v>0</v>
      </c>
      <c r="BP104" s="121"/>
      <c r="BQ104" s="209">
        <f>$AM104-$AQ104</f>
        <v>0</v>
      </c>
      <c r="BR104" s="119"/>
      <c r="BT104" s="120"/>
      <c r="BU104" s="13"/>
      <c r="BV104" s="124"/>
      <c r="BW104" s="13"/>
      <c r="BX104" s="124"/>
      <c r="BY104" s="13"/>
      <c r="BZ104" s="125"/>
      <c r="CA104" s="126"/>
      <c r="CB104" s="127"/>
      <c r="CC104" s="210">
        <f>(ROUND($I104*$AU104,0))*$BU104</f>
        <v>0</v>
      </c>
      <c r="CD104" s="124"/>
      <c r="CE104" s="210">
        <f>(ROUND($I104*$AW104,0))*BW104</f>
        <v>0</v>
      </c>
      <c r="CF104" s="124"/>
      <c r="CG104" s="210">
        <f>(I104-(ROUND((I104*AU104),0))-(ROUND((I104*AW104),0)))*BY104</f>
        <v>0</v>
      </c>
      <c r="CH104" s="125"/>
      <c r="CI104" s="126"/>
      <c r="CJ104" s="127"/>
      <c r="CK104" s="210">
        <f t="shared" si="6"/>
        <v>0</v>
      </c>
      <c r="CL104" s="124"/>
      <c r="CM104" s="210">
        <f t="shared" si="7"/>
        <v>0</v>
      </c>
      <c r="CN104" s="124"/>
      <c r="CO104" s="210">
        <f t="shared" si="8"/>
        <v>0</v>
      </c>
      <c r="CP104" s="125"/>
      <c r="CQ104" s="126"/>
      <c r="CR104" s="127"/>
      <c r="CS104" s="536">
        <f>SUM(CK104:CO104)-SUM(CC104:CG104)</f>
        <v>0</v>
      </c>
      <c r="CT104" s="119"/>
    </row>
    <row r="105" spans="1:98" ht="5.15" customHeight="1" x14ac:dyDescent="0.35">
      <c r="A105" s="115"/>
      <c r="B105" s="32"/>
      <c r="C105" s="46"/>
      <c r="D105" s="32"/>
      <c r="E105" s="32"/>
      <c r="F105" s="36"/>
      <c r="H105" s="29"/>
      <c r="I105" s="139"/>
      <c r="J105" s="140"/>
      <c r="K105" s="141"/>
      <c r="L105" s="142"/>
      <c r="M105" s="139"/>
      <c r="N105" s="140"/>
      <c r="O105" s="141"/>
      <c r="P105" s="142"/>
      <c r="Q105" s="563"/>
      <c r="R105" s="563"/>
      <c r="S105" s="563"/>
      <c r="T105" s="140"/>
      <c r="U105" s="141"/>
      <c r="V105" s="142"/>
      <c r="W105" s="121"/>
      <c r="X105" s="36"/>
      <c r="Z105" s="29"/>
      <c r="AA105" s="32"/>
      <c r="AB105" s="322"/>
      <c r="AD105" s="29"/>
      <c r="AE105" s="528"/>
      <c r="AF105" s="36"/>
      <c r="AH105" s="29"/>
      <c r="AI105" s="139"/>
      <c r="AJ105" s="140"/>
      <c r="AK105" s="141"/>
      <c r="AL105" s="142"/>
      <c r="AM105" s="323"/>
      <c r="AN105" s="140"/>
      <c r="AO105" s="141"/>
      <c r="AP105" s="142"/>
      <c r="AQ105" s="139"/>
      <c r="AR105" s="36"/>
      <c r="AT105" s="29"/>
      <c r="AU105" s="529"/>
      <c r="AV105" s="529"/>
      <c r="AW105" s="529"/>
      <c r="AX105" s="529"/>
      <c r="AY105" s="529"/>
      <c r="AZ105" s="530"/>
      <c r="BA105" s="531"/>
      <c r="BB105" s="532"/>
      <c r="BC105" s="529"/>
      <c r="BD105" s="529"/>
      <c r="BE105" s="529"/>
      <c r="BF105" s="529"/>
      <c r="BG105" s="529"/>
      <c r="BH105" s="36"/>
      <c r="BJ105" s="29"/>
      <c r="BK105" s="121"/>
      <c r="BL105" s="139"/>
      <c r="BM105" s="121"/>
      <c r="BN105" s="139"/>
      <c r="BO105" s="121"/>
      <c r="BP105" s="139"/>
      <c r="BQ105" s="121"/>
      <c r="BR105" s="36"/>
      <c r="BT105" s="29"/>
      <c r="BU105" s="143"/>
      <c r="BV105" s="143"/>
      <c r="BW105" s="143"/>
      <c r="BX105" s="143"/>
      <c r="BY105" s="143"/>
      <c r="BZ105" s="144"/>
      <c r="CA105" s="145"/>
      <c r="CB105" s="146"/>
      <c r="CC105" s="124"/>
      <c r="CD105" s="143"/>
      <c r="CE105" s="124"/>
      <c r="CF105" s="143"/>
      <c r="CG105" s="124"/>
      <c r="CH105" s="144"/>
      <c r="CI105" s="145"/>
      <c r="CJ105" s="146"/>
      <c r="CK105" s="124"/>
      <c r="CL105" s="143"/>
      <c r="CM105" s="124"/>
      <c r="CN105" s="143"/>
      <c r="CO105" s="124"/>
      <c r="CP105" s="144"/>
      <c r="CQ105" s="145"/>
      <c r="CR105" s="146"/>
      <c r="CS105" s="185"/>
      <c r="CT105" s="36"/>
    </row>
    <row r="106" spans="1:98" s="92" customFormat="1" x14ac:dyDescent="0.35">
      <c r="A106" s="118"/>
      <c r="B106" s="46"/>
      <c r="C106" s="243" t="str">
        <f t="shared" si="9"/>
        <v/>
      </c>
      <c r="D106" s="46"/>
      <c r="E106" s="4"/>
      <c r="F106" s="119"/>
      <c r="H106" s="120"/>
      <c r="I106" s="15"/>
      <c r="J106" s="122"/>
      <c r="K106" s="40"/>
      <c r="L106" s="123"/>
      <c r="M106" s="15"/>
      <c r="N106" s="122"/>
      <c r="O106" s="40"/>
      <c r="P106" s="123"/>
      <c r="Q106" s="560"/>
      <c r="R106" s="224"/>
      <c r="S106" s="560"/>
      <c r="T106" s="122"/>
      <c r="U106" s="40"/>
      <c r="V106" s="123"/>
      <c r="W106" s="209">
        <f>$M106-$Q106+$S106</f>
        <v>0</v>
      </c>
      <c r="X106" s="119"/>
      <c r="Z106" s="120"/>
      <c r="AA106" s="1"/>
      <c r="AB106" s="318">
        <v>1</v>
      </c>
      <c r="AD106" s="120"/>
      <c r="AE106" s="535">
        <f>CHOOSE($AB106,0.99943093,1.00632145,1.00146975,0.99856453,0.96673817,0.98892415,0.98892415,0.98892415,0.99876082,1.01516534,1.01472985,0.99881908)</f>
        <v>0.99943093000000005</v>
      </c>
      <c r="AF106" s="119"/>
      <c r="AH106" s="120"/>
      <c r="AI106" s="15"/>
      <c r="AJ106" s="122"/>
      <c r="AK106" s="40"/>
      <c r="AL106" s="123"/>
      <c r="AM106" s="209">
        <f t="shared" si="5"/>
        <v>0</v>
      </c>
      <c r="AN106" s="122"/>
      <c r="AO106" s="40"/>
      <c r="AP106" s="123"/>
      <c r="AQ106" s="15"/>
      <c r="AR106" s="119"/>
      <c r="AT106" s="120"/>
      <c r="AU106" s="14"/>
      <c r="AV106" s="524"/>
      <c r="AW106" s="14"/>
      <c r="AX106" s="524"/>
      <c r="AY106" s="14"/>
      <c r="AZ106" s="525"/>
      <c r="BA106" s="526"/>
      <c r="BB106" s="527"/>
      <c r="BC106" s="14"/>
      <c r="BD106" s="524"/>
      <c r="BE106" s="14"/>
      <c r="BF106" s="524"/>
      <c r="BG106" s="14"/>
      <c r="BH106" s="119"/>
      <c r="BJ106" s="120"/>
      <c r="BK106" s="209">
        <f>ROUND(BQ106*BC106,0)</f>
        <v>0</v>
      </c>
      <c r="BL106" s="121"/>
      <c r="BM106" s="209">
        <f>ROUND($BQ106*BE106,0)</f>
        <v>0</v>
      </c>
      <c r="BN106" s="121"/>
      <c r="BO106" s="209">
        <f>BQ106-BK106-BM106</f>
        <v>0</v>
      </c>
      <c r="BP106" s="121"/>
      <c r="BQ106" s="209">
        <f>$AM106-$AQ106</f>
        <v>0</v>
      </c>
      <c r="BR106" s="119"/>
      <c r="BT106" s="120"/>
      <c r="BU106" s="13"/>
      <c r="BV106" s="124"/>
      <c r="BW106" s="13"/>
      <c r="BX106" s="124"/>
      <c r="BY106" s="13"/>
      <c r="BZ106" s="125"/>
      <c r="CA106" s="126"/>
      <c r="CB106" s="127"/>
      <c r="CC106" s="210">
        <f>(ROUND($I106*$AU106,0))*$BU106</f>
        <v>0</v>
      </c>
      <c r="CD106" s="124"/>
      <c r="CE106" s="210">
        <f>(ROUND($I106*$AW106,0))*BW106</f>
        <v>0</v>
      </c>
      <c r="CF106" s="124"/>
      <c r="CG106" s="210">
        <f>(I106-(ROUND((I106*AU106),0))-(ROUND((I106*AW106),0)))*BY106</f>
        <v>0</v>
      </c>
      <c r="CH106" s="125"/>
      <c r="CI106" s="126"/>
      <c r="CJ106" s="127"/>
      <c r="CK106" s="210">
        <f t="shared" si="6"/>
        <v>0</v>
      </c>
      <c r="CL106" s="124"/>
      <c r="CM106" s="210">
        <f t="shared" si="7"/>
        <v>0</v>
      </c>
      <c r="CN106" s="124"/>
      <c r="CO106" s="210">
        <f t="shared" si="8"/>
        <v>0</v>
      </c>
      <c r="CP106" s="125"/>
      <c r="CQ106" s="126"/>
      <c r="CR106" s="127"/>
      <c r="CS106" s="536">
        <f>SUM(CK106:CO106)-SUM(CC106:CG106)</f>
        <v>0</v>
      </c>
      <c r="CT106" s="119"/>
    </row>
    <row r="107" spans="1:98" ht="5.15" customHeight="1" x14ac:dyDescent="0.35">
      <c r="A107" s="115"/>
      <c r="B107" s="32"/>
      <c r="C107" s="46"/>
      <c r="D107" s="32"/>
      <c r="E107" s="32"/>
      <c r="F107" s="36"/>
      <c r="H107" s="29"/>
      <c r="I107" s="139"/>
      <c r="J107" s="140"/>
      <c r="K107" s="141"/>
      <c r="L107" s="142"/>
      <c r="M107" s="139"/>
      <c r="N107" s="140"/>
      <c r="O107" s="141"/>
      <c r="P107" s="142"/>
      <c r="Q107" s="563"/>
      <c r="R107" s="563"/>
      <c r="S107" s="563"/>
      <c r="T107" s="140"/>
      <c r="U107" s="141"/>
      <c r="V107" s="142"/>
      <c r="W107" s="121"/>
      <c r="X107" s="36"/>
      <c r="Z107" s="29"/>
      <c r="AA107" s="32"/>
      <c r="AB107" s="322"/>
      <c r="AD107" s="29"/>
      <c r="AE107" s="528"/>
      <c r="AF107" s="36"/>
      <c r="AH107" s="29"/>
      <c r="AI107" s="139"/>
      <c r="AJ107" s="140"/>
      <c r="AK107" s="141"/>
      <c r="AL107" s="142"/>
      <c r="AM107" s="323"/>
      <c r="AN107" s="140"/>
      <c r="AO107" s="141"/>
      <c r="AP107" s="142"/>
      <c r="AQ107" s="139"/>
      <c r="AR107" s="36"/>
      <c r="AT107" s="29"/>
      <c r="AU107" s="529"/>
      <c r="AV107" s="529"/>
      <c r="AW107" s="529"/>
      <c r="AX107" s="529"/>
      <c r="AY107" s="529"/>
      <c r="AZ107" s="530"/>
      <c r="BA107" s="531"/>
      <c r="BB107" s="532"/>
      <c r="BC107" s="529"/>
      <c r="BD107" s="529"/>
      <c r="BE107" s="529"/>
      <c r="BF107" s="529"/>
      <c r="BG107" s="529"/>
      <c r="BH107" s="36"/>
      <c r="BJ107" s="29"/>
      <c r="BK107" s="121"/>
      <c r="BL107" s="139"/>
      <c r="BM107" s="121"/>
      <c r="BN107" s="139"/>
      <c r="BO107" s="121"/>
      <c r="BP107" s="139"/>
      <c r="BQ107" s="121"/>
      <c r="BR107" s="36"/>
      <c r="BT107" s="29"/>
      <c r="BU107" s="143"/>
      <c r="BV107" s="143"/>
      <c r="BW107" s="143"/>
      <c r="BX107" s="143"/>
      <c r="BY107" s="143"/>
      <c r="BZ107" s="144"/>
      <c r="CA107" s="145"/>
      <c r="CB107" s="146"/>
      <c r="CC107" s="124"/>
      <c r="CD107" s="143"/>
      <c r="CE107" s="124"/>
      <c r="CF107" s="143"/>
      <c r="CG107" s="124"/>
      <c r="CH107" s="144"/>
      <c r="CI107" s="145"/>
      <c r="CJ107" s="146"/>
      <c r="CK107" s="124"/>
      <c r="CL107" s="143"/>
      <c r="CM107" s="124"/>
      <c r="CN107" s="143"/>
      <c r="CO107" s="124"/>
      <c r="CP107" s="144"/>
      <c r="CQ107" s="145"/>
      <c r="CR107" s="146"/>
      <c r="CS107" s="185"/>
      <c r="CT107" s="36"/>
    </row>
    <row r="108" spans="1:98" s="92" customFormat="1" x14ac:dyDescent="0.35">
      <c r="A108" s="118"/>
      <c r="B108" s="46"/>
      <c r="C108" s="243" t="str">
        <f t="shared" si="9"/>
        <v/>
      </c>
      <c r="D108" s="46"/>
      <c r="E108" s="4"/>
      <c r="F108" s="119"/>
      <c r="H108" s="120"/>
      <c r="I108" s="15"/>
      <c r="J108" s="122"/>
      <c r="K108" s="40"/>
      <c r="L108" s="123"/>
      <c r="M108" s="15"/>
      <c r="N108" s="122"/>
      <c r="O108" s="40"/>
      <c r="P108" s="123"/>
      <c r="Q108" s="560"/>
      <c r="R108" s="224"/>
      <c r="S108" s="560"/>
      <c r="T108" s="122"/>
      <c r="U108" s="40"/>
      <c r="V108" s="123"/>
      <c r="W108" s="209">
        <f>$M108-$Q108+$S108</f>
        <v>0</v>
      </c>
      <c r="X108" s="119"/>
      <c r="Z108" s="120"/>
      <c r="AA108" s="1"/>
      <c r="AB108" s="318">
        <v>1</v>
      </c>
      <c r="AD108" s="120"/>
      <c r="AE108" s="535">
        <f>CHOOSE($AB108,0.99943093,1.00632145,1.00146975,0.99856453,0.96673817,0.98892415,0.98892415,0.98892415,0.99876082,1.01516534,1.01472985,0.99881908)</f>
        <v>0.99943093000000005</v>
      </c>
      <c r="AF108" s="119"/>
      <c r="AH108" s="120"/>
      <c r="AI108" s="15"/>
      <c r="AJ108" s="122"/>
      <c r="AK108" s="40"/>
      <c r="AL108" s="123"/>
      <c r="AM108" s="209">
        <f t="shared" si="5"/>
        <v>0</v>
      </c>
      <c r="AN108" s="122"/>
      <c r="AO108" s="40"/>
      <c r="AP108" s="123"/>
      <c r="AQ108" s="15"/>
      <c r="AR108" s="119"/>
      <c r="AT108" s="120"/>
      <c r="AU108" s="14"/>
      <c r="AV108" s="524"/>
      <c r="AW108" s="14"/>
      <c r="AX108" s="524"/>
      <c r="AY108" s="14"/>
      <c r="AZ108" s="525"/>
      <c r="BA108" s="526"/>
      <c r="BB108" s="527"/>
      <c r="BC108" s="14"/>
      <c r="BD108" s="524"/>
      <c r="BE108" s="14"/>
      <c r="BF108" s="524"/>
      <c r="BG108" s="14"/>
      <c r="BH108" s="119"/>
      <c r="BJ108" s="120"/>
      <c r="BK108" s="209">
        <f>ROUND(BQ108*BC108,0)</f>
        <v>0</v>
      </c>
      <c r="BL108" s="121"/>
      <c r="BM108" s="209">
        <f>ROUND($BQ108*BE108,0)</f>
        <v>0</v>
      </c>
      <c r="BN108" s="121"/>
      <c r="BO108" s="209">
        <f>BQ108-BK108-BM108</f>
        <v>0</v>
      </c>
      <c r="BP108" s="121"/>
      <c r="BQ108" s="209">
        <f>$AM108-$AQ108</f>
        <v>0</v>
      </c>
      <c r="BR108" s="119"/>
      <c r="BT108" s="120"/>
      <c r="BU108" s="13"/>
      <c r="BV108" s="124"/>
      <c r="BW108" s="13"/>
      <c r="BX108" s="124"/>
      <c r="BY108" s="13"/>
      <c r="BZ108" s="125"/>
      <c r="CA108" s="126"/>
      <c r="CB108" s="127"/>
      <c r="CC108" s="210">
        <f>(ROUND($I108*$AU108,0))*$BU108</f>
        <v>0</v>
      </c>
      <c r="CD108" s="124"/>
      <c r="CE108" s="210">
        <f>(ROUND($I108*$AW108,0))*BW108</f>
        <v>0</v>
      </c>
      <c r="CF108" s="124"/>
      <c r="CG108" s="210">
        <f>(I108-(ROUND((I108*AU108),0))-(ROUND((I108*AW108),0)))*BY108</f>
        <v>0</v>
      </c>
      <c r="CH108" s="125"/>
      <c r="CI108" s="126"/>
      <c r="CJ108" s="127"/>
      <c r="CK108" s="210">
        <f t="shared" si="6"/>
        <v>0</v>
      </c>
      <c r="CL108" s="124"/>
      <c r="CM108" s="210">
        <f t="shared" si="7"/>
        <v>0</v>
      </c>
      <c r="CN108" s="124"/>
      <c r="CO108" s="210">
        <f t="shared" si="8"/>
        <v>0</v>
      </c>
      <c r="CP108" s="125"/>
      <c r="CQ108" s="126"/>
      <c r="CR108" s="127"/>
      <c r="CS108" s="536">
        <f>SUM(CK108:CO108)-SUM(CC108:CG108)</f>
        <v>0</v>
      </c>
      <c r="CT108" s="119"/>
    </row>
    <row r="109" spans="1:98" ht="5.15" customHeight="1" x14ac:dyDescent="0.35">
      <c r="A109" s="115"/>
      <c r="B109" s="32"/>
      <c r="C109" s="46"/>
      <c r="D109" s="32"/>
      <c r="E109" s="32"/>
      <c r="F109" s="36"/>
      <c r="H109" s="29"/>
      <c r="I109" s="139"/>
      <c r="J109" s="140"/>
      <c r="K109" s="141"/>
      <c r="L109" s="142"/>
      <c r="M109" s="139"/>
      <c r="N109" s="140"/>
      <c r="O109" s="141"/>
      <c r="P109" s="142"/>
      <c r="Q109" s="563"/>
      <c r="R109" s="563"/>
      <c r="S109" s="563"/>
      <c r="T109" s="140"/>
      <c r="U109" s="141"/>
      <c r="V109" s="142"/>
      <c r="W109" s="121"/>
      <c r="X109" s="36"/>
      <c r="Z109" s="29"/>
      <c r="AA109" s="32"/>
      <c r="AB109" s="322"/>
      <c r="AD109" s="29"/>
      <c r="AE109" s="528"/>
      <c r="AF109" s="36"/>
      <c r="AH109" s="29"/>
      <c r="AI109" s="139"/>
      <c r="AJ109" s="140"/>
      <c r="AK109" s="141"/>
      <c r="AL109" s="142"/>
      <c r="AM109" s="323"/>
      <c r="AN109" s="140"/>
      <c r="AO109" s="141"/>
      <c r="AP109" s="142"/>
      <c r="AQ109" s="139"/>
      <c r="AR109" s="36"/>
      <c r="AT109" s="29"/>
      <c r="AU109" s="529"/>
      <c r="AV109" s="529"/>
      <c r="AW109" s="529"/>
      <c r="AX109" s="529"/>
      <c r="AY109" s="529"/>
      <c r="AZ109" s="530"/>
      <c r="BA109" s="531"/>
      <c r="BB109" s="532"/>
      <c r="BC109" s="529"/>
      <c r="BD109" s="529"/>
      <c r="BE109" s="529"/>
      <c r="BF109" s="529"/>
      <c r="BG109" s="529"/>
      <c r="BH109" s="36"/>
      <c r="BJ109" s="29"/>
      <c r="BK109" s="121"/>
      <c r="BL109" s="139"/>
      <c r="BM109" s="121"/>
      <c r="BN109" s="139"/>
      <c r="BO109" s="121"/>
      <c r="BP109" s="139"/>
      <c r="BQ109" s="121"/>
      <c r="BR109" s="36"/>
      <c r="BT109" s="29"/>
      <c r="BU109" s="143"/>
      <c r="BV109" s="143"/>
      <c r="BW109" s="143"/>
      <c r="BX109" s="143"/>
      <c r="BY109" s="143"/>
      <c r="BZ109" s="144"/>
      <c r="CA109" s="145"/>
      <c r="CB109" s="146"/>
      <c r="CC109" s="124"/>
      <c r="CD109" s="143"/>
      <c r="CE109" s="124"/>
      <c r="CF109" s="143"/>
      <c r="CG109" s="124"/>
      <c r="CH109" s="144"/>
      <c r="CI109" s="145"/>
      <c r="CJ109" s="146"/>
      <c r="CK109" s="124"/>
      <c r="CL109" s="143"/>
      <c r="CM109" s="124"/>
      <c r="CN109" s="143"/>
      <c r="CO109" s="124"/>
      <c r="CP109" s="144"/>
      <c r="CQ109" s="145"/>
      <c r="CR109" s="146"/>
      <c r="CS109" s="185"/>
      <c r="CT109" s="36"/>
    </row>
    <row r="110" spans="1:98" s="92" customFormat="1" x14ac:dyDescent="0.35">
      <c r="A110" s="118"/>
      <c r="B110" s="46"/>
      <c r="C110" s="243" t="str">
        <f t="shared" si="9"/>
        <v/>
      </c>
      <c r="D110" s="46"/>
      <c r="E110" s="4"/>
      <c r="F110" s="119"/>
      <c r="H110" s="120"/>
      <c r="I110" s="15"/>
      <c r="J110" s="122"/>
      <c r="K110" s="40"/>
      <c r="L110" s="123"/>
      <c r="M110" s="15"/>
      <c r="N110" s="122"/>
      <c r="O110" s="40"/>
      <c r="P110" s="123"/>
      <c r="Q110" s="560"/>
      <c r="R110" s="224"/>
      <c r="S110" s="560"/>
      <c r="T110" s="122"/>
      <c r="U110" s="40"/>
      <c r="V110" s="123"/>
      <c r="W110" s="209">
        <f>$M110-$Q110+$S110</f>
        <v>0</v>
      </c>
      <c r="X110" s="119"/>
      <c r="Z110" s="120"/>
      <c r="AA110" s="1"/>
      <c r="AB110" s="318">
        <v>1</v>
      </c>
      <c r="AD110" s="120"/>
      <c r="AE110" s="535">
        <f>CHOOSE($AB110,0.99943093,1.00632145,1.00146975,0.99856453,0.96673817,0.98892415,0.98892415,0.98892415,0.99876082,1.01516534,1.01472985,0.99881908)</f>
        <v>0.99943093000000005</v>
      </c>
      <c r="AF110" s="119"/>
      <c r="AH110" s="120"/>
      <c r="AI110" s="15"/>
      <c r="AJ110" s="122"/>
      <c r="AK110" s="40"/>
      <c r="AL110" s="123"/>
      <c r="AM110" s="209">
        <f t="shared" si="5"/>
        <v>0</v>
      </c>
      <c r="AN110" s="122"/>
      <c r="AO110" s="40"/>
      <c r="AP110" s="123"/>
      <c r="AQ110" s="15"/>
      <c r="AR110" s="119"/>
      <c r="AT110" s="120"/>
      <c r="AU110" s="14"/>
      <c r="AV110" s="524"/>
      <c r="AW110" s="14"/>
      <c r="AX110" s="524"/>
      <c r="AY110" s="14"/>
      <c r="AZ110" s="525"/>
      <c r="BA110" s="526"/>
      <c r="BB110" s="527"/>
      <c r="BC110" s="14"/>
      <c r="BD110" s="524"/>
      <c r="BE110" s="14"/>
      <c r="BF110" s="524"/>
      <c r="BG110" s="14"/>
      <c r="BH110" s="119"/>
      <c r="BJ110" s="120"/>
      <c r="BK110" s="209">
        <f>ROUND(BQ110*BC110,0)</f>
        <v>0</v>
      </c>
      <c r="BL110" s="121"/>
      <c r="BM110" s="209">
        <f>ROUND($BQ110*BE110,0)</f>
        <v>0</v>
      </c>
      <c r="BN110" s="121"/>
      <c r="BO110" s="209">
        <f>BQ110-BK110-BM110</f>
        <v>0</v>
      </c>
      <c r="BP110" s="121"/>
      <c r="BQ110" s="209">
        <f>$AM110-$AQ110</f>
        <v>0</v>
      </c>
      <c r="BR110" s="119"/>
      <c r="BT110" s="120"/>
      <c r="BU110" s="13"/>
      <c r="BV110" s="124"/>
      <c r="BW110" s="13"/>
      <c r="BX110" s="124"/>
      <c r="BY110" s="13"/>
      <c r="BZ110" s="125"/>
      <c r="CA110" s="126"/>
      <c r="CB110" s="127"/>
      <c r="CC110" s="210">
        <f>(ROUND($I110*$AU110,0))*$BU110</f>
        <v>0</v>
      </c>
      <c r="CD110" s="124"/>
      <c r="CE110" s="210">
        <f>(ROUND($I110*$AW110,0))*BW110</f>
        <v>0</v>
      </c>
      <c r="CF110" s="124"/>
      <c r="CG110" s="210">
        <f>(I110-(ROUND((I110*AU110),0))-(ROUND((I110*AW110),0)))*BY110</f>
        <v>0</v>
      </c>
      <c r="CH110" s="125"/>
      <c r="CI110" s="126"/>
      <c r="CJ110" s="127"/>
      <c r="CK110" s="210">
        <f t="shared" si="6"/>
        <v>0</v>
      </c>
      <c r="CL110" s="124"/>
      <c r="CM110" s="210">
        <f t="shared" si="7"/>
        <v>0</v>
      </c>
      <c r="CN110" s="124"/>
      <c r="CO110" s="210">
        <f t="shared" si="8"/>
        <v>0</v>
      </c>
      <c r="CP110" s="125"/>
      <c r="CQ110" s="126"/>
      <c r="CR110" s="127"/>
      <c r="CS110" s="536">
        <f>SUM(CK110:CO110)-SUM(CC110:CG110)</f>
        <v>0</v>
      </c>
      <c r="CT110" s="119"/>
    </row>
    <row r="111" spans="1:98" ht="5.15" customHeight="1" x14ac:dyDescent="0.35">
      <c r="A111" s="115"/>
      <c r="B111" s="32"/>
      <c r="C111" s="46"/>
      <c r="D111" s="32"/>
      <c r="E111" s="32"/>
      <c r="F111" s="36"/>
      <c r="H111" s="29"/>
      <c r="I111" s="139"/>
      <c r="J111" s="140"/>
      <c r="K111" s="141"/>
      <c r="L111" s="142"/>
      <c r="M111" s="139"/>
      <c r="N111" s="140"/>
      <c r="O111" s="141"/>
      <c r="P111" s="142"/>
      <c r="Q111" s="563"/>
      <c r="R111" s="563"/>
      <c r="S111" s="563"/>
      <c r="T111" s="140"/>
      <c r="U111" s="141"/>
      <c r="V111" s="142"/>
      <c r="W111" s="121"/>
      <c r="X111" s="36"/>
      <c r="Z111" s="29"/>
      <c r="AA111" s="32"/>
      <c r="AB111" s="322"/>
      <c r="AD111" s="29"/>
      <c r="AE111" s="528"/>
      <c r="AF111" s="36"/>
      <c r="AH111" s="29"/>
      <c r="AI111" s="139"/>
      <c r="AJ111" s="140"/>
      <c r="AK111" s="141"/>
      <c r="AL111" s="142"/>
      <c r="AM111" s="323"/>
      <c r="AN111" s="140"/>
      <c r="AO111" s="141"/>
      <c r="AP111" s="142"/>
      <c r="AQ111" s="139"/>
      <c r="AR111" s="36"/>
      <c r="AT111" s="29"/>
      <c r="AU111" s="529"/>
      <c r="AV111" s="529"/>
      <c r="AW111" s="529"/>
      <c r="AX111" s="529"/>
      <c r="AY111" s="529"/>
      <c r="AZ111" s="530"/>
      <c r="BA111" s="531"/>
      <c r="BB111" s="532"/>
      <c r="BC111" s="529"/>
      <c r="BD111" s="529"/>
      <c r="BE111" s="529"/>
      <c r="BF111" s="529"/>
      <c r="BG111" s="529"/>
      <c r="BH111" s="36"/>
      <c r="BJ111" s="29"/>
      <c r="BK111" s="121"/>
      <c r="BL111" s="139"/>
      <c r="BM111" s="121"/>
      <c r="BN111" s="139"/>
      <c r="BO111" s="121"/>
      <c r="BP111" s="139"/>
      <c r="BQ111" s="121"/>
      <c r="BR111" s="36"/>
      <c r="BT111" s="29"/>
      <c r="BU111" s="143"/>
      <c r="BV111" s="143"/>
      <c r="BW111" s="143"/>
      <c r="BX111" s="143"/>
      <c r="BY111" s="143"/>
      <c r="BZ111" s="144"/>
      <c r="CA111" s="145"/>
      <c r="CB111" s="146"/>
      <c r="CC111" s="124"/>
      <c r="CD111" s="143"/>
      <c r="CE111" s="124"/>
      <c r="CF111" s="143"/>
      <c r="CG111" s="124"/>
      <c r="CH111" s="144"/>
      <c r="CI111" s="145"/>
      <c r="CJ111" s="146"/>
      <c r="CK111" s="124"/>
      <c r="CL111" s="143"/>
      <c r="CM111" s="124"/>
      <c r="CN111" s="143"/>
      <c r="CO111" s="124"/>
      <c r="CP111" s="144"/>
      <c r="CQ111" s="145"/>
      <c r="CR111" s="146"/>
      <c r="CS111" s="185"/>
      <c r="CT111" s="36"/>
    </row>
    <row r="112" spans="1:98" s="92" customFormat="1" x14ac:dyDescent="0.35">
      <c r="A112" s="118"/>
      <c r="B112" s="46"/>
      <c r="C112" s="243" t="str">
        <f t="shared" si="9"/>
        <v/>
      </c>
      <c r="D112" s="46"/>
      <c r="E112" s="4"/>
      <c r="F112" s="119"/>
      <c r="H112" s="120"/>
      <c r="I112" s="15"/>
      <c r="J112" s="122"/>
      <c r="K112" s="40"/>
      <c r="L112" s="123"/>
      <c r="M112" s="15"/>
      <c r="N112" s="122"/>
      <c r="O112" s="40"/>
      <c r="P112" s="123"/>
      <c r="Q112" s="560"/>
      <c r="R112" s="224"/>
      <c r="S112" s="560"/>
      <c r="T112" s="122"/>
      <c r="U112" s="40"/>
      <c r="V112" s="123"/>
      <c r="W112" s="209">
        <f>$M112-$Q112+$S112</f>
        <v>0</v>
      </c>
      <c r="X112" s="119"/>
      <c r="Z112" s="120"/>
      <c r="AA112" s="1"/>
      <c r="AB112" s="318">
        <v>1</v>
      </c>
      <c r="AD112" s="120"/>
      <c r="AE112" s="535">
        <f>CHOOSE($AB112,0.99943093,1.00632145,1.00146975,0.99856453,0.96673817,0.98892415,0.98892415,0.98892415,0.99876082,1.01516534,1.01472985,0.99881908)</f>
        <v>0.99943093000000005</v>
      </c>
      <c r="AF112" s="119"/>
      <c r="AH112" s="120"/>
      <c r="AI112" s="15"/>
      <c r="AJ112" s="122"/>
      <c r="AK112" s="40"/>
      <c r="AL112" s="123"/>
      <c r="AM112" s="209">
        <f t="shared" si="5"/>
        <v>0</v>
      </c>
      <c r="AN112" s="122"/>
      <c r="AO112" s="40"/>
      <c r="AP112" s="123"/>
      <c r="AQ112" s="15"/>
      <c r="AR112" s="119"/>
      <c r="AT112" s="120"/>
      <c r="AU112" s="14"/>
      <c r="AV112" s="524"/>
      <c r="AW112" s="14"/>
      <c r="AX112" s="524"/>
      <c r="AY112" s="14"/>
      <c r="AZ112" s="525"/>
      <c r="BA112" s="526"/>
      <c r="BB112" s="527"/>
      <c r="BC112" s="14"/>
      <c r="BD112" s="524"/>
      <c r="BE112" s="14"/>
      <c r="BF112" s="524"/>
      <c r="BG112" s="14"/>
      <c r="BH112" s="119"/>
      <c r="BJ112" s="120"/>
      <c r="BK112" s="209">
        <f>ROUND(BQ112*BC112,0)</f>
        <v>0</v>
      </c>
      <c r="BL112" s="121"/>
      <c r="BM112" s="209">
        <f>ROUND($BQ112*BE112,0)</f>
        <v>0</v>
      </c>
      <c r="BN112" s="121"/>
      <c r="BO112" s="209">
        <f>BQ112-BK112-BM112</f>
        <v>0</v>
      </c>
      <c r="BP112" s="121"/>
      <c r="BQ112" s="209">
        <f>$AM112-$AQ112</f>
        <v>0</v>
      </c>
      <c r="BR112" s="119"/>
      <c r="BT112" s="120"/>
      <c r="BU112" s="13"/>
      <c r="BV112" s="124"/>
      <c r="BW112" s="13"/>
      <c r="BX112" s="124"/>
      <c r="BY112" s="13"/>
      <c r="BZ112" s="125"/>
      <c r="CA112" s="126"/>
      <c r="CB112" s="127"/>
      <c r="CC112" s="210">
        <f>(ROUND($I112*$AU112,0))*$BU112</f>
        <v>0</v>
      </c>
      <c r="CD112" s="124"/>
      <c r="CE112" s="210">
        <f>(ROUND($I112*$AW112,0))*BW112</f>
        <v>0</v>
      </c>
      <c r="CF112" s="124"/>
      <c r="CG112" s="210">
        <f>(I112-(ROUND((I112*AU112),0))-(ROUND((I112*AW112),0)))*BY112</f>
        <v>0</v>
      </c>
      <c r="CH112" s="125"/>
      <c r="CI112" s="126"/>
      <c r="CJ112" s="127"/>
      <c r="CK112" s="210">
        <f t="shared" si="6"/>
        <v>0</v>
      </c>
      <c r="CL112" s="124"/>
      <c r="CM112" s="210">
        <f t="shared" si="7"/>
        <v>0</v>
      </c>
      <c r="CN112" s="124"/>
      <c r="CO112" s="210">
        <f t="shared" si="8"/>
        <v>0</v>
      </c>
      <c r="CP112" s="125"/>
      <c r="CQ112" s="126"/>
      <c r="CR112" s="127"/>
      <c r="CS112" s="536">
        <f>SUM(CK112:CO112)-SUM(CC112:CG112)</f>
        <v>0</v>
      </c>
      <c r="CT112" s="119"/>
    </row>
    <row r="113" spans="1:99" ht="5.15" customHeight="1" x14ac:dyDescent="0.35">
      <c r="A113" s="115"/>
      <c r="B113" s="32"/>
      <c r="C113" s="46"/>
      <c r="D113" s="32"/>
      <c r="E113" s="32"/>
      <c r="F113" s="36"/>
      <c r="H113" s="29"/>
      <c r="I113" s="139"/>
      <c r="J113" s="140"/>
      <c r="K113" s="141"/>
      <c r="L113" s="142"/>
      <c r="M113" s="139"/>
      <c r="N113" s="140"/>
      <c r="O113" s="141"/>
      <c r="P113" s="142"/>
      <c r="Q113" s="563"/>
      <c r="R113" s="563"/>
      <c r="S113" s="563"/>
      <c r="T113" s="140"/>
      <c r="U113" s="141"/>
      <c r="V113" s="142"/>
      <c r="W113" s="121"/>
      <c r="X113" s="36"/>
      <c r="Z113" s="29"/>
      <c r="AA113" s="32"/>
      <c r="AB113" s="322"/>
      <c r="AD113" s="29"/>
      <c r="AE113" s="528"/>
      <c r="AF113" s="36"/>
      <c r="AH113" s="29"/>
      <c r="AI113" s="139"/>
      <c r="AJ113" s="140"/>
      <c r="AK113" s="141"/>
      <c r="AL113" s="142"/>
      <c r="AM113" s="323"/>
      <c r="AN113" s="140"/>
      <c r="AO113" s="141"/>
      <c r="AP113" s="142"/>
      <c r="AQ113" s="139"/>
      <c r="AR113" s="36"/>
      <c r="AT113" s="29"/>
      <c r="AU113" s="529"/>
      <c r="AV113" s="529"/>
      <c r="AW113" s="529"/>
      <c r="AX113" s="529"/>
      <c r="AY113" s="529"/>
      <c r="AZ113" s="530"/>
      <c r="BA113" s="531"/>
      <c r="BB113" s="532"/>
      <c r="BC113" s="529"/>
      <c r="BD113" s="529"/>
      <c r="BE113" s="529"/>
      <c r="BF113" s="529"/>
      <c r="BG113" s="529"/>
      <c r="BH113" s="36"/>
      <c r="BJ113" s="29"/>
      <c r="BK113" s="121"/>
      <c r="BL113" s="139"/>
      <c r="BM113" s="121"/>
      <c r="BN113" s="139"/>
      <c r="BO113" s="121"/>
      <c r="BP113" s="139"/>
      <c r="BQ113" s="121"/>
      <c r="BR113" s="36"/>
      <c r="BT113" s="29"/>
      <c r="BU113" s="143"/>
      <c r="BV113" s="143"/>
      <c r="BW113" s="143"/>
      <c r="BX113" s="143"/>
      <c r="BY113" s="143"/>
      <c r="BZ113" s="144"/>
      <c r="CA113" s="145"/>
      <c r="CB113" s="146"/>
      <c r="CC113" s="124"/>
      <c r="CD113" s="143"/>
      <c r="CE113" s="124"/>
      <c r="CF113" s="143"/>
      <c r="CG113" s="124"/>
      <c r="CH113" s="144"/>
      <c r="CI113" s="145"/>
      <c r="CJ113" s="146"/>
      <c r="CK113" s="124"/>
      <c r="CL113" s="143"/>
      <c r="CM113" s="124"/>
      <c r="CN113" s="143"/>
      <c r="CO113" s="124"/>
      <c r="CP113" s="144"/>
      <c r="CQ113" s="145"/>
      <c r="CR113" s="146"/>
      <c r="CS113" s="185"/>
      <c r="CT113" s="36"/>
    </row>
    <row r="114" spans="1:99" s="92" customFormat="1" x14ac:dyDescent="0.35">
      <c r="A114" s="118"/>
      <c r="B114" s="46"/>
      <c r="C114" s="243" t="str">
        <f t="shared" si="9"/>
        <v/>
      </c>
      <c r="D114" s="46"/>
      <c r="E114" s="4"/>
      <c r="F114" s="119"/>
      <c r="H114" s="120"/>
      <c r="I114" s="15"/>
      <c r="J114" s="122"/>
      <c r="K114" s="40"/>
      <c r="L114" s="123"/>
      <c r="M114" s="15"/>
      <c r="N114" s="122"/>
      <c r="O114" s="40"/>
      <c r="P114" s="123"/>
      <c r="Q114" s="560"/>
      <c r="R114" s="224"/>
      <c r="S114" s="560"/>
      <c r="T114" s="122"/>
      <c r="U114" s="40"/>
      <c r="V114" s="123"/>
      <c r="W114" s="209">
        <f>$M114-$Q114+$S114</f>
        <v>0</v>
      </c>
      <c r="X114" s="119"/>
      <c r="Z114" s="120"/>
      <c r="AA114" s="1"/>
      <c r="AB114" s="318">
        <v>1</v>
      </c>
      <c r="AD114" s="120"/>
      <c r="AE114" s="535">
        <f>CHOOSE($AB114,0.99943093,1.00632145,1.00146975,0.99856453,0.96673817,0.98892415,0.98892415,0.98892415,0.99876082,1.01516534,1.01472985,0.99881908)</f>
        <v>0.99943093000000005</v>
      </c>
      <c r="AF114" s="119"/>
      <c r="AH114" s="120"/>
      <c r="AI114" s="15"/>
      <c r="AJ114" s="122"/>
      <c r="AK114" s="40"/>
      <c r="AL114" s="123"/>
      <c r="AM114" s="209">
        <f t="shared" si="5"/>
        <v>0</v>
      </c>
      <c r="AN114" s="122"/>
      <c r="AO114" s="40"/>
      <c r="AP114" s="123"/>
      <c r="AQ114" s="15"/>
      <c r="AR114" s="119"/>
      <c r="AT114" s="120"/>
      <c r="AU114" s="14"/>
      <c r="AV114" s="524"/>
      <c r="AW114" s="14"/>
      <c r="AX114" s="524"/>
      <c r="AY114" s="14"/>
      <c r="AZ114" s="525"/>
      <c r="BA114" s="526"/>
      <c r="BB114" s="527"/>
      <c r="BC114" s="14"/>
      <c r="BD114" s="524"/>
      <c r="BE114" s="14"/>
      <c r="BF114" s="524"/>
      <c r="BG114" s="14"/>
      <c r="BH114" s="119"/>
      <c r="BJ114" s="120"/>
      <c r="BK114" s="209">
        <f>ROUND(BQ114*BC114,0)</f>
        <v>0</v>
      </c>
      <c r="BL114" s="121"/>
      <c r="BM114" s="209">
        <f>ROUND($BQ114*BE114,0)</f>
        <v>0</v>
      </c>
      <c r="BN114" s="121"/>
      <c r="BO114" s="209">
        <f>BQ114-BK114-BM114</f>
        <v>0</v>
      </c>
      <c r="BP114" s="121"/>
      <c r="BQ114" s="209">
        <f>$AM114-$AQ114</f>
        <v>0</v>
      </c>
      <c r="BR114" s="119"/>
      <c r="BT114" s="120"/>
      <c r="BU114" s="13"/>
      <c r="BV114" s="124"/>
      <c r="BW114" s="13"/>
      <c r="BX114" s="124"/>
      <c r="BY114" s="13"/>
      <c r="BZ114" s="125"/>
      <c r="CA114" s="126"/>
      <c r="CB114" s="127"/>
      <c r="CC114" s="210">
        <f>(ROUND($I114*$AU114,0))*$BU114</f>
        <v>0</v>
      </c>
      <c r="CD114" s="124"/>
      <c r="CE114" s="210">
        <f>(ROUND($I114*$AW114,0))*BW114</f>
        <v>0</v>
      </c>
      <c r="CF114" s="124"/>
      <c r="CG114" s="210">
        <f>(I114-(ROUND((I114*AU114),0))-(ROUND((I114*AW114),0)))*BY114</f>
        <v>0</v>
      </c>
      <c r="CH114" s="125"/>
      <c r="CI114" s="126"/>
      <c r="CJ114" s="127"/>
      <c r="CK114" s="210">
        <f t="shared" si="6"/>
        <v>0</v>
      </c>
      <c r="CL114" s="124"/>
      <c r="CM114" s="210">
        <f t="shared" si="7"/>
        <v>0</v>
      </c>
      <c r="CN114" s="124"/>
      <c r="CO114" s="210">
        <f t="shared" si="8"/>
        <v>0</v>
      </c>
      <c r="CP114" s="125"/>
      <c r="CQ114" s="126"/>
      <c r="CR114" s="127"/>
      <c r="CS114" s="536">
        <f>SUM(CK114:CO114)-SUM(CC114:CG114)</f>
        <v>0</v>
      </c>
      <c r="CT114" s="119"/>
    </row>
    <row r="115" spans="1:99" ht="5.15" customHeight="1" x14ac:dyDescent="0.35">
      <c r="A115" s="115"/>
      <c r="B115" s="32"/>
      <c r="C115" s="46"/>
      <c r="D115" s="32"/>
      <c r="E115" s="32"/>
      <c r="F115" s="36"/>
      <c r="H115" s="29"/>
      <c r="I115" s="139"/>
      <c r="J115" s="140"/>
      <c r="K115" s="141"/>
      <c r="L115" s="142"/>
      <c r="M115" s="139"/>
      <c r="N115" s="140"/>
      <c r="O115" s="141"/>
      <c r="P115" s="142"/>
      <c r="Q115" s="563"/>
      <c r="R115" s="563"/>
      <c r="S115" s="563"/>
      <c r="T115" s="140"/>
      <c r="U115" s="141"/>
      <c r="V115" s="142"/>
      <c r="W115" s="121"/>
      <c r="X115" s="36"/>
      <c r="Z115" s="29"/>
      <c r="AA115" s="32"/>
      <c r="AB115" s="322"/>
      <c r="AD115" s="29"/>
      <c r="AE115" s="528"/>
      <c r="AF115" s="36"/>
      <c r="AH115" s="29"/>
      <c r="AI115" s="139"/>
      <c r="AJ115" s="140"/>
      <c r="AK115" s="141"/>
      <c r="AL115" s="142"/>
      <c r="AM115" s="323"/>
      <c r="AN115" s="140"/>
      <c r="AO115" s="141"/>
      <c r="AP115" s="142"/>
      <c r="AQ115" s="139"/>
      <c r="AR115" s="36"/>
      <c r="AT115" s="29"/>
      <c r="AU115" s="529"/>
      <c r="AV115" s="529"/>
      <c r="AW115" s="529"/>
      <c r="AX115" s="529"/>
      <c r="AY115" s="529"/>
      <c r="AZ115" s="530"/>
      <c r="BA115" s="531"/>
      <c r="BB115" s="532"/>
      <c r="BC115" s="529"/>
      <c r="BD115" s="529"/>
      <c r="BE115" s="529"/>
      <c r="BF115" s="529"/>
      <c r="BG115" s="529"/>
      <c r="BH115" s="36"/>
      <c r="BJ115" s="29"/>
      <c r="BK115" s="121"/>
      <c r="BL115" s="139"/>
      <c r="BM115" s="121"/>
      <c r="BN115" s="139"/>
      <c r="BO115" s="121"/>
      <c r="BP115" s="139"/>
      <c r="BQ115" s="121"/>
      <c r="BR115" s="36"/>
      <c r="BT115" s="29"/>
      <c r="BU115" s="143"/>
      <c r="BV115" s="143"/>
      <c r="BW115" s="143"/>
      <c r="BX115" s="143"/>
      <c r="BY115" s="143"/>
      <c r="BZ115" s="144"/>
      <c r="CA115" s="145"/>
      <c r="CB115" s="146"/>
      <c r="CC115" s="124"/>
      <c r="CD115" s="143"/>
      <c r="CE115" s="124"/>
      <c r="CF115" s="143"/>
      <c r="CG115" s="124"/>
      <c r="CH115" s="144"/>
      <c r="CI115" s="145"/>
      <c r="CJ115" s="146"/>
      <c r="CK115" s="124"/>
      <c r="CL115" s="143"/>
      <c r="CM115" s="124"/>
      <c r="CN115" s="143"/>
      <c r="CO115" s="124"/>
      <c r="CP115" s="144"/>
      <c r="CQ115" s="145"/>
      <c r="CR115" s="146"/>
      <c r="CS115" s="185"/>
      <c r="CT115" s="36"/>
    </row>
    <row r="116" spans="1:99" s="92" customFormat="1" x14ac:dyDescent="0.35">
      <c r="A116" s="118"/>
      <c r="B116" s="46"/>
      <c r="C116" s="11"/>
      <c r="D116" s="46"/>
      <c r="E116" s="4"/>
      <c r="F116" s="119"/>
      <c r="H116" s="120"/>
      <c r="I116" s="15"/>
      <c r="J116" s="122"/>
      <c r="K116" s="40"/>
      <c r="L116" s="123"/>
      <c r="M116" s="15"/>
      <c r="N116" s="122"/>
      <c r="O116" s="40"/>
      <c r="P116" s="123"/>
      <c r="Q116" s="560"/>
      <c r="R116" s="224"/>
      <c r="S116" s="560"/>
      <c r="T116" s="122"/>
      <c r="U116" s="40"/>
      <c r="V116" s="123"/>
      <c r="W116" s="209">
        <f>$M116-$Q116+$S116</f>
        <v>0</v>
      </c>
      <c r="X116" s="119"/>
      <c r="Z116" s="120"/>
      <c r="AA116" s="1"/>
      <c r="AB116" s="318">
        <v>1</v>
      </c>
      <c r="AD116" s="120"/>
      <c r="AE116" s="535">
        <f>CHOOSE($AB116,0.99943093,1.00632145,1.00146975,0.99856453,0.96673817,0.98892415,0.98892415,0.98892415,0.99876082,1.01516534,1.01472985,0.99881908)</f>
        <v>0.99943093000000005</v>
      </c>
      <c r="AF116" s="119"/>
      <c r="AH116" s="120"/>
      <c r="AI116" s="15"/>
      <c r="AJ116" s="122"/>
      <c r="AK116" s="40"/>
      <c r="AL116" s="123"/>
      <c r="AM116" s="209">
        <f t="shared" si="5"/>
        <v>0</v>
      </c>
      <c r="AN116" s="122"/>
      <c r="AO116" s="40"/>
      <c r="AP116" s="123"/>
      <c r="AQ116" s="15"/>
      <c r="AR116" s="119"/>
      <c r="AT116" s="120"/>
      <c r="AU116" s="14"/>
      <c r="AV116" s="524"/>
      <c r="AW116" s="14"/>
      <c r="AX116" s="524"/>
      <c r="AY116" s="14"/>
      <c r="AZ116" s="525"/>
      <c r="BA116" s="526"/>
      <c r="BB116" s="527"/>
      <c r="BC116" s="14"/>
      <c r="BD116" s="524"/>
      <c r="BE116" s="14"/>
      <c r="BF116" s="524"/>
      <c r="BG116" s="14"/>
      <c r="BH116" s="119"/>
      <c r="BJ116" s="120"/>
      <c r="BK116" s="209">
        <f>ROUND(BQ116*BC116,0)</f>
        <v>0</v>
      </c>
      <c r="BL116" s="121"/>
      <c r="BM116" s="209">
        <f>ROUND($BQ116*BE116,0)</f>
        <v>0</v>
      </c>
      <c r="BN116" s="121"/>
      <c r="BO116" s="209">
        <f>BQ116-BK116-BM116</f>
        <v>0</v>
      </c>
      <c r="BP116" s="121"/>
      <c r="BQ116" s="209">
        <f>$AM116-$AQ116</f>
        <v>0</v>
      </c>
      <c r="BR116" s="119"/>
      <c r="BT116" s="120"/>
      <c r="BU116" s="13"/>
      <c r="BV116" s="124"/>
      <c r="BW116" s="13"/>
      <c r="BX116" s="124"/>
      <c r="BY116" s="13"/>
      <c r="BZ116" s="125"/>
      <c r="CA116" s="126"/>
      <c r="CB116" s="127"/>
      <c r="CC116" s="210">
        <f>(ROUND($I116*$AU116,0))*$BU116</f>
        <v>0</v>
      </c>
      <c r="CD116" s="124"/>
      <c r="CE116" s="210">
        <f>(ROUND($I116*$AW116,0))*BW116</f>
        <v>0</v>
      </c>
      <c r="CF116" s="124"/>
      <c r="CG116" s="210">
        <f>(I116-(ROUND((I116*AU116),0))-(ROUND((I116*AW116),0)))*BY116</f>
        <v>0</v>
      </c>
      <c r="CH116" s="125"/>
      <c r="CI116" s="126"/>
      <c r="CJ116" s="127"/>
      <c r="CK116" s="210">
        <f t="shared" si="6"/>
        <v>0</v>
      </c>
      <c r="CL116" s="124"/>
      <c r="CM116" s="210">
        <f t="shared" si="7"/>
        <v>0</v>
      </c>
      <c r="CN116" s="124"/>
      <c r="CO116" s="210">
        <f t="shared" si="8"/>
        <v>0</v>
      </c>
      <c r="CP116" s="125"/>
      <c r="CQ116" s="126"/>
      <c r="CR116" s="127"/>
      <c r="CS116" s="536">
        <f>SUM(CK116:CO116)-SUM(CC116:CG116)</f>
        <v>0</v>
      </c>
      <c r="CT116" s="119"/>
    </row>
    <row r="117" spans="1:99" ht="5.15" customHeight="1" x14ac:dyDescent="0.35">
      <c r="A117" s="115"/>
      <c r="B117" s="32"/>
      <c r="C117" s="46"/>
      <c r="D117" s="32"/>
      <c r="E117" s="32"/>
      <c r="F117" s="36"/>
      <c r="H117" s="29"/>
      <c r="I117" s="139"/>
      <c r="J117" s="140"/>
      <c r="K117" s="141"/>
      <c r="L117" s="142"/>
      <c r="M117" s="139"/>
      <c r="N117" s="140"/>
      <c r="O117" s="141"/>
      <c r="P117" s="142"/>
      <c r="Q117" s="563"/>
      <c r="R117" s="563"/>
      <c r="S117" s="563"/>
      <c r="T117" s="140"/>
      <c r="U117" s="141"/>
      <c r="V117" s="142"/>
      <c r="W117" s="121"/>
      <c r="X117" s="36"/>
      <c r="Z117" s="29"/>
      <c r="AA117" s="32"/>
      <c r="AB117" s="322"/>
      <c r="AD117" s="29"/>
      <c r="AE117" s="528"/>
      <c r="AF117" s="36"/>
      <c r="AH117" s="29"/>
      <c r="AI117" s="139"/>
      <c r="AJ117" s="140"/>
      <c r="AK117" s="141"/>
      <c r="AL117" s="142"/>
      <c r="AM117" s="323"/>
      <c r="AN117" s="140"/>
      <c r="AO117" s="141"/>
      <c r="AP117" s="142"/>
      <c r="AQ117" s="139"/>
      <c r="AR117" s="36"/>
      <c r="AT117" s="29"/>
      <c r="AU117" s="529"/>
      <c r="AV117" s="529"/>
      <c r="AW117" s="529"/>
      <c r="AX117" s="529"/>
      <c r="AY117" s="529"/>
      <c r="AZ117" s="530"/>
      <c r="BA117" s="531"/>
      <c r="BB117" s="532"/>
      <c r="BC117" s="529"/>
      <c r="BD117" s="529"/>
      <c r="BE117" s="529"/>
      <c r="BF117" s="529"/>
      <c r="BG117" s="529"/>
      <c r="BH117" s="36"/>
      <c r="BJ117" s="29"/>
      <c r="BK117" s="121"/>
      <c r="BL117" s="139"/>
      <c r="BM117" s="121"/>
      <c r="BN117" s="139"/>
      <c r="BO117" s="121"/>
      <c r="BP117" s="139"/>
      <c r="BQ117" s="121"/>
      <c r="BR117" s="36"/>
      <c r="BT117" s="29"/>
      <c r="BU117" s="143"/>
      <c r="BV117" s="143"/>
      <c r="BW117" s="143"/>
      <c r="BX117" s="143"/>
      <c r="BY117" s="143"/>
      <c r="BZ117" s="144"/>
      <c r="CA117" s="145"/>
      <c r="CB117" s="146"/>
      <c r="CC117" s="124"/>
      <c r="CD117" s="143"/>
      <c r="CE117" s="124"/>
      <c r="CF117" s="143"/>
      <c r="CG117" s="124"/>
      <c r="CH117" s="144"/>
      <c r="CI117" s="145"/>
      <c r="CJ117" s="146"/>
      <c r="CK117" s="124"/>
      <c r="CL117" s="143"/>
      <c r="CM117" s="124"/>
      <c r="CN117" s="143"/>
      <c r="CO117" s="124"/>
      <c r="CP117" s="144"/>
      <c r="CQ117" s="145"/>
      <c r="CR117" s="146"/>
      <c r="CS117" s="185"/>
      <c r="CT117" s="36"/>
    </row>
    <row r="118" spans="1:99" s="92" customFormat="1" x14ac:dyDescent="0.35">
      <c r="A118" s="118"/>
      <c r="B118" s="46"/>
      <c r="C118" s="11"/>
      <c r="D118" s="46"/>
      <c r="E118" s="4"/>
      <c r="F118" s="119"/>
      <c r="H118" s="120"/>
      <c r="I118" s="15"/>
      <c r="J118" s="122"/>
      <c r="K118" s="40"/>
      <c r="L118" s="123"/>
      <c r="M118" s="15"/>
      <c r="N118" s="122"/>
      <c r="O118" s="40"/>
      <c r="P118" s="123"/>
      <c r="Q118" s="560"/>
      <c r="R118" s="224"/>
      <c r="S118" s="560"/>
      <c r="T118" s="122"/>
      <c r="U118" s="40"/>
      <c r="V118" s="123"/>
      <c r="W118" s="209">
        <f>$M118-$Q118+$S118</f>
        <v>0</v>
      </c>
      <c r="X118" s="119"/>
      <c r="Z118" s="120"/>
      <c r="AA118" s="1"/>
      <c r="AB118" s="318">
        <v>1</v>
      </c>
      <c r="AD118" s="120"/>
      <c r="AE118" s="535">
        <f>CHOOSE($AB118,0.99943093,1.00632145,1.00146975,0.99856453,0.96673817,0.98892415,0.98892415,0.98892415,0.99876082,1.01516534,1.01472985,0.99881908)</f>
        <v>0.99943093000000005</v>
      </c>
      <c r="AF118" s="119"/>
      <c r="AH118" s="120"/>
      <c r="AI118" s="15"/>
      <c r="AJ118" s="122"/>
      <c r="AK118" s="40"/>
      <c r="AL118" s="123"/>
      <c r="AM118" s="209">
        <f t="shared" si="5"/>
        <v>0</v>
      </c>
      <c r="AN118" s="122"/>
      <c r="AO118" s="40"/>
      <c r="AP118" s="123"/>
      <c r="AQ118" s="15"/>
      <c r="AR118" s="119"/>
      <c r="AT118" s="120"/>
      <c r="AU118" s="14"/>
      <c r="AV118" s="524"/>
      <c r="AW118" s="14"/>
      <c r="AX118" s="524"/>
      <c r="AY118" s="14"/>
      <c r="AZ118" s="525"/>
      <c r="BA118" s="526"/>
      <c r="BB118" s="527"/>
      <c r="BC118" s="14"/>
      <c r="BD118" s="524"/>
      <c r="BE118" s="14"/>
      <c r="BF118" s="524"/>
      <c r="BG118" s="14"/>
      <c r="BH118" s="119"/>
      <c r="BJ118" s="120"/>
      <c r="BK118" s="209">
        <f>ROUND(BQ118*BC118,0)</f>
        <v>0</v>
      </c>
      <c r="BL118" s="121"/>
      <c r="BM118" s="209">
        <f>ROUND($BQ118*BE118,0)</f>
        <v>0</v>
      </c>
      <c r="BN118" s="121"/>
      <c r="BO118" s="209">
        <f>BQ118-BK118-BM118</f>
        <v>0</v>
      </c>
      <c r="BP118" s="121"/>
      <c r="BQ118" s="209">
        <f>$AM118-$AQ118</f>
        <v>0</v>
      </c>
      <c r="BR118" s="119"/>
      <c r="BT118" s="120"/>
      <c r="BU118" s="13"/>
      <c r="BV118" s="124"/>
      <c r="BW118" s="13"/>
      <c r="BX118" s="124"/>
      <c r="BY118" s="13"/>
      <c r="BZ118" s="125"/>
      <c r="CA118" s="126"/>
      <c r="CB118" s="127"/>
      <c r="CC118" s="210">
        <f>(ROUND($I118*$AU118,0))*$BU118</f>
        <v>0</v>
      </c>
      <c r="CD118" s="124"/>
      <c r="CE118" s="210">
        <f>(ROUND($I118*$AW118,0))*BW118</f>
        <v>0</v>
      </c>
      <c r="CF118" s="124"/>
      <c r="CG118" s="210">
        <f>(I118-(ROUND((I118*AU118),0))-(ROUND((I118*AW118),0)))*BY118</f>
        <v>0</v>
      </c>
      <c r="CH118" s="125"/>
      <c r="CI118" s="126"/>
      <c r="CJ118" s="127"/>
      <c r="CK118" s="210">
        <f t="shared" si="6"/>
        <v>0</v>
      </c>
      <c r="CL118" s="124"/>
      <c r="CM118" s="210">
        <f t="shared" si="7"/>
        <v>0</v>
      </c>
      <c r="CN118" s="124"/>
      <c r="CO118" s="210">
        <f t="shared" si="8"/>
        <v>0</v>
      </c>
      <c r="CP118" s="125"/>
      <c r="CQ118" s="126"/>
      <c r="CR118" s="127"/>
      <c r="CS118" s="536">
        <f>SUM(CK118:CO118)-SUM(CC118:CG118)</f>
        <v>0</v>
      </c>
      <c r="CT118" s="119"/>
    </row>
    <row r="119" spans="1:99" ht="5.15" customHeight="1" thickBot="1" x14ac:dyDescent="0.4">
      <c r="A119" s="115"/>
      <c r="B119" s="29"/>
      <c r="C119" s="46"/>
      <c r="D119" s="32"/>
      <c r="E119" s="32"/>
      <c r="F119" s="36"/>
      <c r="G119" s="312"/>
      <c r="H119" s="29"/>
      <c r="I119" s="139"/>
      <c r="J119" s="140"/>
      <c r="K119" s="328"/>
      <c r="L119" s="142"/>
      <c r="M119" s="139"/>
      <c r="N119" s="140"/>
      <c r="O119" s="141"/>
      <c r="P119" s="142"/>
      <c r="Q119" s="563"/>
      <c r="R119" s="563"/>
      <c r="S119" s="563"/>
      <c r="T119" s="140"/>
      <c r="U119" s="141"/>
      <c r="V119" s="142"/>
      <c r="W119" s="121"/>
      <c r="X119" s="36"/>
      <c r="Z119" s="29"/>
      <c r="AA119" s="32"/>
      <c r="AB119" s="322"/>
      <c r="AD119" s="29"/>
      <c r="AE119" s="528"/>
      <c r="AF119" s="36"/>
      <c r="AG119" s="312"/>
      <c r="AH119" s="29"/>
      <c r="AI119" s="139"/>
      <c r="AJ119" s="140"/>
      <c r="AK119" s="141"/>
      <c r="AL119" s="142"/>
      <c r="AM119" s="121"/>
      <c r="AN119" s="140"/>
      <c r="AO119" s="328"/>
      <c r="AP119" s="142"/>
      <c r="AQ119" s="139"/>
      <c r="AR119" s="36"/>
      <c r="AS119" s="312"/>
      <c r="AT119" s="29"/>
      <c r="AU119" s="32"/>
      <c r="AV119" s="32"/>
      <c r="AW119" s="32"/>
      <c r="AX119" s="32"/>
      <c r="AY119" s="32"/>
      <c r="AZ119" s="36"/>
      <c r="BB119" s="29"/>
      <c r="BC119" s="32"/>
      <c r="BD119" s="32"/>
      <c r="BE119" s="32"/>
      <c r="BF119" s="32"/>
      <c r="BG119" s="32"/>
      <c r="BH119" s="36"/>
      <c r="BJ119" s="29"/>
      <c r="BK119" s="121"/>
      <c r="BL119" s="139"/>
      <c r="BM119" s="121"/>
      <c r="BN119" s="139"/>
      <c r="BO119" s="121"/>
      <c r="BP119" s="139"/>
      <c r="BQ119" s="121"/>
      <c r="BR119" s="36"/>
      <c r="BT119" s="29"/>
      <c r="BU119" s="508"/>
      <c r="BV119" s="508"/>
      <c r="BW119" s="508"/>
      <c r="BX119" s="508"/>
      <c r="BY119" s="508"/>
      <c r="BZ119" s="36"/>
      <c r="CB119" s="29"/>
      <c r="CC119" s="511"/>
      <c r="CD119" s="32"/>
      <c r="CE119" s="511"/>
      <c r="CF119" s="32"/>
      <c r="CG119" s="511"/>
      <c r="CH119" s="36"/>
      <c r="CJ119" s="29"/>
      <c r="CK119" s="511"/>
      <c r="CL119" s="32"/>
      <c r="CM119" s="511"/>
      <c r="CN119" s="32"/>
      <c r="CO119" s="511"/>
      <c r="CP119" s="36"/>
      <c r="CQ119" s="312"/>
      <c r="CR119" s="29"/>
      <c r="CS119" s="534"/>
      <c r="CT119" s="81"/>
      <c r="CU119" s="315"/>
    </row>
    <row r="120" spans="1:99" ht="15" thickBot="1" x14ac:dyDescent="0.4">
      <c r="A120" s="522"/>
      <c r="B120" s="522"/>
      <c r="C120" s="522"/>
      <c r="D120" s="522"/>
      <c r="E120" s="523" t="s">
        <v>234</v>
      </c>
      <c r="F120" s="522"/>
      <c r="G120" s="515"/>
      <c r="H120" s="515"/>
      <c r="I120" s="230">
        <f>SUM(I18:I118)</f>
        <v>0</v>
      </c>
      <c r="J120" s="188"/>
      <c r="K120" s="188"/>
      <c r="L120" s="188"/>
      <c r="M120" s="230">
        <f t="shared" ref="M120:W120" si="10">SUM(M18:M118)</f>
        <v>0</v>
      </c>
      <c r="N120" s="230">
        <f t="shared" si="10"/>
        <v>0</v>
      </c>
      <c r="O120" s="230">
        <f t="shared" si="10"/>
        <v>0</v>
      </c>
      <c r="P120" s="230">
        <f t="shared" si="10"/>
        <v>0</v>
      </c>
      <c r="Q120" s="230">
        <f t="shared" si="10"/>
        <v>0</v>
      </c>
      <c r="R120" s="230">
        <f t="shared" si="10"/>
        <v>0</v>
      </c>
      <c r="S120" s="230">
        <f t="shared" si="10"/>
        <v>0</v>
      </c>
      <c r="T120" s="230">
        <f t="shared" si="10"/>
        <v>0</v>
      </c>
      <c r="U120" s="230">
        <f t="shared" si="10"/>
        <v>0</v>
      </c>
      <c r="V120" s="230">
        <f t="shared" si="10"/>
        <v>0</v>
      </c>
      <c r="W120" s="230">
        <f t="shared" si="10"/>
        <v>0</v>
      </c>
      <c r="X120" s="515"/>
      <c r="Y120" s="515"/>
      <c r="Z120" s="515"/>
      <c r="AA120" s="515"/>
      <c r="AB120" s="515"/>
      <c r="AC120" s="515"/>
      <c r="AD120" s="515"/>
      <c r="AE120" s="515"/>
      <c r="AF120" s="515"/>
      <c r="AG120" s="515"/>
      <c r="AH120" s="515"/>
      <c r="AI120" s="230">
        <f>SUM(AI18:AI118)</f>
        <v>0</v>
      </c>
      <c r="AJ120" s="188"/>
      <c r="AK120" s="188"/>
      <c r="AL120" s="188"/>
      <c r="AM120" s="230">
        <f t="shared" ref="AM120:AQ120" si="11">SUM(AM18:AM118)</f>
        <v>0</v>
      </c>
      <c r="AN120" s="230">
        <f t="shared" si="11"/>
        <v>0</v>
      </c>
      <c r="AO120" s="230">
        <f t="shared" si="11"/>
        <v>0</v>
      </c>
      <c r="AP120" s="230">
        <f t="shared" si="11"/>
        <v>0</v>
      </c>
      <c r="AQ120" s="230">
        <f t="shared" si="11"/>
        <v>0</v>
      </c>
      <c r="AR120" s="515"/>
      <c r="AS120" s="515"/>
      <c r="AT120" s="515"/>
      <c r="AU120" s="515"/>
      <c r="AV120" s="515"/>
      <c r="AW120" s="515"/>
      <c r="AX120" s="515"/>
      <c r="AY120" s="515"/>
      <c r="AZ120" s="515"/>
      <c r="BA120" s="515"/>
      <c r="BB120" s="515"/>
      <c r="BC120" s="515"/>
      <c r="BD120" s="515"/>
      <c r="BE120" s="515"/>
      <c r="BF120" s="515"/>
      <c r="BG120" s="515"/>
      <c r="BH120" s="515"/>
      <c r="BI120" s="515"/>
      <c r="BJ120" s="515"/>
      <c r="BK120" s="230">
        <f t="shared" ref="BK120:BQ120" si="12">SUM(BK18:BK118)</f>
        <v>0</v>
      </c>
      <c r="BL120" s="230">
        <f t="shared" si="12"/>
        <v>0</v>
      </c>
      <c r="BM120" s="230">
        <f t="shared" si="12"/>
        <v>0</v>
      </c>
      <c r="BN120" s="230">
        <f t="shared" si="12"/>
        <v>0</v>
      </c>
      <c r="BO120" s="230">
        <f t="shared" si="12"/>
        <v>0</v>
      </c>
      <c r="BP120" s="230">
        <f t="shared" si="12"/>
        <v>0</v>
      </c>
      <c r="BQ120" s="230">
        <f t="shared" si="12"/>
        <v>0</v>
      </c>
      <c r="BR120" s="515"/>
      <c r="BS120" s="515"/>
      <c r="BT120" s="515"/>
      <c r="BU120" s="515"/>
      <c r="BV120" s="515"/>
      <c r="BW120" s="515"/>
      <c r="BX120" s="515"/>
      <c r="BY120" s="515"/>
      <c r="BZ120" s="515"/>
      <c r="CA120" s="515"/>
      <c r="CB120" s="515"/>
      <c r="CC120" s="232">
        <f t="shared" ref="CC120:CS120" si="13">SUM(CC18:CC118)</f>
        <v>0</v>
      </c>
      <c r="CD120" s="232">
        <f t="shared" si="13"/>
        <v>0</v>
      </c>
      <c r="CE120" s="232">
        <f t="shared" si="13"/>
        <v>0</v>
      </c>
      <c r="CF120" s="232">
        <f t="shared" si="13"/>
        <v>0</v>
      </c>
      <c r="CG120" s="232">
        <f t="shared" si="13"/>
        <v>0</v>
      </c>
      <c r="CH120" s="232">
        <f t="shared" si="13"/>
        <v>0</v>
      </c>
      <c r="CI120" s="232">
        <f t="shared" si="13"/>
        <v>0</v>
      </c>
      <c r="CJ120" s="232">
        <f t="shared" si="13"/>
        <v>0</v>
      </c>
      <c r="CK120" s="232">
        <f t="shared" si="13"/>
        <v>0</v>
      </c>
      <c r="CL120" s="232">
        <f t="shared" si="13"/>
        <v>0</v>
      </c>
      <c r="CM120" s="232">
        <f t="shared" si="13"/>
        <v>0</v>
      </c>
      <c r="CN120" s="232">
        <f t="shared" si="13"/>
        <v>0</v>
      </c>
      <c r="CO120" s="232">
        <f t="shared" si="13"/>
        <v>0</v>
      </c>
      <c r="CP120" s="232">
        <f t="shared" si="13"/>
        <v>0</v>
      </c>
      <c r="CQ120" s="232">
        <f t="shared" si="13"/>
        <v>0</v>
      </c>
      <c r="CR120" s="232">
        <f t="shared" si="13"/>
        <v>0</v>
      </c>
      <c r="CS120" s="240">
        <f t="shared" si="13"/>
        <v>0</v>
      </c>
      <c r="CT120" s="208">
        <f t="shared" ref="CT120" si="14">SUM(CT18:CT118)</f>
        <v>0</v>
      </c>
    </row>
  </sheetData>
  <sheetProtection algorithmName="SHA-512" hashValue="qr9/+FEwA69TfdvjtEd/OQRFuFrGNiHrtvQpvLyShjD1iuEz7O5NKihkSGurrkFWln7XvcMs8UAlFDzM49wU5Q==" saltValue="dXcSpxT3eg6dcnR8qx/lNg==" spinCount="100000" sheet="1" objects="1" scenarios="1"/>
  <mergeCells count="28">
    <mergeCell ref="CR13:CT16"/>
    <mergeCell ref="BB13:BH13"/>
    <mergeCell ref="BJ13:BR13"/>
    <mergeCell ref="BT13:BZ13"/>
    <mergeCell ref="CB13:CH13"/>
    <mergeCell ref="CJ13:CP13"/>
    <mergeCell ref="AT13:AZ13"/>
    <mergeCell ref="B8:C8"/>
    <mergeCell ref="S8:X10"/>
    <mergeCell ref="F9:I9"/>
    <mergeCell ref="B10:C10"/>
    <mergeCell ref="B13:C16"/>
    <mergeCell ref="E13:F16"/>
    <mergeCell ref="H13:J16"/>
    <mergeCell ref="L13:N16"/>
    <mergeCell ref="P13:T13"/>
    <mergeCell ref="V13:X16"/>
    <mergeCell ref="Z13:AB16"/>
    <mergeCell ref="AD13:AF16"/>
    <mergeCell ref="AH13:AJ16"/>
    <mergeCell ref="AL13:AN16"/>
    <mergeCell ref="AP13:AR16"/>
    <mergeCell ref="B2:X2"/>
    <mergeCell ref="B3:X3"/>
    <mergeCell ref="B5:Q5"/>
    <mergeCell ref="S5:X7"/>
    <mergeCell ref="B7:C7"/>
    <mergeCell ref="F7:I7"/>
  </mergeCells>
  <hyperlinks>
    <hyperlink ref="CR13:CT16" location="'SBP - P2 &amp; CEP RECALC'!S8" display="TOTAL FISCAL ACTION FOR SITE:" xr:uid="{00000000-0004-0000-0C00-000000000000}"/>
  </hyperlink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26</xdr:col>
                    <xdr:colOff>0</xdr:colOff>
                    <xdr:row>16</xdr:row>
                    <xdr:rowOff>31750</xdr:rowOff>
                  </from>
                  <to>
                    <xdr:col>27</xdr:col>
                    <xdr:colOff>0</xdr:colOff>
                    <xdr:row>18</xdr:row>
                    <xdr:rowOff>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26</xdr:col>
                    <xdr:colOff>0</xdr:colOff>
                    <xdr:row>19</xdr:row>
                    <xdr:rowOff>0</xdr:rowOff>
                  </from>
                  <to>
                    <xdr:col>27</xdr:col>
                    <xdr:colOff>0</xdr:colOff>
                    <xdr:row>20</xdr:row>
                    <xdr:rowOff>19050</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26</xdr:col>
                    <xdr:colOff>0</xdr:colOff>
                    <xdr:row>20</xdr:row>
                    <xdr:rowOff>38100</xdr:rowOff>
                  </from>
                  <to>
                    <xdr:col>27</xdr:col>
                    <xdr:colOff>0</xdr:colOff>
                    <xdr:row>22</xdr:row>
                    <xdr:rowOff>0</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26</xdr:col>
                    <xdr:colOff>0</xdr:colOff>
                    <xdr:row>23</xdr:row>
                    <xdr:rowOff>0</xdr:rowOff>
                  </from>
                  <to>
                    <xdr:col>27</xdr:col>
                    <xdr:colOff>0</xdr:colOff>
                    <xdr:row>24</xdr:row>
                    <xdr:rowOff>19050</xdr:rowOff>
                  </to>
                </anchor>
              </controlPr>
            </control>
          </mc:Choice>
        </mc:AlternateContent>
        <mc:AlternateContent xmlns:mc="http://schemas.openxmlformats.org/markup-compatibility/2006">
          <mc:Choice Requires="x14">
            <control shapeId="9221" r:id="rId8" name="Drop Down 5">
              <controlPr defaultSize="0" autoLine="0" autoPict="0">
                <anchor moveWithCells="1">
                  <from>
                    <xdr:col>26</xdr:col>
                    <xdr:colOff>0</xdr:colOff>
                    <xdr:row>25</xdr:row>
                    <xdr:rowOff>0</xdr:rowOff>
                  </from>
                  <to>
                    <xdr:col>27</xdr:col>
                    <xdr:colOff>0</xdr:colOff>
                    <xdr:row>26</xdr:row>
                    <xdr:rowOff>19050</xdr:rowOff>
                  </to>
                </anchor>
              </controlPr>
            </control>
          </mc:Choice>
        </mc:AlternateContent>
        <mc:AlternateContent xmlns:mc="http://schemas.openxmlformats.org/markup-compatibility/2006">
          <mc:Choice Requires="x14">
            <control shapeId="9222" r:id="rId9" name="Drop Down 6">
              <controlPr defaultSize="0" autoLine="0" autoPict="0">
                <anchor moveWithCells="1">
                  <from>
                    <xdr:col>26</xdr:col>
                    <xdr:colOff>0</xdr:colOff>
                    <xdr:row>27</xdr:row>
                    <xdr:rowOff>0</xdr:rowOff>
                  </from>
                  <to>
                    <xdr:col>27</xdr:col>
                    <xdr:colOff>0</xdr:colOff>
                    <xdr:row>28</xdr:row>
                    <xdr:rowOff>19050</xdr:rowOff>
                  </to>
                </anchor>
              </controlPr>
            </control>
          </mc:Choice>
        </mc:AlternateContent>
        <mc:AlternateContent xmlns:mc="http://schemas.openxmlformats.org/markup-compatibility/2006">
          <mc:Choice Requires="x14">
            <control shapeId="9223" r:id="rId10" name="Drop Down 7">
              <controlPr defaultSize="0" autoLine="0" autoPict="0">
                <anchor moveWithCells="1">
                  <from>
                    <xdr:col>26</xdr:col>
                    <xdr:colOff>0</xdr:colOff>
                    <xdr:row>29</xdr:row>
                    <xdr:rowOff>0</xdr:rowOff>
                  </from>
                  <to>
                    <xdr:col>27</xdr:col>
                    <xdr:colOff>0</xdr:colOff>
                    <xdr:row>30</xdr:row>
                    <xdr:rowOff>19050</xdr:rowOff>
                  </to>
                </anchor>
              </controlPr>
            </control>
          </mc:Choice>
        </mc:AlternateContent>
        <mc:AlternateContent xmlns:mc="http://schemas.openxmlformats.org/markup-compatibility/2006">
          <mc:Choice Requires="x14">
            <control shapeId="9224" r:id="rId11" name="Drop Down 8">
              <controlPr defaultSize="0" autoLine="0" autoPict="0">
                <anchor moveWithCells="1">
                  <from>
                    <xdr:col>26</xdr:col>
                    <xdr:colOff>0</xdr:colOff>
                    <xdr:row>31</xdr:row>
                    <xdr:rowOff>0</xdr:rowOff>
                  </from>
                  <to>
                    <xdr:col>27</xdr:col>
                    <xdr:colOff>0</xdr:colOff>
                    <xdr:row>32</xdr:row>
                    <xdr:rowOff>19050</xdr:rowOff>
                  </to>
                </anchor>
              </controlPr>
            </control>
          </mc:Choice>
        </mc:AlternateContent>
        <mc:AlternateContent xmlns:mc="http://schemas.openxmlformats.org/markup-compatibility/2006">
          <mc:Choice Requires="x14">
            <control shapeId="9225" r:id="rId12" name="Drop Down 9">
              <controlPr defaultSize="0" autoLine="0" autoPict="0">
                <anchor moveWithCells="1">
                  <from>
                    <xdr:col>26</xdr:col>
                    <xdr:colOff>0</xdr:colOff>
                    <xdr:row>33</xdr:row>
                    <xdr:rowOff>0</xdr:rowOff>
                  </from>
                  <to>
                    <xdr:col>27</xdr:col>
                    <xdr:colOff>0</xdr:colOff>
                    <xdr:row>34</xdr:row>
                    <xdr:rowOff>19050</xdr:rowOff>
                  </to>
                </anchor>
              </controlPr>
            </control>
          </mc:Choice>
        </mc:AlternateContent>
        <mc:AlternateContent xmlns:mc="http://schemas.openxmlformats.org/markup-compatibility/2006">
          <mc:Choice Requires="x14">
            <control shapeId="9226" r:id="rId13" name="Drop Down 10">
              <controlPr defaultSize="0" autoLine="0" autoPict="0">
                <anchor moveWithCells="1">
                  <from>
                    <xdr:col>26</xdr:col>
                    <xdr:colOff>0</xdr:colOff>
                    <xdr:row>35</xdr:row>
                    <xdr:rowOff>0</xdr:rowOff>
                  </from>
                  <to>
                    <xdr:col>27</xdr:col>
                    <xdr:colOff>0</xdr:colOff>
                    <xdr:row>36</xdr:row>
                    <xdr:rowOff>19050</xdr:rowOff>
                  </to>
                </anchor>
              </controlPr>
            </control>
          </mc:Choice>
        </mc:AlternateContent>
        <mc:AlternateContent xmlns:mc="http://schemas.openxmlformats.org/markup-compatibility/2006">
          <mc:Choice Requires="x14">
            <control shapeId="9227" r:id="rId14" name="Drop Down 11">
              <controlPr defaultSize="0" autoLine="0" autoPict="0">
                <anchor moveWithCells="1">
                  <from>
                    <xdr:col>26</xdr:col>
                    <xdr:colOff>0</xdr:colOff>
                    <xdr:row>37</xdr:row>
                    <xdr:rowOff>0</xdr:rowOff>
                  </from>
                  <to>
                    <xdr:col>27</xdr:col>
                    <xdr:colOff>0</xdr:colOff>
                    <xdr:row>38</xdr:row>
                    <xdr:rowOff>19050</xdr:rowOff>
                  </to>
                </anchor>
              </controlPr>
            </control>
          </mc:Choice>
        </mc:AlternateContent>
        <mc:AlternateContent xmlns:mc="http://schemas.openxmlformats.org/markup-compatibility/2006">
          <mc:Choice Requires="x14">
            <control shapeId="9228" r:id="rId15" name="Drop Down 12">
              <controlPr defaultSize="0" autoLine="0" autoPict="0">
                <anchor moveWithCells="1">
                  <from>
                    <xdr:col>26</xdr:col>
                    <xdr:colOff>0</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9229" r:id="rId16" name="Drop Down 13">
              <controlPr defaultSize="0" autoLine="0" autoPict="0">
                <anchor moveWithCells="1">
                  <from>
                    <xdr:col>26</xdr:col>
                    <xdr:colOff>0</xdr:colOff>
                    <xdr:row>41</xdr:row>
                    <xdr:rowOff>0</xdr:rowOff>
                  </from>
                  <to>
                    <xdr:col>27</xdr:col>
                    <xdr:colOff>0</xdr:colOff>
                    <xdr:row>42</xdr:row>
                    <xdr:rowOff>19050</xdr:rowOff>
                  </to>
                </anchor>
              </controlPr>
            </control>
          </mc:Choice>
        </mc:AlternateContent>
        <mc:AlternateContent xmlns:mc="http://schemas.openxmlformats.org/markup-compatibility/2006">
          <mc:Choice Requires="x14">
            <control shapeId="9230" r:id="rId17" name="Drop Down 14">
              <controlPr defaultSize="0" autoLine="0" autoPict="0">
                <anchor moveWithCells="1">
                  <from>
                    <xdr:col>26</xdr:col>
                    <xdr:colOff>0</xdr:colOff>
                    <xdr:row>43</xdr:row>
                    <xdr:rowOff>0</xdr:rowOff>
                  </from>
                  <to>
                    <xdr:col>27</xdr:col>
                    <xdr:colOff>0</xdr:colOff>
                    <xdr:row>44</xdr:row>
                    <xdr:rowOff>19050</xdr:rowOff>
                  </to>
                </anchor>
              </controlPr>
            </control>
          </mc:Choice>
        </mc:AlternateContent>
        <mc:AlternateContent xmlns:mc="http://schemas.openxmlformats.org/markup-compatibility/2006">
          <mc:Choice Requires="x14">
            <control shapeId="9231" r:id="rId18" name="Drop Down 15">
              <controlPr defaultSize="0" autoLine="0" autoPict="0">
                <anchor moveWithCells="1">
                  <from>
                    <xdr:col>26</xdr:col>
                    <xdr:colOff>0</xdr:colOff>
                    <xdr:row>45</xdr:row>
                    <xdr:rowOff>0</xdr:rowOff>
                  </from>
                  <to>
                    <xdr:col>27</xdr:col>
                    <xdr:colOff>0</xdr:colOff>
                    <xdr:row>46</xdr:row>
                    <xdr:rowOff>19050</xdr:rowOff>
                  </to>
                </anchor>
              </controlPr>
            </control>
          </mc:Choice>
        </mc:AlternateContent>
        <mc:AlternateContent xmlns:mc="http://schemas.openxmlformats.org/markup-compatibility/2006">
          <mc:Choice Requires="x14">
            <control shapeId="9232" r:id="rId19" name="Drop Down 16">
              <controlPr defaultSize="0" autoLine="0" autoPict="0">
                <anchor moveWithCells="1">
                  <from>
                    <xdr:col>26</xdr:col>
                    <xdr:colOff>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9233" r:id="rId20" name="Drop Down 17">
              <controlPr defaultSize="0" autoLine="0" autoPict="0">
                <anchor moveWithCells="1">
                  <from>
                    <xdr:col>26</xdr:col>
                    <xdr:colOff>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9234" r:id="rId21" name="Drop Down 18">
              <controlPr defaultSize="0" autoLine="0" autoPict="0">
                <anchor moveWithCells="1">
                  <from>
                    <xdr:col>26</xdr:col>
                    <xdr:colOff>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9235" r:id="rId22" name="Drop Down 19">
              <controlPr defaultSize="0" autoLine="0" autoPict="0">
                <anchor moveWithCells="1">
                  <from>
                    <xdr:col>26</xdr:col>
                    <xdr:colOff>0</xdr:colOff>
                    <xdr:row>53</xdr:row>
                    <xdr:rowOff>0</xdr:rowOff>
                  </from>
                  <to>
                    <xdr:col>27</xdr:col>
                    <xdr:colOff>0</xdr:colOff>
                    <xdr:row>54</xdr:row>
                    <xdr:rowOff>19050</xdr:rowOff>
                  </to>
                </anchor>
              </controlPr>
            </control>
          </mc:Choice>
        </mc:AlternateContent>
        <mc:AlternateContent xmlns:mc="http://schemas.openxmlformats.org/markup-compatibility/2006">
          <mc:Choice Requires="x14">
            <control shapeId="9236" r:id="rId23" name="Drop Down 20">
              <controlPr defaultSize="0" autoLine="0" autoPict="0">
                <anchor moveWithCells="1">
                  <from>
                    <xdr:col>26</xdr:col>
                    <xdr:colOff>0</xdr:colOff>
                    <xdr:row>55</xdr:row>
                    <xdr:rowOff>0</xdr:rowOff>
                  </from>
                  <to>
                    <xdr:col>27</xdr:col>
                    <xdr:colOff>0</xdr:colOff>
                    <xdr:row>56</xdr:row>
                    <xdr:rowOff>19050</xdr:rowOff>
                  </to>
                </anchor>
              </controlPr>
            </control>
          </mc:Choice>
        </mc:AlternateContent>
        <mc:AlternateContent xmlns:mc="http://schemas.openxmlformats.org/markup-compatibility/2006">
          <mc:Choice Requires="x14">
            <control shapeId="9237" r:id="rId24" name="Drop Down 21">
              <controlPr defaultSize="0" autoLine="0" autoPict="0">
                <anchor moveWithCells="1">
                  <from>
                    <xdr:col>26</xdr:col>
                    <xdr:colOff>0</xdr:colOff>
                    <xdr:row>57</xdr:row>
                    <xdr:rowOff>0</xdr:rowOff>
                  </from>
                  <to>
                    <xdr:col>27</xdr:col>
                    <xdr:colOff>0</xdr:colOff>
                    <xdr:row>58</xdr:row>
                    <xdr:rowOff>19050</xdr:rowOff>
                  </to>
                </anchor>
              </controlPr>
            </control>
          </mc:Choice>
        </mc:AlternateContent>
        <mc:AlternateContent xmlns:mc="http://schemas.openxmlformats.org/markup-compatibility/2006">
          <mc:Choice Requires="x14">
            <control shapeId="9238" r:id="rId25" name="Drop Down 22">
              <controlPr defaultSize="0" autoLine="0" autoPict="0">
                <anchor moveWithCells="1">
                  <from>
                    <xdr:col>26</xdr:col>
                    <xdr:colOff>0</xdr:colOff>
                    <xdr:row>59</xdr:row>
                    <xdr:rowOff>0</xdr:rowOff>
                  </from>
                  <to>
                    <xdr:col>27</xdr:col>
                    <xdr:colOff>0</xdr:colOff>
                    <xdr:row>60</xdr:row>
                    <xdr:rowOff>19050</xdr:rowOff>
                  </to>
                </anchor>
              </controlPr>
            </control>
          </mc:Choice>
        </mc:AlternateContent>
        <mc:AlternateContent xmlns:mc="http://schemas.openxmlformats.org/markup-compatibility/2006">
          <mc:Choice Requires="x14">
            <control shapeId="9239" r:id="rId26" name="Drop Down 23">
              <controlPr defaultSize="0" autoLine="0" autoPict="0">
                <anchor moveWithCells="1">
                  <from>
                    <xdr:col>26</xdr:col>
                    <xdr:colOff>0</xdr:colOff>
                    <xdr:row>61</xdr:row>
                    <xdr:rowOff>0</xdr:rowOff>
                  </from>
                  <to>
                    <xdr:col>27</xdr:col>
                    <xdr:colOff>0</xdr:colOff>
                    <xdr:row>62</xdr:row>
                    <xdr:rowOff>19050</xdr:rowOff>
                  </to>
                </anchor>
              </controlPr>
            </control>
          </mc:Choice>
        </mc:AlternateContent>
        <mc:AlternateContent xmlns:mc="http://schemas.openxmlformats.org/markup-compatibility/2006">
          <mc:Choice Requires="x14">
            <control shapeId="9240" r:id="rId27" name="Drop Down 24">
              <controlPr defaultSize="0" autoLine="0" autoPict="0">
                <anchor moveWithCells="1">
                  <from>
                    <xdr:col>26</xdr:col>
                    <xdr:colOff>0</xdr:colOff>
                    <xdr:row>63</xdr:row>
                    <xdr:rowOff>0</xdr:rowOff>
                  </from>
                  <to>
                    <xdr:col>27</xdr:col>
                    <xdr:colOff>0</xdr:colOff>
                    <xdr:row>64</xdr:row>
                    <xdr:rowOff>19050</xdr:rowOff>
                  </to>
                </anchor>
              </controlPr>
            </control>
          </mc:Choice>
        </mc:AlternateContent>
        <mc:AlternateContent xmlns:mc="http://schemas.openxmlformats.org/markup-compatibility/2006">
          <mc:Choice Requires="x14">
            <control shapeId="9241" r:id="rId28" name="Drop Down 25">
              <controlPr defaultSize="0" autoLine="0" autoPict="0">
                <anchor moveWithCells="1">
                  <from>
                    <xdr:col>26</xdr:col>
                    <xdr:colOff>0</xdr:colOff>
                    <xdr:row>65</xdr:row>
                    <xdr:rowOff>0</xdr:rowOff>
                  </from>
                  <to>
                    <xdr:col>27</xdr:col>
                    <xdr:colOff>0</xdr:colOff>
                    <xdr:row>66</xdr:row>
                    <xdr:rowOff>19050</xdr:rowOff>
                  </to>
                </anchor>
              </controlPr>
            </control>
          </mc:Choice>
        </mc:AlternateContent>
        <mc:AlternateContent xmlns:mc="http://schemas.openxmlformats.org/markup-compatibility/2006">
          <mc:Choice Requires="x14">
            <control shapeId="9242" r:id="rId29" name="Drop Down 26">
              <controlPr defaultSize="0" autoLine="0" autoPict="0">
                <anchor moveWithCells="1">
                  <from>
                    <xdr:col>26</xdr:col>
                    <xdr:colOff>0</xdr:colOff>
                    <xdr:row>67</xdr:row>
                    <xdr:rowOff>0</xdr:rowOff>
                  </from>
                  <to>
                    <xdr:col>27</xdr:col>
                    <xdr:colOff>0</xdr:colOff>
                    <xdr:row>68</xdr:row>
                    <xdr:rowOff>19050</xdr:rowOff>
                  </to>
                </anchor>
              </controlPr>
            </control>
          </mc:Choice>
        </mc:AlternateContent>
        <mc:AlternateContent xmlns:mc="http://schemas.openxmlformats.org/markup-compatibility/2006">
          <mc:Choice Requires="x14">
            <control shapeId="9243" r:id="rId30" name="Drop Down 27">
              <controlPr defaultSize="0" autoLine="0" autoPict="0">
                <anchor moveWithCells="1">
                  <from>
                    <xdr:col>26</xdr:col>
                    <xdr:colOff>0</xdr:colOff>
                    <xdr:row>69</xdr:row>
                    <xdr:rowOff>0</xdr:rowOff>
                  </from>
                  <to>
                    <xdr:col>27</xdr:col>
                    <xdr:colOff>0</xdr:colOff>
                    <xdr:row>70</xdr:row>
                    <xdr:rowOff>19050</xdr:rowOff>
                  </to>
                </anchor>
              </controlPr>
            </control>
          </mc:Choice>
        </mc:AlternateContent>
        <mc:AlternateContent xmlns:mc="http://schemas.openxmlformats.org/markup-compatibility/2006">
          <mc:Choice Requires="x14">
            <control shapeId="9244" r:id="rId31" name="Drop Down 28">
              <controlPr defaultSize="0" autoLine="0" autoPict="0">
                <anchor moveWithCells="1">
                  <from>
                    <xdr:col>26</xdr:col>
                    <xdr:colOff>0</xdr:colOff>
                    <xdr:row>71</xdr:row>
                    <xdr:rowOff>0</xdr:rowOff>
                  </from>
                  <to>
                    <xdr:col>27</xdr:col>
                    <xdr:colOff>0</xdr:colOff>
                    <xdr:row>72</xdr:row>
                    <xdr:rowOff>19050</xdr:rowOff>
                  </to>
                </anchor>
              </controlPr>
            </control>
          </mc:Choice>
        </mc:AlternateContent>
        <mc:AlternateContent xmlns:mc="http://schemas.openxmlformats.org/markup-compatibility/2006">
          <mc:Choice Requires="x14">
            <control shapeId="9245" r:id="rId32" name="Drop Down 29">
              <controlPr defaultSize="0" autoLine="0" autoPict="0">
                <anchor moveWithCells="1">
                  <from>
                    <xdr:col>26</xdr:col>
                    <xdr:colOff>0</xdr:colOff>
                    <xdr:row>73</xdr:row>
                    <xdr:rowOff>0</xdr:rowOff>
                  </from>
                  <to>
                    <xdr:col>27</xdr:col>
                    <xdr:colOff>0</xdr:colOff>
                    <xdr:row>74</xdr:row>
                    <xdr:rowOff>19050</xdr:rowOff>
                  </to>
                </anchor>
              </controlPr>
            </control>
          </mc:Choice>
        </mc:AlternateContent>
        <mc:AlternateContent xmlns:mc="http://schemas.openxmlformats.org/markup-compatibility/2006">
          <mc:Choice Requires="x14">
            <control shapeId="9246" r:id="rId33" name="Drop Down 30">
              <controlPr defaultSize="0" autoLine="0" autoPict="0">
                <anchor moveWithCells="1">
                  <from>
                    <xdr:col>26</xdr:col>
                    <xdr:colOff>0</xdr:colOff>
                    <xdr:row>75</xdr:row>
                    <xdr:rowOff>0</xdr:rowOff>
                  </from>
                  <to>
                    <xdr:col>27</xdr:col>
                    <xdr:colOff>0</xdr:colOff>
                    <xdr:row>76</xdr:row>
                    <xdr:rowOff>19050</xdr:rowOff>
                  </to>
                </anchor>
              </controlPr>
            </control>
          </mc:Choice>
        </mc:AlternateContent>
        <mc:AlternateContent xmlns:mc="http://schemas.openxmlformats.org/markup-compatibility/2006">
          <mc:Choice Requires="x14">
            <control shapeId="9247" r:id="rId34" name="Drop Down 31">
              <controlPr defaultSize="0" autoLine="0" autoPict="0">
                <anchor moveWithCells="1">
                  <from>
                    <xdr:col>26</xdr:col>
                    <xdr:colOff>0</xdr:colOff>
                    <xdr:row>77</xdr:row>
                    <xdr:rowOff>0</xdr:rowOff>
                  </from>
                  <to>
                    <xdr:col>27</xdr:col>
                    <xdr:colOff>0</xdr:colOff>
                    <xdr:row>78</xdr:row>
                    <xdr:rowOff>19050</xdr:rowOff>
                  </to>
                </anchor>
              </controlPr>
            </control>
          </mc:Choice>
        </mc:AlternateContent>
        <mc:AlternateContent xmlns:mc="http://schemas.openxmlformats.org/markup-compatibility/2006">
          <mc:Choice Requires="x14">
            <control shapeId="9248" r:id="rId35" name="Drop Down 32">
              <controlPr defaultSize="0" autoLine="0" autoPict="0">
                <anchor moveWithCells="1">
                  <from>
                    <xdr:col>26</xdr:col>
                    <xdr:colOff>0</xdr:colOff>
                    <xdr:row>79</xdr:row>
                    <xdr:rowOff>0</xdr:rowOff>
                  </from>
                  <to>
                    <xdr:col>27</xdr:col>
                    <xdr:colOff>0</xdr:colOff>
                    <xdr:row>80</xdr:row>
                    <xdr:rowOff>19050</xdr:rowOff>
                  </to>
                </anchor>
              </controlPr>
            </control>
          </mc:Choice>
        </mc:AlternateContent>
        <mc:AlternateContent xmlns:mc="http://schemas.openxmlformats.org/markup-compatibility/2006">
          <mc:Choice Requires="x14">
            <control shapeId="9249" r:id="rId36" name="Drop Down 33">
              <controlPr defaultSize="0" autoLine="0" autoPict="0">
                <anchor moveWithCells="1">
                  <from>
                    <xdr:col>26</xdr:col>
                    <xdr:colOff>0</xdr:colOff>
                    <xdr:row>81</xdr:row>
                    <xdr:rowOff>0</xdr:rowOff>
                  </from>
                  <to>
                    <xdr:col>27</xdr:col>
                    <xdr:colOff>0</xdr:colOff>
                    <xdr:row>82</xdr:row>
                    <xdr:rowOff>19050</xdr:rowOff>
                  </to>
                </anchor>
              </controlPr>
            </control>
          </mc:Choice>
        </mc:AlternateContent>
        <mc:AlternateContent xmlns:mc="http://schemas.openxmlformats.org/markup-compatibility/2006">
          <mc:Choice Requires="x14">
            <control shapeId="9250" r:id="rId37" name="Drop Down 34">
              <controlPr defaultSize="0" autoLine="0" autoPict="0">
                <anchor moveWithCells="1">
                  <from>
                    <xdr:col>26</xdr:col>
                    <xdr:colOff>0</xdr:colOff>
                    <xdr:row>83</xdr:row>
                    <xdr:rowOff>0</xdr:rowOff>
                  </from>
                  <to>
                    <xdr:col>27</xdr:col>
                    <xdr:colOff>0</xdr:colOff>
                    <xdr:row>84</xdr:row>
                    <xdr:rowOff>19050</xdr:rowOff>
                  </to>
                </anchor>
              </controlPr>
            </control>
          </mc:Choice>
        </mc:AlternateContent>
        <mc:AlternateContent xmlns:mc="http://schemas.openxmlformats.org/markup-compatibility/2006">
          <mc:Choice Requires="x14">
            <control shapeId="9251" r:id="rId38" name="Drop Down 35">
              <controlPr defaultSize="0" autoLine="0" autoPict="0">
                <anchor moveWithCells="1">
                  <from>
                    <xdr:col>26</xdr:col>
                    <xdr:colOff>0</xdr:colOff>
                    <xdr:row>85</xdr:row>
                    <xdr:rowOff>0</xdr:rowOff>
                  </from>
                  <to>
                    <xdr:col>27</xdr:col>
                    <xdr:colOff>0</xdr:colOff>
                    <xdr:row>86</xdr:row>
                    <xdr:rowOff>19050</xdr:rowOff>
                  </to>
                </anchor>
              </controlPr>
            </control>
          </mc:Choice>
        </mc:AlternateContent>
        <mc:AlternateContent xmlns:mc="http://schemas.openxmlformats.org/markup-compatibility/2006">
          <mc:Choice Requires="x14">
            <control shapeId="9252" r:id="rId39" name="Drop Down 36">
              <controlPr defaultSize="0" autoLine="0" autoPict="0">
                <anchor moveWithCells="1">
                  <from>
                    <xdr:col>26</xdr:col>
                    <xdr:colOff>0</xdr:colOff>
                    <xdr:row>87</xdr:row>
                    <xdr:rowOff>0</xdr:rowOff>
                  </from>
                  <to>
                    <xdr:col>27</xdr:col>
                    <xdr:colOff>0</xdr:colOff>
                    <xdr:row>88</xdr:row>
                    <xdr:rowOff>19050</xdr:rowOff>
                  </to>
                </anchor>
              </controlPr>
            </control>
          </mc:Choice>
        </mc:AlternateContent>
        <mc:AlternateContent xmlns:mc="http://schemas.openxmlformats.org/markup-compatibility/2006">
          <mc:Choice Requires="x14">
            <control shapeId="9253" r:id="rId40" name="Drop Down 37">
              <controlPr defaultSize="0" autoLine="0" autoPict="0">
                <anchor moveWithCells="1">
                  <from>
                    <xdr:col>26</xdr:col>
                    <xdr:colOff>0</xdr:colOff>
                    <xdr:row>89</xdr:row>
                    <xdr:rowOff>0</xdr:rowOff>
                  </from>
                  <to>
                    <xdr:col>27</xdr:col>
                    <xdr:colOff>0</xdr:colOff>
                    <xdr:row>90</xdr:row>
                    <xdr:rowOff>19050</xdr:rowOff>
                  </to>
                </anchor>
              </controlPr>
            </control>
          </mc:Choice>
        </mc:AlternateContent>
        <mc:AlternateContent xmlns:mc="http://schemas.openxmlformats.org/markup-compatibility/2006">
          <mc:Choice Requires="x14">
            <control shapeId="9254" r:id="rId41" name="Drop Down 38">
              <controlPr defaultSize="0" autoLine="0" autoPict="0">
                <anchor moveWithCells="1">
                  <from>
                    <xdr:col>26</xdr:col>
                    <xdr:colOff>0</xdr:colOff>
                    <xdr:row>91</xdr:row>
                    <xdr:rowOff>0</xdr:rowOff>
                  </from>
                  <to>
                    <xdr:col>27</xdr:col>
                    <xdr:colOff>0</xdr:colOff>
                    <xdr:row>92</xdr:row>
                    <xdr:rowOff>19050</xdr:rowOff>
                  </to>
                </anchor>
              </controlPr>
            </control>
          </mc:Choice>
        </mc:AlternateContent>
        <mc:AlternateContent xmlns:mc="http://schemas.openxmlformats.org/markup-compatibility/2006">
          <mc:Choice Requires="x14">
            <control shapeId="9255" r:id="rId42" name="Drop Down 39">
              <controlPr defaultSize="0" autoLine="0" autoPict="0">
                <anchor moveWithCells="1">
                  <from>
                    <xdr:col>26</xdr:col>
                    <xdr:colOff>0</xdr:colOff>
                    <xdr:row>93</xdr:row>
                    <xdr:rowOff>0</xdr:rowOff>
                  </from>
                  <to>
                    <xdr:col>27</xdr:col>
                    <xdr:colOff>0</xdr:colOff>
                    <xdr:row>94</xdr:row>
                    <xdr:rowOff>19050</xdr:rowOff>
                  </to>
                </anchor>
              </controlPr>
            </control>
          </mc:Choice>
        </mc:AlternateContent>
        <mc:AlternateContent xmlns:mc="http://schemas.openxmlformats.org/markup-compatibility/2006">
          <mc:Choice Requires="x14">
            <control shapeId="9256" r:id="rId43" name="Drop Down 40">
              <controlPr defaultSize="0" autoLine="0" autoPict="0">
                <anchor moveWithCells="1">
                  <from>
                    <xdr:col>26</xdr:col>
                    <xdr:colOff>0</xdr:colOff>
                    <xdr:row>95</xdr:row>
                    <xdr:rowOff>0</xdr:rowOff>
                  </from>
                  <to>
                    <xdr:col>27</xdr:col>
                    <xdr:colOff>0</xdr:colOff>
                    <xdr:row>96</xdr:row>
                    <xdr:rowOff>19050</xdr:rowOff>
                  </to>
                </anchor>
              </controlPr>
            </control>
          </mc:Choice>
        </mc:AlternateContent>
        <mc:AlternateContent xmlns:mc="http://schemas.openxmlformats.org/markup-compatibility/2006">
          <mc:Choice Requires="x14">
            <control shapeId="9257" r:id="rId44" name="Drop Down 41">
              <controlPr defaultSize="0" autoLine="0" autoPict="0">
                <anchor moveWithCells="1">
                  <from>
                    <xdr:col>26</xdr:col>
                    <xdr:colOff>0</xdr:colOff>
                    <xdr:row>97</xdr:row>
                    <xdr:rowOff>0</xdr:rowOff>
                  </from>
                  <to>
                    <xdr:col>27</xdr:col>
                    <xdr:colOff>0</xdr:colOff>
                    <xdr:row>98</xdr:row>
                    <xdr:rowOff>19050</xdr:rowOff>
                  </to>
                </anchor>
              </controlPr>
            </control>
          </mc:Choice>
        </mc:AlternateContent>
        <mc:AlternateContent xmlns:mc="http://schemas.openxmlformats.org/markup-compatibility/2006">
          <mc:Choice Requires="x14">
            <control shapeId="9258" r:id="rId45" name="Drop Down 42">
              <controlPr defaultSize="0" autoLine="0" autoPict="0">
                <anchor moveWithCells="1">
                  <from>
                    <xdr:col>26</xdr:col>
                    <xdr:colOff>0</xdr:colOff>
                    <xdr:row>99</xdr:row>
                    <xdr:rowOff>0</xdr:rowOff>
                  </from>
                  <to>
                    <xdr:col>27</xdr:col>
                    <xdr:colOff>0</xdr:colOff>
                    <xdr:row>100</xdr:row>
                    <xdr:rowOff>19050</xdr:rowOff>
                  </to>
                </anchor>
              </controlPr>
            </control>
          </mc:Choice>
        </mc:AlternateContent>
        <mc:AlternateContent xmlns:mc="http://schemas.openxmlformats.org/markup-compatibility/2006">
          <mc:Choice Requires="x14">
            <control shapeId="9259" r:id="rId46" name="Drop Down 43">
              <controlPr defaultSize="0" autoLine="0" autoPict="0">
                <anchor moveWithCells="1">
                  <from>
                    <xdr:col>26</xdr:col>
                    <xdr:colOff>0</xdr:colOff>
                    <xdr:row>101</xdr:row>
                    <xdr:rowOff>0</xdr:rowOff>
                  </from>
                  <to>
                    <xdr:col>27</xdr:col>
                    <xdr:colOff>0</xdr:colOff>
                    <xdr:row>102</xdr:row>
                    <xdr:rowOff>19050</xdr:rowOff>
                  </to>
                </anchor>
              </controlPr>
            </control>
          </mc:Choice>
        </mc:AlternateContent>
        <mc:AlternateContent xmlns:mc="http://schemas.openxmlformats.org/markup-compatibility/2006">
          <mc:Choice Requires="x14">
            <control shapeId="9260" r:id="rId47" name="Drop Down 44">
              <controlPr defaultSize="0" autoLine="0" autoPict="0">
                <anchor moveWithCells="1">
                  <from>
                    <xdr:col>26</xdr:col>
                    <xdr:colOff>0</xdr:colOff>
                    <xdr:row>103</xdr:row>
                    <xdr:rowOff>0</xdr:rowOff>
                  </from>
                  <to>
                    <xdr:col>27</xdr:col>
                    <xdr:colOff>0</xdr:colOff>
                    <xdr:row>104</xdr:row>
                    <xdr:rowOff>19050</xdr:rowOff>
                  </to>
                </anchor>
              </controlPr>
            </control>
          </mc:Choice>
        </mc:AlternateContent>
        <mc:AlternateContent xmlns:mc="http://schemas.openxmlformats.org/markup-compatibility/2006">
          <mc:Choice Requires="x14">
            <control shapeId="9261" r:id="rId48" name="Drop Down 45">
              <controlPr defaultSize="0" autoLine="0" autoPict="0">
                <anchor moveWithCells="1">
                  <from>
                    <xdr:col>26</xdr:col>
                    <xdr:colOff>0</xdr:colOff>
                    <xdr:row>105</xdr:row>
                    <xdr:rowOff>0</xdr:rowOff>
                  </from>
                  <to>
                    <xdr:col>27</xdr:col>
                    <xdr:colOff>0</xdr:colOff>
                    <xdr:row>106</xdr:row>
                    <xdr:rowOff>19050</xdr:rowOff>
                  </to>
                </anchor>
              </controlPr>
            </control>
          </mc:Choice>
        </mc:AlternateContent>
        <mc:AlternateContent xmlns:mc="http://schemas.openxmlformats.org/markup-compatibility/2006">
          <mc:Choice Requires="x14">
            <control shapeId="9262" r:id="rId49" name="Drop Down 46">
              <controlPr defaultSize="0" autoLine="0" autoPict="0">
                <anchor moveWithCells="1">
                  <from>
                    <xdr:col>26</xdr:col>
                    <xdr:colOff>0</xdr:colOff>
                    <xdr:row>107</xdr:row>
                    <xdr:rowOff>0</xdr:rowOff>
                  </from>
                  <to>
                    <xdr:col>27</xdr:col>
                    <xdr:colOff>0</xdr:colOff>
                    <xdr:row>108</xdr:row>
                    <xdr:rowOff>19050</xdr:rowOff>
                  </to>
                </anchor>
              </controlPr>
            </control>
          </mc:Choice>
        </mc:AlternateContent>
        <mc:AlternateContent xmlns:mc="http://schemas.openxmlformats.org/markup-compatibility/2006">
          <mc:Choice Requires="x14">
            <control shapeId="9263" r:id="rId50" name="Drop Down 47">
              <controlPr defaultSize="0" autoLine="0" autoPict="0">
                <anchor moveWithCells="1">
                  <from>
                    <xdr:col>26</xdr:col>
                    <xdr:colOff>0</xdr:colOff>
                    <xdr:row>109</xdr:row>
                    <xdr:rowOff>0</xdr:rowOff>
                  </from>
                  <to>
                    <xdr:col>27</xdr:col>
                    <xdr:colOff>0</xdr:colOff>
                    <xdr:row>110</xdr:row>
                    <xdr:rowOff>19050</xdr:rowOff>
                  </to>
                </anchor>
              </controlPr>
            </control>
          </mc:Choice>
        </mc:AlternateContent>
        <mc:AlternateContent xmlns:mc="http://schemas.openxmlformats.org/markup-compatibility/2006">
          <mc:Choice Requires="x14">
            <control shapeId="9264" r:id="rId51" name="Drop Down 48">
              <controlPr defaultSize="0" autoLine="0" autoPict="0">
                <anchor moveWithCells="1">
                  <from>
                    <xdr:col>26</xdr:col>
                    <xdr:colOff>0</xdr:colOff>
                    <xdr:row>111</xdr:row>
                    <xdr:rowOff>0</xdr:rowOff>
                  </from>
                  <to>
                    <xdr:col>27</xdr:col>
                    <xdr:colOff>0</xdr:colOff>
                    <xdr:row>112</xdr:row>
                    <xdr:rowOff>19050</xdr:rowOff>
                  </to>
                </anchor>
              </controlPr>
            </control>
          </mc:Choice>
        </mc:AlternateContent>
        <mc:AlternateContent xmlns:mc="http://schemas.openxmlformats.org/markup-compatibility/2006">
          <mc:Choice Requires="x14">
            <control shapeId="9265" r:id="rId52" name="Drop Down 49">
              <controlPr defaultSize="0" autoLine="0" autoPict="0">
                <anchor moveWithCells="1">
                  <from>
                    <xdr:col>26</xdr:col>
                    <xdr:colOff>0</xdr:colOff>
                    <xdr:row>113</xdr:row>
                    <xdr:rowOff>0</xdr:rowOff>
                  </from>
                  <to>
                    <xdr:col>27</xdr:col>
                    <xdr:colOff>0</xdr:colOff>
                    <xdr:row>114</xdr:row>
                    <xdr:rowOff>19050</xdr:rowOff>
                  </to>
                </anchor>
              </controlPr>
            </control>
          </mc:Choice>
        </mc:AlternateContent>
        <mc:AlternateContent xmlns:mc="http://schemas.openxmlformats.org/markup-compatibility/2006">
          <mc:Choice Requires="x14">
            <control shapeId="9266" r:id="rId53" name="Drop Down 50">
              <controlPr defaultSize="0" autoLine="0" autoPict="0">
                <anchor moveWithCells="1">
                  <from>
                    <xdr:col>26</xdr:col>
                    <xdr:colOff>0</xdr:colOff>
                    <xdr:row>115</xdr:row>
                    <xdr:rowOff>0</xdr:rowOff>
                  </from>
                  <to>
                    <xdr:col>27</xdr:col>
                    <xdr:colOff>0</xdr:colOff>
                    <xdr:row>116</xdr:row>
                    <xdr:rowOff>19050</xdr:rowOff>
                  </to>
                </anchor>
              </controlPr>
            </control>
          </mc:Choice>
        </mc:AlternateContent>
        <mc:AlternateContent xmlns:mc="http://schemas.openxmlformats.org/markup-compatibility/2006">
          <mc:Choice Requires="x14">
            <control shapeId="9267" r:id="rId54" name="Drop Down 51">
              <controlPr defaultSize="0" autoLine="0" autoPict="0">
                <anchor moveWithCells="1">
                  <from>
                    <xdr:col>26</xdr:col>
                    <xdr:colOff>0</xdr:colOff>
                    <xdr:row>117</xdr:row>
                    <xdr:rowOff>0</xdr:rowOff>
                  </from>
                  <to>
                    <xdr:col>27</xdr:col>
                    <xdr:colOff>0</xdr:colOff>
                    <xdr:row>118</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G170"/>
  <sheetViews>
    <sheetView zoomScale="110" zoomScaleNormal="110" zoomScalePageLayoutView="85" workbookViewId="0">
      <pane xSplit="5" ySplit="16" topLeftCell="F146" activePane="bottomRight" state="frozen"/>
      <selection pane="topRight" activeCell="F1" sqref="F1"/>
      <selection pane="bottomLeft" activeCell="A17" sqref="A17"/>
      <selection pane="bottomRight" activeCell="C162" sqref="C162"/>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30" width="0.7265625" style="18" customWidth="1"/>
    <col min="31" max="31" width="15.7265625" style="18" customWidth="1"/>
    <col min="32" max="32" width="0.7265625" style="18" customWidth="1"/>
    <col min="33" max="33" width="15.7265625" style="18" customWidth="1"/>
    <col min="34" max="34" width="0.7265625" style="18" customWidth="1"/>
    <col min="35" max="35" width="15.7265625" style="18" customWidth="1"/>
    <col min="36" max="38" width="0.7265625" style="18" customWidth="1"/>
    <col min="39" max="39" width="15.7265625" style="18" customWidth="1"/>
    <col min="40" max="40" width="0.7265625" style="18" customWidth="1"/>
    <col min="41" max="41" width="15.7265625" style="18" customWidth="1"/>
    <col min="42" max="42" width="0.7265625" style="18" customWidth="1"/>
    <col min="43" max="43" width="15.7265625" style="18" customWidth="1"/>
    <col min="44" max="46" width="0.7265625" style="18" customWidth="1"/>
    <col min="47" max="47" width="15.7265625" style="18" customWidth="1"/>
    <col min="48" max="50" width="0.7265625" style="18" customWidth="1"/>
    <col min="51" max="51" width="15.7265625" style="18" customWidth="1"/>
    <col min="52" max="54" width="0.7265625" style="18" customWidth="1"/>
    <col min="55" max="55" width="15.7265625" style="18" customWidth="1"/>
    <col min="56" max="58" width="0.7265625" style="18" customWidth="1"/>
    <col min="59" max="59" width="15.7265625" style="18" customWidth="1"/>
    <col min="60" max="62" width="0.7265625" style="18" customWidth="1"/>
    <col min="63" max="63" width="15.7265625" style="18" customWidth="1"/>
    <col min="64" max="64" width="0.7265625" style="18" customWidth="1"/>
    <col min="65" max="65" width="15.7265625" style="18" customWidth="1"/>
    <col min="66" max="66" width="0.7265625" style="18" customWidth="1"/>
    <col min="67" max="67" width="15.7265625" style="18" customWidth="1"/>
    <col min="68" max="70" width="0.7265625" style="18" customWidth="1"/>
    <col min="71" max="71" width="15.7265625" style="18" customWidth="1"/>
    <col min="72" max="72" width="0.7265625" style="18" customWidth="1"/>
    <col min="73" max="73" width="15.7265625" style="18" customWidth="1"/>
    <col min="74" max="74" width="0.7265625" style="18" customWidth="1"/>
    <col min="75" max="75" width="15.7265625" style="18" customWidth="1"/>
    <col min="76" max="78" width="0.7265625" style="18" customWidth="1"/>
    <col min="79" max="79" width="15.7265625" style="18" customWidth="1"/>
    <col min="80" max="82" width="0.7265625" style="18" customWidth="1"/>
    <col min="83" max="83" width="15.7265625" style="19" customWidth="1"/>
    <col min="84" max="85" width="0.7265625" style="18" customWidth="1"/>
    <col min="86" max="16384" width="8.7265625" style="18"/>
  </cols>
  <sheetData>
    <row r="1" spans="2:84" ht="5.15" customHeight="1" thickBot="1" x14ac:dyDescent="0.4"/>
    <row r="2" spans="2:84" ht="18.75" customHeight="1" thickBot="1" x14ac:dyDescent="0.5">
      <c r="B2" s="708" t="s">
        <v>217</v>
      </c>
      <c r="C2" s="709"/>
      <c r="D2" s="709"/>
      <c r="E2" s="709"/>
      <c r="F2" s="709"/>
      <c r="G2" s="709"/>
      <c r="H2" s="709"/>
      <c r="I2" s="709"/>
      <c r="J2" s="709"/>
      <c r="K2" s="709"/>
      <c r="L2" s="709"/>
      <c r="M2" s="709"/>
      <c r="N2" s="709"/>
      <c r="O2" s="709"/>
      <c r="P2" s="709"/>
      <c r="Q2" s="709"/>
      <c r="R2" s="709"/>
      <c r="S2" s="709"/>
      <c r="T2" s="710"/>
      <c r="U2" s="479"/>
      <c r="V2" s="479"/>
      <c r="W2" s="479"/>
      <c r="X2" s="479"/>
      <c r="Y2" s="479"/>
      <c r="Z2" s="479"/>
      <c r="AA2" s="479"/>
      <c r="AB2" s="479"/>
      <c r="AT2" s="479"/>
      <c r="AU2" s="479"/>
      <c r="AV2" s="479"/>
      <c r="AW2" s="479"/>
      <c r="AX2" s="479"/>
      <c r="AY2" s="479"/>
      <c r="AZ2" s="479"/>
    </row>
    <row r="3" spans="2:84" ht="15" customHeight="1" thickBot="1" x14ac:dyDescent="0.4">
      <c r="B3" s="711" t="s">
        <v>35</v>
      </c>
      <c r="C3" s="712"/>
      <c r="D3" s="712"/>
      <c r="E3" s="712"/>
      <c r="F3" s="712"/>
      <c r="G3" s="712"/>
      <c r="H3" s="712"/>
      <c r="I3" s="712"/>
      <c r="J3" s="712"/>
      <c r="K3" s="712"/>
      <c r="L3" s="712"/>
      <c r="M3" s="712"/>
      <c r="N3" s="712"/>
      <c r="O3" s="712"/>
      <c r="P3" s="712"/>
      <c r="Q3" s="712"/>
      <c r="R3" s="712"/>
      <c r="S3" s="712"/>
      <c r="T3" s="713"/>
      <c r="U3" s="480"/>
      <c r="V3" s="480"/>
      <c r="W3" s="480"/>
      <c r="X3" s="480"/>
      <c r="Y3" s="480"/>
      <c r="Z3" s="480"/>
      <c r="AA3" s="480"/>
      <c r="AB3" s="480"/>
      <c r="AT3" s="480"/>
      <c r="AU3" s="480"/>
      <c r="AV3" s="480"/>
      <c r="AW3" s="480"/>
      <c r="AX3" s="480"/>
      <c r="AY3" s="480"/>
      <c r="AZ3" s="480"/>
    </row>
    <row r="4" spans="2:84" ht="5.15" customHeight="1" thickBot="1" x14ac:dyDescent="0.4"/>
    <row r="5" spans="2:84" ht="15.75" customHeight="1" thickBot="1" x14ac:dyDescent="0.4">
      <c r="B5" s="638" t="s">
        <v>6</v>
      </c>
      <c r="C5" s="639"/>
      <c r="D5" s="639"/>
      <c r="E5" s="639"/>
      <c r="F5" s="639"/>
      <c r="G5" s="639"/>
      <c r="H5" s="639"/>
      <c r="I5" s="639"/>
      <c r="J5" s="639"/>
      <c r="K5" s="639"/>
      <c r="L5" s="639"/>
      <c r="M5" s="640"/>
      <c r="N5" s="19"/>
      <c r="O5" s="623" t="s">
        <v>102</v>
      </c>
      <c r="P5" s="624"/>
      <c r="Q5" s="624"/>
      <c r="R5" s="624"/>
      <c r="S5" s="624"/>
      <c r="T5" s="625"/>
      <c r="U5" s="482"/>
      <c r="V5" s="482"/>
      <c r="W5" s="482"/>
      <c r="X5" s="482"/>
      <c r="Y5" s="482"/>
      <c r="AT5" s="482"/>
      <c r="CE5" s="18"/>
    </row>
    <row r="6" spans="2:84" ht="5.15" customHeight="1" x14ac:dyDescent="0.35">
      <c r="B6" s="483"/>
      <c r="C6" s="32"/>
      <c r="D6" s="484"/>
      <c r="E6" s="484"/>
      <c r="F6" s="484"/>
      <c r="G6" s="484"/>
      <c r="H6" s="484"/>
      <c r="I6" s="484"/>
      <c r="J6" s="484"/>
      <c r="K6" s="484"/>
      <c r="L6" s="484"/>
      <c r="M6" s="485"/>
      <c r="N6" s="25"/>
      <c r="O6" s="626"/>
      <c r="P6" s="627"/>
      <c r="Q6" s="627"/>
      <c r="R6" s="627"/>
      <c r="S6" s="627"/>
      <c r="T6" s="628"/>
      <c r="U6" s="482"/>
      <c r="V6" s="482"/>
      <c r="W6" s="482"/>
      <c r="X6" s="482"/>
      <c r="Y6" s="482"/>
      <c r="AT6" s="482"/>
      <c r="CE6" s="18"/>
    </row>
    <row r="7" spans="2:84" ht="15.75" customHeight="1" thickBot="1" x14ac:dyDescent="0.4">
      <c r="B7" s="692"/>
      <c r="C7" s="693"/>
      <c r="D7" s="43" t="s">
        <v>7</v>
      </c>
      <c r="E7" s="43"/>
      <c r="F7" s="680" t="str">
        <f>IF('NSLP - Standard'!$F$7="","",'NSLP - Standard'!$F$7)</f>
        <v/>
      </c>
      <c r="G7" s="681"/>
      <c r="H7" s="681"/>
      <c r="I7" s="682"/>
      <c r="J7" s="43"/>
      <c r="K7" s="43"/>
      <c r="L7" s="43"/>
      <c r="M7" s="44" t="s">
        <v>23</v>
      </c>
      <c r="N7" s="25"/>
      <c r="O7" s="629"/>
      <c r="P7" s="630"/>
      <c r="Q7" s="630"/>
      <c r="R7" s="630"/>
      <c r="S7" s="630"/>
      <c r="T7" s="631"/>
      <c r="U7" s="482"/>
      <c r="V7" s="482"/>
      <c r="W7" s="482"/>
      <c r="X7" s="482"/>
      <c r="Y7" s="482"/>
      <c r="AT7" s="482"/>
      <c r="CE7" s="18"/>
    </row>
    <row r="8" spans="2:84" ht="5.15" customHeight="1" x14ac:dyDescent="0.35">
      <c r="B8" s="692"/>
      <c r="C8" s="693"/>
      <c r="D8" s="57"/>
      <c r="E8" s="57"/>
      <c r="F8" s="57"/>
      <c r="G8" s="57"/>
      <c r="H8" s="57"/>
      <c r="I8" s="57"/>
      <c r="J8" s="57"/>
      <c r="K8" s="57"/>
      <c r="L8" s="57"/>
      <c r="M8" s="58"/>
      <c r="N8" s="25"/>
      <c r="O8" s="632">
        <f>IFERROR(SUM($CE18:$CE168),"DATA INCOMPLETE")</f>
        <v>0</v>
      </c>
      <c r="P8" s="633"/>
      <c r="Q8" s="633"/>
      <c r="R8" s="633"/>
      <c r="S8" s="633"/>
      <c r="T8" s="634"/>
      <c r="U8" s="537"/>
      <c r="V8" s="537"/>
      <c r="W8" s="537"/>
      <c r="X8" s="537"/>
      <c r="Y8" s="537"/>
      <c r="AT8" s="487"/>
      <c r="CE8" s="18"/>
    </row>
    <row r="9" spans="2:84" ht="15.75" customHeight="1" x14ac:dyDescent="0.35">
      <c r="B9" s="71"/>
      <c r="C9" s="488"/>
      <c r="D9" s="57" t="s">
        <v>8</v>
      </c>
      <c r="E9" s="57"/>
      <c r="F9" s="680" t="str">
        <f>IF('NSLP - Standard'!$F$9:$I$9="","",'NSLP - Standard'!$F$9:$I$9)</f>
        <v/>
      </c>
      <c r="G9" s="681"/>
      <c r="H9" s="681"/>
      <c r="I9" s="682"/>
      <c r="J9" s="57"/>
      <c r="K9" s="57"/>
      <c r="L9" s="57"/>
      <c r="M9" s="516" t="str">
        <f>CHOOSE('NSLP - Standard'!$C$10,"All","Review Period","Day of Review","Other")</f>
        <v>All</v>
      </c>
      <c r="N9" s="25"/>
      <c r="O9" s="635"/>
      <c r="P9" s="636"/>
      <c r="Q9" s="636"/>
      <c r="R9" s="636"/>
      <c r="S9" s="636"/>
      <c r="T9" s="637"/>
      <c r="U9" s="537"/>
      <c r="V9" s="537"/>
      <c r="W9" s="537"/>
      <c r="X9" s="537"/>
      <c r="Y9" s="537"/>
      <c r="AT9" s="487"/>
      <c r="CE9" s="18"/>
    </row>
    <row r="10" spans="2:84" ht="16.5" customHeight="1" thickBot="1" x14ac:dyDescent="0.4">
      <c r="B10" s="703"/>
      <c r="C10" s="704"/>
      <c r="D10" s="489"/>
      <c r="E10" s="489"/>
      <c r="F10" s="489"/>
      <c r="G10" s="489"/>
      <c r="H10" s="489"/>
      <c r="I10" s="489"/>
      <c r="J10" s="489"/>
      <c r="K10" s="489"/>
      <c r="L10" s="489"/>
      <c r="M10" s="490"/>
      <c r="N10" s="25"/>
      <c r="O10" s="656"/>
      <c r="P10" s="657"/>
      <c r="Q10" s="657"/>
      <c r="R10" s="657"/>
      <c r="S10" s="657"/>
      <c r="T10" s="658"/>
      <c r="U10" s="537"/>
      <c r="V10" s="537"/>
      <c r="W10" s="537"/>
      <c r="X10" s="537"/>
      <c r="Y10" s="537"/>
      <c r="AT10" s="487"/>
      <c r="CE10" s="18"/>
    </row>
    <row r="11" spans="2:84" ht="5.15" customHeight="1" x14ac:dyDescent="0.35">
      <c r="C11" s="25"/>
      <c r="D11" s="25"/>
      <c r="E11" s="25"/>
      <c r="F11" s="25"/>
      <c r="G11" s="25"/>
      <c r="H11" s="25"/>
      <c r="I11" s="25"/>
      <c r="J11" s="25"/>
      <c r="K11" s="25"/>
      <c r="L11" s="25"/>
      <c r="M11" s="25"/>
      <c r="N11" s="25"/>
      <c r="O11" s="25"/>
      <c r="P11" s="25"/>
      <c r="Q11" s="25"/>
      <c r="AT11" s="25"/>
    </row>
    <row r="12" spans="2:84" ht="5.15" customHeight="1" thickBot="1" x14ac:dyDescent="0.4">
      <c r="C12" s="25"/>
      <c r="D12" s="25"/>
      <c r="E12" s="25"/>
      <c r="F12" s="25"/>
      <c r="G12" s="25"/>
      <c r="H12" s="25"/>
      <c r="I12" s="25"/>
      <c r="J12" s="25"/>
      <c r="K12" s="25"/>
      <c r="L12" s="25"/>
      <c r="M12" s="25"/>
      <c r="N12" s="25"/>
      <c r="O12" s="25"/>
      <c r="P12" s="25"/>
      <c r="Q12" s="25"/>
      <c r="AT12" s="25"/>
    </row>
    <row r="13" spans="2:84" ht="48.75" customHeight="1" thickBot="1" x14ac:dyDescent="0.4">
      <c r="B13" s="611" t="s">
        <v>1</v>
      </c>
      <c r="C13" s="612"/>
      <c r="D13" s="27"/>
      <c r="E13" s="611" t="s">
        <v>9</v>
      </c>
      <c r="F13" s="612"/>
      <c r="H13" s="597" t="s">
        <v>103</v>
      </c>
      <c r="I13" s="598"/>
      <c r="J13" s="599"/>
      <c r="K13" s="306"/>
      <c r="L13" s="578" t="s">
        <v>104</v>
      </c>
      <c r="M13" s="579"/>
      <c r="N13" s="579"/>
      <c r="O13" s="579"/>
      <c r="P13" s="580"/>
      <c r="Q13" s="89"/>
      <c r="R13" s="578" t="s">
        <v>51</v>
      </c>
      <c r="S13" s="579"/>
      <c r="T13" s="579"/>
      <c r="U13" s="579"/>
      <c r="V13" s="579"/>
      <c r="W13" s="579"/>
      <c r="X13" s="580"/>
      <c r="Y13" s="89"/>
      <c r="Z13" s="597" t="s">
        <v>75</v>
      </c>
      <c r="AA13" s="598"/>
      <c r="AB13" s="599"/>
      <c r="AD13" s="578" t="s">
        <v>105</v>
      </c>
      <c r="AE13" s="579"/>
      <c r="AF13" s="579"/>
      <c r="AG13" s="579"/>
      <c r="AH13" s="579"/>
      <c r="AI13" s="579"/>
      <c r="AJ13" s="580"/>
      <c r="AK13" s="306"/>
      <c r="AL13" s="578" t="s">
        <v>106</v>
      </c>
      <c r="AM13" s="579"/>
      <c r="AN13" s="579"/>
      <c r="AO13" s="579"/>
      <c r="AP13" s="579"/>
      <c r="AQ13" s="579"/>
      <c r="AR13" s="580"/>
      <c r="AT13" s="597" t="s">
        <v>107</v>
      </c>
      <c r="AU13" s="598"/>
      <c r="AV13" s="599"/>
      <c r="AW13" s="306"/>
      <c r="AX13" s="597" t="s">
        <v>108</v>
      </c>
      <c r="AY13" s="598"/>
      <c r="AZ13" s="599"/>
      <c r="BB13" s="597" t="s">
        <v>109</v>
      </c>
      <c r="BC13" s="598"/>
      <c r="BD13" s="599"/>
      <c r="BF13" s="597" t="s">
        <v>237</v>
      </c>
      <c r="BG13" s="598"/>
      <c r="BH13" s="599"/>
      <c r="BJ13" s="578" t="s">
        <v>225</v>
      </c>
      <c r="BK13" s="579"/>
      <c r="BL13" s="579"/>
      <c r="BM13" s="579"/>
      <c r="BN13" s="579"/>
      <c r="BO13" s="579"/>
      <c r="BP13" s="580"/>
      <c r="BR13" s="578" t="s">
        <v>110</v>
      </c>
      <c r="BS13" s="579"/>
      <c r="BT13" s="579"/>
      <c r="BU13" s="579"/>
      <c r="BV13" s="579"/>
      <c r="BW13" s="579"/>
      <c r="BX13" s="580"/>
      <c r="BZ13" s="597" t="s">
        <v>124</v>
      </c>
      <c r="CA13" s="598"/>
      <c r="CB13" s="599"/>
      <c r="CD13" s="587" t="s">
        <v>118</v>
      </c>
      <c r="CE13" s="588"/>
      <c r="CF13" s="589"/>
    </row>
    <row r="14" spans="2:84" ht="5.15" customHeight="1" thickBot="1" x14ac:dyDescent="0.4">
      <c r="B14" s="613"/>
      <c r="C14" s="614"/>
      <c r="D14" s="32"/>
      <c r="E14" s="613"/>
      <c r="F14" s="614"/>
      <c r="H14" s="600"/>
      <c r="I14" s="601"/>
      <c r="J14" s="602"/>
      <c r="K14" s="89"/>
      <c r="L14" s="100"/>
      <c r="M14" s="493"/>
      <c r="N14" s="493"/>
      <c r="O14" s="95"/>
      <c r="P14" s="494"/>
      <c r="Q14" s="89"/>
      <c r="R14" s="100"/>
      <c r="S14" s="95"/>
      <c r="T14" s="95"/>
      <c r="U14" s="95"/>
      <c r="V14" s="95"/>
      <c r="W14" s="95"/>
      <c r="X14" s="36"/>
      <c r="Z14" s="600"/>
      <c r="AA14" s="601"/>
      <c r="AB14" s="602"/>
      <c r="AD14" s="29"/>
      <c r="AE14" s="95"/>
      <c r="AF14" s="95"/>
      <c r="AG14" s="95"/>
      <c r="AH14" s="95"/>
      <c r="AI14" s="95"/>
      <c r="AJ14" s="313"/>
      <c r="AK14" s="306"/>
      <c r="AL14" s="100"/>
      <c r="AM14" s="95"/>
      <c r="AN14" s="95"/>
      <c r="AO14" s="95"/>
      <c r="AP14" s="95"/>
      <c r="AQ14" s="95"/>
      <c r="AR14" s="36"/>
      <c r="AT14" s="600"/>
      <c r="AU14" s="601"/>
      <c r="AV14" s="602"/>
      <c r="AW14" s="306"/>
      <c r="AX14" s="600"/>
      <c r="AY14" s="601"/>
      <c r="AZ14" s="602"/>
      <c r="BB14" s="600"/>
      <c r="BC14" s="601"/>
      <c r="BD14" s="602"/>
      <c r="BF14" s="600"/>
      <c r="BG14" s="601"/>
      <c r="BH14" s="602"/>
      <c r="BJ14" s="100"/>
      <c r="BK14" s="95"/>
      <c r="BL14" s="95"/>
      <c r="BM14" s="95"/>
      <c r="BN14" s="95"/>
      <c r="BO14" s="95"/>
      <c r="BP14" s="36"/>
      <c r="BR14" s="100"/>
      <c r="BS14" s="95"/>
      <c r="BT14" s="95"/>
      <c r="BU14" s="95"/>
      <c r="BV14" s="95"/>
      <c r="BW14" s="95"/>
      <c r="BX14" s="36"/>
      <c r="BZ14" s="600"/>
      <c r="CA14" s="601"/>
      <c r="CB14" s="602"/>
      <c r="CD14" s="590"/>
      <c r="CE14" s="591"/>
      <c r="CF14" s="592"/>
    </row>
    <row r="15" spans="2:84" ht="15" thickBot="1" x14ac:dyDescent="0.4">
      <c r="B15" s="613"/>
      <c r="C15" s="614"/>
      <c r="D15" s="32"/>
      <c r="E15" s="613"/>
      <c r="F15" s="614"/>
      <c r="H15" s="600"/>
      <c r="I15" s="601"/>
      <c r="J15" s="602"/>
      <c r="K15" s="92"/>
      <c r="L15" s="100"/>
      <c r="M15" s="495" t="s">
        <v>25</v>
      </c>
      <c r="N15" s="493"/>
      <c r="O15" s="107" t="s">
        <v>26</v>
      </c>
      <c r="P15" s="36"/>
      <c r="R15" s="29"/>
      <c r="S15" s="107" t="s">
        <v>2</v>
      </c>
      <c r="T15" s="46"/>
      <c r="U15" s="107" t="s">
        <v>3</v>
      </c>
      <c r="V15" s="46"/>
      <c r="W15" s="107" t="s">
        <v>4</v>
      </c>
      <c r="X15" s="36"/>
      <c r="Z15" s="600"/>
      <c r="AA15" s="601"/>
      <c r="AB15" s="602"/>
      <c r="AD15" s="29"/>
      <c r="AE15" s="107" t="s">
        <v>2</v>
      </c>
      <c r="AF15" s="46"/>
      <c r="AG15" s="107" t="s">
        <v>3</v>
      </c>
      <c r="AH15" s="46"/>
      <c r="AI15" s="107" t="s">
        <v>4</v>
      </c>
      <c r="AJ15" s="36"/>
      <c r="AL15" s="29"/>
      <c r="AM15" s="107" t="s">
        <v>2</v>
      </c>
      <c r="AN15" s="46"/>
      <c r="AO15" s="107" t="s">
        <v>3</v>
      </c>
      <c r="AP15" s="46"/>
      <c r="AQ15" s="107" t="s">
        <v>4</v>
      </c>
      <c r="AR15" s="36"/>
      <c r="AT15" s="600"/>
      <c r="AU15" s="601"/>
      <c r="AV15" s="602"/>
      <c r="AW15" s="306"/>
      <c r="AX15" s="600"/>
      <c r="AY15" s="601"/>
      <c r="AZ15" s="602"/>
      <c r="BB15" s="600"/>
      <c r="BC15" s="601"/>
      <c r="BD15" s="602"/>
      <c r="BF15" s="600"/>
      <c r="BG15" s="601"/>
      <c r="BH15" s="602"/>
      <c r="BJ15" s="29"/>
      <c r="BK15" s="107" t="s">
        <v>2</v>
      </c>
      <c r="BL15" s="46"/>
      <c r="BM15" s="107" t="s">
        <v>3</v>
      </c>
      <c r="BN15" s="46"/>
      <c r="BO15" s="107" t="s">
        <v>4</v>
      </c>
      <c r="BP15" s="36"/>
      <c r="BR15" s="29"/>
      <c r="BS15" s="107" t="s">
        <v>2</v>
      </c>
      <c r="BT15" s="46"/>
      <c r="BU15" s="107" t="s">
        <v>3</v>
      </c>
      <c r="BV15" s="46"/>
      <c r="BW15" s="107" t="s">
        <v>4</v>
      </c>
      <c r="BX15" s="36"/>
      <c r="BZ15" s="600"/>
      <c r="CA15" s="601"/>
      <c r="CB15" s="602"/>
      <c r="CD15" s="590"/>
      <c r="CE15" s="591"/>
      <c r="CF15" s="592"/>
    </row>
    <row r="16" spans="2:84" ht="5.15" customHeight="1" thickBot="1" x14ac:dyDescent="0.4">
      <c r="B16" s="615"/>
      <c r="C16" s="616"/>
      <c r="D16" s="114"/>
      <c r="E16" s="615"/>
      <c r="F16" s="616"/>
      <c r="H16" s="603"/>
      <c r="I16" s="604"/>
      <c r="J16" s="605"/>
      <c r="L16" s="496"/>
      <c r="M16" s="497"/>
      <c r="N16" s="497"/>
      <c r="O16" s="80"/>
      <c r="P16" s="81"/>
      <c r="R16" s="76"/>
      <c r="S16" s="80"/>
      <c r="T16" s="80"/>
      <c r="U16" s="80"/>
      <c r="V16" s="80"/>
      <c r="W16" s="80"/>
      <c r="X16" s="81"/>
      <c r="Y16" s="312"/>
      <c r="Z16" s="603"/>
      <c r="AA16" s="604"/>
      <c r="AB16" s="605"/>
      <c r="AD16" s="76"/>
      <c r="AE16" s="80"/>
      <c r="AF16" s="80"/>
      <c r="AG16" s="80"/>
      <c r="AH16" s="80"/>
      <c r="AI16" s="80"/>
      <c r="AJ16" s="81"/>
      <c r="AL16" s="76"/>
      <c r="AM16" s="80"/>
      <c r="AN16" s="80"/>
      <c r="AO16" s="80"/>
      <c r="AP16" s="80"/>
      <c r="AQ16" s="80"/>
      <c r="AR16" s="81"/>
      <c r="AT16" s="603"/>
      <c r="AU16" s="604"/>
      <c r="AV16" s="605"/>
      <c r="AW16" s="538"/>
      <c r="AX16" s="603"/>
      <c r="AY16" s="604"/>
      <c r="AZ16" s="605"/>
      <c r="BB16" s="603"/>
      <c r="BC16" s="604"/>
      <c r="BD16" s="605"/>
      <c r="BF16" s="603"/>
      <c r="BG16" s="604"/>
      <c r="BH16" s="605"/>
      <c r="BJ16" s="76"/>
      <c r="BK16" s="80"/>
      <c r="BL16" s="80"/>
      <c r="BM16" s="80"/>
      <c r="BN16" s="80"/>
      <c r="BO16" s="80"/>
      <c r="BP16" s="81"/>
      <c r="BR16" s="76"/>
      <c r="BS16" s="80"/>
      <c r="BT16" s="80"/>
      <c r="BU16" s="80"/>
      <c r="BV16" s="80"/>
      <c r="BW16" s="80"/>
      <c r="BX16" s="81"/>
      <c r="BZ16" s="603"/>
      <c r="CA16" s="604"/>
      <c r="CB16" s="605"/>
      <c r="CD16" s="593"/>
      <c r="CE16" s="594"/>
      <c r="CF16" s="595"/>
    </row>
    <row r="17" spans="1:84" ht="5.15" customHeight="1" x14ac:dyDescent="0.35">
      <c r="A17" s="115"/>
      <c r="B17" s="32"/>
      <c r="C17" s="32"/>
      <c r="D17" s="32"/>
      <c r="E17" s="32"/>
      <c r="F17" s="36"/>
      <c r="H17" s="29"/>
      <c r="I17" s="32"/>
      <c r="J17" s="36"/>
      <c r="L17" s="29"/>
      <c r="M17" s="32"/>
      <c r="N17" s="32"/>
      <c r="O17" s="32"/>
      <c r="P17" s="36"/>
      <c r="R17" s="29"/>
      <c r="S17" s="32"/>
      <c r="T17" s="32"/>
      <c r="U17" s="32"/>
      <c r="V17" s="32"/>
      <c r="W17" s="32"/>
      <c r="X17" s="36"/>
      <c r="Z17" s="29"/>
      <c r="AA17" s="32"/>
      <c r="AB17" s="36"/>
      <c r="AD17" s="29"/>
      <c r="AE17" s="32"/>
      <c r="AF17" s="32"/>
      <c r="AG17" s="32"/>
      <c r="AH17" s="32"/>
      <c r="AI17" s="32"/>
      <c r="AJ17" s="36"/>
      <c r="AL17" s="29"/>
      <c r="AM17" s="32"/>
      <c r="AN17" s="32"/>
      <c r="AO17" s="32"/>
      <c r="AP17" s="32"/>
      <c r="AQ17" s="32"/>
      <c r="AR17" s="36"/>
      <c r="AT17" s="29"/>
      <c r="AU17" s="32"/>
      <c r="AV17" s="36"/>
      <c r="AX17" s="29"/>
      <c r="AY17" s="32"/>
      <c r="AZ17" s="36"/>
      <c r="BB17" s="29"/>
      <c r="BC17" s="32"/>
      <c r="BD17" s="36"/>
      <c r="BF17" s="29"/>
      <c r="BG17" s="32"/>
      <c r="BH17" s="36"/>
      <c r="BJ17" s="29"/>
      <c r="BK17" s="32"/>
      <c r="BL17" s="32"/>
      <c r="BM17" s="32"/>
      <c r="BN17" s="32"/>
      <c r="BO17" s="32"/>
      <c r="BP17" s="36"/>
      <c r="BR17" s="29"/>
      <c r="BS17" s="32"/>
      <c r="BT17" s="32"/>
      <c r="BU17" s="32"/>
      <c r="BV17" s="32"/>
      <c r="BW17" s="32"/>
      <c r="BX17" s="36"/>
      <c r="BZ17" s="29"/>
      <c r="CA17" s="32"/>
      <c r="CB17" s="36"/>
      <c r="CD17" s="29"/>
      <c r="CE17" s="43"/>
      <c r="CF17" s="36"/>
    </row>
    <row r="18" spans="1:84" s="92" customFormat="1" x14ac:dyDescent="0.35">
      <c r="A18" s="118"/>
      <c r="B18" s="46"/>
      <c r="C18" s="243" t="str">
        <f>IF(E18="","","1")</f>
        <v/>
      </c>
      <c r="D18" s="46"/>
      <c r="E18" s="4"/>
      <c r="F18" s="119"/>
      <c r="H18" s="120"/>
      <c r="I18" s="13">
        <v>0</v>
      </c>
      <c r="J18" s="125"/>
      <c r="K18" s="126"/>
      <c r="L18" s="127"/>
      <c r="M18" s="13">
        <v>0</v>
      </c>
      <c r="N18" s="124"/>
      <c r="O18" s="13">
        <v>0</v>
      </c>
      <c r="P18" s="119"/>
      <c r="R18" s="120"/>
      <c r="S18" s="5"/>
      <c r="T18" s="121"/>
      <c r="U18" s="5"/>
      <c r="V18" s="121"/>
      <c r="W18" s="5"/>
      <c r="X18" s="122"/>
      <c r="Y18" s="40"/>
      <c r="Z18" s="123"/>
      <c r="AA18" s="15">
        <v>0</v>
      </c>
      <c r="AB18" s="122"/>
      <c r="AC18" s="40"/>
      <c r="AD18" s="123"/>
      <c r="AE18" s="209">
        <f>IFERROR(ROUNDUP((S18-((S18/(SUM(S18,U18,W18)))*AA18)),0),0)</f>
        <v>0</v>
      </c>
      <c r="AF18" s="121"/>
      <c r="AG18" s="209">
        <f>IFERROR(ROUNDUP((U18-((U18/(SUM(S18,U18,W18)))*AA18)),0),0)</f>
        <v>0</v>
      </c>
      <c r="AH18" s="121"/>
      <c r="AI18" s="209">
        <f>IFERROR(ROUNDDOWN((W18-((W18/(SUM(S18,U18,W18)))*AA18)),0),0)</f>
        <v>0</v>
      </c>
      <c r="AJ18" s="119"/>
      <c r="AL18" s="120"/>
      <c r="AM18" s="13"/>
      <c r="AN18" s="124"/>
      <c r="AO18" s="13"/>
      <c r="AP18" s="124"/>
      <c r="AQ18" s="13"/>
      <c r="AR18" s="125"/>
      <c r="AS18" s="126"/>
      <c r="AT18" s="127"/>
      <c r="AU18" s="210">
        <f>$I18</f>
        <v>0</v>
      </c>
      <c r="AV18" s="125"/>
      <c r="AW18" s="126"/>
      <c r="AX18" s="127"/>
      <c r="AY18" s="217">
        <f>(IF(SUM(S18,U18,W18)=0,0,(SUMPRODUCT(AE18:AI18,AM18:AQ18))))</f>
        <v>0</v>
      </c>
      <c r="AZ18" s="125"/>
      <c r="BA18" s="126"/>
      <c r="BB18" s="127"/>
      <c r="BC18" s="210">
        <f>(AU18-AY18-M18-O18)*-1</f>
        <v>0</v>
      </c>
      <c r="BD18" s="125"/>
      <c r="BE18" s="126"/>
      <c r="BF18" s="127"/>
      <c r="BG18" s="13"/>
      <c r="BH18" s="119"/>
      <c r="BJ18" s="120"/>
      <c r="BK18" s="5"/>
      <c r="BL18" s="121"/>
      <c r="BM18" s="5"/>
      <c r="BN18" s="121"/>
      <c r="BO18" s="5"/>
      <c r="BP18" s="119"/>
      <c r="BR18" s="120"/>
      <c r="BS18" s="13"/>
      <c r="BT18" s="124"/>
      <c r="BU18" s="13"/>
      <c r="BV18" s="124"/>
      <c r="BW18" s="13"/>
      <c r="BX18" s="125"/>
      <c r="BY18" s="126"/>
      <c r="BZ18" s="127"/>
      <c r="CA18" s="210">
        <f>(SUMPRODUCT($BK18:$BO18,$BS18:$BW18))</f>
        <v>0</v>
      </c>
      <c r="CB18" s="125"/>
      <c r="CC18" s="126"/>
      <c r="CD18" s="127"/>
      <c r="CE18" s="518">
        <f>($BC18+$BG18+$CA18)</f>
        <v>0</v>
      </c>
      <c r="CF18" s="119"/>
    </row>
    <row r="19" spans="1:84" ht="5.15" customHeight="1" x14ac:dyDescent="0.35">
      <c r="A19" s="115"/>
      <c r="B19" s="32"/>
      <c r="C19" s="46"/>
      <c r="D19" s="32"/>
      <c r="E19" s="32"/>
      <c r="F19" s="36"/>
      <c r="H19" s="29"/>
      <c r="I19" s="143"/>
      <c r="J19" s="144"/>
      <c r="K19" s="145"/>
      <c r="L19" s="146"/>
      <c r="M19" s="143"/>
      <c r="N19" s="143"/>
      <c r="O19" s="143"/>
      <c r="P19" s="36"/>
      <c r="R19" s="29"/>
      <c r="S19" s="139"/>
      <c r="T19" s="139"/>
      <c r="U19" s="139"/>
      <c r="V19" s="139"/>
      <c r="W19" s="139"/>
      <c r="X19" s="140"/>
      <c r="Y19" s="141"/>
      <c r="Z19" s="142"/>
      <c r="AA19" s="139"/>
      <c r="AB19" s="140"/>
      <c r="AC19" s="141"/>
      <c r="AD19" s="142"/>
      <c r="AE19" s="121"/>
      <c r="AF19" s="139"/>
      <c r="AG19" s="121"/>
      <c r="AH19" s="139"/>
      <c r="AI19" s="121"/>
      <c r="AJ19" s="36"/>
      <c r="AL19" s="29"/>
      <c r="AM19" s="143"/>
      <c r="AN19" s="143"/>
      <c r="AO19" s="143"/>
      <c r="AP19" s="143"/>
      <c r="AQ19" s="143"/>
      <c r="AR19" s="144"/>
      <c r="AS19" s="145"/>
      <c r="AT19" s="146"/>
      <c r="AU19" s="143"/>
      <c r="AV19" s="144"/>
      <c r="AW19" s="145"/>
      <c r="AX19" s="146"/>
      <c r="AY19" s="539"/>
      <c r="AZ19" s="144"/>
      <c r="BA19" s="145"/>
      <c r="BB19" s="146"/>
      <c r="BC19" s="124"/>
      <c r="BD19" s="144"/>
      <c r="BE19" s="145"/>
      <c r="BF19" s="146"/>
      <c r="BG19" s="153"/>
      <c r="BH19" s="36"/>
      <c r="BJ19" s="29"/>
      <c r="BK19" s="139"/>
      <c r="BL19" s="139"/>
      <c r="BM19" s="139"/>
      <c r="BN19" s="139"/>
      <c r="BO19" s="139"/>
      <c r="BP19" s="36"/>
      <c r="BR19" s="29"/>
      <c r="BS19" s="143"/>
      <c r="BT19" s="143"/>
      <c r="BU19" s="143"/>
      <c r="BV19" s="143"/>
      <c r="BW19" s="143"/>
      <c r="BX19" s="144"/>
      <c r="BY19" s="145"/>
      <c r="BZ19" s="146"/>
      <c r="CA19" s="124"/>
      <c r="CB19" s="144"/>
      <c r="CC19" s="145"/>
      <c r="CD19" s="146"/>
      <c r="CE19" s="185"/>
      <c r="CF19" s="36"/>
    </row>
    <row r="20" spans="1:84" s="92" customFormat="1" x14ac:dyDescent="0.35">
      <c r="A20" s="118"/>
      <c r="B20" s="46"/>
      <c r="C20" s="243" t="str">
        <f>IF(E20="","",C18+1)</f>
        <v/>
      </c>
      <c r="D20" s="46"/>
      <c r="E20" s="4"/>
      <c r="F20" s="119"/>
      <c r="H20" s="120"/>
      <c r="I20" s="13">
        <v>0</v>
      </c>
      <c r="J20" s="125"/>
      <c r="K20" s="126"/>
      <c r="L20" s="127"/>
      <c r="M20" s="13">
        <v>0</v>
      </c>
      <c r="N20" s="124"/>
      <c r="O20" s="13">
        <v>0</v>
      </c>
      <c r="P20" s="119"/>
      <c r="R20" s="120"/>
      <c r="S20" s="5"/>
      <c r="T20" s="121"/>
      <c r="U20" s="5"/>
      <c r="V20" s="121"/>
      <c r="W20" s="5"/>
      <c r="X20" s="122"/>
      <c r="Y20" s="40"/>
      <c r="Z20" s="123"/>
      <c r="AA20" s="15">
        <v>0</v>
      </c>
      <c r="AB20" s="122"/>
      <c r="AC20" s="40"/>
      <c r="AD20" s="123"/>
      <c r="AE20" s="209">
        <f>IFERROR(ROUNDUP((S20-((S20/(SUM(S20,U20,W20)))*AA20)),0),0)</f>
        <v>0</v>
      </c>
      <c r="AF20" s="121"/>
      <c r="AG20" s="209">
        <f>IFERROR(ROUNDUP((U20-((U20/(SUM(S20,U20,W20)))*AA20)),0),0)</f>
        <v>0</v>
      </c>
      <c r="AH20" s="121"/>
      <c r="AI20" s="209">
        <f>IFERROR(ROUNDDOWN((W20-((W20/(SUM(S20,U20,W20)))*AA20)),0),0)</f>
        <v>0</v>
      </c>
      <c r="AJ20" s="119"/>
      <c r="AL20" s="120"/>
      <c r="AM20" s="13"/>
      <c r="AN20" s="124"/>
      <c r="AO20" s="13"/>
      <c r="AP20" s="124"/>
      <c r="AQ20" s="13"/>
      <c r="AR20" s="125"/>
      <c r="AS20" s="126"/>
      <c r="AT20" s="127"/>
      <c r="AU20" s="210">
        <f>$I20</f>
        <v>0</v>
      </c>
      <c r="AV20" s="125"/>
      <c r="AW20" s="126"/>
      <c r="AX20" s="127"/>
      <c r="AY20" s="217">
        <f t="shared" ref="AY20:AY82" si="0">(IF(SUM(S20,U20,W20)=0,0,(SUMPRODUCT(AE20:AI20,AM20:AQ20))))</f>
        <v>0</v>
      </c>
      <c r="AZ20" s="125"/>
      <c r="BA20" s="126"/>
      <c r="BB20" s="127"/>
      <c r="BC20" s="210">
        <f t="shared" ref="BC20:BC82" si="1">(AU20-AY20-M20-O20)*-1</f>
        <v>0</v>
      </c>
      <c r="BD20" s="125"/>
      <c r="BE20" s="126"/>
      <c r="BF20" s="127"/>
      <c r="BG20" s="13"/>
      <c r="BH20" s="119"/>
      <c r="BJ20" s="120"/>
      <c r="BK20" s="5"/>
      <c r="BL20" s="121"/>
      <c r="BM20" s="5"/>
      <c r="BN20" s="121"/>
      <c r="BO20" s="5"/>
      <c r="BP20" s="119"/>
      <c r="BR20" s="120"/>
      <c r="BS20" s="13"/>
      <c r="BT20" s="124"/>
      <c r="BU20" s="13"/>
      <c r="BV20" s="124"/>
      <c r="BW20" s="13"/>
      <c r="BX20" s="125"/>
      <c r="BY20" s="126"/>
      <c r="BZ20" s="127"/>
      <c r="CA20" s="210">
        <f t="shared" ref="CA20:CA82" si="2">(SUMPRODUCT($BK20:$BO20,$BS20:$BW20))</f>
        <v>0</v>
      </c>
      <c r="CB20" s="125"/>
      <c r="CC20" s="126"/>
      <c r="CD20" s="127"/>
      <c r="CE20" s="518">
        <f>($BC20+$BG20+$CA20)</f>
        <v>0</v>
      </c>
      <c r="CF20" s="119"/>
    </row>
    <row r="21" spans="1:84" ht="5.15" customHeight="1" x14ac:dyDescent="0.35">
      <c r="A21" s="115"/>
      <c r="B21" s="32"/>
      <c r="C21" s="46"/>
      <c r="D21" s="32"/>
      <c r="E21" s="32"/>
      <c r="F21" s="36"/>
      <c r="H21" s="29"/>
      <c r="I21" s="143"/>
      <c r="J21" s="144"/>
      <c r="K21" s="145"/>
      <c r="L21" s="146"/>
      <c r="M21" s="143"/>
      <c r="N21" s="143"/>
      <c r="O21" s="143"/>
      <c r="P21" s="36"/>
      <c r="R21" s="29"/>
      <c r="S21" s="139"/>
      <c r="T21" s="139"/>
      <c r="U21" s="139"/>
      <c r="V21" s="139"/>
      <c r="W21" s="139"/>
      <c r="X21" s="140"/>
      <c r="Y21" s="141"/>
      <c r="Z21" s="142"/>
      <c r="AA21" s="139"/>
      <c r="AB21" s="140"/>
      <c r="AC21" s="141"/>
      <c r="AD21" s="142"/>
      <c r="AE21" s="121"/>
      <c r="AF21" s="139"/>
      <c r="AG21" s="121"/>
      <c r="AH21" s="139"/>
      <c r="AI21" s="121"/>
      <c r="AJ21" s="36"/>
      <c r="AL21" s="29"/>
      <c r="AM21" s="143"/>
      <c r="AN21" s="143"/>
      <c r="AO21" s="143"/>
      <c r="AP21" s="143"/>
      <c r="AQ21" s="143"/>
      <c r="AR21" s="144"/>
      <c r="AS21" s="145"/>
      <c r="AT21" s="146"/>
      <c r="AU21" s="143"/>
      <c r="AV21" s="144"/>
      <c r="AW21" s="145"/>
      <c r="AX21" s="146"/>
      <c r="AY21" s="539"/>
      <c r="AZ21" s="144"/>
      <c r="BA21" s="145"/>
      <c r="BB21" s="146"/>
      <c r="BC21" s="124"/>
      <c r="BD21" s="144"/>
      <c r="BE21" s="145"/>
      <c r="BF21" s="146"/>
      <c r="BG21" s="153"/>
      <c r="BH21" s="36"/>
      <c r="BJ21" s="29"/>
      <c r="BK21" s="139"/>
      <c r="BL21" s="139"/>
      <c r="BM21" s="139"/>
      <c r="BN21" s="139"/>
      <c r="BO21" s="139"/>
      <c r="BP21" s="36"/>
      <c r="BR21" s="29"/>
      <c r="BS21" s="143"/>
      <c r="BT21" s="143"/>
      <c r="BU21" s="143"/>
      <c r="BV21" s="143"/>
      <c r="BW21" s="143"/>
      <c r="BX21" s="144"/>
      <c r="BY21" s="145"/>
      <c r="BZ21" s="146"/>
      <c r="CA21" s="124"/>
      <c r="CB21" s="144"/>
      <c r="CC21" s="145"/>
      <c r="CD21" s="146"/>
      <c r="CE21" s="185"/>
      <c r="CF21" s="36"/>
    </row>
    <row r="22" spans="1:84" s="92" customFormat="1" x14ac:dyDescent="0.35">
      <c r="A22" s="118"/>
      <c r="B22" s="46"/>
      <c r="C22" s="243" t="str">
        <f>IF(E22="","",C20+1)</f>
        <v/>
      </c>
      <c r="D22" s="46"/>
      <c r="E22" s="4"/>
      <c r="F22" s="119"/>
      <c r="H22" s="120"/>
      <c r="I22" s="13">
        <v>0</v>
      </c>
      <c r="J22" s="125"/>
      <c r="K22" s="126"/>
      <c r="L22" s="127"/>
      <c r="M22" s="13">
        <v>0</v>
      </c>
      <c r="N22" s="124"/>
      <c r="O22" s="13">
        <v>0</v>
      </c>
      <c r="P22" s="119"/>
      <c r="R22" s="120"/>
      <c r="S22" s="5"/>
      <c r="T22" s="121"/>
      <c r="U22" s="5"/>
      <c r="V22" s="121"/>
      <c r="W22" s="5"/>
      <c r="X22" s="122"/>
      <c r="Y22" s="40"/>
      <c r="Z22" s="123"/>
      <c r="AA22" s="15">
        <v>0</v>
      </c>
      <c r="AB22" s="122"/>
      <c r="AC22" s="40"/>
      <c r="AD22" s="123"/>
      <c r="AE22" s="209">
        <f>IFERROR(ROUNDUP((S22-((S22/(SUM(S22,U22,W22)))*AA22)),0),0)</f>
        <v>0</v>
      </c>
      <c r="AF22" s="121"/>
      <c r="AG22" s="209">
        <f>IFERROR(ROUNDUP((U22-((U22/(SUM(S22,U22,W22)))*AA22)),0),0)</f>
        <v>0</v>
      </c>
      <c r="AH22" s="121"/>
      <c r="AI22" s="209">
        <f>IFERROR(ROUNDDOWN((W22-((W22/(SUM(S22,U22,W22)))*AA22)),0),0)</f>
        <v>0</v>
      </c>
      <c r="AJ22" s="119"/>
      <c r="AL22" s="120"/>
      <c r="AM22" s="13"/>
      <c r="AN22" s="124"/>
      <c r="AO22" s="13"/>
      <c r="AP22" s="124"/>
      <c r="AQ22" s="13"/>
      <c r="AR22" s="125"/>
      <c r="AS22" s="126"/>
      <c r="AT22" s="127"/>
      <c r="AU22" s="210">
        <f>$I22</f>
        <v>0</v>
      </c>
      <c r="AV22" s="125"/>
      <c r="AW22" s="126"/>
      <c r="AX22" s="127"/>
      <c r="AY22" s="217">
        <f t="shared" si="0"/>
        <v>0</v>
      </c>
      <c r="AZ22" s="125"/>
      <c r="BA22" s="126"/>
      <c r="BB22" s="127"/>
      <c r="BC22" s="210">
        <f t="shared" si="1"/>
        <v>0</v>
      </c>
      <c r="BD22" s="125"/>
      <c r="BE22" s="126"/>
      <c r="BF22" s="127"/>
      <c r="BG22" s="13"/>
      <c r="BH22" s="119"/>
      <c r="BJ22" s="120"/>
      <c r="BK22" s="5"/>
      <c r="BL22" s="121"/>
      <c r="BM22" s="5"/>
      <c r="BN22" s="121"/>
      <c r="BO22" s="5"/>
      <c r="BP22" s="119"/>
      <c r="BR22" s="120"/>
      <c r="BS22" s="13"/>
      <c r="BT22" s="124"/>
      <c r="BU22" s="13"/>
      <c r="BV22" s="124"/>
      <c r="BW22" s="13"/>
      <c r="BX22" s="125"/>
      <c r="BY22" s="126"/>
      <c r="BZ22" s="127"/>
      <c r="CA22" s="210">
        <f t="shared" si="2"/>
        <v>0</v>
      </c>
      <c r="CB22" s="125"/>
      <c r="CC22" s="126"/>
      <c r="CD22" s="127"/>
      <c r="CE22" s="518">
        <f>($BC22+$BG22+$CA22)</f>
        <v>0</v>
      </c>
      <c r="CF22" s="119"/>
    </row>
    <row r="23" spans="1:84" ht="5.15" customHeight="1" x14ac:dyDescent="0.35">
      <c r="A23" s="115"/>
      <c r="B23" s="32"/>
      <c r="C23" s="46"/>
      <c r="D23" s="32"/>
      <c r="E23" s="32"/>
      <c r="F23" s="36"/>
      <c r="H23" s="29"/>
      <c r="I23" s="143"/>
      <c r="J23" s="144"/>
      <c r="K23" s="145"/>
      <c r="L23" s="146"/>
      <c r="M23" s="143"/>
      <c r="N23" s="143"/>
      <c r="O23" s="143"/>
      <c r="P23" s="36"/>
      <c r="R23" s="29"/>
      <c r="S23" s="139"/>
      <c r="T23" s="139"/>
      <c r="U23" s="139"/>
      <c r="V23" s="139"/>
      <c r="W23" s="139"/>
      <c r="X23" s="140"/>
      <c r="Y23" s="141"/>
      <c r="Z23" s="142"/>
      <c r="AA23" s="139"/>
      <c r="AB23" s="140"/>
      <c r="AC23" s="141"/>
      <c r="AD23" s="142"/>
      <c r="AE23" s="121"/>
      <c r="AF23" s="139"/>
      <c r="AG23" s="121"/>
      <c r="AH23" s="139"/>
      <c r="AI23" s="121"/>
      <c r="AJ23" s="36"/>
      <c r="AL23" s="29"/>
      <c r="AM23" s="143"/>
      <c r="AN23" s="143"/>
      <c r="AO23" s="143"/>
      <c r="AP23" s="143"/>
      <c r="AQ23" s="143"/>
      <c r="AR23" s="144"/>
      <c r="AS23" s="145"/>
      <c r="AT23" s="146"/>
      <c r="AU23" s="143"/>
      <c r="AV23" s="144"/>
      <c r="AW23" s="145"/>
      <c r="AX23" s="146"/>
      <c r="AY23" s="539"/>
      <c r="AZ23" s="144"/>
      <c r="BA23" s="145"/>
      <c r="BB23" s="146"/>
      <c r="BC23" s="124"/>
      <c r="BD23" s="144"/>
      <c r="BE23" s="145"/>
      <c r="BF23" s="146"/>
      <c r="BG23" s="153"/>
      <c r="BH23" s="36"/>
      <c r="BJ23" s="29"/>
      <c r="BK23" s="139"/>
      <c r="BL23" s="139"/>
      <c r="BM23" s="139"/>
      <c r="BN23" s="139"/>
      <c r="BO23" s="139"/>
      <c r="BP23" s="36"/>
      <c r="BR23" s="29"/>
      <c r="BS23" s="143"/>
      <c r="BT23" s="143"/>
      <c r="BU23" s="143"/>
      <c r="BV23" s="143"/>
      <c r="BW23" s="143"/>
      <c r="BX23" s="144"/>
      <c r="BY23" s="145"/>
      <c r="BZ23" s="146"/>
      <c r="CA23" s="124"/>
      <c r="CB23" s="144"/>
      <c r="CC23" s="145"/>
      <c r="CD23" s="146"/>
      <c r="CE23" s="185"/>
      <c r="CF23" s="36"/>
    </row>
    <row r="24" spans="1:84" s="92" customFormat="1" x14ac:dyDescent="0.35">
      <c r="A24" s="118"/>
      <c r="B24" s="46"/>
      <c r="C24" s="243" t="str">
        <f>IF(E24="","",C22+1)</f>
        <v/>
      </c>
      <c r="D24" s="46"/>
      <c r="E24" s="4"/>
      <c r="F24" s="119"/>
      <c r="H24" s="120"/>
      <c r="I24" s="13">
        <v>0</v>
      </c>
      <c r="J24" s="125"/>
      <c r="K24" s="126"/>
      <c r="L24" s="127"/>
      <c r="M24" s="13">
        <v>0</v>
      </c>
      <c r="N24" s="124"/>
      <c r="O24" s="13">
        <v>0</v>
      </c>
      <c r="P24" s="119"/>
      <c r="R24" s="120"/>
      <c r="S24" s="5"/>
      <c r="T24" s="121"/>
      <c r="U24" s="5"/>
      <c r="V24" s="121"/>
      <c r="W24" s="5"/>
      <c r="X24" s="122"/>
      <c r="Y24" s="40"/>
      <c r="Z24" s="123"/>
      <c r="AA24" s="15">
        <v>0</v>
      </c>
      <c r="AB24" s="122"/>
      <c r="AC24" s="40"/>
      <c r="AD24" s="123"/>
      <c r="AE24" s="209">
        <f>IFERROR(ROUNDUP((S24-((S24/(SUM(S24,U24,W24)))*AA24)),0),0)</f>
        <v>0</v>
      </c>
      <c r="AF24" s="121"/>
      <c r="AG24" s="209">
        <f>IFERROR(ROUNDUP((U24-((U24/(SUM(S24,U24,W24)))*AA24)),0),0)</f>
        <v>0</v>
      </c>
      <c r="AH24" s="121"/>
      <c r="AI24" s="209">
        <f>IFERROR(ROUNDDOWN((W24-((W24/(SUM(S24,U24,W24)))*AA24)),0),0)</f>
        <v>0</v>
      </c>
      <c r="AJ24" s="119"/>
      <c r="AL24" s="120"/>
      <c r="AM24" s="13"/>
      <c r="AN24" s="124"/>
      <c r="AO24" s="13"/>
      <c r="AP24" s="124"/>
      <c r="AQ24" s="13"/>
      <c r="AR24" s="125"/>
      <c r="AS24" s="126"/>
      <c r="AT24" s="127"/>
      <c r="AU24" s="210">
        <f>$I24</f>
        <v>0</v>
      </c>
      <c r="AV24" s="125"/>
      <c r="AW24" s="126"/>
      <c r="AX24" s="127"/>
      <c r="AY24" s="217">
        <f t="shared" si="0"/>
        <v>0</v>
      </c>
      <c r="AZ24" s="125"/>
      <c r="BA24" s="126"/>
      <c r="BB24" s="127"/>
      <c r="BC24" s="210">
        <f t="shared" si="1"/>
        <v>0</v>
      </c>
      <c r="BD24" s="125"/>
      <c r="BE24" s="126"/>
      <c r="BF24" s="127"/>
      <c r="BG24" s="13"/>
      <c r="BH24" s="119"/>
      <c r="BJ24" s="120"/>
      <c r="BK24" s="5"/>
      <c r="BL24" s="121"/>
      <c r="BM24" s="5"/>
      <c r="BN24" s="121"/>
      <c r="BO24" s="5"/>
      <c r="BP24" s="119"/>
      <c r="BR24" s="120"/>
      <c r="BS24" s="13"/>
      <c r="BT24" s="124"/>
      <c r="BU24" s="13"/>
      <c r="BV24" s="124"/>
      <c r="BW24" s="13"/>
      <c r="BX24" s="125"/>
      <c r="BY24" s="126"/>
      <c r="BZ24" s="127"/>
      <c r="CA24" s="210">
        <f t="shared" si="2"/>
        <v>0</v>
      </c>
      <c r="CB24" s="125"/>
      <c r="CC24" s="126"/>
      <c r="CD24" s="127"/>
      <c r="CE24" s="518">
        <f>($BC24+$BG24+$CA24)</f>
        <v>0</v>
      </c>
      <c r="CF24" s="119"/>
    </row>
    <row r="25" spans="1:84" ht="5.15" customHeight="1" x14ac:dyDescent="0.35">
      <c r="A25" s="115"/>
      <c r="B25" s="32"/>
      <c r="C25" s="46"/>
      <c r="D25" s="32"/>
      <c r="E25" s="32"/>
      <c r="F25" s="36"/>
      <c r="H25" s="29"/>
      <c r="I25" s="143"/>
      <c r="J25" s="144"/>
      <c r="K25" s="145"/>
      <c r="L25" s="146"/>
      <c r="M25" s="143"/>
      <c r="N25" s="143"/>
      <c r="O25" s="143"/>
      <c r="P25" s="36"/>
      <c r="R25" s="29"/>
      <c r="S25" s="139"/>
      <c r="T25" s="139"/>
      <c r="U25" s="139"/>
      <c r="V25" s="139"/>
      <c r="W25" s="139"/>
      <c r="X25" s="140"/>
      <c r="Y25" s="141"/>
      <c r="Z25" s="142"/>
      <c r="AA25" s="139"/>
      <c r="AB25" s="140"/>
      <c r="AC25" s="141"/>
      <c r="AD25" s="142"/>
      <c r="AE25" s="121"/>
      <c r="AF25" s="139"/>
      <c r="AG25" s="121"/>
      <c r="AH25" s="139"/>
      <c r="AI25" s="121"/>
      <c r="AJ25" s="36"/>
      <c r="AL25" s="29"/>
      <c r="AM25" s="143"/>
      <c r="AN25" s="143"/>
      <c r="AO25" s="143"/>
      <c r="AP25" s="143"/>
      <c r="AQ25" s="143"/>
      <c r="AR25" s="144"/>
      <c r="AS25" s="145"/>
      <c r="AT25" s="146"/>
      <c r="AU25" s="143"/>
      <c r="AV25" s="144"/>
      <c r="AW25" s="145"/>
      <c r="AX25" s="146"/>
      <c r="AY25" s="539"/>
      <c r="AZ25" s="144"/>
      <c r="BA25" s="145"/>
      <c r="BB25" s="146"/>
      <c r="BC25" s="124"/>
      <c r="BD25" s="144"/>
      <c r="BE25" s="145"/>
      <c r="BF25" s="146"/>
      <c r="BG25" s="153"/>
      <c r="BH25" s="36"/>
      <c r="BJ25" s="29"/>
      <c r="BK25" s="139"/>
      <c r="BL25" s="139"/>
      <c r="BM25" s="139"/>
      <c r="BN25" s="139"/>
      <c r="BO25" s="139"/>
      <c r="BP25" s="36"/>
      <c r="BR25" s="29"/>
      <c r="BS25" s="143"/>
      <c r="BT25" s="143"/>
      <c r="BU25" s="143"/>
      <c r="BV25" s="143"/>
      <c r="BW25" s="143"/>
      <c r="BX25" s="144"/>
      <c r="BY25" s="145"/>
      <c r="BZ25" s="146"/>
      <c r="CA25" s="124"/>
      <c r="CB25" s="144"/>
      <c r="CC25" s="145"/>
      <c r="CD25" s="146"/>
      <c r="CE25" s="185"/>
      <c r="CF25" s="36"/>
    </row>
    <row r="26" spans="1:84" s="92" customFormat="1" x14ac:dyDescent="0.35">
      <c r="A26" s="118"/>
      <c r="B26" s="46"/>
      <c r="C26" s="243" t="str">
        <f>IF(E26="","",C24+1)</f>
        <v/>
      </c>
      <c r="D26" s="46"/>
      <c r="E26" s="4"/>
      <c r="F26" s="119"/>
      <c r="H26" s="120"/>
      <c r="I26" s="13">
        <v>0</v>
      </c>
      <c r="J26" s="125"/>
      <c r="K26" s="126"/>
      <c r="L26" s="127"/>
      <c r="M26" s="13">
        <v>0</v>
      </c>
      <c r="N26" s="124"/>
      <c r="O26" s="13">
        <v>0</v>
      </c>
      <c r="P26" s="119"/>
      <c r="R26" s="120"/>
      <c r="S26" s="5"/>
      <c r="T26" s="121"/>
      <c r="U26" s="5"/>
      <c r="V26" s="121"/>
      <c r="W26" s="5"/>
      <c r="X26" s="122"/>
      <c r="Y26" s="40"/>
      <c r="Z26" s="123"/>
      <c r="AA26" s="15">
        <v>0</v>
      </c>
      <c r="AB26" s="122"/>
      <c r="AC26" s="40"/>
      <c r="AD26" s="123"/>
      <c r="AE26" s="209">
        <f>IFERROR(ROUNDUP((S26-((S26/(SUM(S26,U26,W26)))*AA26)),0),0)</f>
        <v>0</v>
      </c>
      <c r="AF26" s="121"/>
      <c r="AG26" s="209">
        <f>IFERROR(ROUNDUP((U26-((U26/(SUM(S26,U26,W26)))*AA26)),0),0)</f>
        <v>0</v>
      </c>
      <c r="AH26" s="121"/>
      <c r="AI26" s="209">
        <f>IFERROR(ROUNDDOWN((W26-((W26/(SUM(S26,U26,W26)))*AA26)),0),0)</f>
        <v>0</v>
      </c>
      <c r="AJ26" s="119"/>
      <c r="AL26" s="120"/>
      <c r="AM26" s="13"/>
      <c r="AN26" s="124"/>
      <c r="AO26" s="13"/>
      <c r="AP26" s="124"/>
      <c r="AQ26" s="13"/>
      <c r="AR26" s="125"/>
      <c r="AS26" s="126"/>
      <c r="AT26" s="127"/>
      <c r="AU26" s="210">
        <f>$I26</f>
        <v>0</v>
      </c>
      <c r="AV26" s="125"/>
      <c r="AW26" s="126"/>
      <c r="AX26" s="127"/>
      <c r="AY26" s="217">
        <f t="shared" si="0"/>
        <v>0</v>
      </c>
      <c r="AZ26" s="125"/>
      <c r="BA26" s="126"/>
      <c r="BB26" s="127"/>
      <c r="BC26" s="210">
        <f t="shared" si="1"/>
        <v>0</v>
      </c>
      <c r="BD26" s="125"/>
      <c r="BE26" s="126"/>
      <c r="BF26" s="127"/>
      <c r="BG26" s="13"/>
      <c r="BH26" s="119"/>
      <c r="BJ26" s="120"/>
      <c r="BK26" s="5"/>
      <c r="BL26" s="121"/>
      <c r="BM26" s="5"/>
      <c r="BN26" s="121"/>
      <c r="BO26" s="5"/>
      <c r="BP26" s="119"/>
      <c r="BR26" s="120"/>
      <c r="BS26" s="13"/>
      <c r="BT26" s="124"/>
      <c r="BU26" s="13"/>
      <c r="BV26" s="124"/>
      <c r="BW26" s="13"/>
      <c r="BX26" s="125"/>
      <c r="BY26" s="126"/>
      <c r="BZ26" s="127"/>
      <c r="CA26" s="210">
        <f t="shared" si="2"/>
        <v>0</v>
      </c>
      <c r="CB26" s="125"/>
      <c r="CC26" s="126"/>
      <c r="CD26" s="127"/>
      <c r="CE26" s="518">
        <f>($BC26+$BG26+$CA26)</f>
        <v>0</v>
      </c>
      <c r="CF26" s="119"/>
    </row>
    <row r="27" spans="1:84" ht="5.15" customHeight="1" x14ac:dyDescent="0.35">
      <c r="A27" s="115"/>
      <c r="B27" s="32"/>
      <c r="C27" s="46"/>
      <c r="D27" s="32"/>
      <c r="E27" s="32"/>
      <c r="F27" s="36"/>
      <c r="H27" s="29"/>
      <c r="I27" s="143"/>
      <c r="J27" s="144"/>
      <c r="K27" s="145"/>
      <c r="L27" s="146"/>
      <c r="M27" s="143"/>
      <c r="N27" s="143"/>
      <c r="O27" s="143"/>
      <c r="P27" s="36"/>
      <c r="R27" s="29"/>
      <c r="S27" s="139"/>
      <c r="T27" s="139"/>
      <c r="U27" s="139"/>
      <c r="V27" s="139"/>
      <c r="W27" s="139"/>
      <c r="X27" s="140"/>
      <c r="Y27" s="141"/>
      <c r="Z27" s="142"/>
      <c r="AA27" s="139"/>
      <c r="AB27" s="140"/>
      <c r="AC27" s="141"/>
      <c r="AD27" s="142"/>
      <c r="AE27" s="121"/>
      <c r="AF27" s="139"/>
      <c r="AG27" s="121"/>
      <c r="AH27" s="139"/>
      <c r="AI27" s="121"/>
      <c r="AJ27" s="36"/>
      <c r="AL27" s="29"/>
      <c r="AM27" s="143"/>
      <c r="AN27" s="143"/>
      <c r="AO27" s="143"/>
      <c r="AP27" s="143"/>
      <c r="AQ27" s="143"/>
      <c r="AR27" s="144"/>
      <c r="AS27" s="145"/>
      <c r="AT27" s="146"/>
      <c r="AU27" s="143"/>
      <c r="AV27" s="144"/>
      <c r="AW27" s="145"/>
      <c r="AX27" s="146"/>
      <c r="AY27" s="539"/>
      <c r="AZ27" s="144"/>
      <c r="BA27" s="145"/>
      <c r="BB27" s="146"/>
      <c r="BC27" s="124"/>
      <c r="BD27" s="144"/>
      <c r="BE27" s="145"/>
      <c r="BF27" s="146"/>
      <c r="BG27" s="153"/>
      <c r="BH27" s="36"/>
      <c r="BJ27" s="29"/>
      <c r="BK27" s="139"/>
      <c r="BL27" s="139"/>
      <c r="BM27" s="139"/>
      <c r="BN27" s="139"/>
      <c r="BO27" s="139"/>
      <c r="BP27" s="36"/>
      <c r="BR27" s="29"/>
      <c r="BS27" s="143"/>
      <c r="BT27" s="143"/>
      <c r="BU27" s="143"/>
      <c r="BV27" s="143"/>
      <c r="BW27" s="143"/>
      <c r="BX27" s="144"/>
      <c r="BY27" s="145"/>
      <c r="BZ27" s="146"/>
      <c r="CA27" s="124"/>
      <c r="CB27" s="144"/>
      <c r="CC27" s="145"/>
      <c r="CD27" s="146"/>
      <c r="CE27" s="185"/>
      <c r="CF27" s="36"/>
    </row>
    <row r="28" spans="1:84" s="92" customFormat="1" x14ac:dyDescent="0.35">
      <c r="A28" s="118"/>
      <c r="B28" s="46"/>
      <c r="C28" s="243" t="str">
        <f>IF(E28="","",C26+1)</f>
        <v/>
      </c>
      <c r="D28" s="46"/>
      <c r="E28" s="4"/>
      <c r="F28" s="119"/>
      <c r="H28" s="120"/>
      <c r="I28" s="13">
        <v>0</v>
      </c>
      <c r="J28" s="125"/>
      <c r="K28" s="126"/>
      <c r="L28" s="127"/>
      <c r="M28" s="13">
        <v>0</v>
      </c>
      <c r="N28" s="124"/>
      <c r="O28" s="13">
        <v>0</v>
      </c>
      <c r="P28" s="119"/>
      <c r="R28" s="120"/>
      <c r="S28" s="5"/>
      <c r="T28" s="121"/>
      <c r="U28" s="5"/>
      <c r="V28" s="121"/>
      <c r="W28" s="5"/>
      <c r="X28" s="122"/>
      <c r="Y28" s="40"/>
      <c r="Z28" s="123"/>
      <c r="AA28" s="15">
        <v>0</v>
      </c>
      <c r="AB28" s="122"/>
      <c r="AC28" s="40"/>
      <c r="AD28" s="123"/>
      <c r="AE28" s="209">
        <f>IFERROR(ROUNDUP((S28-((S28/(SUM(S28,U28,W28)))*AA28)),0),0)</f>
        <v>0</v>
      </c>
      <c r="AF28" s="121"/>
      <c r="AG28" s="209">
        <f>IFERROR(ROUNDUP((U28-((U28/(SUM(S28,U28,W28)))*AA28)),0),0)</f>
        <v>0</v>
      </c>
      <c r="AH28" s="121"/>
      <c r="AI28" s="209">
        <f>IFERROR(ROUNDDOWN((W28-((W28/(SUM(S28,U28,W28)))*AA28)),0),0)</f>
        <v>0</v>
      </c>
      <c r="AJ28" s="119"/>
      <c r="AL28" s="120"/>
      <c r="AM28" s="13"/>
      <c r="AN28" s="124"/>
      <c r="AO28" s="13"/>
      <c r="AP28" s="124"/>
      <c r="AQ28" s="13"/>
      <c r="AR28" s="125"/>
      <c r="AS28" s="126"/>
      <c r="AT28" s="127"/>
      <c r="AU28" s="210">
        <f>$I28</f>
        <v>0</v>
      </c>
      <c r="AV28" s="125"/>
      <c r="AW28" s="126"/>
      <c r="AX28" s="127"/>
      <c r="AY28" s="217">
        <f t="shared" si="0"/>
        <v>0</v>
      </c>
      <c r="AZ28" s="125"/>
      <c r="BA28" s="126"/>
      <c r="BB28" s="127"/>
      <c r="BC28" s="210">
        <f t="shared" si="1"/>
        <v>0</v>
      </c>
      <c r="BD28" s="125"/>
      <c r="BE28" s="126"/>
      <c r="BF28" s="127"/>
      <c r="BG28" s="13"/>
      <c r="BH28" s="119"/>
      <c r="BJ28" s="120"/>
      <c r="BK28" s="5"/>
      <c r="BL28" s="121"/>
      <c r="BM28" s="5"/>
      <c r="BN28" s="121"/>
      <c r="BO28" s="5"/>
      <c r="BP28" s="119"/>
      <c r="BR28" s="120"/>
      <c r="BS28" s="13"/>
      <c r="BT28" s="124"/>
      <c r="BU28" s="13"/>
      <c r="BV28" s="124"/>
      <c r="BW28" s="13"/>
      <c r="BX28" s="125"/>
      <c r="BY28" s="126"/>
      <c r="BZ28" s="127"/>
      <c r="CA28" s="210">
        <f t="shared" si="2"/>
        <v>0</v>
      </c>
      <c r="CB28" s="125"/>
      <c r="CC28" s="126"/>
      <c r="CD28" s="127"/>
      <c r="CE28" s="518">
        <f>($BC28+$BG28+$CA28)</f>
        <v>0</v>
      </c>
      <c r="CF28" s="119"/>
    </row>
    <row r="29" spans="1:84" ht="5.15" customHeight="1" x14ac:dyDescent="0.35">
      <c r="A29" s="115"/>
      <c r="B29" s="32"/>
      <c r="C29" s="46"/>
      <c r="D29" s="32"/>
      <c r="E29" s="32"/>
      <c r="F29" s="36"/>
      <c r="H29" s="29"/>
      <c r="I29" s="143"/>
      <c r="J29" s="144"/>
      <c r="K29" s="145"/>
      <c r="L29" s="146"/>
      <c r="M29" s="143"/>
      <c r="N29" s="143"/>
      <c r="O29" s="143"/>
      <c r="P29" s="36"/>
      <c r="R29" s="29"/>
      <c r="S29" s="139"/>
      <c r="T29" s="139"/>
      <c r="U29" s="139"/>
      <c r="V29" s="139"/>
      <c r="W29" s="139"/>
      <c r="X29" s="140"/>
      <c r="Y29" s="141"/>
      <c r="Z29" s="142"/>
      <c r="AA29" s="139"/>
      <c r="AB29" s="140"/>
      <c r="AC29" s="141"/>
      <c r="AD29" s="142"/>
      <c r="AE29" s="121"/>
      <c r="AF29" s="139"/>
      <c r="AG29" s="121"/>
      <c r="AH29" s="139"/>
      <c r="AI29" s="121"/>
      <c r="AJ29" s="36"/>
      <c r="AL29" s="29"/>
      <c r="AM29" s="143"/>
      <c r="AN29" s="143"/>
      <c r="AO29" s="143"/>
      <c r="AP29" s="143"/>
      <c r="AQ29" s="143"/>
      <c r="AR29" s="144"/>
      <c r="AS29" s="145"/>
      <c r="AT29" s="146"/>
      <c r="AU29" s="143"/>
      <c r="AV29" s="144"/>
      <c r="AW29" s="145"/>
      <c r="AX29" s="146"/>
      <c r="AY29" s="539"/>
      <c r="AZ29" s="144"/>
      <c r="BA29" s="145"/>
      <c r="BB29" s="146"/>
      <c r="BC29" s="124"/>
      <c r="BD29" s="144"/>
      <c r="BE29" s="145"/>
      <c r="BF29" s="146"/>
      <c r="BG29" s="153"/>
      <c r="BH29" s="36"/>
      <c r="BJ29" s="29"/>
      <c r="BK29" s="139"/>
      <c r="BL29" s="139"/>
      <c r="BM29" s="139"/>
      <c r="BN29" s="139"/>
      <c r="BO29" s="139"/>
      <c r="BP29" s="36"/>
      <c r="BR29" s="29"/>
      <c r="BS29" s="143"/>
      <c r="BT29" s="143"/>
      <c r="BU29" s="143"/>
      <c r="BV29" s="143"/>
      <c r="BW29" s="143"/>
      <c r="BX29" s="144"/>
      <c r="BY29" s="145"/>
      <c r="BZ29" s="146"/>
      <c r="CA29" s="124"/>
      <c r="CB29" s="144"/>
      <c r="CC29" s="145"/>
      <c r="CD29" s="146"/>
      <c r="CE29" s="185"/>
      <c r="CF29" s="36"/>
    </row>
    <row r="30" spans="1:84" s="92" customFormat="1" x14ac:dyDescent="0.35">
      <c r="A30" s="118"/>
      <c r="B30" s="46"/>
      <c r="C30" s="243" t="str">
        <f>IF(E30="","",C28+1)</f>
        <v/>
      </c>
      <c r="D30" s="46"/>
      <c r="E30" s="4"/>
      <c r="F30" s="119"/>
      <c r="H30" s="120"/>
      <c r="I30" s="13">
        <v>0</v>
      </c>
      <c r="J30" s="125"/>
      <c r="K30" s="126"/>
      <c r="L30" s="127"/>
      <c r="M30" s="13">
        <v>0</v>
      </c>
      <c r="N30" s="124"/>
      <c r="O30" s="13">
        <v>0</v>
      </c>
      <c r="P30" s="119"/>
      <c r="R30" s="120"/>
      <c r="S30" s="5"/>
      <c r="T30" s="121"/>
      <c r="U30" s="5"/>
      <c r="V30" s="121"/>
      <c r="W30" s="5"/>
      <c r="X30" s="122"/>
      <c r="Y30" s="40"/>
      <c r="Z30" s="123"/>
      <c r="AA30" s="15">
        <v>0</v>
      </c>
      <c r="AB30" s="122"/>
      <c r="AC30" s="40"/>
      <c r="AD30" s="123"/>
      <c r="AE30" s="209">
        <f>IFERROR(ROUNDUP((S30-((S30/(SUM(S30,U30,W30)))*AA30)),0),0)</f>
        <v>0</v>
      </c>
      <c r="AF30" s="121"/>
      <c r="AG30" s="209">
        <f>IFERROR(ROUNDUP((U30-((U30/(SUM(S30,U30,W30)))*AA30)),0),0)</f>
        <v>0</v>
      </c>
      <c r="AH30" s="121"/>
      <c r="AI30" s="209">
        <f>IFERROR(ROUNDDOWN((W30-((W30/(SUM(S30,U30,W30)))*AA30)),0),0)</f>
        <v>0</v>
      </c>
      <c r="AJ30" s="119"/>
      <c r="AL30" s="120"/>
      <c r="AM30" s="13"/>
      <c r="AN30" s="124"/>
      <c r="AO30" s="13"/>
      <c r="AP30" s="124"/>
      <c r="AQ30" s="13"/>
      <c r="AR30" s="125"/>
      <c r="AS30" s="126"/>
      <c r="AT30" s="127"/>
      <c r="AU30" s="210">
        <f>$I30</f>
        <v>0</v>
      </c>
      <c r="AV30" s="125"/>
      <c r="AW30" s="126"/>
      <c r="AX30" s="127"/>
      <c r="AY30" s="217">
        <f t="shared" si="0"/>
        <v>0</v>
      </c>
      <c r="AZ30" s="125"/>
      <c r="BA30" s="126"/>
      <c r="BB30" s="127"/>
      <c r="BC30" s="210">
        <f t="shared" si="1"/>
        <v>0</v>
      </c>
      <c r="BD30" s="125"/>
      <c r="BE30" s="126"/>
      <c r="BF30" s="127"/>
      <c r="BG30" s="13"/>
      <c r="BH30" s="119"/>
      <c r="BJ30" s="120"/>
      <c r="BK30" s="5"/>
      <c r="BL30" s="121"/>
      <c r="BM30" s="5"/>
      <c r="BN30" s="121"/>
      <c r="BO30" s="5"/>
      <c r="BP30" s="119"/>
      <c r="BR30" s="120"/>
      <c r="BS30" s="13"/>
      <c r="BT30" s="124"/>
      <c r="BU30" s="13"/>
      <c r="BV30" s="124"/>
      <c r="BW30" s="13"/>
      <c r="BX30" s="125"/>
      <c r="BY30" s="126"/>
      <c r="BZ30" s="127"/>
      <c r="CA30" s="210">
        <f t="shared" si="2"/>
        <v>0</v>
      </c>
      <c r="CB30" s="125"/>
      <c r="CC30" s="126"/>
      <c r="CD30" s="127"/>
      <c r="CE30" s="518">
        <f>($BC30+$BG30+$CA30)</f>
        <v>0</v>
      </c>
      <c r="CF30" s="119"/>
    </row>
    <row r="31" spans="1:84" ht="5.15" customHeight="1" x14ac:dyDescent="0.35">
      <c r="A31" s="115"/>
      <c r="B31" s="32"/>
      <c r="C31" s="46"/>
      <c r="D31" s="32"/>
      <c r="E31" s="32"/>
      <c r="F31" s="36"/>
      <c r="H31" s="29"/>
      <c r="I31" s="143"/>
      <c r="J31" s="144"/>
      <c r="K31" s="145"/>
      <c r="L31" s="146"/>
      <c r="M31" s="143"/>
      <c r="N31" s="143"/>
      <c r="O31" s="143"/>
      <c r="P31" s="36"/>
      <c r="R31" s="29"/>
      <c r="S31" s="139"/>
      <c r="T31" s="139"/>
      <c r="U31" s="139"/>
      <c r="V31" s="139"/>
      <c r="W31" s="139"/>
      <c r="X31" s="140"/>
      <c r="Y31" s="141"/>
      <c r="Z31" s="142"/>
      <c r="AA31" s="139"/>
      <c r="AB31" s="140"/>
      <c r="AC31" s="141"/>
      <c r="AD31" s="142"/>
      <c r="AE31" s="121"/>
      <c r="AF31" s="139"/>
      <c r="AG31" s="121"/>
      <c r="AH31" s="139"/>
      <c r="AI31" s="121"/>
      <c r="AJ31" s="36"/>
      <c r="AL31" s="29"/>
      <c r="AM31" s="143"/>
      <c r="AN31" s="143"/>
      <c r="AO31" s="143"/>
      <c r="AP31" s="143"/>
      <c r="AQ31" s="143"/>
      <c r="AR31" s="144"/>
      <c r="AS31" s="145"/>
      <c r="AT31" s="146"/>
      <c r="AU31" s="143"/>
      <c r="AV31" s="144"/>
      <c r="AW31" s="145"/>
      <c r="AX31" s="146"/>
      <c r="AY31" s="539"/>
      <c r="AZ31" s="144"/>
      <c r="BA31" s="145"/>
      <c r="BB31" s="146"/>
      <c r="BC31" s="124"/>
      <c r="BD31" s="144"/>
      <c r="BE31" s="145"/>
      <c r="BF31" s="146"/>
      <c r="BG31" s="153"/>
      <c r="BH31" s="36"/>
      <c r="BJ31" s="29"/>
      <c r="BK31" s="139"/>
      <c r="BL31" s="139"/>
      <c r="BM31" s="139"/>
      <c r="BN31" s="139"/>
      <c r="BO31" s="139"/>
      <c r="BP31" s="36"/>
      <c r="BR31" s="29"/>
      <c r="BS31" s="143"/>
      <c r="BT31" s="143"/>
      <c r="BU31" s="143"/>
      <c r="BV31" s="143"/>
      <c r="BW31" s="143"/>
      <c r="BX31" s="144"/>
      <c r="BY31" s="145"/>
      <c r="BZ31" s="146"/>
      <c r="CA31" s="124"/>
      <c r="CB31" s="144"/>
      <c r="CC31" s="145"/>
      <c r="CD31" s="146"/>
      <c r="CE31" s="185"/>
      <c r="CF31" s="36"/>
    </row>
    <row r="32" spans="1:84" s="92" customFormat="1" x14ac:dyDescent="0.35">
      <c r="A32" s="118"/>
      <c r="B32" s="46"/>
      <c r="C32" s="243" t="str">
        <f>IF(E32="","",C30+1)</f>
        <v/>
      </c>
      <c r="D32" s="46"/>
      <c r="E32" s="4"/>
      <c r="F32" s="119"/>
      <c r="H32" s="120"/>
      <c r="I32" s="13">
        <v>0</v>
      </c>
      <c r="J32" s="125"/>
      <c r="K32" s="126"/>
      <c r="L32" s="127"/>
      <c r="M32" s="13">
        <v>0</v>
      </c>
      <c r="N32" s="124"/>
      <c r="O32" s="13">
        <v>0</v>
      </c>
      <c r="P32" s="119"/>
      <c r="R32" s="120"/>
      <c r="S32" s="5"/>
      <c r="T32" s="121"/>
      <c r="U32" s="5"/>
      <c r="V32" s="121"/>
      <c r="W32" s="5"/>
      <c r="X32" s="122"/>
      <c r="Y32" s="40"/>
      <c r="Z32" s="123"/>
      <c r="AA32" s="15">
        <v>0</v>
      </c>
      <c r="AB32" s="122"/>
      <c r="AC32" s="40"/>
      <c r="AD32" s="123"/>
      <c r="AE32" s="209">
        <f>IFERROR(ROUNDUP((S32-((S32/(SUM(S32,U32,W32)))*AA32)),0),0)</f>
        <v>0</v>
      </c>
      <c r="AF32" s="121"/>
      <c r="AG32" s="209">
        <f>IFERROR(ROUNDUP((U32-((U32/(SUM(S32,U32,W32)))*AA32)),0),0)</f>
        <v>0</v>
      </c>
      <c r="AH32" s="121"/>
      <c r="AI32" s="209">
        <f>IFERROR(ROUNDDOWN((W32-((W32/(SUM(S32,U32,W32)))*AA32)),0),0)</f>
        <v>0</v>
      </c>
      <c r="AJ32" s="119"/>
      <c r="AL32" s="120"/>
      <c r="AM32" s="13"/>
      <c r="AN32" s="124"/>
      <c r="AO32" s="13"/>
      <c r="AP32" s="124"/>
      <c r="AQ32" s="13"/>
      <c r="AR32" s="125"/>
      <c r="AS32" s="126"/>
      <c r="AT32" s="127"/>
      <c r="AU32" s="210">
        <f>$I32</f>
        <v>0</v>
      </c>
      <c r="AV32" s="125"/>
      <c r="AW32" s="126"/>
      <c r="AX32" s="127"/>
      <c r="AY32" s="217">
        <f t="shared" si="0"/>
        <v>0</v>
      </c>
      <c r="AZ32" s="125"/>
      <c r="BA32" s="126"/>
      <c r="BB32" s="127"/>
      <c r="BC32" s="210">
        <f t="shared" si="1"/>
        <v>0</v>
      </c>
      <c r="BD32" s="125"/>
      <c r="BE32" s="126"/>
      <c r="BF32" s="127"/>
      <c r="BG32" s="13"/>
      <c r="BH32" s="119"/>
      <c r="BJ32" s="120"/>
      <c r="BK32" s="5"/>
      <c r="BL32" s="121"/>
      <c r="BM32" s="5"/>
      <c r="BN32" s="121"/>
      <c r="BO32" s="5"/>
      <c r="BP32" s="119"/>
      <c r="BR32" s="120"/>
      <c r="BS32" s="13"/>
      <c r="BT32" s="124"/>
      <c r="BU32" s="13"/>
      <c r="BV32" s="124"/>
      <c r="BW32" s="13"/>
      <c r="BX32" s="125"/>
      <c r="BY32" s="126"/>
      <c r="BZ32" s="127"/>
      <c r="CA32" s="210">
        <f t="shared" si="2"/>
        <v>0</v>
      </c>
      <c r="CB32" s="125"/>
      <c r="CC32" s="126"/>
      <c r="CD32" s="127"/>
      <c r="CE32" s="518">
        <f>($BC32+$BG32+$CA32)</f>
        <v>0</v>
      </c>
      <c r="CF32" s="119"/>
    </row>
    <row r="33" spans="1:84" ht="5.15" customHeight="1" x14ac:dyDescent="0.35">
      <c r="A33" s="115"/>
      <c r="B33" s="32"/>
      <c r="C33" s="46"/>
      <c r="D33" s="32"/>
      <c r="E33" s="32"/>
      <c r="F33" s="36"/>
      <c r="H33" s="29"/>
      <c r="I33" s="143"/>
      <c r="J33" s="144"/>
      <c r="K33" s="145"/>
      <c r="L33" s="146"/>
      <c r="M33" s="143"/>
      <c r="N33" s="143"/>
      <c r="O33" s="143"/>
      <c r="P33" s="36"/>
      <c r="R33" s="29"/>
      <c r="S33" s="139"/>
      <c r="T33" s="139"/>
      <c r="U33" s="139"/>
      <c r="V33" s="139"/>
      <c r="W33" s="139"/>
      <c r="X33" s="140"/>
      <c r="Y33" s="141"/>
      <c r="Z33" s="142"/>
      <c r="AA33" s="139"/>
      <c r="AB33" s="140"/>
      <c r="AC33" s="141"/>
      <c r="AD33" s="142"/>
      <c r="AE33" s="121"/>
      <c r="AF33" s="139"/>
      <c r="AG33" s="121"/>
      <c r="AH33" s="139"/>
      <c r="AI33" s="121"/>
      <c r="AJ33" s="36"/>
      <c r="AL33" s="29"/>
      <c r="AM33" s="143"/>
      <c r="AN33" s="143"/>
      <c r="AO33" s="143"/>
      <c r="AP33" s="143"/>
      <c r="AQ33" s="143"/>
      <c r="AR33" s="144"/>
      <c r="AS33" s="145"/>
      <c r="AT33" s="146"/>
      <c r="AU33" s="143"/>
      <c r="AV33" s="144"/>
      <c r="AW33" s="145"/>
      <c r="AX33" s="146"/>
      <c r="AY33" s="539"/>
      <c r="AZ33" s="144"/>
      <c r="BA33" s="145"/>
      <c r="BB33" s="146"/>
      <c r="BC33" s="124"/>
      <c r="BD33" s="144"/>
      <c r="BE33" s="145"/>
      <c r="BF33" s="146"/>
      <c r="BG33" s="153"/>
      <c r="BH33" s="36"/>
      <c r="BJ33" s="29"/>
      <c r="BK33" s="139"/>
      <c r="BL33" s="139"/>
      <c r="BM33" s="139"/>
      <c r="BN33" s="139"/>
      <c r="BO33" s="139"/>
      <c r="BP33" s="36"/>
      <c r="BR33" s="29"/>
      <c r="BS33" s="143"/>
      <c r="BT33" s="143"/>
      <c r="BU33" s="143"/>
      <c r="BV33" s="143"/>
      <c r="BW33" s="143"/>
      <c r="BX33" s="144"/>
      <c r="BY33" s="145"/>
      <c r="BZ33" s="146"/>
      <c r="CA33" s="124"/>
      <c r="CB33" s="144"/>
      <c r="CC33" s="145"/>
      <c r="CD33" s="146"/>
      <c r="CE33" s="185"/>
      <c r="CF33" s="36"/>
    </row>
    <row r="34" spans="1:84" s="92" customFormat="1" x14ac:dyDescent="0.35">
      <c r="A34" s="118"/>
      <c r="B34" s="46"/>
      <c r="C34" s="243" t="str">
        <f>IF(E34="","",C32+1)</f>
        <v/>
      </c>
      <c r="D34" s="46"/>
      <c r="E34" s="4"/>
      <c r="F34" s="119"/>
      <c r="H34" s="120"/>
      <c r="I34" s="13">
        <v>0</v>
      </c>
      <c r="J34" s="125"/>
      <c r="K34" s="126"/>
      <c r="L34" s="127"/>
      <c r="M34" s="13">
        <v>0</v>
      </c>
      <c r="N34" s="124"/>
      <c r="O34" s="13">
        <v>0</v>
      </c>
      <c r="P34" s="119"/>
      <c r="R34" s="120"/>
      <c r="S34" s="5"/>
      <c r="T34" s="121"/>
      <c r="U34" s="5"/>
      <c r="V34" s="121"/>
      <c r="W34" s="5"/>
      <c r="X34" s="122"/>
      <c r="Y34" s="40"/>
      <c r="Z34" s="123"/>
      <c r="AA34" s="15">
        <v>0</v>
      </c>
      <c r="AB34" s="122"/>
      <c r="AC34" s="40"/>
      <c r="AD34" s="123"/>
      <c r="AE34" s="209">
        <f>IFERROR(ROUNDUP((S34-((S34/(SUM(S34,U34,W34)))*AA34)),0),0)</f>
        <v>0</v>
      </c>
      <c r="AF34" s="121"/>
      <c r="AG34" s="209">
        <f>IFERROR(ROUNDUP((U34-((U34/(SUM(S34,U34,W34)))*AA34)),0),0)</f>
        <v>0</v>
      </c>
      <c r="AH34" s="121"/>
      <c r="AI34" s="209">
        <f>IFERROR(ROUNDDOWN((W34-((W34/(SUM(S34,U34,W34)))*AA34)),0),0)</f>
        <v>0</v>
      </c>
      <c r="AJ34" s="119"/>
      <c r="AL34" s="120"/>
      <c r="AM34" s="13"/>
      <c r="AN34" s="124"/>
      <c r="AO34" s="13"/>
      <c r="AP34" s="124"/>
      <c r="AQ34" s="13"/>
      <c r="AR34" s="125"/>
      <c r="AS34" s="126"/>
      <c r="AT34" s="127"/>
      <c r="AU34" s="210">
        <f>$I34</f>
        <v>0</v>
      </c>
      <c r="AV34" s="125"/>
      <c r="AW34" s="126"/>
      <c r="AX34" s="127"/>
      <c r="AY34" s="217">
        <f t="shared" si="0"/>
        <v>0</v>
      </c>
      <c r="AZ34" s="125"/>
      <c r="BA34" s="126"/>
      <c r="BB34" s="127"/>
      <c r="BC34" s="210">
        <f t="shared" si="1"/>
        <v>0</v>
      </c>
      <c r="BD34" s="125"/>
      <c r="BE34" s="126"/>
      <c r="BF34" s="127"/>
      <c r="BG34" s="13"/>
      <c r="BH34" s="119"/>
      <c r="BJ34" s="120"/>
      <c r="BK34" s="5"/>
      <c r="BL34" s="121"/>
      <c r="BM34" s="5"/>
      <c r="BN34" s="121"/>
      <c r="BO34" s="5"/>
      <c r="BP34" s="119"/>
      <c r="BR34" s="120"/>
      <c r="BS34" s="13"/>
      <c r="BT34" s="124"/>
      <c r="BU34" s="13"/>
      <c r="BV34" s="124"/>
      <c r="BW34" s="13"/>
      <c r="BX34" s="125"/>
      <c r="BY34" s="126"/>
      <c r="BZ34" s="127"/>
      <c r="CA34" s="210">
        <f t="shared" si="2"/>
        <v>0</v>
      </c>
      <c r="CB34" s="125"/>
      <c r="CC34" s="126"/>
      <c r="CD34" s="127"/>
      <c r="CE34" s="518">
        <f>($BC34+$BG34+$CA34)</f>
        <v>0</v>
      </c>
      <c r="CF34" s="119"/>
    </row>
    <row r="35" spans="1:84" ht="5.15" customHeight="1" x14ac:dyDescent="0.35">
      <c r="A35" s="115"/>
      <c r="B35" s="32"/>
      <c r="C35" s="46"/>
      <c r="D35" s="32"/>
      <c r="E35" s="32"/>
      <c r="F35" s="36"/>
      <c r="H35" s="29"/>
      <c r="I35" s="143"/>
      <c r="J35" s="144"/>
      <c r="K35" s="145"/>
      <c r="L35" s="146"/>
      <c r="M35" s="143"/>
      <c r="N35" s="143"/>
      <c r="O35" s="143"/>
      <c r="P35" s="36"/>
      <c r="R35" s="29"/>
      <c r="S35" s="139"/>
      <c r="T35" s="139"/>
      <c r="U35" s="139"/>
      <c r="V35" s="139"/>
      <c r="W35" s="139"/>
      <c r="X35" s="140"/>
      <c r="Y35" s="141"/>
      <c r="Z35" s="142"/>
      <c r="AA35" s="139"/>
      <c r="AB35" s="140"/>
      <c r="AC35" s="141"/>
      <c r="AD35" s="142"/>
      <c r="AE35" s="121"/>
      <c r="AF35" s="139"/>
      <c r="AG35" s="121"/>
      <c r="AH35" s="139"/>
      <c r="AI35" s="121"/>
      <c r="AJ35" s="36"/>
      <c r="AL35" s="29"/>
      <c r="AM35" s="143"/>
      <c r="AN35" s="143"/>
      <c r="AO35" s="143"/>
      <c r="AP35" s="143"/>
      <c r="AQ35" s="143"/>
      <c r="AR35" s="144"/>
      <c r="AS35" s="145"/>
      <c r="AT35" s="146"/>
      <c r="AU35" s="143"/>
      <c r="AV35" s="144"/>
      <c r="AW35" s="145"/>
      <c r="AX35" s="146"/>
      <c r="AY35" s="539"/>
      <c r="AZ35" s="144"/>
      <c r="BA35" s="145"/>
      <c r="BB35" s="146"/>
      <c r="BC35" s="124"/>
      <c r="BD35" s="144"/>
      <c r="BE35" s="145"/>
      <c r="BF35" s="146"/>
      <c r="BG35" s="153"/>
      <c r="BH35" s="36"/>
      <c r="BJ35" s="29"/>
      <c r="BK35" s="139"/>
      <c r="BL35" s="139"/>
      <c r="BM35" s="139"/>
      <c r="BN35" s="139"/>
      <c r="BO35" s="139"/>
      <c r="BP35" s="36"/>
      <c r="BR35" s="29"/>
      <c r="BS35" s="143"/>
      <c r="BT35" s="143"/>
      <c r="BU35" s="143"/>
      <c r="BV35" s="143"/>
      <c r="BW35" s="143"/>
      <c r="BX35" s="144"/>
      <c r="BY35" s="145"/>
      <c r="BZ35" s="146"/>
      <c r="CA35" s="124"/>
      <c r="CB35" s="144"/>
      <c r="CC35" s="145"/>
      <c r="CD35" s="146"/>
      <c r="CE35" s="185"/>
      <c r="CF35" s="36"/>
    </row>
    <row r="36" spans="1:84" s="92" customFormat="1" x14ac:dyDescent="0.35">
      <c r="A36" s="118"/>
      <c r="B36" s="46"/>
      <c r="C36" s="243" t="str">
        <f>IF(E36="","",C34+1)</f>
        <v/>
      </c>
      <c r="D36" s="46"/>
      <c r="E36" s="4"/>
      <c r="F36" s="119"/>
      <c r="H36" s="120"/>
      <c r="I36" s="13">
        <v>0</v>
      </c>
      <c r="J36" s="125"/>
      <c r="K36" s="126"/>
      <c r="L36" s="127"/>
      <c r="M36" s="13">
        <v>0</v>
      </c>
      <c r="N36" s="124"/>
      <c r="O36" s="13">
        <v>0</v>
      </c>
      <c r="P36" s="119"/>
      <c r="R36" s="120"/>
      <c r="S36" s="5"/>
      <c r="T36" s="121"/>
      <c r="U36" s="5"/>
      <c r="V36" s="121"/>
      <c r="W36" s="5"/>
      <c r="X36" s="122"/>
      <c r="Y36" s="40"/>
      <c r="Z36" s="123"/>
      <c r="AA36" s="15">
        <v>0</v>
      </c>
      <c r="AB36" s="122"/>
      <c r="AC36" s="40"/>
      <c r="AD36" s="123"/>
      <c r="AE36" s="209">
        <f>IFERROR(ROUNDUP((S36-((S36/(SUM(S36,U36,W36)))*AA36)),0),0)</f>
        <v>0</v>
      </c>
      <c r="AF36" s="121"/>
      <c r="AG36" s="209">
        <f>IFERROR(ROUNDUP((U36-((U36/(SUM(S36,U36,W36)))*AA36)),0),0)</f>
        <v>0</v>
      </c>
      <c r="AH36" s="121"/>
      <c r="AI36" s="209">
        <f>IFERROR(ROUNDDOWN((W36-((W36/(SUM(S36,U36,W36)))*AA36)),0),0)</f>
        <v>0</v>
      </c>
      <c r="AJ36" s="119"/>
      <c r="AL36" s="120"/>
      <c r="AM36" s="13"/>
      <c r="AN36" s="124"/>
      <c r="AO36" s="13"/>
      <c r="AP36" s="124"/>
      <c r="AQ36" s="13"/>
      <c r="AR36" s="125"/>
      <c r="AS36" s="126"/>
      <c r="AT36" s="127"/>
      <c r="AU36" s="210">
        <f>$I36</f>
        <v>0</v>
      </c>
      <c r="AV36" s="125"/>
      <c r="AW36" s="126"/>
      <c r="AX36" s="127"/>
      <c r="AY36" s="217">
        <f t="shared" si="0"/>
        <v>0</v>
      </c>
      <c r="AZ36" s="125"/>
      <c r="BA36" s="126"/>
      <c r="BB36" s="127"/>
      <c r="BC36" s="210">
        <f t="shared" si="1"/>
        <v>0</v>
      </c>
      <c r="BD36" s="125"/>
      <c r="BE36" s="126"/>
      <c r="BF36" s="127"/>
      <c r="BG36" s="13"/>
      <c r="BH36" s="119"/>
      <c r="BJ36" s="120"/>
      <c r="BK36" s="5"/>
      <c r="BL36" s="121"/>
      <c r="BM36" s="5"/>
      <c r="BN36" s="121"/>
      <c r="BO36" s="5"/>
      <c r="BP36" s="119"/>
      <c r="BR36" s="120"/>
      <c r="BS36" s="13"/>
      <c r="BT36" s="124"/>
      <c r="BU36" s="13"/>
      <c r="BV36" s="124"/>
      <c r="BW36" s="13"/>
      <c r="BX36" s="125"/>
      <c r="BY36" s="126"/>
      <c r="BZ36" s="127"/>
      <c r="CA36" s="210">
        <f t="shared" si="2"/>
        <v>0</v>
      </c>
      <c r="CB36" s="125"/>
      <c r="CC36" s="126"/>
      <c r="CD36" s="127"/>
      <c r="CE36" s="518">
        <f>($BC36+$BG36+$CA36)</f>
        <v>0</v>
      </c>
      <c r="CF36" s="119"/>
    </row>
    <row r="37" spans="1:84" ht="5.15" customHeight="1" x14ac:dyDescent="0.35">
      <c r="A37" s="115"/>
      <c r="B37" s="32"/>
      <c r="C37" s="46"/>
      <c r="D37" s="32"/>
      <c r="E37" s="32"/>
      <c r="F37" s="36"/>
      <c r="H37" s="29"/>
      <c r="I37" s="143"/>
      <c r="J37" s="144"/>
      <c r="K37" s="145"/>
      <c r="L37" s="146"/>
      <c r="M37" s="143"/>
      <c r="N37" s="143"/>
      <c r="O37" s="143"/>
      <c r="P37" s="36"/>
      <c r="R37" s="29"/>
      <c r="S37" s="139"/>
      <c r="T37" s="139"/>
      <c r="U37" s="139"/>
      <c r="V37" s="139"/>
      <c r="W37" s="139"/>
      <c r="X37" s="140"/>
      <c r="Y37" s="141"/>
      <c r="Z37" s="142"/>
      <c r="AA37" s="139"/>
      <c r="AB37" s="140"/>
      <c r="AC37" s="141"/>
      <c r="AD37" s="142"/>
      <c r="AE37" s="121"/>
      <c r="AF37" s="139"/>
      <c r="AG37" s="121"/>
      <c r="AH37" s="139"/>
      <c r="AI37" s="121"/>
      <c r="AJ37" s="36"/>
      <c r="AL37" s="29"/>
      <c r="AM37" s="143"/>
      <c r="AN37" s="143"/>
      <c r="AO37" s="143"/>
      <c r="AP37" s="143"/>
      <c r="AQ37" s="143"/>
      <c r="AR37" s="144"/>
      <c r="AS37" s="145"/>
      <c r="AT37" s="146"/>
      <c r="AU37" s="143"/>
      <c r="AV37" s="144"/>
      <c r="AW37" s="145"/>
      <c r="AX37" s="146"/>
      <c r="AY37" s="539"/>
      <c r="AZ37" s="144"/>
      <c r="BA37" s="145"/>
      <c r="BB37" s="146"/>
      <c r="BC37" s="124"/>
      <c r="BD37" s="144"/>
      <c r="BE37" s="145"/>
      <c r="BF37" s="146"/>
      <c r="BG37" s="153"/>
      <c r="BH37" s="36"/>
      <c r="BJ37" s="29"/>
      <c r="BK37" s="139"/>
      <c r="BL37" s="139"/>
      <c r="BM37" s="139"/>
      <c r="BN37" s="139"/>
      <c r="BO37" s="139"/>
      <c r="BP37" s="36"/>
      <c r="BR37" s="29"/>
      <c r="BS37" s="143"/>
      <c r="BT37" s="143"/>
      <c r="BU37" s="143"/>
      <c r="BV37" s="143"/>
      <c r="BW37" s="143"/>
      <c r="BX37" s="144"/>
      <c r="BY37" s="145"/>
      <c r="BZ37" s="146"/>
      <c r="CA37" s="124"/>
      <c r="CB37" s="144"/>
      <c r="CC37" s="145"/>
      <c r="CD37" s="146"/>
      <c r="CE37" s="185"/>
      <c r="CF37" s="36"/>
    </row>
    <row r="38" spans="1:84" s="92" customFormat="1" x14ac:dyDescent="0.35">
      <c r="A38" s="118"/>
      <c r="B38" s="46"/>
      <c r="C38" s="243" t="str">
        <f>IF(E38="","",C36+1)</f>
        <v/>
      </c>
      <c r="D38" s="46"/>
      <c r="E38" s="4"/>
      <c r="F38" s="119"/>
      <c r="H38" s="120"/>
      <c r="I38" s="13">
        <v>0</v>
      </c>
      <c r="J38" s="125"/>
      <c r="K38" s="126"/>
      <c r="L38" s="127"/>
      <c r="M38" s="13">
        <v>0</v>
      </c>
      <c r="N38" s="124"/>
      <c r="O38" s="13">
        <v>0</v>
      </c>
      <c r="P38" s="119"/>
      <c r="R38" s="120"/>
      <c r="S38" s="5"/>
      <c r="T38" s="121"/>
      <c r="U38" s="5"/>
      <c r="V38" s="121"/>
      <c r="W38" s="5"/>
      <c r="X38" s="122"/>
      <c r="Y38" s="40"/>
      <c r="Z38" s="123"/>
      <c r="AA38" s="15">
        <v>0</v>
      </c>
      <c r="AB38" s="122"/>
      <c r="AC38" s="40"/>
      <c r="AD38" s="123"/>
      <c r="AE38" s="209">
        <f>IFERROR(ROUNDUP((S38-((S38/(SUM(S38,U38,W38)))*AA38)),0),0)</f>
        <v>0</v>
      </c>
      <c r="AF38" s="121"/>
      <c r="AG38" s="209">
        <f>IFERROR(ROUNDUP((U38-((U38/(SUM(S38,U38,W38)))*AA38)),0),0)</f>
        <v>0</v>
      </c>
      <c r="AH38" s="121"/>
      <c r="AI38" s="209">
        <f>IFERROR(ROUNDDOWN((W38-((W38/(SUM(S38,U38,W38)))*AA38)),0),0)</f>
        <v>0</v>
      </c>
      <c r="AJ38" s="119"/>
      <c r="AL38" s="120"/>
      <c r="AM38" s="13"/>
      <c r="AN38" s="124"/>
      <c r="AO38" s="13"/>
      <c r="AP38" s="124"/>
      <c r="AQ38" s="13"/>
      <c r="AR38" s="125"/>
      <c r="AS38" s="126"/>
      <c r="AT38" s="127"/>
      <c r="AU38" s="210">
        <f>$I38</f>
        <v>0</v>
      </c>
      <c r="AV38" s="125"/>
      <c r="AW38" s="126"/>
      <c r="AX38" s="127"/>
      <c r="AY38" s="217">
        <f t="shared" si="0"/>
        <v>0</v>
      </c>
      <c r="AZ38" s="125"/>
      <c r="BA38" s="126"/>
      <c r="BB38" s="127"/>
      <c r="BC38" s="210">
        <f t="shared" si="1"/>
        <v>0</v>
      </c>
      <c r="BD38" s="125"/>
      <c r="BE38" s="126"/>
      <c r="BF38" s="127"/>
      <c r="BG38" s="13"/>
      <c r="BH38" s="119"/>
      <c r="BJ38" s="120"/>
      <c r="BK38" s="5"/>
      <c r="BL38" s="121"/>
      <c r="BM38" s="5"/>
      <c r="BN38" s="121"/>
      <c r="BO38" s="5"/>
      <c r="BP38" s="119"/>
      <c r="BR38" s="120"/>
      <c r="BS38" s="13"/>
      <c r="BT38" s="124"/>
      <c r="BU38" s="13"/>
      <c r="BV38" s="124"/>
      <c r="BW38" s="13"/>
      <c r="BX38" s="125"/>
      <c r="BY38" s="126"/>
      <c r="BZ38" s="127"/>
      <c r="CA38" s="210">
        <f t="shared" si="2"/>
        <v>0</v>
      </c>
      <c r="CB38" s="125"/>
      <c r="CC38" s="126"/>
      <c r="CD38" s="127"/>
      <c r="CE38" s="518">
        <f>($BC38+$BG38+$CA38)</f>
        <v>0</v>
      </c>
      <c r="CF38" s="119"/>
    </row>
    <row r="39" spans="1:84" ht="5.15" customHeight="1" x14ac:dyDescent="0.35">
      <c r="A39" s="115"/>
      <c r="B39" s="32"/>
      <c r="C39" s="46"/>
      <c r="D39" s="32"/>
      <c r="E39" s="32"/>
      <c r="F39" s="36"/>
      <c r="H39" s="29"/>
      <c r="I39" s="143"/>
      <c r="J39" s="144"/>
      <c r="K39" s="145"/>
      <c r="L39" s="146"/>
      <c r="M39" s="143"/>
      <c r="N39" s="143"/>
      <c r="O39" s="143"/>
      <c r="P39" s="36"/>
      <c r="R39" s="29"/>
      <c r="S39" s="139"/>
      <c r="T39" s="139"/>
      <c r="U39" s="139"/>
      <c r="V39" s="139"/>
      <c r="W39" s="139"/>
      <c r="X39" s="140"/>
      <c r="Y39" s="141"/>
      <c r="Z39" s="142"/>
      <c r="AA39" s="139"/>
      <c r="AB39" s="140"/>
      <c r="AC39" s="141"/>
      <c r="AD39" s="142"/>
      <c r="AE39" s="121"/>
      <c r="AF39" s="139"/>
      <c r="AG39" s="121"/>
      <c r="AH39" s="139"/>
      <c r="AI39" s="121"/>
      <c r="AJ39" s="36"/>
      <c r="AL39" s="29"/>
      <c r="AM39" s="143"/>
      <c r="AN39" s="143"/>
      <c r="AO39" s="143"/>
      <c r="AP39" s="143"/>
      <c r="AQ39" s="143"/>
      <c r="AR39" s="144"/>
      <c r="AS39" s="145"/>
      <c r="AT39" s="146"/>
      <c r="AU39" s="143"/>
      <c r="AV39" s="144"/>
      <c r="AW39" s="145"/>
      <c r="AX39" s="146"/>
      <c r="AY39" s="539"/>
      <c r="AZ39" s="144"/>
      <c r="BA39" s="145"/>
      <c r="BB39" s="146"/>
      <c r="BC39" s="124"/>
      <c r="BD39" s="144"/>
      <c r="BE39" s="145"/>
      <c r="BF39" s="146"/>
      <c r="BG39" s="153"/>
      <c r="BH39" s="36"/>
      <c r="BJ39" s="29"/>
      <c r="BK39" s="139"/>
      <c r="BL39" s="139"/>
      <c r="BM39" s="139"/>
      <c r="BN39" s="139"/>
      <c r="BO39" s="139"/>
      <c r="BP39" s="36"/>
      <c r="BR39" s="29"/>
      <c r="BS39" s="143"/>
      <c r="BT39" s="143"/>
      <c r="BU39" s="143"/>
      <c r="BV39" s="143"/>
      <c r="BW39" s="143"/>
      <c r="BX39" s="144"/>
      <c r="BY39" s="145"/>
      <c r="BZ39" s="146"/>
      <c r="CA39" s="124"/>
      <c r="CB39" s="144"/>
      <c r="CC39" s="145"/>
      <c r="CD39" s="146"/>
      <c r="CE39" s="185"/>
      <c r="CF39" s="36"/>
    </row>
    <row r="40" spans="1:84" s="92" customFormat="1" x14ac:dyDescent="0.35">
      <c r="A40" s="118"/>
      <c r="B40" s="46"/>
      <c r="C40" s="243" t="str">
        <f>IF(E40="","",C38+1)</f>
        <v/>
      </c>
      <c r="D40" s="46"/>
      <c r="E40" s="4"/>
      <c r="F40" s="119"/>
      <c r="H40" s="120"/>
      <c r="I40" s="13">
        <v>0</v>
      </c>
      <c r="J40" s="125"/>
      <c r="K40" s="126"/>
      <c r="L40" s="127"/>
      <c r="M40" s="13">
        <v>0</v>
      </c>
      <c r="N40" s="124"/>
      <c r="O40" s="13">
        <v>0</v>
      </c>
      <c r="P40" s="119"/>
      <c r="R40" s="120"/>
      <c r="S40" s="5"/>
      <c r="T40" s="121"/>
      <c r="U40" s="5"/>
      <c r="V40" s="121"/>
      <c r="W40" s="5"/>
      <c r="X40" s="122"/>
      <c r="Y40" s="40"/>
      <c r="Z40" s="123"/>
      <c r="AA40" s="15">
        <v>0</v>
      </c>
      <c r="AB40" s="122"/>
      <c r="AC40" s="40"/>
      <c r="AD40" s="123"/>
      <c r="AE40" s="209">
        <f>IFERROR(ROUNDUP((S40-((S40/(SUM(S40,U40,W40)))*AA40)),0),0)</f>
        <v>0</v>
      </c>
      <c r="AF40" s="121"/>
      <c r="AG40" s="209">
        <f>IFERROR(ROUNDUP((U40-((U40/(SUM(S40,U40,W40)))*AA40)),0),0)</f>
        <v>0</v>
      </c>
      <c r="AH40" s="121"/>
      <c r="AI40" s="209">
        <f>IFERROR(ROUNDDOWN((W40-((W40/(SUM(S40,U40,W40)))*AA40)),0),0)</f>
        <v>0</v>
      </c>
      <c r="AJ40" s="119"/>
      <c r="AL40" s="120"/>
      <c r="AM40" s="13"/>
      <c r="AN40" s="124"/>
      <c r="AO40" s="13"/>
      <c r="AP40" s="124"/>
      <c r="AQ40" s="13"/>
      <c r="AR40" s="125"/>
      <c r="AS40" s="126"/>
      <c r="AT40" s="127"/>
      <c r="AU40" s="210">
        <f>$I40</f>
        <v>0</v>
      </c>
      <c r="AV40" s="125"/>
      <c r="AW40" s="126"/>
      <c r="AX40" s="127"/>
      <c r="AY40" s="217">
        <f t="shared" si="0"/>
        <v>0</v>
      </c>
      <c r="AZ40" s="125"/>
      <c r="BA40" s="126"/>
      <c r="BB40" s="127"/>
      <c r="BC40" s="210">
        <f t="shared" si="1"/>
        <v>0</v>
      </c>
      <c r="BD40" s="125"/>
      <c r="BE40" s="126"/>
      <c r="BF40" s="127"/>
      <c r="BG40" s="13"/>
      <c r="BH40" s="119"/>
      <c r="BJ40" s="120"/>
      <c r="BK40" s="5"/>
      <c r="BL40" s="121"/>
      <c r="BM40" s="5"/>
      <c r="BN40" s="121"/>
      <c r="BO40" s="5"/>
      <c r="BP40" s="119"/>
      <c r="BR40" s="120"/>
      <c r="BS40" s="13"/>
      <c r="BT40" s="124"/>
      <c r="BU40" s="13"/>
      <c r="BV40" s="124"/>
      <c r="BW40" s="13"/>
      <c r="BX40" s="125"/>
      <c r="BY40" s="126"/>
      <c r="BZ40" s="127"/>
      <c r="CA40" s="210">
        <f t="shared" si="2"/>
        <v>0</v>
      </c>
      <c r="CB40" s="125"/>
      <c r="CC40" s="126"/>
      <c r="CD40" s="127"/>
      <c r="CE40" s="518">
        <f>($BC40+$BG40+$CA40)</f>
        <v>0</v>
      </c>
      <c r="CF40" s="119"/>
    </row>
    <row r="41" spans="1:84" ht="5.15" customHeight="1" x14ac:dyDescent="0.35">
      <c r="A41" s="115"/>
      <c r="B41" s="32"/>
      <c r="C41" s="46"/>
      <c r="D41" s="32"/>
      <c r="E41" s="32"/>
      <c r="F41" s="36"/>
      <c r="H41" s="29"/>
      <c r="I41" s="143"/>
      <c r="J41" s="144"/>
      <c r="K41" s="145"/>
      <c r="L41" s="146"/>
      <c r="M41" s="143"/>
      <c r="N41" s="143"/>
      <c r="O41" s="143"/>
      <c r="P41" s="36"/>
      <c r="R41" s="29"/>
      <c r="S41" s="139"/>
      <c r="T41" s="139"/>
      <c r="U41" s="139"/>
      <c r="V41" s="139"/>
      <c r="W41" s="139"/>
      <c r="X41" s="140"/>
      <c r="Y41" s="141"/>
      <c r="Z41" s="142"/>
      <c r="AA41" s="139"/>
      <c r="AB41" s="140"/>
      <c r="AC41" s="141"/>
      <c r="AD41" s="142"/>
      <c r="AE41" s="121"/>
      <c r="AF41" s="139"/>
      <c r="AG41" s="121"/>
      <c r="AH41" s="139"/>
      <c r="AI41" s="121"/>
      <c r="AJ41" s="36"/>
      <c r="AL41" s="29"/>
      <c r="AM41" s="143"/>
      <c r="AN41" s="143"/>
      <c r="AO41" s="143"/>
      <c r="AP41" s="143"/>
      <c r="AQ41" s="143"/>
      <c r="AR41" s="144"/>
      <c r="AS41" s="145"/>
      <c r="AT41" s="146"/>
      <c r="AU41" s="143"/>
      <c r="AV41" s="144"/>
      <c r="AW41" s="145"/>
      <c r="AX41" s="146"/>
      <c r="AY41" s="539"/>
      <c r="AZ41" s="144"/>
      <c r="BA41" s="145"/>
      <c r="BB41" s="146"/>
      <c r="BC41" s="124"/>
      <c r="BD41" s="144"/>
      <c r="BE41" s="145"/>
      <c r="BF41" s="146"/>
      <c r="BG41" s="153"/>
      <c r="BH41" s="36"/>
      <c r="BJ41" s="29"/>
      <c r="BK41" s="139"/>
      <c r="BL41" s="139"/>
      <c r="BM41" s="139"/>
      <c r="BN41" s="139"/>
      <c r="BO41" s="139"/>
      <c r="BP41" s="36"/>
      <c r="BR41" s="29"/>
      <c r="BS41" s="143"/>
      <c r="BT41" s="143"/>
      <c r="BU41" s="143"/>
      <c r="BV41" s="143"/>
      <c r="BW41" s="143"/>
      <c r="BX41" s="144"/>
      <c r="BY41" s="145"/>
      <c r="BZ41" s="146"/>
      <c r="CA41" s="124"/>
      <c r="CB41" s="144"/>
      <c r="CC41" s="145"/>
      <c r="CD41" s="146"/>
      <c r="CE41" s="185"/>
      <c r="CF41" s="36"/>
    </row>
    <row r="42" spans="1:84" s="92" customFormat="1" x14ac:dyDescent="0.35">
      <c r="A42" s="118"/>
      <c r="B42" s="46"/>
      <c r="C42" s="243" t="str">
        <f>IF(E42="","",C40+1)</f>
        <v/>
      </c>
      <c r="D42" s="46"/>
      <c r="E42" s="4"/>
      <c r="F42" s="119"/>
      <c r="H42" s="120"/>
      <c r="I42" s="13">
        <v>0</v>
      </c>
      <c r="J42" s="125"/>
      <c r="K42" s="126"/>
      <c r="L42" s="127"/>
      <c r="M42" s="13">
        <v>0</v>
      </c>
      <c r="N42" s="124"/>
      <c r="O42" s="13">
        <v>0</v>
      </c>
      <c r="P42" s="119"/>
      <c r="R42" s="120"/>
      <c r="S42" s="5"/>
      <c r="T42" s="121"/>
      <c r="U42" s="5"/>
      <c r="V42" s="121"/>
      <c r="W42" s="5"/>
      <c r="X42" s="122"/>
      <c r="Y42" s="40"/>
      <c r="Z42" s="123"/>
      <c r="AA42" s="15">
        <v>0</v>
      </c>
      <c r="AB42" s="122"/>
      <c r="AC42" s="40"/>
      <c r="AD42" s="123"/>
      <c r="AE42" s="209">
        <f>IFERROR(ROUNDUP((S42-((S42/(SUM(S42,U42,W42)))*AA42)),0),0)</f>
        <v>0</v>
      </c>
      <c r="AF42" s="121"/>
      <c r="AG42" s="209">
        <f>IFERROR(ROUNDUP((U42-((U42/(SUM(S42,U42,W42)))*AA42)),0),0)</f>
        <v>0</v>
      </c>
      <c r="AH42" s="121"/>
      <c r="AI42" s="209">
        <f>IFERROR(ROUNDDOWN((W42-((W42/(SUM(S42,U42,W42)))*AA42)),0),0)</f>
        <v>0</v>
      </c>
      <c r="AJ42" s="119"/>
      <c r="AL42" s="120"/>
      <c r="AM42" s="13"/>
      <c r="AN42" s="124"/>
      <c r="AO42" s="13"/>
      <c r="AP42" s="124"/>
      <c r="AQ42" s="13"/>
      <c r="AR42" s="125"/>
      <c r="AS42" s="126"/>
      <c r="AT42" s="127"/>
      <c r="AU42" s="210">
        <f>$I42</f>
        <v>0</v>
      </c>
      <c r="AV42" s="125"/>
      <c r="AW42" s="126"/>
      <c r="AX42" s="127"/>
      <c r="AY42" s="217">
        <f t="shared" si="0"/>
        <v>0</v>
      </c>
      <c r="AZ42" s="125"/>
      <c r="BA42" s="126"/>
      <c r="BB42" s="127"/>
      <c r="BC42" s="210">
        <f t="shared" si="1"/>
        <v>0</v>
      </c>
      <c r="BD42" s="125"/>
      <c r="BE42" s="126"/>
      <c r="BF42" s="127"/>
      <c r="BG42" s="13"/>
      <c r="BH42" s="119"/>
      <c r="BJ42" s="120"/>
      <c r="BK42" s="5"/>
      <c r="BL42" s="121"/>
      <c r="BM42" s="5"/>
      <c r="BN42" s="121"/>
      <c r="BO42" s="5"/>
      <c r="BP42" s="119"/>
      <c r="BR42" s="120"/>
      <c r="BS42" s="13"/>
      <c r="BT42" s="124"/>
      <c r="BU42" s="13"/>
      <c r="BV42" s="124"/>
      <c r="BW42" s="13"/>
      <c r="BX42" s="125"/>
      <c r="BY42" s="126"/>
      <c r="BZ42" s="127"/>
      <c r="CA42" s="210">
        <f t="shared" si="2"/>
        <v>0</v>
      </c>
      <c r="CB42" s="125"/>
      <c r="CC42" s="126"/>
      <c r="CD42" s="127"/>
      <c r="CE42" s="518">
        <f>($BC42+$BG42+$CA42)</f>
        <v>0</v>
      </c>
      <c r="CF42" s="119"/>
    </row>
    <row r="43" spans="1:84" ht="5.15" customHeight="1" x14ac:dyDescent="0.35">
      <c r="A43" s="115"/>
      <c r="B43" s="32"/>
      <c r="C43" s="46"/>
      <c r="D43" s="32"/>
      <c r="E43" s="32"/>
      <c r="F43" s="36"/>
      <c r="H43" s="29"/>
      <c r="I43" s="143"/>
      <c r="J43" s="144"/>
      <c r="K43" s="145"/>
      <c r="L43" s="146"/>
      <c r="M43" s="143"/>
      <c r="N43" s="143"/>
      <c r="O43" s="143"/>
      <c r="P43" s="36"/>
      <c r="R43" s="29"/>
      <c r="S43" s="139"/>
      <c r="T43" s="139"/>
      <c r="U43" s="139"/>
      <c r="V43" s="139"/>
      <c r="W43" s="139"/>
      <c r="X43" s="140"/>
      <c r="Y43" s="141"/>
      <c r="Z43" s="142"/>
      <c r="AA43" s="139"/>
      <c r="AB43" s="140"/>
      <c r="AC43" s="141"/>
      <c r="AD43" s="142"/>
      <c r="AE43" s="121"/>
      <c r="AF43" s="139"/>
      <c r="AG43" s="121"/>
      <c r="AH43" s="139"/>
      <c r="AI43" s="121"/>
      <c r="AJ43" s="36"/>
      <c r="AL43" s="29"/>
      <c r="AM43" s="143"/>
      <c r="AN43" s="143"/>
      <c r="AO43" s="143"/>
      <c r="AP43" s="143"/>
      <c r="AQ43" s="143"/>
      <c r="AR43" s="144"/>
      <c r="AS43" s="145"/>
      <c r="AT43" s="146"/>
      <c r="AU43" s="143"/>
      <c r="AV43" s="144"/>
      <c r="AW43" s="145"/>
      <c r="AX43" s="146"/>
      <c r="AY43" s="539"/>
      <c r="AZ43" s="144"/>
      <c r="BA43" s="145"/>
      <c r="BB43" s="146"/>
      <c r="BC43" s="124"/>
      <c r="BD43" s="144"/>
      <c r="BE43" s="145"/>
      <c r="BF43" s="146"/>
      <c r="BG43" s="153"/>
      <c r="BH43" s="36"/>
      <c r="BJ43" s="29"/>
      <c r="BK43" s="139"/>
      <c r="BL43" s="139"/>
      <c r="BM43" s="139"/>
      <c r="BN43" s="139"/>
      <c r="BO43" s="139"/>
      <c r="BP43" s="36"/>
      <c r="BR43" s="29"/>
      <c r="BS43" s="143"/>
      <c r="BT43" s="143"/>
      <c r="BU43" s="143"/>
      <c r="BV43" s="143"/>
      <c r="BW43" s="143"/>
      <c r="BX43" s="144"/>
      <c r="BY43" s="145"/>
      <c r="BZ43" s="146"/>
      <c r="CA43" s="124"/>
      <c r="CB43" s="144"/>
      <c r="CC43" s="145"/>
      <c r="CD43" s="146"/>
      <c r="CE43" s="185"/>
      <c r="CF43" s="36"/>
    </row>
    <row r="44" spans="1:84" s="92" customFormat="1" x14ac:dyDescent="0.35">
      <c r="A44" s="118"/>
      <c r="B44" s="46"/>
      <c r="C44" s="243" t="str">
        <f>IF(E44="","",C42+1)</f>
        <v/>
      </c>
      <c r="D44" s="46"/>
      <c r="E44" s="4"/>
      <c r="F44" s="119"/>
      <c r="H44" s="120"/>
      <c r="I44" s="13">
        <v>0</v>
      </c>
      <c r="J44" s="125"/>
      <c r="K44" s="126"/>
      <c r="L44" s="127"/>
      <c r="M44" s="13">
        <v>0</v>
      </c>
      <c r="N44" s="124"/>
      <c r="O44" s="13">
        <v>0</v>
      </c>
      <c r="P44" s="119"/>
      <c r="R44" s="120"/>
      <c r="S44" s="5"/>
      <c r="T44" s="121"/>
      <c r="U44" s="5"/>
      <c r="V44" s="121"/>
      <c r="W44" s="5"/>
      <c r="X44" s="122"/>
      <c r="Y44" s="40"/>
      <c r="Z44" s="123"/>
      <c r="AA44" s="15">
        <v>0</v>
      </c>
      <c r="AB44" s="122"/>
      <c r="AC44" s="40"/>
      <c r="AD44" s="123"/>
      <c r="AE44" s="209">
        <f>IFERROR(ROUNDUP((S44-((S44/(SUM(S44,U44,W44)))*AA44)),0),0)</f>
        <v>0</v>
      </c>
      <c r="AF44" s="121"/>
      <c r="AG44" s="209">
        <f>IFERROR(ROUNDUP((U44-((U44/(SUM(S44,U44,W44)))*AA44)),0),0)</f>
        <v>0</v>
      </c>
      <c r="AH44" s="121"/>
      <c r="AI44" s="209">
        <f>IFERROR(ROUNDDOWN((W44-((W44/(SUM(S44,U44,W44)))*AA44)),0),0)</f>
        <v>0</v>
      </c>
      <c r="AJ44" s="119"/>
      <c r="AL44" s="120"/>
      <c r="AM44" s="13"/>
      <c r="AN44" s="124"/>
      <c r="AO44" s="13"/>
      <c r="AP44" s="124"/>
      <c r="AQ44" s="13"/>
      <c r="AR44" s="125"/>
      <c r="AS44" s="126"/>
      <c r="AT44" s="127"/>
      <c r="AU44" s="210">
        <f>$I44</f>
        <v>0</v>
      </c>
      <c r="AV44" s="125"/>
      <c r="AW44" s="126"/>
      <c r="AX44" s="127"/>
      <c r="AY44" s="217">
        <f t="shared" si="0"/>
        <v>0</v>
      </c>
      <c r="AZ44" s="125"/>
      <c r="BA44" s="126"/>
      <c r="BB44" s="127"/>
      <c r="BC44" s="210">
        <f t="shared" si="1"/>
        <v>0</v>
      </c>
      <c r="BD44" s="125"/>
      <c r="BE44" s="126"/>
      <c r="BF44" s="127"/>
      <c r="BG44" s="13"/>
      <c r="BH44" s="119"/>
      <c r="BJ44" s="120"/>
      <c r="BK44" s="5"/>
      <c r="BL44" s="121"/>
      <c r="BM44" s="5"/>
      <c r="BN44" s="121"/>
      <c r="BO44" s="5"/>
      <c r="BP44" s="119"/>
      <c r="BR44" s="120"/>
      <c r="BS44" s="13"/>
      <c r="BT44" s="124"/>
      <c r="BU44" s="13"/>
      <c r="BV44" s="124"/>
      <c r="BW44" s="13"/>
      <c r="BX44" s="125"/>
      <c r="BY44" s="126"/>
      <c r="BZ44" s="127"/>
      <c r="CA44" s="210">
        <f t="shared" si="2"/>
        <v>0</v>
      </c>
      <c r="CB44" s="125"/>
      <c r="CC44" s="126"/>
      <c r="CD44" s="127"/>
      <c r="CE44" s="518">
        <f>($BC44+$BG44+$CA44)</f>
        <v>0</v>
      </c>
      <c r="CF44" s="119"/>
    </row>
    <row r="45" spans="1:84" ht="5.15" customHeight="1" x14ac:dyDescent="0.35">
      <c r="A45" s="115"/>
      <c r="B45" s="32"/>
      <c r="C45" s="46"/>
      <c r="D45" s="32"/>
      <c r="E45" s="32"/>
      <c r="F45" s="36"/>
      <c r="H45" s="29"/>
      <c r="I45" s="143"/>
      <c r="J45" s="144"/>
      <c r="K45" s="145"/>
      <c r="L45" s="146"/>
      <c r="M45" s="143"/>
      <c r="N45" s="143"/>
      <c r="O45" s="143"/>
      <c r="P45" s="36"/>
      <c r="R45" s="29"/>
      <c r="S45" s="139"/>
      <c r="T45" s="139"/>
      <c r="U45" s="139"/>
      <c r="V45" s="139"/>
      <c r="W45" s="139"/>
      <c r="X45" s="140"/>
      <c r="Y45" s="141"/>
      <c r="Z45" s="142"/>
      <c r="AA45" s="139"/>
      <c r="AB45" s="140"/>
      <c r="AC45" s="141"/>
      <c r="AD45" s="142"/>
      <c r="AE45" s="121"/>
      <c r="AF45" s="139"/>
      <c r="AG45" s="121"/>
      <c r="AH45" s="139"/>
      <c r="AI45" s="121"/>
      <c r="AJ45" s="36"/>
      <c r="AL45" s="29"/>
      <c r="AM45" s="143"/>
      <c r="AN45" s="143"/>
      <c r="AO45" s="143"/>
      <c r="AP45" s="143"/>
      <c r="AQ45" s="143"/>
      <c r="AR45" s="144"/>
      <c r="AS45" s="145"/>
      <c r="AT45" s="146"/>
      <c r="AU45" s="143"/>
      <c r="AV45" s="144"/>
      <c r="AW45" s="145"/>
      <c r="AX45" s="146"/>
      <c r="AY45" s="539"/>
      <c r="AZ45" s="144"/>
      <c r="BA45" s="145"/>
      <c r="BB45" s="146"/>
      <c r="BC45" s="124"/>
      <c r="BD45" s="144"/>
      <c r="BE45" s="145"/>
      <c r="BF45" s="146"/>
      <c r="BG45" s="153"/>
      <c r="BH45" s="36"/>
      <c r="BJ45" s="29"/>
      <c r="BK45" s="139"/>
      <c r="BL45" s="139"/>
      <c r="BM45" s="139"/>
      <c r="BN45" s="139"/>
      <c r="BO45" s="139"/>
      <c r="BP45" s="36"/>
      <c r="BR45" s="29"/>
      <c r="BS45" s="143"/>
      <c r="BT45" s="143"/>
      <c r="BU45" s="143"/>
      <c r="BV45" s="143"/>
      <c r="BW45" s="143"/>
      <c r="BX45" s="144"/>
      <c r="BY45" s="145"/>
      <c r="BZ45" s="146"/>
      <c r="CA45" s="124"/>
      <c r="CB45" s="144"/>
      <c r="CC45" s="145"/>
      <c r="CD45" s="146"/>
      <c r="CE45" s="185"/>
      <c r="CF45" s="36"/>
    </row>
    <row r="46" spans="1:84" s="92" customFormat="1" x14ac:dyDescent="0.35">
      <c r="A46" s="118"/>
      <c r="B46" s="46"/>
      <c r="C46" s="243" t="str">
        <f>IF(E46="","",C44+1)</f>
        <v/>
      </c>
      <c r="D46" s="46"/>
      <c r="E46" s="4"/>
      <c r="F46" s="119"/>
      <c r="H46" s="120"/>
      <c r="I46" s="13">
        <v>0</v>
      </c>
      <c r="J46" s="125"/>
      <c r="K46" s="126"/>
      <c r="L46" s="127"/>
      <c r="M46" s="13">
        <v>0</v>
      </c>
      <c r="N46" s="124"/>
      <c r="O46" s="13">
        <v>0</v>
      </c>
      <c r="P46" s="119"/>
      <c r="R46" s="120"/>
      <c r="S46" s="5"/>
      <c r="T46" s="121"/>
      <c r="U46" s="5"/>
      <c r="V46" s="121"/>
      <c r="W46" s="5"/>
      <c r="X46" s="122"/>
      <c r="Y46" s="40"/>
      <c r="Z46" s="123"/>
      <c r="AA46" s="15">
        <v>0</v>
      </c>
      <c r="AB46" s="122"/>
      <c r="AC46" s="40"/>
      <c r="AD46" s="123"/>
      <c r="AE46" s="209">
        <f>IFERROR(ROUNDUP((S46-((S46/(SUM(S46,U46,W46)))*AA46)),0),0)</f>
        <v>0</v>
      </c>
      <c r="AF46" s="121"/>
      <c r="AG46" s="209">
        <f>IFERROR(ROUNDUP((U46-((U46/(SUM(S46,U46,W46)))*AA46)),0),0)</f>
        <v>0</v>
      </c>
      <c r="AH46" s="121"/>
      <c r="AI46" s="209">
        <f>IFERROR(ROUNDDOWN((W46-((W46/(SUM(S46,U46,W46)))*AA46)),0),0)</f>
        <v>0</v>
      </c>
      <c r="AJ46" s="119"/>
      <c r="AL46" s="120"/>
      <c r="AM46" s="13"/>
      <c r="AN46" s="124"/>
      <c r="AO46" s="13"/>
      <c r="AP46" s="124"/>
      <c r="AQ46" s="13"/>
      <c r="AR46" s="125"/>
      <c r="AS46" s="126"/>
      <c r="AT46" s="127"/>
      <c r="AU46" s="210">
        <f>$I46</f>
        <v>0</v>
      </c>
      <c r="AV46" s="125"/>
      <c r="AW46" s="126"/>
      <c r="AX46" s="127"/>
      <c r="AY46" s="217">
        <f t="shared" si="0"/>
        <v>0</v>
      </c>
      <c r="AZ46" s="125"/>
      <c r="BA46" s="126"/>
      <c r="BB46" s="127"/>
      <c r="BC46" s="210">
        <f t="shared" si="1"/>
        <v>0</v>
      </c>
      <c r="BD46" s="125"/>
      <c r="BE46" s="126"/>
      <c r="BF46" s="127"/>
      <c r="BG46" s="13"/>
      <c r="BH46" s="119"/>
      <c r="BJ46" s="120"/>
      <c r="BK46" s="5"/>
      <c r="BL46" s="121"/>
      <c r="BM46" s="5"/>
      <c r="BN46" s="121"/>
      <c r="BO46" s="5"/>
      <c r="BP46" s="119"/>
      <c r="BR46" s="120"/>
      <c r="BS46" s="13"/>
      <c r="BT46" s="124"/>
      <c r="BU46" s="13"/>
      <c r="BV46" s="124"/>
      <c r="BW46" s="13"/>
      <c r="BX46" s="125"/>
      <c r="BY46" s="126"/>
      <c r="BZ46" s="127"/>
      <c r="CA46" s="210">
        <f t="shared" si="2"/>
        <v>0</v>
      </c>
      <c r="CB46" s="125"/>
      <c r="CC46" s="126"/>
      <c r="CD46" s="127"/>
      <c r="CE46" s="518">
        <f>($BC46+$BG46+$CA46)</f>
        <v>0</v>
      </c>
      <c r="CF46" s="119"/>
    </row>
    <row r="47" spans="1:84" ht="5.15" customHeight="1" x14ac:dyDescent="0.35">
      <c r="A47" s="115"/>
      <c r="B47" s="32"/>
      <c r="C47" s="46"/>
      <c r="D47" s="32"/>
      <c r="E47" s="32"/>
      <c r="F47" s="36"/>
      <c r="H47" s="29"/>
      <c r="I47" s="143"/>
      <c r="J47" s="144"/>
      <c r="K47" s="145"/>
      <c r="L47" s="146"/>
      <c r="M47" s="143"/>
      <c r="N47" s="143"/>
      <c r="O47" s="143"/>
      <c r="P47" s="36"/>
      <c r="R47" s="29"/>
      <c r="S47" s="139"/>
      <c r="T47" s="139"/>
      <c r="U47" s="139"/>
      <c r="V47" s="139"/>
      <c r="W47" s="139"/>
      <c r="X47" s="140"/>
      <c r="Y47" s="141"/>
      <c r="Z47" s="142"/>
      <c r="AA47" s="139"/>
      <c r="AB47" s="140"/>
      <c r="AC47" s="141"/>
      <c r="AD47" s="142"/>
      <c r="AE47" s="121"/>
      <c r="AF47" s="139"/>
      <c r="AG47" s="121"/>
      <c r="AH47" s="139"/>
      <c r="AI47" s="121"/>
      <c r="AJ47" s="36"/>
      <c r="AL47" s="29"/>
      <c r="AM47" s="143"/>
      <c r="AN47" s="143"/>
      <c r="AO47" s="143"/>
      <c r="AP47" s="143"/>
      <c r="AQ47" s="143"/>
      <c r="AR47" s="144"/>
      <c r="AS47" s="145"/>
      <c r="AT47" s="146"/>
      <c r="AU47" s="143"/>
      <c r="AV47" s="144"/>
      <c r="AW47" s="145"/>
      <c r="AX47" s="146"/>
      <c r="AY47" s="539"/>
      <c r="AZ47" s="144"/>
      <c r="BA47" s="145"/>
      <c r="BB47" s="146"/>
      <c r="BC47" s="124"/>
      <c r="BD47" s="144"/>
      <c r="BE47" s="145"/>
      <c r="BF47" s="146"/>
      <c r="BG47" s="153"/>
      <c r="BH47" s="36"/>
      <c r="BJ47" s="29"/>
      <c r="BK47" s="139"/>
      <c r="BL47" s="139"/>
      <c r="BM47" s="139"/>
      <c r="BN47" s="139"/>
      <c r="BO47" s="139"/>
      <c r="BP47" s="36"/>
      <c r="BR47" s="29"/>
      <c r="BS47" s="143"/>
      <c r="BT47" s="143"/>
      <c r="BU47" s="143"/>
      <c r="BV47" s="143"/>
      <c r="BW47" s="143"/>
      <c r="BX47" s="144"/>
      <c r="BY47" s="145"/>
      <c r="BZ47" s="146"/>
      <c r="CA47" s="124"/>
      <c r="CB47" s="144"/>
      <c r="CC47" s="145"/>
      <c r="CD47" s="146"/>
      <c r="CE47" s="185"/>
      <c r="CF47" s="36"/>
    </row>
    <row r="48" spans="1:84" s="92" customFormat="1" x14ac:dyDescent="0.35">
      <c r="A48" s="118"/>
      <c r="B48" s="46"/>
      <c r="C48" s="243" t="str">
        <f>IF(E48="","",C46+1)</f>
        <v/>
      </c>
      <c r="D48" s="46"/>
      <c r="E48" s="4"/>
      <c r="F48" s="119"/>
      <c r="H48" s="120"/>
      <c r="I48" s="13">
        <v>0</v>
      </c>
      <c r="J48" s="125"/>
      <c r="K48" s="126"/>
      <c r="L48" s="127"/>
      <c r="M48" s="13">
        <v>0</v>
      </c>
      <c r="N48" s="124"/>
      <c r="O48" s="13">
        <v>0</v>
      </c>
      <c r="P48" s="119"/>
      <c r="R48" s="120"/>
      <c r="S48" s="5"/>
      <c r="T48" s="121"/>
      <c r="U48" s="5"/>
      <c r="V48" s="121"/>
      <c r="W48" s="5"/>
      <c r="X48" s="122"/>
      <c r="Y48" s="40"/>
      <c r="Z48" s="123"/>
      <c r="AA48" s="15">
        <v>0</v>
      </c>
      <c r="AB48" s="122"/>
      <c r="AC48" s="40"/>
      <c r="AD48" s="123"/>
      <c r="AE48" s="209">
        <f>IFERROR(ROUNDUP((S48-((S48/(SUM(S48,U48,W48)))*AA48)),0),0)</f>
        <v>0</v>
      </c>
      <c r="AF48" s="121"/>
      <c r="AG48" s="209">
        <f>IFERROR(ROUNDUP((U48-((U48/(SUM(S48,U48,W48)))*AA48)),0),0)</f>
        <v>0</v>
      </c>
      <c r="AH48" s="121"/>
      <c r="AI48" s="209">
        <f>IFERROR(ROUNDDOWN((W48-((W48/(SUM(S48,U48,W48)))*AA48)),0),0)</f>
        <v>0</v>
      </c>
      <c r="AJ48" s="119"/>
      <c r="AL48" s="120"/>
      <c r="AM48" s="13"/>
      <c r="AN48" s="124"/>
      <c r="AO48" s="13"/>
      <c r="AP48" s="124"/>
      <c r="AQ48" s="13"/>
      <c r="AR48" s="125"/>
      <c r="AS48" s="126"/>
      <c r="AT48" s="127"/>
      <c r="AU48" s="210">
        <f>$I48</f>
        <v>0</v>
      </c>
      <c r="AV48" s="125"/>
      <c r="AW48" s="126"/>
      <c r="AX48" s="127"/>
      <c r="AY48" s="217">
        <f t="shared" si="0"/>
        <v>0</v>
      </c>
      <c r="AZ48" s="125"/>
      <c r="BA48" s="126"/>
      <c r="BB48" s="127"/>
      <c r="BC48" s="210">
        <f t="shared" si="1"/>
        <v>0</v>
      </c>
      <c r="BD48" s="125"/>
      <c r="BE48" s="126"/>
      <c r="BF48" s="127"/>
      <c r="BG48" s="13"/>
      <c r="BH48" s="119"/>
      <c r="BJ48" s="120"/>
      <c r="BK48" s="5"/>
      <c r="BL48" s="121"/>
      <c r="BM48" s="5"/>
      <c r="BN48" s="121"/>
      <c r="BO48" s="5"/>
      <c r="BP48" s="119"/>
      <c r="BR48" s="120"/>
      <c r="BS48" s="13"/>
      <c r="BT48" s="124"/>
      <c r="BU48" s="13"/>
      <c r="BV48" s="124"/>
      <c r="BW48" s="13"/>
      <c r="BX48" s="125"/>
      <c r="BY48" s="126"/>
      <c r="BZ48" s="127"/>
      <c r="CA48" s="210">
        <f t="shared" si="2"/>
        <v>0</v>
      </c>
      <c r="CB48" s="125"/>
      <c r="CC48" s="126"/>
      <c r="CD48" s="127"/>
      <c r="CE48" s="518">
        <f>($BC48+$BG48+$CA48)</f>
        <v>0</v>
      </c>
      <c r="CF48" s="119"/>
    </row>
    <row r="49" spans="1:84" ht="5.15" customHeight="1" x14ac:dyDescent="0.35">
      <c r="A49" s="115"/>
      <c r="B49" s="32"/>
      <c r="C49" s="46"/>
      <c r="D49" s="32"/>
      <c r="E49" s="32"/>
      <c r="F49" s="36"/>
      <c r="H49" s="29"/>
      <c r="I49" s="143"/>
      <c r="J49" s="144"/>
      <c r="K49" s="145"/>
      <c r="L49" s="146"/>
      <c r="M49" s="143"/>
      <c r="N49" s="143"/>
      <c r="O49" s="143"/>
      <c r="P49" s="36"/>
      <c r="R49" s="29"/>
      <c r="S49" s="139"/>
      <c r="T49" s="139"/>
      <c r="U49" s="139"/>
      <c r="V49" s="139"/>
      <c r="W49" s="139"/>
      <c r="X49" s="140"/>
      <c r="Y49" s="141"/>
      <c r="Z49" s="142"/>
      <c r="AA49" s="139"/>
      <c r="AB49" s="140"/>
      <c r="AC49" s="141"/>
      <c r="AD49" s="142"/>
      <c r="AE49" s="121"/>
      <c r="AF49" s="139"/>
      <c r="AG49" s="121"/>
      <c r="AH49" s="139"/>
      <c r="AI49" s="121"/>
      <c r="AJ49" s="36"/>
      <c r="AL49" s="29"/>
      <c r="AM49" s="143"/>
      <c r="AN49" s="143"/>
      <c r="AO49" s="143"/>
      <c r="AP49" s="143"/>
      <c r="AQ49" s="143"/>
      <c r="AR49" s="144"/>
      <c r="AS49" s="145"/>
      <c r="AT49" s="146"/>
      <c r="AU49" s="143"/>
      <c r="AV49" s="144"/>
      <c r="AW49" s="145"/>
      <c r="AX49" s="146"/>
      <c r="AY49" s="539"/>
      <c r="AZ49" s="144"/>
      <c r="BA49" s="145"/>
      <c r="BB49" s="146"/>
      <c r="BC49" s="124"/>
      <c r="BD49" s="144"/>
      <c r="BE49" s="145"/>
      <c r="BF49" s="146"/>
      <c r="BG49" s="153"/>
      <c r="BH49" s="36"/>
      <c r="BJ49" s="29"/>
      <c r="BK49" s="139"/>
      <c r="BL49" s="139"/>
      <c r="BM49" s="139"/>
      <c r="BN49" s="139"/>
      <c r="BO49" s="139"/>
      <c r="BP49" s="36"/>
      <c r="BR49" s="29"/>
      <c r="BS49" s="143"/>
      <c r="BT49" s="143"/>
      <c r="BU49" s="143"/>
      <c r="BV49" s="143"/>
      <c r="BW49" s="143"/>
      <c r="BX49" s="144"/>
      <c r="BY49" s="145"/>
      <c r="BZ49" s="146"/>
      <c r="CA49" s="124"/>
      <c r="CB49" s="144"/>
      <c r="CC49" s="145"/>
      <c r="CD49" s="146"/>
      <c r="CE49" s="185"/>
      <c r="CF49" s="36"/>
    </row>
    <row r="50" spans="1:84" s="92" customFormat="1" x14ac:dyDescent="0.35">
      <c r="A50" s="118"/>
      <c r="B50" s="46"/>
      <c r="C50" s="243" t="str">
        <f>IF(E50="","",C48+1)</f>
        <v/>
      </c>
      <c r="D50" s="46"/>
      <c r="E50" s="4"/>
      <c r="F50" s="119"/>
      <c r="H50" s="120"/>
      <c r="I50" s="13">
        <v>0</v>
      </c>
      <c r="J50" s="125"/>
      <c r="K50" s="126"/>
      <c r="L50" s="127"/>
      <c r="M50" s="13">
        <v>0</v>
      </c>
      <c r="N50" s="124"/>
      <c r="O50" s="13">
        <v>0</v>
      </c>
      <c r="P50" s="119"/>
      <c r="R50" s="120"/>
      <c r="S50" s="5"/>
      <c r="T50" s="121"/>
      <c r="U50" s="5"/>
      <c r="V50" s="121"/>
      <c r="W50" s="5"/>
      <c r="X50" s="122"/>
      <c r="Y50" s="40"/>
      <c r="Z50" s="123"/>
      <c r="AA50" s="15">
        <v>0</v>
      </c>
      <c r="AB50" s="122"/>
      <c r="AC50" s="40"/>
      <c r="AD50" s="123"/>
      <c r="AE50" s="209">
        <f>IFERROR(ROUNDUP((S50-((S50/(SUM(S50,U50,W50)))*AA50)),0),0)</f>
        <v>0</v>
      </c>
      <c r="AF50" s="121"/>
      <c r="AG50" s="209">
        <f>IFERROR(ROUNDUP((U50-((U50/(SUM(S50,U50,W50)))*AA50)),0),0)</f>
        <v>0</v>
      </c>
      <c r="AH50" s="121"/>
      <c r="AI50" s="209">
        <f>IFERROR(ROUNDDOWN((W50-((W50/(SUM(S50,U50,W50)))*AA50)),0),0)</f>
        <v>0</v>
      </c>
      <c r="AJ50" s="119"/>
      <c r="AL50" s="120"/>
      <c r="AM50" s="13"/>
      <c r="AN50" s="124"/>
      <c r="AO50" s="13"/>
      <c r="AP50" s="124"/>
      <c r="AQ50" s="13"/>
      <c r="AR50" s="125"/>
      <c r="AS50" s="126"/>
      <c r="AT50" s="127"/>
      <c r="AU50" s="210">
        <f>$I50</f>
        <v>0</v>
      </c>
      <c r="AV50" s="125"/>
      <c r="AW50" s="126"/>
      <c r="AX50" s="127"/>
      <c r="AY50" s="217">
        <f t="shared" si="0"/>
        <v>0</v>
      </c>
      <c r="AZ50" s="125"/>
      <c r="BA50" s="126"/>
      <c r="BB50" s="127"/>
      <c r="BC50" s="210">
        <f t="shared" si="1"/>
        <v>0</v>
      </c>
      <c r="BD50" s="125"/>
      <c r="BE50" s="126"/>
      <c r="BF50" s="127"/>
      <c r="BG50" s="13"/>
      <c r="BH50" s="119"/>
      <c r="BJ50" s="120"/>
      <c r="BK50" s="5"/>
      <c r="BL50" s="121"/>
      <c r="BM50" s="5"/>
      <c r="BN50" s="121"/>
      <c r="BO50" s="5"/>
      <c r="BP50" s="119"/>
      <c r="BR50" s="120"/>
      <c r="BS50" s="13"/>
      <c r="BT50" s="124"/>
      <c r="BU50" s="13"/>
      <c r="BV50" s="124"/>
      <c r="BW50" s="13"/>
      <c r="BX50" s="125"/>
      <c r="BY50" s="126"/>
      <c r="BZ50" s="127"/>
      <c r="CA50" s="210">
        <f t="shared" si="2"/>
        <v>0</v>
      </c>
      <c r="CB50" s="125"/>
      <c r="CC50" s="126"/>
      <c r="CD50" s="127"/>
      <c r="CE50" s="518">
        <f>($BC50+$BG50+$CA50)</f>
        <v>0</v>
      </c>
      <c r="CF50" s="119"/>
    </row>
    <row r="51" spans="1:84" ht="5.15" customHeight="1" x14ac:dyDescent="0.35">
      <c r="A51" s="115"/>
      <c r="B51" s="32"/>
      <c r="C51" s="46"/>
      <c r="D51" s="32"/>
      <c r="E51" s="32"/>
      <c r="F51" s="36"/>
      <c r="H51" s="29"/>
      <c r="I51" s="143"/>
      <c r="J51" s="144"/>
      <c r="K51" s="145"/>
      <c r="L51" s="146"/>
      <c r="M51" s="143"/>
      <c r="N51" s="143"/>
      <c r="O51" s="143"/>
      <c r="P51" s="36"/>
      <c r="R51" s="29"/>
      <c r="S51" s="139"/>
      <c r="T51" s="139"/>
      <c r="U51" s="139"/>
      <c r="V51" s="139"/>
      <c r="W51" s="139"/>
      <c r="X51" s="140"/>
      <c r="Y51" s="141"/>
      <c r="Z51" s="142"/>
      <c r="AA51" s="139"/>
      <c r="AB51" s="140"/>
      <c r="AC51" s="141"/>
      <c r="AD51" s="142"/>
      <c r="AE51" s="121"/>
      <c r="AF51" s="139"/>
      <c r="AG51" s="121"/>
      <c r="AH51" s="139"/>
      <c r="AI51" s="121"/>
      <c r="AJ51" s="36"/>
      <c r="AL51" s="29"/>
      <c r="AM51" s="143"/>
      <c r="AN51" s="143"/>
      <c r="AO51" s="143"/>
      <c r="AP51" s="143"/>
      <c r="AQ51" s="143"/>
      <c r="AR51" s="144"/>
      <c r="AS51" s="145"/>
      <c r="AT51" s="146"/>
      <c r="AU51" s="143"/>
      <c r="AV51" s="144"/>
      <c r="AW51" s="145"/>
      <c r="AX51" s="146"/>
      <c r="AY51" s="539"/>
      <c r="AZ51" s="144"/>
      <c r="BA51" s="145"/>
      <c r="BB51" s="146"/>
      <c r="BC51" s="124"/>
      <c r="BD51" s="144"/>
      <c r="BE51" s="145"/>
      <c r="BF51" s="146"/>
      <c r="BG51" s="153"/>
      <c r="BH51" s="36"/>
      <c r="BJ51" s="29"/>
      <c r="BK51" s="139"/>
      <c r="BL51" s="139"/>
      <c r="BM51" s="139"/>
      <c r="BN51" s="139"/>
      <c r="BO51" s="139"/>
      <c r="BP51" s="36"/>
      <c r="BR51" s="29"/>
      <c r="BS51" s="143"/>
      <c r="BT51" s="143"/>
      <c r="BU51" s="143"/>
      <c r="BV51" s="143"/>
      <c r="BW51" s="143"/>
      <c r="BX51" s="144"/>
      <c r="BY51" s="145"/>
      <c r="BZ51" s="146"/>
      <c r="CA51" s="124"/>
      <c r="CB51" s="144"/>
      <c r="CC51" s="145"/>
      <c r="CD51" s="146"/>
      <c r="CE51" s="185"/>
      <c r="CF51" s="36"/>
    </row>
    <row r="52" spans="1:84" s="92" customFormat="1" x14ac:dyDescent="0.35">
      <c r="A52" s="118"/>
      <c r="B52" s="46"/>
      <c r="C52" s="243" t="str">
        <f>IF(E52="","",C50+1)</f>
        <v/>
      </c>
      <c r="D52" s="46"/>
      <c r="E52" s="4"/>
      <c r="F52" s="119"/>
      <c r="H52" s="120"/>
      <c r="I52" s="13">
        <v>0</v>
      </c>
      <c r="J52" s="125"/>
      <c r="K52" s="126"/>
      <c r="L52" s="127"/>
      <c r="M52" s="13">
        <v>0</v>
      </c>
      <c r="N52" s="124"/>
      <c r="O52" s="13">
        <v>0</v>
      </c>
      <c r="P52" s="119"/>
      <c r="R52" s="120"/>
      <c r="S52" s="5"/>
      <c r="T52" s="121"/>
      <c r="U52" s="5"/>
      <c r="V52" s="121"/>
      <c r="W52" s="5"/>
      <c r="X52" s="122"/>
      <c r="Y52" s="40"/>
      <c r="Z52" s="123"/>
      <c r="AA52" s="15">
        <v>0</v>
      </c>
      <c r="AB52" s="122"/>
      <c r="AC52" s="40"/>
      <c r="AD52" s="123"/>
      <c r="AE52" s="209">
        <f>IFERROR(ROUNDUP((S52-((S52/(SUM(S52,U52,W52)))*AA52)),0),0)</f>
        <v>0</v>
      </c>
      <c r="AF52" s="121"/>
      <c r="AG52" s="209">
        <f>IFERROR(ROUNDUP((U52-((U52/(SUM(S52,U52,W52)))*AA52)),0),0)</f>
        <v>0</v>
      </c>
      <c r="AH52" s="121"/>
      <c r="AI52" s="209">
        <f>IFERROR(ROUNDDOWN((W52-((W52/(SUM(S52,U52,W52)))*AA52)),0),0)</f>
        <v>0</v>
      </c>
      <c r="AJ52" s="119"/>
      <c r="AL52" s="120"/>
      <c r="AM52" s="13"/>
      <c r="AN52" s="124"/>
      <c r="AO52" s="13"/>
      <c r="AP52" s="124"/>
      <c r="AQ52" s="13"/>
      <c r="AR52" s="125"/>
      <c r="AS52" s="126"/>
      <c r="AT52" s="127"/>
      <c r="AU52" s="210">
        <f>$I52</f>
        <v>0</v>
      </c>
      <c r="AV52" s="125"/>
      <c r="AW52" s="126"/>
      <c r="AX52" s="127"/>
      <c r="AY52" s="217">
        <f t="shared" si="0"/>
        <v>0</v>
      </c>
      <c r="AZ52" s="125"/>
      <c r="BA52" s="126"/>
      <c r="BB52" s="127"/>
      <c r="BC52" s="210">
        <f t="shared" si="1"/>
        <v>0</v>
      </c>
      <c r="BD52" s="125"/>
      <c r="BE52" s="126"/>
      <c r="BF52" s="127"/>
      <c r="BG52" s="13"/>
      <c r="BH52" s="119"/>
      <c r="BJ52" s="120"/>
      <c r="BK52" s="5"/>
      <c r="BL52" s="121"/>
      <c r="BM52" s="5"/>
      <c r="BN52" s="121"/>
      <c r="BO52" s="5"/>
      <c r="BP52" s="119"/>
      <c r="BR52" s="120"/>
      <c r="BS52" s="13"/>
      <c r="BT52" s="124"/>
      <c r="BU52" s="13"/>
      <c r="BV52" s="124"/>
      <c r="BW52" s="13"/>
      <c r="BX52" s="125"/>
      <c r="BY52" s="126"/>
      <c r="BZ52" s="127"/>
      <c r="CA52" s="210">
        <f t="shared" si="2"/>
        <v>0</v>
      </c>
      <c r="CB52" s="125"/>
      <c r="CC52" s="126"/>
      <c r="CD52" s="127"/>
      <c r="CE52" s="518">
        <f>($BC52+$BG52+$CA52)</f>
        <v>0</v>
      </c>
      <c r="CF52" s="119"/>
    </row>
    <row r="53" spans="1:84" ht="5.15" customHeight="1" x14ac:dyDescent="0.35">
      <c r="A53" s="115"/>
      <c r="B53" s="32"/>
      <c r="C53" s="46"/>
      <c r="D53" s="32"/>
      <c r="E53" s="32"/>
      <c r="F53" s="36"/>
      <c r="H53" s="29"/>
      <c r="I53" s="143"/>
      <c r="J53" s="144"/>
      <c r="K53" s="145"/>
      <c r="L53" s="146"/>
      <c r="M53" s="143"/>
      <c r="N53" s="143"/>
      <c r="O53" s="143"/>
      <c r="P53" s="36"/>
      <c r="R53" s="29"/>
      <c r="S53" s="139"/>
      <c r="T53" s="139"/>
      <c r="U53" s="139"/>
      <c r="V53" s="139"/>
      <c r="W53" s="139"/>
      <c r="X53" s="140"/>
      <c r="Y53" s="141"/>
      <c r="Z53" s="142"/>
      <c r="AA53" s="139"/>
      <c r="AB53" s="140"/>
      <c r="AC53" s="141"/>
      <c r="AD53" s="142"/>
      <c r="AE53" s="121"/>
      <c r="AF53" s="139"/>
      <c r="AG53" s="121"/>
      <c r="AH53" s="139"/>
      <c r="AI53" s="121"/>
      <c r="AJ53" s="36"/>
      <c r="AL53" s="29"/>
      <c r="AM53" s="143"/>
      <c r="AN53" s="143"/>
      <c r="AO53" s="143"/>
      <c r="AP53" s="143"/>
      <c r="AQ53" s="143"/>
      <c r="AR53" s="144"/>
      <c r="AS53" s="145"/>
      <c r="AT53" s="146"/>
      <c r="AU53" s="143"/>
      <c r="AV53" s="144"/>
      <c r="AW53" s="145"/>
      <c r="AX53" s="146"/>
      <c r="AY53" s="539"/>
      <c r="AZ53" s="144"/>
      <c r="BA53" s="145"/>
      <c r="BB53" s="146"/>
      <c r="BC53" s="124"/>
      <c r="BD53" s="144"/>
      <c r="BE53" s="145"/>
      <c r="BF53" s="146"/>
      <c r="BG53" s="153"/>
      <c r="BH53" s="36"/>
      <c r="BJ53" s="29"/>
      <c r="BK53" s="139"/>
      <c r="BL53" s="139"/>
      <c r="BM53" s="139"/>
      <c r="BN53" s="139"/>
      <c r="BO53" s="139"/>
      <c r="BP53" s="36"/>
      <c r="BR53" s="29"/>
      <c r="BS53" s="143"/>
      <c r="BT53" s="143"/>
      <c r="BU53" s="143"/>
      <c r="BV53" s="143"/>
      <c r="BW53" s="143"/>
      <c r="BX53" s="144"/>
      <c r="BY53" s="145"/>
      <c r="BZ53" s="146"/>
      <c r="CA53" s="124"/>
      <c r="CB53" s="144"/>
      <c r="CC53" s="145"/>
      <c r="CD53" s="146"/>
      <c r="CE53" s="185"/>
      <c r="CF53" s="36"/>
    </row>
    <row r="54" spans="1:84" s="92" customFormat="1" x14ac:dyDescent="0.35">
      <c r="A54" s="118"/>
      <c r="B54" s="46"/>
      <c r="C54" s="243" t="str">
        <f>IF(E54="","",C52+1)</f>
        <v/>
      </c>
      <c r="D54" s="46"/>
      <c r="E54" s="4"/>
      <c r="F54" s="119"/>
      <c r="H54" s="120"/>
      <c r="I54" s="13">
        <v>0</v>
      </c>
      <c r="J54" s="125"/>
      <c r="K54" s="126"/>
      <c r="L54" s="127"/>
      <c r="M54" s="13">
        <v>0</v>
      </c>
      <c r="N54" s="124"/>
      <c r="O54" s="13">
        <v>0</v>
      </c>
      <c r="P54" s="119"/>
      <c r="R54" s="120"/>
      <c r="S54" s="5"/>
      <c r="T54" s="121"/>
      <c r="U54" s="5"/>
      <c r="V54" s="121"/>
      <c r="W54" s="5"/>
      <c r="X54" s="122"/>
      <c r="Y54" s="40"/>
      <c r="Z54" s="123"/>
      <c r="AA54" s="15">
        <v>0</v>
      </c>
      <c r="AB54" s="122"/>
      <c r="AC54" s="40"/>
      <c r="AD54" s="123"/>
      <c r="AE54" s="209">
        <f>IFERROR(ROUNDUP((S54-((S54/(SUM(S54,U54,W54)))*AA54)),0),0)</f>
        <v>0</v>
      </c>
      <c r="AF54" s="121"/>
      <c r="AG54" s="209">
        <f>IFERROR(ROUNDUP((U54-((U54/(SUM(S54,U54,W54)))*AA54)),0),0)</f>
        <v>0</v>
      </c>
      <c r="AH54" s="121"/>
      <c r="AI54" s="209">
        <f>IFERROR(ROUNDDOWN((W54-((W54/(SUM(S54,U54,W54)))*AA54)),0),0)</f>
        <v>0</v>
      </c>
      <c r="AJ54" s="119"/>
      <c r="AL54" s="120"/>
      <c r="AM54" s="13"/>
      <c r="AN54" s="124"/>
      <c r="AO54" s="13"/>
      <c r="AP54" s="124"/>
      <c r="AQ54" s="13"/>
      <c r="AR54" s="125"/>
      <c r="AS54" s="126"/>
      <c r="AT54" s="127"/>
      <c r="AU54" s="210">
        <f>$I54</f>
        <v>0</v>
      </c>
      <c r="AV54" s="125"/>
      <c r="AW54" s="126"/>
      <c r="AX54" s="127"/>
      <c r="AY54" s="217">
        <f t="shared" si="0"/>
        <v>0</v>
      </c>
      <c r="AZ54" s="125"/>
      <c r="BA54" s="126"/>
      <c r="BB54" s="127"/>
      <c r="BC54" s="210">
        <f t="shared" si="1"/>
        <v>0</v>
      </c>
      <c r="BD54" s="125"/>
      <c r="BE54" s="126"/>
      <c r="BF54" s="127"/>
      <c r="BG54" s="13"/>
      <c r="BH54" s="119"/>
      <c r="BJ54" s="120"/>
      <c r="BK54" s="5"/>
      <c r="BL54" s="121"/>
      <c r="BM54" s="5"/>
      <c r="BN54" s="121"/>
      <c r="BO54" s="5"/>
      <c r="BP54" s="119"/>
      <c r="BR54" s="120"/>
      <c r="BS54" s="13"/>
      <c r="BT54" s="124"/>
      <c r="BU54" s="13"/>
      <c r="BV54" s="124"/>
      <c r="BW54" s="13"/>
      <c r="BX54" s="125"/>
      <c r="BY54" s="126"/>
      <c r="BZ54" s="127"/>
      <c r="CA54" s="210">
        <f t="shared" si="2"/>
        <v>0</v>
      </c>
      <c r="CB54" s="125"/>
      <c r="CC54" s="126"/>
      <c r="CD54" s="127"/>
      <c r="CE54" s="518">
        <f>($BC54+$BG54+$CA54)</f>
        <v>0</v>
      </c>
      <c r="CF54" s="119"/>
    </row>
    <row r="55" spans="1:84" ht="5.15" customHeight="1" x14ac:dyDescent="0.35">
      <c r="A55" s="115"/>
      <c r="B55" s="32"/>
      <c r="C55" s="46"/>
      <c r="D55" s="32"/>
      <c r="E55" s="32"/>
      <c r="F55" s="36"/>
      <c r="H55" s="29"/>
      <c r="I55" s="143"/>
      <c r="J55" s="144"/>
      <c r="K55" s="145"/>
      <c r="L55" s="146"/>
      <c r="M55" s="143"/>
      <c r="N55" s="143"/>
      <c r="O55" s="143"/>
      <c r="P55" s="36"/>
      <c r="R55" s="29"/>
      <c r="S55" s="139"/>
      <c r="T55" s="139"/>
      <c r="U55" s="139"/>
      <c r="V55" s="139"/>
      <c r="W55" s="139"/>
      <c r="X55" s="140"/>
      <c r="Y55" s="141"/>
      <c r="Z55" s="142"/>
      <c r="AA55" s="139"/>
      <c r="AB55" s="140"/>
      <c r="AC55" s="141"/>
      <c r="AD55" s="142"/>
      <c r="AE55" s="121"/>
      <c r="AF55" s="139"/>
      <c r="AG55" s="121"/>
      <c r="AH55" s="139"/>
      <c r="AI55" s="121"/>
      <c r="AJ55" s="36"/>
      <c r="AL55" s="29"/>
      <c r="AM55" s="143"/>
      <c r="AN55" s="143"/>
      <c r="AO55" s="143"/>
      <c r="AP55" s="143"/>
      <c r="AQ55" s="143"/>
      <c r="AR55" s="144"/>
      <c r="AS55" s="145"/>
      <c r="AT55" s="146"/>
      <c r="AU55" s="143"/>
      <c r="AV55" s="144"/>
      <c r="AW55" s="145"/>
      <c r="AX55" s="146"/>
      <c r="AY55" s="539"/>
      <c r="AZ55" s="144"/>
      <c r="BA55" s="145"/>
      <c r="BB55" s="146"/>
      <c r="BC55" s="124"/>
      <c r="BD55" s="144"/>
      <c r="BE55" s="145"/>
      <c r="BF55" s="146"/>
      <c r="BG55" s="153"/>
      <c r="BH55" s="36"/>
      <c r="BJ55" s="29"/>
      <c r="BK55" s="139"/>
      <c r="BL55" s="139"/>
      <c r="BM55" s="139"/>
      <c r="BN55" s="139"/>
      <c r="BO55" s="139"/>
      <c r="BP55" s="36"/>
      <c r="BR55" s="29"/>
      <c r="BS55" s="143"/>
      <c r="BT55" s="143"/>
      <c r="BU55" s="143"/>
      <c r="BV55" s="143"/>
      <c r="BW55" s="143"/>
      <c r="BX55" s="144"/>
      <c r="BY55" s="145"/>
      <c r="BZ55" s="146"/>
      <c r="CA55" s="124"/>
      <c r="CB55" s="144"/>
      <c r="CC55" s="145"/>
      <c r="CD55" s="146"/>
      <c r="CE55" s="185"/>
      <c r="CF55" s="36"/>
    </row>
    <row r="56" spans="1:84" s="92" customFormat="1" x14ac:dyDescent="0.35">
      <c r="A56" s="118"/>
      <c r="B56" s="46"/>
      <c r="C56" s="243" t="str">
        <f>IF(E56="","",C54+1)</f>
        <v/>
      </c>
      <c r="D56" s="46"/>
      <c r="E56" s="4"/>
      <c r="F56" s="119"/>
      <c r="H56" s="120"/>
      <c r="I56" s="13">
        <v>0</v>
      </c>
      <c r="J56" s="125"/>
      <c r="K56" s="126"/>
      <c r="L56" s="127"/>
      <c r="M56" s="13">
        <v>0</v>
      </c>
      <c r="N56" s="124"/>
      <c r="O56" s="13">
        <v>0</v>
      </c>
      <c r="P56" s="119"/>
      <c r="R56" s="120"/>
      <c r="S56" s="5"/>
      <c r="T56" s="121"/>
      <c r="U56" s="5"/>
      <c r="V56" s="121"/>
      <c r="W56" s="5"/>
      <c r="X56" s="122"/>
      <c r="Y56" s="40"/>
      <c r="Z56" s="123"/>
      <c r="AA56" s="15">
        <v>0</v>
      </c>
      <c r="AB56" s="122"/>
      <c r="AC56" s="40"/>
      <c r="AD56" s="123"/>
      <c r="AE56" s="209">
        <f>IFERROR(ROUNDUP((S56-((S56/(SUM(S56,U56,W56)))*AA56)),0),0)</f>
        <v>0</v>
      </c>
      <c r="AF56" s="121"/>
      <c r="AG56" s="209">
        <f>IFERROR(ROUNDUP((U56-((U56/(SUM(S56,U56,W56)))*AA56)),0),0)</f>
        <v>0</v>
      </c>
      <c r="AH56" s="121"/>
      <c r="AI56" s="209">
        <f>IFERROR(ROUNDDOWN((W56-((W56/(SUM(S56,U56,W56)))*AA56)),0),0)</f>
        <v>0</v>
      </c>
      <c r="AJ56" s="119"/>
      <c r="AL56" s="120"/>
      <c r="AM56" s="13"/>
      <c r="AN56" s="124"/>
      <c r="AO56" s="13"/>
      <c r="AP56" s="124"/>
      <c r="AQ56" s="13"/>
      <c r="AR56" s="125"/>
      <c r="AS56" s="126"/>
      <c r="AT56" s="127"/>
      <c r="AU56" s="210">
        <f>$I56</f>
        <v>0</v>
      </c>
      <c r="AV56" s="125"/>
      <c r="AW56" s="126"/>
      <c r="AX56" s="127"/>
      <c r="AY56" s="217">
        <f t="shared" si="0"/>
        <v>0</v>
      </c>
      <c r="AZ56" s="125"/>
      <c r="BA56" s="126"/>
      <c r="BB56" s="127"/>
      <c r="BC56" s="210">
        <f t="shared" si="1"/>
        <v>0</v>
      </c>
      <c r="BD56" s="125"/>
      <c r="BE56" s="126"/>
      <c r="BF56" s="127"/>
      <c r="BG56" s="13"/>
      <c r="BH56" s="119"/>
      <c r="BJ56" s="120"/>
      <c r="BK56" s="5"/>
      <c r="BL56" s="121"/>
      <c r="BM56" s="5"/>
      <c r="BN56" s="121"/>
      <c r="BO56" s="5"/>
      <c r="BP56" s="119"/>
      <c r="BR56" s="120"/>
      <c r="BS56" s="13"/>
      <c r="BT56" s="124"/>
      <c r="BU56" s="13"/>
      <c r="BV56" s="124"/>
      <c r="BW56" s="13"/>
      <c r="BX56" s="125"/>
      <c r="BY56" s="126"/>
      <c r="BZ56" s="127"/>
      <c r="CA56" s="210">
        <f t="shared" si="2"/>
        <v>0</v>
      </c>
      <c r="CB56" s="125"/>
      <c r="CC56" s="126"/>
      <c r="CD56" s="127"/>
      <c r="CE56" s="518">
        <f>($BC56+$BG56+$CA56)</f>
        <v>0</v>
      </c>
      <c r="CF56" s="119"/>
    </row>
    <row r="57" spans="1:84" ht="5.15" customHeight="1" x14ac:dyDescent="0.35">
      <c r="A57" s="115"/>
      <c r="B57" s="32"/>
      <c r="C57" s="46"/>
      <c r="D57" s="32"/>
      <c r="E57" s="32"/>
      <c r="F57" s="36"/>
      <c r="H57" s="29"/>
      <c r="I57" s="143"/>
      <c r="J57" s="144"/>
      <c r="K57" s="145"/>
      <c r="L57" s="146"/>
      <c r="M57" s="143"/>
      <c r="N57" s="143"/>
      <c r="O57" s="143"/>
      <c r="P57" s="36"/>
      <c r="R57" s="29"/>
      <c r="S57" s="139"/>
      <c r="T57" s="139"/>
      <c r="U57" s="139"/>
      <c r="V57" s="139"/>
      <c r="W57" s="139"/>
      <c r="X57" s="140"/>
      <c r="Y57" s="141"/>
      <c r="Z57" s="142"/>
      <c r="AA57" s="139"/>
      <c r="AB57" s="140"/>
      <c r="AC57" s="141"/>
      <c r="AD57" s="142"/>
      <c r="AE57" s="121"/>
      <c r="AF57" s="139"/>
      <c r="AG57" s="121"/>
      <c r="AH57" s="139"/>
      <c r="AI57" s="121"/>
      <c r="AJ57" s="36"/>
      <c r="AL57" s="29"/>
      <c r="AM57" s="143"/>
      <c r="AN57" s="143"/>
      <c r="AO57" s="143"/>
      <c r="AP57" s="143"/>
      <c r="AQ57" s="143"/>
      <c r="AR57" s="144"/>
      <c r="AS57" s="145"/>
      <c r="AT57" s="146"/>
      <c r="AU57" s="143"/>
      <c r="AV57" s="144"/>
      <c r="AW57" s="145"/>
      <c r="AX57" s="146"/>
      <c r="AY57" s="539"/>
      <c r="AZ57" s="144"/>
      <c r="BA57" s="145"/>
      <c r="BB57" s="146"/>
      <c r="BC57" s="124"/>
      <c r="BD57" s="144"/>
      <c r="BE57" s="145"/>
      <c r="BF57" s="146"/>
      <c r="BG57" s="153"/>
      <c r="BH57" s="36"/>
      <c r="BJ57" s="29"/>
      <c r="BK57" s="139"/>
      <c r="BL57" s="139"/>
      <c r="BM57" s="139"/>
      <c r="BN57" s="139"/>
      <c r="BO57" s="139"/>
      <c r="BP57" s="36"/>
      <c r="BR57" s="29"/>
      <c r="BS57" s="143"/>
      <c r="BT57" s="143"/>
      <c r="BU57" s="143"/>
      <c r="BV57" s="143"/>
      <c r="BW57" s="143"/>
      <c r="BX57" s="144"/>
      <c r="BY57" s="145"/>
      <c r="BZ57" s="146"/>
      <c r="CA57" s="124"/>
      <c r="CB57" s="144"/>
      <c r="CC57" s="145"/>
      <c r="CD57" s="146"/>
      <c r="CE57" s="185"/>
      <c r="CF57" s="36"/>
    </row>
    <row r="58" spans="1:84" s="92" customFormat="1" x14ac:dyDescent="0.35">
      <c r="A58" s="118"/>
      <c r="B58" s="46"/>
      <c r="C58" s="243" t="str">
        <f>IF(E58="","",C56+1)</f>
        <v/>
      </c>
      <c r="D58" s="46"/>
      <c r="E58" s="4"/>
      <c r="F58" s="119"/>
      <c r="H58" s="120"/>
      <c r="I58" s="13">
        <v>0</v>
      </c>
      <c r="J58" s="125"/>
      <c r="K58" s="126"/>
      <c r="L58" s="127"/>
      <c r="M58" s="13">
        <v>0</v>
      </c>
      <c r="N58" s="124"/>
      <c r="O58" s="13">
        <v>0</v>
      </c>
      <c r="P58" s="119"/>
      <c r="R58" s="120"/>
      <c r="S58" s="5"/>
      <c r="T58" s="121"/>
      <c r="U58" s="5"/>
      <c r="V58" s="121"/>
      <c r="W58" s="5"/>
      <c r="X58" s="122"/>
      <c r="Y58" s="40"/>
      <c r="Z58" s="123"/>
      <c r="AA58" s="15">
        <v>0</v>
      </c>
      <c r="AB58" s="122"/>
      <c r="AC58" s="40"/>
      <c r="AD58" s="123"/>
      <c r="AE58" s="209">
        <f>IFERROR(ROUNDUP((S58-((S58/(SUM(S58,U58,W58)))*AA58)),0),0)</f>
        <v>0</v>
      </c>
      <c r="AF58" s="121"/>
      <c r="AG58" s="209">
        <f>IFERROR(ROUNDUP((U58-((U58/(SUM(S58,U58,W58)))*AA58)),0),0)</f>
        <v>0</v>
      </c>
      <c r="AH58" s="121"/>
      <c r="AI58" s="209">
        <f>IFERROR(ROUNDDOWN((W58-((W58/(SUM(S58,U58,W58)))*AA58)),0),0)</f>
        <v>0</v>
      </c>
      <c r="AJ58" s="119"/>
      <c r="AL58" s="120"/>
      <c r="AM58" s="13"/>
      <c r="AN58" s="124"/>
      <c r="AO58" s="13"/>
      <c r="AP58" s="124"/>
      <c r="AQ58" s="13"/>
      <c r="AR58" s="125"/>
      <c r="AS58" s="126"/>
      <c r="AT58" s="127"/>
      <c r="AU58" s="210">
        <f>$I58</f>
        <v>0</v>
      </c>
      <c r="AV58" s="125"/>
      <c r="AW58" s="126"/>
      <c r="AX58" s="127"/>
      <c r="AY58" s="217">
        <f t="shared" si="0"/>
        <v>0</v>
      </c>
      <c r="AZ58" s="125"/>
      <c r="BA58" s="126"/>
      <c r="BB58" s="127"/>
      <c r="BC58" s="210">
        <f t="shared" si="1"/>
        <v>0</v>
      </c>
      <c r="BD58" s="125"/>
      <c r="BE58" s="126"/>
      <c r="BF58" s="127"/>
      <c r="BG58" s="13"/>
      <c r="BH58" s="119"/>
      <c r="BJ58" s="120"/>
      <c r="BK58" s="5"/>
      <c r="BL58" s="121"/>
      <c r="BM58" s="5"/>
      <c r="BN58" s="121"/>
      <c r="BO58" s="5"/>
      <c r="BP58" s="119"/>
      <c r="BR58" s="120"/>
      <c r="BS58" s="13"/>
      <c r="BT58" s="124"/>
      <c r="BU58" s="13"/>
      <c r="BV58" s="124"/>
      <c r="BW58" s="13"/>
      <c r="BX58" s="125"/>
      <c r="BY58" s="126"/>
      <c r="BZ58" s="127"/>
      <c r="CA58" s="210">
        <f t="shared" si="2"/>
        <v>0</v>
      </c>
      <c r="CB58" s="125"/>
      <c r="CC58" s="126"/>
      <c r="CD58" s="127"/>
      <c r="CE58" s="518">
        <f>($BC58+$BG58+$CA58)</f>
        <v>0</v>
      </c>
      <c r="CF58" s="119"/>
    </row>
    <row r="59" spans="1:84" ht="5.15" customHeight="1" x14ac:dyDescent="0.35">
      <c r="A59" s="115"/>
      <c r="B59" s="32"/>
      <c r="C59" s="46"/>
      <c r="D59" s="32"/>
      <c r="E59" s="32"/>
      <c r="F59" s="36"/>
      <c r="H59" s="29"/>
      <c r="I59" s="143"/>
      <c r="J59" s="144"/>
      <c r="K59" s="145"/>
      <c r="L59" s="146"/>
      <c r="M59" s="143"/>
      <c r="N59" s="143"/>
      <c r="O59" s="143"/>
      <c r="P59" s="36"/>
      <c r="R59" s="29"/>
      <c r="S59" s="139"/>
      <c r="T59" s="139"/>
      <c r="U59" s="139"/>
      <c r="V59" s="139"/>
      <c r="W59" s="139"/>
      <c r="X59" s="140"/>
      <c r="Y59" s="141"/>
      <c r="Z59" s="142"/>
      <c r="AA59" s="139"/>
      <c r="AB59" s="140"/>
      <c r="AC59" s="141"/>
      <c r="AD59" s="142"/>
      <c r="AE59" s="121"/>
      <c r="AF59" s="139"/>
      <c r="AG59" s="121"/>
      <c r="AH59" s="139"/>
      <c r="AI59" s="121"/>
      <c r="AJ59" s="36"/>
      <c r="AL59" s="29"/>
      <c r="AM59" s="143"/>
      <c r="AN59" s="143"/>
      <c r="AO59" s="143"/>
      <c r="AP59" s="143"/>
      <c r="AQ59" s="143"/>
      <c r="AR59" s="144"/>
      <c r="AS59" s="145"/>
      <c r="AT59" s="146"/>
      <c r="AU59" s="143"/>
      <c r="AV59" s="144"/>
      <c r="AW59" s="145"/>
      <c r="AX59" s="146"/>
      <c r="AY59" s="539"/>
      <c r="AZ59" s="144"/>
      <c r="BA59" s="145"/>
      <c r="BB59" s="146"/>
      <c r="BC59" s="124"/>
      <c r="BD59" s="144"/>
      <c r="BE59" s="145"/>
      <c r="BF59" s="146"/>
      <c r="BG59" s="153"/>
      <c r="BH59" s="36"/>
      <c r="BJ59" s="29"/>
      <c r="BK59" s="139"/>
      <c r="BL59" s="139"/>
      <c r="BM59" s="139"/>
      <c r="BN59" s="139"/>
      <c r="BO59" s="139"/>
      <c r="BP59" s="36"/>
      <c r="BR59" s="29"/>
      <c r="BS59" s="143"/>
      <c r="BT59" s="143"/>
      <c r="BU59" s="143"/>
      <c r="BV59" s="143"/>
      <c r="BW59" s="143"/>
      <c r="BX59" s="144"/>
      <c r="BY59" s="145"/>
      <c r="BZ59" s="146"/>
      <c r="CA59" s="124"/>
      <c r="CB59" s="144"/>
      <c r="CC59" s="145"/>
      <c r="CD59" s="146"/>
      <c r="CE59" s="185"/>
      <c r="CF59" s="36"/>
    </row>
    <row r="60" spans="1:84" s="92" customFormat="1" x14ac:dyDescent="0.35">
      <c r="A60" s="118"/>
      <c r="B60" s="46"/>
      <c r="C60" s="243" t="str">
        <f>IF(E60="","",C58+1)</f>
        <v/>
      </c>
      <c r="D60" s="46"/>
      <c r="E60" s="4"/>
      <c r="F60" s="119"/>
      <c r="H60" s="120"/>
      <c r="I60" s="13">
        <v>0</v>
      </c>
      <c r="J60" s="125"/>
      <c r="K60" s="126"/>
      <c r="L60" s="127"/>
      <c r="M60" s="13">
        <v>0</v>
      </c>
      <c r="N60" s="124"/>
      <c r="O60" s="13">
        <v>0</v>
      </c>
      <c r="P60" s="119"/>
      <c r="R60" s="120"/>
      <c r="S60" s="5"/>
      <c r="T60" s="121"/>
      <c r="U60" s="5"/>
      <c r="V60" s="121"/>
      <c r="W60" s="5"/>
      <c r="X60" s="122"/>
      <c r="Y60" s="40"/>
      <c r="Z60" s="123"/>
      <c r="AA60" s="15">
        <v>0</v>
      </c>
      <c r="AB60" s="122"/>
      <c r="AC60" s="40"/>
      <c r="AD60" s="123"/>
      <c r="AE60" s="209">
        <f>IFERROR(ROUNDUP((S60-((S60/(SUM(S60,U60,W60)))*AA60)),0),0)</f>
        <v>0</v>
      </c>
      <c r="AF60" s="121"/>
      <c r="AG60" s="209">
        <f>IFERROR(ROUNDUP((U60-((U60/(SUM(S60,U60,W60)))*AA60)),0),0)</f>
        <v>0</v>
      </c>
      <c r="AH60" s="121"/>
      <c r="AI60" s="209">
        <f>IFERROR(ROUNDDOWN((W60-((W60/(SUM(S60,U60,W60)))*AA60)),0),0)</f>
        <v>0</v>
      </c>
      <c r="AJ60" s="119"/>
      <c r="AL60" s="120"/>
      <c r="AM60" s="13"/>
      <c r="AN60" s="124"/>
      <c r="AO60" s="13"/>
      <c r="AP60" s="124"/>
      <c r="AQ60" s="13"/>
      <c r="AR60" s="125"/>
      <c r="AS60" s="126"/>
      <c r="AT60" s="127"/>
      <c r="AU60" s="210">
        <f>$I60</f>
        <v>0</v>
      </c>
      <c r="AV60" s="125"/>
      <c r="AW60" s="126"/>
      <c r="AX60" s="127"/>
      <c r="AY60" s="217">
        <f t="shared" si="0"/>
        <v>0</v>
      </c>
      <c r="AZ60" s="125"/>
      <c r="BA60" s="126"/>
      <c r="BB60" s="127"/>
      <c r="BC60" s="210">
        <f t="shared" si="1"/>
        <v>0</v>
      </c>
      <c r="BD60" s="125"/>
      <c r="BE60" s="126"/>
      <c r="BF60" s="127"/>
      <c r="BG60" s="13"/>
      <c r="BH60" s="119"/>
      <c r="BJ60" s="120"/>
      <c r="BK60" s="5"/>
      <c r="BL60" s="121"/>
      <c r="BM60" s="5"/>
      <c r="BN60" s="121"/>
      <c r="BO60" s="5"/>
      <c r="BP60" s="119"/>
      <c r="BR60" s="120"/>
      <c r="BS60" s="13"/>
      <c r="BT60" s="124"/>
      <c r="BU60" s="13"/>
      <c r="BV60" s="124"/>
      <c r="BW60" s="13"/>
      <c r="BX60" s="125"/>
      <c r="BY60" s="126"/>
      <c r="BZ60" s="127"/>
      <c r="CA60" s="210">
        <f t="shared" si="2"/>
        <v>0</v>
      </c>
      <c r="CB60" s="125"/>
      <c r="CC60" s="126"/>
      <c r="CD60" s="127"/>
      <c r="CE60" s="518">
        <f>($BC60+$BG60+$CA60)</f>
        <v>0</v>
      </c>
      <c r="CF60" s="119"/>
    </row>
    <row r="61" spans="1:84" ht="5.15" customHeight="1" x14ac:dyDescent="0.35">
      <c r="A61" s="115"/>
      <c r="B61" s="32"/>
      <c r="C61" s="46"/>
      <c r="D61" s="32"/>
      <c r="E61" s="32"/>
      <c r="F61" s="36"/>
      <c r="H61" s="29"/>
      <c r="I61" s="143"/>
      <c r="J61" s="144"/>
      <c r="K61" s="145"/>
      <c r="L61" s="146"/>
      <c r="M61" s="143"/>
      <c r="N61" s="143"/>
      <c r="O61" s="143"/>
      <c r="P61" s="36"/>
      <c r="R61" s="29"/>
      <c r="S61" s="139"/>
      <c r="T61" s="139"/>
      <c r="U61" s="139"/>
      <c r="V61" s="139"/>
      <c r="W61" s="139"/>
      <c r="X61" s="140"/>
      <c r="Y61" s="141"/>
      <c r="Z61" s="142"/>
      <c r="AA61" s="139"/>
      <c r="AB61" s="140"/>
      <c r="AC61" s="141"/>
      <c r="AD61" s="142"/>
      <c r="AE61" s="121"/>
      <c r="AF61" s="139"/>
      <c r="AG61" s="121"/>
      <c r="AH61" s="139"/>
      <c r="AI61" s="121"/>
      <c r="AJ61" s="36"/>
      <c r="AL61" s="29"/>
      <c r="AM61" s="143"/>
      <c r="AN61" s="143"/>
      <c r="AO61" s="143"/>
      <c r="AP61" s="143"/>
      <c r="AQ61" s="143"/>
      <c r="AR61" s="144"/>
      <c r="AS61" s="145"/>
      <c r="AT61" s="146"/>
      <c r="AU61" s="143"/>
      <c r="AV61" s="144"/>
      <c r="AW61" s="145"/>
      <c r="AX61" s="146"/>
      <c r="AY61" s="539"/>
      <c r="AZ61" s="144"/>
      <c r="BA61" s="145"/>
      <c r="BB61" s="146"/>
      <c r="BC61" s="124"/>
      <c r="BD61" s="144"/>
      <c r="BE61" s="145"/>
      <c r="BF61" s="146"/>
      <c r="BG61" s="153"/>
      <c r="BH61" s="36"/>
      <c r="BJ61" s="29"/>
      <c r="BK61" s="139"/>
      <c r="BL61" s="139"/>
      <c r="BM61" s="139"/>
      <c r="BN61" s="139"/>
      <c r="BO61" s="139"/>
      <c r="BP61" s="36"/>
      <c r="BR61" s="29"/>
      <c r="BS61" s="143"/>
      <c r="BT61" s="143"/>
      <c r="BU61" s="143"/>
      <c r="BV61" s="143"/>
      <c r="BW61" s="143"/>
      <c r="BX61" s="144"/>
      <c r="BY61" s="145"/>
      <c r="BZ61" s="146"/>
      <c r="CA61" s="124"/>
      <c r="CB61" s="144"/>
      <c r="CC61" s="145"/>
      <c r="CD61" s="146"/>
      <c r="CE61" s="185"/>
      <c r="CF61" s="36"/>
    </row>
    <row r="62" spans="1:84" s="92" customFormat="1" x14ac:dyDescent="0.35">
      <c r="A62" s="118"/>
      <c r="B62" s="46"/>
      <c r="C62" s="243" t="str">
        <f>IF(E62="","",C60+1)</f>
        <v/>
      </c>
      <c r="D62" s="46"/>
      <c r="E62" s="4"/>
      <c r="F62" s="119"/>
      <c r="H62" s="120"/>
      <c r="I62" s="13">
        <v>0</v>
      </c>
      <c r="J62" s="125"/>
      <c r="K62" s="126"/>
      <c r="L62" s="127"/>
      <c r="M62" s="13">
        <v>0</v>
      </c>
      <c r="N62" s="124"/>
      <c r="O62" s="13">
        <v>0</v>
      </c>
      <c r="P62" s="119"/>
      <c r="R62" s="120"/>
      <c r="S62" s="5"/>
      <c r="T62" s="121"/>
      <c r="U62" s="5"/>
      <c r="V62" s="121"/>
      <c r="W62" s="5"/>
      <c r="X62" s="122"/>
      <c r="Y62" s="40"/>
      <c r="Z62" s="123"/>
      <c r="AA62" s="15">
        <v>0</v>
      </c>
      <c r="AB62" s="122"/>
      <c r="AC62" s="40"/>
      <c r="AD62" s="123"/>
      <c r="AE62" s="209">
        <f>IFERROR(ROUNDUP((S62-((S62/(SUM(S62,U62,W62)))*AA62)),0),0)</f>
        <v>0</v>
      </c>
      <c r="AF62" s="121"/>
      <c r="AG62" s="209">
        <f>IFERROR(ROUNDUP((U62-((U62/(SUM(S62,U62,W62)))*AA62)),0),0)</f>
        <v>0</v>
      </c>
      <c r="AH62" s="121"/>
      <c r="AI62" s="209">
        <f>IFERROR(ROUNDDOWN((W62-((W62/(SUM(S62,U62,W62)))*AA62)),0),0)</f>
        <v>0</v>
      </c>
      <c r="AJ62" s="119"/>
      <c r="AL62" s="120"/>
      <c r="AM62" s="13"/>
      <c r="AN62" s="124"/>
      <c r="AO62" s="13"/>
      <c r="AP62" s="124"/>
      <c r="AQ62" s="13"/>
      <c r="AR62" s="125"/>
      <c r="AS62" s="126"/>
      <c r="AT62" s="127"/>
      <c r="AU62" s="210">
        <f>$I62</f>
        <v>0</v>
      </c>
      <c r="AV62" s="125"/>
      <c r="AW62" s="126"/>
      <c r="AX62" s="127"/>
      <c r="AY62" s="217">
        <f t="shared" si="0"/>
        <v>0</v>
      </c>
      <c r="AZ62" s="125"/>
      <c r="BA62" s="126"/>
      <c r="BB62" s="127"/>
      <c r="BC62" s="210">
        <f t="shared" si="1"/>
        <v>0</v>
      </c>
      <c r="BD62" s="125"/>
      <c r="BE62" s="126"/>
      <c r="BF62" s="127"/>
      <c r="BG62" s="13"/>
      <c r="BH62" s="119"/>
      <c r="BJ62" s="120"/>
      <c r="BK62" s="5"/>
      <c r="BL62" s="121"/>
      <c r="BM62" s="5"/>
      <c r="BN62" s="121"/>
      <c r="BO62" s="5"/>
      <c r="BP62" s="119"/>
      <c r="BR62" s="120"/>
      <c r="BS62" s="13"/>
      <c r="BT62" s="124"/>
      <c r="BU62" s="13"/>
      <c r="BV62" s="124"/>
      <c r="BW62" s="13"/>
      <c r="BX62" s="125"/>
      <c r="BY62" s="126"/>
      <c r="BZ62" s="127"/>
      <c r="CA62" s="210">
        <f t="shared" si="2"/>
        <v>0</v>
      </c>
      <c r="CB62" s="125"/>
      <c r="CC62" s="126"/>
      <c r="CD62" s="127"/>
      <c r="CE62" s="518">
        <f>($BC62+$BG62+$CA62)</f>
        <v>0</v>
      </c>
      <c r="CF62" s="119"/>
    </row>
    <row r="63" spans="1:84" ht="5.15" customHeight="1" x14ac:dyDescent="0.35">
      <c r="A63" s="115"/>
      <c r="B63" s="32"/>
      <c r="C63" s="46"/>
      <c r="D63" s="32"/>
      <c r="E63" s="32"/>
      <c r="F63" s="36"/>
      <c r="H63" s="29"/>
      <c r="I63" s="143"/>
      <c r="J63" s="144"/>
      <c r="K63" s="145"/>
      <c r="L63" s="146"/>
      <c r="M63" s="143"/>
      <c r="N63" s="143"/>
      <c r="O63" s="143"/>
      <c r="P63" s="36"/>
      <c r="R63" s="29"/>
      <c r="S63" s="139"/>
      <c r="T63" s="139"/>
      <c r="U63" s="139"/>
      <c r="V63" s="139"/>
      <c r="W63" s="139"/>
      <c r="X63" s="140"/>
      <c r="Y63" s="141"/>
      <c r="Z63" s="142"/>
      <c r="AA63" s="139"/>
      <c r="AB63" s="140"/>
      <c r="AC63" s="141"/>
      <c r="AD63" s="142"/>
      <c r="AE63" s="121"/>
      <c r="AF63" s="139"/>
      <c r="AG63" s="121"/>
      <c r="AH63" s="139"/>
      <c r="AI63" s="121"/>
      <c r="AJ63" s="36"/>
      <c r="AL63" s="29"/>
      <c r="AM63" s="143"/>
      <c r="AN63" s="143"/>
      <c r="AO63" s="143"/>
      <c r="AP63" s="143"/>
      <c r="AQ63" s="143"/>
      <c r="AR63" s="144"/>
      <c r="AS63" s="145"/>
      <c r="AT63" s="146"/>
      <c r="AU63" s="143"/>
      <c r="AV63" s="144"/>
      <c r="AW63" s="145"/>
      <c r="AX63" s="146"/>
      <c r="AY63" s="539"/>
      <c r="AZ63" s="144"/>
      <c r="BA63" s="145"/>
      <c r="BB63" s="146"/>
      <c r="BC63" s="124"/>
      <c r="BD63" s="144"/>
      <c r="BE63" s="145"/>
      <c r="BF63" s="146"/>
      <c r="BG63" s="153"/>
      <c r="BH63" s="36"/>
      <c r="BJ63" s="29"/>
      <c r="BK63" s="139"/>
      <c r="BL63" s="139"/>
      <c r="BM63" s="139"/>
      <c r="BN63" s="139"/>
      <c r="BO63" s="139"/>
      <c r="BP63" s="36"/>
      <c r="BR63" s="29"/>
      <c r="BS63" s="143"/>
      <c r="BT63" s="143"/>
      <c r="BU63" s="143"/>
      <c r="BV63" s="143"/>
      <c r="BW63" s="143"/>
      <c r="BX63" s="144"/>
      <c r="BY63" s="145"/>
      <c r="BZ63" s="146"/>
      <c r="CA63" s="124"/>
      <c r="CB63" s="144"/>
      <c r="CC63" s="145"/>
      <c r="CD63" s="146"/>
      <c r="CE63" s="185"/>
      <c r="CF63" s="36"/>
    </row>
    <row r="64" spans="1:84" s="92" customFormat="1" x14ac:dyDescent="0.35">
      <c r="A64" s="118"/>
      <c r="B64" s="46"/>
      <c r="C64" s="243" t="str">
        <f>IF(E64="","",C62+1)</f>
        <v/>
      </c>
      <c r="D64" s="46"/>
      <c r="E64" s="4"/>
      <c r="F64" s="119"/>
      <c r="H64" s="120"/>
      <c r="I64" s="13">
        <v>0</v>
      </c>
      <c r="J64" s="125"/>
      <c r="K64" s="126"/>
      <c r="L64" s="127"/>
      <c r="M64" s="13">
        <v>0</v>
      </c>
      <c r="N64" s="124"/>
      <c r="O64" s="13">
        <v>0</v>
      </c>
      <c r="P64" s="119"/>
      <c r="R64" s="120"/>
      <c r="S64" s="5"/>
      <c r="T64" s="121"/>
      <c r="U64" s="5"/>
      <c r="V64" s="121"/>
      <c r="W64" s="5"/>
      <c r="X64" s="122"/>
      <c r="Y64" s="40"/>
      <c r="Z64" s="123"/>
      <c r="AA64" s="15">
        <v>0</v>
      </c>
      <c r="AB64" s="122"/>
      <c r="AC64" s="40"/>
      <c r="AD64" s="123"/>
      <c r="AE64" s="209">
        <f>IFERROR(ROUNDUP((S64-((S64/(SUM(S64,U64,W64)))*AA64)),0),0)</f>
        <v>0</v>
      </c>
      <c r="AF64" s="121"/>
      <c r="AG64" s="209">
        <f>IFERROR(ROUNDUP((U64-((U64/(SUM(S64,U64,W64)))*AA64)),0),0)</f>
        <v>0</v>
      </c>
      <c r="AH64" s="121"/>
      <c r="AI64" s="209">
        <f>IFERROR(ROUNDDOWN((W64-((W64/(SUM(S64,U64,W64)))*AA64)),0),0)</f>
        <v>0</v>
      </c>
      <c r="AJ64" s="119"/>
      <c r="AL64" s="120"/>
      <c r="AM64" s="13"/>
      <c r="AN64" s="124"/>
      <c r="AO64" s="13"/>
      <c r="AP64" s="124"/>
      <c r="AQ64" s="13"/>
      <c r="AR64" s="125"/>
      <c r="AS64" s="126"/>
      <c r="AT64" s="127"/>
      <c r="AU64" s="210">
        <f>$I64</f>
        <v>0</v>
      </c>
      <c r="AV64" s="125"/>
      <c r="AW64" s="126"/>
      <c r="AX64" s="127"/>
      <c r="AY64" s="217">
        <f t="shared" si="0"/>
        <v>0</v>
      </c>
      <c r="AZ64" s="125"/>
      <c r="BA64" s="126"/>
      <c r="BB64" s="127"/>
      <c r="BC64" s="210">
        <f t="shared" si="1"/>
        <v>0</v>
      </c>
      <c r="BD64" s="125"/>
      <c r="BE64" s="126"/>
      <c r="BF64" s="127"/>
      <c r="BG64" s="13"/>
      <c r="BH64" s="119"/>
      <c r="BJ64" s="120"/>
      <c r="BK64" s="5"/>
      <c r="BL64" s="121"/>
      <c r="BM64" s="5"/>
      <c r="BN64" s="121"/>
      <c r="BO64" s="5"/>
      <c r="BP64" s="119"/>
      <c r="BR64" s="120"/>
      <c r="BS64" s="13"/>
      <c r="BT64" s="124"/>
      <c r="BU64" s="13"/>
      <c r="BV64" s="124"/>
      <c r="BW64" s="13"/>
      <c r="BX64" s="125"/>
      <c r="BY64" s="126"/>
      <c r="BZ64" s="127"/>
      <c r="CA64" s="210">
        <f t="shared" si="2"/>
        <v>0</v>
      </c>
      <c r="CB64" s="125"/>
      <c r="CC64" s="126"/>
      <c r="CD64" s="127"/>
      <c r="CE64" s="518">
        <f>($BC64+$BG64+$CA64)</f>
        <v>0</v>
      </c>
      <c r="CF64" s="119"/>
    </row>
    <row r="65" spans="1:84" ht="5.15" customHeight="1" x14ac:dyDescent="0.35">
      <c r="A65" s="115"/>
      <c r="B65" s="32"/>
      <c r="C65" s="46"/>
      <c r="D65" s="32"/>
      <c r="E65" s="32"/>
      <c r="F65" s="36"/>
      <c r="H65" s="29"/>
      <c r="I65" s="143"/>
      <c r="J65" s="144"/>
      <c r="K65" s="145"/>
      <c r="L65" s="146"/>
      <c r="M65" s="143"/>
      <c r="N65" s="143"/>
      <c r="O65" s="143"/>
      <c r="P65" s="36"/>
      <c r="R65" s="29"/>
      <c r="S65" s="139"/>
      <c r="T65" s="139"/>
      <c r="U65" s="139"/>
      <c r="V65" s="139"/>
      <c r="W65" s="139"/>
      <c r="X65" s="140"/>
      <c r="Y65" s="141"/>
      <c r="Z65" s="142"/>
      <c r="AA65" s="139"/>
      <c r="AB65" s="140"/>
      <c r="AC65" s="141"/>
      <c r="AD65" s="142"/>
      <c r="AE65" s="121"/>
      <c r="AF65" s="139"/>
      <c r="AG65" s="121"/>
      <c r="AH65" s="139"/>
      <c r="AI65" s="121"/>
      <c r="AJ65" s="36"/>
      <c r="AL65" s="29"/>
      <c r="AM65" s="143"/>
      <c r="AN65" s="143"/>
      <c r="AO65" s="143"/>
      <c r="AP65" s="143"/>
      <c r="AQ65" s="143"/>
      <c r="AR65" s="144"/>
      <c r="AS65" s="145"/>
      <c r="AT65" s="146"/>
      <c r="AU65" s="143"/>
      <c r="AV65" s="144"/>
      <c r="AW65" s="145"/>
      <c r="AX65" s="146"/>
      <c r="AY65" s="539"/>
      <c r="AZ65" s="144"/>
      <c r="BA65" s="145"/>
      <c r="BB65" s="146"/>
      <c r="BC65" s="124"/>
      <c r="BD65" s="144"/>
      <c r="BE65" s="145"/>
      <c r="BF65" s="146"/>
      <c r="BG65" s="153"/>
      <c r="BH65" s="36"/>
      <c r="BJ65" s="29"/>
      <c r="BK65" s="139"/>
      <c r="BL65" s="139"/>
      <c r="BM65" s="139"/>
      <c r="BN65" s="139"/>
      <c r="BO65" s="139"/>
      <c r="BP65" s="36"/>
      <c r="BR65" s="29"/>
      <c r="BS65" s="143"/>
      <c r="BT65" s="143"/>
      <c r="BU65" s="143"/>
      <c r="BV65" s="143"/>
      <c r="BW65" s="143"/>
      <c r="BX65" s="144"/>
      <c r="BY65" s="145"/>
      <c r="BZ65" s="146"/>
      <c r="CA65" s="124"/>
      <c r="CB65" s="144"/>
      <c r="CC65" s="145"/>
      <c r="CD65" s="146"/>
      <c r="CE65" s="185"/>
      <c r="CF65" s="36"/>
    </row>
    <row r="66" spans="1:84" s="92" customFormat="1" x14ac:dyDescent="0.35">
      <c r="A66" s="118"/>
      <c r="B66" s="46"/>
      <c r="C66" s="243" t="str">
        <f>IF(E66="","",C64+1)</f>
        <v/>
      </c>
      <c r="D66" s="46"/>
      <c r="E66" s="4"/>
      <c r="F66" s="119"/>
      <c r="H66" s="120"/>
      <c r="I66" s="13">
        <v>0</v>
      </c>
      <c r="J66" s="125"/>
      <c r="K66" s="126"/>
      <c r="L66" s="127"/>
      <c r="M66" s="13">
        <v>0</v>
      </c>
      <c r="N66" s="124"/>
      <c r="O66" s="13">
        <v>0</v>
      </c>
      <c r="P66" s="119"/>
      <c r="R66" s="120"/>
      <c r="S66" s="5"/>
      <c r="T66" s="121"/>
      <c r="U66" s="5"/>
      <c r="V66" s="121"/>
      <c r="W66" s="5"/>
      <c r="X66" s="122"/>
      <c r="Y66" s="40"/>
      <c r="Z66" s="123"/>
      <c r="AA66" s="15">
        <v>0</v>
      </c>
      <c r="AB66" s="122"/>
      <c r="AC66" s="40"/>
      <c r="AD66" s="123"/>
      <c r="AE66" s="209">
        <f>IFERROR(ROUNDUP((S66-((S66/(SUM(S66,U66,W66)))*AA66)),0),0)</f>
        <v>0</v>
      </c>
      <c r="AF66" s="121"/>
      <c r="AG66" s="209">
        <f>IFERROR(ROUNDUP((U66-((U66/(SUM(S66,U66,W66)))*AA66)),0),0)</f>
        <v>0</v>
      </c>
      <c r="AH66" s="121"/>
      <c r="AI66" s="209">
        <f>IFERROR(ROUNDDOWN((W66-((W66/(SUM(S66,U66,W66)))*AA66)),0),0)</f>
        <v>0</v>
      </c>
      <c r="AJ66" s="119"/>
      <c r="AL66" s="120"/>
      <c r="AM66" s="13"/>
      <c r="AN66" s="124"/>
      <c r="AO66" s="13"/>
      <c r="AP66" s="124"/>
      <c r="AQ66" s="13"/>
      <c r="AR66" s="125"/>
      <c r="AS66" s="126"/>
      <c r="AT66" s="127"/>
      <c r="AU66" s="210">
        <f>$I66</f>
        <v>0</v>
      </c>
      <c r="AV66" s="125"/>
      <c r="AW66" s="126"/>
      <c r="AX66" s="127"/>
      <c r="AY66" s="217">
        <f t="shared" si="0"/>
        <v>0</v>
      </c>
      <c r="AZ66" s="125"/>
      <c r="BA66" s="126"/>
      <c r="BB66" s="127"/>
      <c r="BC66" s="210">
        <f t="shared" si="1"/>
        <v>0</v>
      </c>
      <c r="BD66" s="125"/>
      <c r="BE66" s="126"/>
      <c r="BF66" s="127"/>
      <c r="BG66" s="13"/>
      <c r="BH66" s="119"/>
      <c r="BJ66" s="120"/>
      <c r="BK66" s="5"/>
      <c r="BL66" s="121"/>
      <c r="BM66" s="5"/>
      <c r="BN66" s="121"/>
      <c r="BO66" s="5"/>
      <c r="BP66" s="119"/>
      <c r="BR66" s="120"/>
      <c r="BS66" s="13"/>
      <c r="BT66" s="124"/>
      <c r="BU66" s="13"/>
      <c r="BV66" s="124"/>
      <c r="BW66" s="13"/>
      <c r="BX66" s="125"/>
      <c r="BY66" s="126"/>
      <c r="BZ66" s="127"/>
      <c r="CA66" s="210">
        <f t="shared" si="2"/>
        <v>0</v>
      </c>
      <c r="CB66" s="125"/>
      <c r="CC66" s="126"/>
      <c r="CD66" s="127"/>
      <c r="CE66" s="518">
        <f>($BC66+$BG66+$CA66)</f>
        <v>0</v>
      </c>
      <c r="CF66" s="119"/>
    </row>
    <row r="67" spans="1:84" ht="5.15" customHeight="1" x14ac:dyDescent="0.35">
      <c r="A67" s="115"/>
      <c r="B67" s="32"/>
      <c r="C67" s="46"/>
      <c r="D67" s="32"/>
      <c r="E67" s="32"/>
      <c r="F67" s="36"/>
      <c r="H67" s="29"/>
      <c r="I67" s="143"/>
      <c r="J67" s="144"/>
      <c r="K67" s="145"/>
      <c r="L67" s="146"/>
      <c r="M67" s="143"/>
      <c r="N67" s="143"/>
      <c r="O67" s="143"/>
      <c r="P67" s="36"/>
      <c r="R67" s="29"/>
      <c r="S67" s="139"/>
      <c r="T67" s="139"/>
      <c r="U67" s="139"/>
      <c r="V67" s="139"/>
      <c r="W67" s="139"/>
      <c r="X67" s="140"/>
      <c r="Y67" s="141"/>
      <c r="Z67" s="142"/>
      <c r="AA67" s="139"/>
      <c r="AB67" s="140"/>
      <c r="AC67" s="141"/>
      <c r="AD67" s="142"/>
      <c r="AE67" s="121"/>
      <c r="AF67" s="139"/>
      <c r="AG67" s="121"/>
      <c r="AH67" s="139"/>
      <c r="AI67" s="121"/>
      <c r="AJ67" s="36"/>
      <c r="AL67" s="29"/>
      <c r="AM67" s="143"/>
      <c r="AN67" s="143"/>
      <c r="AO67" s="143"/>
      <c r="AP67" s="143"/>
      <c r="AQ67" s="143"/>
      <c r="AR67" s="144"/>
      <c r="AS67" s="145"/>
      <c r="AT67" s="146"/>
      <c r="AU67" s="143"/>
      <c r="AV67" s="144"/>
      <c r="AW67" s="145"/>
      <c r="AX67" s="146"/>
      <c r="AY67" s="539"/>
      <c r="AZ67" s="144"/>
      <c r="BA67" s="145"/>
      <c r="BB67" s="146"/>
      <c r="BC67" s="124"/>
      <c r="BD67" s="144"/>
      <c r="BE67" s="145"/>
      <c r="BF67" s="146"/>
      <c r="BG67" s="153"/>
      <c r="BH67" s="36"/>
      <c r="BJ67" s="29"/>
      <c r="BK67" s="139"/>
      <c r="BL67" s="139"/>
      <c r="BM67" s="139"/>
      <c r="BN67" s="139"/>
      <c r="BO67" s="139"/>
      <c r="BP67" s="36"/>
      <c r="BR67" s="29"/>
      <c r="BS67" s="143"/>
      <c r="BT67" s="143"/>
      <c r="BU67" s="143"/>
      <c r="BV67" s="143"/>
      <c r="BW67" s="143"/>
      <c r="BX67" s="144"/>
      <c r="BY67" s="145"/>
      <c r="BZ67" s="146"/>
      <c r="CA67" s="124"/>
      <c r="CB67" s="144"/>
      <c r="CC67" s="145"/>
      <c r="CD67" s="146"/>
      <c r="CE67" s="185"/>
      <c r="CF67" s="36"/>
    </row>
    <row r="68" spans="1:84" s="92" customFormat="1" x14ac:dyDescent="0.35">
      <c r="A68" s="118"/>
      <c r="B68" s="46"/>
      <c r="C68" s="243" t="str">
        <f>IF(E68="","",C66+1)</f>
        <v/>
      </c>
      <c r="D68" s="46"/>
      <c r="E68" s="4"/>
      <c r="F68" s="119"/>
      <c r="H68" s="120"/>
      <c r="I68" s="13">
        <v>0</v>
      </c>
      <c r="J68" s="125"/>
      <c r="K68" s="126"/>
      <c r="L68" s="127"/>
      <c r="M68" s="13">
        <v>0</v>
      </c>
      <c r="N68" s="124"/>
      <c r="O68" s="13">
        <v>0</v>
      </c>
      <c r="P68" s="119"/>
      <c r="R68" s="120"/>
      <c r="S68" s="5"/>
      <c r="T68" s="121"/>
      <c r="U68" s="5"/>
      <c r="V68" s="121"/>
      <c r="W68" s="5"/>
      <c r="X68" s="122"/>
      <c r="Y68" s="40"/>
      <c r="Z68" s="123"/>
      <c r="AA68" s="15">
        <v>0</v>
      </c>
      <c r="AB68" s="122"/>
      <c r="AC68" s="40"/>
      <c r="AD68" s="123"/>
      <c r="AE68" s="209">
        <f>IFERROR(ROUNDUP((S68-((S68/(SUM(S68,U68,W68)))*AA68)),0),0)</f>
        <v>0</v>
      </c>
      <c r="AF68" s="121"/>
      <c r="AG68" s="209">
        <f>IFERROR(ROUNDUP((U68-((U68/(SUM(S68,U68,W68)))*AA68)),0),0)</f>
        <v>0</v>
      </c>
      <c r="AH68" s="121"/>
      <c r="AI68" s="209">
        <f>IFERROR(ROUNDDOWN((W68-((W68/(SUM(S68,U68,W68)))*AA68)),0),0)</f>
        <v>0</v>
      </c>
      <c r="AJ68" s="119"/>
      <c r="AL68" s="120"/>
      <c r="AM68" s="13"/>
      <c r="AN68" s="124"/>
      <c r="AO68" s="13"/>
      <c r="AP68" s="124"/>
      <c r="AQ68" s="13"/>
      <c r="AR68" s="125"/>
      <c r="AS68" s="126"/>
      <c r="AT68" s="127"/>
      <c r="AU68" s="210">
        <f>$I68</f>
        <v>0</v>
      </c>
      <c r="AV68" s="125"/>
      <c r="AW68" s="126"/>
      <c r="AX68" s="127"/>
      <c r="AY68" s="217">
        <f t="shared" si="0"/>
        <v>0</v>
      </c>
      <c r="AZ68" s="125"/>
      <c r="BA68" s="126"/>
      <c r="BB68" s="127"/>
      <c r="BC68" s="210">
        <f t="shared" si="1"/>
        <v>0</v>
      </c>
      <c r="BD68" s="125"/>
      <c r="BE68" s="126"/>
      <c r="BF68" s="127"/>
      <c r="BG68" s="13"/>
      <c r="BH68" s="119"/>
      <c r="BJ68" s="120"/>
      <c r="BK68" s="5"/>
      <c r="BL68" s="121"/>
      <c r="BM68" s="5"/>
      <c r="BN68" s="121"/>
      <c r="BO68" s="5"/>
      <c r="BP68" s="119"/>
      <c r="BR68" s="120"/>
      <c r="BS68" s="13"/>
      <c r="BT68" s="124"/>
      <c r="BU68" s="13"/>
      <c r="BV68" s="124"/>
      <c r="BW68" s="13"/>
      <c r="BX68" s="125"/>
      <c r="BY68" s="126"/>
      <c r="BZ68" s="127"/>
      <c r="CA68" s="210">
        <f t="shared" si="2"/>
        <v>0</v>
      </c>
      <c r="CB68" s="125"/>
      <c r="CC68" s="126"/>
      <c r="CD68" s="127"/>
      <c r="CE68" s="518">
        <f>($BC68+$BG68+$CA68)</f>
        <v>0</v>
      </c>
      <c r="CF68" s="119"/>
    </row>
    <row r="69" spans="1:84" ht="5.15" customHeight="1" x14ac:dyDescent="0.35">
      <c r="A69" s="115"/>
      <c r="B69" s="32"/>
      <c r="C69" s="46"/>
      <c r="D69" s="32"/>
      <c r="E69" s="32"/>
      <c r="F69" s="36"/>
      <c r="H69" s="29"/>
      <c r="I69" s="143"/>
      <c r="J69" s="144"/>
      <c r="K69" s="145"/>
      <c r="L69" s="146"/>
      <c r="M69" s="143"/>
      <c r="N69" s="143"/>
      <c r="O69" s="143"/>
      <c r="P69" s="36"/>
      <c r="R69" s="29"/>
      <c r="S69" s="139"/>
      <c r="T69" s="139"/>
      <c r="U69" s="139"/>
      <c r="V69" s="139"/>
      <c r="W69" s="139"/>
      <c r="X69" s="140"/>
      <c r="Y69" s="141"/>
      <c r="Z69" s="142"/>
      <c r="AA69" s="139"/>
      <c r="AB69" s="140"/>
      <c r="AC69" s="141"/>
      <c r="AD69" s="142"/>
      <c r="AE69" s="121"/>
      <c r="AF69" s="139"/>
      <c r="AG69" s="121"/>
      <c r="AH69" s="139"/>
      <c r="AI69" s="121"/>
      <c r="AJ69" s="36"/>
      <c r="AL69" s="29"/>
      <c r="AM69" s="143"/>
      <c r="AN69" s="143"/>
      <c r="AO69" s="143"/>
      <c r="AP69" s="143"/>
      <c r="AQ69" s="143"/>
      <c r="AR69" s="144"/>
      <c r="AS69" s="145"/>
      <c r="AT69" s="146"/>
      <c r="AU69" s="143"/>
      <c r="AV69" s="144"/>
      <c r="AW69" s="145"/>
      <c r="AX69" s="146"/>
      <c r="AY69" s="539"/>
      <c r="AZ69" s="144"/>
      <c r="BA69" s="145"/>
      <c r="BB69" s="146"/>
      <c r="BC69" s="124"/>
      <c r="BD69" s="144"/>
      <c r="BE69" s="145"/>
      <c r="BF69" s="146"/>
      <c r="BG69" s="153"/>
      <c r="BH69" s="36"/>
      <c r="BJ69" s="29"/>
      <c r="BK69" s="139"/>
      <c r="BL69" s="139"/>
      <c r="BM69" s="139"/>
      <c r="BN69" s="139"/>
      <c r="BO69" s="139"/>
      <c r="BP69" s="36"/>
      <c r="BR69" s="29"/>
      <c r="BS69" s="143"/>
      <c r="BT69" s="143"/>
      <c r="BU69" s="143"/>
      <c r="BV69" s="143"/>
      <c r="BW69" s="143"/>
      <c r="BX69" s="144"/>
      <c r="BY69" s="145"/>
      <c r="BZ69" s="146"/>
      <c r="CA69" s="124"/>
      <c r="CB69" s="144"/>
      <c r="CC69" s="145"/>
      <c r="CD69" s="146"/>
      <c r="CE69" s="185"/>
      <c r="CF69" s="36"/>
    </row>
    <row r="70" spans="1:84" s="92" customFormat="1" x14ac:dyDescent="0.35">
      <c r="A70" s="118"/>
      <c r="B70" s="46"/>
      <c r="C70" s="243" t="str">
        <f>IF(E70="","",C68+1)</f>
        <v/>
      </c>
      <c r="D70" s="46"/>
      <c r="E70" s="4"/>
      <c r="F70" s="119"/>
      <c r="H70" s="120"/>
      <c r="I70" s="13">
        <v>0</v>
      </c>
      <c r="J70" s="125"/>
      <c r="K70" s="126"/>
      <c r="L70" s="127"/>
      <c r="M70" s="13">
        <v>0</v>
      </c>
      <c r="N70" s="124"/>
      <c r="O70" s="13">
        <v>0</v>
      </c>
      <c r="P70" s="119"/>
      <c r="R70" s="120"/>
      <c r="S70" s="5"/>
      <c r="T70" s="121"/>
      <c r="U70" s="5"/>
      <c r="V70" s="121"/>
      <c r="W70" s="5"/>
      <c r="X70" s="122"/>
      <c r="Y70" s="40"/>
      <c r="Z70" s="123"/>
      <c r="AA70" s="15">
        <v>0</v>
      </c>
      <c r="AB70" s="122"/>
      <c r="AC70" s="40"/>
      <c r="AD70" s="123"/>
      <c r="AE70" s="209">
        <f>IFERROR(ROUNDUP((S70-((S70/(SUM(S70,U70,W70)))*AA70)),0),0)</f>
        <v>0</v>
      </c>
      <c r="AF70" s="121"/>
      <c r="AG70" s="209">
        <f>IFERROR(ROUNDUP((U70-((U70/(SUM(S70,U70,W70)))*AA70)),0),0)</f>
        <v>0</v>
      </c>
      <c r="AH70" s="121"/>
      <c r="AI70" s="209">
        <f>IFERROR(ROUNDDOWN((W70-((W70/(SUM(S70,U70,W70)))*AA70)),0),0)</f>
        <v>0</v>
      </c>
      <c r="AJ70" s="119"/>
      <c r="AL70" s="120"/>
      <c r="AM70" s="13"/>
      <c r="AN70" s="124"/>
      <c r="AO70" s="13"/>
      <c r="AP70" s="124"/>
      <c r="AQ70" s="13"/>
      <c r="AR70" s="125"/>
      <c r="AS70" s="126"/>
      <c r="AT70" s="127"/>
      <c r="AU70" s="210">
        <f>$I70</f>
        <v>0</v>
      </c>
      <c r="AV70" s="125"/>
      <c r="AW70" s="126"/>
      <c r="AX70" s="127"/>
      <c r="AY70" s="217">
        <f t="shared" si="0"/>
        <v>0</v>
      </c>
      <c r="AZ70" s="125"/>
      <c r="BA70" s="126"/>
      <c r="BB70" s="127"/>
      <c r="BC70" s="210">
        <f t="shared" si="1"/>
        <v>0</v>
      </c>
      <c r="BD70" s="125"/>
      <c r="BE70" s="126"/>
      <c r="BF70" s="127"/>
      <c r="BG70" s="13"/>
      <c r="BH70" s="119"/>
      <c r="BJ70" s="120"/>
      <c r="BK70" s="5"/>
      <c r="BL70" s="121"/>
      <c r="BM70" s="5"/>
      <c r="BN70" s="121"/>
      <c r="BO70" s="5"/>
      <c r="BP70" s="119"/>
      <c r="BR70" s="120"/>
      <c r="BS70" s="13"/>
      <c r="BT70" s="124"/>
      <c r="BU70" s="13"/>
      <c r="BV70" s="124"/>
      <c r="BW70" s="13"/>
      <c r="BX70" s="125"/>
      <c r="BY70" s="126"/>
      <c r="BZ70" s="127"/>
      <c r="CA70" s="210">
        <f t="shared" si="2"/>
        <v>0</v>
      </c>
      <c r="CB70" s="125"/>
      <c r="CC70" s="126"/>
      <c r="CD70" s="127"/>
      <c r="CE70" s="518">
        <f>($BC70+$BG70+$CA70)</f>
        <v>0</v>
      </c>
      <c r="CF70" s="119"/>
    </row>
    <row r="71" spans="1:84" ht="5.15" customHeight="1" x14ac:dyDescent="0.35">
      <c r="A71" s="115"/>
      <c r="B71" s="32"/>
      <c r="C71" s="46"/>
      <c r="D71" s="32"/>
      <c r="E71" s="32"/>
      <c r="F71" s="36"/>
      <c r="H71" s="29"/>
      <c r="I71" s="143"/>
      <c r="J71" s="144"/>
      <c r="K71" s="145"/>
      <c r="L71" s="146"/>
      <c r="M71" s="143"/>
      <c r="N71" s="143"/>
      <c r="O71" s="143"/>
      <c r="P71" s="36"/>
      <c r="R71" s="29"/>
      <c r="S71" s="139"/>
      <c r="T71" s="139"/>
      <c r="U71" s="139"/>
      <c r="V71" s="139"/>
      <c r="W71" s="139"/>
      <c r="X71" s="140"/>
      <c r="Y71" s="141"/>
      <c r="Z71" s="142"/>
      <c r="AA71" s="139"/>
      <c r="AB71" s="140"/>
      <c r="AC71" s="141"/>
      <c r="AD71" s="142"/>
      <c r="AE71" s="121"/>
      <c r="AF71" s="139"/>
      <c r="AG71" s="121"/>
      <c r="AH71" s="139"/>
      <c r="AI71" s="121"/>
      <c r="AJ71" s="36"/>
      <c r="AL71" s="29"/>
      <c r="AM71" s="143"/>
      <c r="AN71" s="143"/>
      <c r="AO71" s="143"/>
      <c r="AP71" s="143"/>
      <c r="AQ71" s="143"/>
      <c r="AR71" s="144"/>
      <c r="AS71" s="145"/>
      <c r="AT71" s="146"/>
      <c r="AU71" s="143"/>
      <c r="AV71" s="144"/>
      <c r="AW71" s="145"/>
      <c r="AX71" s="146"/>
      <c r="AY71" s="539"/>
      <c r="AZ71" s="144"/>
      <c r="BA71" s="145"/>
      <c r="BB71" s="146"/>
      <c r="BC71" s="124"/>
      <c r="BD71" s="144"/>
      <c r="BE71" s="145"/>
      <c r="BF71" s="146"/>
      <c r="BG71" s="153"/>
      <c r="BH71" s="36"/>
      <c r="BJ71" s="29"/>
      <c r="BK71" s="139"/>
      <c r="BL71" s="139"/>
      <c r="BM71" s="139"/>
      <c r="BN71" s="139"/>
      <c r="BO71" s="139"/>
      <c r="BP71" s="36"/>
      <c r="BR71" s="29"/>
      <c r="BS71" s="143"/>
      <c r="BT71" s="143"/>
      <c r="BU71" s="143"/>
      <c r="BV71" s="143"/>
      <c r="BW71" s="143"/>
      <c r="BX71" s="144"/>
      <c r="BY71" s="145"/>
      <c r="BZ71" s="146"/>
      <c r="CA71" s="124"/>
      <c r="CB71" s="144"/>
      <c r="CC71" s="145"/>
      <c r="CD71" s="146"/>
      <c r="CE71" s="185"/>
      <c r="CF71" s="36"/>
    </row>
    <row r="72" spans="1:84" s="92" customFormat="1" x14ac:dyDescent="0.35">
      <c r="A72" s="118"/>
      <c r="B72" s="46"/>
      <c r="C72" s="243" t="str">
        <f>IF(E72="","",C70+1)</f>
        <v/>
      </c>
      <c r="D72" s="46"/>
      <c r="E72" s="4"/>
      <c r="F72" s="119"/>
      <c r="H72" s="120"/>
      <c r="I72" s="13">
        <v>0</v>
      </c>
      <c r="J72" s="125"/>
      <c r="K72" s="126"/>
      <c r="L72" s="127"/>
      <c r="M72" s="13">
        <v>0</v>
      </c>
      <c r="N72" s="124"/>
      <c r="O72" s="13">
        <v>0</v>
      </c>
      <c r="P72" s="119"/>
      <c r="R72" s="120"/>
      <c r="S72" s="5"/>
      <c r="T72" s="121"/>
      <c r="U72" s="5"/>
      <c r="V72" s="121"/>
      <c r="W72" s="5"/>
      <c r="X72" s="122"/>
      <c r="Y72" s="40"/>
      <c r="Z72" s="123"/>
      <c r="AA72" s="15">
        <v>0</v>
      </c>
      <c r="AB72" s="122"/>
      <c r="AC72" s="40"/>
      <c r="AD72" s="123"/>
      <c r="AE72" s="209">
        <f>IFERROR(ROUNDUP((S72-((S72/(SUM(S72,U72,W72)))*AA72)),0),0)</f>
        <v>0</v>
      </c>
      <c r="AF72" s="121"/>
      <c r="AG72" s="209">
        <f>IFERROR(ROUNDUP((U72-((U72/(SUM(S72,U72,W72)))*AA72)),0),0)</f>
        <v>0</v>
      </c>
      <c r="AH72" s="121"/>
      <c r="AI72" s="209">
        <f>IFERROR(ROUNDDOWN((W72-((W72/(SUM(S72,U72,W72)))*AA72)),0),0)</f>
        <v>0</v>
      </c>
      <c r="AJ72" s="119"/>
      <c r="AL72" s="120"/>
      <c r="AM72" s="13"/>
      <c r="AN72" s="124"/>
      <c r="AO72" s="13"/>
      <c r="AP72" s="124"/>
      <c r="AQ72" s="13"/>
      <c r="AR72" s="125"/>
      <c r="AS72" s="126"/>
      <c r="AT72" s="127"/>
      <c r="AU72" s="210">
        <f>$I72</f>
        <v>0</v>
      </c>
      <c r="AV72" s="125"/>
      <c r="AW72" s="126"/>
      <c r="AX72" s="127"/>
      <c r="AY72" s="217">
        <f t="shared" si="0"/>
        <v>0</v>
      </c>
      <c r="AZ72" s="125"/>
      <c r="BA72" s="126"/>
      <c r="BB72" s="127"/>
      <c r="BC72" s="210">
        <f t="shared" si="1"/>
        <v>0</v>
      </c>
      <c r="BD72" s="125"/>
      <c r="BE72" s="126"/>
      <c r="BF72" s="127"/>
      <c r="BG72" s="13"/>
      <c r="BH72" s="119"/>
      <c r="BJ72" s="120"/>
      <c r="BK72" s="5"/>
      <c r="BL72" s="121"/>
      <c r="BM72" s="5"/>
      <c r="BN72" s="121"/>
      <c r="BO72" s="5"/>
      <c r="BP72" s="119"/>
      <c r="BR72" s="120"/>
      <c r="BS72" s="13"/>
      <c r="BT72" s="124"/>
      <c r="BU72" s="13"/>
      <c r="BV72" s="124"/>
      <c r="BW72" s="13"/>
      <c r="BX72" s="125"/>
      <c r="BY72" s="126"/>
      <c r="BZ72" s="127"/>
      <c r="CA72" s="210">
        <f t="shared" si="2"/>
        <v>0</v>
      </c>
      <c r="CB72" s="125"/>
      <c r="CC72" s="126"/>
      <c r="CD72" s="127"/>
      <c r="CE72" s="518">
        <f>($BC72+$BG72+$CA72)</f>
        <v>0</v>
      </c>
      <c r="CF72" s="119"/>
    </row>
    <row r="73" spans="1:84" ht="5.15" customHeight="1" x14ac:dyDescent="0.35">
      <c r="A73" s="115"/>
      <c r="B73" s="32"/>
      <c r="C73" s="46"/>
      <c r="D73" s="32"/>
      <c r="E73" s="32"/>
      <c r="F73" s="36"/>
      <c r="H73" s="29"/>
      <c r="I73" s="143"/>
      <c r="J73" s="144"/>
      <c r="K73" s="145"/>
      <c r="L73" s="146"/>
      <c r="M73" s="143"/>
      <c r="N73" s="143"/>
      <c r="O73" s="143"/>
      <c r="P73" s="36"/>
      <c r="R73" s="29"/>
      <c r="S73" s="139"/>
      <c r="T73" s="139"/>
      <c r="U73" s="139"/>
      <c r="V73" s="139"/>
      <c r="W73" s="139"/>
      <c r="X73" s="140"/>
      <c r="Y73" s="141"/>
      <c r="Z73" s="142"/>
      <c r="AA73" s="139"/>
      <c r="AB73" s="140"/>
      <c r="AC73" s="141"/>
      <c r="AD73" s="142"/>
      <c r="AE73" s="121"/>
      <c r="AF73" s="139"/>
      <c r="AG73" s="121"/>
      <c r="AH73" s="139"/>
      <c r="AI73" s="121"/>
      <c r="AJ73" s="36"/>
      <c r="AL73" s="29"/>
      <c r="AM73" s="143"/>
      <c r="AN73" s="143"/>
      <c r="AO73" s="143"/>
      <c r="AP73" s="143"/>
      <c r="AQ73" s="143"/>
      <c r="AR73" s="144"/>
      <c r="AS73" s="145"/>
      <c r="AT73" s="146"/>
      <c r="AU73" s="143"/>
      <c r="AV73" s="144"/>
      <c r="AW73" s="145"/>
      <c r="AX73" s="146"/>
      <c r="AY73" s="539"/>
      <c r="AZ73" s="144"/>
      <c r="BA73" s="145"/>
      <c r="BB73" s="146"/>
      <c r="BC73" s="124"/>
      <c r="BD73" s="144"/>
      <c r="BE73" s="145"/>
      <c r="BF73" s="146"/>
      <c r="BG73" s="153"/>
      <c r="BH73" s="36"/>
      <c r="BJ73" s="29"/>
      <c r="BK73" s="139"/>
      <c r="BL73" s="139"/>
      <c r="BM73" s="139"/>
      <c r="BN73" s="139"/>
      <c r="BO73" s="139"/>
      <c r="BP73" s="36"/>
      <c r="BR73" s="29"/>
      <c r="BS73" s="143"/>
      <c r="BT73" s="143"/>
      <c r="BU73" s="143"/>
      <c r="BV73" s="143"/>
      <c r="BW73" s="143"/>
      <c r="BX73" s="144"/>
      <c r="BY73" s="145"/>
      <c r="BZ73" s="146"/>
      <c r="CA73" s="124"/>
      <c r="CB73" s="144"/>
      <c r="CC73" s="145"/>
      <c r="CD73" s="146"/>
      <c r="CE73" s="185"/>
      <c r="CF73" s="36"/>
    </row>
    <row r="74" spans="1:84" s="92" customFormat="1" x14ac:dyDescent="0.35">
      <c r="A74" s="118"/>
      <c r="B74" s="46"/>
      <c r="C74" s="243" t="str">
        <f>IF(E74="","",C72+1)</f>
        <v/>
      </c>
      <c r="D74" s="46"/>
      <c r="E74" s="4"/>
      <c r="F74" s="119"/>
      <c r="H74" s="120"/>
      <c r="I74" s="13">
        <v>0</v>
      </c>
      <c r="J74" s="125"/>
      <c r="K74" s="126"/>
      <c r="L74" s="127"/>
      <c r="M74" s="13">
        <v>0</v>
      </c>
      <c r="N74" s="124"/>
      <c r="O74" s="13">
        <v>0</v>
      </c>
      <c r="P74" s="119"/>
      <c r="R74" s="120"/>
      <c r="S74" s="5"/>
      <c r="T74" s="121"/>
      <c r="U74" s="5"/>
      <c r="V74" s="121"/>
      <c r="W74" s="5"/>
      <c r="X74" s="122"/>
      <c r="Y74" s="40"/>
      <c r="Z74" s="123"/>
      <c r="AA74" s="15">
        <v>0</v>
      </c>
      <c r="AB74" s="122"/>
      <c r="AC74" s="40"/>
      <c r="AD74" s="123"/>
      <c r="AE74" s="209">
        <f>IFERROR(ROUNDUP((S74-((S74/(SUM(S74,U74,W74)))*AA74)),0),0)</f>
        <v>0</v>
      </c>
      <c r="AF74" s="121"/>
      <c r="AG74" s="209">
        <f>IFERROR(ROUNDUP((U74-((U74/(SUM(S74,U74,W74)))*AA74)),0),0)</f>
        <v>0</v>
      </c>
      <c r="AH74" s="121"/>
      <c r="AI74" s="209">
        <f>IFERROR(ROUNDDOWN((W74-((W74/(SUM(S74,U74,W74)))*AA74)),0),0)</f>
        <v>0</v>
      </c>
      <c r="AJ74" s="119"/>
      <c r="AL74" s="120"/>
      <c r="AM74" s="13"/>
      <c r="AN74" s="124"/>
      <c r="AO74" s="13"/>
      <c r="AP74" s="124"/>
      <c r="AQ74" s="13"/>
      <c r="AR74" s="125"/>
      <c r="AS74" s="126"/>
      <c r="AT74" s="127"/>
      <c r="AU74" s="210">
        <f>$I74</f>
        <v>0</v>
      </c>
      <c r="AV74" s="125"/>
      <c r="AW74" s="126"/>
      <c r="AX74" s="127"/>
      <c r="AY74" s="217">
        <f t="shared" si="0"/>
        <v>0</v>
      </c>
      <c r="AZ74" s="125"/>
      <c r="BA74" s="126"/>
      <c r="BB74" s="127"/>
      <c r="BC74" s="210">
        <f t="shared" si="1"/>
        <v>0</v>
      </c>
      <c r="BD74" s="125"/>
      <c r="BE74" s="126"/>
      <c r="BF74" s="127"/>
      <c r="BG74" s="13"/>
      <c r="BH74" s="119"/>
      <c r="BJ74" s="120"/>
      <c r="BK74" s="5"/>
      <c r="BL74" s="121"/>
      <c r="BM74" s="5"/>
      <c r="BN74" s="121"/>
      <c r="BO74" s="5"/>
      <c r="BP74" s="119"/>
      <c r="BR74" s="120"/>
      <c r="BS74" s="13"/>
      <c r="BT74" s="124"/>
      <c r="BU74" s="13"/>
      <c r="BV74" s="124"/>
      <c r="BW74" s="13"/>
      <c r="BX74" s="125"/>
      <c r="BY74" s="126"/>
      <c r="BZ74" s="127"/>
      <c r="CA74" s="210">
        <f t="shared" si="2"/>
        <v>0</v>
      </c>
      <c r="CB74" s="125"/>
      <c r="CC74" s="126"/>
      <c r="CD74" s="127"/>
      <c r="CE74" s="518">
        <f>($BC74+$BG74+$CA74)</f>
        <v>0</v>
      </c>
      <c r="CF74" s="119"/>
    </row>
    <row r="75" spans="1:84" ht="5.15" customHeight="1" x14ac:dyDescent="0.35">
      <c r="A75" s="115"/>
      <c r="B75" s="32"/>
      <c r="C75" s="46"/>
      <c r="D75" s="32"/>
      <c r="E75" s="32"/>
      <c r="F75" s="36"/>
      <c r="H75" s="29"/>
      <c r="I75" s="143"/>
      <c r="J75" s="144"/>
      <c r="K75" s="145"/>
      <c r="L75" s="146"/>
      <c r="M75" s="143"/>
      <c r="N75" s="143"/>
      <c r="O75" s="143"/>
      <c r="P75" s="36"/>
      <c r="R75" s="29"/>
      <c r="S75" s="139"/>
      <c r="T75" s="139"/>
      <c r="U75" s="139"/>
      <c r="V75" s="139"/>
      <c r="W75" s="139"/>
      <c r="X75" s="140"/>
      <c r="Y75" s="141"/>
      <c r="Z75" s="142"/>
      <c r="AA75" s="139"/>
      <c r="AB75" s="140"/>
      <c r="AC75" s="141"/>
      <c r="AD75" s="142"/>
      <c r="AE75" s="121"/>
      <c r="AF75" s="139"/>
      <c r="AG75" s="121"/>
      <c r="AH75" s="139"/>
      <c r="AI75" s="121"/>
      <c r="AJ75" s="36"/>
      <c r="AL75" s="29"/>
      <c r="AM75" s="143"/>
      <c r="AN75" s="143"/>
      <c r="AO75" s="143"/>
      <c r="AP75" s="143"/>
      <c r="AQ75" s="143"/>
      <c r="AR75" s="144"/>
      <c r="AS75" s="145"/>
      <c r="AT75" s="146"/>
      <c r="AU75" s="143"/>
      <c r="AV75" s="144"/>
      <c r="AW75" s="145"/>
      <c r="AX75" s="146"/>
      <c r="AY75" s="539"/>
      <c r="AZ75" s="144"/>
      <c r="BA75" s="145"/>
      <c r="BB75" s="146"/>
      <c r="BC75" s="124"/>
      <c r="BD75" s="144"/>
      <c r="BE75" s="145"/>
      <c r="BF75" s="146"/>
      <c r="BG75" s="153"/>
      <c r="BH75" s="36"/>
      <c r="BJ75" s="29"/>
      <c r="BK75" s="139"/>
      <c r="BL75" s="139"/>
      <c r="BM75" s="139"/>
      <c r="BN75" s="139"/>
      <c r="BO75" s="139"/>
      <c r="BP75" s="36"/>
      <c r="BR75" s="29"/>
      <c r="BS75" s="143"/>
      <c r="BT75" s="143"/>
      <c r="BU75" s="143"/>
      <c r="BV75" s="143"/>
      <c r="BW75" s="143"/>
      <c r="BX75" s="144"/>
      <c r="BY75" s="145"/>
      <c r="BZ75" s="146"/>
      <c r="CA75" s="124"/>
      <c r="CB75" s="144"/>
      <c r="CC75" s="145"/>
      <c r="CD75" s="146"/>
      <c r="CE75" s="185"/>
      <c r="CF75" s="36"/>
    </row>
    <row r="76" spans="1:84" s="92" customFormat="1" x14ac:dyDescent="0.35">
      <c r="A76" s="118"/>
      <c r="B76" s="46"/>
      <c r="C76" s="243" t="str">
        <f>IF(E76="","",C74+1)</f>
        <v/>
      </c>
      <c r="D76" s="46"/>
      <c r="E76" s="4"/>
      <c r="F76" s="119"/>
      <c r="H76" s="120"/>
      <c r="I76" s="13">
        <v>0</v>
      </c>
      <c r="J76" s="125"/>
      <c r="K76" s="126"/>
      <c r="L76" s="127"/>
      <c r="M76" s="13">
        <v>0</v>
      </c>
      <c r="N76" s="124"/>
      <c r="O76" s="13">
        <v>0</v>
      </c>
      <c r="P76" s="119"/>
      <c r="R76" s="120"/>
      <c r="S76" s="5"/>
      <c r="T76" s="121"/>
      <c r="U76" s="5"/>
      <c r="V76" s="121"/>
      <c r="W76" s="5"/>
      <c r="X76" s="122"/>
      <c r="Y76" s="40"/>
      <c r="Z76" s="123"/>
      <c r="AA76" s="15">
        <v>0</v>
      </c>
      <c r="AB76" s="122"/>
      <c r="AC76" s="40"/>
      <c r="AD76" s="123"/>
      <c r="AE76" s="209">
        <f>IFERROR(ROUNDUP((S76-((S76/(SUM(S76,U76,W76)))*AA76)),0),0)</f>
        <v>0</v>
      </c>
      <c r="AF76" s="121"/>
      <c r="AG76" s="209">
        <f>IFERROR(ROUNDUP((U76-((U76/(SUM(S76,U76,W76)))*AA76)),0),0)</f>
        <v>0</v>
      </c>
      <c r="AH76" s="121"/>
      <c r="AI76" s="209">
        <f>IFERROR(ROUNDDOWN((W76-((W76/(SUM(S76,U76,W76)))*AA76)),0),0)</f>
        <v>0</v>
      </c>
      <c r="AJ76" s="119"/>
      <c r="AL76" s="120"/>
      <c r="AM76" s="13"/>
      <c r="AN76" s="124"/>
      <c r="AO76" s="13"/>
      <c r="AP76" s="124"/>
      <c r="AQ76" s="13"/>
      <c r="AR76" s="125"/>
      <c r="AS76" s="126"/>
      <c r="AT76" s="127"/>
      <c r="AU76" s="210">
        <f>$I76</f>
        <v>0</v>
      </c>
      <c r="AV76" s="125"/>
      <c r="AW76" s="126"/>
      <c r="AX76" s="127"/>
      <c r="AY76" s="217">
        <f t="shared" si="0"/>
        <v>0</v>
      </c>
      <c r="AZ76" s="125"/>
      <c r="BA76" s="126"/>
      <c r="BB76" s="127"/>
      <c r="BC76" s="210">
        <f t="shared" si="1"/>
        <v>0</v>
      </c>
      <c r="BD76" s="125"/>
      <c r="BE76" s="126"/>
      <c r="BF76" s="127"/>
      <c r="BG76" s="13"/>
      <c r="BH76" s="119"/>
      <c r="BJ76" s="120"/>
      <c r="BK76" s="5"/>
      <c r="BL76" s="121"/>
      <c r="BM76" s="5"/>
      <c r="BN76" s="121"/>
      <c r="BO76" s="5"/>
      <c r="BP76" s="119"/>
      <c r="BR76" s="120"/>
      <c r="BS76" s="13"/>
      <c r="BT76" s="124"/>
      <c r="BU76" s="13"/>
      <c r="BV76" s="124"/>
      <c r="BW76" s="13"/>
      <c r="BX76" s="125"/>
      <c r="BY76" s="126"/>
      <c r="BZ76" s="127"/>
      <c r="CA76" s="210">
        <f t="shared" si="2"/>
        <v>0</v>
      </c>
      <c r="CB76" s="125"/>
      <c r="CC76" s="126"/>
      <c r="CD76" s="127"/>
      <c r="CE76" s="518">
        <f>($BC76+$BG76+$CA76)</f>
        <v>0</v>
      </c>
      <c r="CF76" s="119"/>
    </row>
    <row r="77" spans="1:84" ht="5.15" customHeight="1" x14ac:dyDescent="0.35">
      <c r="A77" s="115"/>
      <c r="B77" s="32"/>
      <c r="C77" s="46"/>
      <c r="D77" s="32"/>
      <c r="E77" s="32"/>
      <c r="F77" s="36"/>
      <c r="H77" s="29"/>
      <c r="I77" s="143"/>
      <c r="J77" s="144"/>
      <c r="K77" s="145"/>
      <c r="L77" s="146"/>
      <c r="M77" s="143"/>
      <c r="N77" s="143"/>
      <c r="O77" s="143"/>
      <c r="P77" s="36"/>
      <c r="R77" s="29"/>
      <c r="S77" s="139"/>
      <c r="T77" s="139"/>
      <c r="U77" s="139"/>
      <c r="V77" s="139"/>
      <c r="W77" s="139"/>
      <c r="X77" s="140"/>
      <c r="Y77" s="141"/>
      <c r="Z77" s="142"/>
      <c r="AA77" s="139"/>
      <c r="AB77" s="140"/>
      <c r="AC77" s="141"/>
      <c r="AD77" s="142"/>
      <c r="AE77" s="121"/>
      <c r="AF77" s="139"/>
      <c r="AG77" s="121"/>
      <c r="AH77" s="139"/>
      <c r="AI77" s="121"/>
      <c r="AJ77" s="36"/>
      <c r="AL77" s="29"/>
      <c r="AM77" s="143"/>
      <c r="AN77" s="143"/>
      <c r="AO77" s="143"/>
      <c r="AP77" s="143"/>
      <c r="AQ77" s="143"/>
      <c r="AR77" s="144"/>
      <c r="AS77" s="145"/>
      <c r="AT77" s="146"/>
      <c r="AU77" s="143"/>
      <c r="AV77" s="144"/>
      <c r="AW77" s="145"/>
      <c r="AX77" s="146"/>
      <c r="AY77" s="539"/>
      <c r="AZ77" s="144"/>
      <c r="BA77" s="145"/>
      <c r="BB77" s="146"/>
      <c r="BC77" s="124"/>
      <c r="BD77" s="144"/>
      <c r="BE77" s="145"/>
      <c r="BF77" s="146"/>
      <c r="BG77" s="153"/>
      <c r="BH77" s="36"/>
      <c r="BJ77" s="29"/>
      <c r="BK77" s="139"/>
      <c r="BL77" s="139"/>
      <c r="BM77" s="139"/>
      <c r="BN77" s="139"/>
      <c r="BO77" s="139"/>
      <c r="BP77" s="36"/>
      <c r="BR77" s="29"/>
      <c r="BS77" s="143"/>
      <c r="BT77" s="143"/>
      <c r="BU77" s="143"/>
      <c r="BV77" s="143"/>
      <c r="BW77" s="143"/>
      <c r="BX77" s="144"/>
      <c r="BY77" s="145"/>
      <c r="BZ77" s="146"/>
      <c r="CA77" s="124"/>
      <c r="CB77" s="144"/>
      <c r="CC77" s="145"/>
      <c r="CD77" s="146"/>
      <c r="CE77" s="185"/>
      <c r="CF77" s="36"/>
    </row>
    <row r="78" spans="1:84" s="92" customFormat="1" x14ac:dyDescent="0.35">
      <c r="A78" s="118"/>
      <c r="B78" s="46"/>
      <c r="C78" s="243" t="str">
        <f>IF(E78="","",C76+1)</f>
        <v/>
      </c>
      <c r="D78" s="46"/>
      <c r="E78" s="4"/>
      <c r="F78" s="119"/>
      <c r="H78" s="120"/>
      <c r="I78" s="13">
        <v>0</v>
      </c>
      <c r="J78" s="125"/>
      <c r="K78" s="126"/>
      <c r="L78" s="127"/>
      <c r="M78" s="13">
        <v>0</v>
      </c>
      <c r="N78" s="124"/>
      <c r="O78" s="13">
        <v>0</v>
      </c>
      <c r="P78" s="119"/>
      <c r="R78" s="120"/>
      <c r="S78" s="5"/>
      <c r="T78" s="121"/>
      <c r="U78" s="5"/>
      <c r="V78" s="121"/>
      <c r="W78" s="5"/>
      <c r="X78" s="122"/>
      <c r="Y78" s="40"/>
      <c r="Z78" s="123"/>
      <c r="AA78" s="15">
        <v>0</v>
      </c>
      <c r="AB78" s="122"/>
      <c r="AC78" s="40"/>
      <c r="AD78" s="123"/>
      <c r="AE78" s="209">
        <f>IFERROR(ROUNDUP((S78-((S78/(SUM(S78,U78,W78)))*AA78)),0),0)</f>
        <v>0</v>
      </c>
      <c r="AF78" s="121"/>
      <c r="AG78" s="209">
        <f>IFERROR(ROUNDUP((U78-((U78/(SUM(S78,U78,W78)))*AA78)),0),0)</f>
        <v>0</v>
      </c>
      <c r="AH78" s="121"/>
      <c r="AI78" s="209">
        <f>IFERROR(ROUNDDOWN((W78-((W78/(SUM(S78,U78,W78)))*AA78)),0),0)</f>
        <v>0</v>
      </c>
      <c r="AJ78" s="119"/>
      <c r="AL78" s="120"/>
      <c r="AM78" s="13"/>
      <c r="AN78" s="124"/>
      <c r="AO78" s="13"/>
      <c r="AP78" s="124"/>
      <c r="AQ78" s="13"/>
      <c r="AR78" s="125"/>
      <c r="AS78" s="126"/>
      <c r="AT78" s="127"/>
      <c r="AU78" s="210">
        <f>$I78</f>
        <v>0</v>
      </c>
      <c r="AV78" s="125"/>
      <c r="AW78" s="126"/>
      <c r="AX78" s="127"/>
      <c r="AY78" s="217">
        <f t="shared" si="0"/>
        <v>0</v>
      </c>
      <c r="AZ78" s="125"/>
      <c r="BA78" s="126"/>
      <c r="BB78" s="127"/>
      <c r="BC78" s="210">
        <f t="shared" si="1"/>
        <v>0</v>
      </c>
      <c r="BD78" s="125"/>
      <c r="BE78" s="126"/>
      <c r="BF78" s="127"/>
      <c r="BG78" s="13"/>
      <c r="BH78" s="119"/>
      <c r="BJ78" s="120"/>
      <c r="BK78" s="5"/>
      <c r="BL78" s="121"/>
      <c r="BM78" s="5"/>
      <c r="BN78" s="121"/>
      <c r="BO78" s="5"/>
      <c r="BP78" s="119"/>
      <c r="BR78" s="120"/>
      <c r="BS78" s="13"/>
      <c r="BT78" s="124"/>
      <c r="BU78" s="13"/>
      <c r="BV78" s="124"/>
      <c r="BW78" s="13"/>
      <c r="BX78" s="125"/>
      <c r="BY78" s="126"/>
      <c r="BZ78" s="127"/>
      <c r="CA78" s="210">
        <f t="shared" si="2"/>
        <v>0</v>
      </c>
      <c r="CB78" s="125"/>
      <c r="CC78" s="126"/>
      <c r="CD78" s="127"/>
      <c r="CE78" s="518">
        <f>($BC78+$BG78+$CA78)</f>
        <v>0</v>
      </c>
      <c r="CF78" s="119"/>
    </row>
    <row r="79" spans="1:84" ht="5.15" customHeight="1" x14ac:dyDescent="0.35">
      <c r="A79" s="115"/>
      <c r="B79" s="32"/>
      <c r="C79" s="46"/>
      <c r="D79" s="32"/>
      <c r="E79" s="32"/>
      <c r="F79" s="36"/>
      <c r="H79" s="29"/>
      <c r="I79" s="143"/>
      <c r="J79" s="144"/>
      <c r="K79" s="145"/>
      <c r="L79" s="146"/>
      <c r="M79" s="143"/>
      <c r="N79" s="143"/>
      <c r="O79" s="143"/>
      <c r="P79" s="36"/>
      <c r="R79" s="29"/>
      <c r="S79" s="139"/>
      <c r="T79" s="139"/>
      <c r="U79" s="139"/>
      <c r="V79" s="139"/>
      <c r="W79" s="139"/>
      <c r="X79" s="140"/>
      <c r="Y79" s="141"/>
      <c r="Z79" s="142"/>
      <c r="AA79" s="139"/>
      <c r="AB79" s="140"/>
      <c r="AC79" s="141"/>
      <c r="AD79" s="142"/>
      <c r="AE79" s="121"/>
      <c r="AF79" s="139"/>
      <c r="AG79" s="121"/>
      <c r="AH79" s="139"/>
      <c r="AI79" s="121"/>
      <c r="AJ79" s="36"/>
      <c r="AL79" s="29"/>
      <c r="AM79" s="143"/>
      <c r="AN79" s="143"/>
      <c r="AO79" s="143"/>
      <c r="AP79" s="143"/>
      <c r="AQ79" s="143"/>
      <c r="AR79" s="144"/>
      <c r="AS79" s="145"/>
      <c r="AT79" s="146"/>
      <c r="AU79" s="143"/>
      <c r="AV79" s="144"/>
      <c r="AW79" s="145"/>
      <c r="AX79" s="146"/>
      <c r="AY79" s="539"/>
      <c r="AZ79" s="144"/>
      <c r="BA79" s="145"/>
      <c r="BB79" s="146"/>
      <c r="BC79" s="124"/>
      <c r="BD79" s="144"/>
      <c r="BE79" s="145"/>
      <c r="BF79" s="146"/>
      <c r="BG79" s="153"/>
      <c r="BH79" s="36"/>
      <c r="BJ79" s="29"/>
      <c r="BK79" s="139"/>
      <c r="BL79" s="139"/>
      <c r="BM79" s="139"/>
      <c r="BN79" s="139"/>
      <c r="BO79" s="139"/>
      <c r="BP79" s="36"/>
      <c r="BR79" s="29"/>
      <c r="BS79" s="143"/>
      <c r="BT79" s="143"/>
      <c r="BU79" s="143"/>
      <c r="BV79" s="143"/>
      <c r="BW79" s="143"/>
      <c r="BX79" s="144"/>
      <c r="BY79" s="145"/>
      <c r="BZ79" s="146"/>
      <c r="CA79" s="124"/>
      <c r="CB79" s="144"/>
      <c r="CC79" s="145"/>
      <c r="CD79" s="146"/>
      <c r="CE79" s="185"/>
      <c r="CF79" s="36"/>
    </row>
    <row r="80" spans="1:84" s="92" customFormat="1" x14ac:dyDescent="0.35">
      <c r="A80" s="118"/>
      <c r="B80" s="46"/>
      <c r="C80" s="243" t="str">
        <f>IF(E80="","",C78+1)</f>
        <v/>
      </c>
      <c r="D80" s="46"/>
      <c r="E80" s="4"/>
      <c r="F80" s="119"/>
      <c r="H80" s="120"/>
      <c r="I80" s="13">
        <v>0</v>
      </c>
      <c r="J80" s="125"/>
      <c r="K80" s="126"/>
      <c r="L80" s="127"/>
      <c r="M80" s="13">
        <v>0</v>
      </c>
      <c r="N80" s="124"/>
      <c r="O80" s="13">
        <v>0</v>
      </c>
      <c r="P80" s="119"/>
      <c r="R80" s="120"/>
      <c r="S80" s="5"/>
      <c r="T80" s="121"/>
      <c r="U80" s="5"/>
      <c r="V80" s="121"/>
      <c r="W80" s="5"/>
      <c r="X80" s="122"/>
      <c r="Y80" s="40"/>
      <c r="Z80" s="123"/>
      <c r="AA80" s="15">
        <v>0</v>
      </c>
      <c r="AB80" s="122"/>
      <c r="AC80" s="40"/>
      <c r="AD80" s="123"/>
      <c r="AE80" s="209">
        <f>IFERROR(ROUNDUP((S80-((S80/(SUM(S80,U80,W80)))*AA80)),0),0)</f>
        <v>0</v>
      </c>
      <c r="AF80" s="121"/>
      <c r="AG80" s="209">
        <f>IFERROR(ROUNDUP((U80-((U80/(SUM(S80,U80,W80)))*AA80)),0),0)</f>
        <v>0</v>
      </c>
      <c r="AH80" s="121"/>
      <c r="AI80" s="209">
        <f>IFERROR(ROUNDDOWN((W80-((W80/(SUM(S80,U80,W80)))*AA80)),0),0)</f>
        <v>0</v>
      </c>
      <c r="AJ80" s="119"/>
      <c r="AL80" s="120"/>
      <c r="AM80" s="13"/>
      <c r="AN80" s="124"/>
      <c r="AO80" s="13"/>
      <c r="AP80" s="124"/>
      <c r="AQ80" s="13"/>
      <c r="AR80" s="125"/>
      <c r="AS80" s="126"/>
      <c r="AT80" s="127"/>
      <c r="AU80" s="210">
        <f>$I80</f>
        <v>0</v>
      </c>
      <c r="AV80" s="125"/>
      <c r="AW80" s="126"/>
      <c r="AX80" s="127"/>
      <c r="AY80" s="217">
        <f t="shared" si="0"/>
        <v>0</v>
      </c>
      <c r="AZ80" s="125"/>
      <c r="BA80" s="126"/>
      <c r="BB80" s="127"/>
      <c r="BC80" s="210">
        <f t="shared" si="1"/>
        <v>0</v>
      </c>
      <c r="BD80" s="125"/>
      <c r="BE80" s="126"/>
      <c r="BF80" s="127"/>
      <c r="BG80" s="13"/>
      <c r="BH80" s="119"/>
      <c r="BJ80" s="120"/>
      <c r="BK80" s="5"/>
      <c r="BL80" s="121"/>
      <c r="BM80" s="5"/>
      <c r="BN80" s="121"/>
      <c r="BO80" s="5"/>
      <c r="BP80" s="119"/>
      <c r="BR80" s="120"/>
      <c r="BS80" s="13"/>
      <c r="BT80" s="124"/>
      <c r="BU80" s="13"/>
      <c r="BV80" s="124"/>
      <c r="BW80" s="13"/>
      <c r="BX80" s="125"/>
      <c r="BY80" s="126"/>
      <c r="BZ80" s="127"/>
      <c r="CA80" s="210">
        <f t="shared" si="2"/>
        <v>0</v>
      </c>
      <c r="CB80" s="125"/>
      <c r="CC80" s="126"/>
      <c r="CD80" s="127"/>
      <c r="CE80" s="518">
        <f>($BC80+$BG80+$CA80)</f>
        <v>0</v>
      </c>
      <c r="CF80" s="119"/>
    </row>
    <row r="81" spans="1:84" ht="5.15" customHeight="1" x14ac:dyDescent="0.35">
      <c r="A81" s="115"/>
      <c r="B81" s="32"/>
      <c r="C81" s="46"/>
      <c r="D81" s="32"/>
      <c r="E81" s="32"/>
      <c r="F81" s="36"/>
      <c r="H81" s="29"/>
      <c r="I81" s="143"/>
      <c r="J81" s="144"/>
      <c r="K81" s="145"/>
      <c r="L81" s="146"/>
      <c r="M81" s="143"/>
      <c r="N81" s="143"/>
      <c r="O81" s="143"/>
      <c r="P81" s="36"/>
      <c r="R81" s="29"/>
      <c r="S81" s="139"/>
      <c r="T81" s="139"/>
      <c r="U81" s="139"/>
      <c r="V81" s="139"/>
      <c r="W81" s="139"/>
      <c r="X81" s="140"/>
      <c r="Y81" s="141"/>
      <c r="Z81" s="142"/>
      <c r="AA81" s="139"/>
      <c r="AB81" s="140"/>
      <c r="AC81" s="141"/>
      <c r="AD81" s="142"/>
      <c r="AE81" s="121"/>
      <c r="AF81" s="139"/>
      <c r="AG81" s="121"/>
      <c r="AH81" s="139"/>
      <c r="AI81" s="121"/>
      <c r="AJ81" s="36"/>
      <c r="AL81" s="29"/>
      <c r="AM81" s="143"/>
      <c r="AN81" s="143"/>
      <c r="AO81" s="143"/>
      <c r="AP81" s="143"/>
      <c r="AQ81" s="143"/>
      <c r="AR81" s="144"/>
      <c r="AS81" s="145"/>
      <c r="AT81" s="146"/>
      <c r="AU81" s="143"/>
      <c r="AV81" s="144"/>
      <c r="AW81" s="145"/>
      <c r="AX81" s="146"/>
      <c r="AY81" s="539"/>
      <c r="AZ81" s="144"/>
      <c r="BA81" s="145"/>
      <c r="BB81" s="146"/>
      <c r="BC81" s="124"/>
      <c r="BD81" s="144"/>
      <c r="BE81" s="145"/>
      <c r="BF81" s="146"/>
      <c r="BG81" s="153"/>
      <c r="BH81" s="36"/>
      <c r="BJ81" s="29"/>
      <c r="BK81" s="139"/>
      <c r="BL81" s="139"/>
      <c r="BM81" s="139"/>
      <c r="BN81" s="139"/>
      <c r="BO81" s="139"/>
      <c r="BP81" s="36"/>
      <c r="BR81" s="29"/>
      <c r="BS81" s="143"/>
      <c r="BT81" s="143"/>
      <c r="BU81" s="143"/>
      <c r="BV81" s="143"/>
      <c r="BW81" s="143"/>
      <c r="BX81" s="144"/>
      <c r="BY81" s="145"/>
      <c r="BZ81" s="146"/>
      <c r="CA81" s="124"/>
      <c r="CB81" s="144"/>
      <c r="CC81" s="145"/>
      <c r="CD81" s="146"/>
      <c r="CE81" s="185"/>
      <c r="CF81" s="36"/>
    </row>
    <row r="82" spans="1:84" s="92" customFormat="1" x14ac:dyDescent="0.35">
      <c r="A82" s="118"/>
      <c r="B82" s="46"/>
      <c r="C82" s="243" t="str">
        <f>IF(E82="","",C80+1)</f>
        <v/>
      </c>
      <c r="D82" s="46"/>
      <c r="E82" s="4"/>
      <c r="F82" s="119"/>
      <c r="H82" s="120"/>
      <c r="I82" s="13">
        <v>0</v>
      </c>
      <c r="J82" s="125"/>
      <c r="K82" s="126"/>
      <c r="L82" s="127"/>
      <c r="M82" s="13">
        <v>0</v>
      </c>
      <c r="N82" s="124"/>
      <c r="O82" s="13">
        <v>0</v>
      </c>
      <c r="P82" s="119"/>
      <c r="R82" s="120"/>
      <c r="S82" s="5"/>
      <c r="T82" s="121"/>
      <c r="U82" s="5"/>
      <c r="V82" s="121"/>
      <c r="W82" s="5"/>
      <c r="X82" s="122"/>
      <c r="Y82" s="40"/>
      <c r="Z82" s="123"/>
      <c r="AA82" s="15">
        <v>0</v>
      </c>
      <c r="AB82" s="122"/>
      <c r="AC82" s="40"/>
      <c r="AD82" s="123"/>
      <c r="AE82" s="209">
        <f>IFERROR(ROUNDUP((S82-((S82/(SUM(S82,U82,W82)))*AA82)),0),0)</f>
        <v>0</v>
      </c>
      <c r="AF82" s="121"/>
      <c r="AG82" s="209">
        <f>IFERROR(ROUNDUP((U82-((U82/(SUM(S82,U82,W82)))*AA82)),0),0)</f>
        <v>0</v>
      </c>
      <c r="AH82" s="121"/>
      <c r="AI82" s="209">
        <f>IFERROR(ROUNDDOWN((W82-((W82/(SUM(S82,U82,W82)))*AA82)),0),0)</f>
        <v>0</v>
      </c>
      <c r="AJ82" s="119"/>
      <c r="AL82" s="120"/>
      <c r="AM82" s="13"/>
      <c r="AN82" s="124"/>
      <c r="AO82" s="13"/>
      <c r="AP82" s="124"/>
      <c r="AQ82" s="13"/>
      <c r="AR82" s="125"/>
      <c r="AS82" s="126"/>
      <c r="AT82" s="127"/>
      <c r="AU82" s="210">
        <f>$I82</f>
        <v>0</v>
      </c>
      <c r="AV82" s="125"/>
      <c r="AW82" s="126"/>
      <c r="AX82" s="127"/>
      <c r="AY82" s="217">
        <f t="shared" si="0"/>
        <v>0</v>
      </c>
      <c r="AZ82" s="125"/>
      <c r="BA82" s="126"/>
      <c r="BB82" s="127"/>
      <c r="BC82" s="210">
        <f t="shared" si="1"/>
        <v>0</v>
      </c>
      <c r="BD82" s="125"/>
      <c r="BE82" s="126"/>
      <c r="BF82" s="127"/>
      <c r="BG82" s="13"/>
      <c r="BH82" s="119"/>
      <c r="BJ82" s="120"/>
      <c r="BK82" s="5"/>
      <c r="BL82" s="121"/>
      <c r="BM82" s="5"/>
      <c r="BN82" s="121"/>
      <c r="BO82" s="5"/>
      <c r="BP82" s="119"/>
      <c r="BR82" s="120"/>
      <c r="BS82" s="13"/>
      <c r="BT82" s="124"/>
      <c r="BU82" s="13"/>
      <c r="BV82" s="124"/>
      <c r="BW82" s="13"/>
      <c r="BX82" s="125"/>
      <c r="BY82" s="126"/>
      <c r="BZ82" s="127"/>
      <c r="CA82" s="210">
        <f t="shared" si="2"/>
        <v>0</v>
      </c>
      <c r="CB82" s="125"/>
      <c r="CC82" s="126"/>
      <c r="CD82" s="127"/>
      <c r="CE82" s="518">
        <f>($BC82+$BG82+$CA82)</f>
        <v>0</v>
      </c>
      <c r="CF82" s="119"/>
    </row>
    <row r="83" spans="1:84" ht="5.15" customHeight="1" x14ac:dyDescent="0.35">
      <c r="A83" s="115"/>
      <c r="B83" s="32"/>
      <c r="C83" s="46"/>
      <c r="D83" s="32"/>
      <c r="E83" s="32"/>
      <c r="F83" s="36"/>
      <c r="H83" s="29"/>
      <c r="I83" s="143"/>
      <c r="J83" s="144"/>
      <c r="K83" s="145"/>
      <c r="L83" s="146"/>
      <c r="M83" s="143"/>
      <c r="N83" s="143"/>
      <c r="O83" s="143"/>
      <c r="P83" s="36"/>
      <c r="R83" s="29"/>
      <c r="S83" s="139"/>
      <c r="T83" s="139"/>
      <c r="U83" s="139"/>
      <c r="V83" s="139"/>
      <c r="W83" s="139"/>
      <c r="X83" s="140"/>
      <c r="Y83" s="141"/>
      <c r="Z83" s="142"/>
      <c r="AA83" s="139"/>
      <c r="AB83" s="140"/>
      <c r="AC83" s="141"/>
      <c r="AD83" s="142"/>
      <c r="AE83" s="121"/>
      <c r="AF83" s="139"/>
      <c r="AG83" s="121"/>
      <c r="AH83" s="139"/>
      <c r="AI83" s="121"/>
      <c r="AJ83" s="36"/>
      <c r="AL83" s="29"/>
      <c r="AM83" s="143"/>
      <c r="AN83" s="143"/>
      <c r="AO83" s="143"/>
      <c r="AP83" s="143"/>
      <c r="AQ83" s="143"/>
      <c r="AR83" s="144"/>
      <c r="AS83" s="145"/>
      <c r="AT83" s="146"/>
      <c r="AU83" s="143"/>
      <c r="AV83" s="144"/>
      <c r="AW83" s="145"/>
      <c r="AX83" s="146"/>
      <c r="AY83" s="539"/>
      <c r="AZ83" s="144"/>
      <c r="BA83" s="145"/>
      <c r="BB83" s="146"/>
      <c r="BC83" s="124"/>
      <c r="BD83" s="144"/>
      <c r="BE83" s="145"/>
      <c r="BF83" s="146"/>
      <c r="BG83" s="153"/>
      <c r="BH83" s="36"/>
      <c r="BJ83" s="29"/>
      <c r="BK83" s="139"/>
      <c r="BL83" s="139"/>
      <c r="BM83" s="139"/>
      <c r="BN83" s="139"/>
      <c r="BO83" s="139"/>
      <c r="BP83" s="36"/>
      <c r="BR83" s="29"/>
      <c r="BS83" s="143"/>
      <c r="BT83" s="143"/>
      <c r="BU83" s="143"/>
      <c r="BV83" s="143"/>
      <c r="BW83" s="143"/>
      <c r="BX83" s="144"/>
      <c r="BY83" s="145"/>
      <c r="BZ83" s="146"/>
      <c r="CA83" s="124"/>
      <c r="CB83" s="144"/>
      <c r="CC83" s="145"/>
      <c r="CD83" s="146"/>
      <c r="CE83" s="185"/>
      <c r="CF83" s="36"/>
    </row>
    <row r="84" spans="1:84" s="92" customFormat="1" x14ac:dyDescent="0.35">
      <c r="A84" s="118"/>
      <c r="B84" s="46"/>
      <c r="C84" s="243" t="str">
        <f>IF(E84="","",C82+1)</f>
        <v/>
      </c>
      <c r="D84" s="46"/>
      <c r="E84" s="4"/>
      <c r="F84" s="119"/>
      <c r="H84" s="120"/>
      <c r="I84" s="13">
        <v>0</v>
      </c>
      <c r="J84" s="125"/>
      <c r="K84" s="126"/>
      <c r="L84" s="127"/>
      <c r="M84" s="13">
        <v>0</v>
      </c>
      <c r="N84" s="124"/>
      <c r="O84" s="13">
        <v>0</v>
      </c>
      <c r="P84" s="119"/>
      <c r="R84" s="120"/>
      <c r="S84" s="5"/>
      <c r="T84" s="121"/>
      <c r="U84" s="5"/>
      <c r="V84" s="121"/>
      <c r="W84" s="5"/>
      <c r="X84" s="122"/>
      <c r="Y84" s="40"/>
      <c r="Z84" s="123"/>
      <c r="AA84" s="15">
        <v>0</v>
      </c>
      <c r="AB84" s="122"/>
      <c r="AC84" s="40"/>
      <c r="AD84" s="123"/>
      <c r="AE84" s="209">
        <f>IFERROR(ROUNDUP((S84-((S84/(SUM(S84,U84,W84)))*AA84)),0),0)</f>
        <v>0</v>
      </c>
      <c r="AF84" s="121"/>
      <c r="AG84" s="209">
        <f>IFERROR(ROUNDUP((U84-((U84/(SUM(S84,U84,W84)))*AA84)),0),0)</f>
        <v>0</v>
      </c>
      <c r="AH84" s="121"/>
      <c r="AI84" s="209">
        <f>IFERROR(ROUNDDOWN((W84-((W84/(SUM(S84,U84,W84)))*AA84)),0),0)</f>
        <v>0</v>
      </c>
      <c r="AJ84" s="119"/>
      <c r="AL84" s="120"/>
      <c r="AM84" s="13"/>
      <c r="AN84" s="124"/>
      <c r="AO84" s="13"/>
      <c r="AP84" s="124"/>
      <c r="AQ84" s="13"/>
      <c r="AR84" s="125"/>
      <c r="AS84" s="126"/>
      <c r="AT84" s="127"/>
      <c r="AU84" s="210">
        <f>$I84</f>
        <v>0</v>
      </c>
      <c r="AV84" s="125"/>
      <c r="AW84" s="126"/>
      <c r="AX84" s="127"/>
      <c r="AY84" s="217">
        <f t="shared" ref="AY84:AY146" si="3">(IF(SUM(S84,U84,W84)=0,0,(SUMPRODUCT(AE84:AI84,AM84:AQ84))))</f>
        <v>0</v>
      </c>
      <c r="AZ84" s="125"/>
      <c r="BA84" s="126"/>
      <c r="BB84" s="127"/>
      <c r="BC84" s="210">
        <f t="shared" ref="BC84:BC146" si="4">(AU84-AY84-M84-O84)*-1</f>
        <v>0</v>
      </c>
      <c r="BD84" s="125"/>
      <c r="BE84" s="126"/>
      <c r="BF84" s="127"/>
      <c r="BG84" s="13"/>
      <c r="BH84" s="119"/>
      <c r="BJ84" s="120"/>
      <c r="BK84" s="5"/>
      <c r="BL84" s="121"/>
      <c r="BM84" s="5"/>
      <c r="BN84" s="121"/>
      <c r="BO84" s="5"/>
      <c r="BP84" s="119"/>
      <c r="BR84" s="120"/>
      <c r="BS84" s="13"/>
      <c r="BT84" s="124"/>
      <c r="BU84" s="13"/>
      <c r="BV84" s="124"/>
      <c r="BW84" s="13"/>
      <c r="BX84" s="125"/>
      <c r="BY84" s="126"/>
      <c r="BZ84" s="127"/>
      <c r="CA84" s="210">
        <f t="shared" ref="CA84:CA146" si="5">(SUMPRODUCT($BK84:$BO84,$BS84:$BW84))</f>
        <v>0</v>
      </c>
      <c r="CB84" s="125"/>
      <c r="CC84" s="126"/>
      <c r="CD84" s="127"/>
      <c r="CE84" s="518">
        <f>($BC84+$BG84+$CA84)</f>
        <v>0</v>
      </c>
      <c r="CF84" s="119"/>
    </row>
    <row r="85" spans="1:84" ht="5.15" customHeight="1" x14ac:dyDescent="0.35">
      <c r="A85" s="115"/>
      <c r="B85" s="32"/>
      <c r="C85" s="46"/>
      <c r="D85" s="32"/>
      <c r="E85" s="32"/>
      <c r="F85" s="36"/>
      <c r="H85" s="29"/>
      <c r="I85" s="143"/>
      <c r="J85" s="144"/>
      <c r="K85" s="145"/>
      <c r="L85" s="146"/>
      <c r="M85" s="143"/>
      <c r="N85" s="143"/>
      <c r="O85" s="143"/>
      <c r="P85" s="36"/>
      <c r="R85" s="29"/>
      <c r="S85" s="139"/>
      <c r="T85" s="139"/>
      <c r="U85" s="139"/>
      <c r="V85" s="139"/>
      <c r="W85" s="139"/>
      <c r="X85" s="140"/>
      <c r="Y85" s="141"/>
      <c r="Z85" s="142"/>
      <c r="AA85" s="139"/>
      <c r="AB85" s="140"/>
      <c r="AC85" s="141"/>
      <c r="AD85" s="142"/>
      <c r="AE85" s="121"/>
      <c r="AF85" s="139"/>
      <c r="AG85" s="121"/>
      <c r="AH85" s="139"/>
      <c r="AI85" s="121"/>
      <c r="AJ85" s="36"/>
      <c r="AL85" s="29"/>
      <c r="AM85" s="143"/>
      <c r="AN85" s="143"/>
      <c r="AO85" s="143"/>
      <c r="AP85" s="143"/>
      <c r="AQ85" s="143"/>
      <c r="AR85" s="144"/>
      <c r="AS85" s="145"/>
      <c r="AT85" s="146"/>
      <c r="AU85" s="143"/>
      <c r="AV85" s="144"/>
      <c r="AW85" s="145"/>
      <c r="AX85" s="146"/>
      <c r="AY85" s="539"/>
      <c r="AZ85" s="144"/>
      <c r="BA85" s="145"/>
      <c r="BB85" s="146"/>
      <c r="BC85" s="124"/>
      <c r="BD85" s="144"/>
      <c r="BE85" s="145"/>
      <c r="BF85" s="146"/>
      <c r="BG85" s="153"/>
      <c r="BH85" s="36"/>
      <c r="BJ85" s="29"/>
      <c r="BK85" s="139"/>
      <c r="BL85" s="139"/>
      <c r="BM85" s="139"/>
      <c r="BN85" s="139"/>
      <c r="BO85" s="139"/>
      <c r="BP85" s="36"/>
      <c r="BR85" s="29"/>
      <c r="BS85" s="143"/>
      <c r="BT85" s="143"/>
      <c r="BU85" s="143"/>
      <c r="BV85" s="143"/>
      <c r="BW85" s="143"/>
      <c r="BX85" s="144"/>
      <c r="BY85" s="145"/>
      <c r="BZ85" s="146"/>
      <c r="CA85" s="124"/>
      <c r="CB85" s="144"/>
      <c r="CC85" s="145"/>
      <c r="CD85" s="146"/>
      <c r="CE85" s="185"/>
      <c r="CF85" s="36"/>
    </row>
    <row r="86" spans="1:84" s="92" customFormat="1" x14ac:dyDescent="0.35">
      <c r="A86" s="118"/>
      <c r="B86" s="46"/>
      <c r="C86" s="243" t="str">
        <f>IF(E86="","",C84+1)</f>
        <v/>
      </c>
      <c r="D86" s="46"/>
      <c r="E86" s="4"/>
      <c r="F86" s="119"/>
      <c r="H86" s="120"/>
      <c r="I86" s="13">
        <v>0</v>
      </c>
      <c r="J86" s="125"/>
      <c r="K86" s="126"/>
      <c r="L86" s="127"/>
      <c r="M86" s="13">
        <v>0</v>
      </c>
      <c r="N86" s="124"/>
      <c r="O86" s="13">
        <v>0</v>
      </c>
      <c r="P86" s="119"/>
      <c r="R86" s="120"/>
      <c r="S86" s="5"/>
      <c r="T86" s="121"/>
      <c r="U86" s="5"/>
      <c r="V86" s="121"/>
      <c r="W86" s="5"/>
      <c r="X86" s="122"/>
      <c r="Y86" s="40"/>
      <c r="Z86" s="123"/>
      <c r="AA86" s="15">
        <v>0</v>
      </c>
      <c r="AB86" s="122"/>
      <c r="AC86" s="40"/>
      <c r="AD86" s="123"/>
      <c r="AE86" s="209">
        <f>IFERROR(ROUNDUP((S86-((S86/(SUM(S86,U86,W86)))*AA86)),0),0)</f>
        <v>0</v>
      </c>
      <c r="AF86" s="121"/>
      <c r="AG86" s="209">
        <f>IFERROR(ROUNDUP((U86-((U86/(SUM(S86,U86,W86)))*AA86)),0),0)</f>
        <v>0</v>
      </c>
      <c r="AH86" s="121"/>
      <c r="AI86" s="209">
        <f>IFERROR(ROUNDDOWN((W86-((W86/(SUM(S86,U86,W86)))*AA86)),0),0)</f>
        <v>0</v>
      </c>
      <c r="AJ86" s="119"/>
      <c r="AL86" s="120"/>
      <c r="AM86" s="13"/>
      <c r="AN86" s="124"/>
      <c r="AO86" s="13"/>
      <c r="AP86" s="124"/>
      <c r="AQ86" s="13"/>
      <c r="AR86" s="125"/>
      <c r="AS86" s="126"/>
      <c r="AT86" s="127"/>
      <c r="AU86" s="210">
        <f>$I86</f>
        <v>0</v>
      </c>
      <c r="AV86" s="125"/>
      <c r="AW86" s="126"/>
      <c r="AX86" s="127"/>
      <c r="AY86" s="217">
        <f t="shared" si="3"/>
        <v>0</v>
      </c>
      <c r="AZ86" s="125"/>
      <c r="BA86" s="126"/>
      <c r="BB86" s="127"/>
      <c r="BC86" s="210">
        <f t="shared" si="4"/>
        <v>0</v>
      </c>
      <c r="BD86" s="125"/>
      <c r="BE86" s="126"/>
      <c r="BF86" s="127"/>
      <c r="BG86" s="13"/>
      <c r="BH86" s="119"/>
      <c r="BJ86" s="120"/>
      <c r="BK86" s="5"/>
      <c r="BL86" s="121"/>
      <c r="BM86" s="5"/>
      <c r="BN86" s="121"/>
      <c r="BO86" s="5"/>
      <c r="BP86" s="119"/>
      <c r="BR86" s="120"/>
      <c r="BS86" s="13"/>
      <c r="BT86" s="124"/>
      <c r="BU86" s="13"/>
      <c r="BV86" s="124"/>
      <c r="BW86" s="13"/>
      <c r="BX86" s="125"/>
      <c r="BY86" s="126"/>
      <c r="BZ86" s="127"/>
      <c r="CA86" s="210">
        <f t="shared" si="5"/>
        <v>0</v>
      </c>
      <c r="CB86" s="125"/>
      <c r="CC86" s="126"/>
      <c r="CD86" s="127"/>
      <c r="CE86" s="518">
        <f>($BC86+$BG86+$CA86)</f>
        <v>0</v>
      </c>
      <c r="CF86" s="119"/>
    </row>
    <row r="87" spans="1:84" ht="5.15" customHeight="1" x14ac:dyDescent="0.35">
      <c r="A87" s="115"/>
      <c r="B87" s="32"/>
      <c r="C87" s="46"/>
      <c r="D87" s="32"/>
      <c r="E87" s="32"/>
      <c r="F87" s="36"/>
      <c r="H87" s="29"/>
      <c r="I87" s="143"/>
      <c r="J87" s="144"/>
      <c r="K87" s="145"/>
      <c r="L87" s="146"/>
      <c r="M87" s="143"/>
      <c r="N87" s="143"/>
      <c r="O87" s="143"/>
      <c r="P87" s="36"/>
      <c r="R87" s="29"/>
      <c r="S87" s="139"/>
      <c r="T87" s="139"/>
      <c r="U87" s="139"/>
      <c r="V87" s="139"/>
      <c r="W87" s="139"/>
      <c r="X87" s="140"/>
      <c r="Y87" s="141"/>
      <c r="Z87" s="142"/>
      <c r="AA87" s="139"/>
      <c r="AB87" s="140"/>
      <c r="AC87" s="141"/>
      <c r="AD87" s="142"/>
      <c r="AE87" s="121"/>
      <c r="AF87" s="139"/>
      <c r="AG87" s="121"/>
      <c r="AH87" s="139"/>
      <c r="AI87" s="121"/>
      <c r="AJ87" s="36"/>
      <c r="AL87" s="29"/>
      <c r="AM87" s="143"/>
      <c r="AN87" s="143"/>
      <c r="AO87" s="143"/>
      <c r="AP87" s="143"/>
      <c r="AQ87" s="143"/>
      <c r="AR87" s="144"/>
      <c r="AS87" s="145"/>
      <c r="AT87" s="146"/>
      <c r="AU87" s="143"/>
      <c r="AV87" s="144"/>
      <c r="AW87" s="145"/>
      <c r="AX87" s="146"/>
      <c r="AY87" s="539"/>
      <c r="AZ87" s="144"/>
      <c r="BA87" s="145"/>
      <c r="BB87" s="146"/>
      <c r="BC87" s="124"/>
      <c r="BD87" s="144"/>
      <c r="BE87" s="145"/>
      <c r="BF87" s="146"/>
      <c r="BG87" s="153"/>
      <c r="BH87" s="36"/>
      <c r="BJ87" s="29"/>
      <c r="BK87" s="139"/>
      <c r="BL87" s="139"/>
      <c r="BM87" s="139"/>
      <c r="BN87" s="139"/>
      <c r="BO87" s="139"/>
      <c r="BP87" s="36"/>
      <c r="BR87" s="29"/>
      <c r="BS87" s="143"/>
      <c r="BT87" s="143"/>
      <c r="BU87" s="143"/>
      <c r="BV87" s="143"/>
      <c r="BW87" s="143"/>
      <c r="BX87" s="144"/>
      <c r="BY87" s="145"/>
      <c r="BZ87" s="146"/>
      <c r="CA87" s="124"/>
      <c r="CB87" s="144"/>
      <c r="CC87" s="145"/>
      <c r="CD87" s="146"/>
      <c r="CE87" s="185"/>
      <c r="CF87" s="36"/>
    </row>
    <row r="88" spans="1:84" s="92" customFormat="1" x14ac:dyDescent="0.35">
      <c r="A88" s="118"/>
      <c r="B88" s="46"/>
      <c r="C88" s="243" t="str">
        <f>IF(E88="","",C86+1)</f>
        <v/>
      </c>
      <c r="D88" s="46"/>
      <c r="E88" s="4"/>
      <c r="F88" s="119"/>
      <c r="H88" s="120"/>
      <c r="I88" s="13">
        <v>0</v>
      </c>
      <c r="J88" s="125"/>
      <c r="K88" s="126"/>
      <c r="L88" s="127"/>
      <c r="M88" s="13">
        <v>0</v>
      </c>
      <c r="N88" s="124"/>
      <c r="O88" s="13">
        <v>0</v>
      </c>
      <c r="P88" s="119"/>
      <c r="R88" s="120"/>
      <c r="S88" s="5"/>
      <c r="T88" s="121"/>
      <c r="U88" s="5"/>
      <c r="V88" s="121"/>
      <c r="W88" s="5"/>
      <c r="X88" s="122"/>
      <c r="Y88" s="40"/>
      <c r="Z88" s="123"/>
      <c r="AA88" s="15">
        <v>0</v>
      </c>
      <c r="AB88" s="122"/>
      <c r="AC88" s="40"/>
      <c r="AD88" s="123"/>
      <c r="AE88" s="209">
        <f>IFERROR(ROUNDUP((S88-((S88/(SUM(S88,U88,W88)))*AA88)),0),0)</f>
        <v>0</v>
      </c>
      <c r="AF88" s="121"/>
      <c r="AG88" s="209">
        <f>IFERROR(ROUNDUP((U88-((U88/(SUM(S88,U88,W88)))*AA88)),0),0)</f>
        <v>0</v>
      </c>
      <c r="AH88" s="121"/>
      <c r="AI88" s="209">
        <f>IFERROR(ROUNDDOWN((W88-((W88/(SUM(S88,U88,W88)))*AA88)),0),0)</f>
        <v>0</v>
      </c>
      <c r="AJ88" s="119"/>
      <c r="AL88" s="120"/>
      <c r="AM88" s="13"/>
      <c r="AN88" s="124"/>
      <c r="AO88" s="13"/>
      <c r="AP88" s="124"/>
      <c r="AQ88" s="13"/>
      <c r="AR88" s="125"/>
      <c r="AS88" s="126"/>
      <c r="AT88" s="127"/>
      <c r="AU88" s="210">
        <f>$I88</f>
        <v>0</v>
      </c>
      <c r="AV88" s="125"/>
      <c r="AW88" s="126"/>
      <c r="AX88" s="127"/>
      <c r="AY88" s="217">
        <f t="shared" si="3"/>
        <v>0</v>
      </c>
      <c r="AZ88" s="125"/>
      <c r="BA88" s="126"/>
      <c r="BB88" s="127"/>
      <c r="BC88" s="210">
        <f t="shared" si="4"/>
        <v>0</v>
      </c>
      <c r="BD88" s="125"/>
      <c r="BE88" s="126"/>
      <c r="BF88" s="127"/>
      <c r="BG88" s="13"/>
      <c r="BH88" s="119"/>
      <c r="BJ88" s="120"/>
      <c r="BK88" s="5"/>
      <c r="BL88" s="121"/>
      <c r="BM88" s="5"/>
      <c r="BN88" s="121"/>
      <c r="BO88" s="5"/>
      <c r="BP88" s="119"/>
      <c r="BR88" s="120"/>
      <c r="BS88" s="13"/>
      <c r="BT88" s="124"/>
      <c r="BU88" s="13"/>
      <c r="BV88" s="124"/>
      <c r="BW88" s="13"/>
      <c r="BX88" s="125"/>
      <c r="BY88" s="126"/>
      <c r="BZ88" s="127"/>
      <c r="CA88" s="210">
        <f t="shared" si="5"/>
        <v>0</v>
      </c>
      <c r="CB88" s="125"/>
      <c r="CC88" s="126"/>
      <c r="CD88" s="127"/>
      <c r="CE88" s="518">
        <f>($BC88+$BG88+$CA88)</f>
        <v>0</v>
      </c>
      <c r="CF88" s="119"/>
    </row>
    <row r="89" spans="1:84" ht="5.15" customHeight="1" x14ac:dyDescent="0.35">
      <c r="A89" s="115"/>
      <c r="B89" s="32"/>
      <c r="C89" s="46"/>
      <c r="D89" s="32"/>
      <c r="E89" s="32"/>
      <c r="F89" s="36"/>
      <c r="H89" s="29"/>
      <c r="I89" s="143"/>
      <c r="J89" s="144"/>
      <c r="K89" s="145"/>
      <c r="L89" s="146"/>
      <c r="M89" s="143"/>
      <c r="N89" s="143"/>
      <c r="O89" s="143"/>
      <c r="P89" s="36"/>
      <c r="R89" s="29"/>
      <c r="S89" s="139"/>
      <c r="T89" s="139"/>
      <c r="U89" s="139"/>
      <c r="V89" s="139"/>
      <c r="W89" s="139"/>
      <c r="X89" s="140"/>
      <c r="Y89" s="141"/>
      <c r="Z89" s="142"/>
      <c r="AA89" s="139"/>
      <c r="AB89" s="140"/>
      <c r="AC89" s="141"/>
      <c r="AD89" s="142"/>
      <c r="AE89" s="121"/>
      <c r="AF89" s="139"/>
      <c r="AG89" s="121"/>
      <c r="AH89" s="139"/>
      <c r="AI89" s="121"/>
      <c r="AJ89" s="36"/>
      <c r="AL89" s="29"/>
      <c r="AM89" s="143"/>
      <c r="AN89" s="143"/>
      <c r="AO89" s="143"/>
      <c r="AP89" s="143"/>
      <c r="AQ89" s="143"/>
      <c r="AR89" s="144"/>
      <c r="AS89" s="145"/>
      <c r="AT89" s="146"/>
      <c r="AU89" s="143"/>
      <c r="AV89" s="144"/>
      <c r="AW89" s="145"/>
      <c r="AX89" s="146"/>
      <c r="AY89" s="539"/>
      <c r="AZ89" s="144"/>
      <c r="BA89" s="145"/>
      <c r="BB89" s="146"/>
      <c r="BC89" s="124"/>
      <c r="BD89" s="144"/>
      <c r="BE89" s="145"/>
      <c r="BF89" s="146"/>
      <c r="BG89" s="153"/>
      <c r="BH89" s="36"/>
      <c r="BJ89" s="29"/>
      <c r="BK89" s="139"/>
      <c r="BL89" s="139"/>
      <c r="BM89" s="139"/>
      <c r="BN89" s="139"/>
      <c r="BO89" s="139"/>
      <c r="BP89" s="36"/>
      <c r="BR89" s="29"/>
      <c r="BS89" s="143"/>
      <c r="BT89" s="143"/>
      <c r="BU89" s="143"/>
      <c r="BV89" s="143"/>
      <c r="BW89" s="143"/>
      <c r="BX89" s="144"/>
      <c r="BY89" s="145"/>
      <c r="BZ89" s="146"/>
      <c r="CA89" s="124"/>
      <c r="CB89" s="144"/>
      <c r="CC89" s="145"/>
      <c r="CD89" s="146"/>
      <c r="CE89" s="185"/>
      <c r="CF89" s="36"/>
    </row>
    <row r="90" spans="1:84" s="92" customFormat="1" x14ac:dyDescent="0.35">
      <c r="A90" s="118"/>
      <c r="B90" s="46"/>
      <c r="C90" s="243" t="str">
        <f>IF(E90="","",C88+1)</f>
        <v/>
      </c>
      <c r="D90" s="46"/>
      <c r="E90" s="4"/>
      <c r="F90" s="119"/>
      <c r="H90" s="120"/>
      <c r="I90" s="13">
        <v>0</v>
      </c>
      <c r="J90" s="125"/>
      <c r="K90" s="126"/>
      <c r="L90" s="127"/>
      <c r="M90" s="13">
        <v>0</v>
      </c>
      <c r="N90" s="124"/>
      <c r="O90" s="13">
        <v>0</v>
      </c>
      <c r="P90" s="119"/>
      <c r="R90" s="120"/>
      <c r="S90" s="5"/>
      <c r="T90" s="121"/>
      <c r="U90" s="5"/>
      <c r="V90" s="121"/>
      <c r="W90" s="5"/>
      <c r="X90" s="122"/>
      <c r="Y90" s="40"/>
      <c r="Z90" s="123"/>
      <c r="AA90" s="15">
        <v>0</v>
      </c>
      <c r="AB90" s="122"/>
      <c r="AC90" s="40"/>
      <c r="AD90" s="123"/>
      <c r="AE90" s="209">
        <f>IFERROR(ROUNDUP((S90-((S90/(SUM(S90,U90,W90)))*AA90)),0),0)</f>
        <v>0</v>
      </c>
      <c r="AF90" s="121"/>
      <c r="AG90" s="209">
        <f>IFERROR(ROUNDUP((U90-((U90/(SUM(S90,U90,W90)))*AA90)),0),0)</f>
        <v>0</v>
      </c>
      <c r="AH90" s="121"/>
      <c r="AI90" s="209">
        <f>IFERROR(ROUNDDOWN((W90-((W90/(SUM(S90,U90,W90)))*AA90)),0),0)</f>
        <v>0</v>
      </c>
      <c r="AJ90" s="119"/>
      <c r="AL90" s="120"/>
      <c r="AM90" s="13"/>
      <c r="AN90" s="124"/>
      <c r="AO90" s="13"/>
      <c r="AP90" s="124"/>
      <c r="AQ90" s="13"/>
      <c r="AR90" s="125"/>
      <c r="AS90" s="126"/>
      <c r="AT90" s="127"/>
      <c r="AU90" s="210">
        <f>$I90</f>
        <v>0</v>
      </c>
      <c r="AV90" s="125"/>
      <c r="AW90" s="126"/>
      <c r="AX90" s="127"/>
      <c r="AY90" s="217">
        <f t="shared" si="3"/>
        <v>0</v>
      </c>
      <c r="AZ90" s="125"/>
      <c r="BA90" s="126"/>
      <c r="BB90" s="127"/>
      <c r="BC90" s="210">
        <f t="shared" si="4"/>
        <v>0</v>
      </c>
      <c r="BD90" s="125"/>
      <c r="BE90" s="126"/>
      <c r="BF90" s="127"/>
      <c r="BG90" s="13"/>
      <c r="BH90" s="119"/>
      <c r="BJ90" s="120"/>
      <c r="BK90" s="5"/>
      <c r="BL90" s="121"/>
      <c r="BM90" s="5"/>
      <c r="BN90" s="121"/>
      <c r="BO90" s="5"/>
      <c r="BP90" s="119"/>
      <c r="BR90" s="120"/>
      <c r="BS90" s="13"/>
      <c r="BT90" s="124"/>
      <c r="BU90" s="13"/>
      <c r="BV90" s="124"/>
      <c r="BW90" s="13"/>
      <c r="BX90" s="125"/>
      <c r="BY90" s="126"/>
      <c r="BZ90" s="127"/>
      <c r="CA90" s="210">
        <f t="shared" si="5"/>
        <v>0</v>
      </c>
      <c r="CB90" s="125"/>
      <c r="CC90" s="126"/>
      <c r="CD90" s="127"/>
      <c r="CE90" s="518">
        <f>($BC90+$BG90+$CA90)</f>
        <v>0</v>
      </c>
      <c r="CF90" s="119"/>
    </row>
    <row r="91" spans="1:84" ht="5.15" customHeight="1" x14ac:dyDescent="0.35">
      <c r="A91" s="115"/>
      <c r="B91" s="32"/>
      <c r="C91" s="46"/>
      <c r="D91" s="32"/>
      <c r="E91" s="32"/>
      <c r="F91" s="36"/>
      <c r="H91" s="29"/>
      <c r="I91" s="143"/>
      <c r="J91" s="144"/>
      <c r="K91" s="145"/>
      <c r="L91" s="146"/>
      <c r="M91" s="143"/>
      <c r="N91" s="143"/>
      <c r="O91" s="143"/>
      <c r="P91" s="36"/>
      <c r="R91" s="29"/>
      <c r="S91" s="139"/>
      <c r="T91" s="139"/>
      <c r="U91" s="139"/>
      <c r="V91" s="139"/>
      <c r="W91" s="139"/>
      <c r="X91" s="140"/>
      <c r="Y91" s="141"/>
      <c r="Z91" s="142"/>
      <c r="AA91" s="139"/>
      <c r="AB91" s="140"/>
      <c r="AC91" s="141"/>
      <c r="AD91" s="142"/>
      <c r="AE91" s="121"/>
      <c r="AF91" s="139"/>
      <c r="AG91" s="121"/>
      <c r="AH91" s="139"/>
      <c r="AI91" s="121"/>
      <c r="AJ91" s="36"/>
      <c r="AL91" s="29"/>
      <c r="AM91" s="143"/>
      <c r="AN91" s="143"/>
      <c r="AO91" s="143"/>
      <c r="AP91" s="143"/>
      <c r="AQ91" s="143"/>
      <c r="AR91" s="144"/>
      <c r="AS91" s="145"/>
      <c r="AT91" s="146"/>
      <c r="AU91" s="143"/>
      <c r="AV91" s="144"/>
      <c r="AW91" s="145"/>
      <c r="AX91" s="146"/>
      <c r="AY91" s="539"/>
      <c r="AZ91" s="144"/>
      <c r="BA91" s="145"/>
      <c r="BB91" s="146"/>
      <c r="BC91" s="124"/>
      <c r="BD91" s="144"/>
      <c r="BE91" s="145"/>
      <c r="BF91" s="146"/>
      <c r="BG91" s="153"/>
      <c r="BH91" s="36"/>
      <c r="BJ91" s="29"/>
      <c r="BK91" s="139"/>
      <c r="BL91" s="139"/>
      <c r="BM91" s="139"/>
      <c r="BN91" s="139"/>
      <c r="BO91" s="139"/>
      <c r="BP91" s="36"/>
      <c r="BR91" s="29"/>
      <c r="BS91" s="143"/>
      <c r="BT91" s="143"/>
      <c r="BU91" s="143"/>
      <c r="BV91" s="143"/>
      <c r="BW91" s="143"/>
      <c r="BX91" s="144"/>
      <c r="BY91" s="145"/>
      <c r="BZ91" s="146"/>
      <c r="CA91" s="124"/>
      <c r="CB91" s="144"/>
      <c r="CC91" s="145"/>
      <c r="CD91" s="146"/>
      <c r="CE91" s="185"/>
      <c r="CF91" s="36"/>
    </row>
    <row r="92" spans="1:84" s="92" customFormat="1" x14ac:dyDescent="0.35">
      <c r="A92" s="118"/>
      <c r="B92" s="46"/>
      <c r="C92" s="243" t="str">
        <f>IF(E92="","",C90+1)</f>
        <v/>
      </c>
      <c r="D92" s="46"/>
      <c r="E92" s="4"/>
      <c r="F92" s="119"/>
      <c r="H92" s="120"/>
      <c r="I92" s="13">
        <v>0</v>
      </c>
      <c r="J92" s="125"/>
      <c r="K92" s="126"/>
      <c r="L92" s="127"/>
      <c r="M92" s="13">
        <v>0</v>
      </c>
      <c r="N92" s="124"/>
      <c r="O92" s="13">
        <v>0</v>
      </c>
      <c r="P92" s="119"/>
      <c r="R92" s="120"/>
      <c r="S92" s="5"/>
      <c r="T92" s="121"/>
      <c r="U92" s="5"/>
      <c r="V92" s="121"/>
      <c r="W92" s="5"/>
      <c r="X92" s="122"/>
      <c r="Y92" s="40"/>
      <c r="Z92" s="123"/>
      <c r="AA92" s="15">
        <v>0</v>
      </c>
      <c r="AB92" s="122"/>
      <c r="AC92" s="40"/>
      <c r="AD92" s="123"/>
      <c r="AE92" s="209">
        <f>IFERROR(ROUNDUP((S92-((S92/(SUM(S92,U92,W92)))*AA92)),0),0)</f>
        <v>0</v>
      </c>
      <c r="AF92" s="121"/>
      <c r="AG92" s="209">
        <f>IFERROR(ROUNDUP((U92-((U92/(SUM(S92,U92,W92)))*AA92)),0),0)</f>
        <v>0</v>
      </c>
      <c r="AH92" s="121"/>
      <c r="AI92" s="209">
        <f>IFERROR(ROUNDDOWN((W92-((W92/(SUM(S92,U92,W92)))*AA92)),0),0)</f>
        <v>0</v>
      </c>
      <c r="AJ92" s="119"/>
      <c r="AL92" s="120"/>
      <c r="AM92" s="13"/>
      <c r="AN92" s="124"/>
      <c r="AO92" s="13"/>
      <c r="AP92" s="124"/>
      <c r="AQ92" s="13"/>
      <c r="AR92" s="125"/>
      <c r="AS92" s="126"/>
      <c r="AT92" s="127"/>
      <c r="AU92" s="210">
        <f>$I92</f>
        <v>0</v>
      </c>
      <c r="AV92" s="125"/>
      <c r="AW92" s="126"/>
      <c r="AX92" s="127"/>
      <c r="AY92" s="217">
        <f t="shared" si="3"/>
        <v>0</v>
      </c>
      <c r="AZ92" s="125"/>
      <c r="BA92" s="126"/>
      <c r="BB92" s="127"/>
      <c r="BC92" s="210">
        <f t="shared" si="4"/>
        <v>0</v>
      </c>
      <c r="BD92" s="125"/>
      <c r="BE92" s="126"/>
      <c r="BF92" s="127"/>
      <c r="BG92" s="13"/>
      <c r="BH92" s="119"/>
      <c r="BJ92" s="120"/>
      <c r="BK92" s="5"/>
      <c r="BL92" s="121"/>
      <c r="BM92" s="5"/>
      <c r="BN92" s="121"/>
      <c r="BO92" s="5"/>
      <c r="BP92" s="119"/>
      <c r="BR92" s="120"/>
      <c r="BS92" s="13"/>
      <c r="BT92" s="124"/>
      <c r="BU92" s="13"/>
      <c r="BV92" s="124"/>
      <c r="BW92" s="13"/>
      <c r="BX92" s="125"/>
      <c r="BY92" s="126"/>
      <c r="BZ92" s="127"/>
      <c r="CA92" s="210">
        <f t="shared" si="5"/>
        <v>0</v>
      </c>
      <c r="CB92" s="125"/>
      <c r="CC92" s="126"/>
      <c r="CD92" s="127"/>
      <c r="CE92" s="518">
        <f>($BC92+$BG92+$CA92)</f>
        <v>0</v>
      </c>
      <c r="CF92" s="119"/>
    </row>
    <row r="93" spans="1:84" ht="5.15" customHeight="1" x14ac:dyDescent="0.35">
      <c r="A93" s="115"/>
      <c r="B93" s="32"/>
      <c r="C93" s="46"/>
      <c r="D93" s="32"/>
      <c r="E93" s="32"/>
      <c r="F93" s="36"/>
      <c r="H93" s="29"/>
      <c r="I93" s="143"/>
      <c r="J93" s="144"/>
      <c r="K93" s="145"/>
      <c r="L93" s="146"/>
      <c r="M93" s="143"/>
      <c r="N93" s="143"/>
      <c r="O93" s="143"/>
      <c r="P93" s="36"/>
      <c r="R93" s="29"/>
      <c r="S93" s="139"/>
      <c r="T93" s="139"/>
      <c r="U93" s="139"/>
      <c r="V93" s="139"/>
      <c r="W93" s="139"/>
      <c r="X93" s="140"/>
      <c r="Y93" s="141"/>
      <c r="Z93" s="142"/>
      <c r="AA93" s="139"/>
      <c r="AB93" s="140"/>
      <c r="AC93" s="141"/>
      <c r="AD93" s="142"/>
      <c r="AE93" s="121"/>
      <c r="AF93" s="139"/>
      <c r="AG93" s="121"/>
      <c r="AH93" s="139"/>
      <c r="AI93" s="121"/>
      <c r="AJ93" s="36"/>
      <c r="AL93" s="29"/>
      <c r="AM93" s="143"/>
      <c r="AN93" s="143"/>
      <c r="AO93" s="143"/>
      <c r="AP93" s="143"/>
      <c r="AQ93" s="143"/>
      <c r="AR93" s="144"/>
      <c r="AS93" s="145"/>
      <c r="AT93" s="146"/>
      <c r="AU93" s="143"/>
      <c r="AV93" s="144"/>
      <c r="AW93" s="145"/>
      <c r="AX93" s="146"/>
      <c r="AY93" s="539"/>
      <c r="AZ93" s="144"/>
      <c r="BA93" s="145"/>
      <c r="BB93" s="146"/>
      <c r="BC93" s="124"/>
      <c r="BD93" s="144"/>
      <c r="BE93" s="145"/>
      <c r="BF93" s="146"/>
      <c r="BG93" s="153"/>
      <c r="BH93" s="36"/>
      <c r="BJ93" s="29"/>
      <c r="BK93" s="139"/>
      <c r="BL93" s="139"/>
      <c r="BM93" s="139"/>
      <c r="BN93" s="139"/>
      <c r="BO93" s="139"/>
      <c r="BP93" s="36"/>
      <c r="BR93" s="29"/>
      <c r="BS93" s="143"/>
      <c r="BT93" s="143"/>
      <c r="BU93" s="143"/>
      <c r="BV93" s="143"/>
      <c r="BW93" s="143"/>
      <c r="BX93" s="144"/>
      <c r="BY93" s="145"/>
      <c r="BZ93" s="146"/>
      <c r="CA93" s="124"/>
      <c r="CB93" s="144"/>
      <c r="CC93" s="145"/>
      <c r="CD93" s="146"/>
      <c r="CE93" s="185"/>
      <c r="CF93" s="36"/>
    </row>
    <row r="94" spans="1:84" s="92" customFormat="1" x14ac:dyDescent="0.35">
      <c r="A94" s="118"/>
      <c r="B94" s="46"/>
      <c r="C94" s="243" t="str">
        <f>IF(E94="","",C92+1)</f>
        <v/>
      </c>
      <c r="D94" s="46"/>
      <c r="E94" s="4"/>
      <c r="F94" s="119"/>
      <c r="H94" s="120"/>
      <c r="I94" s="13">
        <v>0</v>
      </c>
      <c r="J94" s="125"/>
      <c r="K94" s="126"/>
      <c r="L94" s="127"/>
      <c r="M94" s="13">
        <v>0</v>
      </c>
      <c r="N94" s="124"/>
      <c r="O94" s="13">
        <v>0</v>
      </c>
      <c r="P94" s="119"/>
      <c r="R94" s="120"/>
      <c r="S94" s="5"/>
      <c r="T94" s="121"/>
      <c r="U94" s="5"/>
      <c r="V94" s="121"/>
      <c r="W94" s="5"/>
      <c r="X94" s="122"/>
      <c r="Y94" s="40"/>
      <c r="Z94" s="123"/>
      <c r="AA94" s="15">
        <v>0</v>
      </c>
      <c r="AB94" s="122"/>
      <c r="AC94" s="40"/>
      <c r="AD94" s="123"/>
      <c r="AE94" s="209">
        <f>IFERROR(ROUNDUP((S94-((S94/(SUM(S94,U94,W94)))*AA94)),0),0)</f>
        <v>0</v>
      </c>
      <c r="AF94" s="121"/>
      <c r="AG94" s="209">
        <f>IFERROR(ROUNDUP((U94-((U94/(SUM(S94,U94,W94)))*AA94)),0),0)</f>
        <v>0</v>
      </c>
      <c r="AH94" s="121"/>
      <c r="AI94" s="209">
        <f>IFERROR(ROUNDDOWN((W94-((W94/(SUM(S94,U94,W94)))*AA94)),0),0)</f>
        <v>0</v>
      </c>
      <c r="AJ94" s="119"/>
      <c r="AL94" s="120"/>
      <c r="AM94" s="13"/>
      <c r="AN94" s="124"/>
      <c r="AO94" s="13"/>
      <c r="AP94" s="124"/>
      <c r="AQ94" s="13"/>
      <c r="AR94" s="125"/>
      <c r="AS94" s="126"/>
      <c r="AT94" s="127"/>
      <c r="AU94" s="210">
        <f>$I94</f>
        <v>0</v>
      </c>
      <c r="AV94" s="125"/>
      <c r="AW94" s="126"/>
      <c r="AX94" s="127"/>
      <c r="AY94" s="217">
        <f t="shared" si="3"/>
        <v>0</v>
      </c>
      <c r="AZ94" s="125"/>
      <c r="BA94" s="126"/>
      <c r="BB94" s="127"/>
      <c r="BC94" s="210">
        <f t="shared" si="4"/>
        <v>0</v>
      </c>
      <c r="BD94" s="125"/>
      <c r="BE94" s="126"/>
      <c r="BF94" s="127"/>
      <c r="BG94" s="13"/>
      <c r="BH94" s="119"/>
      <c r="BJ94" s="120"/>
      <c r="BK94" s="5"/>
      <c r="BL94" s="121"/>
      <c r="BM94" s="5"/>
      <c r="BN94" s="121"/>
      <c r="BO94" s="5"/>
      <c r="BP94" s="119"/>
      <c r="BR94" s="120"/>
      <c r="BS94" s="13"/>
      <c r="BT94" s="124"/>
      <c r="BU94" s="13"/>
      <c r="BV94" s="124"/>
      <c r="BW94" s="13"/>
      <c r="BX94" s="125"/>
      <c r="BY94" s="126"/>
      <c r="BZ94" s="127"/>
      <c r="CA94" s="210">
        <f t="shared" si="5"/>
        <v>0</v>
      </c>
      <c r="CB94" s="125"/>
      <c r="CC94" s="126"/>
      <c r="CD94" s="127"/>
      <c r="CE94" s="518">
        <f>($BC94+$BG94+$CA94)</f>
        <v>0</v>
      </c>
      <c r="CF94" s="119"/>
    </row>
    <row r="95" spans="1:84" ht="5.15" customHeight="1" x14ac:dyDescent="0.35">
      <c r="A95" s="115"/>
      <c r="B95" s="32"/>
      <c r="C95" s="46"/>
      <c r="D95" s="32"/>
      <c r="E95" s="32"/>
      <c r="F95" s="36"/>
      <c r="H95" s="29"/>
      <c r="I95" s="143"/>
      <c r="J95" s="144"/>
      <c r="K95" s="145"/>
      <c r="L95" s="146"/>
      <c r="M95" s="143"/>
      <c r="N95" s="143"/>
      <c r="O95" s="143"/>
      <c r="P95" s="36"/>
      <c r="R95" s="29"/>
      <c r="S95" s="139"/>
      <c r="T95" s="139"/>
      <c r="U95" s="139"/>
      <c r="V95" s="139"/>
      <c r="W95" s="139"/>
      <c r="X95" s="140"/>
      <c r="Y95" s="141"/>
      <c r="Z95" s="142"/>
      <c r="AA95" s="139"/>
      <c r="AB95" s="140"/>
      <c r="AC95" s="141"/>
      <c r="AD95" s="142"/>
      <c r="AE95" s="121"/>
      <c r="AF95" s="139"/>
      <c r="AG95" s="121"/>
      <c r="AH95" s="139"/>
      <c r="AI95" s="121"/>
      <c r="AJ95" s="36"/>
      <c r="AL95" s="29"/>
      <c r="AM95" s="143"/>
      <c r="AN95" s="143"/>
      <c r="AO95" s="143"/>
      <c r="AP95" s="143"/>
      <c r="AQ95" s="143"/>
      <c r="AR95" s="144"/>
      <c r="AS95" s="145"/>
      <c r="AT95" s="146"/>
      <c r="AU95" s="143"/>
      <c r="AV95" s="144"/>
      <c r="AW95" s="145"/>
      <c r="AX95" s="146"/>
      <c r="AY95" s="539"/>
      <c r="AZ95" s="144"/>
      <c r="BA95" s="145"/>
      <c r="BB95" s="146"/>
      <c r="BC95" s="124"/>
      <c r="BD95" s="144"/>
      <c r="BE95" s="145"/>
      <c r="BF95" s="146"/>
      <c r="BG95" s="153"/>
      <c r="BH95" s="36"/>
      <c r="BJ95" s="29"/>
      <c r="BK95" s="139"/>
      <c r="BL95" s="139"/>
      <c r="BM95" s="139"/>
      <c r="BN95" s="139"/>
      <c r="BO95" s="139"/>
      <c r="BP95" s="36"/>
      <c r="BR95" s="29"/>
      <c r="BS95" s="143"/>
      <c r="BT95" s="143"/>
      <c r="BU95" s="143"/>
      <c r="BV95" s="143"/>
      <c r="BW95" s="143"/>
      <c r="BX95" s="144"/>
      <c r="BY95" s="145"/>
      <c r="BZ95" s="146"/>
      <c r="CA95" s="124"/>
      <c r="CB95" s="144"/>
      <c r="CC95" s="145"/>
      <c r="CD95" s="146"/>
      <c r="CE95" s="185"/>
      <c r="CF95" s="36"/>
    </row>
    <row r="96" spans="1:84" s="92" customFormat="1" x14ac:dyDescent="0.35">
      <c r="A96" s="118"/>
      <c r="B96" s="46"/>
      <c r="C96" s="243" t="str">
        <f>IF(E96="","",C94+1)</f>
        <v/>
      </c>
      <c r="D96" s="46"/>
      <c r="E96" s="4"/>
      <c r="F96" s="119"/>
      <c r="H96" s="120"/>
      <c r="I96" s="13">
        <v>0</v>
      </c>
      <c r="J96" s="125"/>
      <c r="K96" s="126"/>
      <c r="L96" s="127"/>
      <c r="M96" s="13">
        <v>0</v>
      </c>
      <c r="N96" s="124"/>
      <c r="O96" s="13">
        <v>0</v>
      </c>
      <c r="P96" s="119"/>
      <c r="R96" s="120"/>
      <c r="S96" s="5"/>
      <c r="T96" s="121"/>
      <c r="U96" s="5"/>
      <c r="V96" s="121"/>
      <c r="W96" s="5"/>
      <c r="X96" s="122"/>
      <c r="Y96" s="40"/>
      <c r="Z96" s="123"/>
      <c r="AA96" s="15">
        <v>0</v>
      </c>
      <c r="AB96" s="122"/>
      <c r="AC96" s="40"/>
      <c r="AD96" s="123"/>
      <c r="AE96" s="209">
        <f>IFERROR(ROUNDUP((S96-((S96/(SUM(S96,U96,W96)))*AA96)),0),0)</f>
        <v>0</v>
      </c>
      <c r="AF96" s="121"/>
      <c r="AG96" s="209">
        <f>IFERROR(ROUNDUP((U96-((U96/(SUM(S96,U96,W96)))*AA96)),0),0)</f>
        <v>0</v>
      </c>
      <c r="AH96" s="121"/>
      <c r="AI96" s="209">
        <f>IFERROR(ROUNDDOWN((W96-((W96/(SUM(S96,U96,W96)))*AA96)),0),0)</f>
        <v>0</v>
      </c>
      <c r="AJ96" s="119"/>
      <c r="AL96" s="120"/>
      <c r="AM96" s="13"/>
      <c r="AN96" s="124"/>
      <c r="AO96" s="13"/>
      <c r="AP96" s="124"/>
      <c r="AQ96" s="13"/>
      <c r="AR96" s="125"/>
      <c r="AS96" s="126"/>
      <c r="AT96" s="127"/>
      <c r="AU96" s="210">
        <f>$I96</f>
        <v>0</v>
      </c>
      <c r="AV96" s="125"/>
      <c r="AW96" s="126"/>
      <c r="AX96" s="127"/>
      <c r="AY96" s="217">
        <f t="shared" si="3"/>
        <v>0</v>
      </c>
      <c r="AZ96" s="125"/>
      <c r="BA96" s="126"/>
      <c r="BB96" s="127"/>
      <c r="BC96" s="210">
        <f t="shared" si="4"/>
        <v>0</v>
      </c>
      <c r="BD96" s="125"/>
      <c r="BE96" s="126"/>
      <c r="BF96" s="127"/>
      <c r="BG96" s="13"/>
      <c r="BH96" s="119"/>
      <c r="BJ96" s="120"/>
      <c r="BK96" s="5"/>
      <c r="BL96" s="121"/>
      <c r="BM96" s="5"/>
      <c r="BN96" s="121"/>
      <c r="BO96" s="5"/>
      <c r="BP96" s="119"/>
      <c r="BR96" s="120"/>
      <c r="BS96" s="13"/>
      <c r="BT96" s="124"/>
      <c r="BU96" s="13"/>
      <c r="BV96" s="124"/>
      <c r="BW96" s="13"/>
      <c r="BX96" s="125"/>
      <c r="BY96" s="126"/>
      <c r="BZ96" s="127"/>
      <c r="CA96" s="210">
        <f t="shared" si="5"/>
        <v>0</v>
      </c>
      <c r="CB96" s="125"/>
      <c r="CC96" s="126"/>
      <c r="CD96" s="127"/>
      <c r="CE96" s="518">
        <f>($BC96+$BG96+$CA96)</f>
        <v>0</v>
      </c>
      <c r="CF96" s="119"/>
    </row>
    <row r="97" spans="1:84" ht="5.15" customHeight="1" x14ac:dyDescent="0.35">
      <c r="A97" s="115"/>
      <c r="B97" s="32"/>
      <c r="C97" s="46"/>
      <c r="D97" s="32"/>
      <c r="E97" s="32"/>
      <c r="F97" s="36"/>
      <c r="H97" s="29"/>
      <c r="I97" s="143"/>
      <c r="J97" s="144"/>
      <c r="K97" s="145"/>
      <c r="L97" s="146"/>
      <c r="M97" s="143"/>
      <c r="N97" s="143"/>
      <c r="O97" s="143"/>
      <c r="P97" s="36"/>
      <c r="R97" s="29"/>
      <c r="S97" s="139"/>
      <c r="T97" s="139"/>
      <c r="U97" s="139"/>
      <c r="V97" s="139"/>
      <c r="W97" s="139"/>
      <c r="X97" s="140"/>
      <c r="Y97" s="141"/>
      <c r="Z97" s="142"/>
      <c r="AA97" s="139"/>
      <c r="AB97" s="140"/>
      <c r="AC97" s="141"/>
      <c r="AD97" s="142"/>
      <c r="AE97" s="121"/>
      <c r="AF97" s="139"/>
      <c r="AG97" s="121"/>
      <c r="AH97" s="139"/>
      <c r="AI97" s="121"/>
      <c r="AJ97" s="36"/>
      <c r="AL97" s="29"/>
      <c r="AM97" s="143"/>
      <c r="AN97" s="143"/>
      <c r="AO97" s="143"/>
      <c r="AP97" s="143"/>
      <c r="AQ97" s="143"/>
      <c r="AR97" s="144"/>
      <c r="AS97" s="145"/>
      <c r="AT97" s="146"/>
      <c r="AU97" s="143"/>
      <c r="AV97" s="144"/>
      <c r="AW97" s="145"/>
      <c r="AX97" s="146"/>
      <c r="AY97" s="539"/>
      <c r="AZ97" s="144"/>
      <c r="BA97" s="145"/>
      <c r="BB97" s="146"/>
      <c r="BC97" s="124"/>
      <c r="BD97" s="144"/>
      <c r="BE97" s="145"/>
      <c r="BF97" s="146"/>
      <c r="BG97" s="153"/>
      <c r="BH97" s="36"/>
      <c r="BJ97" s="29"/>
      <c r="BK97" s="139"/>
      <c r="BL97" s="139"/>
      <c r="BM97" s="139"/>
      <c r="BN97" s="139"/>
      <c r="BO97" s="139"/>
      <c r="BP97" s="36"/>
      <c r="BR97" s="29"/>
      <c r="BS97" s="143"/>
      <c r="BT97" s="143"/>
      <c r="BU97" s="143"/>
      <c r="BV97" s="143"/>
      <c r="BW97" s="143"/>
      <c r="BX97" s="144"/>
      <c r="BY97" s="145"/>
      <c r="BZ97" s="146"/>
      <c r="CA97" s="124"/>
      <c r="CB97" s="144"/>
      <c r="CC97" s="145"/>
      <c r="CD97" s="146"/>
      <c r="CE97" s="185"/>
      <c r="CF97" s="36"/>
    </row>
    <row r="98" spans="1:84" s="92" customFormat="1" x14ac:dyDescent="0.35">
      <c r="A98" s="118"/>
      <c r="B98" s="46"/>
      <c r="C98" s="243" t="str">
        <f>IF(E98="","",C96+1)</f>
        <v/>
      </c>
      <c r="D98" s="46"/>
      <c r="E98" s="4"/>
      <c r="F98" s="119"/>
      <c r="H98" s="120"/>
      <c r="I98" s="13">
        <v>0</v>
      </c>
      <c r="J98" s="125"/>
      <c r="K98" s="126"/>
      <c r="L98" s="127"/>
      <c r="M98" s="13">
        <v>0</v>
      </c>
      <c r="N98" s="124"/>
      <c r="O98" s="13">
        <v>0</v>
      </c>
      <c r="P98" s="119"/>
      <c r="R98" s="120"/>
      <c r="S98" s="5"/>
      <c r="T98" s="121"/>
      <c r="U98" s="5"/>
      <c r="V98" s="121"/>
      <c r="W98" s="5"/>
      <c r="X98" s="122"/>
      <c r="Y98" s="40"/>
      <c r="Z98" s="123"/>
      <c r="AA98" s="15">
        <v>0</v>
      </c>
      <c r="AB98" s="122"/>
      <c r="AC98" s="40"/>
      <c r="AD98" s="123"/>
      <c r="AE98" s="209">
        <f>IFERROR(ROUNDUP((S98-((S98/(SUM(S98,U98,W98)))*AA98)),0),0)</f>
        <v>0</v>
      </c>
      <c r="AF98" s="121"/>
      <c r="AG98" s="209">
        <f>IFERROR(ROUNDUP((U98-((U98/(SUM(S98,U98,W98)))*AA98)),0),0)</f>
        <v>0</v>
      </c>
      <c r="AH98" s="121"/>
      <c r="AI98" s="209">
        <f>IFERROR(ROUNDDOWN((W98-((W98/(SUM(S98,U98,W98)))*AA98)),0),0)</f>
        <v>0</v>
      </c>
      <c r="AJ98" s="119"/>
      <c r="AL98" s="120"/>
      <c r="AM98" s="13"/>
      <c r="AN98" s="124"/>
      <c r="AO98" s="13"/>
      <c r="AP98" s="124"/>
      <c r="AQ98" s="13"/>
      <c r="AR98" s="125"/>
      <c r="AS98" s="126"/>
      <c r="AT98" s="127"/>
      <c r="AU98" s="210">
        <f>$I98</f>
        <v>0</v>
      </c>
      <c r="AV98" s="125"/>
      <c r="AW98" s="126"/>
      <c r="AX98" s="127"/>
      <c r="AY98" s="217">
        <f t="shared" si="3"/>
        <v>0</v>
      </c>
      <c r="AZ98" s="125"/>
      <c r="BA98" s="126"/>
      <c r="BB98" s="127"/>
      <c r="BC98" s="210">
        <f t="shared" si="4"/>
        <v>0</v>
      </c>
      <c r="BD98" s="125"/>
      <c r="BE98" s="126"/>
      <c r="BF98" s="127"/>
      <c r="BG98" s="13"/>
      <c r="BH98" s="119"/>
      <c r="BJ98" s="120"/>
      <c r="BK98" s="5"/>
      <c r="BL98" s="121"/>
      <c r="BM98" s="5"/>
      <c r="BN98" s="121"/>
      <c r="BO98" s="5"/>
      <c r="BP98" s="119"/>
      <c r="BR98" s="120"/>
      <c r="BS98" s="13"/>
      <c r="BT98" s="124"/>
      <c r="BU98" s="13"/>
      <c r="BV98" s="124"/>
      <c r="BW98" s="13"/>
      <c r="BX98" s="125"/>
      <c r="BY98" s="126"/>
      <c r="BZ98" s="127"/>
      <c r="CA98" s="210">
        <f t="shared" si="5"/>
        <v>0</v>
      </c>
      <c r="CB98" s="125"/>
      <c r="CC98" s="126"/>
      <c r="CD98" s="127"/>
      <c r="CE98" s="518">
        <f>($BC98+$BG98+$CA98)</f>
        <v>0</v>
      </c>
      <c r="CF98" s="119"/>
    </row>
    <row r="99" spans="1:84" ht="5.15" customHeight="1" x14ac:dyDescent="0.35">
      <c r="A99" s="115"/>
      <c r="B99" s="32"/>
      <c r="C99" s="46"/>
      <c r="D99" s="32"/>
      <c r="E99" s="32"/>
      <c r="F99" s="36"/>
      <c r="H99" s="29"/>
      <c r="I99" s="143"/>
      <c r="J99" s="144"/>
      <c r="K99" s="145"/>
      <c r="L99" s="146"/>
      <c r="M99" s="143"/>
      <c r="N99" s="143"/>
      <c r="O99" s="143"/>
      <c r="P99" s="36"/>
      <c r="R99" s="29"/>
      <c r="S99" s="139"/>
      <c r="T99" s="139"/>
      <c r="U99" s="139"/>
      <c r="V99" s="139"/>
      <c r="W99" s="139"/>
      <c r="X99" s="140"/>
      <c r="Y99" s="141"/>
      <c r="Z99" s="142"/>
      <c r="AA99" s="139"/>
      <c r="AB99" s="140"/>
      <c r="AC99" s="141"/>
      <c r="AD99" s="142"/>
      <c r="AE99" s="121"/>
      <c r="AF99" s="139"/>
      <c r="AG99" s="121"/>
      <c r="AH99" s="139"/>
      <c r="AI99" s="121"/>
      <c r="AJ99" s="36"/>
      <c r="AL99" s="29"/>
      <c r="AM99" s="143"/>
      <c r="AN99" s="143"/>
      <c r="AO99" s="143"/>
      <c r="AP99" s="143"/>
      <c r="AQ99" s="143"/>
      <c r="AR99" s="144"/>
      <c r="AS99" s="145"/>
      <c r="AT99" s="146"/>
      <c r="AU99" s="143"/>
      <c r="AV99" s="144"/>
      <c r="AW99" s="145"/>
      <c r="AX99" s="146"/>
      <c r="AY99" s="539"/>
      <c r="AZ99" s="144"/>
      <c r="BA99" s="145"/>
      <c r="BB99" s="146"/>
      <c r="BC99" s="124"/>
      <c r="BD99" s="144"/>
      <c r="BE99" s="145"/>
      <c r="BF99" s="146"/>
      <c r="BG99" s="153"/>
      <c r="BH99" s="36"/>
      <c r="BJ99" s="29"/>
      <c r="BK99" s="139"/>
      <c r="BL99" s="139"/>
      <c r="BM99" s="139"/>
      <c r="BN99" s="139"/>
      <c r="BO99" s="139"/>
      <c r="BP99" s="36"/>
      <c r="BR99" s="29"/>
      <c r="BS99" s="143"/>
      <c r="BT99" s="143"/>
      <c r="BU99" s="143"/>
      <c r="BV99" s="143"/>
      <c r="BW99" s="143"/>
      <c r="BX99" s="144"/>
      <c r="BY99" s="145"/>
      <c r="BZ99" s="146"/>
      <c r="CA99" s="124"/>
      <c r="CB99" s="144"/>
      <c r="CC99" s="145"/>
      <c r="CD99" s="146"/>
      <c r="CE99" s="185"/>
      <c r="CF99" s="36"/>
    </row>
    <row r="100" spans="1:84" s="92" customFormat="1" x14ac:dyDescent="0.35">
      <c r="A100" s="118"/>
      <c r="B100" s="46"/>
      <c r="C100" s="243" t="str">
        <f>IF(E100="","",C98+1)</f>
        <v/>
      </c>
      <c r="D100" s="46"/>
      <c r="E100" s="4"/>
      <c r="F100" s="119"/>
      <c r="H100" s="120"/>
      <c r="I100" s="13">
        <v>0</v>
      </c>
      <c r="J100" s="125"/>
      <c r="K100" s="126"/>
      <c r="L100" s="127"/>
      <c r="M100" s="13">
        <v>0</v>
      </c>
      <c r="N100" s="124"/>
      <c r="O100" s="13">
        <v>0</v>
      </c>
      <c r="P100" s="119"/>
      <c r="R100" s="120"/>
      <c r="S100" s="5"/>
      <c r="T100" s="121"/>
      <c r="U100" s="5"/>
      <c r="V100" s="121"/>
      <c r="W100" s="5"/>
      <c r="X100" s="122"/>
      <c r="Y100" s="40"/>
      <c r="Z100" s="123"/>
      <c r="AA100" s="15">
        <v>0</v>
      </c>
      <c r="AB100" s="122"/>
      <c r="AC100" s="40"/>
      <c r="AD100" s="123"/>
      <c r="AE100" s="209">
        <f>IFERROR(ROUNDUP((S100-((S100/(SUM(S100,U100,W100)))*AA100)),0),0)</f>
        <v>0</v>
      </c>
      <c r="AF100" s="121"/>
      <c r="AG100" s="209">
        <f>IFERROR(ROUNDUP((U100-((U100/(SUM(S100,U100,W100)))*AA100)),0),0)</f>
        <v>0</v>
      </c>
      <c r="AH100" s="121"/>
      <c r="AI100" s="209">
        <f>IFERROR(ROUNDDOWN((W100-((W100/(SUM(S100,U100,W100)))*AA100)),0),0)</f>
        <v>0</v>
      </c>
      <c r="AJ100" s="119"/>
      <c r="AL100" s="120"/>
      <c r="AM100" s="13"/>
      <c r="AN100" s="124"/>
      <c r="AO100" s="13"/>
      <c r="AP100" s="124"/>
      <c r="AQ100" s="13"/>
      <c r="AR100" s="125"/>
      <c r="AS100" s="126"/>
      <c r="AT100" s="127"/>
      <c r="AU100" s="210">
        <f>$I100</f>
        <v>0</v>
      </c>
      <c r="AV100" s="125"/>
      <c r="AW100" s="126"/>
      <c r="AX100" s="127"/>
      <c r="AY100" s="217">
        <f t="shared" si="3"/>
        <v>0</v>
      </c>
      <c r="AZ100" s="125"/>
      <c r="BA100" s="126"/>
      <c r="BB100" s="127"/>
      <c r="BC100" s="210">
        <f t="shared" si="4"/>
        <v>0</v>
      </c>
      <c r="BD100" s="125"/>
      <c r="BE100" s="126"/>
      <c r="BF100" s="127"/>
      <c r="BG100" s="13"/>
      <c r="BH100" s="119"/>
      <c r="BJ100" s="120"/>
      <c r="BK100" s="5"/>
      <c r="BL100" s="121"/>
      <c r="BM100" s="5"/>
      <c r="BN100" s="121"/>
      <c r="BO100" s="5"/>
      <c r="BP100" s="119"/>
      <c r="BR100" s="120"/>
      <c r="BS100" s="13"/>
      <c r="BT100" s="124"/>
      <c r="BU100" s="13"/>
      <c r="BV100" s="124"/>
      <c r="BW100" s="13"/>
      <c r="BX100" s="125"/>
      <c r="BY100" s="126"/>
      <c r="BZ100" s="127"/>
      <c r="CA100" s="210">
        <f t="shared" si="5"/>
        <v>0</v>
      </c>
      <c r="CB100" s="125"/>
      <c r="CC100" s="126"/>
      <c r="CD100" s="127"/>
      <c r="CE100" s="518">
        <f>($BC100+$BG100+$CA100)</f>
        <v>0</v>
      </c>
      <c r="CF100" s="119"/>
    </row>
    <row r="101" spans="1:84" ht="5.15" customHeight="1" x14ac:dyDescent="0.35">
      <c r="A101" s="115"/>
      <c r="B101" s="32"/>
      <c r="C101" s="46"/>
      <c r="D101" s="32"/>
      <c r="E101" s="32"/>
      <c r="F101" s="36"/>
      <c r="H101" s="29"/>
      <c r="I101" s="143"/>
      <c r="J101" s="144"/>
      <c r="K101" s="145"/>
      <c r="L101" s="146"/>
      <c r="M101" s="143"/>
      <c r="N101" s="143"/>
      <c r="O101" s="143"/>
      <c r="P101" s="36"/>
      <c r="R101" s="29"/>
      <c r="S101" s="139"/>
      <c r="T101" s="139"/>
      <c r="U101" s="139"/>
      <c r="V101" s="139"/>
      <c r="W101" s="139"/>
      <c r="X101" s="140"/>
      <c r="Y101" s="141"/>
      <c r="Z101" s="142"/>
      <c r="AA101" s="139"/>
      <c r="AB101" s="140"/>
      <c r="AC101" s="141"/>
      <c r="AD101" s="142"/>
      <c r="AE101" s="121"/>
      <c r="AF101" s="139"/>
      <c r="AG101" s="121"/>
      <c r="AH101" s="139"/>
      <c r="AI101" s="121"/>
      <c r="AJ101" s="36"/>
      <c r="AL101" s="29"/>
      <c r="AM101" s="143"/>
      <c r="AN101" s="143"/>
      <c r="AO101" s="143"/>
      <c r="AP101" s="143"/>
      <c r="AQ101" s="143"/>
      <c r="AR101" s="144"/>
      <c r="AS101" s="145"/>
      <c r="AT101" s="146"/>
      <c r="AU101" s="143"/>
      <c r="AV101" s="144"/>
      <c r="AW101" s="145"/>
      <c r="AX101" s="146"/>
      <c r="AY101" s="539"/>
      <c r="AZ101" s="144"/>
      <c r="BA101" s="145"/>
      <c r="BB101" s="146"/>
      <c r="BC101" s="124"/>
      <c r="BD101" s="144"/>
      <c r="BE101" s="145"/>
      <c r="BF101" s="146"/>
      <c r="BG101" s="153"/>
      <c r="BH101" s="36"/>
      <c r="BJ101" s="29"/>
      <c r="BK101" s="139"/>
      <c r="BL101" s="139"/>
      <c r="BM101" s="139"/>
      <c r="BN101" s="139"/>
      <c r="BO101" s="139"/>
      <c r="BP101" s="36"/>
      <c r="BR101" s="29"/>
      <c r="BS101" s="143"/>
      <c r="BT101" s="143"/>
      <c r="BU101" s="143"/>
      <c r="BV101" s="143"/>
      <c r="BW101" s="143"/>
      <c r="BX101" s="144"/>
      <c r="BY101" s="145"/>
      <c r="BZ101" s="146"/>
      <c r="CA101" s="124"/>
      <c r="CB101" s="144"/>
      <c r="CC101" s="145"/>
      <c r="CD101" s="146"/>
      <c r="CE101" s="185"/>
      <c r="CF101" s="36"/>
    </row>
    <row r="102" spans="1:84" s="92" customFormat="1" x14ac:dyDescent="0.35">
      <c r="A102" s="118"/>
      <c r="B102" s="46"/>
      <c r="C102" s="243" t="str">
        <f>IF(E102="","",C100+1)</f>
        <v/>
      </c>
      <c r="D102" s="46"/>
      <c r="E102" s="4"/>
      <c r="F102" s="119"/>
      <c r="H102" s="120"/>
      <c r="I102" s="13">
        <v>0</v>
      </c>
      <c r="J102" s="125"/>
      <c r="K102" s="126"/>
      <c r="L102" s="127"/>
      <c r="M102" s="13">
        <v>0</v>
      </c>
      <c r="N102" s="124"/>
      <c r="O102" s="13">
        <v>0</v>
      </c>
      <c r="P102" s="119"/>
      <c r="R102" s="120"/>
      <c r="S102" s="5"/>
      <c r="T102" s="121"/>
      <c r="U102" s="5"/>
      <c r="V102" s="121"/>
      <c r="W102" s="5"/>
      <c r="X102" s="122"/>
      <c r="Y102" s="40"/>
      <c r="Z102" s="123"/>
      <c r="AA102" s="15">
        <v>0</v>
      </c>
      <c r="AB102" s="122"/>
      <c r="AC102" s="40"/>
      <c r="AD102" s="123"/>
      <c r="AE102" s="209">
        <f>IFERROR(ROUNDUP((S102-((S102/(SUM(S102,U102,W102)))*AA102)),0),0)</f>
        <v>0</v>
      </c>
      <c r="AF102" s="121"/>
      <c r="AG102" s="209">
        <f>IFERROR(ROUNDUP((U102-((U102/(SUM(S102,U102,W102)))*AA102)),0),0)</f>
        <v>0</v>
      </c>
      <c r="AH102" s="121"/>
      <c r="AI102" s="209">
        <f>IFERROR(ROUNDDOWN((W102-((W102/(SUM(S102,U102,W102)))*AA102)),0),0)</f>
        <v>0</v>
      </c>
      <c r="AJ102" s="119"/>
      <c r="AL102" s="120"/>
      <c r="AM102" s="13"/>
      <c r="AN102" s="124"/>
      <c r="AO102" s="13"/>
      <c r="AP102" s="124"/>
      <c r="AQ102" s="13"/>
      <c r="AR102" s="125"/>
      <c r="AS102" s="126"/>
      <c r="AT102" s="127"/>
      <c r="AU102" s="210">
        <f>$I102</f>
        <v>0</v>
      </c>
      <c r="AV102" s="125"/>
      <c r="AW102" s="126"/>
      <c r="AX102" s="127"/>
      <c r="AY102" s="217">
        <f t="shared" si="3"/>
        <v>0</v>
      </c>
      <c r="AZ102" s="125"/>
      <c r="BA102" s="126"/>
      <c r="BB102" s="127"/>
      <c r="BC102" s="210">
        <f t="shared" si="4"/>
        <v>0</v>
      </c>
      <c r="BD102" s="125"/>
      <c r="BE102" s="126"/>
      <c r="BF102" s="127"/>
      <c r="BG102" s="13"/>
      <c r="BH102" s="119"/>
      <c r="BJ102" s="120"/>
      <c r="BK102" s="5"/>
      <c r="BL102" s="121"/>
      <c r="BM102" s="5"/>
      <c r="BN102" s="121"/>
      <c r="BO102" s="5"/>
      <c r="BP102" s="119"/>
      <c r="BR102" s="120"/>
      <c r="BS102" s="13"/>
      <c r="BT102" s="124"/>
      <c r="BU102" s="13"/>
      <c r="BV102" s="124"/>
      <c r="BW102" s="13"/>
      <c r="BX102" s="125"/>
      <c r="BY102" s="126"/>
      <c r="BZ102" s="127"/>
      <c r="CA102" s="210">
        <f t="shared" si="5"/>
        <v>0</v>
      </c>
      <c r="CB102" s="125"/>
      <c r="CC102" s="126"/>
      <c r="CD102" s="127"/>
      <c r="CE102" s="518">
        <f>($BC102+$BG102+$CA102)</f>
        <v>0</v>
      </c>
      <c r="CF102" s="119"/>
    </row>
    <row r="103" spans="1:84" ht="5.15" customHeight="1" x14ac:dyDescent="0.35">
      <c r="A103" s="115"/>
      <c r="B103" s="32"/>
      <c r="C103" s="46"/>
      <c r="D103" s="32"/>
      <c r="E103" s="32"/>
      <c r="F103" s="36"/>
      <c r="H103" s="29"/>
      <c r="I103" s="143"/>
      <c r="J103" s="144"/>
      <c r="K103" s="145"/>
      <c r="L103" s="146"/>
      <c r="M103" s="143"/>
      <c r="N103" s="143"/>
      <c r="O103" s="143"/>
      <c r="P103" s="36"/>
      <c r="R103" s="29"/>
      <c r="S103" s="139"/>
      <c r="T103" s="139"/>
      <c r="U103" s="139"/>
      <c r="V103" s="139"/>
      <c r="W103" s="139"/>
      <c r="X103" s="140"/>
      <c r="Y103" s="141"/>
      <c r="Z103" s="142"/>
      <c r="AA103" s="139"/>
      <c r="AB103" s="140"/>
      <c r="AC103" s="141"/>
      <c r="AD103" s="142"/>
      <c r="AE103" s="121"/>
      <c r="AF103" s="139"/>
      <c r="AG103" s="121"/>
      <c r="AH103" s="139"/>
      <c r="AI103" s="121"/>
      <c r="AJ103" s="36"/>
      <c r="AL103" s="29"/>
      <c r="AM103" s="143"/>
      <c r="AN103" s="143"/>
      <c r="AO103" s="143"/>
      <c r="AP103" s="143"/>
      <c r="AQ103" s="143"/>
      <c r="AR103" s="144"/>
      <c r="AS103" s="145"/>
      <c r="AT103" s="146"/>
      <c r="AU103" s="143"/>
      <c r="AV103" s="144"/>
      <c r="AW103" s="145"/>
      <c r="AX103" s="146"/>
      <c r="AY103" s="539"/>
      <c r="AZ103" s="144"/>
      <c r="BA103" s="145"/>
      <c r="BB103" s="146"/>
      <c r="BC103" s="124"/>
      <c r="BD103" s="144"/>
      <c r="BE103" s="145"/>
      <c r="BF103" s="146"/>
      <c r="BG103" s="153"/>
      <c r="BH103" s="36"/>
      <c r="BJ103" s="29"/>
      <c r="BK103" s="139"/>
      <c r="BL103" s="139"/>
      <c r="BM103" s="139"/>
      <c r="BN103" s="139"/>
      <c r="BO103" s="139"/>
      <c r="BP103" s="36"/>
      <c r="BR103" s="29"/>
      <c r="BS103" s="143"/>
      <c r="BT103" s="143"/>
      <c r="BU103" s="143"/>
      <c r="BV103" s="143"/>
      <c r="BW103" s="143"/>
      <c r="BX103" s="144"/>
      <c r="BY103" s="145"/>
      <c r="BZ103" s="146"/>
      <c r="CA103" s="124"/>
      <c r="CB103" s="144"/>
      <c r="CC103" s="145"/>
      <c r="CD103" s="146"/>
      <c r="CE103" s="185"/>
      <c r="CF103" s="36"/>
    </row>
    <row r="104" spans="1:84" s="92" customFormat="1" x14ac:dyDescent="0.35">
      <c r="A104" s="118"/>
      <c r="B104" s="46"/>
      <c r="C104" s="243" t="str">
        <f>IF(E104="","",C102+1)</f>
        <v/>
      </c>
      <c r="D104" s="46"/>
      <c r="E104" s="4"/>
      <c r="F104" s="119"/>
      <c r="H104" s="120"/>
      <c r="I104" s="13">
        <v>0</v>
      </c>
      <c r="J104" s="125"/>
      <c r="K104" s="126"/>
      <c r="L104" s="127"/>
      <c r="M104" s="13">
        <v>0</v>
      </c>
      <c r="N104" s="124"/>
      <c r="O104" s="13">
        <v>0</v>
      </c>
      <c r="P104" s="119"/>
      <c r="R104" s="120"/>
      <c r="S104" s="5"/>
      <c r="T104" s="121"/>
      <c r="U104" s="5"/>
      <c r="V104" s="121"/>
      <c r="W104" s="5"/>
      <c r="X104" s="122"/>
      <c r="Y104" s="40"/>
      <c r="Z104" s="123"/>
      <c r="AA104" s="15">
        <v>0</v>
      </c>
      <c r="AB104" s="122"/>
      <c r="AC104" s="40"/>
      <c r="AD104" s="123"/>
      <c r="AE104" s="209">
        <f>IFERROR(ROUNDUP((S104-((S104/(SUM(S104,U104,W104)))*AA104)),0),0)</f>
        <v>0</v>
      </c>
      <c r="AF104" s="121"/>
      <c r="AG104" s="209">
        <f>IFERROR(ROUNDUP((U104-((U104/(SUM(S104,U104,W104)))*AA104)),0),0)</f>
        <v>0</v>
      </c>
      <c r="AH104" s="121"/>
      <c r="AI104" s="209">
        <f>IFERROR(ROUNDDOWN((W104-((W104/(SUM(S104,U104,W104)))*AA104)),0),0)</f>
        <v>0</v>
      </c>
      <c r="AJ104" s="119"/>
      <c r="AL104" s="120"/>
      <c r="AM104" s="13"/>
      <c r="AN104" s="124"/>
      <c r="AO104" s="13"/>
      <c r="AP104" s="124"/>
      <c r="AQ104" s="13"/>
      <c r="AR104" s="125"/>
      <c r="AS104" s="126"/>
      <c r="AT104" s="127"/>
      <c r="AU104" s="210">
        <f>$I104</f>
        <v>0</v>
      </c>
      <c r="AV104" s="125"/>
      <c r="AW104" s="126"/>
      <c r="AX104" s="127"/>
      <c r="AY104" s="217">
        <f t="shared" si="3"/>
        <v>0</v>
      </c>
      <c r="AZ104" s="125"/>
      <c r="BA104" s="126"/>
      <c r="BB104" s="127"/>
      <c r="BC104" s="210">
        <f t="shared" si="4"/>
        <v>0</v>
      </c>
      <c r="BD104" s="125"/>
      <c r="BE104" s="126"/>
      <c r="BF104" s="127"/>
      <c r="BG104" s="13"/>
      <c r="BH104" s="119"/>
      <c r="BJ104" s="120"/>
      <c r="BK104" s="5"/>
      <c r="BL104" s="121"/>
      <c r="BM104" s="5"/>
      <c r="BN104" s="121"/>
      <c r="BO104" s="5"/>
      <c r="BP104" s="119"/>
      <c r="BR104" s="120"/>
      <c r="BS104" s="13"/>
      <c r="BT104" s="124"/>
      <c r="BU104" s="13"/>
      <c r="BV104" s="124"/>
      <c r="BW104" s="13"/>
      <c r="BX104" s="125"/>
      <c r="BY104" s="126"/>
      <c r="BZ104" s="127"/>
      <c r="CA104" s="210">
        <f t="shared" si="5"/>
        <v>0</v>
      </c>
      <c r="CB104" s="125"/>
      <c r="CC104" s="126"/>
      <c r="CD104" s="127"/>
      <c r="CE104" s="518">
        <f>($BC104+$BG104+$CA104)</f>
        <v>0</v>
      </c>
      <c r="CF104" s="119"/>
    </row>
    <row r="105" spans="1:84" ht="5.15" customHeight="1" x14ac:dyDescent="0.35">
      <c r="A105" s="115"/>
      <c r="B105" s="32"/>
      <c r="C105" s="46"/>
      <c r="D105" s="32"/>
      <c r="E105" s="32"/>
      <c r="F105" s="36"/>
      <c r="H105" s="29"/>
      <c r="I105" s="143"/>
      <c r="J105" s="144"/>
      <c r="K105" s="145"/>
      <c r="L105" s="146"/>
      <c r="M105" s="143"/>
      <c r="N105" s="143"/>
      <c r="O105" s="143"/>
      <c r="P105" s="36"/>
      <c r="R105" s="29"/>
      <c r="S105" s="139"/>
      <c r="T105" s="139"/>
      <c r="U105" s="139"/>
      <c r="V105" s="139"/>
      <c r="W105" s="139"/>
      <c r="X105" s="140"/>
      <c r="Y105" s="141"/>
      <c r="Z105" s="142"/>
      <c r="AA105" s="139"/>
      <c r="AB105" s="140"/>
      <c r="AC105" s="141"/>
      <c r="AD105" s="142"/>
      <c r="AE105" s="121"/>
      <c r="AF105" s="139"/>
      <c r="AG105" s="121"/>
      <c r="AH105" s="139"/>
      <c r="AI105" s="121"/>
      <c r="AJ105" s="36"/>
      <c r="AL105" s="29"/>
      <c r="AM105" s="143"/>
      <c r="AN105" s="143"/>
      <c r="AO105" s="143"/>
      <c r="AP105" s="143"/>
      <c r="AQ105" s="143"/>
      <c r="AR105" s="144"/>
      <c r="AS105" s="145"/>
      <c r="AT105" s="146"/>
      <c r="AU105" s="143"/>
      <c r="AV105" s="144"/>
      <c r="AW105" s="145"/>
      <c r="AX105" s="146"/>
      <c r="AY105" s="539"/>
      <c r="AZ105" s="144"/>
      <c r="BA105" s="145"/>
      <c r="BB105" s="146"/>
      <c r="BC105" s="124"/>
      <c r="BD105" s="144"/>
      <c r="BE105" s="145"/>
      <c r="BF105" s="146"/>
      <c r="BG105" s="153"/>
      <c r="BH105" s="36"/>
      <c r="BJ105" s="29"/>
      <c r="BK105" s="139"/>
      <c r="BL105" s="139"/>
      <c r="BM105" s="139"/>
      <c r="BN105" s="139"/>
      <c r="BO105" s="139"/>
      <c r="BP105" s="36"/>
      <c r="BR105" s="29"/>
      <c r="BS105" s="143"/>
      <c r="BT105" s="143"/>
      <c r="BU105" s="143"/>
      <c r="BV105" s="143"/>
      <c r="BW105" s="143"/>
      <c r="BX105" s="144"/>
      <c r="BY105" s="145"/>
      <c r="BZ105" s="146"/>
      <c r="CA105" s="124"/>
      <c r="CB105" s="144"/>
      <c r="CC105" s="145"/>
      <c r="CD105" s="146"/>
      <c r="CE105" s="185"/>
      <c r="CF105" s="36"/>
    </row>
    <row r="106" spans="1:84" s="92" customFormat="1" x14ac:dyDescent="0.35">
      <c r="A106" s="118"/>
      <c r="B106" s="46"/>
      <c r="C106" s="243" t="str">
        <f>IF(E106="","",C104+1)</f>
        <v/>
      </c>
      <c r="D106" s="46"/>
      <c r="E106" s="4"/>
      <c r="F106" s="119"/>
      <c r="H106" s="120"/>
      <c r="I106" s="13">
        <v>0</v>
      </c>
      <c r="J106" s="125"/>
      <c r="K106" s="126"/>
      <c r="L106" s="127"/>
      <c r="M106" s="13">
        <v>0</v>
      </c>
      <c r="N106" s="124"/>
      <c r="O106" s="13">
        <v>0</v>
      </c>
      <c r="P106" s="119"/>
      <c r="R106" s="120"/>
      <c r="S106" s="5"/>
      <c r="T106" s="121"/>
      <c r="U106" s="5"/>
      <c r="V106" s="121"/>
      <c r="W106" s="5"/>
      <c r="X106" s="122"/>
      <c r="Y106" s="40"/>
      <c r="Z106" s="123"/>
      <c r="AA106" s="15">
        <v>0</v>
      </c>
      <c r="AB106" s="122"/>
      <c r="AC106" s="40"/>
      <c r="AD106" s="123"/>
      <c r="AE106" s="209">
        <f>IFERROR(ROUNDUP((S106-((S106/(SUM(S106,U106,W106)))*AA106)),0),0)</f>
        <v>0</v>
      </c>
      <c r="AF106" s="121"/>
      <c r="AG106" s="209">
        <f>IFERROR(ROUNDUP((U106-((U106/(SUM(S106,U106,W106)))*AA106)),0),0)</f>
        <v>0</v>
      </c>
      <c r="AH106" s="121"/>
      <c r="AI106" s="209">
        <f>IFERROR(ROUNDDOWN((W106-((W106/(SUM(S106,U106,W106)))*AA106)),0),0)</f>
        <v>0</v>
      </c>
      <c r="AJ106" s="119"/>
      <c r="AL106" s="120"/>
      <c r="AM106" s="13"/>
      <c r="AN106" s="124"/>
      <c r="AO106" s="13"/>
      <c r="AP106" s="124"/>
      <c r="AQ106" s="13"/>
      <c r="AR106" s="125"/>
      <c r="AS106" s="126"/>
      <c r="AT106" s="127"/>
      <c r="AU106" s="210">
        <f>$I106</f>
        <v>0</v>
      </c>
      <c r="AV106" s="125"/>
      <c r="AW106" s="126"/>
      <c r="AX106" s="127"/>
      <c r="AY106" s="217">
        <f t="shared" si="3"/>
        <v>0</v>
      </c>
      <c r="AZ106" s="125"/>
      <c r="BA106" s="126"/>
      <c r="BB106" s="127"/>
      <c r="BC106" s="210">
        <f t="shared" si="4"/>
        <v>0</v>
      </c>
      <c r="BD106" s="125"/>
      <c r="BE106" s="126"/>
      <c r="BF106" s="127"/>
      <c r="BG106" s="13"/>
      <c r="BH106" s="119"/>
      <c r="BJ106" s="120"/>
      <c r="BK106" s="5"/>
      <c r="BL106" s="121"/>
      <c r="BM106" s="5"/>
      <c r="BN106" s="121"/>
      <c r="BO106" s="5"/>
      <c r="BP106" s="119"/>
      <c r="BR106" s="120"/>
      <c r="BS106" s="13"/>
      <c r="BT106" s="124"/>
      <c r="BU106" s="13"/>
      <c r="BV106" s="124"/>
      <c r="BW106" s="13"/>
      <c r="BX106" s="125"/>
      <c r="BY106" s="126"/>
      <c r="BZ106" s="127"/>
      <c r="CA106" s="210">
        <f t="shared" si="5"/>
        <v>0</v>
      </c>
      <c r="CB106" s="125"/>
      <c r="CC106" s="126"/>
      <c r="CD106" s="127"/>
      <c r="CE106" s="518">
        <f>($BC106+$BG106+$CA106)</f>
        <v>0</v>
      </c>
      <c r="CF106" s="119"/>
    </row>
    <row r="107" spans="1:84" ht="5.15" customHeight="1" x14ac:dyDescent="0.35">
      <c r="A107" s="115"/>
      <c r="B107" s="32"/>
      <c r="C107" s="46"/>
      <c r="D107" s="32"/>
      <c r="E107" s="32"/>
      <c r="F107" s="36"/>
      <c r="H107" s="29"/>
      <c r="I107" s="143"/>
      <c r="J107" s="144"/>
      <c r="K107" s="145"/>
      <c r="L107" s="146"/>
      <c r="M107" s="143"/>
      <c r="N107" s="143"/>
      <c r="O107" s="143"/>
      <c r="P107" s="36"/>
      <c r="R107" s="29"/>
      <c r="S107" s="139"/>
      <c r="T107" s="139"/>
      <c r="U107" s="139"/>
      <c r="V107" s="139"/>
      <c r="W107" s="139"/>
      <c r="X107" s="140"/>
      <c r="Y107" s="141"/>
      <c r="Z107" s="142"/>
      <c r="AA107" s="139"/>
      <c r="AB107" s="140"/>
      <c r="AC107" s="141"/>
      <c r="AD107" s="142"/>
      <c r="AE107" s="121"/>
      <c r="AF107" s="139"/>
      <c r="AG107" s="121"/>
      <c r="AH107" s="139"/>
      <c r="AI107" s="121"/>
      <c r="AJ107" s="36"/>
      <c r="AL107" s="29"/>
      <c r="AM107" s="143"/>
      <c r="AN107" s="143"/>
      <c r="AO107" s="143"/>
      <c r="AP107" s="143"/>
      <c r="AQ107" s="143"/>
      <c r="AR107" s="144"/>
      <c r="AS107" s="145"/>
      <c r="AT107" s="146"/>
      <c r="AU107" s="143"/>
      <c r="AV107" s="144"/>
      <c r="AW107" s="145"/>
      <c r="AX107" s="146"/>
      <c r="AY107" s="539"/>
      <c r="AZ107" s="144"/>
      <c r="BA107" s="145"/>
      <c r="BB107" s="146"/>
      <c r="BC107" s="124"/>
      <c r="BD107" s="144"/>
      <c r="BE107" s="145"/>
      <c r="BF107" s="146"/>
      <c r="BG107" s="153"/>
      <c r="BH107" s="36"/>
      <c r="BJ107" s="29"/>
      <c r="BK107" s="139"/>
      <c r="BL107" s="139"/>
      <c r="BM107" s="139"/>
      <c r="BN107" s="139"/>
      <c r="BO107" s="139"/>
      <c r="BP107" s="36"/>
      <c r="BR107" s="29"/>
      <c r="BS107" s="143"/>
      <c r="BT107" s="143"/>
      <c r="BU107" s="143"/>
      <c r="BV107" s="143"/>
      <c r="BW107" s="143"/>
      <c r="BX107" s="144"/>
      <c r="BY107" s="145"/>
      <c r="BZ107" s="146"/>
      <c r="CA107" s="124"/>
      <c r="CB107" s="144"/>
      <c r="CC107" s="145"/>
      <c r="CD107" s="146"/>
      <c r="CE107" s="185"/>
      <c r="CF107" s="36"/>
    </row>
    <row r="108" spans="1:84" s="92" customFormat="1" x14ac:dyDescent="0.35">
      <c r="A108" s="118"/>
      <c r="B108" s="46"/>
      <c r="C108" s="243" t="str">
        <f>IF(E108="","",C106+1)</f>
        <v/>
      </c>
      <c r="D108" s="46"/>
      <c r="E108" s="4"/>
      <c r="F108" s="119"/>
      <c r="H108" s="120"/>
      <c r="I108" s="13">
        <v>0</v>
      </c>
      <c r="J108" s="125"/>
      <c r="K108" s="126"/>
      <c r="L108" s="127"/>
      <c r="M108" s="13">
        <v>0</v>
      </c>
      <c r="N108" s="124"/>
      <c r="O108" s="13">
        <v>0</v>
      </c>
      <c r="P108" s="119"/>
      <c r="R108" s="120"/>
      <c r="S108" s="5"/>
      <c r="T108" s="121"/>
      <c r="U108" s="5"/>
      <c r="V108" s="121"/>
      <c r="W108" s="5"/>
      <c r="X108" s="122"/>
      <c r="Y108" s="40"/>
      <c r="Z108" s="123"/>
      <c r="AA108" s="15">
        <v>0</v>
      </c>
      <c r="AB108" s="122"/>
      <c r="AC108" s="40"/>
      <c r="AD108" s="123"/>
      <c r="AE108" s="209">
        <f>IFERROR(ROUNDUP((S108-((S108/(SUM(S108,U108,W108)))*AA108)),0),0)</f>
        <v>0</v>
      </c>
      <c r="AF108" s="121"/>
      <c r="AG108" s="209">
        <f>IFERROR(ROUNDUP((U108-((U108/(SUM(S108,U108,W108)))*AA108)),0),0)</f>
        <v>0</v>
      </c>
      <c r="AH108" s="121"/>
      <c r="AI108" s="209">
        <f>IFERROR(ROUNDDOWN((W108-((W108/(SUM(S108,U108,W108)))*AA108)),0),0)</f>
        <v>0</v>
      </c>
      <c r="AJ108" s="119"/>
      <c r="AL108" s="120"/>
      <c r="AM108" s="13"/>
      <c r="AN108" s="124"/>
      <c r="AO108" s="13"/>
      <c r="AP108" s="124"/>
      <c r="AQ108" s="13"/>
      <c r="AR108" s="125"/>
      <c r="AS108" s="126"/>
      <c r="AT108" s="127"/>
      <c r="AU108" s="210">
        <f>$I108</f>
        <v>0</v>
      </c>
      <c r="AV108" s="125"/>
      <c r="AW108" s="126"/>
      <c r="AX108" s="127"/>
      <c r="AY108" s="217">
        <f t="shared" si="3"/>
        <v>0</v>
      </c>
      <c r="AZ108" s="125"/>
      <c r="BA108" s="126"/>
      <c r="BB108" s="127"/>
      <c r="BC108" s="210">
        <f t="shared" si="4"/>
        <v>0</v>
      </c>
      <c r="BD108" s="125"/>
      <c r="BE108" s="126"/>
      <c r="BF108" s="127"/>
      <c r="BG108" s="13"/>
      <c r="BH108" s="119"/>
      <c r="BJ108" s="120"/>
      <c r="BK108" s="5"/>
      <c r="BL108" s="121"/>
      <c r="BM108" s="5"/>
      <c r="BN108" s="121"/>
      <c r="BO108" s="5"/>
      <c r="BP108" s="119"/>
      <c r="BR108" s="120"/>
      <c r="BS108" s="13"/>
      <c r="BT108" s="124"/>
      <c r="BU108" s="13"/>
      <c r="BV108" s="124"/>
      <c r="BW108" s="13"/>
      <c r="BX108" s="125"/>
      <c r="BY108" s="126"/>
      <c r="BZ108" s="127"/>
      <c r="CA108" s="210">
        <f t="shared" si="5"/>
        <v>0</v>
      </c>
      <c r="CB108" s="125"/>
      <c r="CC108" s="126"/>
      <c r="CD108" s="127"/>
      <c r="CE108" s="518">
        <f>($BC108+$BG108+$CA108)</f>
        <v>0</v>
      </c>
      <c r="CF108" s="119"/>
    </row>
    <row r="109" spans="1:84" ht="5.15" customHeight="1" x14ac:dyDescent="0.35">
      <c r="A109" s="115"/>
      <c r="B109" s="32"/>
      <c r="C109" s="46"/>
      <c r="D109" s="32"/>
      <c r="E109" s="32"/>
      <c r="F109" s="36"/>
      <c r="H109" s="29"/>
      <c r="I109" s="143"/>
      <c r="J109" s="144"/>
      <c r="K109" s="145"/>
      <c r="L109" s="146"/>
      <c r="M109" s="143"/>
      <c r="N109" s="143"/>
      <c r="O109" s="143"/>
      <c r="P109" s="36"/>
      <c r="R109" s="29"/>
      <c r="S109" s="139"/>
      <c r="T109" s="139"/>
      <c r="U109" s="139"/>
      <c r="V109" s="139"/>
      <c r="W109" s="139"/>
      <c r="X109" s="140"/>
      <c r="Y109" s="141"/>
      <c r="Z109" s="142"/>
      <c r="AA109" s="139"/>
      <c r="AB109" s="140"/>
      <c r="AC109" s="141"/>
      <c r="AD109" s="142"/>
      <c r="AE109" s="121"/>
      <c r="AF109" s="139"/>
      <c r="AG109" s="121"/>
      <c r="AH109" s="139"/>
      <c r="AI109" s="121"/>
      <c r="AJ109" s="36"/>
      <c r="AL109" s="29"/>
      <c r="AM109" s="143"/>
      <c r="AN109" s="143"/>
      <c r="AO109" s="143"/>
      <c r="AP109" s="143"/>
      <c r="AQ109" s="143"/>
      <c r="AR109" s="144"/>
      <c r="AS109" s="145"/>
      <c r="AT109" s="146"/>
      <c r="AU109" s="143"/>
      <c r="AV109" s="144"/>
      <c r="AW109" s="145"/>
      <c r="AX109" s="146"/>
      <c r="AY109" s="539"/>
      <c r="AZ109" s="144"/>
      <c r="BA109" s="145"/>
      <c r="BB109" s="146"/>
      <c r="BC109" s="124"/>
      <c r="BD109" s="144"/>
      <c r="BE109" s="145"/>
      <c r="BF109" s="146"/>
      <c r="BG109" s="153"/>
      <c r="BH109" s="36"/>
      <c r="BJ109" s="29"/>
      <c r="BK109" s="139"/>
      <c r="BL109" s="139"/>
      <c r="BM109" s="139"/>
      <c r="BN109" s="139"/>
      <c r="BO109" s="139"/>
      <c r="BP109" s="36"/>
      <c r="BR109" s="29"/>
      <c r="BS109" s="143"/>
      <c r="BT109" s="143"/>
      <c r="BU109" s="143"/>
      <c r="BV109" s="143"/>
      <c r="BW109" s="143"/>
      <c r="BX109" s="144"/>
      <c r="BY109" s="145"/>
      <c r="BZ109" s="146"/>
      <c r="CA109" s="124"/>
      <c r="CB109" s="144"/>
      <c r="CC109" s="145"/>
      <c r="CD109" s="146"/>
      <c r="CE109" s="185"/>
      <c r="CF109" s="36"/>
    </row>
    <row r="110" spans="1:84" s="92" customFormat="1" x14ac:dyDescent="0.35">
      <c r="A110" s="118"/>
      <c r="B110" s="46"/>
      <c r="C110" s="243" t="str">
        <f>IF(E110="","",C108+1)</f>
        <v/>
      </c>
      <c r="D110" s="46"/>
      <c r="E110" s="4"/>
      <c r="F110" s="119"/>
      <c r="H110" s="120"/>
      <c r="I110" s="13">
        <v>0</v>
      </c>
      <c r="J110" s="125"/>
      <c r="K110" s="126"/>
      <c r="L110" s="127"/>
      <c r="M110" s="13">
        <v>0</v>
      </c>
      <c r="N110" s="124"/>
      <c r="O110" s="13">
        <v>0</v>
      </c>
      <c r="P110" s="119"/>
      <c r="R110" s="120"/>
      <c r="S110" s="5"/>
      <c r="T110" s="121"/>
      <c r="U110" s="5"/>
      <c r="V110" s="121"/>
      <c r="W110" s="5"/>
      <c r="X110" s="122"/>
      <c r="Y110" s="40"/>
      <c r="Z110" s="123"/>
      <c r="AA110" s="15">
        <v>0</v>
      </c>
      <c r="AB110" s="122"/>
      <c r="AC110" s="40"/>
      <c r="AD110" s="123"/>
      <c r="AE110" s="209">
        <f>IFERROR(ROUNDUP((S110-((S110/(SUM(S110,U110,W110)))*AA110)),0),0)</f>
        <v>0</v>
      </c>
      <c r="AF110" s="121"/>
      <c r="AG110" s="209">
        <f>IFERROR(ROUNDUP((U110-((U110/(SUM(S110,U110,W110)))*AA110)),0),0)</f>
        <v>0</v>
      </c>
      <c r="AH110" s="121"/>
      <c r="AI110" s="209">
        <f>IFERROR(ROUNDDOWN((W110-((W110/(SUM(S110,U110,W110)))*AA110)),0),0)</f>
        <v>0</v>
      </c>
      <c r="AJ110" s="119"/>
      <c r="AL110" s="120"/>
      <c r="AM110" s="13"/>
      <c r="AN110" s="124"/>
      <c r="AO110" s="13"/>
      <c r="AP110" s="124"/>
      <c r="AQ110" s="13"/>
      <c r="AR110" s="125"/>
      <c r="AS110" s="126"/>
      <c r="AT110" s="127"/>
      <c r="AU110" s="210">
        <f>$I110</f>
        <v>0</v>
      </c>
      <c r="AV110" s="125"/>
      <c r="AW110" s="126"/>
      <c r="AX110" s="127"/>
      <c r="AY110" s="217">
        <f t="shared" si="3"/>
        <v>0</v>
      </c>
      <c r="AZ110" s="125"/>
      <c r="BA110" s="126"/>
      <c r="BB110" s="127"/>
      <c r="BC110" s="210">
        <f t="shared" si="4"/>
        <v>0</v>
      </c>
      <c r="BD110" s="125"/>
      <c r="BE110" s="126"/>
      <c r="BF110" s="127"/>
      <c r="BG110" s="13"/>
      <c r="BH110" s="119"/>
      <c r="BJ110" s="120"/>
      <c r="BK110" s="5"/>
      <c r="BL110" s="121"/>
      <c r="BM110" s="5"/>
      <c r="BN110" s="121"/>
      <c r="BO110" s="5"/>
      <c r="BP110" s="119"/>
      <c r="BR110" s="120"/>
      <c r="BS110" s="13"/>
      <c r="BT110" s="124"/>
      <c r="BU110" s="13"/>
      <c r="BV110" s="124"/>
      <c r="BW110" s="13"/>
      <c r="BX110" s="125"/>
      <c r="BY110" s="126"/>
      <c r="BZ110" s="127"/>
      <c r="CA110" s="210">
        <f t="shared" si="5"/>
        <v>0</v>
      </c>
      <c r="CB110" s="125"/>
      <c r="CC110" s="126"/>
      <c r="CD110" s="127"/>
      <c r="CE110" s="518">
        <f>($BC110+$BG110+$CA110)</f>
        <v>0</v>
      </c>
      <c r="CF110" s="119"/>
    </row>
    <row r="111" spans="1:84" ht="5.15" customHeight="1" x14ac:dyDescent="0.35">
      <c r="A111" s="115"/>
      <c r="B111" s="32"/>
      <c r="C111" s="46"/>
      <c r="D111" s="32"/>
      <c r="E111" s="32"/>
      <c r="F111" s="36"/>
      <c r="H111" s="29"/>
      <c r="I111" s="143"/>
      <c r="J111" s="144"/>
      <c r="K111" s="145"/>
      <c r="L111" s="146"/>
      <c r="M111" s="143"/>
      <c r="N111" s="143"/>
      <c r="O111" s="143"/>
      <c r="P111" s="36"/>
      <c r="R111" s="29"/>
      <c r="S111" s="139"/>
      <c r="T111" s="139"/>
      <c r="U111" s="139"/>
      <c r="V111" s="139"/>
      <c r="W111" s="139"/>
      <c r="X111" s="140"/>
      <c r="Y111" s="141"/>
      <c r="Z111" s="142"/>
      <c r="AA111" s="139"/>
      <c r="AB111" s="140"/>
      <c r="AC111" s="141"/>
      <c r="AD111" s="142"/>
      <c r="AE111" s="121"/>
      <c r="AF111" s="139"/>
      <c r="AG111" s="121"/>
      <c r="AH111" s="139"/>
      <c r="AI111" s="121"/>
      <c r="AJ111" s="36"/>
      <c r="AL111" s="29"/>
      <c r="AM111" s="143"/>
      <c r="AN111" s="143"/>
      <c r="AO111" s="143"/>
      <c r="AP111" s="143"/>
      <c r="AQ111" s="143"/>
      <c r="AR111" s="144"/>
      <c r="AS111" s="145"/>
      <c r="AT111" s="146"/>
      <c r="AU111" s="143"/>
      <c r="AV111" s="144"/>
      <c r="AW111" s="145"/>
      <c r="AX111" s="146"/>
      <c r="AY111" s="539"/>
      <c r="AZ111" s="144"/>
      <c r="BA111" s="145"/>
      <c r="BB111" s="146"/>
      <c r="BC111" s="124"/>
      <c r="BD111" s="144"/>
      <c r="BE111" s="145"/>
      <c r="BF111" s="146"/>
      <c r="BG111" s="153"/>
      <c r="BH111" s="36"/>
      <c r="BJ111" s="29"/>
      <c r="BK111" s="139"/>
      <c r="BL111" s="139"/>
      <c r="BM111" s="139"/>
      <c r="BN111" s="139"/>
      <c r="BO111" s="139"/>
      <c r="BP111" s="36"/>
      <c r="BR111" s="29"/>
      <c r="BS111" s="143"/>
      <c r="BT111" s="143"/>
      <c r="BU111" s="143"/>
      <c r="BV111" s="143"/>
      <c r="BW111" s="143"/>
      <c r="BX111" s="144"/>
      <c r="BY111" s="145"/>
      <c r="BZ111" s="146"/>
      <c r="CA111" s="124"/>
      <c r="CB111" s="144"/>
      <c r="CC111" s="145"/>
      <c r="CD111" s="146"/>
      <c r="CE111" s="185"/>
      <c r="CF111" s="36"/>
    </row>
    <row r="112" spans="1:84" s="92" customFormat="1" x14ac:dyDescent="0.35">
      <c r="A112" s="118"/>
      <c r="B112" s="46"/>
      <c r="C112" s="243" t="str">
        <f>IF(E112="","",C110+1)</f>
        <v/>
      </c>
      <c r="D112" s="46"/>
      <c r="E112" s="4"/>
      <c r="F112" s="119"/>
      <c r="H112" s="120"/>
      <c r="I112" s="13">
        <v>0</v>
      </c>
      <c r="J112" s="125"/>
      <c r="K112" s="126"/>
      <c r="L112" s="127"/>
      <c r="M112" s="13">
        <v>0</v>
      </c>
      <c r="N112" s="124"/>
      <c r="O112" s="13">
        <v>0</v>
      </c>
      <c r="P112" s="119"/>
      <c r="R112" s="120"/>
      <c r="S112" s="5"/>
      <c r="T112" s="121"/>
      <c r="U112" s="5"/>
      <c r="V112" s="121"/>
      <c r="W112" s="5"/>
      <c r="X112" s="122"/>
      <c r="Y112" s="40"/>
      <c r="Z112" s="123"/>
      <c r="AA112" s="15">
        <v>0</v>
      </c>
      <c r="AB112" s="122"/>
      <c r="AC112" s="40"/>
      <c r="AD112" s="123"/>
      <c r="AE112" s="209">
        <f>IFERROR(ROUNDUP((S112-((S112/(SUM(S112,U112,W112)))*AA112)),0),0)</f>
        <v>0</v>
      </c>
      <c r="AF112" s="121"/>
      <c r="AG112" s="209">
        <f>IFERROR(ROUNDUP((U112-((U112/(SUM(S112,U112,W112)))*AA112)),0),0)</f>
        <v>0</v>
      </c>
      <c r="AH112" s="121"/>
      <c r="AI112" s="209">
        <f>IFERROR(ROUNDDOWN((W112-((W112/(SUM(S112,U112,W112)))*AA112)),0),0)</f>
        <v>0</v>
      </c>
      <c r="AJ112" s="119"/>
      <c r="AL112" s="120"/>
      <c r="AM112" s="13"/>
      <c r="AN112" s="124"/>
      <c r="AO112" s="13"/>
      <c r="AP112" s="124"/>
      <c r="AQ112" s="13"/>
      <c r="AR112" s="125"/>
      <c r="AS112" s="126"/>
      <c r="AT112" s="127"/>
      <c r="AU112" s="210">
        <f>$I112</f>
        <v>0</v>
      </c>
      <c r="AV112" s="125"/>
      <c r="AW112" s="126"/>
      <c r="AX112" s="127"/>
      <c r="AY112" s="217">
        <f t="shared" si="3"/>
        <v>0</v>
      </c>
      <c r="AZ112" s="125"/>
      <c r="BA112" s="126"/>
      <c r="BB112" s="127"/>
      <c r="BC112" s="210">
        <f t="shared" si="4"/>
        <v>0</v>
      </c>
      <c r="BD112" s="125"/>
      <c r="BE112" s="126"/>
      <c r="BF112" s="127"/>
      <c r="BG112" s="13"/>
      <c r="BH112" s="119"/>
      <c r="BJ112" s="120"/>
      <c r="BK112" s="5"/>
      <c r="BL112" s="121"/>
      <c r="BM112" s="5"/>
      <c r="BN112" s="121"/>
      <c r="BO112" s="5"/>
      <c r="BP112" s="119"/>
      <c r="BR112" s="120"/>
      <c r="BS112" s="13"/>
      <c r="BT112" s="124"/>
      <c r="BU112" s="13"/>
      <c r="BV112" s="124"/>
      <c r="BW112" s="13"/>
      <c r="BX112" s="125"/>
      <c r="BY112" s="126"/>
      <c r="BZ112" s="127"/>
      <c r="CA112" s="210">
        <f t="shared" si="5"/>
        <v>0</v>
      </c>
      <c r="CB112" s="125"/>
      <c r="CC112" s="126"/>
      <c r="CD112" s="127"/>
      <c r="CE112" s="518">
        <f>($BC112+$BG112+$CA112)</f>
        <v>0</v>
      </c>
      <c r="CF112" s="119"/>
    </row>
    <row r="113" spans="1:84" ht="5.15" customHeight="1" x14ac:dyDescent="0.35">
      <c r="A113" s="115"/>
      <c r="B113" s="32"/>
      <c r="C113" s="46"/>
      <c r="D113" s="32"/>
      <c r="E113" s="32"/>
      <c r="F113" s="36"/>
      <c r="H113" s="29"/>
      <c r="I113" s="143"/>
      <c r="J113" s="144"/>
      <c r="K113" s="145"/>
      <c r="L113" s="146"/>
      <c r="M113" s="143"/>
      <c r="N113" s="143"/>
      <c r="O113" s="143"/>
      <c r="P113" s="36"/>
      <c r="R113" s="29"/>
      <c r="S113" s="139"/>
      <c r="T113" s="139"/>
      <c r="U113" s="139"/>
      <c r="V113" s="139"/>
      <c r="W113" s="139"/>
      <c r="X113" s="140"/>
      <c r="Y113" s="141"/>
      <c r="Z113" s="142"/>
      <c r="AA113" s="139"/>
      <c r="AB113" s="140"/>
      <c r="AC113" s="141"/>
      <c r="AD113" s="142"/>
      <c r="AE113" s="121"/>
      <c r="AF113" s="139"/>
      <c r="AG113" s="121"/>
      <c r="AH113" s="139"/>
      <c r="AI113" s="121"/>
      <c r="AJ113" s="36"/>
      <c r="AL113" s="29"/>
      <c r="AM113" s="143"/>
      <c r="AN113" s="143"/>
      <c r="AO113" s="143"/>
      <c r="AP113" s="143"/>
      <c r="AQ113" s="143"/>
      <c r="AR113" s="144"/>
      <c r="AS113" s="145"/>
      <c r="AT113" s="146"/>
      <c r="AU113" s="143"/>
      <c r="AV113" s="144"/>
      <c r="AW113" s="145"/>
      <c r="AX113" s="146"/>
      <c r="AY113" s="539"/>
      <c r="AZ113" s="144"/>
      <c r="BA113" s="145"/>
      <c r="BB113" s="146"/>
      <c r="BC113" s="124"/>
      <c r="BD113" s="144"/>
      <c r="BE113" s="145"/>
      <c r="BF113" s="146"/>
      <c r="BG113" s="153"/>
      <c r="BH113" s="36"/>
      <c r="BJ113" s="29"/>
      <c r="BK113" s="139"/>
      <c r="BL113" s="139"/>
      <c r="BM113" s="139"/>
      <c r="BN113" s="139"/>
      <c r="BO113" s="139"/>
      <c r="BP113" s="36"/>
      <c r="BR113" s="29"/>
      <c r="BS113" s="143"/>
      <c r="BT113" s="143"/>
      <c r="BU113" s="143"/>
      <c r="BV113" s="143"/>
      <c r="BW113" s="143"/>
      <c r="BX113" s="144"/>
      <c r="BY113" s="145"/>
      <c r="BZ113" s="146"/>
      <c r="CA113" s="124"/>
      <c r="CB113" s="144"/>
      <c r="CC113" s="145"/>
      <c r="CD113" s="146"/>
      <c r="CE113" s="185"/>
      <c r="CF113" s="36"/>
    </row>
    <row r="114" spans="1:84" s="92" customFormat="1" x14ac:dyDescent="0.35">
      <c r="A114" s="118"/>
      <c r="B114" s="46"/>
      <c r="C114" s="243" t="str">
        <f>IF(E114="","",C112+1)</f>
        <v/>
      </c>
      <c r="D114" s="46"/>
      <c r="E114" s="4"/>
      <c r="F114" s="119"/>
      <c r="H114" s="120"/>
      <c r="I114" s="13">
        <v>0</v>
      </c>
      <c r="J114" s="125"/>
      <c r="K114" s="126"/>
      <c r="L114" s="127"/>
      <c r="M114" s="13">
        <v>0</v>
      </c>
      <c r="N114" s="124"/>
      <c r="O114" s="13">
        <v>0</v>
      </c>
      <c r="P114" s="119"/>
      <c r="R114" s="120"/>
      <c r="S114" s="5"/>
      <c r="T114" s="121"/>
      <c r="U114" s="5"/>
      <c r="V114" s="121"/>
      <c r="W114" s="5"/>
      <c r="X114" s="122"/>
      <c r="Y114" s="40"/>
      <c r="Z114" s="123"/>
      <c r="AA114" s="15">
        <v>0</v>
      </c>
      <c r="AB114" s="122"/>
      <c r="AC114" s="40"/>
      <c r="AD114" s="123"/>
      <c r="AE114" s="209">
        <f>IFERROR(ROUNDUP((S114-((S114/(SUM(S114,U114,W114)))*AA114)),0),0)</f>
        <v>0</v>
      </c>
      <c r="AF114" s="121"/>
      <c r="AG114" s="209">
        <f>IFERROR(ROUNDUP((U114-((U114/(SUM(S114,U114,W114)))*AA114)),0),0)</f>
        <v>0</v>
      </c>
      <c r="AH114" s="121"/>
      <c r="AI114" s="209">
        <f>IFERROR(ROUNDDOWN((W114-((W114/(SUM(S114,U114,W114)))*AA114)),0),0)</f>
        <v>0</v>
      </c>
      <c r="AJ114" s="119"/>
      <c r="AL114" s="120"/>
      <c r="AM114" s="13"/>
      <c r="AN114" s="124"/>
      <c r="AO114" s="13"/>
      <c r="AP114" s="124"/>
      <c r="AQ114" s="13"/>
      <c r="AR114" s="125"/>
      <c r="AS114" s="126"/>
      <c r="AT114" s="127"/>
      <c r="AU114" s="210">
        <f>$I114</f>
        <v>0</v>
      </c>
      <c r="AV114" s="125"/>
      <c r="AW114" s="126"/>
      <c r="AX114" s="127"/>
      <c r="AY114" s="217">
        <f t="shared" si="3"/>
        <v>0</v>
      </c>
      <c r="AZ114" s="125"/>
      <c r="BA114" s="126"/>
      <c r="BB114" s="127"/>
      <c r="BC114" s="210">
        <f t="shared" si="4"/>
        <v>0</v>
      </c>
      <c r="BD114" s="125"/>
      <c r="BE114" s="126"/>
      <c r="BF114" s="127"/>
      <c r="BG114" s="13"/>
      <c r="BH114" s="119"/>
      <c r="BJ114" s="120"/>
      <c r="BK114" s="5"/>
      <c r="BL114" s="121"/>
      <c r="BM114" s="5"/>
      <c r="BN114" s="121"/>
      <c r="BO114" s="5"/>
      <c r="BP114" s="119"/>
      <c r="BR114" s="120"/>
      <c r="BS114" s="13"/>
      <c r="BT114" s="124"/>
      <c r="BU114" s="13"/>
      <c r="BV114" s="124"/>
      <c r="BW114" s="13"/>
      <c r="BX114" s="125"/>
      <c r="BY114" s="126"/>
      <c r="BZ114" s="127"/>
      <c r="CA114" s="210">
        <f t="shared" si="5"/>
        <v>0</v>
      </c>
      <c r="CB114" s="125"/>
      <c r="CC114" s="126"/>
      <c r="CD114" s="127"/>
      <c r="CE114" s="518">
        <f>($BC114+$BG114+$CA114)</f>
        <v>0</v>
      </c>
      <c r="CF114" s="119"/>
    </row>
    <row r="115" spans="1:84" ht="5.15" customHeight="1" x14ac:dyDescent="0.35">
      <c r="A115" s="115"/>
      <c r="B115" s="32"/>
      <c r="C115" s="46"/>
      <c r="D115" s="32"/>
      <c r="E115" s="32"/>
      <c r="F115" s="36"/>
      <c r="H115" s="29"/>
      <c r="I115" s="143"/>
      <c r="J115" s="144"/>
      <c r="K115" s="145"/>
      <c r="L115" s="146"/>
      <c r="M115" s="143"/>
      <c r="N115" s="143"/>
      <c r="O115" s="143"/>
      <c r="P115" s="36"/>
      <c r="R115" s="29"/>
      <c r="S115" s="139"/>
      <c r="T115" s="139"/>
      <c r="U115" s="139"/>
      <c r="V115" s="139"/>
      <c r="W115" s="139"/>
      <c r="X115" s="140"/>
      <c r="Y115" s="141"/>
      <c r="Z115" s="142"/>
      <c r="AA115" s="139"/>
      <c r="AB115" s="140"/>
      <c r="AC115" s="141"/>
      <c r="AD115" s="142"/>
      <c r="AE115" s="121"/>
      <c r="AF115" s="139"/>
      <c r="AG115" s="121"/>
      <c r="AH115" s="139"/>
      <c r="AI115" s="121"/>
      <c r="AJ115" s="36"/>
      <c r="AL115" s="29"/>
      <c r="AM115" s="143"/>
      <c r="AN115" s="143"/>
      <c r="AO115" s="143"/>
      <c r="AP115" s="143"/>
      <c r="AQ115" s="143"/>
      <c r="AR115" s="144"/>
      <c r="AS115" s="145"/>
      <c r="AT115" s="146"/>
      <c r="AU115" s="143"/>
      <c r="AV115" s="144"/>
      <c r="AW115" s="145"/>
      <c r="AX115" s="146"/>
      <c r="AY115" s="539"/>
      <c r="AZ115" s="144"/>
      <c r="BA115" s="145"/>
      <c r="BB115" s="146"/>
      <c r="BC115" s="124"/>
      <c r="BD115" s="144"/>
      <c r="BE115" s="145"/>
      <c r="BF115" s="146"/>
      <c r="BG115" s="153"/>
      <c r="BH115" s="36"/>
      <c r="BJ115" s="29"/>
      <c r="BK115" s="139"/>
      <c r="BL115" s="139"/>
      <c r="BM115" s="139"/>
      <c r="BN115" s="139"/>
      <c r="BO115" s="139"/>
      <c r="BP115" s="36"/>
      <c r="BR115" s="29"/>
      <c r="BS115" s="143"/>
      <c r="BT115" s="143"/>
      <c r="BU115" s="143"/>
      <c r="BV115" s="143"/>
      <c r="BW115" s="143"/>
      <c r="BX115" s="144"/>
      <c r="BY115" s="145"/>
      <c r="BZ115" s="146"/>
      <c r="CA115" s="124"/>
      <c r="CB115" s="144"/>
      <c r="CC115" s="145"/>
      <c r="CD115" s="146"/>
      <c r="CE115" s="185"/>
      <c r="CF115" s="36"/>
    </row>
    <row r="116" spans="1:84" s="92" customFormat="1" x14ac:dyDescent="0.35">
      <c r="A116" s="118"/>
      <c r="B116" s="46"/>
      <c r="C116" s="243" t="str">
        <f>IF(E116="","",C114+1)</f>
        <v/>
      </c>
      <c r="D116" s="46"/>
      <c r="E116" s="4"/>
      <c r="F116" s="119"/>
      <c r="H116" s="120"/>
      <c r="I116" s="13">
        <v>0</v>
      </c>
      <c r="J116" s="125"/>
      <c r="K116" s="126"/>
      <c r="L116" s="127"/>
      <c r="M116" s="13">
        <v>0</v>
      </c>
      <c r="N116" s="124"/>
      <c r="O116" s="13">
        <v>0</v>
      </c>
      <c r="P116" s="119"/>
      <c r="R116" s="120"/>
      <c r="S116" s="5"/>
      <c r="T116" s="121"/>
      <c r="U116" s="5"/>
      <c r="V116" s="121"/>
      <c r="W116" s="5"/>
      <c r="X116" s="122"/>
      <c r="Y116" s="40"/>
      <c r="Z116" s="123"/>
      <c r="AA116" s="15">
        <v>0</v>
      </c>
      <c r="AB116" s="122"/>
      <c r="AC116" s="40"/>
      <c r="AD116" s="123"/>
      <c r="AE116" s="209">
        <f>IFERROR(ROUNDUP((S116-((S116/(SUM(S116,U116,W116)))*AA116)),0),0)</f>
        <v>0</v>
      </c>
      <c r="AF116" s="121"/>
      <c r="AG116" s="209">
        <f>IFERROR(ROUNDUP((U116-((U116/(SUM(S116,U116,W116)))*AA116)),0),0)</f>
        <v>0</v>
      </c>
      <c r="AH116" s="121"/>
      <c r="AI116" s="209">
        <f>IFERROR(ROUNDDOWN((W116-((W116/(SUM(S116,U116,W116)))*AA116)),0),0)</f>
        <v>0</v>
      </c>
      <c r="AJ116" s="119"/>
      <c r="AL116" s="120"/>
      <c r="AM116" s="13"/>
      <c r="AN116" s="124"/>
      <c r="AO116" s="13"/>
      <c r="AP116" s="124"/>
      <c r="AQ116" s="13"/>
      <c r="AR116" s="125"/>
      <c r="AS116" s="126"/>
      <c r="AT116" s="127"/>
      <c r="AU116" s="210">
        <f>$I116</f>
        <v>0</v>
      </c>
      <c r="AV116" s="125"/>
      <c r="AW116" s="126"/>
      <c r="AX116" s="127"/>
      <c r="AY116" s="217">
        <f t="shared" si="3"/>
        <v>0</v>
      </c>
      <c r="AZ116" s="125"/>
      <c r="BA116" s="126"/>
      <c r="BB116" s="127"/>
      <c r="BC116" s="210">
        <f t="shared" si="4"/>
        <v>0</v>
      </c>
      <c r="BD116" s="125"/>
      <c r="BE116" s="126"/>
      <c r="BF116" s="127"/>
      <c r="BG116" s="13"/>
      <c r="BH116" s="119"/>
      <c r="BJ116" s="120"/>
      <c r="BK116" s="5"/>
      <c r="BL116" s="121"/>
      <c r="BM116" s="5"/>
      <c r="BN116" s="121"/>
      <c r="BO116" s="5"/>
      <c r="BP116" s="119"/>
      <c r="BR116" s="120"/>
      <c r="BS116" s="13"/>
      <c r="BT116" s="124"/>
      <c r="BU116" s="13"/>
      <c r="BV116" s="124"/>
      <c r="BW116" s="13"/>
      <c r="BX116" s="125"/>
      <c r="BY116" s="126"/>
      <c r="BZ116" s="127"/>
      <c r="CA116" s="210">
        <f t="shared" si="5"/>
        <v>0</v>
      </c>
      <c r="CB116" s="125"/>
      <c r="CC116" s="126"/>
      <c r="CD116" s="127"/>
      <c r="CE116" s="518">
        <f>($BC116+$BG116+$CA116)</f>
        <v>0</v>
      </c>
      <c r="CF116" s="119"/>
    </row>
    <row r="117" spans="1:84" ht="5.15" customHeight="1" x14ac:dyDescent="0.35">
      <c r="A117" s="115"/>
      <c r="B117" s="32"/>
      <c r="C117" s="46"/>
      <c r="D117" s="32"/>
      <c r="E117" s="32"/>
      <c r="F117" s="36"/>
      <c r="H117" s="29"/>
      <c r="I117" s="143"/>
      <c r="J117" s="144"/>
      <c r="K117" s="145"/>
      <c r="L117" s="146"/>
      <c r="M117" s="143"/>
      <c r="N117" s="143"/>
      <c r="O117" s="143"/>
      <c r="P117" s="36"/>
      <c r="R117" s="29"/>
      <c r="S117" s="139"/>
      <c r="T117" s="139"/>
      <c r="U117" s="139"/>
      <c r="V117" s="139"/>
      <c r="W117" s="139"/>
      <c r="X117" s="140"/>
      <c r="Y117" s="141"/>
      <c r="Z117" s="142"/>
      <c r="AA117" s="139"/>
      <c r="AB117" s="140"/>
      <c r="AC117" s="141"/>
      <c r="AD117" s="142"/>
      <c r="AE117" s="121"/>
      <c r="AF117" s="139"/>
      <c r="AG117" s="121"/>
      <c r="AH117" s="139"/>
      <c r="AI117" s="121"/>
      <c r="AJ117" s="36"/>
      <c r="AL117" s="29"/>
      <c r="AM117" s="143"/>
      <c r="AN117" s="143"/>
      <c r="AO117" s="143"/>
      <c r="AP117" s="143"/>
      <c r="AQ117" s="143"/>
      <c r="AR117" s="144"/>
      <c r="AS117" s="145"/>
      <c r="AT117" s="146"/>
      <c r="AU117" s="143"/>
      <c r="AV117" s="144"/>
      <c r="AW117" s="145"/>
      <c r="AX117" s="146"/>
      <c r="AY117" s="539"/>
      <c r="AZ117" s="144"/>
      <c r="BA117" s="145"/>
      <c r="BB117" s="146"/>
      <c r="BC117" s="124"/>
      <c r="BD117" s="144"/>
      <c r="BE117" s="145"/>
      <c r="BF117" s="146"/>
      <c r="BG117" s="153"/>
      <c r="BH117" s="36"/>
      <c r="BJ117" s="29"/>
      <c r="BK117" s="139"/>
      <c r="BL117" s="139"/>
      <c r="BM117" s="139"/>
      <c r="BN117" s="139"/>
      <c r="BO117" s="139"/>
      <c r="BP117" s="36"/>
      <c r="BR117" s="29"/>
      <c r="BS117" s="143"/>
      <c r="BT117" s="143"/>
      <c r="BU117" s="143"/>
      <c r="BV117" s="143"/>
      <c r="BW117" s="143"/>
      <c r="BX117" s="144"/>
      <c r="BY117" s="145"/>
      <c r="BZ117" s="146"/>
      <c r="CA117" s="124"/>
      <c r="CB117" s="144"/>
      <c r="CC117" s="145"/>
      <c r="CD117" s="146"/>
      <c r="CE117" s="185"/>
      <c r="CF117" s="36"/>
    </row>
    <row r="118" spans="1:84" s="92" customFormat="1" x14ac:dyDescent="0.35">
      <c r="A118" s="118"/>
      <c r="B118" s="46"/>
      <c r="C118" s="243" t="str">
        <f>IF(E118="","",C116+1)</f>
        <v/>
      </c>
      <c r="D118" s="46"/>
      <c r="E118" s="4"/>
      <c r="F118" s="119"/>
      <c r="H118" s="120"/>
      <c r="I118" s="13">
        <v>0</v>
      </c>
      <c r="J118" s="125"/>
      <c r="K118" s="126"/>
      <c r="L118" s="127"/>
      <c r="M118" s="13">
        <v>0</v>
      </c>
      <c r="N118" s="124"/>
      <c r="O118" s="13">
        <v>0</v>
      </c>
      <c r="P118" s="119"/>
      <c r="R118" s="120"/>
      <c r="S118" s="5"/>
      <c r="T118" s="121"/>
      <c r="U118" s="5"/>
      <c r="V118" s="121"/>
      <c r="W118" s="5"/>
      <c r="X118" s="122"/>
      <c r="Y118" s="40"/>
      <c r="Z118" s="123"/>
      <c r="AA118" s="15">
        <v>0</v>
      </c>
      <c r="AB118" s="122"/>
      <c r="AC118" s="40"/>
      <c r="AD118" s="123"/>
      <c r="AE118" s="209">
        <f>IFERROR(ROUNDUP((S118-((S118/(SUM(S118,U118,W118)))*AA118)),0),0)</f>
        <v>0</v>
      </c>
      <c r="AF118" s="121"/>
      <c r="AG118" s="209">
        <f>IFERROR(ROUNDUP((U118-((U118/(SUM(S118,U118,W118)))*AA118)),0),0)</f>
        <v>0</v>
      </c>
      <c r="AH118" s="121"/>
      <c r="AI118" s="209">
        <f>IFERROR(ROUNDDOWN((W118-((W118/(SUM(S118,U118,W118)))*AA118)),0),0)</f>
        <v>0</v>
      </c>
      <c r="AJ118" s="119"/>
      <c r="AL118" s="120"/>
      <c r="AM118" s="13"/>
      <c r="AN118" s="124"/>
      <c r="AO118" s="13"/>
      <c r="AP118" s="124"/>
      <c r="AQ118" s="13"/>
      <c r="AR118" s="125"/>
      <c r="AS118" s="126"/>
      <c r="AT118" s="127"/>
      <c r="AU118" s="210">
        <f>$I118</f>
        <v>0</v>
      </c>
      <c r="AV118" s="125"/>
      <c r="AW118" s="126"/>
      <c r="AX118" s="127"/>
      <c r="AY118" s="217">
        <f t="shared" si="3"/>
        <v>0</v>
      </c>
      <c r="AZ118" s="125"/>
      <c r="BA118" s="126"/>
      <c r="BB118" s="127"/>
      <c r="BC118" s="210">
        <f t="shared" si="4"/>
        <v>0</v>
      </c>
      <c r="BD118" s="125"/>
      <c r="BE118" s="126"/>
      <c r="BF118" s="127"/>
      <c r="BG118" s="13"/>
      <c r="BH118" s="119"/>
      <c r="BJ118" s="120"/>
      <c r="BK118" s="5"/>
      <c r="BL118" s="121"/>
      <c r="BM118" s="5"/>
      <c r="BN118" s="121"/>
      <c r="BO118" s="5"/>
      <c r="BP118" s="119"/>
      <c r="BR118" s="120"/>
      <c r="BS118" s="13"/>
      <c r="BT118" s="124"/>
      <c r="BU118" s="13"/>
      <c r="BV118" s="124"/>
      <c r="BW118" s="13"/>
      <c r="BX118" s="125"/>
      <c r="BY118" s="126"/>
      <c r="BZ118" s="127"/>
      <c r="CA118" s="210">
        <f t="shared" si="5"/>
        <v>0</v>
      </c>
      <c r="CB118" s="125"/>
      <c r="CC118" s="126"/>
      <c r="CD118" s="127"/>
      <c r="CE118" s="518">
        <f>($BC118+$BG118+$CA118)</f>
        <v>0</v>
      </c>
      <c r="CF118" s="119"/>
    </row>
    <row r="119" spans="1:84" ht="5.15" customHeight="1" x14ac:dyDescent="0.35">
      <c r="A119" s="115"/>
      <c r="B119" s="32"/>
      <c r="C119" s="46"/>
      <c r="D119" s="32"/>
      <c r="E119" s="32"/>
      <c r="F119" s="36"/>
      <c r="H119" s="29"/>
      <c r="I119" s="143"/>
      <c r="J119" s="144"/>
      <c r="K119" s="145"/>
      <c r="L119" s="146"/>
      <c r="M119" s="143"/>
      <c r="N119" s="143"/>
      <c r="O119" s="143"/>
      <c r="P119" s="36"/>
      <c r="R119" s="29"/>
      <c r="S119" s="139"/>
      <c r="T119" s="139"/>
      <c r="U119" s="139"/>
      <c r="V119" s="139"/>
      <c r="W119" s="139"/>
      <c r="X119" s="140"/>
      <c r="Y119" s="141"/>
      <c r="Z119" s="142"/>
      <c r="AA119" s="139"/>
      <c r="AB119" s="140"/>
      <c r="AC119" s="141"/>
      <c r="AD119" s="142"/>
      <c r="AE119" s="121"/>
      <c r="AF119" s="139"/>
      <c r="AG119" s="121"/>
      <c r="AH119" s="139"/>
      <c r="AI119" s="121"/>
      <c r="AJ119" s="36"/>
      <c r="AL119" s="29"/>
      <c r="AM119" s="143"/>
      <c r="AN119" s="143"/>
      <c r="AO119" s="143"/>
      <c r="AP119" s="143"/>
      <c r="AQ119" s="143"/>
      <c r="AR119" s="144"/>
      <c r="AS119" s="145"/>
      <c r="AT119" s="146"/>
      <c r="AU119" s="143"/>
      <c r="AV119" s="144"/>
      <c r="AW119" s="145"/>
      <c r="AX119" s="146"/>
      <c r="AY119" s="539"/>
      <c r="AZ119" s="144"/>
      <c r="BA119" s="145"/>
      <c r="BB119" s="146"/>
      <c r="BC119" s="124"/>
      <c r="BD119" s="144"/>
      <c r="BE119" s="145"/>
      <c r="BF119" s="146"/>
      <c r="BG119" s="153"/>
      <c r="BH119" s="36"/>
      <c r="BJ119" s="29"/>
      <c r="BK119" s="139"/>
      <c r="BL119" s="139"/>
      <c r="BM119" s="139"/>
      <c r="BN119" s="139"/>
      <c r="BO119" s="139"/>
      <c r="BP119" s="36"/>
      <c r="BR119" s="29"/>
      <c r="BS119" s="143"/>
      <c r="BT119" s="143"/>
      <c r="BU119" s="143"/>
      <c r="BV119" s="143"/>
      <c r="BW119" s="143"/>
      <c r="BX119" s="144"/>
      <c r="BY119" s="145"/>
      <c r="BZ119" s="146"/>
      <c r="CA119" s="124"/>
      <c r="CB119" s="144"/>
      <c r="CC119" s="145"/>
      <c r="CD119" s="146"/>
      <c r="CE119" s="185"/>
      <c r="CF119" s="36"/>
    </row>
    <row r="120" spans="1:84" s="92" customFormat="1" x14ac:dyDescent="0.35">
      <c r="A120" s="118"/>
      <c r="B120" s="46"/>
      <c r="C120" s="243" t="str">
        <f>IF(E120="","",C118+1)</f>
        <v/>
      </c>
      <c r="D120" s="46"/>
      <c r="E120" s="4"/>
      <c r="F120" s="119"/>
      <c r="H120" s="120"/>
      <c r="I120" s="13">
        <v>0</v>
      </c>
      <c r="J120" s="125"/>
      <c r="K120" s="126"/>
      <c r="L120" s="127"/>
      <c r="M120" s="13">
        <v>0</v>
      </c>
      <c r="N120" s="124"/>
      <c r="O120" s="13">
        <v>0</v>
      </c>
      <c r="P120" s="119"/>
      <c r="R120" s="120"/>
      <c r="S120" s="5"/>
      <c r="T120" s="121"/>
      <c r="U120" s="5"/>
      <c r="V120" s="121"/>
      <c r="W120" s="5"/>
      <c r="X120" s="122"/>
      <c r="Y120" s="40"/>
      <c r="Z120" s="123"/>
      <c r="AA120" s="15">
        <v>0</v>
      </c>
      <c r="AB120" s="122"/>
      <c r="AC120" s="40"/>
      <c r="AD120" s="123"/>
      <c r="AE120" s="209">
        <f>IFERROR(ROUNDUP((S120-((S120/(SUM(S120,U120,W120)))*AA120)),0),0)</f>
        <v>0</v>
      </c>
      <c r="AF120" s="121"/>
      <c r="AG120" s="209">
        <f>IFERROR(ROUNDUP((U120-((U120/(SUM(S120,U120,W120)))*AA120)),0),0)</f>
        <v>0</v>
      </c>
      <c r="AH120" s="121"/>
      <c r="AI120" s="209">
        <f>IFERROR(ROUNDDOWN((W120-((W120/(SUM(S120,U120,W120)))*AA120)),0),0)</f>
        <v>0</v>
      </c>
      <c r="AJ120" s="119"/>
      <c r="AL120" s="120"/>
      <c r="AM120" s="13"/>
      <c r="AN120" s="124"/>
      <c r="AO120" s="13"/>
      <c r="AP120" s="124"/>
      <c r="AQ120" s="13"/>
      <c r="AR120" s="125"/>
      <c r="AS120" s="126"/>
      <c r="AT120" s="127"/>
      <c r="AU120" s="210">
        <f>$I120</f>
        <v>0</v>
      </c>
      <c r="AV120" s="125"/>
      <c r="AW120" s="126"/>
      <c r="AX120" s="127"/>
      <c r="AY120" s="217">
        <f t="shared" si="3"/>
        <v>0</v>
      </c>
      <c r="AZ120" s="125"/>
      <c r="BA120" s="126"/>
      <c r="BB120" s="127"/>
      <c r="BC120" s="210">
        <f t="shared" si="4"/>
        <v>0</v>
      </c>
      <c r="BD120" s="125"/>
      <c r="BE120" s="126"/>
      <c r="BF120" s="127"/>
      <c r="BG120" s="13"/>
      <c r="BH120" s="119"/>
      <c r="BJ120" s="120"/>
      <c r="BK120" s="5"/>
      <c r="BL120" s="121"/>
      <c r="BM120" s="5"/>
      <c r="BN120" s="121"/>
      <c r="BO120" s="5"/>
      <c r="BP120" s="119"/>
      <c r="BR120" s="120"/>
      <c r="BS120" s="13"/>
      <c r="BT120" s="124"/>
      <c r="BU120" s="13"/>
      <c r="BV120" s="124"/>
      <c r="BW120" s="13"/>
      <c r="BX120" s="125"/>
      <c r="BY120" s="126"/>
      <c r="BZ120" s="127"/>
      <c r="CA120" s="210">
        <f t="shared" si="5"/>
        <v>0</v>
      </c>
      <c r="CB120" s="125"/>
      <c r="CC120" s="126"/>
      <c r="CD120" s="127"/>
      <c r="CE120" s="518">
        <f>($BC120+$BG120+$CA120)</f>
        <v>0</v>
      </c>
      <c r="CF120" s="119"/>
    </row>
    <row r="121" spans="1:84" ht="5.15" customHeight="1" x14ac:dyDescent="0.35">
      <c r="A121" s="115"/>
      <c r="B121" s="32"/>
      <c r="C121" s="46"/>
      <c r="D121" s="32"/>
      <c r="E121" s="32"/>
      <c r="F121" s="36"/>
      <c r="H121" s="29"/>
      <c r="I121" s="143"/>
      <c r="J121" s="144"/>
      <c r="K121" s="145"/>
      <c r="L121" s="146"/>
      <c r="M121" s="143"/>
      <c r="N121" s="143"/>
      <c r="O121" s="143"/>
      <c r="P121" s="36"/>
      <c r="R121" s="29"/>
      <c r="S121" s="139"/>
      <c r="T121" s="139"/>
      <c r="U121" s="139"/>
      <c r="V121" s="139"/>
      <c r="W121" s="139"/>
      <c r="X121" s="140"/>
      <c r="Y121" s="141"/>
      <c r="Z121" s="142"/>
      <c r="AA121" s="139"/>
      <c r="AB121" s="140"/>
      <c r="AC121" s="141"/>
      <c r="AD121" s="142"/>
      <c r="AE121" s="121"/>
      <c r="AF121" s="139"/>
      <c r="AG121" s="121"/>
      <c r="AH121" s="139"/>
      <c r="AI121" s="121"/>
      <c r="AJ121" s="36"/>
      <c r="AL121" s="29"/>
      <c r="AM121" s="143"/>
      <c r="AN121" s="143"/>
      <c r="AO121" s="143"/>
      <c r="AP121" s="143"/>
      <c r="AQ121" s="143"/>
      <c r="AR121" s="144"/>
      <c r="AS121" s="145"/>
      <c r="AT121" s="146"/>
      <c r="AU121" s="143"/>
      <c r="AV121" s="144"/>
      <c r="AW121" s="145"/>
      <c r="AX121" s="146"/>
      <c r="AY121" s="539"/>
      <c r="AZ121" s="144"/>
      <c r="BA121" s="145"/>
      <c r="BB121" s="146"/>
      <c r="BC121" s="124"/>
      <c r="BD121" s="144"/>
      <c r="BE121" s="145"/>
      <c r="BF121" s="146"/>
      <c r="BG121" s="153"/>
      <c r="BH121" s="36"/>
      <c r="BJ121" s="29"/>
      <c r="BK121" s="139"/>
      <c r="BL121" s="139"/>
      <c r="BM121" s="139"/>
      <c r="BN121" s="139"/>
      <c r="BO121" s="139"/>
      <c r="BP121" s="36"/>
      <c r="BR121" s="29"/>
      <c r="BS121" s="143"/>
      <c r="BT121" s="143"/>
      <c r="BU121" s="143"/>
      <c r="BV121" s="143"/>
      <c r="BW121" s="143"/>
      <c r="BX121" s="144"/>
      <c r="BY121" s="145"/>
      <c r="BZ121" s="146"/>
      <c r="CA121" s="124"/>
      <c r="CB121" s="144"/>
      <c r="CC121" s="145"/>
      <c r="CD121" s="146"/>
      <c r="CE121" s="185"/>
      <c r="CF121" s="36"/>
    </row>
    <row r="122" spans="1:84" s="92" customFormat="1" x14ac:dyDescent="0.35">
      <c r="A122" s="118"/>
      <c r="B122" s="46"/>
      <c r="C122" s="243" t="str">
        <f>IF(E122="","",C120+1)</f>
        <v/>
      </c>
      <c r="D122" s="46"/>
      <c r="E122" s="4"/>
      <c r="F122" s="119"/>
      <c r="H122" s="120"/>
      <c r="I122" s="13">
        <v>0</v>
      </c>
      <c r="J122" s="125"/>
      <c r="K122" s="126"/>
      <c r="L122" s="127"/>
      <c r="M122" s="13">
        <v>0</v>
      </c>
      <c r="N122" s="124"/>
      <c r="O122" s="13">
        <v>0</v>
      </c>
      <c r="P122" s="119"/>
      <c r="R122" s="120"/>
      <c r="S122" s="5"/>
      <c r="T122" s="121"/>
      <c r="U122" s="5"/>
      <c r="V122" s="121"/>
      <c r="W122" s="5"/>
      <c r="X122" s="122"/>
      <c r="Y122" s="40"/>
      <c r="Z122" s="123"/>
      <c r="AA122" s="15">
        <v>0</v>
      </c>
      <c r="AB122" s="122"/>
      <c r="AC122" s="40"/>
      <c r="AD122" s="123"/>
      <c r="AE122" s="209">
        <f>IFERROR(ROUNDUP((S122-((S122/(SUM(S122,U122,W122)))*AA122)),0),0)</f>
        <v>0</v>
      </c>
      <c r="AF122" s="121"/>
      <c r="AG122" s="209">
        <f>IFERROR(ROUNDUP((U122-((U122/(SUM(S122,U122,W122)))*AA122)),0),0)</f>
        <v>0</v>
      </c>
      <c r="AH122" s="121"/>
      <c r="AI122" s="209">
        <f>IFERROR(ROUNDDOWN((W122-((W122/(SUM(S122,U122,W122)))*AA122)),0),0)</f>
        <v>0</v>
      </c>
      <c r="AJ122" s="119"/>
      <c r="AL122" s="120"/>
      <c r="AM122" s="13"/>
      <c r="AN122" s="124"/>
      <c r="AO122" s="13"/>
      <c r="AP122" s="124"/>
      <c r="AQ122" s="13"/>
      <c r="AR122" s="125"/>
      <c r="AS122" s="126"/>
      <c r="AT122" s="127"/>
      <c r="AU122" s="210">
        <f>$I122</f>
        <v>0</v>
      </c>
      <c r="AV122" s="125"/>
      <c r="AW122" s="126"/>
      <c r="AX122" s="127"/>
      <c r="AY122" s="217">
        <f t="shared" si="3"/>
        <v>0</v>
      </c>
      <c r="AZ122" s="125"/>
      <c r="BA122" s="126"/>
      <c r="BB122" s="127"/>
      <c r="BC122" s="210">
        <f t="shared" si="4"/>
        <v>0</v>
      </c>
      <c r="BD122" s="125"/>
      <c r="BE122" s="126"/>
      <c r="BF122" s="127"/>
      <c r="BG122" s="13"/>
      <c r="BH122" s="119"/>
      <c r="BJ122" s="120"/>
      <c r="BK122" s="5"/>
      <c r="BL122" s="121"/>
      <c r="BM122" s="5"/>
      <c r="BN122" s="121"/>
      <c r="BO122" s="5"/>
      <c r="BP122" s="119"/>
      <c r="BR122" s="120"/>
      <c r="BS122" s="13"/>
      <c r="BT122" s="124"/>
      <c r="BU122" s="13"/>
      <c r="BV122" s="124"/>
      <c r="BW122" s="13"/>
      <c r="BX122" s="125"/>
      <c r="BY122" s="126"/>
      <c r="BZ122" s="127"/>
      <c r="CA122" s="210">
        <f t="shared" si="5"/>
        <v>0</v>
      </c>
      <c r="CB122" s="125"/>
      <c r="CC122" s="126"/>
      <c r="CD122" s="127"/>
      <c r="CE122" s="518">
        <f>($BC122+$BG122+$CA122)</f>
        <v>0</v>
      </c>
      <c r="CF122" s="119"/>
    </row>
    <row r="123" spans="1:84" ht="5.15" customHeight="1" x14ac:dyDescent="0.35">
      <c r="A123" s="115"/>
      <c r="B123" s="32"/>
      <c r="C123" s="46"/>
      <c r="D123" s="32"/>
      <c r="E123" s="32"/>
      <c r="F123" s="36"/>
      <c r="H123" s="29"/>
      <c r="I123" s="143"/>
      <c r="J123" s="144"/>
      <c r="K123" s="145"/>
      <c r="L123" s="146"/>
      <c r="M123" s="143"/>
      <c r="N123" s="143"/>
      <c r="O123" s="143"/>
      <c r="P123" s="36"/>
      <c r="R123" s="29"/>
      <c r="S123" s="139"/>
      <c r="T123" s="139"/>
      <c r="U123" s="139"/>
      <c r="V123" s="139"/>
      <c r="W123" s="139"/>
      <c r="X123" s="140"/>
      <c r="Y123" s="141"/>
      <c r="Z123" s="142"/>
      <c r="AA123" s="139"/>
      <c r="AB123" s="140"/>
      <c r="AC123" s="141"/>
      <c r="AD123" s="142"/>
      <c r="AE123" s="121"/>
      <c r="AF123" s="139"/>
      <c r="AG123" s="121"/>
      <c r="AH123" s="139"/>
      <c r="AI123" s="121"/>
      <c r="AJ123" s="36"/>
      <c r="AL123" s="29"/>
      <c r="AM123" s="143"/>
      <c r="AN123" s="143"/>
      <c r="AO123" s="143"/>
      <c r="AP123" s="143"/>
      <c r="AQ123" s="143"/>
      <c r="AR123" s="144"/>
      <c r="AS123" s="145"/>
      <c r="AT123" s="146"/>
      <c r="AU123" s="143"/>
      <c r="AV123" s="144"/>
      <c r="AW123" s="145"/>
      <c r="AX123" s="146"/>
      <c r="AY123" s="539"/>
      <c r="AZ123" s="144"/>
      <c r="BA123" s="145"/>
      <c r="BB123" s="146"/>
      <c r="BC123" s="124"/>
      <c r="BD123" s="144"/>
      <c r="BE123" s="145"/>
      <c r="BF123" s="146"/>
      <c r="BG123" s="153"/>
      <c r="BH123" s="36"/>
      <c r="BJ123" s="29"/>
      <c r="BK123" s="139"/>
      <c r="BL123" s="139"/>
      <c r="BM123" s="139"/>
      <c r="BN123" s="139"/>
      <c r="BO123" s="139"/>
      <c r="BP123" s="36"/>
      <c r="BR123" s="29"/>
      <c r="BS123" s="143"/>
      <c r="BT123" s="143"/>
      <c r="BU123" s="143"/>
      <c r="BV123" s="143"/>
      <c r="BW123" s="143"/>
      <c r="BX123" s="144"/>
      <c r="BY123" s="145"/>
      <c r="BZ123" s="146"/>
      <c r="CA123" s="124"/>
      <c r="CB123" s="144"/>
      <c r="CC123" s="145"/>
      <c r="CD123" s="146"/>
      <c r="CE123" s="185"/>
      <c r="CF123" s="36"/>
    </row>
    <row r="124" spans="1:84" s="92" customFormat="1" x14ac:dyDescent="0.35">
      <c r="A124" s="118"/>
      <c r="B124" s="46"/>
      <c r="C124" s="243" t="str">
        <f>IF(E124="","",C122+1)</f>
        <v/>
      </c>
      <c r="D124" s="46"/>
      <c r="E124" s="4"/>
      <c r="F124" s="119"/>
      <c r="H124" s="120"/>
      <c r="I124" s="13">
        <v>0</v>
      </c>
      <c r="J124" s="125"/>
      <c r="K124" s="126"/>
      <c r="L124" s="127"/>
      <c r="M124" s="13">
        <v>0</v>
      </c>
      <c r="N124" s="124"/>
      <c r="O124" s="13">
        <v>0</v>
      </c>
      <c r="P124" s="119"/>
      <c r="R124" s="120"/>
      <c r="S124" s="5"/>
      <c r="T124" s="121"/>
      <c r="U124" s="5"/>
      <c r="V124" s="121"/>
      <c r="W124" s="5"/>
      <c r="X124" s="122"/>
      <c r="Y124" s="40"/>
      <c r="Z124" s="123"/>
      <c r="AA124" s="15">
        <v>0</v>
      </c>
      <c r="AB124" s="122"/>
      <c r="AC124" s="40"/>
      <c r="AD124" s="123"/>
      <c r="AE124" s="209">
        <f>IFERROR(ROUNDUP((S124-((S124/(SUM(S124,U124,W124)))*AA124)),0),0)</f>
        <v>0</v>
      </c>
      <c r="AF124" s="121"/>
      <c r="AG124" s="209">
        <f>IFERROR(ROUNDUP((U124-((U124/(SUM(S124,U124,W124)))*AA124)),0),0)</f>
        <v>0</v>
      </c>
      <c r="AH124" s="121"/>
      <c r="AI124" s="209">
        <f>IFERROR(ROUNDDOWN((W124-((W124/(SUM(S124,U124,W124)))*AA124)),0),0)</f>
        <v>0</v>
      </c>
      <c r="AJ124" s="119"/>
      <c r="AL124" s="120"/>
      <c r="AM124" s="13"/>
      <c r="AN124" s="124"/>
      <c r="AO124" s="13"/>
      <c r="AP124" s="124"/>
      <c r="AQ124" s="13"/>
      <c r="AR124" s="125"/>
      <c r="AS124" s="126"/>
      <c r="AT124" s="127"/>
      <c r="AU124" s="210">
        <f>$I124</f>
        <v>0</v>
      </c>
      <c r="AV124" s="125"/>
      <c r="AW124" s="126"/>
      <c r="AX124" s="127"/>
      <c r="AY124" s="217">
        <f t="shared" si="3"/>
        <v>0</v>
      </c>
      <c r="AZ124" s="125"/>
      <c r="BA124" s="126"/>
      <c r="BB124" s="127"/>
      <c r="BC124" s="210">
        <f t="shared" si="4"/>
        <v>0</v>
      </c>
      <c r="BD124" s="125"/>
      <c r="BE124" s="126"/>
      <c r="BF124" s="127"/>
      <c r="BG124" s="13"/>
      <c r="BH124" s="119"/>
      <c r="BJ124" s="120"/>
      <c r="BK124" s="5"/>
      <c r="BL124" s="121"/>
      <c r="BM124" s="5"/>
      <c r="BN124" s="121"/>
      <c r="BO124" s="5"/>
      <c r="BP124" s="119"/>
      <c r="BR124" s="120"/>
      <c r="BS124" s="13"/>
      <c r="BT124" s="124"/>
      <c r="BU124" s="13"/>
      <c r="BV124" s="124"/>
      <c r="BW124" s="13"/>
      <c r="BX124" s="125"/>
      <c r="BY124" s="126"/>
      <c r="BZ124" s="127"/>
      <c r="CA124" s="210">
        <f t="shared" si="5"/>
        <v>0</v>
      </c>
      <c r="CB124" s="125"/>
      <c r="CC124" s="126"/>
      <c r="CD124" s="127"/>
      <c r="CE124" s="518">
        <f>($BC124+$BG124+$CA124)</f>
        <v>0</v>
      </c>
      <c r="CF124" s="119"/>
    </row>
    <row r="125" spans="1:84" ht="5.15" customHeight="1" x14ac:dyDescent="0.35">
      <c r="A125" s="115"/>
      <c r="B125" s="32"/>
      <c r="C125" s="46"/>
      <c r="D125" s="32"/>
      <c r="E125" s="32"/>
      <c r="F125" s="36"/>
      <c r="H125" s="29"/>
      <c r="I125" s="143"/>
      <c r="J125" s="144"/>
      <c r="K125" s="145"/>
      <c r="L125" s="146"/>
      <c r="M125" s="143"/>
      <c r="N125" s="143"/>
      <c r="O125" s="143"/>
      <c r="P125" s="36"/>
      <c r="R125" s="29"/>
      <c r="S125" s="139"/>
      <c r="T125" s="139"/>
      <c r="U125" s="139"/>
      <c r="V125" s="139"/>
      <c r="W125" s="139"/>
      <c r="X125" s="140"/>
      <c r="Y125" s="141"/>
      <c r="Z125" s="142"/>
      <c r="AA125" s="139"/>
      <c r="AB125" s="140"/>
      <c r="AC125" s="141"/>
      <c r="AD125" s="142"/>
      <c r="AE125" s="121"/>
      <c r="AF125" s="139"/>
      <c r="AG125" s="121"/>
      <c r="AH125" s="139"/>
      <c r="AI125" s="121"/>
      <c r="AJ125" s="36"/>
      <c r="AL125" s="29"/>
      <c r="AM125" s="143"/>
      <c r="AN125" s="143"/>
      <c r="AO125" s="143"/>
      <c r="AP125" s="143"/>
      <c r="AQ125" s="143"/>
      <c r="AR125" s="144"/>
      <c r="AS125" s="145"/>
      <c r="AT125" s="146"/>
      <c r="AU125" s="143"/>
      <c r="AV125" s="144"/>
      <c r="AW125" s="145"/>
      <c r="AX125" s="146"/>
      <c r="AY125" s="539"/>
      <c r="AZ125" s="144"/>
      <c r="BA125" s="145"/>
      <c r="BB125" s="146"/>
      <c r="BC125" s="124"/>
      <c r="BD125" s="144"/>
      <c r="BE125" s="145"/>
      <c r="BF125" s="146"/>
      <c r="BG125" s="153"/>
      <c r="BH125" s="36"/>
      <c r="BJ125" s="29"/>
      <c r="BK125" s="139"/>
      <c r="BL125" s="139"/>
      <c r="BM125" s="139"/>
      <c r="BN125" s="139"/>
      <c r="BO125" s="139"/>
      <c r="BP125" s="36"/>
      <c r="BR125" s="29"/>
      <c r="BS125" s="143"/>
      <c r="BT125" s="143"/>
      <c r="BU125" s="143"/>
      <c r="BV125" s="143"/>
      <c r="BW125" s="143"/>
      <c r="BX125" s="144"/>
      <c r="BY125" s="145"/>
      <c r="BZ125" s="146"/>
      <c r="CA125" s="124"/>
      <c r="CB125" s="144"/>
      <c r="CC125" s="145"/>
      <c r="CD125" s="146"/>
      <c r="CE125" s="185"/>
      <c r="CF125" s="36"/>
    </row>
    <row r="126" spans="1:84" s="92" customFormat="1" x14ac:dyDescent="0.35">
      <c r="A126" s="118"/>
      <c r="B126" s="46"/>
      <c r="C126" s="243" t="str">
        <f>IF(E126="","",C124+1)</f>
        <v/>
      </c>
      <c r="D126" s="46"/>
      <c r="E126" s="4"/>
      <c r="F126" s="119"/>
      <c r="H126" s="120"/>
      <c r="I126" s="13">
        <v>0</v>
      </c>
      <c r="J126" s="125"/>
      <c r="K126" s="126"/>
      <c r="L126" s="127"/>
      <c r="M126" s="13">
        <v>0</v>
      </c>
      <c r="N126" s="124"/>
      <c r="O126" s="13">
        <v>0</v>
      </c>
      <c r="P126" s="119"/>
      <c r="R126" s="120"/>
      <c r="S126" s="5"/>
      <c r="T126" s="121"/>
      <c r="U126" s="5"/>
      <c r="V126" s="121"/>
      <c r="W126" s="5"/>
      <c r="X126" s="122"/>
      <c r="Y126" s="40"/>
      <c r="Z126" s="123"/>
      <c r="AA126" s="15">
        <v>0</v>
      </c>
      <c r="AB126" s="122"/>
      <c r="AC126" s="40"/>
      <c r="AD126" s="123"/>
      <c r="AE126" s="209">
        <f>IFERROR(ROUNDUP((S126-((S126/(SUM(S126,U126,W126)))*AA126)),0),0)</f>
        <v>0</v>
      </c>
      <c r="AF126" s="121"/>
      <c r="AG126" s="209">
        <f>IFERROR(ROUNDUP((U126-((U126/(SUM(S126,U126,W126)))*AA126)),0),0)</f>
        <v>0</v>
      </c>
      <c r="AH126" s="121"/>
      <c r="AI126" s="209">
        <f>IFERROR(ROUNDDOWN((W126-((W126/(SUM(S126,U126,W126)))*AA126)),0),0)</f>
        <v>0</v>
      </c>
      <c r="AJ126" s="119"/>
      <c r="AL126" s="120"/>
      <c r="AM126" s="13"/>
      <c r="AN126" s="124"/>
      <c r="AO126" s="13"/>
      <c r="AP126" s="124"/>
      <c r="AQ126" s="13"/>
      <c r="AR126" s="125"/>
      <c r="AS126" s="126"/>
      <c r="AT126" s="127"/>
      <c r="AU126" s="210">
        <f>$I126</f>
        <v>0</v>
      </c>
      <c r="AV126" s="125"/>
      <c r="AW126" s="126"/>
      <c r="AX126" s="127"/>
      <c r="AY126" s="217">
        <f t="shared" si="3"/>
        <v>0</v>
      </c>
      <c r="AZ126" s="125"/>
      <c r="BA126" s="126"/>
      <c r="BB126" s="127"/>
      <c r="BC126" s="210">
        <f t="shared" si="4"/>
        <v>0</v>
      </c>
      <c r="BD126" s="125"/>
      <c r="BE126" s="126"/>
      <c r="BF126" s="127"/>
      <c r="BG126" s="13"/>
      <c r="BH126" s="119"/>
      <c r="BJ126" s="120"/>
      <c r="BK126" s="5"/>
      <c r="BL126" s="121"/>
      <c r="BM126" s="5"/>
      <c r="BN126" s="121"/>
      <c r="BO126" s="5"/>
      <c r="BP126" s="119"/>
      <c r="BR126" s="120"/>
      <c r="BS126" s="13"/>
      <c r="BT126" s="124"/>
      <c r="BU126" s="13"/>
      <c r="BV126" s="124"/>
      <c r="BW126" s="13"/>
      <c r="BX126" s="125"/>
      <c r="BY126" s="126"/>
      <c r="BZ126" s="127"/>
      <c r="CA126" s="210">
        <f t="shared" si="5"/>
        <v>0</v>
      </c>
      <c r="CB126" s="125"/>
      <c r="CC126" s="126"/>
      <c r="CD126" s="127"/>
      <c r="CE126" s="518">
        <f>($BC126+$BG126+$CA126)</f>
        <v>0</v>
      </c>
      <c r="CF126" s="119"/>
    </row>
    <row r="127" spans="1:84" ht="5.15" customHeight="1" x14ac:dyDescent="0.35">
      <c r="A127" s="115"/>
      <c r="B127" s="32"/>
      <c r="C127" s="46"/>
      <c r="D127" s="32"/>
      <c r="E127" s="32"/>
      <c r="F127" s="36"/>
      <c r="H127" s="29"/>
      <c r="I127" s="143"/>
      <c r="J127" s="144"/>
      <c r="K127" s="145"/>
      <c r="L127" s="146"/>
      <c r="M127" s="143"/>
      <c r="N127" s="143"/>
      <c r="O127" s="143"/>
      <c r="P127" s="36"/>
      <c r="R127" s="29"/>
      <c r="S127" s="139"/>
      <c r="T127" s="139"/>
      <c r="U127" s="139"/>
      <c r="V127" s="139"/>
      <c r="W127" s="139"/>
      <c r="X127" s="140"/>
      <c r="Y127" s="141"/>
      <c r="Z127" s="142"/>
      <c r="AA127" s="139"/>
      <c r="AB127" s="140"/>
      <c r="AC127" s="141"/>
      <c r="AD127" s="142"/>
      <c r="AE127" s="121"/>
      <c r="AF127" s="139"/>
      <c r="AG127" s="121"/>
      <c r="AH127" s="139"/>
      <c r="AI127" s="121"/>
      <c r="AJ127" s="36"/>
      <c r="AL127" s="29"/>
      <c r="AM127" s="143"/>
      <c r="AN127" s="143"/>
      <c r="AO127" s="143"/>
      <c r="AP127" s="143"/>
      <c r="AQ127" s="143"/>
      <c r="AR127" s="144"/>
      <c r="AS127" s="145"/>
      <c r="AT127" s="146"/>
      <c r="AU127" s="143"/>
      <c r="AV127" s="144"/>
      <c r="AW127" s="145"/>
      <c r="AX127" s="146"/>
      <c r="AY127" s="539"/>
      <c r="AZ127" s="144"/>
      <c r="BA127" s="145"/>
      <c r="BB127" s="146"/>
      <c r="BC127" s="124"/>
      <c r="BD127" s="144"/>
      <c r="BE127" s="145"/>
      <c r="BF127" s="146"/>
      <c r="BG127" s="153"/>
      <c r="BH127" s="36"/>
      <c r="BJ127" s="29"/>
      <c r="BK127" s="139"/>
      <c r="BL127" s="139"/>
      <c r="BM127" s="139"/>
      <c r="BN127" s="139"/>
      <c r="BO127" s="139"/>
      <c r="BP127" s="36"/>
      <c r="BR127" s="29"/>
      <c r="BS127" s="143"/>
      <c r="BT127" s="143"/>
      <c r="BU127" s="143"/>
      <c r="BV127" s="143"/>
      <c r="BW127" s="143"/>
      <c r="BX127" s="144"/>
      <c r="BY127" s="145"/>
      <c r="BZ127" s="146"/>
      <c r="CA127" s="124"/>
      <c r="CB127" s="144"/>
      <c r="CC127" s="145"/>
      <c r="CD127" s="146"/>
      <c r="CE127" s="185"/>
      <c r="CF127" s="36"/>
    </row>
    <row r="128" spans="1:84" s="92" customFormat="1" x14ac:dyDescent="0.35">
      <c r="A128" s="118"/>
      <c r="B128" s="46"/>
      <c r="C128" s="243" t="str">
        <f>IF(E128="","",C126+1)</f>
        <v/>
      </c>
      <c r="D128" s="46"/>
      <c r="E128" s="4"/>
      <c r="F128" s="119"/>
      <c r="H128" s="120"/>
      <c r="I128" s="13">
        <v>0</v>
      </c>
      <c r="J128" s="125"/>
      <c r="K128" s="126"/>
      <c r="L128" s="127"/>
      <c r="M128" s="13">
        <v>0</v>
      </c>
      <c r="N128" s="124"/>
      <c r="O128" s="13">
        <v>0</v>
      </c>
      <c r="P128" s="119"/>
      <c r="R128" s="120"/>
      <c r="S128" s="5"/>
      <c r="T128" s="121"/>
      <c r="U128" s="5"/>
      <c r="V128" s="121"/>
      <c r="W128" s="5"/>
      <c r="X128" s="122"/>
      <c r="Y128" s="40"/>
      <c r="Z128" s="123"/>
      <c r="AA128" s="15">
        <v>0</v>
      </c>
      <c r="AB128" s="122"/>
      <c r="AC128" s="40"/>
      <c r="AD128" s="123"/>
      <c r="AE128" s="209">
        <f>IFERROR(ROUNDUP((S128-((S128/(SUM(S128,U128,W128)))*AA128)),0),0)</f>
        <v>0</v>
      </c>
      <c r="AF128" s="121"/>
      <c r="AG128" s="209">
        <f>IFERROR(ROUNDUP((U128-((U128/(SUM(S128,U128,W128)))*AA128)),0),0)</f>
        <v>0</v>
      </c>
      <c r="AH128" s="121"/>
      <c r="AI128" s="209">
        <f>IFERROR(ROUNDDOWN((W128-((W128/(SUM(S128,U128,W128)))*AA128)),0),0)</f>
        <v>0</v>
      </c>
      <c r="AJ128" s="119"/>
      <c r="AL128" s="120"/>
      <c r="AM128" s="13"/>
      <c r="AN128" s="124"/>
      <c r="AO128" s="13"/>
      <c r="AP128" s="124"/>
      <c r="AQ128" s="13"/>
      <c r="AR128" s="125"/>
      <c r="AS128" s="126"/>
      <c r="AT128" s="127"/>
      <c r="AU128" s="210">
        <f>$I128</f>
        <v>0</v>
      </c>
      <c r="AV128" s="125"/>
      <c r="AW128" s="126"/>
      <c r="AX128" s="127"/>
      <c r="AY128" s="217">
        <f t="shared" si="3"/>
        <v>0</v>
      </c>
      <c r="AZ128" s="125"/>
      <c r="BA128" s="126"/>
      <c r="BB128" s="127"/>
      <c r="BC128" s="210">
        <f t="shared" si="4"/>
        <v>0</v>
      </c>
      <c r="BD128" s="125"/>
      <c r="BE128" s="126"/>
      <c r="BF128" s="127"/>
      <c r="BG128" s="13"/>
      <c r="BH128" s="119"/>
      <c r="BJ128" s="120"/>
      <c r="BK128" s="5"/>
      <c r="BL128" s="121"/>
      <c r="BM128" s="5"/>
      <c r="BN128" s="121"/>
      <c r="BO128" s="5"/>
      <c r="BP128" s="119"/>
      <c r="BR128" s="120"/>
      <c r="BS128" s="13"/>
      <c r="BT128" s="124"/>
      <c r="BU128" s="13"/>
      <c r="BV128" s="124"/>
      <c r="BW128" s="13"/>
      <c r="BX128" s="125"/>
      <c r="BY128" s="126"/>
      <c r="BZ128" s="127"/>
      <c r="CA128" s="210">
        <f t="shared" si="5"/>
        <v>0</v>
      </c>
      <c r="CB128" s="125"/>
      <c r="CC128" s="126"/>
      <c r="CD128" s="127"/>
      <c r="CE128" s="518">
        <f>($BC128+$BG128+$CA128)</f>
        <v>0</v>
      </c>
      <c r="CF128" s="119"/>
    </row>
    <row r="129" spans="1:84" ht="5.15" customHeight="1" x14ac:dyDescent="0.35">
      <c r="A129" s="115"/>
      <c r="B129" s="32"/>
      <c r="C129" s="46"/>
      <c r="D129" s="32"/>
      <c r="E129" s="32"/>
      <c r="F129" s="36"/>
      <c r="H129" s="29"/>
      <c r="I129" s="143"/>
      <c r="J129" s="144"/>
      <c r="K129" s="145"/>
      <c r="L129" s="146"/>
      <c r="M129" s="143"/>
      <c r="N129" s="143"/>
      <c r="O129" s="143"/>
      <c r="P129" s="36"/>
      <c r="R129" s="29"/>
      <c r="S129" s="139"/>
      <c r="T129" s="139"/>
      <c r="U129" s="139"/>
      <c r="V129" s="139"/>
      <c r="W129" s="139"/>
      <c r="X129" s="140"/>
      <c r="Y129" s="141"/>
      <c r="Z129" s="142"/>
      <c r="AA129" s="139"/>
      <c r="AB129" s="140"/>
      <c r="AC129" s="141"/>
      <c r="AD129" s="142"/>
      <c r="AE129" s="121"/>
      <c r="AF129" s="139"/>
      <c r="AG129" s="121"/>
      <c r="AH129" s="139"/>
      <c r="AI129" s="121"/>
      <c r="AJ129" s="36"/>
      <c r="AL129" s="29"/>
      <c r="AM129" s="143"/>
      <c r="AN129" s="143"/>
      <c r="AO129" s="143"/>
      <c r="AP129" s="143"/>
      <c r="AQ129" s="143"/>
      <c r="AR129" s="144"/>
      <c r="AS129" s="145"/>
      <c r="AT129" s="146"/>
      <c r="AU129" s="143"/>
      <c r="AV129" s="144"/>
      <c r="AW129" s="145"/>
      <c r="AX129" s="146"/>
      <c r="AY129" s="539"/>
      <c r="AZ129" s="144"/>
      <c r="BA129" s="145"/>
      <c r="BB129" s="146"/>
      <c r="BC129" s="124"/>
      <c r="BD129" s="144"/>
      <c r="BE129" s="145"/>
      <c r="BF129" s="146"/>
      <c r="BG129" s="153"/>
      <c r="BH129" s="36"/>
      <c r="BJ129" s="29"/>
      <c r="BK129" s="139"/>
      <c r="BL129" s="139"/>
      <c r="BM129" s="139"/>
      <c r="BN129" s="139"/>
      <c r="BO129" s="139"/>
      <c r="BP129" s="36"/>
      <c r="BR129" s="29"/>
      <c r="BS129" s="143"/>
      <c r="BT129" s="143"/>
      <c r="BU129" s="143"/>
      <c r="BV129" s="143"/>
      <c r="BW129" s="143"/>
      <c r="BX129" s="144"/>
      <c r="BY129" s="145"/>
      <c r="BZ129" s="146"/>
      <c r="CA129" s="124"/>
      <c r="CB129" s="144"/>
      <c r="CC129" s="145"/>
      <c r="CD129" s="146"/>
      <c r="CE129" s="185"/>
      <c r="CF129" s="36"/>
    </row>
    <row r="130" spans="1:84" s="92" customFormat="1" x14ac:dyDescent="0.35">
      <c r="A130" s="118"/>
      <c r="B130" s="46"/>
      <c r="C130" s="243" t="str">
        <f>IF(E130="","",C128+1)</f>
        <v/>
      </c>
      <c r="D130" s="46"/>
      <c r="E130" s="4"/>
      <c r="F130" s="119"/>
      <c r="H130" s="120"/>
      <c r="I130" s="13">
        <v>0</v>
      </c>
      <c r="J130" s="125"/>
      <c r="K130" s="126"/>
      <c r="L130" s="127"/>
      <c r="M130" s="13">
        <v>0</v>
      </c>
      <c r="N130" s="124"/>
      <c r="O130" s="13">
        <v>0</v>
      </c>
      <c r="P130" s="119"/>
      <c r="R130" s="120"/>
      <c r="S130" s="5"/>
      <c r="T130" s="121"/>
      <c r="U130" s="5"/>
      <c r="V130" s="121"/>
      <c r="W130" s="5"/>
      <c r="X130" s="122"/>
      <c r="Y130" s="40"/>
      <c r="Z130" s="123"/>
      <c r="AA130" s="15">
        <v>0</v>
      </c>
      <c r="AB130" s="122"/>
      <c r="AC130" s="40"/>
      <c r="AD130" s="123"/>
      <c r="AE130" s="209">
        <f>IFERROR(ROUNDUP((S130-((S130/(SUM(S130,U130,W130)))*AA130)),0),0)</f>
        <v>0</v>
      </c>
      <c r="AF130" s="121"/>
      <c r="AG130" s="209">
        <f>IFERROR(ROUNDUP((U130-((U130/(SUM(S130,U130,W130)))*AA130)),0),0)</f>
        <v>0</v>
      </c>
      <c r="AH130" s="121"/>
      <c r="AI130" s="209">
        <f>IFERROR(ROUNDDOWN((W130-((W130/(SUM(S130,U130,W130)))*AA130)),0),0)</f>
        <v>0</v>
      </c>
      <c r="AJ130" s="119"/>
      <c r="AL130" s="120"/>
      <c r="AM130" s="13"/>
      <c r="AN130" s="124"/>
      <c r="AO130" s="13"/>
      <c r="AP130" s="124"/>
      <c r="AQ130" s="13"/>
      <c r="AR130" s="125"/>
      <c r="AS130" s="126"/>
      <c r="AT130" s="127"/>
      <c r="AU130" s="210">
        <f>$I130</f>
        <v>0</v>
      </c>
      <c r="AV130" s="125"/>
      <c r="AW130" s="126"/>
      <c r="AX130" s="127"/>
      <c r="AY130" s="217">
        <f t="shared" si="3"/>
        <v>0</v>
      </c>
      <c r="AZ130" s="125"/>
      <c r="BA130" s="126"/>
      <c r="BB130" s="127"/>
      <c r="BC130" s="210">
        <f t="shared" si="4"/>
        <v>0</v>
      </c>
      <c r="BD130" s="125"/>
      <c r="BE130" s="126"/>
      <c r="BF130" s="127"/>
      <c r="BG130" s="13"/>
      <c r="BH130" s="119"/>
      <c r="BJ130" s="120"/>
      <c r="BK130" s="5"/>
      <c r="BL130" s="121"/>
      <c r="BM130" s="5"/>
      <c r="BN130" s="121"/>
      <c r="BO130" s="5"/>
      <c r="BP130" s="119"/>
      <c r="BR130" s="120"/>
      <c r="BS130" s="13"/>
      <c r="BT130" s="124"/>
      <c r="BU130" s="13"/>
      <c r="BV130" s="124"/>
      <c r="BW130" s="13"/>
      <c r="BX130" s="125"/>
      <c r="BY130" s="126"/>
      <c r="BZ130" s="127"/>
      <c r="CA130" s="210">
        <f t="shared" si="5"/>
        <v>0</v>
      </c>
      <c r="CB130" s="125"/>
      <c r="CC130" s="126"/>
      <c r="CD130" s="127"/>
      <c r="CE130" s="518">
        <f>($BC130+$BG130+$CA130)</f>
        <v>0</v>
      </c>
      <c r="CF130" s="119"/>
    </row>
    <row r="131" spans="1:84" ht="5.15" customHeight="1" x14ac:dyDescent="0.35">
      <c r="A131" s="115"/>
      <c r="B131" s="32"/>
      <c r="C131" s="46"/>
      <c r="D131" s="32"/>
      <c r="E131" s="32"/>
      <c r="F131" s="36"/>
      <c r="H131" s="29"/>
      <c r="I131" s="143"/>
      <c r="J131" s="144"/>
      <c r="K131" s="145"/>
      <c r="L131" s="146"/>
      <c r="M131" s="143"/>
      <c r="N131" s="143"/>
      <c r="O131" s="143"/>
      <c r="P131" s="36"/>
      <c r="R131" s="29"/>
      <c r="S131" s="139"/>
      <c r="T131" s="139"/>
      <c r="U131" s="139"/>
      <c r="V131" s="139"/>
      <c r="W131" s="139"/>
      <c r="X131" s="140"/>
      <c r="Y131" s="141"/>
      <c r="Z131" s="142"/>
      <c r="AA131" s="139"/>
      <c r="AB131" s="140"/>
      <c r="AC131" s="141"/>
      <c r="AD131" s="142"/>
      <c r="AE131" s="121"/>
      <c r="AF131" s="139"/>
      <c r="AG131" s="121"/>
      <c r="AH131" s="139"/>
      <c r="AI131" s="121"/>
      <c r="AJ131" s="36"/>
      <c r="AL131" s="29"/>
      <c r="AM131" s="143"/>
      <c r="AN131" s="143"/>
      <c r="AO131" s="143"/>
      <c r="AP131" s="143"/>
      <c r="AQ131" s="143"/>
      <c r="AR131" s="144"/>
      <c r="AS131" s="145"/>
      <c r="AT131" s="146"/>
      <c r="AU131" s="143"/>
      <c r="AV131" s="144"/>
      <c r="AW131" s="145"/>
      <c r="AX131" s="146"/>
      <c r="AY131" s="539"/>
      <c r="AZ131" s="144"/>
      <c r="BA131" s="145"/>
      <c r="BB131" s="146"/>
      <c r="BC131" s="124"/>
      <c r="BD131" s="144"/>
      <c r="BE131" s="145"/>
      <c r="BF131" s="146"/>
      <c r="BG131" s="153"/>
      <c r="BH131" s="36"/>
      <c r="BJ131" s="29"/>
      <c r="BK131" s="139"/>
      <c r="BL131" s="139"/>
      <c r="BM131" s="139"/>
      <c r="BN131" s="139"/>
      <c r="BO131" s="139"/>
      <c r="BP131" s="36"/>
      <c r="BR131" s="29"/>
      <c r="BS131" s="143"/>
      <c r="BT131" s="143"/>
      <c r="BU131" s="143"/>
      <c r="BV131" s="143"/>
      <c r="BW131" s="143"/>
      <c r="BX131" s="144"/>
      <c r="BY131" s="145"/>
      <c r="BZ131" s="146"/>
      <c r="CA131" s="124"/>
      <c r="CB131" s="144"/>
      <c r="CC131" s="145"/>
      <c r="CD131" s="146"/>
      <c r="CE131" s="185"/>
      <c r="CF131" s="36"/>
    </row>
    <row r="132" spans="1:84" s="92" customFormat="1" x14ac:dyDescent="0.35">
      <c r="A132" s="118"/>
      <c r="B132" s="46"/>
      <c r="C132" s="243" t="str">
        <f>IF(E132="","",C130+1)</f>
        <v/>
      </c>
      <c r="D132" s="46"/>
      <c r="E132" s="4"/>
      <c r="F132" s="119"/>
      <c r="H132" s="120"/>
      <c r="I132" s="13">
        <v>0</v>
      </c>
      <c r="J132" s="125"/>
      <c r="K132" s="126"/>
      <c r="L132" s="127"/>
      <c r="M132" s="13">
        <v>0</v>
      </c>
      <c r="N132" s="124"/>
      <c r="O132" s="13">
        <v>0</v>
      </c>
      <c r="P132" s="119"/>
      <c r="R132" s="120"/>
      <c r="S132" s="5"/>
      <c r="T132" s="121"/>
      <c r="U132" s="5"/>
      <c r="V132" s="121"/>
      <c r="W132" s="5"/>
      <c r="X132" s="122"/>
      <c r="Y132" s="40"/>
      <c r="Z132" s="123"/>
      <c r="AA132" s="15">
        <v>0</v>
      </c>
      <c r="AB132" s="122"/>
      <c r="AC132" s="40"/>
      <c r="AD132" s="123"/>
      <c r="AE132" s="209">
        <f>IFERROR(ROUNDUP((S132-((S132/(SUM(S132,U132,W132)))*AA132)),0),0)</f>
        <v>0</v>
      </c>
      <c r="AF132" s="121"/>
      <c r="AG132" s="209">
        <f>IFERROR(ROUNDUP((U132-((U132/(SUM(S132,U132,W132)))*AA132)),0),0)</f>
        <v>0</v>
      </c>
      <c r="AH132" s="121"/>
      <c r="AI132" s="209">
        <f>IFERROR(ROUNDDOWN((W132-((W132/(SUM(S132,U132,W132)))*AA132)),0),0)</f>
        <v>0</v>
      </c>
      <c r="AJ132" s="119"/>
      <c r="AL132" s="120"/>
      <c r="AM132" s="13"/>
      <c r="AN132" s="124"/>
      <c r="AO132" s="13"/>
      <c r="AP132" s="124"/>
      <c r="AQ132" s="13"/>
      <c r="AR132" s="125"/>
      <c r="AS132" s="126"/>
      <c r="AT132" s="127"/>
      <c r="AU132" s="210">
        <f>$I132</f>
        <v>0</v>
      </c>
      <c r="AV132" s="125"/>
      <c r="AW132" s="126"/>
      <c r="AX132" s="127"/>
      <c r="AY132" s="217">
        <f t="shared" si="3"/>
        <v>0</v>
      </c>
      <c r="AZ132" s="125"/>
      <c r="BA132" s="126"/>
      <c r="BB132" s="127"/>
      <c r="BC132" s="210">
        <f t="shared" si="4"/>
        <v>0</v>
      </c>
      <c r="BD132" s="125"/>
      <c r="BE132" s="126"/>
      <c r="BF132" s="127"/>
      <c r="BG132" s="13"/>
      <c r="BH132" s="119"/>
      <c r="BJ132" s="120"/>
      <c r="BK132" s="5"/>
      <c r="BL132" s="121"/>
      <c r="BM132" s="5"/>
      <c r="BN132" s="121"/>
      <c r="BO132" s="5"/>
      <c r="BP132" s="119"/>
      <c r="BR132" s="120"/>
      <c r="BS132" s="13"/>
      <c r="BT132" s="124"/>
      <c r="BU132" s="13"/>
      <c r="BV132" s="124"/>
      <c r="BW132" s="13"/>
      <c r="BX132" s="125"/>
      <c r="BY132" s="126"/>
      <c r="BZ132" s="127"/>
      <c r="CA132" s="210">
        <f t="shared" si="5"/>
        <v>0</v>
      </c>
      <c r="CB132" s="125"/>
      <c r="CC132" s="126"/>
      <c r="CD132" s="127"/>
      <c r="CE132" s="518">
        <f>($BC132+$BG132+$CA132)</f>
        <v>0</v>
      </c>
      <c r="CF132" s="119"/>
    </row>
    <row r="133" spans="1:84" ht="5.15" customHeight="1" x14ac:dyDescent="0.35">
      <c r="A133" s="115"/>
      <c r="B133" s="32"/>
      <c r="C133" s="46"/>
      <c r="D133" s="32"/>
      <c r="E133" s="32"/>
      <c r="F133" s="36"/>
      <c r="H133" s="29"/>
      <c r="I133" s="143"/>
      <c r="J133" s="144"/>
      <c r="K133" s="145"/>
      <c r="L133" s="146"/>
      <c r="M133" s="143"/>
      <c r="N133" s="143"/>
      <c r="O133" s="143"/>
      <c r="P133" s="36"/>
      <c r="R133" s="29"/>
      <c r="S133" s="139"/>
      <c r="T133" s="139"/>
      <c r="U133" s="139"/>
      <c r="V133" s="139"/>
      <c r="W133" s="139"/>
      <c r="X133" s="140"/>
      <c r="Y133" s="141"/>
      <c r="Z133" s="142"/>
      <c r="AA133" s="139"/>
      <c r="AB133" s="140"/>
      <c r="AC133" s="141"/>
      <c r="AD133" s="142"/>
      <c r="AE133" s="121"/>
      <c r="AF133" s="139"/>
      <c r="AG133" s="121"/>
      <c r="AH133" s="139"/>
      <c r="AI133" s="121"/>
      <c r="AJ133" s="36"/>
      <c r="AL133" s="29"/>
      <c r="AM133" s="143"/>
      <c r="AN133" s="143"/>
      <c r="AO133" s="143"/>
      <c r="AP133" s="143"/>
      <c r="AQ133" s="143"/>
      <c r="AR133" s="144"/>
      <c r="AS133" s="145"/>
      <c r="AT133" s="146"/>
      <c r="AU133" s="143"/>
      <c r="AV133" s="144"/>
      <c r="AW133" s="145"/>
      <c r="AX133" s="146"/>
      <c r="AY133" s="539"/>
      <c r="AZ133" s="144"/>
      <c r="BA133" s="145"/>
      <c r="BB133" s="146"/>
      <c r="BC133" s="124"/>
      <c r="BD133" s="144"/>
      <c r="BE133" s="145"/>
      <c r="BF133" s="146"/>
      <c r="BG133" s="153"/>
      <c r="BH133" s="36"/>
      <c r="BJ133" s="29"/>
      <c r="BK133" s="139"/>
      <c r="BL133" s="139"/>
      <c r="BM133" s="139"/>
      <c r="BN133" s="139"/>
      <c r="BO133" s="139"/>
      <c r="BP133" s="36"/>
      <c r="BR133" s="29"/>
      <c r="BS133" s="143"/>
      <c r="BT133" s="143"/>
      <c r="BU133" s="143"/>
      <c r="BV133" s="143"/>
      <c r="BW133" s="143"/>
      <c r="BX133" s="144"/>
      <c r="BY133" s="145"/>
      <c r="BZ133" s="146"/>
      <c r="CA133" s="124"/>
      <c r="CB133" s="144"/>
      <c r="CC133" s="145"/>
      <c r="CD133" s="146"/>
      <c r="CE133" s="185"/>
      <c r="CF133" s="36"/>
    </row>
    <row r="134" spans="1:84" s="92" customFormat="1" x14ac:dyDescent="0.35">
      <c r="A134" s="118"/>
      <c r="B134" s="46"/>
      <c r="C134" s="243" t="str">
        <f>IF(E134="","",C132+1)</f>
        <v/>
      </c>
      <c r="D134" s="46"/>
      <c r="E134" s="4"/>
      <c r="F134" s="119"/>
      <c r="H134" s="120"/>
      <c r="I134" s="13">
        <v>0</v>
      </c>
      <c r="J134" s="125"/>
      <c r="K134" s="126"/>
      <c r="L134" s="127"/>
      <c r="M134" s="13">
        <v>0</v>
      </c>
      <c r="N134" s="124"/>
      <c r="O134" s="13">
        <v>0</v>
      </c>
      <c r="P134" s="119"/>
      <c r="R134" s="120"/>
      <c r="S134" s="5"/>
      <c r="T134" s="121"/>
      <c r="U134" s="5"/>
      <c r="V134" s="121"/>
      <c r="W134" s="5"/>
      <c r="X134" s="122"/>
      <c r="Y134" s="40"/>
      <c r="Z134" s="123"/>
      <c r="AA134" s="15">
        <v>0</v>
      </c>
      <c r="AB134" s="122"/>
      <c r="AC134" s="40"/>
      <c r="AD134" s="123"/>
      <c r="AE134" s="209">
        <f>IFERROR(ROUNDUP((S134-((S134/(SUM(S134,U134,W134)))*AA134)),0),0)</f>
        <v>0</v>
      </c>
      <c r="AF134" s="121"/>
      <c r="AG134" s="209">
        <f>IFERROR(ROUNDUP((U134-((U134/(SUM(S134,U134,W134)))*AA134)),0),0)</f>
        <v>0</v>
      </c>
      <c r="AH134" s="121"/>
      <c r="AI134" s="209">
        <f>IFERROR(ROUNDDOWN((W134-((W134/(SUM(S134,U134,W134)))*AA134)),0),0)</f>
        <v>0</v>
      </c>
      <c r="AJ134" s="119"/>
      <c r="AL134" s="120"/>
      <c r="AM134" s="13"/>
      <c r="AN134" s="124"/>
      <c r="AO134" s="13"/>
      <c r="AP134" s="124"/>
      <c r="AQ134" s="13"/>
      <c r="AR134" s="125"/>
      <c r="AS134" s="126"/>
      <c r="AT134" s="127"/>
      <c r="AU134" s="210">
        <f>$I134</f>
        <v>0</v>
      </c>
      <c r="AV134" s="125"/>
      <c r="AW134" s="126"/>
      <c r="AX134" s="127"/>
      <c r="AY134" s="217">
        <f t="shared" si="3"/>
        <v>0</v>
      </c>
      <c r="AZ134" s="125"/>
      <c r="BA134" s="126"/>
      <c r="BB134" s="127"/>
      <c r="BC134" s="210">
        <f t="shared" si="4"/>
        <v>0</v>
      </c>
      <c r="BD134" s="125"/>
      <c r="BE134" s="126"/>
      <c r="BF134" s="127"/>
      <c r="BG134" s="13"/>
      <c r="BH134" s="119"/>
      <c r="BJ134" s="120"/>
      <c r="BK134" s="5"/>
      <c r="BL134" s="121"/>
      <c r="BM134" s="5"/>
      <c r="BN134" s="121"/>
      <c r="BO134" s="5"/>
      <c r="BP134" s="119"/>
      <c r="BR134" s="120"/>
      <c r="BS134" s="13"/>
      <c r="BT134" s="124"/>
      <c r="BU134" s="13"/>
      <c r="BV134" s="124"/>
      <c r="BW134" s="13"/>
      <c r="BX134" s="125"/>
      <c r="BY134" s="126"/>
      <c r="BZ134" s="127"/>
      <c r="CA134" s="210">
        <f t="shared" si="5"/>
        <v>0</v>
      </c>
      <c r="CB134" s="125"/>
      <c r="CC134" s="126"/>
      <c r="CD134" s="127"/>
      <c r="CE134" s="518">
        <f>($BC134+$BG134+$CA134)</f>
        <v>0</v>
      </c>
      <c r="CF134" s="119"/>
    </row>
    <row r="135" spans="1:84" ht="5.15" customHeight="1" x14ac:dyDescent="0.35">
      <c r="A135" s="115"/>
      <c r="B135" s="32"/>
      <c r="C135" s="46"/>
      <c r="D135" s="32"/>
      <c r="E135" s="32"/>
      <c r="F135" s="36"/>
      <c r="H135" s="29"/>
      <c r="I135" s="143"/>
      <c r="J135" s="144"/>
      <c r="K135" s="145"/>
      <c r="L135" s="146"/>
      <c r="M135" s="143"/>
      <c r="N135" s="143"/>
      <c r="O135" s="143"/>
      <c r="P135" s="36"/>
      <c r="R135" s="29"/>
      <c r="S135" s="139"/>
      <c r="T135" s="139"/>
      <c r="U135" s="139"/>
      <c r="V135" s="139"/>
      <c r="W135" s="139"/>
      <c r="X135" s="140"/>
      <c r="Y135" s="141"/>
      <c r="Z135" s="142"/>
      <c r="AA135" s="139"/>
      <c r="AB135" s="140"/>
      <c r="AC135" s="141"/>
      <c r="AD135" s="142"/>
      <c r="AE135" s="121"/>
      <c r="AF135" s="139"/>
      <c r="AG135" s="121"/>
      <c r="AH135" s="139"/>
      <c r="AI135" s="121"/>
      <c r="AJ135" s="36"/>
      <c r="AL135" s="29"/>
      <c r="AM135" s="143"/>
      <c r="AN135" s="143"/>
      <c r="AO135" s="143"/>
      <c r="AP135" s="143"/>
      <c r="AQ135" s="143"/>
      <c r="AR135" s="144"/>
      <c r="AS135" s="145"/>
      <c r="AT135" s="146"/>
      <c r="AU135" s="143"/>
      <c r="AV135" s="144"/>
      <c r="AW135" s="145"/>
      <c r="AX135" s="146"/>
      <c r="AY135" s="539"/>
      <c r="AZ135" s="144"/>
      <c r="BA135" s="145"/>
      <c r="BB135" s="146"/>
      <c r="BC135" s="124"/>
      <c r="BD135" s="144"/>
      <c r="BE135" s="145"/>
      <c r="BF135" s="146"/>
      <c r="BG135" s="153"/>
      <c r="BH135" s="36"/>
      <c r="BJ135" s="29"/>
      <c r="BK135" s="139"/>
      <c r="BL135" s="139"/>
      <c r="BM135" s="139"/>
      <c r="BN135" s="139"/>
      <c r="BO135" s="139"/>
      <c r="BP135" s="36"/>
      <c r="BR135" s="29"/>
      <c r="BS135" s="143"/>
      <c r="BT135" s="143"/>
      <c r="BU135" s="143"/>
      <c r="BV135" s="143"/>
      <c r="BW135" s="143"/>
      <c r="BX135" s="144"/>
      <c r="BY135" s="145"/>
      <c r="BZ135" s="146"/>
      <c r="CA135" s="124"/>
      <c r="CB135" s="144"/>
      <c r="CC135" s="145"/>
      <c r="CD135" s="146"/>
      <c r="CE135" s="185"/>
      <c r="CF135" s="36"/>
    </row>
    <row r="136" spans="1:84" s="92" customFormat="1" x14ac:dyDescent="0.35">
      <c r="A136" s="118"/>
      <c r="B136" s="46"/>
      <c r="C136" s="243" t="str">
        <f>IF(E136="","",C134+1)</f>
        <v/>
      </c>
      <c r="D136" s="46"/>
      <c r="E136" s="4"/>
      <c r="F136" s="119"/>
      <c r="H136" s="120"/>
      <c r="I136" s="13">
        <v>0</v>
      </c>
      <c r="J136" s="125"/>
      <c r="K136" s="126"/>
      <c r="L136" s="127"/>
      <c r="M136" s="13">
        <v>0</v>
      </c>
      <c r="N136" s="124"/>
      <c r="O136" s="13">
        <v>0</v>
      </c>
      <c r="P136" s="119"/>
      <c r="R136" s="120"/>
      <c r="S136" s="5"/>
      <c r="T136" s="121"/>
      <c r="U136" s="5"/>
      <c r="V136" s="121"/>
      <c r="W136" s="5"/>
      <c r="X136" s="122"/>
      <c r="Y136" s="40"/>
      <c r="Z136" s="123"/>
      <c r="AA136" s="15">
        <v>0</v>
      </c>
      <c r="AB136" s="122"/>
      <c r="AC136" s="40"/>
      <c r="AD136" s="123"/>
      <c r="AE136" s="209">
        <f>IFERROR(ROUNDUP((S136-((S136/(SUM(S136,U136,W136)))*AA136)),0),0)</f>
        <v>0</v>
      </c>
      <c r="AF136" s="121"/>
      <c r="AG136" s="209">
        <f>IFERROR(ROUNDUP((U136-((U136/(SUM(S136,U136,W136)))*AA136)),0),0)</f>
        <v>0</v>
      </c>
      <c r="AH136" s="121"/>
      <c r="AI136" s="209">
        <f>IFERROR(ROUNDDOWN((W136-((W136/(SUM(S136,U136,W136)))*AA136)),0),0)</f>
        <v>0</v>
      </c>
      <c r="AJ136" s="119"/>
      <c r="AL136" s="120"/>
      <c r="AM136" s="13"/>
      <c r="AN136" s="124"/>
      <c r="AO136" s="13"/>
      <c r="AP136" s="124"/>
      <c r="AQ136" s="13"/>
      <c r="AR136" s="125"/>
      <c r="AS136" s="126"/>
      <c r="AT136" s="127"/>
      <c r="AU136" s="210">
        <f>$I136</f>
        <v>0</v>
      </c>
      <c r="AV136" s="125"/>
      <c r="AW136" s="126"/>
      <c r="AX136" s="127"/>
      <c r="AY136" s="217">
        <f t="shared" si="3"/>
        <v>0</v>
      </c>
      <c r="AZ136" s="125"/>
      <c r="BA136" s="126"/>
      <c r="BB136" s="127"/>
      <c r="BC136" s="210">
        <f t="shared" si="4"/>
        <v>0</v>
      </c>
      <c r="BD136" s="125"/>
      <c r="BE136" s="126"/>
      <c r="BF136" s="127"/>
      <c r="BG136" s="13"/>
      <c r="BH136" s="119"/>
      <c r="BJ136" s="120"/>
      <c r="BK136" s="5"/>
      <c r="BL136" s="121"/>
      <c r="BM136" s="5"/>
      <c r="BN136" s="121"/>
      <c r="BO136" s="5"/>
      <c r="BP136" s="119"/>
      <c r="BR136" s="120"/>
      <c r="BS136" s="13"/>
      <c r="BT136" s="124"/>
      <c r="BU136" s="13"/>
      <c r="BV136" s="124"/>
      <c r="BW136" s="13"/>
      <c r="BX136" s="125"/>
      <c r="BY136" s="126"/>
      <c r="BZ136" s="127"/>
      <c r="CA136" s="210">
        <f t="shared" si="5"/>
        <v>0</v>
      </c>
      <c r="CB136" s="125"/>
      <c r="CC136" s="126"/>
      <c r="CD136" s="127"/>
      <c r="CE136" s="518">
        <f>($BC136+$BG136+$CA136)</f>
        <v>0</v>
      </c>
      <c r="CF136" s="119"/>
    </row>
    <row r="137" spans="1:84" ht="5.15" customHeight="1" x14ac:dyDescent="0.35">
      <c r="A137" s="115"/>
      <c r="B137" s="32"/>
      <c r="C137" s="46"/>
      <c r="D137" s="32"/>
      <c r="E137" s="32"/>
      <c r="F137" s="36"/>
      <c r="H137" s="29"/>
      <c r="I137" s="143"/>
      <c r="J137" s="144"/>
      <c r="K137" s="145"/>
      <c r="L137" s="146"/>
      <c r="M137" s="143"/>
      <c r="N137" s="143"/>
      <c r="O137" s="143"/>
      <c r="P137" s="36"/>
      <c r="R137" s="29"/>
      <c r="S137" s="139"/>
      <c r="T137" s="139"/>
      <c r="U137" s="139"/>
      <c r="V137" s="139"/>
      <c r="W137" s="139"/>
      <c r="X137" s="140"/>
      <c r="Y137" s="141"/>
      <c r="Z137" s="142"/>
      <c r="AA137" s="139"/>
      <c r="AB137" s="140"/>
      <c r="AC137" s="141"/>
      <c r="AD137" s="142"/>
      <c r="AE137" s="121"/>
      <c r="AF137" s="139"/>
      <c r="AG137" s="121"/>
      <c r="AH137" s="139"/>
      <c r="AI137" s="121"/>
      <c r="AJ137" s="36"/>
      <c r="AL137" s="29"/>
      <c r="AM137" s="143"/>
      <c r="AN137" s="143"/>
      <c r="AO137" s="143"/>
      <c r="AP137" s="143"/>
      <c r="AQ137" s="143"/>
      <c r="AR137" s="144"/>
      <c r="AS137" s="145"/>
      <c r="AT137" s="146"/>
      <c r="AU137" s="143"/>
      <c r="AV137" s="144"/>
      <c r="AW137" s="145"/>
      <c r="AX137" s="146"/>
      <c r="AY137" s="539"/>
      <c r="AZ137" s="144"/>
      <c r="BA137" s="145"/>
      <c r="BB137" s="146"/>
      <c r="BC137" s="124"/>
      <c r="BD137" s="144"/>
      <c r="BE137" s="145"/>
      <c r="BF137" s="146"/>
      <c r="BG137" s="153"/>
      <c r="BH137" s="36"/>
      <c r="BJ137" s="29"/>
      <c r="BK137" s="139"/>
      <c r="BL137" s="139"/>
      <c r="BM137" s="139"/>
      <c r="BN137" s="139"/>
      <c r="BO137" s="139"/>
      <c r="BP137" s="36"/>
      <c r="BR137" s="29"/>
      <c r="BS137" s="143"/>
      <c r="BT137" s="143"/>
      <c r="BU137" s="143"/>
      <c r="BV137" s="143"/>
      <c r="BW137" s="143"/>
      <c r="BX137" s="144"/>
      <c r="BY137" s="145"/>
      <c r="BZ137" s="146"/>
      <c r="CA137" s="124"/>
      <c r="CB137" s="144"/>
      <c r="CC137" s="145"/>
      <c r="CD137" s="146"/>
      <c r="CE137" s="185"/>
      <c r="CF137" s="36"/>
    </row>
    <row r="138" spans="1:84" s="92" customFormat="1" x14ac:dyDescent="0.35">
      <c r="A138" s="118"/>
      <c r="B138" s="46"/>
      <c r="C138" s="243" t="str">
        <f>IF(E138="","",C136+1)</f>
        <v/>
      </c>
      <c r="D138" s="46"/>
      <c r="E138" s="4"/>
      <c r="F138" s="119"/>
      <c r="H138" s="120"/>
      <c r="I138" s="13">
        <v>0</v>
      </c>
      <c r="J138" s="125"/>
      <c r="K138" s="126"/>
      <c r="L138" s="127"/>
      <c r="M138" s="13">
        <v>0</v>
      </c>
      <c r="N138" s="124"/>
      <c r="O138" s="13">
        <v>0</v>
      </c>
      <c r="P138" s="119"/>
      <c r="R138" s="120"/>
      <c r="S138" s="5"/>
      <c r="T138" s="121"/>
      <c r="U138" s="5"/>
      <c r="V138" s="121"/>
      <c r="W138" s="5"/>
      <c r="X138" s="122"/>
      <c r="Y138" s="40"/>
      <c r="Z138" s="123"/>
      <c r="AA138" s="15">
        <v>0</v>
      </c>
      <c r="AB138" s="122"/>
      <c r="AC138" s="40"/>
      <c r="AD138" s="123"/>
      <c r="AE138" s="209">
        <f>IFERROR(ROUNDUP((S138-((S138/(SUM(S138,U138,W138)))*AA138)),0),0)</f>
        <v>0</v>
      </c>
      <c r="AF138" s="121"/>
      <c r="AG138" s="209">
        <f>IFERROR(ROUNDUP((U138-((U138/(SUM(S138,U138,W138)))*AA138)),0),0)</f>
        <v>0</v>
      </c>
      <c r="AH138" s="121"/>
      <c r="AI138" s="209">
        <f>IFERROR(ROUNDDOWN((W138-((W138/(SUM(S138,U138,W138)))*AA138)),0),0)</f>
        <v>0</v>
      </c>
      <c r="AJ138" s="119"/>
      <c r="AL138" s="120"/>
      <c r="AM138" s="13"/>
      <c r="AN138" s="124"/>
      <c r="AO138" s="13"/>
      <c r="AP138" s="124"/>
      <c r="AQ138" s="13"/>
      <c r="AR138" s="125"/>
      <c r="AS138" s="126"/>
      <c r="AT138" s="127"/>
      <c r="AU138" s="210">
        <f>$I138</f>
        <v>0</v>
      </c>
      <c r="AV138" s="125"/>
      <c r="AW138" s="126"/>
      <c r="AX138" s="127"/>
      <c r="AY138" s="217">
        <f t="shared" si="3"/>
        <v>0</v>
      </c>
      <c r="AZ138" s="125"/>
      <c r="BA138" s="126"/>
      <c r="BB138" s="127"/>
      <c r="BC138" s="210">
        <f t="shared" si="4"/>
        <v>0</v>
      </c>
      <c r="BD138" s="125"/>
      <c r="BE138" s="126"/>
      <c r="BF138" s="127"/>
      <c r="BG138" s="13"/>
      <c r="BH138" s="119"/>
      <c r="BJ138" s="120"/>
      <c r="BK138" s="5"/>
      <c r="BL138" s="121"/>
      <c r="BM138" s="5"/>
      <c r="BN138" s="121"/>
      <c r="BO138" s="5"/>
      <c r="BP138" s="119"/>
      <c r="BR138" s="120"/>
      <c r="BS138" s="13"/>
      <c r="BT138" s="124"/>
      <c r="BU138" s="13"/>
      <c r="BV138" s="124"/>
      <c r="BW138" s="13"/>
      <c r="BX138" s="125"/>
      <c r="BY138" s="126"/>
      <c r="BZ138" s="127"/>
      <c r="CA138" s="210">
        <f t="shared" si="5"/>
        <v>0</v>
      </c>
      <c r="CB138" s="125"/>
      <c r="CC138" s="126"/>
      <c r="CD138" s="127"/>
      <c r="CE138" s="518">
        <f>($BC138+$BG138+$CA138)</f>
        <v>0</v>
      </c>
      <c r="CF138" s="119"/>
    </row>
    <row r="139" spans="1:84" ht="5.15" customHeight="1" x14ac:dyDescent="0.35">
      <c r="A139" s="115"/>
      <c r="B139" s="32"/>
      <c r="C139" s="46"/>
      <c r="D139" s="32"/>
      <c r="E139" s="32"/>
      <c r="F139" s="36"/>
      <c r="H139" s="29"/>
      <c r="I139" s="143"/>
      <c r="J139" s="144"/>
      <c r="K139" s="145"/>
      <c r="L139" s="146"/>
      <c r="M139" s="143"/>
      <c r="N139" s="143"/>
      <c r="O139" s="143"/>
      <c r="P139" s="36"/>
      <c r="R139" s="29"/>
      <c r="S139" s="139"/>
      <c r="T139" s="139"/>
      <c r="U139" s="139"/>
      <c r="V139" s="139"/>
      <c r="W139" s="139"/>
      <c r="X139" s="140"/>
      <c r="Y139" s="141"/>
      <c r="Z139" s="142"/>
      <c r="AA139" s="139"/>
      <c r="AB139" s="140"/>
      <c r="AC139" s="141"/>
      <c r="AD139" s="142"/>
      <c r="AE139" s="121"/>
      <c r="AF139" s="139"/>
      <c r="AG139" s="121"/>
      <c r="AH139" s="139"/>
      <c r="AI139" s="121"/>
      <c r="AJ139" s="36"/>
      <c r="AL139" s="29"/>
      <c r="AM139" s="143"/>
      <c r="AN139" s="143"/>
      <c r="AO139" s="143"/>
      <c r="AP139" s="143"/>
      <c r="AQ139" s="143"/>
      <c r="AR139" s="144"/>
      <c r="AS139" s="145"/>
      <c r="AT139" s="146"/>
      <c r="AU139" s="143"/>
      <c r="AV139" s="144"/>
      <c r="AW139" s="145"/>
      <c r="AX139" s="146"/>
      <c r="AY139" s="539"/>
      <c r="AZ139" s="144"/>
      <c r="BA139" s="145"/>
      <c r="BB139" s="146"/>
      <c r="BC139" s="124"/>
      <c r="BD139" s="144"/>
      <c r="BE139" s="145"/>
      <c r="BF139" s="146"/>
      <c r="BG139" s="153"/>
      <c r="BH139" s="36"/>
      <c r="BJ139" s="29"/>
      <c r="BK139" s="139"/>
      <c r="BL139" s="139"/>
      <c r="BM139" s="139"/>
      <c r="BN139" s="139"/>
      <c r="BO139" s="139"/>
      <c r="BP139" s="36"/>
      <c r="BR139" s="29"/>
      <c r="BS139" s="143"/>
      <c r="BT139" s="143"/>
      <c r="BU139" s="143"/>
      <c r="BV139" s="143"/>
      <c r="BW139" s="143"/>
      <c r="BX139" s="144"/>
      <c r="BY139" s="145"/>
      <c r="BZ139" s="146"/>
      <c r="CA139" s="124"/>
      <c r="CB139" s="144"/>
      <c r="CC139" s="145"/>
      <c r="CD139" s="146"/>
      <c r="CE139" s="185"/>
      <c r="CF139" s="36"/>
    </row>
    <row r="140" spans="1:84" s="92" customFormat="1" x14ac:dyDescent="0.35">
      <c r="A140" s="118"/>
      <c r="B140" s="46"/>
      <c r="C140" s="243" t="str">
        <f>IF(E140="","",C138+1)</f>
        <v/>
      </c>
      <c r="D140" s="46"/>
      <c r="E140" s="4"/>
      <c r="F140" s="119"/>
      <c r="H140" s="120"/>
      <c r="I140" s="13">
        <v>0</v>
      </c>
      <c r="J140" s="125"/>
      <c r="K140" s="126"/>
      <c r="L140" s="127"/>
      <c r="M140" s="13">
        <v>0</v>
      </c>
      <c r="N140" s="124"/>
      <c r="O140" s="13">
        <v>0</v>
      </c>
      <c r="P140" s="119"/>
      <c r="R140" s="120"/>
      <c r="S140" s="5"/>
      <c r="T140" s="121"/>
      <c r="U140" s="5"/>
      <c r="V140" s="121"/>
      <c r="W140" s="5"/>
      <c r="X140" s="122"/>
      <c r="Y140" s="40"/>
      <c r="Z140" s="123"/>
      <c r="AA140" s="15">
        <v>0</v>
      </c>
      <c r="AB140" s="122"/>
      <c r="AC140" s="40"/>
      <c r="AD140" s="123"/>
      <c r="AE140" s="209">
        <f>IFERROR(ROUNDUP((S140-((S140/(SUM(S140,U140,W140)))*AA140)),0),0)</f>
        <v>0</v>
      </c>
      <c r="AF140" s="121"/>
      <c r="AG140" s="209">
        <f>IFERROR(ROUNDUP((U140-((U140/(SUM(S140,U140,W140)))*AA140)),0),0)</f>
        <v>0</v>
      </c>
      <c r="AH140" s="121"/>
      <c r="AI140" s="209">
        <f>IFERROR(ROUNDDOWN((W140-((W140/(SUM(S140,U140,W140)))*AA140)),0),0)</f>
        <v>0</v>
      </c>
      <c r="AJ140" s="119"/>
      <c r="AL140" s="120"/>
      <c r="AM140" s="13"/>
      <c r="AN140" s="124"/>
      <c r="AO140" s="13"/>
      <c r="AP140" s="124"/>
      <c r="AQ140" s="13"/>
      <c r="AR140" s="125"/>
      <c r="AS140" s="126"/>
      <c r="AT140" s="127"/>
      <c r="AU140" s="210">
        <f>$I140</f>
        <v>0</v>
      </c>
      <c r="AV140" s="125"/>
      <c r="AW140" s="126"/>
      <c r="AX140" s="127"/>
      <c r="AY140" s="217">
        <f t="shared" si="3"/>
        <v>0</v>
      </c>
      <c r="AZ140" s="125"/>
      <c r="BA140" s="126"/>
      <c r="BB140" s="127"/>
      <c r="BC140" s="210">
        <f t="shared" si="4"/>
        <v>0</v>
      </c>
      <c r="BD140" s="125"/>
      <c r="BE140" s="126"/>
      <c r="BF140" s="127"/>
      <c r="BG140" s="13"/>
      <c r="BH140" s="119"/>
      <c r="BJ140" s="120"/>
      <c r="BK140" s="5"/>
      <c r="BL140" s="121"/>
      <c r="BM140" s="5"/>
      <c r="BN140" s="121"/>
      <c r="BO140" s="5"/>
      <c r="BP140" s="119"/>
      <c r="BR140" s="120"/>
      <c r="BS140" s="13"/>
      <c r="BT140" s="124"/>
      <c r="BU140" s="13"/>
      <c r="BV140" s="124"/>
      <c r="BW140" s="13"/>
      <c r="BX140" s="125"/>
      <c r="BY140" s="126"/>
      <c r="BZ140" s="127"/>
      <c r="CA140" s="210">
        <f t="shared" si="5"/>
        <v>0</v>
      </c>
      <c r="CB140" s="125"/>
      <c r="CC140" s="126"/>
      <c r="CD140" s="127"/>
      <c r="CE140" s="518">
        <f>($BC140+$BG140+$CA140)</f>
        <v>0</v>
      </c>
      <c r="CF140" s="119"/>
    </row>
    <row r="141" spans="1:84" ht="5.15" customHeight="1" x14ac:dyDescent="0.35">
      <c r="A141" s="115"/>
      <c r="B141" s="32"/>
      <c r="C141" s="46"/>
      <c r="D141" s="32"/>
      <c r="E141" s="32"/>
      <c r="F141" s="36"/>
      <c r="H141" s="29"/>
      <c r="I141" s="143"/>
      <c r="J141" s="144"/>
      <c r="K141" s="145"/>
      <c r="L141" s="146"/>
      <c r="M141" s="143"/>
      <c r="N141" s="143"/>
      <c r="O141" s="143"/>
      <c r="P141" s="36"/>
      <c r="R141" s="29"/>
      <c r="S141" s="139"/>
      <c r="T141" s="139"/>
      <c r="U141" s="139"/>
      <c r="V141" s="139"/>
      <c r="W141" s="139"/>
      <c r="X141" s="140"/>
      <c r="Y141" s="141"/>
      <c r="Z141" s="142"/>
      <c r="AA141" s="139"/>
      <c r="AB141" s="140"/>
      <c r="AC141" s="141"/>
      <c r="AD141" s="142"/>
      <c r="AE141" s="121"/>
      <c r="AF141" s="139"/>
      <c r="AG141" s="121"/>
      <c r="AH141" s="139"/>
      <c r="AI141" s="121"/>
      <c r="AJ141" s="36"/>
      <c r="AL141" s="29"/>
      <c r="AM141" s="143"/>
      <c r="AN141" s="143"/>
      <c r="AO141" s="143"/>
      <c r="AP141" s="143"/>
      <c r="AQ141" s="143"/>
      <c r="AR141" s="144"/>
      <c r="AS141" s="145"/>
      <c r="AT141" s="146"/>
      <c r="AU141" s="143"/>
      <c r="AV141" s="144"/>
      <c r="AW141" s="145"/>
      <c r="AX141" s="146"/>
      <c r="AY141" s="539"/>
      <c r="AZ141" s="144"/>
      <c r="BA141" s="145"/>
      <c r="BB141" s="146"/>
      <c r="BC141" s="124"/>
      <c r="BD141" s="144"/>
      <c r="BE141" s="145"/>
      <c r="BF141" s="146"/>
      <c r="BG141" s="153"/>
      <c r="BH141" s="36"/>
      <c r="BJ141" s="29"/>
      <c r="BK141" s="139"/>
      <c r="BL141" s="139"/>
      <c r="BM141" s="139"/>
      <c r="BN141" s="139"/>
      <c r="BO141" s="139"/>
      <c r="BP141" s="36"/>
      <c r="BR141" s="29"/>
      <c r="BS141" s="143"/>
      <c r="BT141" s="143"/>
      <c r="BU141" s="143"/>
      <c r="BV141" s="143"/>
      <c r="BW141" s="143"/>
      <c r="BX141" s="144"/>
      <c r="BY141" s="145"/>
      <c r="BZ141" s="146"/>
      <c r="CA141" s="124"/>
      <c r="CB141" s="144"/>
      <c r="CC141" s="145"/>
      <c r="CD141" s="146"/>
      <c r="CE141" s="185"/>
      <c r="CF141" s="36"/>
    </row>
    <row r="142" spans="1:84" s="92" customFormat="1" x14ac:dyDescent="0.35">
      <c r="A142" s="118"/>
      <c r="B142" s="46"/>
      <c r="C142" s="243" t="str">
        <f>IF(E142="","",C140+1)</f>
        <v/>
      </c>
      <c r="D142" s="46"/>
      <c r="E142" s="4"/>
      <c r="F142" s="119"/>
      <c r="H142" s="120"/>
      <c r="I142" s="13">
        <v>0</v>
      </c>
      <c r="J142" s="125"/>
      <c r="K142" s="126"/>
      <c r="L142" s="127"/>
      <c r="M142" s="13">
        <v>0</v>
      </c>
      <c r="N142" s="124"/>
      <c r="O142" s="13">
        <v>0</v>
      </c>
      <c r="P142" s="119"/>
      <c r="R142" s="120"/>
      <c r="S142" s="5"/>
      <c r="T142" s="121"/>
      <c r="U142" s="5"/>
      <c r="V142" s="121"/>
      <c r="W142" s="5"/>
      <c r="X142" s="122"/>
      <c r="Y142" s="40"/>
      <c r="Z142" s="123"/>
      <c r="AA142" s="15">
        <v>0</v>
      </c>
      <c r="AB142" s="122"/>
      <c r="AC142" s="40"/>
      <c r="AD142" s="123"/>
      <c r="AE142" s="209">
        <f>IFERROR(ROUNDUP((S142-((S142/(SUM(S142,U142,W142)))*AA142)),0),0)</f>
        <v>0</v>
      </c>
      <c r="AF142" s="121"/>
      <c r="AG142" s="209">
        <f>IFERROR(ROUNDUP((U142-((U142/(SUM(S142,U142,W142)))*AA142)),0),0)</f>
        <v>0</v>
      </c>
      <c r="AH142" s="121"/>
      <c r="AI142" s="209">
        <f>IFERROR(ROUNDDOWN((W142-((W142/(SUM(S142,U142,W142)))*AA142)),0),0)</f>
        <v>0</v>
      </c>
      <c r="AJ142" s="119"/>
      <c r="AL142" s="120"/>
      <c r="AM142" s="13"/>
      <c r="AN142" s="124"/>
      <c r="AO142" s="13"/>
      <c r="AP142" s="124"/>
      <c r="AQ142" s="13"/>
      <c r="AR142" s="125"/>
      <c r="AS142" s="126"/>
      <c r="AT142" s="127"/>
      <c r="AU142" s="210">
        <f>$I142</f>
        <v>0</v>
      </c>
      <c r="AV142" s="125"/>
      <c r="AW142" s="126"/>
      <c r="AX142" s="127"/>
      <c r="AY142" s="217">
        <f t="shared" si="3"/>
        <v>0</v>
      </c>
      <c r="AZ142" s="125"/>
      <c r="BA142" s="126"/>
      <c r="BB142" s="127"/>
      <c r="BC142" s="210">
        <f t="shared" si="4"/>
        <v>0</v>
      </c>
      <c r="BD142" s="125"/>
      <c r="BE142" s="126"/>
      <c r="BF142" s="127"/>
      <c r="BG142" s="13"/>
      <c r="BH142" s="119"/>
      <c r="BJ142" s="120"/>
      <c r="BK142" s="5"/>
      <c r="BL142" s="121"/>
      <c r="BM142" s="5"/>
      <c r="BN142" s="121"/>
      <c r="BO142" s="5"/>
      <c r="BP142" s="119"/>
      <c r="BR142" s="120"/>
      <c r="BS142" s="13"/>
      <c r="BT142" s="124"/>
      <c r="BU142" s="13"/>
      <c r="BV142" s="124"/>
      <c r="BW142" s="13"/>
      <c r="BX142" s="125"/>
      <c r="BY142" s="126"/>
      <c r="BZ142" s="127"/>
      <c r="CA142" s="210">
        <f t="shared" si="5"/>
        <v>0</v>
      </c>
      <c r="CB142" s="125"/>
      <c r="CC142" s="126"/>
      <c r="CD142" s="127"/>
      <c r="CE142" s="518">
        <f>($BC142+$BG142+$CA142)</f>
        <v>0</v>
      </c>
      <c r="CF142" s="119"/>
    </row>
    <row r="143" spans="1:84" ht="5.15" customHeight="1" x14ac:dyDescent="0.35">
      <c r="A143" s="115"/>
      <c r="B143" s="32"/>
      <c r="C143" s="46"/>
      <c r="D143" s="32"/>
      <c r="E143" s="32"/>
      <c r="F143" s="36"/>
      <c r="H143" s="29"/>
      <c r="I143" s="143"/>
      <c r="J143" s="144"/>
      <c r="K143" s="145"/>
      <c r="L143" s="146"/>
      <c r="M143" s="143"/>
      <c r="N143" s="143"/>
      <c r="O143" s="143"/>
      <c r="P143" s="36"/>
      <c r="R143" s="29"/>
      <c r="S143" s="139"/>
      <c r="T143" s="139"/>
      <c r="U143" s="139"/>
      <c r="V143" s="139"/>
      <c r="W143" s="139"/>
      <c r="X143" s="140"/>
      <c r="Y143" s="141"/>
      <c r="Z143" s="142"/>
      <c r="AA143" s="139"/>
      <c r="AB143" s="140"/>
      <c r="AC143" s="141"/>
      <c r="AD143" s="142"/>
      <c r="AE143" s="121"/>
      <c r="AF143" s="139"/>
      <c r="AG143" s="121"/>
      <c r="AH143" s="139"/>
      <c r="AI143" s="121"/>
      <c r="AJ143" s="36"/>
      <c r="AL143" s="29"/>
      <c r="AM143" s="143"/>
      <c r="AN143" s="143"/>
      <c r="AO143" s="143"/>
      <c r="AP143" s="143"/>
      <c r="AQ143" s="143"/>
      <c r="AR143" s="144"/>
      <c r="AS143" s="145"/>
      <c r="AT143" s="146"/>
      <c r="AU143" s="143"/>
      <c r="AV143" s="144"/>
      <c r="AW143" s="145"/>
      <c r="AX143" s="146"/>
      <c r="AY143" s="539"/>
      <c r="AZ143" s="144"/>
      <c r="BA143" s="145"/>
      <c r="BB143" s="146"/>
      <c r="BC143" s="124"/>
      <c r="BD143" s="144"/>
      <c r="BE143" s="145"/>
      <c r="BF143" s="146"/>
      <c r="BG143" s="153"/>
      <c r="BH143" s="36"/>
      <c r="BJ143" s="29"/>
      <c r="BK143" s="139"/>
      <c r="BL143" s="139"/>
      <c r="BM143" s="139"/>
      <c r="BN143" s="139"/>
      <c r="BO143" s="139"/>
      <c r="BP143" s="36"/>
      <c r="BR143" s="29"/>
      <c r="BS143" s="143"/>
      <c r="BT143" s="143"/>
      <c r="BU143" s="143"/>
      <c r="BV143" s="143"/>
      <c r="BW143" s="143"/>
      <c r="BX143" s="144"/>
      <c r="BY143" s="145"/>
      <c r="BZ143" s="146"/>
      <c r="CA143" s="124"/>
      <c r="CB143" s="144"/>
      <c r="CC143" s="145"/>
      <c r="CD143" s="146"/>
      <c r="CE143" s="185"/>
      <c r="CF143" s="36"/>
    </row>
    <row r="144" spans="1:84" s="92" customFormat="1" x14ac:dyDescent="0.35">
      <c r="A144" s="118"/>
      <c r="B144" s="46"/>
      <c r="C144" s="243" t="str">
        <f>IF(E144="","",C142+1)</f>
        <v/>
      </c>
      <c r="D144" s="46"/>
      <c r="E144" s="4"/>
      <c r="F144" s="119"/>
      <c r="H144" s="120"/>
      <c r="I144" s="13">
        <v>0</v>
      </c>
      <c r="J144" s="125"/>
      <c r="K144" s="126"/>
      <c r="L144" s="127"/>
      <c r="M144" s="13">
        <v>0</v>
      </c>
      <c r="N144" s="124"/>
      <c r="O144" s="13">
        <v>0</v>
      </c>
      <c r="P144" s="119"/>
      <c r="R144" s="120"/>
      <c r="S144" s="5"/>
      <c r="T144" s="121"/>
      <c r="U144" s="5"/>
      <c r="V144" s="121"/>
      <c r="W144" s="5"/>
      <c r="X144" s="122"/>
      <c r="Y144" s="40"/>
      <c r="Z144" s="123"/>
      <c r="AA144" s="15">
        <v>0</v>
      </c>
      <c r="AB144" s="122"/>
      <c r="AC144" s="40"/>
      <c r="AD144" s="123"/>
      <c r="AE144" s="209">
        <f>IFERROR(ROUNDUP((S144-((S144/(SUM(S144,U144,W144)))*AA144)),0),0)</f>
        <v>0</v>
      </c>
      <c r="AF144" s="121"/>
      <c r="AG144" s="209">
        <f>IFERROR(ROUNDUP((U144-((U144/(SUM(S144,U144,W144)))*AA144)),0),0)</f>
        <v>0</v>
      </c>
      <c r="AH144" s="121"/>
      <c r="AI144" s="209">
        <f>IFERROR(ROUNDDOWN((W144-((W144/(SUM(S144,U144,W144)))*AA144)),0),0)</f>
        <v>0</v>
      </c>
      <c r="AJ144" s="119"/>
      <c r="AL144" s="120"/>
      <c r="AM144" s="13"/>
      <c r="AN144" s="124"/>
      <c r="AO144" s="13"/>
      <c r="AP144" s="124"/>
      <c r="AQ144" s="13"/>
      <c r="AR144" s="125"/>
      <c r="AS144" s="126"/>
      <c r="AT144" s="127"/>
      <c r="AU144" s="210">
        <f>$I144</f>
        <v>0</v>
      </c>
      <c r="AV144" s="125"/>
      <c r="AW144" s="126"/>
      <c r="AX144" s="127"/>
      <c r="AY144" s="217">
        <f t="shared" si="3"/>
        <v>0</v>
      </c>
      <c r="AZ144" s="125"/>
      <c r="BA144" s="126"/>
      <c r="BB144" s="127"/>
      <c r="BC144" s="210">
        <f t="shared" si="4"/>
        <v>0</v>
      </c>
      <c r="BD144" s="125"/>
      <c r="BE144" s="126"/>
      <c r="BF144" s="127"/>
      <c r="BG144" s="13"/>
      <c r="BH144" s="119"/>
      <c r="BJ144" s="120"/>
      <c r="BK144" s="5"/>
      <c r="BL144" s="121"/>
      <c r="BM144" s="5"/>
      <c r="BN144" s="121"/>
      <c r="BO144" s="5"/>
      <c r="BP144" s="119"/>
      <c r="BR144" s="120"/>
      <c r="BS144" s="13"/>
      <c r="BT144" s="124"/>
      <c r="BU144" s="13"/>
      <c r="BV144" s="124"/>
      <c r="BW144" s="13"/>
      <c r="BX144" s="125"/>
      <c r="BY144" s="126"/>
      <c r="BZ144" s="127"/>
      <c r="CA144" s="210">
        <f t="shared" si="5"/>
        <v>0</v>
      </c>
      <c r="CB144" s="125"/>
      <c r="CC144" s="126"/>
      <c r="CD144" s="127"/>
      <c r="CE144" s="518">
        <f>($BC144+$BG144+$CA144)</f>
        <v>0</v>
      </c>
      <c r="CF144" s="119"/>
    </row>
    <row r="145" spans="1:84" ht="5.15" customHeight="1" x14ac:dyDescent="0.35">
      <c r="A145" s="115"/>
      <c r="B145" s="32"/>
      <c r="C145" s="46"/>
      <c r="D145" s="32"/>
      <c r="E145" s="32"/>
      <c r="F145" s="36"/>
      <c r="H145" s="29"/>
      <c r="I145" s="143"/>
      <c r="J145" s="144"/>
      <c r="K145" s="145"/>
      <c r="L145" s="146"/>
      <c r="M145" s="143"/>
      <c r="N145" s="143"/>
      <c r="O145" s="143"/>
      <c r="P145" s="36"/>
      <c r="R145" s="29"/>
      <c r="S145" s="139"/>
      <c r="T145" s="139"/>
      <c r="U145" s="139"/>
      <c r="V145" s="139"/>
      <c r="W145" s="139"/>
      <c r="X145" s="140"/>
      <c r="Y145" s="141"/>
      <c r="Z145" s="142"/>
      <c r="AA145" s="139"/>
      <c r="AB145" s="140"/>
      <c r="AC145" s="141"/>
      <c r="AD145" s="142"/>
      <c r="AE145" s="121"/>
      <c r="AF145" s="139"/>
      <c r="AG145" s="121"/>
      <c r="AH145" s="139"/>
      <c r="AI145" s="121"/>
      <c r="AJ145" s="36"/>
      <c r="AL145" s="29"/>
      <c r="AM145" s="143"/>
      <c r="AN145" s="143"/>
      <c r="AO145" s="143"/>
      <c r="AP145" s="143"/>
      <c r="AQ145" s="143"/>
      <c r="AR145" s="144"/>
      <c r="AS145" s="145"/>
      <c r="AT145" s="146"/>
      <c r="AU145" s="143"/>
      <c r="AV145" s="144"/>
      <c r="AW145" s="145"/>
      <c r="AX145" s="146"/>
      <c r="AY145" s="539"/>
      <c r="AZ145" s="144"/>
      <c r="BA145" s="145"/>
      <c r="BB145" s="146"/>
      <c r="BC145" s="124"/>
      <c r="BD145" s="144"/>
      <c r="BE145" s="145"/>
      <c r="BF145" s="146"/>
      <c r="BG145" s="153"/>
      <c r="BH145" s="36"/>
      <c r="BJ145" s="29"/>
      <c r="BK145" s="139"/>
      <c r="BL145" s="139"/>
      <c r="BM145" s="139"/>
      <c r="BN145" s="139"/>
      <c r="BO145" s="139"/>
      <c r="BP145" s="36"/>
      <c r="BR145" s="29"/>
      <c r="BS145" s="143"/>
      <c r="BT145" s="143"/>
      <c r="BU145" s="143"/>
      <c r="BV145" s="143"/>
      <c r="BW145" s="143"/>
      <c r="BX145" s="144"/>
      <c r="BY145" s="145"/>
      <c r="BZ145" s="146"/>
      <c r="CA145" s="124"/>
      <c r="CB145" s="144"/>
      <c r="CC145" s="145"/>
      <c r="CD145" s="146"/>
      <c r="CE145" s="185"/>
      <c r="CF145" s="36"/>
    </row>
    <row r="146" spans="1:84" s="92" customFormat="1" x14ac:dyDescent="0.35">
      <c r="A146" s="118"/>
      <c r="B146" s="46"/>
      <c r="C146" s="243" t="str">
        <f>IF(E146="","",C144+1)</f>
        <v/>
      </c>
      <c r="D146" s="46"/>
      <c r="E146" s="4"/>
      <c r="F146" s="119"/>
      <c r="H146" s="120"/>
      <c r="I146" s="13">
        <v>0</v>
      </c>
      <c r="J146" s="125"/>
      <c r="K146" s="126"/>
      <c r="L146" s="127"/>
      <c r="M146" s="13">
        <v>0</v>
      </c>
      <c r="N146" s="124"/>
      <c r="O146" s="13">
        <v>0</v>
      </c>
      <c r="P146" s="119"/>
      <c r="R146" s="120"/>
      <c r="S146" s="5"/>
      <c r="T146" s="121"/>
      <c r="U146" s="5"/>
      <c r="V146" s="121"/>
      <c r="W146" s="5"/>
      <c r="X146" s="122"/>
      <c r="Y146" s="40"/>
      <c r="Z146" s="123"/>
      <c r="AA146" s="15">
        <v>0</v>
      </c>
      <c r="AB146" s="122"/>
      <c r="AC146" s="40"/>
      <c r="AD146" s="123"/>
      <c r="AE146" s="209">
        <f>IFERROR(ROUNDUP((S146-((S146/(SUM(S146,U146,W146)))*AA146)),0),0)</f>
        <v>0</v>
      </c>
      <c r="AF146" s="121"/>
      <c r="AG146" s="209">
        <f>IFERROR(ROUNDUP((U146-((U146/(SUM(S146,U146,W146)))*AA146)),0),0)</f>
        <v>0</v>
      </c>
      <c r="AH146" s="121"/>
      <c r="AI146" s="209">
        <f>IFERROR(ROUNDDOWN((W146-((W146/(SUM(S146,U146,W146)))*AA146)),0),0)</f>
        <v>0</v>
      </c>
      <c r="AJ146" s="119"/>
      <c r="AL146" s="120"/>
      <c r="AM146" s="13"/>
      <c r="AN146" s="124"/>
      <c r="AO146" s="13"/>
      <c r="AP146" s="124"/>
      <c r="AQ146" s="13"/>
      <c r="AR146" s="125"/>
      <c r="AS146" s="126"/>
      <c r="AT146" s="127"/>
      <c r="AU146" s="210">
        <f>$I146</f>
        <v>0</v>
      </c>
      <c r="AV146" s="125"/>
      <c r="AW146" s="126"/>
      <c r="AX146" s="127"/>
      <c r="AY146" s="217">
        <f t="shared" si="3"/>
        <v>0</v>
      </c>
      <c r="AZ146" s="125"/>
      <c r="BA146" s="126"/>
      <c r="BB146" s="127"/>
      <c r="BC146" s="210">
        <f t="shared" si="4"/>
        <v>0</v>
      </c>
      <c r="BD146" s="125"/>
      <c r="BE146" s="126"/>
      <c r="BF146" s="127"/>
      <c r="BG146" s="13"/>
      <c r="BH146" s="119"/>
      <c r="BJ146" s="120"/>
      <c r="BK146" s="5"/>
      <c r="BL146" s="121"/>
      <c r="BM146" s="5"/>
      <c r="BN146" s="121"/>
      <c r="BO146" s="5"/>
      <c r="BP146" s="119"/>
      <c r="BR146" s="120"/>
      <c r="BS146" s="13"/>
      <c r="BT146" s="124"/>
      <c r="BU146" s="13"/>
      <c r="BV146" s="124"/>
      <c r="BW146" s="13"/>
      <c r="BX146" s="125"/>
      <c r="BY146" s="126"/>
      <c r="BZ146" s="127"/>
      <c r="CA146" s="210">
        <f t="shared" si="5"/>
        <v>0</v>
      </c>
      <c r="CB146" s="125"/>
      <c r="CC146" s="126"/>
      <c r="CD146" s="127"/>
      <c r="CE146" s="518">
        <f>($BC146+$BG146+$CA146)</f>
        <v>0</v>
      </c>
      <c r="CF146" s="119"/>
    </row>
    <row r="147" spans="1:84" ht="5.15" customHeight="1" x14ac:dyDescent="0.35">
      <c r="A147" s="115"/>
      <c r="B147" s="32"/>
      <c r="C147" s="46"/>
      <c r="D147" s="32"/>
      <c r="E147" s="32"/>
      <c r="F147" s="36"/>
      <c r="H147" s="29"/>
      <c r="I147" s="143"/>
      <c r="J147" s="144"/>
      <c r="K147" s="145"/>
      <c r="L147" s="146"/>
      <c r="M147" s="143"/>
      <c r="N147" s="143"/>
      <c r="O147" s="143"/>
      <c r="P147" s="36"/>
      <c r="R147" s="29"/>
      <c r="S147" s="139"/>
      <c r="T147" s="139"/>
      <c r="U147" s="139"/>
      <c r="V147" s="139"/>
      <c r="W147" s="139"/>
      <c r="X147" s="140"/>
      <c r="Y147" s="141"/>
      <c r="Z147" s="142"/>
      <c r="AA147" s="139"/>
      <c r="AB147" s="140"/>
      <c r="AC147" s="141"/>
      <c r="AD147" s="142"/>
      <c r="AE147" s="121"/>
      <c r="AF147" s="139"/>
      <c r="AG147" s="121"/>
      <c r="AH147" s="139"/>
      <c r="AI147" s="121"/>
      <c r="AJ147" s="36"/>
      <c r="AL147" s="29"/>
      <c r="AM147" s="143"/>
      <c r="AN147" s="143"/>
      <c r="AO147" s="143"/>
      <c r="AP147" s="143"/>
      <c r="AQ147" s="143"/>
      <c r="AR147" s="144"/>
      <c r="AS147" s="145"/>
      <c r="AT147" s="146"/>
      <c r="AU147" s="143"/>
      <c r="AV147" s="144"/>
      <c r="AW147" s="145"/>
      <c r="AX147" s="146"/>
      <c r="AY147" s="539"/>
      <c r="AZ147" s="144"/>
      <c r="BA147" s="145"/>
      <c r="BB147" s="146"/>
      <c r="BC147" s="124"/>
      <c r="BD147" s="144"/>
      <c r="BE147" s="145"/>
      <c r="BF147" s="146"/>
      <c r="BG147" s="153"/>
      <c r="BH147" s="36"/>
      <c r="BJ147" s="29"/>
      <c r="BK147" s="139"/>
      <c r="BL147" s="139"/>
      <c r="BM147" s="139"/>
      <c r="BN147" s="139"/>
      <c r="BO147" s="139"/>
      <c r="BP147" s="36"/>
      <c r="BR147" s="29"/>
      <c r="BS147" s="143"/>
      <c r="BT147" s="143"/>
      <c r="BU147" s="143"/>
      <c r="BV147" s="143"/>
      <c r="BW147" s="143"/>
      <c r="BX147" s="144"/>
      <c r="BY147" s="145"/>
      <c r="BZ147" s="146"/>
      <c r="CA147" s="124"/>
      <c r="CB147" s="144"/>
      <c r="CC147" s="145"/>
      <c r="CD147" s="146"/>
      <c r="CE147" s="185"/>
      <c r="CF147" s="36"/>
    </row>
    <row r="148" spans="1:84" s="92" customFormat="1" x14ac:dyDescent="0.35">
      <c r="A148" s="118"/>
      <c r="B148" s="46"/>
      <c r="C148" s="243" t="str">
        <f>IF(E148="","",C146+1)</f>
        <v/>
      </c>
      <c r="D148" s="46"/>
      <c r="E148" s="4"/>
      <c r="F148" s="119"/>
      <c r="H148" s="120"/>
      <c r="I148" s="13">
        <v>0</v>
      </c>
      <c r="J148" s="125"/>
      <c r="K148" s="126"/>
      <c r="L148" s="127"/>
      <c r="M148" s="13">
        <v>0</v>
      </c>
      <c r="N148" s="124"/>
      <c r="O148" s="13">
        <v>0</v>
      </c>
      <c r="P148" s="119"/>
      <c r="R148" s="120"/>
      <c r="S148" s="5"/>
      <c r="T148" s="121"/>
      <c r="U148" s="5"/>
      <c r="V148" s="121"/>
      <c r="W148" s="5"/>
      <c r="X148" s="122"/>
      <c r="Y148" s="40"/>
      <c r="Z148" s="123"/>
      <c r="AA148" s="15">
        <v>0</v>
      </c>
      <c r="AB148" s="122"/>
      <c r="AC148" s="40"/>
      <c r="AD148" s="123"/>
      <c r="AE148" s="209">
        <f>IFERROR(ROUNDUP((S148-((S148/(SUM(S148,U148,W148)))*AA148)),0),0)</f>
        <v>0</v>
      </c>
      <c r="AF148" s="121"/>
      <c r="AG148" s="209">
        <f>IFERROR(ROUNDUP((U148-((U148/(SUM(S148,U148,W148)))*AA148)),0),0)</f>
        <v>0</v>
      </c>
      <c r="AH148" s="121"/>
      <c r="AI148" s="209">
        <f>IFERROR(ROUNDDOWN((W148-((W148/(SUM(S148,U148,W148)))*AA148)),0),0)</f>
        <v>0</v>
      </c>
      <c r="AJ148" s="119"/>
      <c r="AL148" s="120"/>
      <c r="AM148" s="13"/>
      <c r="AN148" s="124"/>
      <c r="AO148" s="13"/>
      <c r="AP148" s="124"/>
      <c r="AQ148" s="13"/>
      <c r="AR148" s="125"/>
      <c r="AS148" s="126"/>
      <c r="AT148" s="127"/>
      <c r="AU148" s="210">
        <f>$I148</f>
        <v>0</v>
      </c>
      <c r="AV148" s="125"/>
      <c r="AW148" s="126"/>
      <c r="AX148" s="127"/>
      <c r="AY148" s="217">
        <f t="shared" ref="AY148:AY168" si="6">(IF(SUM(S148,U148,W148)=0,0,(SUMPRODUCT(AE148:AI148,AM148:AQ148))))</f>
        <v>0</v>
      </c>
      <c r="AZ148" s="125"/>
      <c r="BA148" s="126"/>
      <c r="BB148" s="127"/>
      <c r="BC148" s="210">
        <f t="shared" ref="BC148:BC168" si="7">(AU148-AY148-M148-O148)*-1</f>
        <v>0</v>
      </c>
      <c r="BD148" s="125"/>
      <c r="BE148" s="126"/>
      <c r="BF148" s="127"/>
      <c r="BG148" s="13"/>
      <c r="BH148" s="119"/>
      <c r="BJ148" s="120"/>
      <c r="BK148" s="5"/>
      <c r="BL148" s="121"/>
      <c r="BM148" s="5"/>
      <c r="BN148" s="121"/>
      <c r="BO148" s="5"/>
      <c r="BP148" s="119"/>
      <c r="BR148" s="120"/>
      <c r="BS148" s="13"/>
      <c r="BT148" s="124"/>
      <c r="BU148" s="13"/>
      <c r="BV148" s="124"/>
      <c r="BW148" s="13"/>
      <c r="BX148" s="125"/>
      <c r="BY148" s="126"/>
      <c r="BZ148" s="127"/>
      <c r="CA148" s="210">
        <f t="shared" ref="CA148:CA168" si="8">(SUMPRODUCT($BK148:$BO148,$BS148:$BW148))</f>
        <v>0</v>
      </c>
      <c r="CB148" s="125"/>
      <c r="CC148" s="126"/>
      <c r="CD148" s="127"/>
      <c r="CE148" s="518">
        <f>($BC148+$BG148+$CA148)</f>
        <v>0</v>
      </c>
      <c r="CF148" s="119"/>
    </row>
    <row r="149" spans="1:84" ht="5.15" customHeight="1" x14ac:dyDescent="0.35">
      <c r="A149" s="115"/>
      <c r="B149" s="32"/>
      <c r="C149" s="46"/>
      <c r="D149" s="32"/>
      <c r="E149" s="32"/>
      <c r="F149" s="36"/>
      <c r="H149" s="29"/>
      <c r="I149" s="143"/>
      <c r="J149" s="144"/>
      <c r="K149" s="145"/>
      <c r="L149" s="146"/>
      <c r="M149" s="143"/>
      <c r="N149" s="143"/>
      <c r="O149" s="143"/>
      <c r="P149" s="36"/>
      <c r="R149" s="29"/>
      <c r="S149" s="139"/>
      <c r="T149" s="139"/>
      <c r="U149" s="139"/>
      <c r="V149" s="139"/>
      <c r="W149" s="139"/>
      <c r="X149" s="140"/>
      <c r="Y149" s="141"/>
      <c r="Z149" s="142"/>
      <c r="AA149" s="139"/>
      <c r="AB149" s="140"/>
      <c r="AC149" s="141"/>
      <c r="AD149" s="142"/>
      <c r="AE149" s="121"/>
      <c r="AF149" s="139"/>
      <c r="AG149" s="121"/>
      <c r="AH149" s="139"/>
      <c r="AI149" s="121"/>
      <c r="AJ149" s="36"/>
      <c r="AL149" s="29"/>
      <c r="AM149" s="143"/>
      <c r="AN149" s="143"/>
      <c r="AO149" s="143"/>
      <c r="AP149" s="143"/>
      <c r="AQ149" s="143"/>
      <c r="AR149" s="144"/>
      <c r="AS149" s="145"/>
      <c r="AT149" s="146"/>
      <c r="AU149" s="143"/>
      <c r="AV149" s="144"/>
      <c r="AW149" s="145"/>
      <c r="AX149" s="146"/>
      <c r="AY149" s="539"/>
      <c r="AZ149" s="144"/>
      <c r="BA149" s="145"/>
      <c r="BB149" s="146"/>
      <c r="BC149" s="124"/>
      <c r="BD149" s="144"/>
      <c r="BE149" s="145"/>
      <c r="BF149" s="146"/>
      <c r="BG149" s="153"/>
      <c r="BH149" s="36"/>
      <c r="BJ149" s="29"/>
      <c r="BK149" s="139"/>
      <c r="BL149" s="139"/>
      <c r="BM149" s="139"/>
      <c r="BN149" s="139"/>
      <c r="BO149" s="139"/>
      <c r="BP149" s="36"/>
      <c r="BR149" s="29"/>
      <c r="BS149" s="143"/>
      <c r="BT149" s="143"/>
      <c r="BU149" s="143"/>
      <c r="BV149" s="143"/>
      <c r="BW149" s="143"/>
      <c r="BX149" s="144"/>
      <c r="BY149" s="145"/>
      <c r="BZ149" s="146"/>
      <c r="CA149" s="124"/>
      <c r="CB149" s="144"/>
      <c r="CC149" s="145"/>
      <c r="CD149" s="146"/>
      <c r="CE149" s="185"/>
      <c r="CF149" s="36"/>
    </row>
    <row r="150" spans="1:84" s="92" customFormat="1" x14ac:dyDescent="0.35">
      <c r="A150" s="118"/>
      <c r="B150" s="46"/>
      <c r="C150" s="243" t="str">
        <f>IF(E150="","",C148+1)</f>
        <v/>
      </c>
      <c r="D150" s="46"/>
      <c r="E150" s="4"/>
      <c r="F150" s="119"/>
      <c r="H150" s="120"/>
      <c r="I150" s="13">
        <v>0</v>
      </c>
      <c r="J150" s="125"/>
      <c r="K150" s="126"/>
      <c r="L150" s="127"/>
      <c r="M150" s="13">
        <v>0</v>
      </c>
      <c r="N150" s="124"/>
      <c r="O150" s="13">
        <v>0</v>
      </c>
      <c r="P150" s="119"/>
      <c r="R150" s="120"/>
      <c r="S150" s="5"/>
      <c r="T150" s="121"/>
      <c r="U150" s="5"/>
      <c r="V150" s="121"/>
      <c r="W150" s="5"/>
      <c r="X150" s="122"/>
      <c r="Y150" s="40"/>
      <c r="Z150" s="123"/>
      <c r="AA150" s="15">
        <v>0</v>
      </c>
      <c r="AB150" s="122"/>
      <c r="AC150" s="40"/>
      <c r="AD150" s="123"/>
      <c r="AE150" s="209">
        <f>IFERROR(ROUNDUP((S150-((S150/(SUM(S150,U150,W150)))*AA150)),0),0)</f>
        <v>0</v>
      </c>
      <c r="AF150" s="121"/>
      <c r="AG150" s="209">
        <f>IFERROR(ROUNDUP((U150-((U150/(SUM(S150,U150,W150)))*AA150)),0),0)</f>
        <v>0</v>
      </c>
      <c r="AH150" s="121"/>
      <c r="AI150" s="209">
        <f>IFERROR(ROUNDDOWN((W150-((W150/(SUM(S150,U150,W150)))*AA150)),0),0)</f>
        <v>0</v>
      </c>
      <c r="AJ150" s="119"/>
      <c r="AL150" s="120"/>
      <c r="AM150" s="13"/>
      <c r="AN150" s="124"/>
      <c r="AO150" s="13"/>
      <c r="AP150" s="124"/>
      <c r="AQ150" s="13"/>
      <c r="AR150" s="125"/>
      <c r="AS150" s="126"/>
      <c r="AT150" s="127"/>
      <c r="AU150" s="210">
        <f>$I150</f>
        <v>0</v>
      </c>
      <c r="AV150" s="125"/>
      <c r="AW150" s="126"/>
      <c r="AX150" s="127"/>
      <c r="AY150" s="217">
        <f t="shared" si="6"/>
        <v>0</v>
      </c>
      <c r="AZ150" s="125"/>
      <c r="BA150" s="126"/>
      <c r="BB150" s="127"/>
      <c r="BC150" s="210">
        <f t="shared" si="7"/>
        <v>0</v>
      </c>
      <c r="BD150" s="125"/>
      <c r="BE150" s="126"/>
      <c r="BF150" s="127"/>
      <c r="BG150" s="13"/>
      <c r="BH150" s="119"/>
      <c r="BJ150" s="120"/>
      <c r="BK150" s="5"/>
      <c r="BL150" s="121"/>
      <c r="BM150" s="5"/>
      <c r="BN150" s="121"/>
      <c r="BO150" s="5"/>
      <c r="BP150" s="119"/>
      <c r="BR150" s="120"/>
      <c r="BS150" s="13"/>
      <c r="BT150" s="124"/>
      <c r="BU150" s="13"/>
      <c r="BV150" s="124"/>
      <c r="BW150" s="13"/>
      <c r="BX150" s="125"/>
      <c r="BY150" s="126"/>
      <c r="BZ150" s="127"/>
      <c r="CA150" s="210">
        <f t="shared" si="8"/>
        <v>0</v>
      </c>
      <c r="CB150" s="125"/>
      <c r="CC150" s="126"/>
      <c r="CD150" s="127"/>
      <c r="CE150" s="518">
        <f>($BC150+$BG150+$CA150)</f>
        <v>0</v>
      </c>
      <c r="CF150" s="119"/>
    </row>
    <row r="151" spans="1:84" ht="5.15" customHeight="1" x14ac:dyDescent="0.35">
      <c r="A151" s="115"/>
      <c r="B151" s="32"/>
      <c r="C151" s="46"/>
      <c r="D151" s="32"/>
      <c r="E151" s="32"/>
      <c r="F151" s="36"/>
      <c r="H151" s="29"/>
      <c r="I151" s="143"/>
      <c r="J151" s="144"/>
      <c r="K151" s="145"/>
      <c r="L151" s="146"/>
      <c r="M151" s="143"/>
      <c r="N151" s="143"/>
      <c r="O151" s="143"/>
      <c r="P151" s="36"/>
      <c r="R151" s="29"/>
      <c r="S151" s="139"/>
      <c r="T151" s="139"/>
      <c r="U151" s="139"/>
      <c r="V151" s="139"/>
      <c r="W151" s="139"/>
      <c r="X151" s="140"/>
      <c r="Y151" s="141"/>
      <c r="Z151" s="142"/>
      <c r="AA151" s="139"/>
      <c r="AB151" s="140"/>
      <c r="AC151" s="141"/>
      <c r="AD151" s="142"/>
      <c r="AE151" s="121"/>
      <c r="AF151" s="139"/>
      <c r="AG151" s="121"/>
      <c r="AH151" s="139"/>
      <c r="AI151" s="121"/>
      <c r="AJ151" s="36"/>
      <c r="AL151" s="29"/>
      <c r="AM151" s="143"/>
      <c r="AN151" s="143"/>
      <c r="AO151" s="143"/>
      <c r="AP151" s="143"/>
      <c r="AQ151" s="143"/>
      <c r="AR151" s="144"/>
      <c r="AS151" s="145"/>
      <c r="AT151" s="146"/>
      <c r="AU151" s="143"/>
      <c r="AV151" s="144"/>
      <c r="AW151" s="145"/>
      <c r="AX151" s="146"/>
      <c r="AY151" s="539"/>
      <c r="AZ151" s="144"/>
      <c r="BA151" s="145"/>
      <c r="BB151" s="146"/>
      <c r="BC151" s="124"/>
      <c r="BD151" s="144"/>
      <c r="BE151" s="145"/>
      <c r="BF151" s="146"/>
      <c r="BG151" s="153"/>
      <c r="BH151" s="36"/>
      <c r="BJ151" s="29"/>
      <c r="BK151" s="139"/>
      <c r="BL151" s="139"/>
      <c r="BM151" s="139"/>
      <c r="BN151" s="139"/>
      <c r="BO151" s="139"/>
      <c r="BP151" s="36"/>
      <c r="BR151" s="29"/>
      <c r="BS151" s="143"/>
      <c r="BT151" s="143"/>
      <c r="BU151" s="143"/>
      <c r="BV151" s="143"/>
      <c r="BW151" s="143"/>
      <c r="BX151" s="144"/>
      <c r="BY151" s="145"/>
      <c r="BZ151" s="146"/>
      <c r="CA151" s="124"/>
      <c r="CB151" s="144"/>
      <c r="CC151" s="145"/>
      <c r="CD151" s="146"/>
      <c r="CE151" s="185"/>
      <c r="CF151" s="36"/>
    </row>
    <row r="152" spans="1:84" s="92" customFormat="1" x14ac:dyDescent="0.35">
      <c r="A152" s="118"/>
      <c r="B152" s="46"/>
      <c r="C152" s="243" t="str">
        <f>IF(E152="","",C150+1)</f>
        <v/>
      </c>
      <c r="D152" s="46"/>
      <c r="E152" s="4"/>
      <c r="F152" s="119"/>
      <c r="H152" s="120"/>
      <c r="I152" s="13">
        <v>0</v>
      </c>
      <c r="J152" s="125"/>
      <c r="K152" s="126"/>
      <c r="L152" s="127"/>
      <c r="M152" s="13">
        <v>0</v>
      </c>
      <c r="N152" s="124"/>
      <c r="O152" s="13">
        <v>0</v>
      </c>
      <c r="P152" s="119"/>
      <c r="R152" s="120"/>
      <c r="S152" s="5"/>
      <c r="T152" s="121"/>
      <c r="U152" s="5"/>
      <c r="V152" s="121"/>
      <c r="W152" s="5"/>
      <c r="X152" s="122"/>
      <c r="Y152" s="40"/>
      <c r="Z152" s="123"/>
      <c r="AA152" s="15">
        <v>0</v>
      </c>
      <c r="AB152" s="122"/>
      <c r="AC152" s="40"/>
      <c r="AD152" s="123"/>
      <c r="AE152" s="209">
        <f>IFERROR(ROUNDUP((S152-((S152/(SUM(S152,U152,W152)))*AA152)),0),0)</f>
        <v>0</v>
      </c>
      <c r="AF152" s="121"/>
      <c r="AG152" s="209">
        <f>IFERROR(ROUNDUP((U152-((U152/(SUM(S152,U152,W152)))*AA152)),0),0)</f>
        <v>0</v>
      </c>
      <c r="AH152" s="121"/>
      <c r="AI152" s="209">
        <f>IFERROR(ROUNDDOWN((W152-((W152/(SUM(S152,U152,W152)))*AA152)),0),0)</f>
        <v>0</v>
      </c>
      <c r="AJ152" s="119"/>
      <c r="AL152" s="120"/>
      <c r="AM152" s="13"/>
      <c r="AN152" s="124"/>
      <c r="AO152" s="13"/>
      <c r="AP152" s="124"/>
      <c r="AQ152" s="13"/>
      <c r="AR152" s="125"/>
      <c r="AS152" s="126"/>
      <c r="AT152" s="127"/>
      <c r="AU152" s="210">
        <f>$I152</f>
        <v>0</v>
      </c>
      <c r="AV152" s="125"/>
      <c r="AW152" s="126"/>
      <c r="AX152" s="127"/>
      <c r="AY152" s="217">
        <f t="shared" si="6"/>
        <v>0</v>
      </c>
      <c r="AZ152" s="125"/>
      <c r="BA152" s="126"/>
      <c r="BB152" s="127"/>
      <c r="BC152" s="210">
        <f t="shared" si="7"/>
        <v>0</v>
      </c>
      <c r="BD152" s="125"/>
      <c r="BE152" s="126"/>
      <c r="BF152" s="127"/>
      <c r="BG152" s="13"/>
      <c r="BH152" s="119"/>
      <c r="BJ152" s="120"/>
      <c r="BK152" s="5"/>
      <c r="BL152" s="121"/>
      <c r="BM152" s="5"/>
      <c r="BN152" s="121"/>
      <c r="BO152" s="5"/>
      <c r="BP152" s="119"/>
      <c r="BR152" s="120"/>
      <c r="BS152" s="13"/>
      <c r="BT152" s="124"/>
      <c r="BU152" s="13"/>
      <c r="BV152" s="124"/>
      <c r="BW152" s="13"/>
      <c r="BX152" s="125"/>
      <c r="BY152" s="126"/>
      <c r="BZ152" s="127"/>
      <c r="CA152" s="210">
        <f t="shared" si="8"/>
        <v>0</v>
      </c>
      <c r="CB152" s="125"/>
      <c r="CC152" s="126"/>
      <c r="CD152" s="127"/>
      <c r="CE152" s="518">
        <f>($BC152+$BG152+$CA152)</f>
        <v>0</v>
      </c>
      <c r="CF152" s="119"/>
    </row>
    <row r="153" spans="1:84" ht="5.15" customHeight="1" x14ac:dyDescent="0.35">
      <c r="A153" s="115"/>
      <c r="B153" s="32"/>
      <c r="C153" s="46"/>
      <c r="D153" s="32"/>
      <c r="E153" s="32"/>
      <c r="F153" s="36"/>
      <c r="H153" s="29"/>
      <c r="I153" s="143"/>
      <c r="J153" s="144"/>
      <c r="K153" s="145"/>
      <c r="L153" s="146"/>
      <c r="M153" s="143"/>
      <c r="N153" s="143"/>
      <c r="O153" s="143"/>
      <c r="P153" s="36"/>
      <c r="R153" s="29"/>
      <c r="S153" s="139"/>
      <c r="T153" s="139"/>
      <c r="U153" s="139"/>
      <c r="V153" s="139"/>
      <c r="W153" s="139"/>
      <c r="X153" s="140"/>
      <c r="Y153" s="141"/>
      <c r="Z153" s="142"/>
      <c r="AA153" s="139"/>
      <c r="AB153" s="140"/>
      <c r="AC153" s="141"/>
      <c r="AD153" s="142"/>
      <c r="AE153" s="121"/>
      <c r="AF153" s="139"/>
      <c r="AG153" s="121"/>
      <c r="AH153" s="139"/>
      <c r="AI153" s="121"/>
      <c r="AJ153" s="36"/>
      <c r="AL153" s="29"/>
      <c r="AM153" s="143"/>
      <c r="AN153" s="143"/>
      <c r="AO153" s="143"/>
      <c r="AP153" s="143"/>
      <c r="AQ153" s="143"/>
      <c r="AR153" s="144"/>
      <c r="AS153" s="145"/>
      <c r="AT153" s="146"/>
      <c r="AU153" s="143"/>
      <c r="AV153" s="144"/>
      <c r="AW153" s="145"/>
      <c r="AX153" s="146"/>
      <c r="AY153" s="539"/>
      <c r="AZ153" s="144"/>
      <c r="BA153" s="145"/>
      <c r="BB153" s="146"/>
      <c r="BC153" s="124"/>
      <c r="BD153" s="144"/>
      <c r="BE153" s="145"/>
      <c r="BF153" s="146"/>
      <c r="BG153" s="153"/>
      <c r="BH153" s="36"/>
      <c r="BJ153" s="29"/>
      <c r="BK153" s="139"/>
      <c r="BL153" s="139"/>
      <c r="BM153" s="139"/>
      <c r="BN153" s="139"/>
      <c r="BO153" s="139"/>
      <c r="BP153" s="36"/>
      <c r="BR153" s="29"/>
      <c r="BS153" s="143"/>
      <c r="BT153" s="143"/>
      <c r="BU153" s="143"/>
      <c r="BV153" s="143"/>
      <c r="BW153" s="143"/>
      <c r="BX153" s="144"/>
      <c r="BY153" s="145"/>
      <c r="BZ153" s="146"/>
      <c r="CA153" s="124"/>
      <c r="CB153" s="144"/>
      <c r="CC153" s="145"/>
      <c r="CD153" s="146"/>
      <c r="CE153" s="185"/>
      <c r="CF153" s="36"/>
    </row>
    <row r="154" spans="1:84" s="92" customFormat="1" x14ac:dyDescent="0.35">
      <c r="A154" s="118"/>
      <c r="B154" s="46"/>
      <c r="C154" s="243" t="str">
        <f>IF(E154="","",C152+1)</f>
        <v/>
      </c>
      <c r="D154" s="46"/>
      <c r="E154" s="4"/>
      <c r="F154" s="119"/>
      <c r="H154" s="120"/>
      <c r="I154" s="13">
        <v>0</v>
      </c>
      <c r="J154" s="125"/>
      <c r="K154" s="126"/>
      <c r="L154" s="127"/>
      <c r="M154" s="13">
        <v>0</v>
      </c>
      <c r="N154" s="124"/>
      <c r="O154" s="13">
        <v>0</v>
      </c>
      <c r="P154" s="119"/>
      <c r="R154" s="120"/>
      <c r="S154" s="5"/>
      <c r="T154" s="121"/>
      <c r="U154" s="5"/>
      <c r="V154" s="121"/>
      <c r="W154" s="5"/>
      <c r="X154" s="122"/>
      <c r="Y154" s="40"/>
      <c r="Z154" s="123"/>
      <c r="AA154" s="15">
        <v>0</v>
      </c>
      <c r="AB154" s="122"/>
      <c r="AC154" s="40"/>
      <c r="AD154" s="123"/>
      <c r="AE154" s="209">
        <f>IFERROR(ROUNDUP((S154-((S154/(SUM(S154,U154,W154)))*AA154)),0),0)</f>
        <v>0</v>
      </c>
      <c r="AF154" s="121"/>
      <c r="AG154" s="209">
        <f>IFERROR(ROUNDUP((U154-((U154/(SUM(S154,U154,W154)))*AA154)),0),0)</f>
        <v>0</v>
      </c>
      <c r="AH154" s="121"/>
      <c r="AI154" s="209">
        <f>IFERROR(ROUNDDOWN((W154-((W154/(SUM(S154,U154,W154)))*AA154)),0),0)</f>
        <v>0</v>
      </c>
      <c r="AJ154" s="119"/>
      <c r="AL154" s="120"/>
      <c r="AM154" s="13"/>
      <c r="AN154" s="124"/>
      <c r="AO154" s="13"/>
      <c r="AP154" s="124"/>
      <c r="AQ154" s="13"/>
      <c r="AR154" s="125"/>
      <c r="AS154" s="126"/>
      <c r="AT154" s="127"/>
      <c r="AU154" s="210">
        <f>$I154</f>
        <v>0</v>
      </c>
      <c r="AV154" s="125"/>
      <c r="AW154" s="126"/>
      <c r="AX154" s="127"/>
      <c r="AY154" s="217">
        <f t="shared" si="6"/>
        <v>0</v>
      </c>
      <c r="AZ154" s="125"/>
      <c r="BA154" s="126"/>
      <c r="BB154" s="127"/>
      <c r="BC154" s="210">
        <f t="shared" si="7"/>
        <v>0</v>
      </c>
      <c r="BD154" s="125"/>
      <c r="BE154" s="126"/>
      <c r="BF154" s="127"/>
      <c r="BG154" s="13"/>
      <c r="BH154" s="119"/>
      <c r="BJ154" s="120"/>
      <c r="BK154" s="5"/>
      <c r="BL154" s="121"/>
      <c r="BM154" s="5"/>
      <c r="BN154" s="121"/>
      <c r="BO154" s="5"/>
      <c r="BP154" s="119"/>
      <c r="BR154" s="120"/>
      <c r="BS154" s="13"/>
      <c r="BT154" s="124"/>
      <c r="BU154" s="13"/>
      <c r="BV154" s="124"/>
      <c r="BW154" s="13"/>
      <c r="BX154" s="125"/>
      <c r="BY154" s="126"/>
      <c r="BZ154" s="127"/>
      <c r="CA154" s="210">
        <f t="shared" si="8"/>
        <v>0</v>
      </c>
      <c r="CB154" s="125"/>
      <c r="CC154" s="126"/>
      <c r="CD154" s="127"/>
      <c r="CE154" s="518">
        <f>($BC154+$BG154+$CA154)</f>
        <v>0</v>
      </c>
      <c r="CF154" s="119"/>
    </row>
    <row r="155" spans="1:84" ht="5.15" customHeight="1" x14ac:dyDescent="0.35">
      <c r="A155" s="115"/>
      <c r="B155" s="32"/>
      <c r="C155" s="46"/>
      <c r="D155" s="32"/>
      <c r="E155" s="32"/>
      <c r="F155" s="36"/>
      <c r="H155" s="29"/>
      <c r="I155" s="143"/>
      <c r="J155" s="144"/>
      <c r="K155" s="145"/>
      <c r="L155" s="146"/>
      <c r="M155" s="143"/>
      <c r="N155" s="143"/>
      <c r="O155" s="143"/>
      <c r="P155" s="36"/>
      <c r="R155" s="29"/>
      <c r="S155" s="139"/>
      <c r="T155" s="139"/>
      <c r="U155" s="139"/>
      <c r="V155" s="139"/>
      <c r="W155" s="139"/>
      <c r="X155" s="140"/>
      <c r="Y155" s="141"/>
      <c r="Z155" s="142"/>
      <c r="AA155" s="139"/>
      <c r="AB155" s="140"/>
      <c r="AC155" s="141"/>
      <c r="AD155" s="142"/>
      <c r="AE155" s="121"/>
      <c r="AF155" s="139"/>
      <c r="AG155" s="121"/>
      <c r="AH155" s="139"/>
      <c r="AI155" s="121"/>
      <c r="AJ155" s="36"/>
      <c r="AL155" s="29"/>
      <c r="AM155" s="143"/>
      <c r="AN155" s="143"/>
      <c r="AO155" s="143"/>
      <c r="AP155" s="143"/>
      <c r="AQ155" s="143"/>
      <c r="AR155" s="144"/>
      <c r="AS155" s="145"/>
      <c r="AT155" s="146"/>
      <c r="AU155" s="143"/>
      <c r="AV155" s="144"/>
      <c r="AW155" s="145"/>
      <c r="AX155" s="146"/>
      <c r="AY155" s="539"/>
      <c r="AZ155" s="144"/>
      <c r="BA155" s="145"/>
      <c r="BB155" s="146"/>
      <c r="BC155" s="124"/>
      <c r="BD155" s="144"/>
      <c r="BE155" s="145"/>
      <c r="BF155" s="146"/>
      <c r="BG155" s="153"/>
      <c r="BH155" s="36"/>
      <c r="BJ155" s="29"/>
      <c r="BK155" s="139"/>
      <c r="BL155" s="139"/>
      <c r="BM155" s="139"/>
      <c r="BN155" s="139"/>
      <c r="BO155" s="139"/>
      <c r="BP155" s="36"/>
      <c r="BR155" s="29"/>
      <c r="BS155" s="143"/>
      <c r="BT155" s="143"/>
      <c r="BU155" s="143"/>
      <c r="BV155" s="143"/>
      <c r="BW155" s="143"/>
      <c r="BX155" s="144"/>
      <c r="BY155" s="145"/>
      <c r="BZ155" s="146"/>
      <c r="CA155" s="124"/>
      <c r="CB155" s="144"/>
      <c r="CC155" s="145"/>
      <c r="CD155" s="146"/>
      <c r="CE155" s="185"/>
      <c r="CF155" s="36"/>
    </row>
    <row r="156" spans="1:84" s="92" customFormat="1" x14ac:dyDescent="0.35">
      <c r="A156" s="118"/>
      <c r="B156" s="46"/>
      <c r="C156" s="243" t="str">
        <f>IF(E156="","",C154+1)</f>
        <v/>
      </c>
      <c r="D156" s="46"/>
      <c r="E156" s="4"/>
      <c r="F156" s="119"/>
      <c r="H156" s="120"/>
      <c r="I156" s="13">
        <v>0</v>
      </c>
      <c r="J156" s="125"/>
      <c r="K156" s="126"/>
      <c r="L156" s="127"/>
      <c r="M156" s="13">
        <v>0</v>
      </c>
      <c r="N156" s="124"/>
      <c r="O156" s="13">
        <v>0</v>
      </c>
      <c r="P156" s="119"/>
      <c r="R156" s="120"/>
      <c r="S156" s="5"/>
      <c r="T156" s="121"/>
      <c r="U156" s="5"/>
      <c r="V156" s="121"/>
      <c r="W156" s="5"/>
      <c r="X156" s="122"/>
      <c r="Y156" s="40"/>
      <c r="Z156" s="123"/>
      <c r="AA156" s="15">
        <v>0</v>
      </c>
      <c r="AB156" s="122"/>
      <c r="AC156" s="40"/>
      <c r="AD156" s="123"/>
      <c r="AE156" s="209">
        <f>IFERROR(ROUNDUP((S156-((S156/(SUM(S156,U156,W156)))*AA156)),0),0)</f>
        <v>0</v>
      </c>
      <c r="AF156" s="121"/>
      <c r="AG156" s="209">
        <f>IFERROR(ROUNDUP((U156-((U156/(SUM(S156,U156,W156)))*AA156)),0),0)</f>
        <v>0</v>
      </c>
      <c r="AH156" s="121"/>
      <c r="AI156" s="209">
        <f>IFERROR(ROUNDDOWN((W156-((W156/(SUM(S156,U156,W156)))*AA156)),0),0)</f>
        <v>0</v>
      </c>
      <c r="AJ156" s="119"/>
      <c r="AL156" s="120"/>
      <c r="AM156" s="13"/>
      <c r="AN156" s="124"/>
      <c r="AO156" s="13"/>
      <c r="AP156" s="124"/>
      <c r="AQ156" s="13"/>
      <c r="AR156" s="125"/>
      <c r="AS156" s="126"/>
      <c r="AT156" s="127"/>
      <c r="AU156" s="210">
        <f>$I156</f>
        <v>0</v>
      </c>
      <c r="AV156" s="125"/>
      <c r="AW156" s="126"/>
      <c r="AX156" s="127"/>
      <c r="AY156" s="217">
        <f t="shared" si="6"/>
        <v>0</v>
      </c>
      <c r="AZ156" s="125"/>
      <c r="BA156" s="126"/>
      <c r="BB156" s="127"/>
      <c r="BC156" s="210">
        <f t="shared" si="7"/>
        <v>0</v>
      </c>
      <c r="BD156" s="125"/>
      <c r="BE156" s="126"/>
      <c r="BF156" s="127"/>
      <c r="BG156" s="13"/>
      <c r="BH156" s="119"/>
      <c r="BJ156" s="120"/>
      <c r="BK156" s="5"/>
      <c r="BL156" s="121"/>
      <c r="BM156" s="5"/>
      <c r="BN156" s="121"/>
      <c r="BO156" s="5"/>
      <c r="BP156" s="119"/>
      <c r="BR156" s="120"/>
      <c r="BS156" s="13"/>
      <c r="BT156" s="124"/>
      <c r="BU156" s="13"/>
      <c r="BV156" s="124"/>
      <c r="BW156" s="13"/>
      <c r="BX156" s="125"/>
      <c r="BY156" s="126"/>
      <c r="BZ156" s="127"/>
      <c r="CA156" s="210">
        <f t="shared" si="8"/>
        <v>0</v>
      </c>
      <c r="CB156" s="125"/>
      <c r="CC156" s="126"/>
      <c r="CD156" s="127"/>
      <c r="CE156" s="518">
        <f>($BC156+$BG156+$CA156)</f>
        <v>0</v>
      </c>
      <c r="CF156" s="119"/>
    </row>
    <row r="157" spans="1:84" ht="5.15" customHeight="1" x14ac:dyDescent="0.35">
      <c r="A157" s="115"/>
      <c r="B157" s="32"/>
      <c r="C157" s="46"/>
      <c r="D157" s="32"/>
      <c r="E157" s="32"/>
      <c r="F157" s="36"/>
      <c r="H157" s="29"/>
      <c r="I157" s="143"/>
      <c r="J157" s="144"/>
      <c r="K157" s="145"/>
      <c r="L157" s="146"/>
      <c r="M157" s="143"/>
      <c r="N157" s="143"/>
      <c r="O157" s="143"/>
      <c r="P157" s="36"/>
      <c r="R157" s="29"/>
      <c r="S157" s="139"/>
      <c r="T157" s="139"/>
      <c r="U157" s="139"/>
      <c r="V157" s="139"/>
      <c r="W157" s="139"/>
      <c r="X157" s="140"/>
      <c r="Y157" s="141"/>
      <c r="Z157" s="142"/>
      <c r="AA157" s="139"/>
      <c r="AB157" s="140"/>
      <c r="AC157" s="141"/>
      <c r="AD157" s="142"/>
      <c r="AE157" s="121"/>
      <c r="AF157" s="139"/>
      <c r="AG157" s="121"/>
      <c r="AH157" s="139"/>
      <c r="AI157" s="121"/>
      <c r="AJ157" s="36"/>
      <c r="AL157" s="29"/>
      <c r="AM157" s="143"/>
      <c r="AN157" s="143"/>
      <c r="AO157" s="143"/>
      <c r="AP157" s="143"/>
      <c r="AQ157" s="143"/>
      <c r="AR157" s="144"/>
      <c r="AS157" s="145"/>
      <c r="AT157" s="146"/>
      <c r="AU157" s="143"/>
      <c r="AV157" s="144"/>
      <c r="AW157" s="145"/>
      <c r="AX157" s="146"/>
      <c r="AY157" s="539"/>
      <c r="AZ157" s="144"/>
      <c r="BA157" s="145"/>
      <c r="BB157" s="146"/>
      <c r="BC157" s="124"/>
      <c r="BD157" s="144"/>
      <c r="BE157" s="145"/>
      <c r="BF157" s="146"/>
      <c r="BG157" s="153"/>
      <c r="BH157" s="36"/>
      <c r="BJ157" s="29"/>
      <c r="BK157" s="139"/>
      <c r="BL157" s="139"/>
      <c r="BM157" s="139"/>
      <c r="BN157" s="139"/>
      <c r="BO157" s="139"/>
      <c r="BP157" s="36"/>
      <c r="BR157" s="29"/>
      <c r="BS157" s="143"/>
      <c r="BT157" s="143"/>
      <c r="BU157" s="143"/>
      <c r="BV157" s="143"/>
      <c r="BW157" s="143"/>
      <c r="BX157" s="144"/>
      <c r="BY157" s="145"/>
      <c r="BZ157" s="146"/>
      <c r="CA157" s="124"/>
      <c r="CB157" s="144"/>
      <c r="CC157" s="145"/>
      <c r="CD157" s="146"/>
      <c r="CE157" s="185"/>
      <c r="CF157" s="36"/>
    </row>
    <row r="158" spans="1:84" s="92" customFormat="1" x14ac:dyDescent="0.35">
      <c r="A158" s="118"/>
      <c r="B158" s="46"/>
      <c r="C158" s="243" t="str">
        <f>IF(E158="","",C156+1)</f>
        <v/>
      </c>
      <c r="D158" s="46"/>
      <c r="E158" s="4"/>
      <c r="F158" s="119"/>
      <c r="H158" s="120"/>
      <c r="I158" s="13">
        <v>0</v>
      </c>
      <c r="J158" s="125"/>
      <c r="K158" s="126"/>
      <c r="L158" s="127"/>
      <c r="M158" s="13">
        <v>0</v>
      </c>
      <c r="N158" s="124"/>
      <c r="O158" s="13">
        <v>0</v>
      </c>
      <c r="P158" s="119"/>
      <c r="R158" s="120"/>
      <c r="S158" s="5"/>
      <c r="T158" s="121"/>
      <c r="U158" s="5"/>
      <c r="V158" s="121"/>
      <c r="W158" s="5"/>
      <c r="X158" s="122"/>
      <c r="Y158" s="40"/>
      <c r="Z158" s="123"/>
      <c r="AA158" s="15">
        <v>0</v>
      </c>
      <c r="AB158" s="122"/>
      <c r="AC158" s="40"/>
      <c r="AD158" s="123"/>
      <c r="AE158" s="209">
        <f>IFERROR(ROUNDUP((S158-((S158/(SUM(S158,U158,W158)))*AA158)),0),0)</f>
        <v>0</v>
      </c>
      <c r="AF158" s="121"/>
      <c r="AG158" s="209">
        <f>IFERROR(ROUNDUP((U158-((U158/(SUM(S158,U158,W158)))*AA158)),0),0)</f>
        <v>0</v>
      </c>
      <c r="AH158" s="121"/>
      <c r="AI158" s="209">
        <f>IFERROR(ROUNDDOWN((W158-((W158/(SUM(S158,U158,W158)))*AA158)),0),0)</f>
        <v>0</v>
      </c>
      <c r="AJ158" s="119"/>
      <c r="AL158" s="120"/>
      <c r="AM158" s="13"/>
      <c r="AN158" s="124"/>
      <c r="AO158" s="13"/>
      <c r="AP158" s="124"/>
      <c r="AQ158" s="13"/>
      <c r="AR158" s="125"/>
      <c r="AS158" s="126"/>
      <c r="AT158" s="127"/>
      <c r="AU158" s="210">
        <f>$I158</f>
        <v>0</v>
      </c>
      <c r="AV158" s="125"/>
      <c r="AW158" s="126"/>
      <c r="AX158" s="127"/>
      <c r="AY158" s="217">
        <f t="shared" si="6"/>
        <v>0</v>
      </c>
      <c r="AZ158" s="125"/>
      <c r="BA158" s="126"/>
      <c r="BB158" s="127"/>
      <c r="BC158" s="210">
        <f t="shared" si="7"/>
        <v>0</v>
      </c>
      <c r="BD158" s="125"/>
      <c r="BE158" s="126"/>
      <c r="BF158" s="127"/>
      <c r="BG158" s="13"/>
      <c r="BH158" s="119"/>
      <c r="BJ158" s="120"/>
      <c r="BK158" s="5"/>
      <c r="BL158" s="121"/>
      <c r="BM158" s="5"/>
      <c r="BN158" s="121"/>
      <c r="BO158" s="5"/>
      <c r="BP158" s="119"/>
      <c r="BR158" s="120"/>
      <c r="BS158" s="13"/>
      <c r="BT158" s="124"/>
      <c r="BU158" s="13"/>
      <c r="BV158" s="124"/>
      <c r="BW158" s="13"/>
      <c r="BX158" s="125"/>
      <c r="BY158" s="126"/>
      <c r="BZ158" s="127"/>
      <c r="CA158" s="210">
        <f t="shared" si="8"/>
        <v>0</v>
      </c>
      <c r="CB158" s="125"/>
      <c r="CC158" s="126"/>
      <c r="CD158" s="127"/>
      <c r="CE158" s="518">
        <f>($BC158+$BG158+$CA158)</f>
        <v>0</v>
      </c>
      <c r="CF158" s="119"/>
    </row>
    <row r="159" spans="1:84" ht="5.15" customHeight="1" x14ac:dyDescent="0.35">
      <c r="A159" s="115"/>
      <c r="B159" s="32"/>
      <c r="C159" s="46"/>
      <c r="D159" s="32"/>
      <c r="E159" s="32"/>
      <c r="F159" s="36"/>
      <c r="H159" s="29"/>
      <c r="I159" s="143"/>
      <c r="J159" s="144"/>
      <c r="K159" s="145"/>
      <c r="L159" s="146"/>
      <c r="M159" s="143"/>
      <c r="N159" s="143"/>
      <c r="O159" s="143"/>
      <c r="P159" s="36"/>
      <c r="R159" s="29"/>
      <c r="S159" s="139"/>
      <c r="T159" s="139"/>
      <c r="U159" s="139"/>
      <c r="V159" s="139"/>
      <c r="W159" s="139"/>
      <c r="X159" s="140"/>
      <c r="Y159" s="141"/>
      <c r="Z159" s="142"/>
      <c r="AA159" s="139"/>
      <c r="AB159" s="140"/>
      <c r="AC159" s="141"/>
      <c r="AD159" s="142"/>
      <c r="AE159" s="121"/>
      <c r="AF159" s="139"/>
      <c r="AG159" s="121"/>
      <c r="AH159" s="139"/>
      <c r="AI159" s="121"/>
      <c r="AJ159" s="36"/>
      <c r="AL159" s="29"/>
      <c r="AM159" s="143"/>
      <c r="AN159" s="143"/>
      <c r="AO159" s="143"/>
      <c r="AP159" s="143"/>
      <c r="AQ159" s="143"/>
      <c r="AR159" s="144"/>
      <c r="AS159" s="145"/>
      <c r="AT159" s="146"/>
      <c r="AU159" s="143"/>
      <c r="AV159" s="144"/>
      <c r="AW159" s="145"/>
      <c r="AX159" s="146"/>
      <c r="AY159" s="539"/>
      <c r="AZ159" s="144"/>
      <c r="BA159" s="145"/>
      <c r="BB159" s="146"/>
      <c r="BC159" s="124"/>
      <c r="BD159" s="144"/>
      <c r="BE159" s="145"/>
      <c r="BF159" s="146"/>
      <c r="BG159" s="153"/>
      <c r="BH159" s="36"/>
      <c r="BJ159" s="29"/>
      <c r="BK159" s="139"/>
      <c r="BL159" s="139"/>
      <c r="BM159" s="139"/>
      <c r="BN159" s="139"/>
      <c r="BO159" s="139"/>
      <c r="BP159" s="36"/>
      <c r="BR159" s="29"/>
      <c r="BS159" s="143"/>
      <c r="BT159" s="143"/>
      <c r="BU159" s="143"/>
      <c r="BV159" s="143"/>
      <c r="BW159" s="143"/>
      <c r="BX159" s="144"/>
      <c r="BY159" s="145"/>
      <c r="BZ159" s="146"/>
      <c r="CA159" s="124"/>
      <c r="CB159" s="144"/>
      <c r="CC159" s="145"/>
      <c r="CD159" s="146"/>
      <c r="CE159" s="185"/>
      <c r="CF159" s="36"/>
    </row>
    <row r="160" spans="1:84" s="92" customFormat="1" x14ac:dyDescent="0.35">
      <c r="A160" s="118"/>
      <c r="B160" s="46"/>
      <c r="C160" s="243" t="str">
        <f>IF(E160="","",C158+1)</f>
        <v/>
      </c>
      <c r="D160" s="46"/>
      <c r="E160" s="4"/>
      <c r="F160" s="119"/>
      <c r="H160" s="120"/>
      <c r="I160" s="13">
        <v>0</v>
      </c>
      <c r="J160" s="125"/>
      <c r="K160" s="126"/>
      <c r="L160" s="127"/>
      <c r="M160" s="13">
        <v>0</v>
      </c>
      <c r="N160" s="124"/>
      <c r="O160" s="13">
        <v>0</v>
      </c>
      <c r="P160" s="119"/>
      <c r="R160" s="120"/>
      <c r="S160" s="5"/>
      <c r="T160" s="121"/>
      <c r="U160" s="5"/>
      <c r="V160" s="121"/>
      <c r="W160" s="5"/>
      <c r="X160" s="122"/>
      <c r="Y160" s="40"/>
      <c r="Z160" s="123"/>
      <c r="AA160" s="15">
        <v>0</v>
      </c>
      <c r="AB160" s="122"/>
      <c r="AC160" s="40"/>
      <c r="AD160" s="123"/>
      <c r="AE160" s="209">
        <f>IFERROR(ROUNDUP((S160-((S160/(SUM(S160,U160,W160)))*AA160)),0),0)</f>
        <v>0</v>
      </c>
      <c r="AF160" s="121"/>
      <c r="AG160" s="209">
        <f>IFERROR(ROUNDUP((U160-((U160/(SUM(S160,U160,W160)))*AA160)),0),0)</f>
        <v>0</v>
      </c>
      <c r="AH160" s="121"/>
      <c r="AI160" s="209">
        <f>IFERROR(ROUNDDOWN((W160-((W160/(SUM(S160,U160,W160)))*AA160)),0),0)</f>
        <v>0</v>
      </c>
      <c r="AJ160" s="119"/>
      <c r="AL160" s="120"/>
      <c r="AM160" s="13"/>
      <c r="AN160" s="124"/>
      <c r="AO160" s="13"/>
      <c r="AP160" s="124"/>
      <c r="AQ160" s="13"/>
      <c r="AR160" s="125"/>
      <c r="AS160" s="126"/>
      <c r="AT160" s="127"/>
      <c r="AU160" s="210">
        <f>$I160</f>
        <v>0</v>
      </c>
      <c r="AV160" s="125"/>
      <c r="AW160" s="126"/>
      <c r="AX160" s="127"/>
      <c r="AY160" s="217">
        <f t="shared" si="6"/>
        <v>0</v>
      </c>
      <c r="AZ160" s="125"/>
      <c r="BA160" s="126"/>
      <c r="BB160" s="127"/>
      <c r="BC160" s="210">
        <f t="shared" si="7"/>
        <v>0</v>
      </c>
      <c r="BD160" s="125"/>
      <c r="BE160" s="126"/>
      <c r="BF160" s="127"/>
      <c r="BG160" s="13"/>
      <c r="BH160" s="119"/>
      <c r="BJ160" s="120"/>
      <c r="BK160" s="5"/>
      <c r="BL160" s="121"/>
      <c r="BM160" s="5"/>
      <c r="BN160" s="121"/>
      <c r="BO160" s="5"/>
      <c r="BP160" s="119"/>
      <c r="BR160" s="120"/>
      <c r="BS160" s="13"/>
      <c r="BT160" s="124"/>
      <c r="BU160" s="13"/>
      <c r="BV160" s="124"/>
      <c r="BW160" s="13"/>
      <c r="BX160" s="125"/>
      <c r="BY160" s="126"/>
      <c r="BZ160" s="127"/>
      <c r="CA160" s="210">
        <f t="shared" si="8"/>
        <v>0</v>
      </c>
      <c r="CB160" s="125"/>
      <c r="CC160" s="126"/>
      <c r="CD160" s="127"/>
      <c r="CE160" s="518">
        <f>($BC160+$BG160+$CA160)</f>
        <v>0</v>
      </c>
      <c r="CF160" s="119"/>
    </row>
    <row r="161" spans="1:85" ht="5.15" customHeight="1" x14ac:dyDescent="0.35">
      <c r="A161" s="115"/>
      <c r="B161" s="32"/>
      <c r="C161" s="46"/>
      <c r="D161" s="32"/>
      <c r="E161" s="32"/>
      <c r="F161" s="36"/>
      <c r="H161" s="29"/>
      <c r="I161" s="143"/>
      <c r="J161" s="144"/>
      <c r="K161" s="145"/>
      <c r="L161" s="146"/>
      <c r="M161" s="143"/>
      <c r="N161" s="143"/>
      <c r="O161" s="143"/>
      <c r="P161" s="36"/>
      <c r="R161" s="29"/>
      <c r="S161" s="139"/>
      <c r="T161" s="139"/>
      <c r="U161" s="139"/>
      <c r="V161" s="139"/>
      <c r="W161" s="139"/>
      <c r="X161" s="140"/>
      <c r="Y161" s="141"/>
      <c r="Z161" s="142"/>
      <c r="AA161" s="139"/>
      <c r="AB161" s="140"/>
      <c r="AC161" s="141"/>
      <c r="AD161" s="142"/>
      <c r="AE161" s="121"/>
      <c r="AF161" s="139"/>
      <c r="AG161" s="121"/>
      <c r="AH161" s="139"/>
      <c r="AI161" s="121"/>
      <c r="AJ161" s="36"/>
      <c r="AL161" s="29"/>
      <c r="AM161" s="143"/>
      <c r="AN161" s="143"/>
      <c r="AO161" s="143"/>
      <c r="AP161" s="143"/>
      <c r="AQ161" s="143"/>
      <c r="AR161" s="144"/>
      <c r="AS161" s="145"/>
      <c r="AT161" s="146"/>
      <c r="AU161" s="143"/>
      <c r="AV161" s="144"/>
      <c r="AW161" s="145"/>
      <c r="AX161" s="146"/>
      <c r="AY161" s="539"/>
      <c r="AZ161" s="144"/>
      <c r="BA161" s="145"/>
      <c r="BB161" s="146"/>
      <c r="BC161" s="124"/>
      <c r="BD161" s="144"/>
      <c r="BE161" s="145"/>
      <c r="BF161" s="146"/>
      <c r="BG161" s="153"/>
      <c r="BH161" s="36"/>
      <c r="BJ161" s="29"/>
      <c r="BK161" s="139"/>
      <c r="BL161" s="139"/>
      <c r="BM161" s="139"/>
      <c r="BN161" s="139"/>
      <c r="BO161" s="139"/>
      <c r="BP161" s="36"/>
      <c r="BR161" s="29"/>
      <c r="BS161" s="143"/>
      <c r="BT161" s="143"/>
      <c r="BU161" s="143"/>
      <c r="BV161" s="143"/>
      <c r="BW161" s="143"/>
      <c r="BX161" s="144"/>
      <c r="BY161" s="145"/>
      <c r="BZ161" s="146"/>
      <c r="CA161" s="124"/>
      <c r="CB161" s="144"/>
      <c r="CC161" s="145"/>
      <c r="CD161" s="146"/>
      <c r="CE161" s="185"/>
      <c r="CF161" s="36"/>
    </row>
    <row r="162" spans="1:85" s="92" customFormat="1" x14ac:dyDescent="0.35">
      <c r="A162" s="118"/>
      <c r="B162" s="46"/>
      <c r="C162" s="243"/>
      <c r="D162" s="46"/>
      <c r="E162" s="4"/>
      <c r="F162" s="119"/>
      <c r="H162" s="120"/>
      <c r="I162" s="13">
        <v>0</v>
      </c>
      <c r="J162" s="125"/>
      <c r="K162" s="126"/>
      <c r="L162" s="127"/>
      <c r="M162" s="13">
        <v>0</v>
      </c>
      <c r="N162" s="124"/>
      <c r="O162" s="13">
        <v>0</v>
      </c>
      <c r="P162" s="119"/>
      <c r="R162" s="120"/>
      <c r="S162" s="5"/>
      <c r="T162" s="121"/>
      <c r="U162" s="5"/>
      <c r="V162" s="121"/>
      <c r="W162" s="5"/>
      <c r="X162" s="122"/>
      <c r="Y162" s="40"/>
      <c r="Z162" s="123"/>
      <c r="AA162" s="15">
        <v>0</v>
      </c>
      <c r="AB162" s="122"/>
      <c r="AC162" s="40"/>
      <c r="AD162" s="123"/>
      <c r="AE162" s="209">
        <f>IFERROR(ROUNDUP((S162-((S162/(SUM(S162,U162,W162)))*AA162)),0),0)</f>
        <v>0</v>
      </c>
      <c r="AF162" s="121"/>
      <c r="AG162" s="209">
        <f>IFERROR(ROUNDUP((U162-((U162/(SUM(S162,U162,W162)))*AA162)),0),0)</f>
        <v>0</v>
      </c>
      <c r="AH162" s="121"/>
      <c r="AI162" s="209">
        <f>IFERROR(ROUNDDOWN((W162-((W162/(SUM(S162,U162,W162)))*AA162)),0),0)</f>
        <v>0</v>
      </c>
      <c r="AJ162" s="119"/>
      <c r="AL162" s="120"/>
      <c r="AM162" s="13"/>
      <c r="AN162" s="124"/>
      <c r="AO162" s="13"/>
      <c r="AP162" s="124"/>
      <c r="AQ162" s="13"/>
      <c r="AR162" s="125"/>
      <c r="AS162" s="126"/>
      <c r="AT162" s="127"/>
      <c r="AU162" s="210">
        <f>$I162</f>
        <v>0</v>
      </c>
      <c r="AV162" s="125"/>
      <c r="AW162" s="126"/>
      <c r="AX162" s="127"/>
      <c r="AY162" s="217">
        <f t="shared" si="6"/>
        <v>0</v>
      </c>
      <c r="AZ162" s="125"/>
      <c r="BA162" s="126"/>
      <c r="BB162" s="127"/>
      <c r="BC162" s="210">
        <f t="shared" si="7"/>
        <v>0</v>
      </c>
      <c r="BD162" s="125"/>
      <c r="BE162" s="126"/>
      <c r="BF162" s="127"/>
      <c r="BG162" s="13"/>
      <c r="BH162" s="119"/>
      <c r="BJ162" s="120"/>
      <c r="BK162" s="5"/>
      <c r="BL162" s="121"/>
      <c r="BM162" s="5"/>
      <c r="BN162" s="121"/>
      <c r="BO162" s="5"/>
      <c r="BP162" s="119"/>
      <c r="BR162" s="120"/>
      <c r="BS162" s="13"/>
      <c r="BT162" s="124"/>
      <c r="BU162" s="13"/>
      <c r="BV162" s="124"/>
      <c r="BW162" s="13"/>
      <c r="BX162" s="125"/>
      <c r="BY162" s="126"/>
      <c r="BZ162" s="127"/>
      <c r="CA162" s="210">
        <f t="shared" si="8"/>
        <v>0</v>
      </c>
      <c r="CB162" s="125"/>
      <c r="CC162" s="126"/>
      <c r="CD162" s="127"/>
      <c r="CE162" s="518">
        <f>($BC162+$BG162+$CA162)</f>
        <v>0</v>
      </c>
      <c r="CF162" s="119"/>
    </row>
    <row r="163" spans="1:85" ht="5.15" customHeight="1" x14ac:dyDescent="0.35">
      <c r="A163" s="115"/>
      <c r="B163" s="32"/>
      <c r="C163" s="46"/>
      <c r="D163" s="32"/>
      <c r="E163" s="32"/>
      <c r="F163" s="36"/>
      <c r="H163" s="29"/>
      <c r="I163" s="143"/>
      <c r="J163" s="144"/>
      <c r="K163" s="145"/>
      <c r="L163" s="146"/>
      <c r="M163" s="143"/>
      <c r="N163" s="143"/>
      <c r="O163" s="143"/>
      <c r="P163" s="36"/>
      <c r="R163" s="29"/>
      <c r="S163" s="139"/>
      <c r="T163" s="139"/>
      <c r="U163" s="139"/>
      <c r="V163" s="139"/>
      <c r="W163" s="139"/>
      <c r="X163" s="140"/>
      <c r="Y163" s="141"/>
      <c r="Z163" s="142"/>
      <c r="AA163" s="139"/>
      <c r="AB163" s="140"/>
      <c r="AC163" s="141"/>
      <c r="AD163" s="142"/>
      <c r="AE163" s="121"/>
      <c r="AF163" s="139"/>
      <c r="AG163" s="121"/>
      <c r="AH163" s="139"/>
      <c r="AI163" s="121"/>
      <c r="AJ163" s="36"/>
      <c r="AL163" s="29"/>
      <c r="AM163" s="143"/>
      <c r="AN163" s="143"/>
      <c r="AO163" s="143"/>
      <c r="AP163" s="143"/>
      <c r="AQ163" s="143"/>
      <c r="AR163" s="144"/>
      <c r="AS163" s="145"/>
      <c r="AT163" s="146"/>
      <c r="AU163" s="143"/>
      <c r="AV163" s="144"/>
      <c r="AW163" s="145"/>
      <c r="AX163" s="146"/>
      <c r="AY163" s="539"/>
      <c r="AZ163" s="144"/>
      <c r="BA163" s="145"/>
      <c r="BB163" s="146"/>
      <c r="BC163" s="124"/>
      <c r="BD163" s="144"/>
      <c r="BE163" s="145"/>
      <c r="BF163" s="146"/>
      <c r="BG163" s="153"/>
      <c r="BH163" s="36"/>
      <c r="BJ163" s="29"/>
      <c r="BK163" s="139"/>
      <c r="BL163" s="139"/>
      <c r="BM163" s="139"/>
      <c r="BN163" s="139"/>
      <c r="BO163" s="139"/>
      <c r="BP163" s="36"/>
      <c r="BR163" s="29"/>
      <c r="BS163" s="143"/>
      <c r="BT163" s="143"/>
      <c r="BU163" s="143"/>
      <c r="BV163" s="143"/>
      <c r="BW163" s="143"/>
      <c r="BX163" s="144"/>
      <c r="BY163" s="145"/>
      <c r="BZ163" s="146"/>
      <c r="CA163" s="124"/>
      <c r="CB163" s="144"/>
      <c r="CC163" s="145"/>
      <c r="CD163" s="146"/>
      <c r="CE163" s="185"/>
      <c r="CF163" s="36"/>
    </row>
    <row r="164" spans="1:85" s="92" customFormat="1" x14ac:dyDescent="0.35">
      <c r="A164" s="118"/>
      <c r="B164" s="46"/>
      <c r="C164" s="243" t="str">
        <f>IF(E164="","",C162+1)</f>
        <v/>
      </c>
      <c r="D164" s="46"/>
      <c r="E164" s="4"/>
      <c r="F164" s="119"/>
      <c r="H164" s="120"/>
      <c r="I164" s="13">
        <v>0</v>
      </c>
      <c r="J164" s="125"/>
      <c r="K164" s="126"/>
      <c r="L164" s="127"/>
      <c r="M164" s="13">
        <v>0</v>
      </c>
      <c r="N164" s="124"/>
      <c r="O164" s="13">
        <v>0</v>
      </c>
      <c r="P164" s="119"/>
      <c r="R164" s="120"/>
      <c r="S164" s="5"/>
      <c r="T164" s="121"/>
      <c r="U164" s="5"/>
      <c r="V164" s="121"/>
      <c r="W164" s="5"/>
      <c r="X164" s="122"/>
      <c r="Y164" s="40"/>
      <c r="Z164" s="123"/>
      <c r="AA164" s="15">
        <v>0</v>
      </c>
      <c r="AB164" s="122"/>
      <c r="AC164" s="40"/>
      <c r="AD164" s="123"/>
      <c r="AE164" s="209">
        <f>IFERROR(ROUNDUP((S164-((S164/(SUM(S164,U164,W164)))*AA164)),0),0)</f>
        <v>0</v>
      </c>
      <c r="AF164" s="121"/>
      <c r="AG164" s="209">
        <f>IFERROR(ROUNDUP((U164-((U164/(SUM(S164,U164,W164)))*AA164)),0),0)</f>
        <v>0</v>
      </c>
      <c r="AH164" s="121"/>
      <c r="AI164" s="209">
        <f>IFERROR(ROUNDDOWN((W164-((W164/(SUM(S164,U164,W164)))*AA164)),0),0)</f>
        <v>0</v>
      </c>
      <c r="AJ164" s="119"/>
      <c r="AL164" s="120"/>
      <c r="AM164" s="13"/>
      <c r="AN164" s="124"/>
      <c r="AO164" s="13"/>
      <c r="AP164" s="124"/>
      <c r="AQ164" s="13"/>
      <c r="AR164" s="125"/>
      <c r="AS164" s="126"/>
      <c r="AT164" s="127"/>
      <c r="AU164" s="210">
        <f>$I164</f>
        <v>0</v>
      </c>
      <c r="AV164" s="125"/>
      <c r="AW164" s="126"/>
      <c r="AX164" s="127"/>
      <c r="AY164" s="217">
        <f t="shared" si="6"/>
        <v>0</v>
      </c>
      <c r="AZ164" s="125"/>
      <c r="BA164" s="126"/>
      <c r="BB164" s="127"/>
      <c r="BC164" s="210">
        <f t="shared" si="7"/>
        <v>0</v>
      </c>
      <c r="BD164" s="125"/>
      <c r="BE164" s="126"/>
      <c r="BF164" s="127"/>
      <c r="BG164" s="13"/>
      <c r="BH164" s="119"/>
      <c r="BJ164" s="120"/>
      <c r="BK164" s="5"/>
      <c r="BL164" s="121"/>
      <c r="BM164" s="5"/>
      <c r="BN164" s="121"/>
      <c r="BO164" s="5"/>
      <c r="BP164" s="119"/>
      <c r="BR164" s="120"/>
      <c r="BS164" s="13"/>
      <c r="BT164" s="124"/>
      <c r="BU164" s="13"/>
      <c r="BV164" s="124"/>
      <c r="BW164" s="13"/>
      <c r="BX164" s="125"/>
      <c r="BY164" s="126"/>
      <c r="BZ164" s="127"/>
      <c r="CA164" s="210">
        <f t="shared" si="8"/>
        <v>0</v>
      </c>
      <c r="CB164" s="125"/>
      <c r="CC164" s="126"/>
      <c r="CD164" s="127"/>
      <c r="CE164" s="518">
        <f>($BC164+$BG164+$CA164)</f>
        <v>0</v>
      </c>
      <c r="CF164" s="119"/>
    </row>
    <row r="165" spans="1:85" ht="5.15" customHeight="1" x14ac:dyDescent="0.35">
      <c r="A165" s="115"/>
      <c r="B165" s="32"/>
      <c r="C165" s="46"/>
      <c r="D165" s="32"/>
      <c r="E165" s="32"/>
      <c r="F165" s="36"/>
      <c r="H165" s="29"/>
      <c r="I165" s="143"/>
      <c r="J165" s="144"/>
      <c r="K165" s="145"/>
      <c r="L165" s="146"/>
      <c r="M165" s="143"/>
      <c r="N165" s="143"/>
      <c r="O165" s="143"/>
      <c r="P165" s="36"/>
      <c r="R165" s="29"/>
      <c r="S165" s="139"/>
      <c r="T165" s="139"/>
      <c r="U165" s="139"/>
      <c r="V165" s="139"/>
      <c r="W165" s="139"/>
      <c r="X165" s="140"/>
      <c r="Y165" s="141"/>
      <c r="Z165" s="142"/>
      <c r="AA165" s="139"/>
      <c r="AB165" s="140"/>
      <c r="AC165" s="141"/>
      <c r="AD165" s="142"/>
      <c r="AE165" s="121"/>
      <c r="AF165" s="139"/>
      <c r="AG165" s="121"/>
      <c r="AH165" s="139"/>
      <c r="AI165" s="121"/>
      <c r="AJ165" s="36"/>
      <c r="AL165" s="29"/>
      <c r="AM165" s="143"/>
      <c r="AN165" s="143"/>
      <c r="AO165" s="143"/>
      <c r="AP165" s="143"/>
      <c r="AQ165" s="143"/>
      <c r="AR165" s="144"/>
      <c r="AS165" s="145"/>
      <c r="AT165" s="146"/>
      <c r="AU165" s="143"/>
      <c r="AV165" s="144"/>
      <c r="AW165" s="145"/>
      <c r="AX165" s="146"/>
      <c r="AY165" s="539"/>
      <c r="AZ165" s="144"/>
      <c r="BA165" s="145"/>
      <c r="BB165" s="146"/>
      <c r="BC165" s="124"/>
      <c r="BD165" s="144"/>
      <c r="BE165" s="145"/>
      <c r="BF165" s="146"/>
      <c r="BG165" s="153"/>
      <c r="BH165" s="36"/>
      <c r="BJ165" s="29"/>
      <c r="BK165" s="139"/>
      <c r="BL165" s="139"/>
      <c r="BM165" s="139"/>
      <c r="BN165" s="139"/>
      <c r="BO165" s="139"/>
      <c r="BP165" s="36"/>
      <c r="BR165" s="29"/>
      <c r="BS165" s="143"/>
      <c r="BT165" s="143"/>
      <c r="BU165" s="143"/>
      <c r="BV165" s="143"/>
      <c r="BW165" s="143"/>
      <c r="BX165" s="144"/>
      <c r="BY165" s="145"/>
      <c r="BZ165" s="146"/>
      <c r="CA165" s="124"/>
      <c r="CB165" s="144"/>
      <c r="CC165" s="145"/>
      <c r="CD165" s="146"/>
      <c r="CE165" s="185"/>
      <c r="CF165" s="36"/>
    </row>
    <row r="166" spans="1:85" s="92" customFormat="1" x14ac:dyDescent="0.35">
      <c r="A166" s="118"/>
      <c r="B166" s="46"/>
      <c r="C166" s="243" t="str">
        <f>IF(E166="","",C164+1)</f>
        <v/>
      </c>
      <c r="D166" s="46"/>
      <c r="E166" s="4"/>
      <c r="F166" s="119"/>
      <c r="H166" s="120"/>
      <c r="I166" s="13">
        <v>0</v>
      </c>
      <c r="J166" s="125"/>
      <c r="K166" s="126"/>
      <c r="L166" s="127"/>
      <c r="M166" s="13">
        <v>0</v>
      </c>
      <c r="N166" s="124"/>
      <c r="O166" s="13">
        <v>0</v>
      </c>
      <c r="P166" s="119"/>
      <c r="R166" s="120"/>
      <c r="S166" s="5"/>
      <c r="T166" s="121"/>
      <c r="U166" s="5"/>
      <c r="V166" s="121"/>
      <c r="W166" s="5"/>
      <c r="X166" s="122"/>
      <c r="Y166" s="40"/>
      <c r="Z166" s="123"/>
      <c r="AA166" s="15">
        <v>0</v>
      </c>
      <c r="AB166" s="122"/>
      <c r="AC166" s="40"/>
      <c r="AD166" s="123"/>
      <c r="AE166" s="209">
        <f>IFERROR(ROUNDUP((S166-((S166/(SUM(S166,U166,W166)))*AA166)),0),0)</f>
        <v>0</v>
      </c>
      <c r="AF166" s="121"/>
      <c r="AG166" s="209">
        <f>IFERROR(ROUNDUP((U166-((U166/(SUM(S166,U166,W166)))*AA166)),0),0)</f>
        <v>0</v>
      </c>
      <c r="AH166" s="121"/>
      <c r="AI166" s="209">
        <f>IFERROR(ROUNDDOWN((W166-((W166/(SUM(S166,U166,W166)))*AA166)),0),0)</f>
        <v>0</v>
      </c>
      <c r="AJ166" s="119"/>
      <c r="AL166" s="120"/>
      <c r="AM166" s="13"/>
      <c r="AN166" s="124"/>
      <c r="AO166" s="13"/>
      <c r="AP166" s="124"/>
      <c r="AQ166" s="13"/>
      <c r="AR166" s="125"/>
      <c r="AS166" s="126"/>
      <c r="AT166" s="127"/>
      <c r="AU166" s="210">
        <f>$I166</f>
        <v>0</v>
      </c>
      <c r="AV166" s="125"/>
      <c r="AW166" s="126"/>
      <c r="AX166" s="127"/>
      <c r="AY166" s="217">
        <f t="shared" si="6"/>
        <v>0</v>
      </c>
      <c r="AZ166" s="125"/>
      <c r="BA166" s="126"/>
      <c r="BB166" s="127"/>
      <c r="BC166" s="210">
        <f t="shared" si="7"/>
        <v>0</v>
      </c>
      <c r="BD166" s="125"/>
      <c r="BE166" s="126"/>
      <c r="BF166" s="127"/>
      <c r="BG166" s="13"/>
      <c r="BH166" s="119"/>
      <c r="BJ166" s="120"/>
      <c r="BK166" s="5"/>
      <c r="BL166" s="121"/>
      <c r="BM166" s="5"/>
      <c r="BN166" s="121"/>
      <c r="BO166" s="5"/>
      <c r="BP166" s="119"/>
      <c r="BR166" s="120"/>
      <c r="BS166" s="13"/>
      <c r="BT166" s="124"/>
      <c r="BU166" s="13"/>
      <c r="BV166" s="124"/>
      <c r="BW166" s="13"/>
      <c r="BX166" s="125"/>
      <c r="BY166" s="126"/>
      <c r="BZ166" s="127"/>
      <c r="CA166" s="210">
        <f t="shared" si="8"/>
        <v>0</v>
      </c>
      <c r="CB166" s="125"/>
      <c r="CC166" s="126"/>
      <c r="CD166" s="127"/>
      <c r="CE166" s="518">
        <f>($BC166+$BG166+$CA166)</f>
        <v>0</v>
      </c>
      <c r="CF166" s="119"/>
    </row>
    <row r="167" spans="1:85" ht="5.15" customHeight="1" x14ac:dyDescent="0.35">
      <c r="A167" s="115"/>
      <c r="B167" s="32"/>
      <c r="C167" s="46"/>
      <c r="D167" s="32"/>
      <c r="E167" s="32"/>
      <c r="F167" s="36"/>
      <c r="H167" s="29"/>
      <c r="I167" s="143"/>
      <c r="J167" s="144"/>
      <c r="K167" s="145"/>
      <c r="L167" s="146"/>
      <c r="M167" s="143"/>
      <c r="N167" s="143"/>
      <c r="O167" s="143"/>
      <c r="P167" s="36"/>
      <c r="R167" s="29"/>
      <c r="S167" s="139"/>
      <c r="T167" s="139"/>
      <c r="U167" s="139"/>
      <c r="V167" s="139"/>
      <c r="W167" s="139"/>
      <c r="X167" s="140"/>
      <c r="Y167" s="141"/>
      <c r="Z167" s="142"/>
      <c r="AA167" s="139"/>
      <c r="AB167" s="140"/>
      <c r="AC167" s="141"/>
      <c r="AD167" s="142"/>
      <c r="AE167" s="121"/>
      <c r="AF167" s="139"/>
      <c r="AG167" s="121"/>
      <c r="AH167" s="139"/>
      <c r="AI167" s="121"/>
      <c r="AJ167" s="36"/>
      <c r="AL167" s="29"/>
      <c r="AM167" s="143"/>
      <c r="AN167" s="143"/>
      <c r="AO167" s="143"/>
      <c r="AP167" s="143"/>
      <c r="AQ167" s="143"/>
      <c r="AR167" s="144"/>
      <c r="AS167" s="145"/>
      <c r="AT167" s="146"/>
      <c r="AU167" s="143"/>
      <c r="AV167" s="144"/>
      <c r="AW167" s="145"/>
      <c r="AX167" s="146"/>
      <c r="AY167" s="539"/>
      <c r="AZ167" s="144"/>
      <c r="BA167" s="145"/>
      <c r="BB167" s="146"/>
      <c r="BC167" s="124"/>
      <c r="BD167" s="144"/>
      <c r="BE167" s="145"/>
      <c r="BF167" s="146"/>
      <c r="BG167" s="153"/>
      <c r="BH167" s="36"/>
      <c r="BJ167" s="29"/>
      <c r="BK167" s="139"/>
      <c r="BL167" s="139"/>
      <c r="BM167" s="139"/>
      <c r="BN167" s="139"/>
      <c r="BO167" s="139"/>
      <c r="BP167" s="36"/>
      <c r="BR167" s="29"/>
      <c r="BS167" s="143"/>
      <c r="BT167" s="143"/>
      <c r="BU167" s="143"/>
      <c r="BV167" s="143"/>
      <c r="BW167" s="143"/>
      <c r="BX167" s="144"/>
      <c r="BY167" s="145"/>
      <c r="BZ167" s="146"/>
      <c r="CA167" s="124"/>
      <c r="CB167" s="144"/>
      <c r="CC167" s="145"/>
      <c r="CD167" s="146"/>
      <c r="CE167" s="185"/>
      <c r="CF167" s="36"/>
    </row>
    <row r="168" spans="1:85" s="92" customFormat="1" x14ac:dyDescent="0.35">
      <c r="A168" s="118"/>
      <c r="B168" s="46"/>
      <c r="C168" s="243" t="str">
        <f>IF(E168="","",C166+1)</f>
        <v/>
      </c>
      <c r="D168" s="46"/>
      <c r="E168" s="4"/>
      <c r="F168" s="119"/>
      <c r="H168" s="120"/>
      <c r="I168" s="13">
        <v>0</v>
      </c>
      <c r="J168" s="125"/>
      <c r="K168" s="126"/>
      <c r="L168" s="127"/>
      <c r="M168" s="13">
        <v>0</v>
      </c>
      <c r="N168" s="124"/>
      <c r="O168" s="13">
        <v>0</v>
      </c>
      <c r="P168" s="119"/>
      <c r="R168" s="120"/>
      <c r="S168" s="5"/>
      <c r="T168" s="121"/>
      <c r="U168" s="5"/>
      <c r="V168" s="121"/>
      <c r="W168" s="5"/>
      <c r="X168" s="122"/>
      <c r="Y168" s="40"/>
      <c r="Z168" s="123"/>
      <c r="AA168" s="15">
        <v>0</v>
      </c>
      <c r="AB168" s="122"/>
      <c r="AC168" s="40"/>
      <c r="AD168" s="123"/>
      <c r="AE168" s="209">
        <f>IFERROR(ROUNDUP((S168-((S168/(SUM(S168,U168,W168)))*AA168)),0),0)</f>
        <v>0</v>
      </c>
      <c r="AF168" s="121"/>
      <c r="AG168" s="209">
        <f>IFERROR(ROUNDUP((U168-((U168/(SUM(S168,U168,W168)))*AA168)),0),0)</f>
        <v>0</v>
      </c>
      <c r="AH168" s="121"/>
      <c r="AI168" s="209">
        <f>IFERROR(ROUNDDOWN((W168-((W168/(SUM(S168,U168,W168)))*AA168)),0),0)</f>
        <v>0</v>
      </c>
      <c r="AJ168" s="119"/>
      <c r="AL168" s="120"/>
      <c r="AM168" s="13"/>
      <c r="AN168" s="124"/>
      <c r="AO168" s="13"/>
      <c r="AP168" s="124"/>
      <c r="AQ168" s="13"/>
      <c r="AR168" s="125"/>
      <c r="AS168" s="126"/>
      <c r="AT168" s="127"/>
      <c r="AU168" s="210">
        <f>$I168</f>
        <v>0</v>
      </c>
      <c r="AV168" s="125"/>
      <c r="AW168" s="126"/>
      <c r="AX168" s="127"/>
      <c r="AY168" s="217">
        <f t="shared" si="6"/>
        <v>0</v>
      </c>
      <c r="AZ168" s="125"/>
      <c r="BA168" s="126"/>
      <c r="BB168" s="127"/>
      <c r="BC168" s="210">
        <f t="shared" si="7"/>
        <v>0</v>
      </c>
      <c r="BD168" s="125"/>
      <c r="BE168" s="126"/>
      <c r="BF168" s="127"/>
      <c r="BG168" s="13"/>
      <c r="BH168" s="119"/>
      <c r="BJ168" s="120"/>
      <c r="BK168" s="5"/>
      <c r="BL168" s="121"/>
      <c r="BM168" s="5"/>
      <c r="BN168" s="121"/>
      <c r="BO168" s="5"/>
      <c r="BP168" s="119"/>
      <c r="BR168" s="120"/>
      <c r="BS168" s="13"/>
      <c r="BT168" s="124"/>
      <c r="BU168" s="13"/>
      <c r="BV168" s="124"/>
      <c r="BW168" s="13"/>
      <c r="BX168" s="125"/>
      <c r="BY168" s="126"/>
      <c r="BZ168" s="127"/>
      <c r="CA168" s="210">
        <f t="shared" si="8"/>
        <v>0</v>
      </c>
      <c r="CB168" s="125"/>
      <c r="CC168" s="126"/>
      <c r="CD168" s="127"/>
      <c r="CE168" s="518">
        <f>($BC168+$BG168+$CA168)</f>
        <v>0</v>
      </c>
      <c r="CF168" s="119"/>
    </row>
    <row r="169" spans="1:85" ht="5.15" customHeight="1" thickBot="1" x14ac:dyDescent="0.4">
      <c r="A169" s="115"/>
      <c r="B169" s="29"/>
      <c r="C169" s="46"/>
      <c r="D169" s="32"/>
      <c r="E169" s="32"/>
      <c r="F169" s="36"/>
      <c r="H169" s="29"/>
      <c r="I169" s="143"/>
      <c r="J169" s="144"/>
      <c r="K169" s="145"/>
      <c r="L169" s="146"/>
      <c r="M169" s="143"/>
      <c r="N169" s="143"/>
      <c r="O169" s="143"/>
      <c r="P169" s="36"/>
      <c r="R169" s="29"/>
      <c r="S169" s="139"/>
      <c r="T169" s="139"/>
      <c r="U169" s="139"/>
      <c r="V169" s="139"/>
      <c r="W169" s="139"/>
      <c r="X169" s="140"/>
      <c r="Y169" s="141"/>
      <c r="Z169" s="142"/>
      <c r="AA169" s="139"/>
      <c r="AB169" s="140"/>
      <c r="AC169" s="141"/>
      <c r="AD169" s="142"/>
      <c r="AE169" s="121"/>
      <c r="AF169" s="139"/>
      <c r="AG169" s="121"/>
      <c r="AH169" s="139"/>
      <c r="AI169" s="121"/>
      <c r="AJ169" s="36"/>
      <c r="AL169" s="29"/>
      <c r="AM169" s="32"/>
      <c r="AN169" s="32"/>
      <c r="AO169" s="32"/>
      <c r="AP169" s="32"/>
      <c r="AQ169" s="32"/>
      <c r="AR169" s="36"/>
      <c r="AT169" s="29"/>
      <c r="AU169" s="32"/>
      <c r="AV169" s="36"/>
      <c r="AX169" s="29"/>
      <c r="AY169" s="540"/>
      <c r="AZ169" s="36"/>
      <c r="BB169" s="29"/>
      <c r="BC169" s="533"/>
      <c r="BD169" s="36"/>
      <c r="BF169" s="29"/>
      <c r="BG169" s="510"/>
      <c r="BH169" s="36"/>
      <c r="BJ169" s="29"/>
      <c r="BK169" s="139"/>
      <c r="BL169" s="139"/>
      <c r="BM169" s="139"/>
      <c r="BN169" s="139"/>
      <c r="BO169" s="139"/>
      <c r="BP169" s="36"/>
      <c r="BR169" s="29"/>
      <c r="BS169" s="143"/>
      <c r="BT169" s="143"/>
      <c r="BU169" s="143"/>
      <c r="BV169" s="143"/>
      <c r="BW169" s="143"/>
      <c r="BX169" s="144"/>
      <c r="BY169" s="145"/>
      <c r="BZ169" s="146"/>
      <c r="CA169" s="124"/>
      <c r="CB169" s="144"/>
      <c r="CC169" s="145"/>
      <c r="CD169" s="146"/>
      <c r="CE169" s="185"/>
      <c r="CF169" s="36"/>
    </row>
    <row r="170" spans="1:85" ht="15" thickBot="1" x14ac:dyDescent="0.4">
      <c r="A170" s="522"/>
      <c r="B170" s="522"/>
      <c r="C170" s="522"/>
      <c r="D170" s="522"/>
      <c r="E170" s="523" t="s">
        <v>234</v>
      </c>
      <c r="F170" s="522"/>
      <c r="G170" s="522"/>
      <c r="H170" s="522"/>
      <c r="I170" s="232">
        <f>SUM(I18:I168)</f>
        <v>0</v>
      </c>
      <c r="J170" s="191"/>
      <c r="K170" s="191"/>
      <c r="L170" s="191"/>
      <c r="M170" s="232">
        <f t="shared" ref="M170:AI170" si="9">SUM(M18:M168)</f>
        <v>0</v>
      </c>
      <c r="N170" s="232">
        <f t="shared" si="9"/>
        <v>0</v>
      </c>
      <c r="O170" s="232">
        <f t="shared" si="9"/>
        <v>0</v>
      </c>
      <c r="P170" s="519">
        <f t="shared" si="9"/>
        <v>0</v>
      </c>
      <c r="Q170" s="519">
        <f t="shared" si="9"/>
        <v>0</v>
      </c>
      <c r="R170" s="519">
        <f t="shared" si="9"/>
        <v>0</v>
      </c>
      <c r="S170" s="230">
        <f t="shared" si="9"/>
        <v>0</v>
      </c>
      <c r="T170" s="230">
        <f t="shared" si="9"/>
        <v>0</v>
      </c>
      <c r="U170" s="230">
        <f t="shared" si="9"/>
        <v>0</v>
      </c>
      <c r="V170" s="230">
        <f t="shared" si="9"/>
        <v>0</v>
      </c>
      <c r="W170" s="230">
        <f t="shared" si="9"/>
        <v>0</v>
      </c>
      <c r="X170" s="230">
        <f t="shared" si="9"/>
        <v>0</v>
      </c>
      <c r="Y170" s="230">
        <f t="shared" si="9"/>
        <v>0</v>
      </c>
      <c r="Z170" s="230">
        <f t="shared" si="9"/>
        <v>0</v>
      </c>
      <c r="AA170" s="230">
        <f t="shared" si="9"/>
        <v>0</v>
      </c>
      <c r="AB170" s="230">
        <f t="shared" si="9"/>
        <v>0</v>
      </c>
      <c r="AC170" s="230">
        <f t="shared" si="9"/>
        <v>0</v>
      </c>
      <c r="AD170" s="230">
        <f t="shared" si="9"/>
        <v>0</v>
      </c>
      <c r="AE170" s="230">
        <f t="shared" si="9"/>
        <v>0</v>
      </c>
      <c r="AF170" s="230">
        <f t="shared" si="9"/>
        <v>0</v>
      </c>
      <c r="AG170" s="230">
        <f t="shared" si="9"/>
        <v>0</v>
      </c>
      <c r="AH170" s="230">
        <f t="shared" si="9"/>
        <v>0</v>
      </c>
      <c r="AI170" s="230">
        <f t="shared" si="9"/>
        <v>0</v>
      </c>
      <c r="AJ170" s="515"/>
      <c r="AK170" s="515"/>
      <c r="AL170" s="515"/>
      <c r="AM170" s="515"/>
      <c r="AN170" s="515"/>
      <c r="AO170" s="515"/>
      <c r="AP170" s="515"/>
      <c r="AQ170" s="515"/>
      <c r="AR170" s="515"/>
      <c r="AS170" s="515"/>
      <c r="AT170" s="515"/>
      <c r="AU170" s="232">
        <f t="shared" ref="AU170:BC170" si="10">SUM(AU18:AU168)</f>
        <v>0</v>
      </c>
      <c r="AV170" s="232">
        <f t="shared" si="10"/>
        <v>0</v>
      </c>
      <c r="AW170" s="232">
        <f t="shared" si="10"/>
        <v>0</v>
      </c>
      <c r="AX170" s="232">
        <f t="shared" si="10"/>
        <v>0</v>
      </c>
      <c r="AY170" s="232">
        <f t="shared" si="10"/>
        <v>0</v>
      </c>
      <c r="AZ170" s="232">
        <f t="shared" si="10"/>
        <v>0</v>
      </c>
      <c r="BA170" s="232">
        <f t="shared" si="10"/>
        <v>0</v>
      </c>
      <c r="BB170" s="232">
        <f t="shared" si="10"/>
        <v>0</v>
      </c>
      <c r="BC170" s="232">
        <f t="shared" si="10"/>
        <v>0</v>
      </c>
      <c r="BD170" s="191"/>
      <c r="BE170" s="191"/>
      <c r="BF170" s="191"/>
      <c r="BG170" s="232">
        <f t="shared" ref="BG170:BO170" si="11">SUM(BG18:BG168)</f>
        <v>0</v>
      </c>
      <c r="BH170" s="519">
        <f t="shared" si="11"/>
        <v>0</v>
      </c>
      <c r="BI170" s="519">
        <f t="shared" si="11"/>
        <v>0</v>
      </c>
      <c r="BJ170" s="519">
        <f t="shared" si="11"/>
        <v>0</v>
      </c>
      <c r="BK170" s="230">
        <f t="shared" si="11"/>
        <v>0</v>
      </c>
      <c r="BL170" s="230">
        <f t="shared" si="11"/>
        <v>0</v>
      </c>
      <c r="BM170" s="230">
        <f t="shared" si="11"/>
        <v>0</v>
      </c>
      <c r="BN170" s="230">
        <f t="shared" si="11"/>
        <v>0</v>
      </c>
      <c r="BO170" s="230">
        <f t="shared" si="11"/>
        <v>0</v>
      </c>
      <c r="BP170" s="515"/>
      <c r="BQ170" s="515"/>
      <c r="BR170" s="515"/>
      <c r="BS170" s="515"/>
      <c r="BT170" s="515"/>
      <c r="BU170" s="515"/>
      <c r="BV170" s="515"/>
      <c r="BW170" s="515"/>
      <c r="BX170" s="515"/>
      <c r="BY170" s="515"/>
      <c r="BZ170" s="515"/>
      <c r="CA170" s="232">
        <f t="shared" ref="CA170:CD170" si="12">SUM(CA18:CA168)</f>
        <v>0</v>
      </c>
      <c r="CB170" s="232">
        <f t="shared" si="12"/>
        <v>0</v>
      </c>
      <c r="CC170" s="232">
        <f t="shared" si="12"/>
        <v>0</v>
      </c>
      <c r="CD170" s="232">
        <f t="shared" si="12"/>
        <v>0</v>
      </c>
      <c r="CE170" s="240">
        <f>SUM(CE17:CE169)</f>
        <v>0</v>
      </c>
      <c r="CF170" s="522"/>
      <c r="CG170" s="522"/>
    </row>
  </sheetData>
  <sheetProtection algorithmName="SHA-512" hashValue="Rg1F0ea+fiITeNO6peD/7TMLKTfV+WrTVSzbAlqlrIIqhXQ980LkPAN5A0g/fYJUb/Alcps8SF04mjJKDQzgnQ==" saltValue="9/uT7oSljYB90LJ4qiTrOg==" spinCount="100000" sheet="1" objects="1" scenarios="1"/>
  <mergeCells count="26">
    <mergeCell ref="CD13:CF16"/>
    <mergeCell ref="AT13:AV16"/>
    <mergeCell ref="AX13:AZ16"/>
    <mergeCell ref="Z13:AB16"/>
    <mergeCell ref="B8:C8"/>
    <mergeCell ref="F9:I9"/>
    <mergeCell ref="B10:C10"/>
    <mergeCell ref="B13:C16"/>
    <mergeCell ref="E13:F16"/>
    <mergeCell ref="H13:J16"/>
    <mergeCell ref="L13:P13"/>
    <mergeCell ref="BB13:BD16"/>
    <mergeCell ref="BF13:BH16"/>
    <mergeCell ref="BJ13:BP13"/>
    <mergeCell ref="BR13:BX13"/>
    <mergeCell ref="AL13:AR13"/>
    <mergeCell ref="BZ13:CB16"/>
    <mergeCell ref="B2:T2"/>
    <mergeCell ref="B3:T3"/>
    <mergeCell ref="O5:T7"/>
    <mergeCell ref="O8:T10"/>
    <mergeCell ref="AD13:AJ13"/>
    <mergeCell ref="B5:M5"/>
    <mergeCell ref="B7:C7"/>
    <mergeCell ref="F7:I7"/>
    <mergeCell ref="R13:X13"/>
  </mergeCells>
  <dataValidations count="2">
    <dataValidation type="decimal" operator="lessThan" allowBlank="1" showInputMessage="1" showErrorMessage="1" errorTitle="Input a Negative Number" error="FFVP Reclaim should be input as a negative number with a minus sign (Example: -15.25)" promptTitle="Input a Negative Number" sqref="BG18:BG168" xr:uid="{00000000-0002-0000-0D00-000000000000}">
      <formula1>0</formula1>
    </dataValidation>
    <dataValidation type="decimal" operator="lessThanOrEqual" allowBlank="1" showInputMessage="1" showErrorMessage="1" errorTitle="Use a negative number" error="Deductions should be input as a negative number using the minus sign (Example, -15.24)" promptTitle="Input a negative number" sqref="M18:M168" xr:uid="{00000000-0002-0000-0D00-000001000000}">
      <formula1>0</formula1>
    </dataValidation>
  </dataValidations>
  <hyperlinks>
    <hyperlink ref="CD13:CF16" location="'NSLP - P3'!O8" display="TOTAL FISCAL ACTION FOR SITE:" xr:uid="{00000000-0004-0000-0D00-000000000000}"/>
  </hyperlinks>
  <pageMargins left="0.7" right="0.7" top="0.75" bottom="0.75" header="0.3" footer="0.3"/>
  <pageSetup orientation="portrait" horizontalDpi="4294967295" verticalDpi="4294967295"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D170"/>
  <sheetViews>
    <sheetView zoomScale="90" zoomScaleNormal="90" zoomScalePageLayoutView="85" workbookViewId="0">
      <pane xSplit="5" ySplit="16" topLeftCell="F134" activePane="bottomRight" state="frozen"/>
      <selection pane="topRight" activeCell="F1" sqref="F1"/>
      <selection pane="bottomLeft" activeCell="A17" sqref="A17"/>
      <selection pane="bottomRight" activeCell="C18" sqref="C18:C170"/>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30" width="0.7265625" style="18" customWidth="1"/>
    <col min="31" max="31" width="15.7265625" style="18" customWidth="1"/>
    <col min="32" max="32" width="0.7265625" style="18" customWidth="1"/>
    <col min="33" max="33" width="15.7265625" style="18" customWidth="1"/>
    <col min="34" max="34" width="0.7265625" style="18" customWidth="1"/>
    <col min="35" max="35" width="15.7265625" style="18" customWidth="1"/>
    <col min="36" max="38" width="0.7265625" style="18" customWidth="1"/>
    <col min="39" max="39" width="15.7265625" style="18" customWidth="1"/>
    <col min="40" max="40" width="0.7265625" style="18" customWidth="1"/>
    <col min="41" max="41" width="15.7265625" style="18" customWidth="1"/>
    <col min="42" max="42" width="0.7265625" style="18" customWidth="1"/>
    <col min="43" max="43" width="15.7265625" style="18" customWidth="1"/>
    <col min="44" max="46" width="0.7265625" style="18" customWidth="1"/>
    <col min="47" max="47" width="15.7265625" style="18" customWidth="1"/>
    <col min="48" max="50" width="0.7265625" style="18" customWidth="1"/>
    <col min="51" max="51" width="15.7265625" style="18" customWidth="1"/>
    <col min="52" max="54" width="0.7265625" style="18" customWidth="1"/>
    <col min="55" max="55" width="15.7265625" style="19" customWidth="1"/>
    <col min="56" max="57" width="0.7265625" style="18" customWidth="1"/>
    <col min="58" max="16384" width="8.7265625" style="18"/>
  </cols>
  <sheetData>
    <row r="1" spans="2:56" ht="5.15" customHeight="1" thickBot="1" x14ac:dyDescent="0.4"/>
    <row r="2" spans="2:56" ht="18.75" customHeight="1" thickBot="1" x14ac:dyDescent="0.5">
      <c r="B2" s="708" t="s">
        <v>218</v>
      </c>
      <c r="C2" s="709"/>
      <c r="D2" s="709"/>
      <c r="E2" s="709"/>
      <c r="F2" s="709"/>
      <c r="G2" s="709"/>
      <c r="H2" s="709"/>
      <c r="I2" s="709"/>
      <c r="J2" s="709"/>
      <c r="K2" s="709"/>
      <c r="L2" s="709"/>
      <c r="M2" s="709"/>
      <c r="N2" s="709"/>
      <c r="O2" s="709"/>
      <c r="P2" s="709"/>
      <c r="Q2" s="709"/>
      <c r="R2" s="709"/>
      <c r="S2" s="709"/>
      <c r="T2" s="710"/>
      <c r="U2" s="479"/>
      <c r="V2" s="479"/>
      <c r="W2" s="479"/>
      <c r="X2" s="479"/>
      <c r="Y2" s="479"/>
      <c r="Z2" s="479"/>
      <c r="AA2" s="479"/>
      <c r="AB2" s="479"/>
      <c r="AT2" s="479"/>
      <c r="AU2" s="479"/>
      <c r="AV2" s="479"/>
      <c r="AW2" s="479"/>
      <c r="AX2" s="479"/>
      <c r="AY2" s="479"/>
      <c r="AZ2" s="479"/>
    </row>
    <row r="3" spans="2:56" ht="15" customHeight="1" thickBot="1" x14ac:dyDescent="0.4">
      <c r="B3" s="711" t="s">
        <v>35</v>
      </c>
      <c r="C3" s="712"/>
      <c r="D3" s="712"/>
      <c r="E3" s="712"/>
      <c r="F3" s="712"/>
      <c r="G3" s="712"/>
      <c r="H3" s="712"/>
      <c r="I3" s="712"/>
      <c r="J3" s="712"/>
      <c r="K3" s="712"/>
      <c r="L3" s="712"/>
      <c r="M3" s="712"/>
      <c r="N3" s="712"/>
      <c r="O3" s="712"/>
      <c r="P3" s="712"/>
      <c r="Q3" s="712"/>
      <c r="R3" s="712"/>
      <c r="S3" s="712"/>
      <c r="T3" s="713"/>
      <c r="U3" s="480"/>
      <c r="V3" s="480"/>
      <c r="W3" s="480"/>
      <c r="X3" s="480"/>
      <c r="Y3" s="480"/>
      <c r="Z3" s="480"/>
      <c r="AA3" s="480"/>
      <c r="AB3" s="480"/>
      <c r="AT3" s="480"/>
      <c r="AU3" s="480"/>
      <c r="AV3" s="480"/>
      <c r="AW3" s="480"/>
      <c r="AX3" s="480"/>
      <c r="AY3" s="480"/>
      <c r="AZ3" s="480"/>
    </row>
    <row r="4" spans="2:56" ht="5.15" customHeight="1" thickBot="1" x14ac:dyDescent="0.4"/>
    <row r="5" spans="2:56" ht="15.75" customHeight="1" thickBot="1" x14ac:dyDescent="0.4">
      <c r="B5" s="638" t="s">
        <v>6</v>
      </c>
      <c r="C5" s="639"/>
      <c r="D5" s="639"/>
      <c r="E5" s="639"/>
      <c r="F5" s="639"/>
      <c r="G5" s="639"/>
      <c r="H5" s="639"/>
      <c r="I5" s="639"/>
      <c r="J5" s="639"/>
      <c r="K5" s="639"/>
      <c r="L5" s="639"/>
      <c r="M5" s="640"/>
      <c r="N5" s="19"/>
      <c r="O5" s="623" t="s">
        <v>102</v>
      </c>
      <c r="P5" s="624"/>
      <c r="Q5" s="624"/>
      <c r="R5" s="624"/>
      <c r="S5" s="624"/>
      <c r="T5" s="625"/>
      <c r="U5" s="482"/>
      <c r="V5" s="482"/>
      <c r="W5" s="482"/>
      <c r="X5" s="482"/>
      <c r="Y5" s="482"/>
      <c r="AT5" s="482"/>
      <c r="BC5" s="18"/>
    </row>
    <row r="6" spans="2:56" ht="5.15" customHeight="1" x14ac:dyDescent="0.35">
      <c r="B6" s="483"/>
      <c r="C6" s="32"/>
      <c r="D6" s="484"/>
      <c r="E6" s="484"/>
      <c r="F6" s="484"/>
      <c r="G6" s="484"/>
      <c r="H6" s="484"/>
      <c r="I6" s="484"/>
      <c r="J6" s="484"/>
      <c r="K6" s="484"/>
      <c r="L6" s="484"/>
      <c r="M6" s="485"/>
      <c r="N6" s="25"/>
      <c r="O6" s="626"/>
      <c r="P6" s="627"/>
      <c r="Q6" s="627"/>
      <c r="R6" s="627"/>
      <c r="S6" s="627"/>
      <c r="T6" s="628"/>
      <c r="U6" s="482"/>
      <c r="V6" s="482"/>
      <c r="W6" s="482"/>
      <c r="X6" s="482"/>
      <c r="Y6" s="482"/>
      <c r="AT6" s="482"/>
      <c r="BC6" s="18"/>
    </row>
    <row r="7" spans="2:56" ht="15.75" customHeight="1" thickBot="1" x14ac:dyDescent="0.4">
      <c r="B7" s="692"/>
      <c r="C7" s="693"/>
      <c r="D7" s="43" t="s">
        <v>7</v>
      </c>
      <c r="E7" s="43"/>
      <c r="F7" s="680" t="str">
        <f>IF('NSLP - Standard'!$F$7="","",'NSLP - Standard'!$F$7)</f>
        <v/>
      </c>
      <c r="G7" s="681"/>
      <c r="H7" s="681"/>
      <c r="I7" s="682"/>
      <c r="J7" s="43"/>
      <c r="K7" s="43"/>
      <c r="L7" s="43"/>
      <c r="M7" s="44" t="s">
        <v>23</v>
      </c>
      <c r="N7" s="25"/>
      <c r="O7" s="629"/>
      <c r="P7" s="630"/>
      <c r="Q7" s="630"/>
      <c r="R7" s="630"/>
      <c r="S7" s="630"/>
      <c r="T7" s="631"/>
      <c r="U7" s="482"/>
      <c r="V7" s="482"/>
      <c r="W7" s="482"/>
      <c r="X7" s="482"/>
      <c r="Y7" s="482"/>
      <c r="AT7" s="482"/>
      <c r="BC7" s="18"/>
    </row>
    <row r="8" spans="2:56" ht="5.15" customHeight="1" x14ac:dyDescent="0.35">
      <c r="B8" s="692"/>
      <c r="C8" s="693"/>
      <c r="D8" s="57"/>
      <c r="E8" s="57"/>
      <c r="F8" s="57"/>
      <c r="G8" s="57"/>
      <c r="H8" s="57"/>
      <c r="I8" s="57"/>
      <c r="J8" s="57"/>
      <c r="K8" s="57"/>
      <c r="L8" s="57"/>
      <c r="M8" s="58"/>
      <c r="N8" s="25"/>
      <c r="O8" s="632">
        <f>IFERROR(SUM($BC18:$BC168),"DATA INCOMPLETE")</f>
        <v>0</v>
      </c>
      <c r="P8" s="633"/>
      <c r="Q8" s="633"/>
      <c r="R8" s="633"/>
      <c r="S8" s="633"/>
      <c r="T8" s="634"/>
      <c r="U8" s="537"/>
      <c r="V8" s="537"/>
      <c r="W8" s="537"/>
      <c r="X8" s="537"/>
      <c r="Y8" s="537"/>
      <c r="AT8" s="487"/>
      <c r="BC8" s="18"/>
    </row>
    <row r="9" spans="2:56" ht="15.75" customHeight="1" x14ac:dyDescent="0.35">
      <c r="B9" s="71"/>
      <c r="C9" s="488"/>
      <c r="D9" s="57" t="s">
        <v>8</v>
      </c>
      <c r="E9" s="57"/>
      <c r="F9" s="680" t="str">
        <f>IF('NSLP - Standard'!$F$9:$I$9="","",'NSLP - Standard'!$F$9:$I$9)</f>
        <v/>
      </c>
      <c r="G9" s="681"/>
      <c r="H9" s="681"/>
      <c r="I9" s="682"/>
      <c r="J9" s="57"/>
      <c r="K9" s="57"/>
      <c r="L9" s="57"/>
      <c r="M9" s="516" t="str">
        <f>CHOOSE('NSLP - Standard'!$C$10,"All","Review Period","Day of Review","Other")</f>
        <v>All</v>
      </c>
      <c r="N9" s="25"/>
      <c r="O9" s="635"/>
      <c r="P9" s="636"/>
      <c r="Q9" s="636"/>
      <c r="R9" s="636"/>
      <c r="S9" s="636"/>
      <c r="T9" s="637"/>
      <c r="U9" s="537"/>
      <c r="V9" s="537"/>
      <c r="W9" s="537"/>
      <c r="X9" s="537"/>
      <c r="Y9" s="537"/>
      <c r="AT9" s="487"/>
      <c r="BC9" s="18"/>
    </row>
    <row r="10" spans="2:56" ht="16.5" customHeight="1" thickBot="1" x14ac:dyDescent="0.4">
      <c r="B10" s="703"/>
      <c r="C10" s="704"/>
      <c r="D10" s="489"/>
      <c r="E10" s="489"/>
      <c r="F10" s="489"/>
      <c r="G10" s="489"/>
      <c r="H10" s="489"/>
      <c r="I10" s="489"/>
      <c r="J10" s="489"/>
      <c r="K10" s="489"/>
      <c r="L10" s="489"/>
      <c r="M10" s="490"/>
      <c r="N10" s="25"/>
      <c r="O10" s="656"/>
      <c r="P10" s="657"/>
      <c r="Q10" s="657"/>
      <c r="R10" s="657"/>
      <c r="S10" s="657"/>
      <c r="T10" s="658"/>
      <c r="U10" s="537"/>
      <c r="V10" s="537"/>
      <c r="W10" s="537"/>
      <c r="X10" s="537"/>
      <c r="Y10" s="537"/>
      <c r="AT10" s="487"/>
      <c r="BC10" s="18"/>
    </row>
    <row r="11" spans="2:56" ht="5.15" customHeight="1" x14ac:dyDescent="0.35">
      <c r="C11" s="25"/>
      <c r="D11" s="25"/>
      <c r="E11" s="25"/>
      <c r="F11" s="25"/>
      <c r="G11" s="25"/>
      <c r="H11" s="25"/>
      <c r="I11" s="25"/>
      <c r="J11" s="25"/>
      <c r="K11" s="25"/>
      <c r="L11" s="25"/>
      <c r="M11" s="25"/>
      <c r="N11" s="25"/>
      <c r="O11" s="25"/>
      <c r="P11" s="25"/>
      <c r="Q11" s="25"/>
      <c r="AT11" s="25"/>
    </row>
    <row r="12" spans="2:56" ht="5.15" customHeight="1" thickBot="1" x14ac:dyDescent="0.4">
      <c r="C12" s="25"/>
      <c r="D12" s="25"/>
      <c r="E12" s="25"/>
      <c r="F12" s="25"/>
      <c r="G12" s="25"/>
      <c r="H12" s="25"/>
      <c r="I12" s="25"/>
      <c r="J12" s="25"/>
      <c r="K12" s="25"/>
      <c r="L12" s="25"/>
      <c r="M12" s="25"/>
      <c r="N12" s="25"/>
      <c r="O12" s="25"/>
      <c r="P12" s="25"/>
      <c r="Q12" s="25"/>
      <c r="AT12" s="25"/>
    </row>
    <row r="13" spans="2:56" ht="30" customHeight="1" thickBot="1" x14ac:dyDescent="0.4">
      <c r="B13" s="611" t="s">
        <v>1</v>
      </c>
      <c r="C13" s="612"/>
      <c r="D13" s="27"/>
      <c r="E13" s="611" t="s">
        <v>9</v>
      </c>
      <c r="F13" s="612"/>
      <c r="H13" s="597" t="s">
        <v>103</v>
      </c>
      <c r="I13" s="598"/>
      <c r="J13" s="599"/>
      <c r="K13" s="306"/>
      <c r="L13" s="578" t="s">
        <v>104</v>
      </c>
      <c r="M13" s="579"/>
      <c r="N13" s="579"/>
      <c r="O13" s="579"/>
      <c r="P13" s="580"/>
      <c r="Q13" s="89"/>
      <c r="R13" s="578" t="s">
        <v>51</v>
      </c>
      <c r="S13" s="579"/>
      <c r="T13" s="579"/>
      <c r="U13" s="579"/>
      <c r="V13" s="579"/>
      <c r="W13" s="579"/>
      <c r="X13" s="580"/>
      <c r="Y13" s="89"/>
      <c r="Z13" s="597" t="s">
        <v>75</v>
      </c>
      <c r="AA13" s="598"/>
      <c r="AB13" s="599"/>
      <c r="AD13" s="578" t="s">
        <v>105</v>
      </c>
      <c r="AE13" s="579"/>
      <c r="AF13" s="579"/>
      <c r="AG13" s="579"/>
      <c r="AH13" s="579"/>
      <c r="AI13" s="579"/>
      <c r="AJ13" s="580"/>
      <c r="AK13" s="306"/>
      <c r="AL13" s="578" t="s">
        <v>106</v>
      </c>
      <c r="AM13" s="579"/>
      <c r="AN13" s="579"/>
      <c r="AO13" s="579"/>
      <c r="AP13" s="579"/>
      <c r="AQ13" s="579"/>
      <c r="AR13" s="580"/>
      <c r="AT13" s="597" t="s">
        <v>107</v>
      </c>
      <c r="AU13" s="598"/>
      <c r="AV13" s="599"/>
      <c r="AW13" s="306"/>
      <c r="AX13" s="597" t="s">
        <v>108</v>
      </c>
      <c r="AY13" s="598"/>
      <c r="AZ13" s="599"/>
      <c r="BB13" s="587" t="s">
        <v>119</v>
      </c>
      <c r="BC13" s="588"/>
      <c r="BD13" s="589"/>
    </row>
    <row r="14" spans="2:56" ht="5.15" customHeight="1" thickBot="1" x14ac:dyDescent="0.4">
      <c r="B14" s="613"/>
      <c r="C14" s="614"/>
      <c r="D14" s="32"/>
      <c r="E14" s="613"/>
      <c r="F14" s="614"/>
      <c r="H14" s="600"/>
      <c r="I14" s="601"/>
      <c r="J14" s="602"/>
      <c r="K14" s="89"/>
      <c r="L14" s="100"/>
      <c r="M14" s="493"/>
      <c r="N14" s="493"/>
      <c r="O14" s="95"/>
      <c r="P14" s="494"/>
      <c r="Q14" s="89"/>
      <c r="R14" s="100"/>
      <c r="S14" s="95"/>
      <c r="T14" s="95"/>
      <c r="U14" s="95"/>
      <c r="V14" s="95"/>
      <c r="W14" s="95"/>
      <c r="X14" s="36"/>
      <c r="Z14" s="600"/>
      <c r="AA14" s="601"/>
      <c r="AB14" s="602"/>
      <c r="AD14" s="29"/>
      <c r="AE14" s="95"/>
      <c r="AF14" s="95"/>
      <c r="AG14" s="95"/>
      <c r="AH14" s="95"/>
      <c r="AI14" s="95"/>
      <c r="AJ14" s="313"/>
      <c r="AK14" s="306"/>
      <c r="AL14" s="100"/>
      <c r="AM14" s="95"/>
      <c r="AN14" s="95"/>
      <c r="AO14" s="95"/>
      <c r="AP14" s="95"/>
      <c r="AQ14" s="95"/>
      <c r="AR14" s="36"/>
      <c r="AT14" s="600"/>
      <c r="AU14" s="601"/>
      <c r="AV14" s="602"/>
      <c r="AW14" s="306"/>
      <c r="AX14" s="600"/>
      <c r="AY14" s="601"/>
      <c r="AZ14" s="602"/>
      <c r="BB14" s="590"/>
      <c r="BC14" s="591"/>
      <c r="BD14" s="592"/>
    </row>
    <row r="15" spans="2:56" ht="15" thickBot="1" x14ac:dyDescent="0.4">
      <c r="B15" s="613"/>
      <c r="C15" s="614"/>
      <c r="D15" s="32"/>
      <c r="E15" s="613"/>
      <c r="F15" s="614"/>
      <c r="H15" s="600"/>
      <c r="I15" s="601"/>
      <c r="J15" s="602"/>
      <c r="K15" s="92"/>
      <c r="L15" s="100"/>
      <c r="M15" s="495" t="s">
        <v>25</v>
      </c>
      <c r="N15" s="493"/>
      <c r="O15" s="107" t="s">
        <v>26</v>
      </c>
      <c r="P15" s="36"/>
      <c r="R15" s="29"/>
      <c r="S15" s="107" t="s">
        <v>2</v>
      </c>
      <c r="T15" s="46"/>
      <c r="U15" s="107" t="s">
        <v>3</v>
      </c>
      <c r="V15" s="46"/>
      <c r="W15" s="107" t="s">
        <v>4</v>
      </c>
      <c r="X15" s="36"/>
      <c r="Z15" s="600"/>
      <c r="AA15" s="601"/>
      <c r="AB15" s="602"/>
      <c r="AD15" s="29"/>
      <c r="AE15" s="107" t="s">
        <v>2</v>
      </c>
      <c r="AF15" s="46"/>
      <c r="AG15" s="107" t="s">
        <v>3</v>
      </c>
      <c r="AH15" s="46"/>
      <c r="AI15" s="107" t="s">
        <v>4</v>
      </c>
      <c r="AJ15" s="36"/>
      <c r="AL15" s="29"/>
      <c r="AM15" s="107" t="s">
        <v>2</v>
      </c>
      <c r="AN15" s="46"/>
      <c r="AO15" s="107" t="s">
        <v>3</v>
      </c>
      <c r="AP15" s="46"/>
      <c r="AQ15" s="107" t="s">
        <v>4</v>
      </c>
      <c r="AR15" s="36"/>
      <c r="AT15" s="600"/>
      <c r="AU15" s="601"/>
      <c r="AV15" s="602"/>
      <c r="AW15" s="306"/>
      <c r="AX15" s="600"/>
      <c r="AY15" s="601"/>
      <c r="AZ15" s="602"/>
      <c r="BB15" s="590"/>
      <c r="BC15" s="591"/>
      <c r="BD15" s="592"/>
    </row>
    <row r="16" spans="2:56" ht="5.15" customHeight="1" thickBot="1" x14ac:dyDescent="0.4">
      <c r="B16" s="615"/>
      <c r="C16" s="616"/>
      <c r="D16" s="114"/>
      <c r="E16" s="615"/>
      <c r="F16" s="616"/>
      <c r="H16" s="603"/>
      <c r="I16" s="604"/>
      <c r="J16" s="605"/>
      <c r="L16" s="496"/>
      <c r="M16" s="497"/>
      <c r="N16" s="497"/>
      <c r="O16" s="80"/>
      <c r="P16" s="81"/>
      <c r="R16" s="76"/>
      <c r="S16" s="80"/>
      <c r="T16" s="80"/>
      <c r="U16" s="80"/>
      <c r="V16" s="80"/>
      <c r="W16" s="80"/>
      <c r="X16" s="81"/>
      <c r="Y16" s="312"/>
      <c r="Z16" s="603"/>
      <c r="AA16" s="604"/>
      <c r="AB16" s="605"/>
      <c r="AD16" s="76"/>
      <c r="AE16" s="80"/>
      <c r="AF16" s="80"/>
      <c r="AG16" s="80"/>
      <c r="AH16" s="80"/>
      <c r="AI16" s="80"/>
      <c r="AJ16" s="81"/>
      <c r="AL16" s="76"/>
      <c r="AM16" s="80"/>
      <c r="AN16" s="80"/>
      <c r="AO16" s="80"/>
      <c r="AP16" s="80"/>
      <c r="AQ16" s="80"/>
      <c r="AR16" s="81"/>
      <c r="AT16" s="603"/>
      <c r="AU16" s="604"/>
      <c r="AV16" s="605"/>
      <c r="AW16" s="538"/>
      <c r="AX16" s="603"/>
      <c r="AY16" s="604"/>
      <c r="AZ16" s="605"/>
      <c r="BB16" s="593"/>
      <c r="BC16" s="594"/>
      <c r="BD16" s="595"/>
    </row>
    <row r="17" spans="1:56" ht="5.15" customHeight="1" x14ac:dyDescent="0.35">
      <c r="A17" s="115"/>
      <c r="B17" s="32"/>
      <c r="C17" s="32"/>
      <c r="D17" s="32"/>
      <c r="E17" s="32"/>
      <c r="F17" s="36"/>
      <c r="H17" s="29"/>
      <c r="I17" s="32"/>
      <c r="J17" s="36"/>
      <c r="L17" s="29"/>
      <c r="M17" s="32"/>
      <c r="N17" s="32"/>
      <c r="O17" s="32"/>
      <c r="P17" s="36"/>
      <c r="R17" s="29"/>
      <c r="S17" s="32"/>
      <c r="T17" s="32"/>
      <c r="U17" s="32"/>
      <c r="V17" s="32"/>
      <c r="W17" s="32"/>
      <c r="X17" s="36"/>
      <c r="Z17" s="29"/>
      <c r="AA17" s="32"/>
      <c r="AB17" s="36"/>
      <c r="AD17" s="29"/>
      <c r="AE17" s="32"/>
      <c r="AF17" s="32"/>
      <c r="AG17" s="32"/>
      <c r="AH17" s="32"/>
      <c r="AI17" s="32"/>
      <c r="AJ17" s="36"/>
      <c r="AL17" s="29"/>
      <c r="AM17" s="32"/>
      <c r="AN17" s="32"/>
      <c r="AO17" s="32"/>
      <c r="AP17" s="32"/>
      <c r="AQ17" s="32"/>
      <c r="AR17" s="36"/>
      <c r="AT17" s="29"/>
      <c r="AU17" s="32"/>
      <c r="AV17" s="36"/>
      <c r="AX17" s="29"/>
      <c r="AY17" s="32"/>
      <c r="AZ17" s="36"/>
      <c r="BB17" s="29"/>
      <c r="BC17" s="43"/>
      <c r="BD17" s="36"/>
    </row>
    <row r="18" spans="1:56" s="92" customFormat="1" x14ac:dyDescent="0.35">
      <c r="A18" s="118"/>
      <c r="B18" s="46"/>
      <c r="C18" s="243" t="str">
        <f>IF(E18="","","1")</f>
        <v/>
      </c>
      <c r="D18" s="46"/>
      <c r="E18" s="4"/>
      <c r="F18" s="119"/>
      <c r="H18" s="120"/>
      <c r="I18" s="13">
        <v>0</v>
      </c>
      <c r="J18" s="125"/>
      <c r="K18" s="126"/>
      <c r="L18" s="127"/>
      <c r="M18" s="13">
        <v>0</v>
      </c>
      <c r="N18" s="124"/>
      <c r="O18" s="13">
        <v>0</v>
      </c>
      <c r="P18" s="119"/>
      <c r="R18" s="120"/>
      <c r="S18" s="5"/>
      <c r="T18" s="121"/>
      <c r="U18" s="5"/>
      <c r="V18" s="121"/>
      <c r="W18" s="5"/>
      <c r="X18" s="122"/>
      <c r="Y18" s="40"/>
      <c r="Z18" s="123"/>
      <c r="AA18" s="15">
        <v>0</v>
      </c>
      <c r="AB18" s="122"/>
      <c r="AC18" s="40"/>
      <c r="AD18" s="123"/>
      <c r="AE18" s="209">
        <f>IFERROR(ROUNDUP((S18-((S18/(SUM(S18,U18,W18)))*AA18)),0),0)</f>
        <v>0</v>
      </c>
      <c r="AF18" s="121"/>
      <c r="AG18" s="209">
        <f>IFERROR(ROUNDUP((U18-((U18/(SUM(S18,U18,W18)))*AA18)),0),0)</f>
        <v>0</v>
      </c>
      <c r="AH18" s="121"/>
      <c r="AI18" s="209">
        <f>IFERROR(ROUNDDOWN((W18-((W18/(SUM(S18,U18,W18)))*AA18)),0),0)</f>
        <v>0</v>
      </c>
      <c r="AJ18" s="119"/>
      <c r="AL18" s="120"/>
      <c r="AM18" s="13"/>
      <c r="AN18" s="124"/>
      <c r="AO18" s="13"/>
      <c r="AP18" s="124"/>
      <c r="AQ18" s="13"/>
      <c r="AR18" s="125"/>
      <c r="AS18" s="126"/>
      <c r="AT18" s="127"/>
      <c r="AU18" s="210">
        <f>$I18</f>
        <v>0</v>
      </c>
      <c r="AV18" s="125"/>
      <c r="AW18" s="126"/>
      <c r="AX18" s="127"/>
      <c r="AY18" s="217">
        <f>(IF(SUM(S18,U18,W18)=0,0,(SUMPRODUCT(AE18:AI18,AM18:AQ18))))</f>
        <v>0</v>
      </c>
      <c r="AZ18" s="125"/>
      <c r="BA18" s="126"/>
      <c r="BB18" s="127"/>
      <c r="BC18" s="518">
        <f>(AU18-AY18-M18-O18)*-1</f>
        <v>0</v>
      </c>
      <c r="BD18" s="119"/>
    </row>
    <row r="19" spans="1:56" ht="5.15" customHeight="1" x14ac:dyDescent="0.35">
      <c r="A19" s="115"/>
      <c r="B19" s="32"/>
      <c r="C19" s="46"/>
      <c r="D19" s="32"/>
      <c r="E19" s="32"/>
      <c r="F19" s="36"/>
      <c r="H19" s="29"/>
      <c r="I19" s="143"/>
      <c r="J19" s="144"/>
      <c r="K19" s="145"/>
      <c r="L19" s="146"/>
      <c r="M19" s="143"/>
      <c r="N19" s="143"/>
      <c r="O19" s="143"/>
      <c r="P19" s="36"/>
      <c r="R19" s="29"/>
      <c r="S19" s="139"/>
      <c r="T19" s="139"/>
      <c r="U19" s="139"/>
      <c r="V19" s="139"/>
      <c r="W19" s="139"/>
      <c r="X19" s="140"/>
      <c r="Y19" s="141"/>
      <c r="Z19" s="142"/>
      <c r="AA19" s="139"/>
      <c r="AB19" s="140"/>
      <c r="AC19" s="141"/>
      <c r="AD19" s="142"/>
      <c r="AE19" s="121"/>
      <c r="AF19" s="139"/>
      <c r="AG19" s="121"/>
      <c r="AH19" s="139"/>
      <c r="AI19" s="121"/>
      <c r="AJ19" s="36"/>
      <c r="AL19" s="29"/>
      <c r="AM19" s="143"/>
      <c r="AN19" s="143"/>
      <c r="AO19" s="143"/>
      <c r="AP19" s="143"/>
      <c r="AQ19" s="143"/>
      <c r="AR19" s="144"/>
      <c r="AS19" s="145"/>
      <c r="AT19" s="146"/>
      <c r="AU19" s="143"/>
      <c r="AV19" s="144"/>
      <c r="AW19" s="145"/>
      <c r="AX19" s="146"/>
      <c r="AY19" s="143"/>
      <c r="AZ19" s="144"/>
      <c r="BA19" s="145"/>
      <c r="BB19" s="146"/>
      <c r="BC19" s="185"/>
      <c r="BD19" s="36"/>
    </row>
    <row r="20" spans="1:56" s="92" customFormat="1" x14ac:dyDescent="0.35">
      <c r="A20" s="118"/>
      <c r="B20" s="46"/>
      <c r="C20" s="243" t="str">
        <f>IF(E20="","",C18+1)</f>
        <v/>
      </c>
      <c r="D20" s="46"/>
      <c r="E20" s="4"/>
      <c r="F20" s="119"/>
      <c r="H20" s="120"/>
      <c r="I20" s="13">
        <v>0</v>
      </c>
      <c r="J20" s="125"/>
      <c r="K20" s="126"/>
      <c r="L20" s="127"/>
      <c r="M20" s="13">
        <v>0</v>
      </c>
      <c r="N20" s="124"/>
      <c r="O20" s="13">
        <v>0</v>
      </c>
      <c r="P20" s="119"/>
      <c r="R20" s="120"/>
      <c r="S20" s="5"/>
      <c r="T20" s="121"/>
      <c r="U20" s="5"/>
      <c r="V20" s="121"/>
      <c r="W20" s="5"/>
      <c r="X20" s="122"/>
      <c r="Y20" s="40"/>
      <c r="Z20" s="123"/>
      <c r="AA20" s="15">
        <v>0</v>
      </c>
      <c r="AB20" s="122"/>
      <c r="AC20" s="40"/>
      <c r="AD20" s="123"/>
      <c r="AE20" s="209">
        <f>IFERROR(ROUNDUP((S20-((S20/(SUM(S20,U20,W20)))*AA20)),0),0)</f>
        <v>0</v>
      </c>
      <c r="AF20" s="121"/>
      <c r="AG20" s="209">
        <f>IFERROR(ROUNDUP((U20-((U20/(SUM(S20,U20,W20)))*AA20)),0),0)</f>
        <v>0</v>
      </c>
      <c r="AH20" s="121"/>
      <c r="AI20" s="209">
        <f>IFERROR(ROUNDDOWN((W20-((W20/(SUM(S20,U20,W20)))*AA20)),0),0)</f>
        <v>0</v>
      </c>
      <c r="AJ20" s="119"/>
      <c r="AL20" s="120"/>
      <c r="AM20" s="13"/>
      <c r="AN20" s="124"/>
      <c r="AO20" s="13"/>
      <c r="AP20" s="124"/>
      <c r="AQ20" s="13"/>
      <c r="AR20" s="125"/>
      <c r="AS20" s="126"/>
      <c r="AT20" s="127"/>
      <c r="AU20" s="210">
        <f>$I20</f>
        <v>0</v>
      </c>
      <c r="AV20" s="125"/>
      <c r="AW20" s="126"/>
      <c r="AX20" s="127"/>
      <c r="AY20" s="217">
        <f t="shared" ref="AY20:AY82" si="0">(IF(SUM(S20,U20,W20)=0,0,(SUMPRODUCT(AE20:AI20,AM20:AQ20))))</f>
        <v>0</v>
      </c>
      <c r="AZ20" s="125"/>
      <c r="BA20" s="126"/>
      <c r="BB20" s="127"/>
      <c r="BC20" s="518">
        <f t="shared" ref="BC20:BC82" si="1">(AU20-AY20-M20-O20)*-1</f>
        <v>0</v>
      </c>
      <c r="BD20" s="119"/>
    </row>
    <row r="21" spans="1:56" ht="5.15" customHeight="1" x14ac:dyDescent="0.35">
      <c r="A21" s="115"/>
      <c r="B21" s="32"/>
      <c r="C21" s="46"/>
      <c r="D21" s="32"/>
      <c r="E21" s="32"/>
      <c r="F21" s="36"/>
      <c r="H21" s="29"/>
      <c r="I21" s="143"/>
      <c r="J21" s="144"/>
      <c r="K21" s="145"/>
      <c r="L21" s="146"/>
      <c r="M21" s="143"/>
      <c r="N21" s="143"/>
      <c r="O21" s="143"/>
      <c r="P21" s="36"/>
      <c r="R21" s="29"/>
      <c r="S21" s="139"/>
      <c r="T21" s="139"/>
      <c r="U21" s="139"/>
      <c r="V21" s="139"/>
      <c r="W21" s="139"/>
      <c r="X21" s="140"/>
      <c r="Y21" s="141"/>
      <c r="Z21" s="142"/>
      <c r="AA21" s="139"/>
      <c r="AB21" s="140"/>
      <c r="AC21" s="141"/>
      <c r="AD21" s="142"/>
      <c r="AE21" s="121"/>
      <c r="AF21" s="139"/>
      <c r="AG21" s="121"/>
      <c r="AH21" s="139"/>
      <c r="AI21" s="121"/>
      <c r="AJ21" s="36"/>
      <c r="AL21" s="29"/>
      <c r="AM21" s="143"/>
      <c r="AN21" s="143"/>
      <c r="AO21" s="143"/>
      <c r="AP21" s="143"/>
      <c r="AQ21" s="143"/>
      <c r="AR21" s="144"/>
      <c r="AS21" s="145"/>
      <c r="AT21" s="146"/>
      <c r="AU21" s="143"/>
      <c r="AV21" s="144"/>
      <c r="AW21" s="145"/>
      <c r="AX21" s="146"/>
      <c r="AY21" s="143"/>
      <c r="AZ21" s="144"/>
      <c r="BA21" s="145"/>
      <c r="BB21" s="146"/>
      <c r="BC21" s="185"/>
      <c r="BD21" s="36"/>
    </row>
    <row r="22" spans="1:56" s="92" customFormat="1" x14ac:dyDescent="0.35">
      <c r="A22" s="118"/>
      <c r="B22" s="46"/>
      <c r="C22" s="243" t="str">
        <f>IF(E22="","",C20+1)</f>
        <v/>
      </c>
      <c r="D22" s="46"/>
      <c r="E22" s="4"/>
      <c r="F22" s="119"/>
      <c r="H22" s="120"/>
      <c r="I22" s="13">
        <v>0</v>
      </c>
      <c r="J22" s="125"/>
      <c r="K22" s="126"/>
      <c r="L22" s="127"/>
      <c r="M22" s="13">
        <v>0</v>
      </c>
      <c r="N22" s="124"/>
      <c r="O22" s="13">
        <v>0</v>
      </c>
      <c r="P22" s="119"/>
      <c r="R22" s="120"/>
      <c r="S22" s="5"/>
      <c r="T22" s="121"/>
      <c r="U22" s="5"/>
      <c r="V22" s="121"/>
      <c r="W22" s="5"/>
      <c r="X22" s="122"/>
      <c r="Y22" s="40"/>
      <c r="Z22" s="123"/>
      <c r="AA22" s="15">
        <v>0</v>
      </c>
      <c r="AB22" s="122"/>
      <c r="AC22" s="40"/>
      <c r="AD22" s="123"/>
      <c r="AE22" s="209">
        <f>IFERROR(ROUNDUP((S22-((S22/(SUM(S22,U22,W22)))*AA22)),0),0)</f>
        <v>0</v>
      </c>
      <c r="AF22" s="121"/>
      <c r="AG22" s="209">
        <f>IFERROR(ROUNDUP((U22-((U22/(SUM(S22,U22,W22)))*AA22)),0),0)</f>
        <v>0</v>
      </c>
      <c r="AH22" s="121"/>
      <c r="AI22" s="209">
        <f>IFERROR(ROUNDDOWN((W22-((W22/(SUM(S22,U22,W22)))*AA22)),0),0)</f>
        <v>0</v>
      </c>
      <c r="AJ22" s="119"/>
      <c r="AL22" s="120"/>
      <c r="AM22" s="13"/>
      <c r="AN22" s="124"/>
      <c r="AO22" s="13"/>
      <c r="AP22" s="124"/>
      <c r="AQ22" s="13"/>
      <c r="AR22" s="125"/>
      <c r="AS22" s="126"/>
      <c r="AT22" s="127"/>
      <c r="AU22" s="210">
        <f>$I22</f>
        <v>0</v>
      </c>
      <c r="AV22" s="125"/>
      <c r="AW22" s="126"/>
      <c r="AX22" s="127"/>
      <c r="AY22" s="217">
        <f t="shared" si="0"/>
        <v>0</v>
      </c>
      <c r="AZ22" s="125"/>
      <c r="BA22" s="126"/>
      <c r="BB22" s="127"/>
      <c r="BC22" s="518">
        <f t="shared" si="1"/>
        <v>0</v>
      </c>
      <c r="BD22" s="119"/>
    </row>
    <row r="23" spans="1:56" ht="5.15" customHeight="1" x14ac:dyDescent="0.35">
      <c r="A23" s="115"/>
      <c r="B23" s="32"/>
      <c r="C23" s="46"/>
      <c r="D23" s="32"/>
      <c r="E23" s="32"/>
      <c r="F23" s="36"/>
      <c r="H23" s="29"/>
      <c r="I23" s="143"/>
      <c r="J23" s="144"/>
      <c r="K23" s="145"/>
      <c r="L23" s="146"/>
      <c r="M23" s="143"/>
      <c r="N23" s="143"/>
      <c r="O23" s="143"/>
      <c r="P23" s="36"/>
      <c r="R23" s="29"/>
      <c r="S23" s="139"/>
      <c r="T23" s="139"/>
      <c r="U23" s="139"/>
      <c r="V23" s="139"/>
      <c r="W23" s="139"/>
      <c r="X23" s="140"/>
      <c r="Y23" s="141"/>
      <c r="Z23" s="142"/>
      <c r="AA23" s="139"/>
      <c r="AB23" s="140"/>
      <c r="AC23" s="141"/>
      <c r="AD23" s="142"/>
      <c r="AE23" s="121"/>
      <c r="AF23" s="139"/>
      <c r="AG23" s="121"/>
      <c r="AH23" s="139"/>
      <c r="AI23" s="121"/>
      <c r="AJ23" s="36"/>
      <c r="AL23" s="29"/>
      <c r="AM23" s="143"/>
      <c r="AN23" s="143"/>
      <c r="AO23" s="143"/>
      <c r="AP23" s="143"/>
      <c r="AQ23" s="143"/>
      <c r="AR23" s="144"/>
      <c r="AS23" s="145"/>
      <c r="AT23" s="146"/>
      <c r="AU23" s="143"/>
      <c r="AV23" s="144"/>
      <c r="AW23" s="145"/>
      <c r="AX23" s="146"/>
      <c r="AY23" s="143"/>
      <c r="AZ23" s="144"/>
      <c r="BA23" s="145"/>
      <c r="BB23" s="146"/>
      <c r="BC23" s="185"/>
      <c r="BD23" s="36"/>
    </row>
    <row r="24" spans="1:56" s="92" customFormat="1" x14ac:dyDescent="0.35">
      <c r="A24" s="118"/>
      <c r="B24" s="46"/>
      <c r="C24" s="243" t="str">
        <f>IF(E24="","",C22+1)</f>
        <v/>
      </c>
      <c r="D24" s="46"/>
      <c r="E24" s="4"/>
      <c r="F24" s="119"/>
      <c r="H24" s="120"/>
      <c r="I24" s="13">
        <v>0</v>
      </c>
      <c r="J24" s="125"/>
      <c r="K24" s="126"/>
      <c r="L24" s="127"/>
      <c r="M24" s="13">
        <v>0</v>
      </c>
      <c r="N24" s="124"/>
      <c r="O24" s="13">
        <v>0</v>
      </c>
      <c r="P24" s="119"/>
      <c r="R24" s="120"/>
      <c r="S24" s="5"/>
      <c r="T24" s="121"/>
      <c r="U24" s="5"/>
      <c r="V24" s="121"/>
      <c r="W24" s="5"/>
      <c r="X24" s="122"/>
      <c r="Y24" s="40"/>
      <c r="Z24" s="123"/>
      <c r="AA24" s="15">
        <v>0</v>
      </c>
      <c r="AB24" s="122"/>
      <c r="AC24" s="40"/>
      <c r="AD24" s="123"/>
      <c r="AE24" s="209">
        <f>IFERROR(ROUNDUP((S24-((S24/(SUM(S24,U24,W24)))*AA24)),0),0)</f>
        <v>0</v>
      </c>
      <c r="AF24" s="121"/>
      <c r="AG24" s="209">
        <f>IFERROR(ROUNDUP((U24-((U24/(SUM(S24,U24,W24)))*AA24)),0),0)</f>
        <v>0</v>
      </c>
      <c r="AH24" s="121"/>
      <c r="AI24" s="209">
        <f>IFERROR(ROUNDDOWN((W24-((W24/(SUM(S24,U24,W24)))*AA24)),0),0)</f>
        <v>0</v>
      </c>
      <c r="AJ24" s="119"/>
      <c r="AL24" s="120"/>
      <c r="AM24" s="13"/>
      <c r="AN24" s="124"/>
      <c r="AO24" s="13"/>
      <c r="AP24" s="124"/>
      <c r="AQ24" s="13"/>
      <c r="AR24" s="125"/>
      <c r="AS24" s="126"/>
      <c r="AT24" s="127"/>
      <c r="AU24" s="210">
        <f>$I24</f>
        <v>0</v>
      </c>
      <c r="AV24" s="125"/>
      <c r="AW24" s="126"/>
      <c r="AX24" s="127"/>
      <c r="AY24" s="217">
        <f t="shared" si="0"/>
        <v>0</v>
      </c>
      <c r="AZ24" s="125"/>
      <c r="BA24" s="126"/>
      <c r="BB24" s="127"/>
      <c r="BC24" s="518">
        <f t="shared" si="1"/>
        <v>0</v>
      </c>
      <c r="BD24" s="119"/>
    </row>
    <row r="25" spans="1:56" ht="5.15" customHeight="1" x14ac:dyDescent="0.35">
      <c r="A25" s="115"/>
      <c r="B25" s="32"/>
      <c r="C25" s="46"/>
      <c r="D25" s="32"/>
      <c r="E25" s="32"/>
      <c r="F25" s="36"/>
      <c r="H25" s="29"/>
      <c r="I25" s="143"/>
      <c r="J25" s="144"/>
      <c r="K25" s="145"/>
      <c r="L25" s="146"/>
      <c r="M25" s="143"/>
      <c r="N25" s="143"/>
      <c r="O25" s="143"/>
      <c r="P25" s="36"/>
      <c r="R25" s="29"/>
      <c r="S25" s="139"/>
      <c r="T25" s="139"/>
      <c r="U25" s="139"/>
      <c r="V25" s="139"/>
      <c r="W25" s="139"/>
      <c r="X25" s="140"/>
      <c r="Y25" s="141"/>
      <c r="Z25" s="142"/>
      <c r="AA25" s="139"/>
      <c r="AB25" s="140"/>
      <c r="AC25" s="141"/>
      <c r="AD25" s="142"/>
      <c r="AE25" s="121"/>
      <c r="AF25" s="139"/>
      <c r="AG25" s="121"/>
      <c r="AH25" s="139"/>
      <c r="AI25" s="121"/>
      <c r="AJ25" s="36"/>
      <c r="AL25" s="29"/>
      <c r="AM25" s="143"/>
      <c r="AN25" s="143"/>
      <c r="AO25" s="143"/>
      <c r="AP25" s="143"/>
      <c r="AQ25" s="143"/>
      <c r="AR25" s="144"/>
      <c r="AS25" s="145"/>
      <c r="AT25" s="146"/>
      <c r="AU25" s="143"/>
      <c r="AV25" s="144"/>
      <c r="AW25" s="145"/>
      <c r="AX25" s="146"/>
      <c r="AY25" s="143"/>
      <c r="AZ25" s="144"/>
      <c r="BA25" s="145"/>
      <c r="BB25" s="146"/>
      <c r="BC25" s="185"/>
      <c r="BD25" s="36"/>
    </row>
    <row r="26" spans="1:56" s="92" customFormat="1" x14ac:dyDescent="0.35">
      <c r="A26" s="118"/>
      <c r="B26" s="46"/>
      <c r="C26" s="243" t="str">
        <f>IF(E26="","",C24+1)</f>
        <v/>
      </c>
      <c r="D26" s="46"/>
      <c r="E26" s="4"/>
      <c r="F26" s="119"/>
      <c r="H26" s="120"/>
      <c r="I26" s="13">
        <v>0</v>
      </c>
      <c r="J26" s="125"/>
      <c r="K26" s="126"/>
      <c r="L26" s="127"/>
      <c r="M26" s="13">
        <v>0</v>
      </c>
      <c r="N26" s="124"/>
      <c r="O26" s="13">
        <v>0</v>
      </c>
      <c r="P26" s="119"/>
      <c r="R26" s="120"/>
      <c r="S26" s="5"/>
      <c r="T26" s="121"/>
      <c r="U26" s="5"/>
      <c r="V26" s="121"/>
      <c r="W26" s="5"/>
      <c r="X26" s="122"/>
      <c r="Y26" s="40"/>
      <c r="Z26" s="123"/>
      <c r="AA26" s="15">
        <v>0</v>
      </c>
      <c r="AB26" s="122"/>
      <c r="AC26" s="40"/>
      <c r="AD26" s="123"/>
      <c r="AE26" s="209">
        <f>IFERROR(ROUNDUP((S26-((S26/(SUM(S26,U26,W26)))*AA26)),0),0)</f>
        <v>0</v>
      </c>
      <c r="AF26" s="121"/>
      <c r="AG26" s="209">
        <f>IFERROR(ROUNDUP((U26-((U26/(SUM(S26,U26,W26)))*AA26)),0),0)</f>
        <v>0</v>
      </c>
      <c r="AH26" s="121"/>
      <c r="AI26" s="209">
        <f>IFERROR(ROUNDDOWN((W26-((W26/(SUM(S26,U26,W26)))*AA26)),0),0)</f>
        <v>0</v>
      </c>
      <c r="AJ26" s="119"/>
      <c r="AL26" s="120"/>
      <c r="AM26" s="13"/>
      <c r="AN26" s="124"/>
      <c r="AO26" s="13"/>
      <c r="AP26" s="124"/>
      <c r="AQ26" s="13"/>
      <c r="AR26" s="125"/>
      <c r="AS26" s="126"/>
      <c r="AT26" s="127"/>
      <c r="AU26" s="210">
        <f>$I26</f>
        <v>0</v>
      </c>
      <c r="AV26" s="125"/>
      <c r="AW26" s="126"/>
      <c r="AX26" s="127"/>
      <c r="AY26" s="217">
        <f t="shared" si="0"/>
        <v>0</v>
      </c>
      <c r="AZ26" s="125"/>
      <c r="BA26" s="126"/>
      <c r="BB26" s="127"/>
      <c r="BC26" s="518">
        <f t="shared" si="1"/>
        <v>0</v>
      </c>
      <c r="BD26" s="119"/>
    </row>
    <row r="27" spans="1:56" ht="5.15" customHeight="1" x14ac:dyDescent="0.35">
      <c r="A27" s="115"/>
      <c r="B27" s="32"/>
      <c r="C27" s="46"/>
      <c r="D27" s="32"/>
      <c r="E27" s="32"/>
      <c r="F27" s="36"/>
      <c r="H27" s="29"/>
      <c r="I27" s="143"/>
      <c r="J27" s="144"/>
      <c r="K27" s="145"/>
      <c r="L27" s="146"/>
      <c r="M27" s="143"/>
      <c r="N27" s="143"/>
      <c r="O27" s="143"/>
      <c r="P27" s="36"/>
      <c r="R27" s="29"/>
      <c r="S27" s="139"/>
      <c r="T27" s="139"/>
      <c r="U27" s="139"/>
      <c r="V27" s="139"/>
      <c r="W27" s="139"/>
      <c r="X27" s="140"/>
      <c r="Y27" s="141"/>
      <c r="Z27" s="142"/>
      <c r="AA27" s="139"/>
      <c r="AB27" s="140"/>
      <c r="AC27" s="141"/>
      <c r="AD27" s="142"/>
      <c r="AE27" s="121"/>
      <c r="AF27" s="139"/>
      <c r="AG27" s="121"/>
      <c r="AH27" s="139"/>
      <c r="AI27" s="121"/>
      <c r="AJ27" s="36"/>
      <c r="AL27" s="29"/>
      <c r="AM27" s="143"/>
      <c r="AN27" s="143"/>
      <c r="AO27" s="143"/>
      <c r="AP27" s="143"/>
      <c r="AQ27" s="143"/>
      <c r="AR27" s="144"/>
      <c r="AS27" s="145"/>
      <c r="AT27" s="146"/>
      <c r="AU27" s="143"/>
      <c r="AV27" s="144"/>
      <c r="AW27" s="145"/>
      <c r="AX27" s="146"/>
      <c r="AY27" s="143"/>
      <c r="AZ27" s="144"/>
      <c r="BA27" s="145"/>
      <c r="BB27" s="146"/>
      <c r="BC27" s="185"/>
      <c r="BD27" s="36"/>
    </row>
    <row r="28" spans="1:56" s="92" customFormat="1" x14ac:dyDescent="0.35">
      <c r="A28" s="118"/>
      <c r="B28" s="46"/>
      <c r="C28" s="243" t="str">
        <f>IF(E28="","",C26+1)</f>
        <v/>
      </c>
      <c r="D28" s="46"/>
      <c r="E28" s="4"/>
      <c r="F28" s="119"/>
      <c r="H28" s="120"/>
      <c r="I28" s="13">
        <v>0</v>
      </c>
      <c r="J28" s="125"/>
      <c r="K28" s="126"/>
      <c r="L28" s="127"/>
      <c r="M28" s="13">
        <v>0</v>
      </c>
      <c r="N28" s="124"/>
      <c r="O28" s="13">
        <v>0</v>
      </c>
      <c r="P28" s="119"/>
      <c r="R28" s="120"/>
      <c r="S28" s="5"/>
      <c r="T28" s="121"/>
      <c r="U28" s="5"/>
      <c r="V28" s="121"/>
      <c r="W28" s="5"/>
      <c r="X28" s="122"/>
      <c r="Y28" s="40"/>
      <c r="Z28" s="123"/>
      <c r="AA28" s="15">
        <v>0</v>
      </c>
      <c r="AB28" s="122"/>
      <c r="AC28" s="40"/>
      <c r="AD28" s="123"/>
      <c r="AE28" s="209">
        <f>IFERROR(ROUNDUP((S28-((S28/(SUM(S28,U28,W28)))*AA28)),0),0)</f>
        <v>0</v>
      </c>
      <c r="AF28" s="121"/>
      <c r="AG28" s="209">
        <f>IFERROR(ROUNDUP((U28-((U28/(SUM(S28,U28,W28)))*AA28)),0),0)</f>
        <v>0</v>
      </c>
      <c r="AH28" s="121"/>
      <c r="AI28" s="209">
        <f>IFERROR(ROUNDDOWN((W28-((W28/(SUM(S28,U28,W28)))*AA28)),0),0)</f>
        <v>0</v>
      </c>
      <c r="AJ28" s="119"/>
      <c r="AL28" s="120"/>
      <c r="AM28" s="13"/>
      <c r="AN28" s="124"/>
      <c r="AO28" s="13"/>
      <c r="AP28" s="124"/>
      <c r="AQ28" s="13"/>
      <c r="AR28" s="125"/>
      <c r="AS28" s="126"/>
      <c r="AT28" s="127"/>
      <c r="AU28" s="210">
        <f>$I28</f>
        <v>0</v>
      </c>
      <c r="AV28" s="125"/>
      <c r="AW28" s="126"/>
      <c r="AX28" s="127"/>
      <c r="AY28" s="217">
        <f t="shared" si="0"/>
        <v>0</v>
      </c>
      <c r="AZ28" s="125"/>
      <c r="BA28" s="126"/>
      <c r="BB28" s="127"/>
      <c r="BC28" s="518">
        <f t="shared" si="1"/>
        <v>0</v>
      </c>
      <c r="BD28" s="119"/>
    </row>
    <row r="29" spans="1:56" ht="5.15" customHeight="1" x14ac:dyDescent="0.35">
      <c r="A29" s="115"/>
      <c r="B29" s="32"/>
      <c r="C29" s="46"/>
      <c r="D29" s="32"/>
      <c r="E29" s="32"/>
      <c r="F29" s="36"/>
      <c r="H29" s="29"/>
      <c r="I29" s="143"/>
      <c r="J29" s="144"/>
      <c r="K29" s="145"/>
      <c r="L29" s="146"/>
      <c r="M29" s="143"/>
      <c r="N29" s="143"/>
      <c r="O29" s="143"/>
      <c r="P29" s="36"/>
      <c r="R29" s="29"/>
      <c r="S29" s="139"/>
      <c r="T29" s="139"/>
      <c r="U29" s="139"/>
      <c r="V29" s="139"/>
      <c r="W29" s="139"/>
      <c r="X29" s="140"/>
      <c r="Y29" s="141"/>
      <c r="Z29" s="142"/>
      <c r="AA29" s="139"/>
      <c r="AB29" s="140"/>
      <c r="AC29" s="141"/>
      <c r="AD29" s="142"/>
      <c r="AE29" s="121"/>
      <c r="AF29" s="139"/>
      <c r="AG29" s="121"/>
      <c r="AH29" s="139"/>
      <c r="AI29" s="121"/>
      <c r="AJ29" s="36"/>
      <c r="AL29" s="29"/>
      <c r="AM29" s="143"/>
      <c r="AN29" s="143"/>
      <c r="AO29" s="143"/>
      <c r="AP29" s="143"/>
      <c r="AQ29" s="143"/>
      <c r="AR29" s="144"/>
      <c r="AS29" s="145"/>
      <c r="AT29" s="146"/>
      <c r="AU29" s="143"/>
      <c r="AV29" s="144"/>
      <c r="AW29" s="145"/>
      <c r="AX29" s="146"/>
      <c r="AY29" s="143"/>
      <c r="AZ29" s="144"/>
      <c r="BA29" s="145"/>
      <c r="BB29" s="146"/>
      <c r="BC29" s="185"/>
      <c r="BD29" s="36"/>
    </row>
    <row r="30" spans="1:56" s="92" customFormat="1" x14ac:dyDescent="0.35">
      <c r="A30" s="118"/>
      <c r="B30" s="46"/>
      <c r="C30" s="243" t="str">
        <f>IF(E30="","",C28+1)</f>
        <v/>
      </c>
      <c r="D30" s="46"/>
      <c r="E30" s="4"/>
      <c r="F30" s="119"/>
      <c r="H30" s="120"/>
      <c r="I30" s="13">
        <v>0</v>
      </c>
      <c r="J30" s="125"/>
      <c r="K30" s="126"/>
      <c r="L30" s="127"/>
      <c r="M30" s="13">
        <v>0</v>
      </c>
      <c r="N30" s="124"/>
      <c r="O30" s="13">
        <v>0</v>
      </c>
      <c r="P30" s="119"/>
      <c r="R30" s="120"/>
      <c r="S30" s="5"/>
      <c r="T30" s="121"/>
      <c r="U30" s="5"/>
      <c r="V30" s="121"/>
      <c r="W30" s="5"/>
      <c r="X30" s="122"/>
      <c r="Y30" s="40"/>
      <c r="Z30" s="123"/>
      <c r="AA30" s="15">
        <v>0</v>
      </c>
      <c r="AB30" s="122"/>
      <c r="AC30" s="40"/>
      <c r="AD30" s="123"/>
      <c r="AE30" s="209">
        <f>IFERROR(ROUNDUP((S30-((S30/(SUM(S30,U30,W30)))*AA30)),0),0)</f>
        <v>0</v>
      </c>
      <c r="AF30" s="121"/>
      <c r="AG30" s="209">
        <f>IFERROR(ROUNDUP((U30-((U30/(SUM(S30,U30,W30)))*AA30)),0),0)</f>
        <v>0</v>
      </c>
      <c r="AH30" s="121"/>
      <c r="AI30" s="209">
        <f>IFERROR(ROUNDDOWN((W30-((W30/(SUM(S30,U30,W30)))*AA30)),0),0)</f>
        <v>0</v>
      </c>
      <c r="AJ30" s="119"/>
      <c r="AL30" s="120"/>
      <c r="AM30" s="13"/>
      <c r="AN30" s="124"/>
      <c r="AO30" s="13"/>
      <c r="AP30" s="124"/>
      <c r="AQ30" s="13"/>
      <c r="AR30" s="125"/>
      <c r="AS30" s="126"/>
      <c r="AT30" s="127"/>
      <c r="AU30" s="210">
        <f>$I30</f>
        <v>0</v>
      </c>
      <c r="AV30" s="125"/>
      <c r="AW30" s="126"/>
      <c r="AX30" s="127"/>
      <c r="AY30" s="217">
        <f t="shared" si="0"/>
        <v>0</v>
      </c>
      <c r="AZ30" s="125"/>
      <c r="BA30" s="126"/>
      <c r="BB30" s="127"/>
      <c r="BC30" s="518">
        <f t="shared" si="1"/>
        <v>0</v>
      </c>
      <c r="BD30" s="119"/>
    </row>
    <row r="31" spans="1:56" ht="5.15" customHeight="1" x14ac:dyDescent="0.35">
      <c r="A31" s="115"/>
      <c r="B31" s="32"/>
      <c r="C31" s="46"/>
      <c r="D31" s="32"/>
      <c r="E31" s="32"/>
      <c r="F31" s="36"/>
      <c r="H31" s="29"/>
      <c r="I31" s="143"/>
      <c r="J31" s="144"/>
      <c r="K31" s="145"/>
      <c r="L31" s="146"/>
      <c r="M31" s="143"/>
      <c r="N31" s="143"/>
      <c r="O31" s="143"/>
      <c r="P31" s="36"/>
      <c r="R31" s="29"/>
      <c r="S31" s="139"/>
      <c r="T31" s="139"/>
      <c r="U31" s="139"/>
      <c r="V31" s="139"/>
      <c r="W31" s="139"/>
      <c r="X31" s="140"/>
      <c r="Y31" s="141"/>
      <c r="Z31" s="142"/>
      <c r="AA31" s="139"/>
      <c r="AB31" s="140"/>
      <c r="AC31" s="141"/>
      <c r="AD31" s="142"/>
      <c r="AE31" s="121"/>
      <c r="AF31" s="139"/>
      <c r="AG31" s="121"/>
      <c r="AH31" s="139"/>
      <c r="AI31" s="121"/>
      <c r="AJ31" s="36"/>
      <c r="AL31" s="29"/>
      <c r="AM31" s="143"/>
      <c r="AN31" s="143"/>
      <c r="AO31" s="143"/>
      <c r="AP31" s="143"/>
      <c r="AQ31" s="143"/>
      <c r="AR31" s="144"/>
      <c r="AS31" s="145"/>
      <c r="AT31" s="146"/>
      <c r="AU31" s="143"/>
      <c r="AV31" s="144"/>
      <c r="AW31" s="145"/>
      <c r="AX31" s="146"/>
      <c r="AY31" s="143"/>
      <c r="AZ31" s="144"/>
      <c r="BA31" s="145"/>
      <c r="BB31" s="146"/>
      <c r="BC31" s="185"/>
      <c r="BD31" s="36"/>
    </row>
    <row r="32" spans="1:56" s="92" customFormat="1" x14ac:dyDescent="0.35">
      <c r="A32" s="118"/>
      <c r="B32" s="46"/>
      <c r="C32" s="243" t="str">
        <f>IF(E32="","",C30+1)</f>
        <v/>
      </c>
      <c r="D32" s="46"/>
      <c r="E32" s="4"/>
      <c r="F32" s="119"/>
      <c r="H32" s="120"/>
      <c r="I32" s="13">
        <v>0</v>
      </c>
      <c r="J32" s="125"/>
      <c r="K32" s="126"/>
      <c r="L32" s="127"/>
      <c r="M32" s="13">
        <v>0</v>
      </c>
      <c r="N32" s="124"/>
      <c r="O32" s="13">
        <v>0</v>
      </c>
      <c r="P32" s="119"/>
      <c r="R32" s="120"/>
      <c r="S32" s="5"/>
      <c r="T32" s="121"/>
      <c r="U32" s="5"/>
      <c r="V32" s="121"/>
      <c r="W32" s="5"/>
      <c r="X32" s="122"/>
      <c r="Y32" s="40"/>
      <c r="Z32" s="123"/>
      <c r="AA32" s="15">
        <v>0</v>
      </c>
      <c r="AB32" s="122"/>
      <c r="AC32" s="40"/>
      <c r="AD32" s="123"/>
      <c r="AE32" s="209">
        <f>IFERROR(ROUNDUP((S32-((S32/(SUM(S32,U32,W32)))*AA32)),0),0)</f>
        <v>0</v>
      </c>
      <c r="AF32" s="121"/>
      <c r="AG32" s="209">
        <f>IFERROR(ROUNDUP((U32-((U32/(SUM(S32,U32,W32)))*AA32)),0),0)</f>
        <v>0</v>
      </c>
      <c r="AH32" s="121"/>
      <c r="AI32" s="209">
        <f>IFERROR(ROUNDDOWN((W32-((W32/(SUM(S32,U32,W32)))*AA32)),0),0)</f>
        <v>0</v>
      </c>
      <c r="AJ32" s="119"/>
      <c r="AL32" s="120"/>
      <c r="AM32" s="13"/>
      <c r="AN32" s="124"/>
      <c r="AO32" s="13"/>
      <c r="AP32" s="124"/>
      <c r="AQ32" s="13"/>
      <c r="AR32" s="125"/>
      <c r="AS32" s="126"/>
      <c r="AT32" s="127"/>
      <c r="AU32" s="210">
        <f>$I32</f>
        <v>0</v>
      </c>
      <c r="AV32" s="125"/>
      <c r="AW32" s="126"/>
      <c r="AX32" s="127"/>
      <c r="AY32" s="217">
        <f t="shared" si="0"/>
        <v>0</v>
      </c>
      <c r="AZ32" s="125"/>
      <c r="BA32" s="126"/>
      <c r="BB32" s="127"/>
      <c r="BC32" s="518">
        <f t="shared" si="1"/>
        <v>0</v>
      </c>
      <c r="BD32" s="119"/>
    </row>
    <row r="33" spans="1:56" ht="5.15" customHeight="1" x14ac:dyDescent="0.35">
      <c r="A33" s="115"/>
      <c r="B33" s="32"/>
      <c r="C33" s="46"/>
      <c r="D33" s="32"/>
      <c r="E33" s="32"/>
      <c r="F33" s="36"/>
      <c r="H33" s="29"/>
      <c r="I33" s="143"/>
      <c r="J33" s="144"/>
      <c r="K33" s="145"/>
      <c r="L33" s="146"/>
      <c r="M33" s="143"/>
      <c r="N33" s="143"/>
      <c r="O33" s="143"/>
      <c r="P33" s="36"/>
      <c r="R33" s="29"/>
      <c r="S33" s="139"/>
      <c r="T33" s="139"/>
      <c r="U33" s="139"/>
      <c r="V33" s="139"/>
      <c r="W33" s="139"/>
      <c r="X33" s="140"/>
      <c r="Y33" s="141"/>
      <c r="Z33" s="142"/>
      <c r="AA33" s="139"/>
      <c r="AB33" s="140"/>
      <c r="AC33" s="141"/>
      <c r="AD33" s="142"/>
      <c r="AE33" s="121"/>
      <c r="AF33" s="139"/>
      <c r="AG33" s="121"/>
      <c r="AH33" s="139"/>
      <c r="AI33" s="121"/>
      <c r="AJ33" s="36"/>
      <c r="AL33" s="29"/>
      <c r="AM33" s="143"/>
      <c r="AN33" s="143"/>
      <c r="AO33" s="143"/>
      <c r="AP33" s="143"/>
      <c r="AQ33" s="143"/>
      <c r="AR33" s="144"/>
      <c r="AS33" s="145"/>
      <c r="AT33" s="146"/>
      <c r="AU33" s="143"/>
      <c r="AV33" s="144"/>
      <c r="AW33" s="145"/>
      <c r="AX33" s="146"/>
      <c r="AY33" s="143"/>
      <c r="AZ33" s="144"/>
      <c r="BA33" s="145"/>
      <c r="BB33" s="146"/>
      <c r="BC33" s="185"/>
      <c r="BD33" s="36"/>
    </row>
    <row r="34" spans="1:56" s="92" customFormat="1" x14ac:dyDescent="0.35">
      <c r="A34" s="118"/>
      <c r="B34" s="46"/>
      <c r="C34" s="243" t="str">
        <f>IF(E34="","",C32+1)</f>
        <v/>
      </c>
      <c r="D34" s="46"/>
      <c r="E34" s="4"/>
      <c r="F34" s="119"/>
      <c r="H34" s="120"/>
      <c r="I34" s="13">
        <v>0</v>
      </c>
      <c r="J34" s="125"/>
      <c r="K34" s="126"/>
      <c r="L34" s="127"/>
      <c r="M34" s="13">
        <v>0</v>
      </c>
      <c r="N34" s="124"/>
      <c r="O34" s="13">
        <v>0</v>
      </c>
      <c r="P34" s="119"/>
      <c r="R34" s="120"/>
      <c r="S34" s="5"/>
      <c r="T34" s="121"/>
      <c r="U34" s="5"/>
      <c r="V34" s="121"/>
      <c r="W34" s="5"/>
      <c r="X34" s="122"/>
      <c r="Y34" s="40"/>
      <c r="Z34" s="123"/>
      <c r="AA34" s="15">
        <v>0</v>
      </c>
      <c r="AB34" s="122"/>
      <c r="AC34" s="40"/>
      <c r="AD34" s="123"/>
      <c r="AE34" s="209">
        <f>IFERROR(ROUNDUP((S34-((S34/(SUM(S34,U34,W34)))*AA34)),0),0)</f>
        <v>0</v>
      </c>
      <c r="AF34" s="121"/>
      <c r="AG34" s="209">
        <f>IFERROR(ROUNDUP((U34-((U34/(SUM(S34,U34,W34)))*AA34)),0),0)</f>
        <v>0</v>
      </c>
      <c r="AH34" s="121"/>
      <c r="AI34" s="209">
        <f>IFERROR(ROUNDDOWN((W34-((W34/(SUM(S34,U34,W34)))*AA34)),0),0)</f>
        <v>0</v>
      </c>
      <c r="AJ34" s="119"/>
      <c r="AL34" s="120"/>
      <c r="AM34" s="13"/>
      <c r="AN34" s="124"/>
      <c r="AO34" s="13"/>
      <c r="AP34" s="124"/>
      <c r="AQ34" s="13"/>
      <c r="AR34" s="125"/>
      <c r="AS34" s="126"/>
      <c r="AT34" s="127"/>
      <c r="AU34" s="210">
        <f>$I34</f>
        <v>0</v>
      </c>
      <c r="AV34" s="125"/>
      <c r="AW34" s="126"/>
      <c r="AX34" s="127"/>
      <c r="AY34" s="217">
        <f t="shared" si="0"/>
        <v>0</v>
      </c>
      <c r="AZ34" s="125"/>
      <c r="BA34" s="126"/>
      <c r="BB34" s="127"/>
      <c r="BC34" s="518">
        <f t="shared" si="1"/>
        <v>0</v>
      </c>
      <c r="BD34" s="119"/>
    </row>
    <row r="35" spans="1:56" ht="5.15" customHeight="1" x14ac:dyDescent="0.35">
      <c r="A35" s="115"/>
      <c r="B35" s="32"/>
      <c r="C35" s="46"/>
      <c r="D35" s="32"/>
      <c r="E35" s="32"/>
      <c r="F35" s="36"/>
      <c r="H35" s="29"/>
      <c r="I35" s="143"/>
      <c r="J35" s="144"/>
      <c r="K35" s="145"/>
      <c r="L35" s="146"/>
      <c r="M35" s="143"/>
      <c r="N35" s="143"/>
      <c r="O35" s="143"/>
      <c r="P35" s="36"/>
      <c r="R35" s="29"/>
      <c r="S35" s="139"/>
      <c r="T35" s="139"/>
      <c r="U35" s="139"/>
      <c r="V35" s="139"/>
      <c r="W35" s="139"/>
      <c r="X35" s="140"/>
      <c r="Y35" s="141"/>
      <c r="Z35" s="142"/>
      <c r="AA35" s="139"/>
      <c r="AB35" s="140"/>
      <c r="AC35" s="141"/>
      <c r="AD35" s="142"/>
      <c r="AE35" s="121"/>
      <c r="AF35" s="139"/>
      <c r="AG35" s="121"/>
      <c r="AH35" s="139"/>
      <c r="AI35" s="121"/>
      <c r="AJ35" s="36"/>
      <c r="AL35" s="29"/>
      <c r="AM35" s="143"/>
      <c r="AN35" s="143"/>
      <c r="AO35" s="143"/>
      <c r="AP35" s="143"/>
      <c r="AQ35" s="143"/>
      <c r="AR35" s="144"/>
      <c r="AS35" s="145"/>
      <c r="AT35" s="146"/>
      <c r="AU35" s="143"/>
      <c r="AV35" s="144"/>
      <c r="AW35" s="145"/>
      <c r="AX35" s="146"/>
      <c r="AY35" s="143"/>
      <c r="AZ35" s="144"/>
      <c r="BA35" s="145"/>
      <c r="BB35" s="146"/>
      <c r="BC35" s="185"/>
      <c r="BD35" s="36"/>
    </row>
    <row r="36" spans="1:56" s="92" customFormat="1" x14ac:dyDescent="0.35">
      <c r="A36" s="118"/>
      <c r="B36" s="46"/>
      <c r="C36" s="243" t="str">
        <f>IF(E36="","",C34+1)</f>
        <v/>
      </c>
      <c r="D36" s="46"/>
      <c r="E36" s="4"/>
      <c r="F36" s="119"/>
      <c r="H36" s="120"/>
      <c r="I36" s="13">
        <v>0</v>
      </c>
      <c r="J36" s="125"/>
      <c r="K36" s="126"/>
      <c r="L36" s="127"/>
      <c r="M36" s="13">
        <v>0</v>
      </c>
      <c r="N36" s="124"/>
      <c r="O36" s="13">
        <v>0</v>
      </c>
      <c r="P36" s="119"/>
      <c r="R36" s="120"/>
      <c r="S36" s="5"/>
      <c r="T36" s="121"/>
      <c r="U36" s="5"/>
      <c r="V36" s="121"/>
      <c r="W36" s="5"/>
      <c r="X36" s="122"/>
      <c r="Y36" s="40"/>
      <c r="Z36" s="123"/>
      <c r="AA36" s="15">
        <v>0</v>
      </c>
      <c r="AB36" s="122"/>
      <c r="AC36" s="40"/>
      <c r="AD36" s="123"/>
      <c r="AE36" s="209">
        <f>IFERROR(ROUNDUP((S36-((S36/(SUM(S36,U36,W36)))*AA36)),0),0)</f>
        <v>0</v>
      </c>
      <c r="AF36" s="121"/>
      <c r="AG36" s="209">
        <f>IFERROR(ROUNDUP((U36-((U36/(SUM(S36,U36,W36)))*AA36)),0),0)</f>
        <v>0</v>
      </c>
      <c r="AH36" s="121"/>
      <c r="AI36" s="209">
        <f>IFERROR(ROUNDDOWN((W36-((W36/(SUM(S36,U36,W36)))*AA36)),0),0)</f>
        <v>0</v>
      </c>
      <c r="AJ36" s="119"/>
      <c r="AL36" s="120"/>
      <c r="AM36" s="13"/>
      <c r="AN36" s="124"/>
      <c r="AO36" s="13"/>
      <c r="AP36" s="124"/>
      <c r="AQ36" s="13"/>
      <c r="AR36" s="125"/>
      <c r="AS36" s="126"/>
      <c r="AT36" s="127"/>
      <c r="AU36" s="210">
        <f>$I36</f>
        <v>0</v>
      </c>
      <c r="AV36" s="125"/>
      <c r="AW36" s="126"/>
      <c r="AX36" s="127"/>
      <c r="AY36" s="217">
        <f t="shared" si="0"/>
        <v>0</v>
      </c>
      <c r="AZ36" s="125"/>
      <c r="BA36" s="126"/>
      <c r="BB36" s="127"/>
      <c r="BC36" s="518">
        <f t="shared" si="1"/>
        <v>0</v>
      </c>
      <c r="BD36" s="119"/>
    </row>
    <row r="37" spans="1:56" ht="5.15" customHeight="1" x14ac:dyDescent="0.35">
      <c r="A37" s="115"/>
      <c r="B37" s="32"/>
      <c r="C37" s="46"/>
      <c r="D37" s="32"/>
      <c r="E37" s="32"/>
      <c r="F37" s="36"/>
      <c r="H37" s="29"/>
      <c r="I37" s="143"/>
      <c r="J37" s="144"/>
      <c r="K37" s="145"/>
      <c r="L37" s="146"/>
      <c r="M37" s="143"/>
      <c r="N37" s="143"/>
      <c r="O37" s="143"/>
      <c r="P37" s="36"/>
      <c r="R37" s="29"/>
      <c r="S37" s="139"/>
      <c r="T37" s="139"/>
      <c r="U37" s="139"/>
      <c r="V37" s="139"/>
      <c r="W37" s="139"/>
      <c r="X37" s="140"/>
      <c r="Y37" s="141"/>
      <c r="Z37" s="142"/>
      <c r="AA37" s="139"/>
      <c r="AB37" s="140"/>
      <c r="AC37" s="141"/>
      <c r="AD37" s="142"/>
      <c r="AE37" s="121"/>
      <c r="AF37" s="139"/>
      <c r="AG37" s="121"/>
      <c r="AH37" s="139"/>
      <c r="AI37" s="121"/>
      <c r="AJ37" s="36"/>
      <c r="AL37" s="29"/>
      <c r="AM37" s="143"/>
      <c r="AN37" s="143"/>
      <c r="AO37" s="143"/>
      <c r="AP37" s="143"/>
      <c r="AQ37" s="143"/>
      <c r="AR37" s="144"/>
      <c r="AS37" s="145"/>
      <c r="AT37" s="146"/>
      <c r="AU37" s="143"/>
      <c r="AV37" s="144"/>
      <c r="AW37" s="145"/>
      <c r="AX37" s="146"/>
      <c r="AY37" s="143"/>
      <c r="AZ37" s="144"/>
      <c r="BA37" s="145"/>
      <c r="BB37" s="146"/>
      <c r="BC37" s="185"/>
      <c r="BD37" s="36"/>
    </row>
    <row r="38" spans="1:56" s="92" customFormat="1" x14ac:dyDescent="0.35">
      <c r="A38" s="118"/>
      <c r="B38" s="46"/>
      <c r="C38" s="243" t="str">
        <f>IF(E38="","",C36+1)</f>
        <v/>
      </c>
      <c r="D38" s="46"/>
      <c r="E38" s="4"/>
      <c r="F38" s="119"/>
      <c r="H38" s="120"/>
      <c r="I38" s="13">
        <v>0</v>
      </c>
      <c r="J38" s="125"/>
      <c r="K38" s="126"/>
      <c r="L38" s="127"/>
      <c r="M38" s="13">
        <v>0</v>
      </c>
      <c r="N38" s="124"/>
      <c r="O38" s="13">
        <v>0</v>
      </c>
      <c r="P38" s="119"/>
      <c r="R38" s="120"/>
      <c r="S38" s="5"/>
      <c r="T38" s="121"/>
      <c r="U38" s="5"/>
      <c r="V38" s="121"/>
      <c r="W38" s="5"/>
      <c r="X38" s="122"/>
      <c r="Y38" s="40"/>
      <c r="Z38" s="123"/>
      <c r="AA38" s="15">
        <v>0</v>
      </c>
      <c r="AB38" s="122"/>
      <c r="AC38" s="40"/>
      <c r="AD38" s="123"/>
      <c r="AE38" s="209">
        <f>IFERROR(ROUNDUP((S38-((S38/(SUM(S38,U38,W38)))*AA38)),0),0)</f>
        <v>0</v>
      </c>
      <c r="AF38" s="121"/>
      <c r="AG38" s="209">
        <f>IFERROR(ROUNDUP((U38-((U38/(SUM(S38,U38,W38)))*AA38)),0),0)</f>
        <v>0</v>
      </c>
      <c r="AH38" s="121"/>
      <c r="AI38" s="209">
        <f>IFERROR(ROUNDDOWN((W38-((W38/(SUM(S38,U38,W38)))*AA38)),0),0)</f>
        <v>0</v>
      </c>
      <c r="AJ38" s="119"/>
      <c r="AL38" s="120"/>
      <c r="AM38" s="13"/>
      <c r="AN38" s="124"/>
      <c r="AO38" s="13"/>
      <c r="AP38" s="124"/>
      <c r="AQ38" s="13"/>
      <c r="AR38" s="125"/>
      <c r="AS38" s="126"/>
      <c r="AT38" s="127"/>
      <c r="AU38" s="210">
        <f>$I38</f>
        <v>0</v>
      </c>
      <c r="AV38" s="125"/>
      <c r="AW38" s="126"/>
      <c r="AX38" s="127"/>
      <c r="AY38" s="217">
        <f t="shared" si="0"/>
        <v>0</v>
      </c>
      <c r="AZ38" s="125"/>
      <c r="BA38" s="126"/>
      <c r="BB38" s="127"/>
      <c r="BC38" s="518">
        <f t="shared" si="1"/>
        <v>0</v>
      </c>
      <c r="BD38" s="119"/>
    </row>
    <row r="39" spans="1:56" ht="5.15" customHeight="1" x14ac:dyDescent="0.35">
      <c r="A39" s="115"/>
      <c r="B39" s="32"/>
      <c r="C39" s="46"/>
      <c r="D39" s="32"/>
      <c r="E39" s="32"/>
      <c r="F39" s="36"/>
      <c r="H39" s="29"/>
      <c r="I39" s="143"/>
      <c r="J39" s="144"/>
      <c r="K39" s="145"/>
      <c r="L39" s="146"/>
      <c r="M39" s="143"/>
      <c r="N39" s="143"/>
      <c r="O39" s="143"/>
      <c r="P39" s="36"/>
      <c r="R39" s="29"/>
      <c r="S39" s="139"/>
      <c r="T39" s="139"/>
      <c r="U39" s="139"/>
      <c r="V39" s="139"/>
      <c r="W39" s="139"/>
      <c r="X39" s="140"/>
      <c r="Y39" s="141"/>
      <c r="Z39" s="142"/>
      <c r="AA39" s="139"/>
      <c r="AB39" s="140"/>
      <c r="AC39" s="141"/>
      <c r="AD39" s="142"/>
      <c r="AE39" s="121"/>
      <c r="AF39" s="139"/>
      <c r="AG39" s="121"/>
      <c r="AH39" s="139"/>
      <c r="AI39" s="121"/>
      <c r="AJ39" s="36"/>
      <c r="AL39" s="29"/>
      <c r="AM39" s="143"/>
      <c r="AN39" s="143"/>
      <c r="AO39" s="143"/>
      <c r="AP39" s="143"/>
      <c r="AQ39" s="143"/>
      <c r="AR39" s="144"/>
      <c r="AS39" s="145"/>
      <c r="AT39" s="146"/>
      <c r="AU39" s="143"/>
      <c r="AV39" s="144"/>
      <c r="AW39" s="145"/>
      <c r="AX39" s="146"/>
      <c r="AY39" s="143"/>
      <c r="AZ39" s="144"/>
      <c r="BA39" s="145"/>
      <c r="BB39" s="146"/>
      <c r="BC39" s="185"/>
      <c r="BD39" s="36"/>
    </row>
    <row r="40" spans="1:56" s="92" customFormat="1" x14ac:dyDescent="0.35">
      <c r="A40" s="118"/>
      <c r="B40" s="46"/>
      <c r="C40" s="243" t="str">
        <f>IF(E40="","",C38+1)</f>
        <v/>
      </c>
      <c r="D40" s="46"/>
      <c r="E40" s="4"/>
      <c r="F40" s="119"/>
      <c r="H40" s="120"/>
      <c r="I40" s="13">
        <v>0</v>
      </c>
      <c r="J40" s="125"/>
      <c r="K40" s="126"/>
      <c r="L40" s="127"/>
      <c r="M40" s="13">
        <v>0</v>
      </c>
      <c r="N40" s="124"/>
      <c r="O40" s="13">
        <v>0</v>
      </c>
      <c r="P40" s="119"/>
      <c r="R40" s="120"/>
      <c r="S40" s="5"/>
      <c r="T40" s="121"/>
      <c r="U40" s="5"/>
      <c r="V40" s="121"/>
      <c r="W40" s="5"/>
      <c r="X40" s="122"/>
      <c r="Y40" s="40"/>
      <c r="Z40" s="123"/>
      <c r="AA40" s="15">
        <v>0</v>
      </c>
      <c r="AB40" s="122"/>
      <c r="AC40" s="40"/>
      <c r="AD40" s="123"/>
      <c r="AE40" s="209">
        <f>IFERROR(ROUNDUP((S40-((S40/(SUM(S40,U40,W40)))*AA40)),0),0)</f>
        <v>0</v>
      </c>
      <c r="AF40" s="121"/>
      <c r="AG40" s="209">
        <f>IFERROR(ROUNDUP((U40-((U40/(SUM(S40,U40,W40)))*AA40)),0),0)</f>
        <v>0</v>
      </c>
      <c r="AH40" s="121"/>
      <c r="AI40" s="209">
        <f>IFERROR(ROUNDDOWN((W40-((W40/(SUM(S40,U40,W40)))*AA40)),0),0)</f>
        <v>0</v>
      </c>
      <c r="AJ40" s="119"/>
      <c r="AL40" s="120"/>
      <c r="AM40" s="13"/>
      <c r="AN40" s="124"/>
      <c r="AO40" s="13"/>
      <c r="AP40" s="124"/>
      <c r="AQ40" s="13"/>
      <c r="AR40" s="125"/>
      <c r="AS40" s="126"/>
      <c r="AT40" s="127"/>
      <c r="AU40" s="210">
        <f>$I40</f>
        <v>0</v>
      </c>
      <c r="AV40" s="125"/>
      <c r="AW40" s="126"/>
      <c r="AX40" s="127"/>
      <c r="AY40" s="217">
        <f t="shared" si="0"/>
        <v>0</v>
      </c>
      <c r="AZ40" s="125"/>
      <c r="BA40" s="126"/>
      <c r="BB40" s="127"/>
      <c r="BC40" s="518">
        <f t="shared" si="1"/>
        <v>0</v>
      </c>
      <c r="BD40" s="119"/>
    </row>
    <row r="41" spans="1:56" ht="5.15" customHeight="1" x14ac:dyDescent="0.35">
      <c r="A41" s="115"/>
      <c r="B41" s="32"/>
      <c r="C41" s="46"/>
      <c r="D41" s="32"/>
      <c r="E41" s="32"/>
      <c r="F41" s="36"/>
      <c r="H41" s="29"/>
      <c r="I41" s="143"/>
      <c r="J41" s="144"/>
      <c r="K41" s="145"/>
      <c r="L41" s="146"/>
      <c r="M41" s="143"/>
      <c r="N41" s="143"/>
      <c r="O41" s="143"/>
      <c r="P41" s="36"/>
      <c r="R41" s="29"/>
      <c r="S41" s="139"/>
      <c r="T41" s="139"/>
      <c r="U41" s="139"/>
      <c r="V41" s="139"/>
      <c r="W41" s="139"/>
      <c r="X41" s="140"/>
      <c r="Y41" s="141"/>
      <c r="Z41" s="142"/>
      <c r="AA41" s="139"/>
      <c r="AB41" s="140"/>
      <c r="AC41" s="141"/>
      <c r="AD41" s="142"/>
      <c r="AE41" s="121"/>
      <c r="AF41" s="139"/>
      <c r="AG41" s="121"/>
      <c r="AH41" s="139"/>
      <c r="AI41" s="121"/>
      <c r="AJ41" s="36"/>
      <c r="AL41" s="29"/>
      <c r="AM41" s="143"/>
      <c r="AN41" s="143"/>
      <c r="AO41" s="143"/>
      <c r="AP41" s="143"/>
      <c r="AQ41" s="143"/>
      <c r="AR41" s="144"/>
      <c r="AS41" s="145"/>
      <c r="AT41" s="146"/>
      <c r="AU41" s="143"/>
      <c r="AV41" s="144"/>
      <c r="AW41" s="145"/>
      <c r="AX41" s="146"/>
      <c r="AY41" s="143"/>
      <c r="AZ41" s="144"/>
      <c r="BA41" s="145"/>
      <c r="BB41" s="146"/>
      <c r="BC41" s="185"/>
      <c r="BD41" s="36"/>
    </row>
    <row r="42" spans="1:56" s="92" customFormat="1" x14ac:dyDescent="0.35">
      <c r="A42" s="118"/>
      <c r="B42" s="46"/>
      <c r="C42" s="243" t="str">
        <f>IF(E42="","",C40+1)</f>
        <v/>
      </c>
      <c r="D42" s="46"/>
      <c r="E42" s="4"/>
      <c r="F42" s="119"/>
      <c r="H42" s="120"/>
      <c r="I42" s="13">
        <v>0</v>
      </c>
      <c r="J42" s="125"/>
      <c r="K42" s="126"/>
      <c r="L42" s="127"/>
      <c r="M42" s="13">
        <v>0</v>
      </c>
      <c r="N42" s="124"/>
      <c r="O42" s="13">
        <v>0</v>
      </c>
      <c r="P42" s="119"/>
      <c r="R42" s="120"/>
      <c r="S42" s="5"/>
      <c r="T42" s="121"/>
      <c r="U42" s="5"/>
      <c r="V42" s="121"/>
      <c r="W42" s="5"/>
      <c r="X42" s="122"/>
      <c r="Y42" s="40"/>
      <c r="Z42" s="123"/>
      <c r="AA42" s="15">
        <v>0</v>
      </c>
      <c r="AB42" s="122"/>
      <c r="AC42" s="40"/>
      <c r="AD42" s="123"/>
      <c r="AE42" s="209">
        <f>IFERROR(ROUNDUP((S42-((S42/(SUM(S42,U42,W42)))*AA42)),0),0)</f>
        <v>0</v>
      </c>
      <c r="AF42" s="121"/>
      <c r="AG42" s="209">
        <f>IFERROR(ROUNDUP((U42-((U42/(SUM(S42,U42,W42)))*AA42)),0),0)</f>
        <v>0</v>
      </c>
      <c r="AH42" s="121"/>
      <c r="AI42" s="209">
        <f>IFERROR(ROUNDDOWN((W42-((W42/(SUM(S42,U42,W42)))*AA42)),0),0)</f>
        <v>0</v>
      </c>
      <c r="AJ42" s="119"/>
      <c r="AL42" s="120"/>
      <c r="AM42" s="13"/>
      <c r="AN42" s="124"/>
      <c r="AO42" s="13"/>
      <c r="AP42" s="124"/>
      <c r="AQ42" s="13"/>
      <c r="AR42" s="125"/>
      <c r="AS42" s="126"/>
      <c r="AT42" s="127"/>
      <c r="AU42" s="210">
        <f>$I42</f>
        <v>0</v>
      </c>
      <c r="AV42" s="125"/>
      <c r="AW42" s="126"/>
      <c r="AX42" s="127"/>
      <c r="AY42" s="217">
        <f t="shared" si="0"/>
        <v>0</v>
      </c>
      <c r="AZ42" s="125"/>
      <c r="BA42" s="126"/>
      <c r="BB42" s="127"/>
      <c r="BC42" s="518">
        <f t="shared" si="1"/>
        <v>0</v>
      </c>
      <c r="BD42" s="119"/>
    </row>
    <row r="43" spans="1:56" ht="5.15" customHeight="1" x14ac:dyDescent="0.35">
      <c r="A43" s="115"/>
      <c r="B43" s="32"/>
      <c r="C43" s="46"/>
      <c r="D43" s="32"/>
      <c r="E43" s="32"/>
      <c r="F43" s="36"/>
      <c r="H43" s="29"/>
      <c r="I43" s="143"/>
      <c r="J43" s="144"/>
      <c r="K43" s="145"/>
      <c r="L43" s="146"/>
      <c r="M43" s="143"/>
      <c r="N43" s="143"/>
      <c r="O43" s="143"/>
      <c r="P43" s="36"/>
      <c r="R43" s="29"/>
      <c r="S43" s="139"/>
      <c r="T43" s="139"/>
      <c r="U43" s="139"/>
      <c r="V43" s="139"/>
      <c r="W43" s="139"/>
      <c r="X43" s="140"/>
      <c r="Y43" s="141"/>
      <c r="Z43" s="142"/>
      <c r="AA43" s="139"/>
      <c r="AB43" s="140"/>
      <c r="AC43" s="141"/>
      <c r="AD43" s="142"/>
      <c r="AE43" s="121"/>
      <c r="AF43" s="139"/>
      <c r="AG43" s="121"/>
      <c r="AH43" s="139"/>
      <c r="AI43" s="121"/>
      <c r="AJ43" s="36"/>
      <c r="AL43" s="29"/>
      <c r="AM43" s="143"/>
      <c r="AN43" s="143"/>
      <c r="AO43" s="143"/>
      <c r="AP43" s="143"/>
      <c r="AQ43" s="143"/>
      <c r="AR43" s="144"/>
      <c r="AS43" s="145"/>
      <c r="AT43" s="146"/>
      <c r="AU43" s="143"/>
      <c r="AV43" s="144"/>
      <c r="AW43" s="145"/>
      <c r="AX43" s="146"/>
      <c r="AY43" s="143"/>
      <c r="AZ43" s="144"/>
      <c r="BA43" s="145"/>
      <c r="BB43" s="146"/>
      <c r="BC43" s="185"/>
      <c r="BD43" s="36"/>
    </row>
    <row r="44" spans="1:56" s="92" customFormat="1" x14ac:dyDescent="0.35">
      <c r="A44" s="118"/>
      <c r="B44" s="46"/>
      <c r="C44" s="243" t="str">
        <f>IF(E44="","",C42+1)</f>
        <v/>
      </c>
      <c r="D44" s="46"/>
      <c r="E44" s="4"/>
      <c r="F44" s="119"/>
      <c r="H44" s="120"/>
      <c r="I44" s="13">
        <v>0</v>
      </c>
      <c r="J44" s="125"/>
      <c r="K44" s="126"/>
      <c r="L44" s="127"/>
      <c r="M44" s="13">
        <v>0</v>
      </c>
      <c r="N44" s="124"/>
      <c r="O44" s="13">
        <v>0</v>
      </c>
      <c r="P44" s="119"/>
      <c r="R44" s="120"/>
      <c r="S44" s="5"/>
      <c r="T44" s="121"/>
      <c r="U44" s="5"/>
      <c r="V44" s="121"/>
      <c r="W44" s="5"/>
      <c r="X44" s="122"/>
      <c r="Y44" s="40"/>
      <c r="Z44" s="123"/>
      <c r="AA44" s="15">
        <v>0</v>
      </c>
      <c r="AB44" s="122"/>
      <c r="AC44" s="40"/>
      <c r="AD44" s="123"/>
      <c r="AE44" s="209">
        <f>IFERROR(ROUNDUP((S44-((S44/(SUM(S44,U44,W44)))*AA44)),0),0)</f>
        <v>0</v>
      </c>
      <c r="AF44" s="121"/>
      <c r="AG44" s="209">
        <f>IFERROR(ROUNDUP((U44-((U44/(SUM(S44,U44,W44)))*AA44)),0),0)</f>
        <v>0</v>
      </c>
      <c r="AH44" s="121"/>
      <c r="AI44" s="209">
        <f>IFERROR(ROUNDDOWN((W44-((W44/(SUM(S44,U44,W44)))*AA44)),0),0)</f>
        <v>0</v>
      </c>
      <c r="AJ44" s="119"/>
      <c r="AL44" s="120"/>
      <c r="AM44" s="13"/>
      <c r="AN44" s="124"/>
      <c r="AO44" s="13"/>
      <c r="AP44" s="124"/>
      <c r="AQ44" s="13"/>
      <c r="AR44" s="125"/>
      <c r="AS44" s="126"/>
      <c r="AT44" s="127"/>
      <c r="AU44" s="210">
        <f>$I44</f>
        <v>0</v>
      </c>
      <c r="AV44" s="125"/>
      <c r="AW44" s="126"/>
      <c r="AX44" s="127"/>
      <c r="AY44" s="217">
        <f t="shared" si="0"/>
        <v>0</v>
      </c>
      <c r="AZ44" s="125"/>
      <c r="BA44" s="126"/>
      <c r="BB44" s="127"/>
      <c r="BC44" s="518">
        <f t="shared" si="1"/>
        <v>0</v>
      </c>
      <c r="BD44" s="119"/>
    </row>
    <row r="45" spans="1:56" ht="5.15" customHeight="1" x14ac:dyDescent="0.35">
      <c r="A45" s="115"/>
      <c r="B45" s="32"/>
      <c r="C45" s="46"/>
      <c r="D45" s="32"/>
      <c r="E45" s="32"/>
      <c r="F45" s="36"/>
      <c r="H45" s="29"/>
      <c r="I45" s="143"/>
      <c r="J45" s="144"/>
      <c r="K45" s="145"/>
      <c r="L45" s="146"/>
      <c r="M45" s="143"/>
      <c r="N45" s="143"/>
      <c r="O45" s="143"/>
      <c r="P45" s="36"/>
      <c r="R45" s="29"/>
      <c r="S45" s="139"/>
      <c r="T45" s="139"/>
      <c r="U45" s="139"/>
      <c r="V45" s="139"/>
      <c r="W45" s="139"/>
      <c r="X45" s="140"/>
      <c r="Y45" s="141"/>
      <c r="Z45" s="142"/>
      <c r="AA45" s="139"/>
      <c r="AB45" s="140"/>
      <c r="AC45" s="141"/>
      <c r="AD45" s="142"/>
      <c r="AE45" s="121"/>
      <c r="AF45" s="139"/>
      <c r="AG45" s="121"/>
      <c r="AH45" s="139"/>
      <c r="AI45" s="121"/>
      <c r="AJ45" s="36"/>
      <c r="AL45" s="29"/>
      <c r="AM45" s="143"/>
      <c r="AN45" s="143"/>
      <c r="AO45" s="143"/>
      <c r="AP45" s="143"/>
      <c r="AQ45" s="143"/>
      <c r="AR45" s="144"/>
      <c r="AS45" s="145"/>
      <c r="AT45" s="146"/>
      <c r="AU45" s="143"/>
      <c r="AV45" s="144"/>
      <c r="AW45" s="145"/>
      <c r="AX45" s="146"/>
      <c r="AY45" s="143"/>
      <c r="AZ45" s="144"/>
      <c r="BA45" s="145"/>
      <c r="BB45" s="146"/>
      <c r="BC45" s="185"/>
      <c r="BD45" s="36"/>
    </row>
    <row r="46" spans="1:56" s="92" customFormat="1" x14ac:dyDescent="0.35">
      <c r="A46" s="118"/>
      <c r="B46" s="46"/>
      <c r="C46" s="243" t="str">
        <f>IF(E46="","",C44+1)</f>
        <v/>
      </c>
      <c r="D46" s="46"/>
      <c r="E46" s="4"/>
      <c r="F46" s="119"/>
      <c r="H46" s="120"/>
      <c r="I46" s="13">
        <v>0</v>
      </c>
      <c r="J46" s="125"/>
      <c r="K46" s="126"/>
      <c r="L46" s="127"/>
      <c r="M46" s="13">
        <v>0</v>
      </c>
      <c r="N46" s="124"/>
      <c r="O46" s="13">
        <v>0</v>
      </c>
      <c r="P46" s="119"/>
      <c r="R46" s="120"/>
      <c r="S46" s="5"/>
      <c r="T46" s="121"/>
      <c r="U46" s="5"/>
      <c r="V46" s="121"/>
      <c r="W46" s="5"/>
      <c r="X46" s="122"/>
      <c r="Y46" s="40"/>
      <c r="Z46" s="123"/>
      <c r="AA46" s="15">
        <v>0</v>
      </c>
      <c r="AB46" s="122"/>
      <c r="AC46" s="40"/>
      <c r="AD46" s="123"/>
      <c r="AE46" s="209">
        <f>IFERROR(ROUNDUP((S46-((S46/(SUM(S46,U46,W46)))*AA46)),0),0)</f>
        <v>0</v>
      </c>
      <c r="AF46" s="121"/>
      <c r="AG46" s="209">
        <f>IFERROR(ROUNDUP((U46-((U46/(SUM(S46,U46,W46)))*AA46)),0),0)</f>
        <v>0</v>
      </c>
      <c r="AH46" s="121"/>
      <c r="AI46" s="209">
        <f>IFERROR(ROUNDDOWN((W46-((W46/(SUM(S46,U46,W46)))*AA46)),0),0)</f>
        <v>0</v>
      </c>
      <c r="AJ46" s="119"/>
      <c r="AL46" s="120"/>
      <c r="AM46" s="13"/>
      <c r="AN46" s="124"/>
      <c r="AO46" s="13"/>
      <c r="AP46" s="124"/>
      <c r="AQ46" s="13"/>
      <c r="AR46" s="125"/>
      <c r="AS46" s="126"/>
      <c r="AT46" s="127"/>
      <c r="AU46" s="210">
        <f>$I46</f>
        <v>0</v>
      </c>
      <c r="AV46" s="125"/>
      <c r="AW46" s="126"/>
      <c r="AX46" s="127"/>
      <c r="AY46" s="217">
        <f t="shared" si="0"/>
        <v>0</v>
      </c>
      <c r="AZ46" s="125"/>
      <c r="BA46" s="126"/>
      <c r="BB46" s="127"/>
      <c r="BC46" s="518">
        <f t="shared" si="1"/>
        <v>0</v>
      </c>
      <c r="BD46" s="119"/>
    </row>
    <row r="47" spans="1:56" ht="5.15" customHeight="1" x14ac:dyDescent="0.35">
      <c r="A47" s="115"/>
      <c r="B47" s="32"/>
      <c r="C47" s="46"/>
      <c r="D47" s="32"/>
      <c r="E47" s="32"/>
      <c r="F47" s="36"/>
      <c r="H47" s="29"/>
      <c r="I47" s="143"/>
      <c r="J47" s="144"/>
      <c r="K47" s="145"/>
      <c r="L47" s="146"/>
      <c r="M47" s="143"/>
      <c r="N47" s="143"/>
      <c r="O47" s="143"/>
      <c r="P47" s="36"/>
      <c r="R47" s="29"/>
      <c r="S47" s="139"/>
      <c r="T47" s="139"/>
      <c r="U47" s="139"/>
      <c r="V47" s="139"/>
      <c r="W47" s="139"/>
      <c r="X47" s="140"/>
      <c r="Y47" s="141"/>
      <c r="Z47" s="142"/>
      <c r="AA47" s="139"/>
      <c r="AB47" s="140"/>
      <c r="AC47" s="141"/>
      <c r="AD47" s="142"/>
      <c r="AE47" s="121"/>
      <c r="AF47" s="139"/>
      <c r="AG47" s="121"/>
      <c r="AH47" s="139"/>
      <c r="AI47" s="121"/>
      <c r="AJ47" s="36"/>
      <c r="AL47" s="29"/>
      <c r="AM47" s="143"/>
      <c r="AN47" s="143"/>
      <c r="AO47" s="143"/>
      <c r="AP47" s="143"/>
      <c r="AQ47" s="143"/>
      <c r="AR47" s="144"/>
      <c r="AS47" s="145"/>
      <c r="AT47" s="146"/>
      <c r="AU47" s="143"/>
      <c r="AV47" s="144"/>
      <c r="AW47" s="145"/>
      <c r="AX47" s="146"/>
      <c r="AY47" s="143"/>
      <c r="AZ47" s="144"/>
      <c r="BA47" s="145"/>
      <c r="BB47" s="146"/>
      <c r="BC47" s="185"/>
      <c r="BD47" s="36"/>
    </row>
    <row r="48" spans="1:56" s="92" customFormat="1" x14ac:dyDescent="0.35">
      <c r="A48" s="118"/>
      <c r="B48" s="46"/>
      <c r="C48" s="243" t="str">
        <f>IF(E48="","",C46+1)</f>
        <v/>
      </c>
      <c r="D48" s="46"/>
      <c r="E48" s="4"/>
      <c r="F48" s="119"/>
      <c r="H48" s="120"/>
      <c r="I48" s="13">
        <v>0</v>
      </c>
      <c r="J48" s="125"/>
      <c r="K48" s="126"/>
      <c r="L48" s="127"/>
      <c r="M48" s="13">
        <v>0</v>
      </c>
      <c r="N48" s="124"/>
      <c r="O48" s="13">
        <v>0</v>
      </c>
      <c r="P48" s="119"/>
      <c r="R48" s="120"/>
      <c r="S48" s="5"/>
      <c r="T48" s="121"/>
      <c r="U48" s="5"/>
      <c r="V48" s="121"/>
      <c r="W48" s="5"/>
      <c r="X48" s="122"/>
      <c r="Y48" s="40"/>
      <c r="Z48" s="123"/>
      <c r="AA48" s="15">
        <v>0</v>
      </c>
      <c r="AB48" s="122"/>
      <c r="AC48" s="40"/>
      <c r="AD48" s="123"/>
      <c r="AE48" s="209">
        <f>IFERROR(ROUNDUP((S48-((S48/(SUM(S48,U48,W48)))*AA48)),0),0)</f>
        <v>0</v>
      </c>
      <c r="AF48" s="121"/>
      <c r="AG48" s="209">
        <f>IFERROR(ROUNDUP((U48-((U48/(SUM(S48,U48,W48)))*AA48)),0),0)</f>
        <v>0</v>
      </c>
      <c r="AH48" s="121"/>
      <c r="AI48" s="209">
        <f>IFERROR(ROUNDDOWN((W48-((W48/(SUM(S48,U48,W48)))*AA48)),0),0)</f>
        <v>0</v>
      </c>
      <c r="AJ48" s="119"/>
      <c r="AL48" s="120"/>
      <c r="AM48" s="13"/>
      <c r="AN48" s="124"/>
      <c r="AO48" s="13"/>
      <c r="AP48" s="124"/>
      <c r="AQ48" s="13"/>
      <c r="AR48" s="125"/>
      <c r="AS48" s="126"/>
      <c r="AT48" s="127"/>
      <c r="AU48" s="210">
        <f>$I48</f>
        <v>0</v>
      </c>
      <c r="AV48" s="125"/>
      <c r="AW48" s="126"/>
      <c r="AX48" s="127"/>
      <c r="AY48" s="217">
        <f t="shared" si="0"/>
        <v>0</v>
      </c>
      <c r="AZ48" s="125"/>
      <c r="BA48" s="126"/>
      <c r="BB48" s="127"/>
      <c r="BC48" s="518">
        <f t="shared" si="1"/>
        <v>0</v>
      </c>
      <c r="BD48" s="119"/>
    </row>
    <row r="49" spans="1:56" ht="5.15" customHeight="1" x14ac:dyDescent="0.35">
      <c r="A49" s="115"/>
      <c r="B49" s="32"/>
      <c r="C49" s="46"/>
      <c r="D49" s="32"/>
      <c r="E49" s="32"/>
      <c r="F49" s="36"/>
      <c r="H49" s="29"/>
      <c r="I49" s="143"/>
      <c r="J49" s="144"/>
      <c r="K49" s="145"/>
      <c r="L49" s="146"/>
      <c r="M49" s="143"/>
      <c r="N49" s="143"/>
      <c r="O49" s="143"/>
      <c r="P49" s="36"/>
      <c r="R49" s="29"/>
      <c r="S49" s="139"/>
      <c r="T49" s="139"/>
      <c r="U49" s="139"/>
      <c r="V49" s="139"/>
      <c r="W49" s="139"/>
      <c r="X49" s="140"/>
      <c r="Y49" s="141"/>
      <c r="Z49" s="142"/>
      <c r="AA49" s="139"/>
      <c r="AB49" s="140"/>
      <c r="AC49" s="141"/>
      <c r="AD49" s="142"/>
      <c r="AE49" s="121"/>
      <c r="AF49" s="139"/>
      <c r="AG49" s="121"/>
      <c r="AH49" s="139"/>
      <c r="AI49" s="121"/>
      <c r="AJ49" s="36"/>
      <c r="AL49" s="29"/>
      <c r="AM49" s="143"/>
      <c r="AN49" s="143"/>
      <c r="AO49" s="143"/>
      <c r="AP49" s="143"/>
      <c r="AQ49" s="143"/>
      <c r="AR49" s="144"/>
      <c r="AS49" s="145"/>
      <c r="AT49" s="146"/>
      <c r="AU49" s="143"/>
      <c r="AV49" s="144"/>
      <c r="AW49" s="145"/>
      <c r="AX49" s="146"/>
      <c r="AY49" s="143"/>
      <c r="AZ49" s="144"/>
      <c r="BA49" s="145"/>
      <c r="BB49" s="146"/>
      <c r="BC49" s="185"/>
      <c r="BD49" s="36"/>
    </row>
    <row r="50" spans="1:56" s="92" customFormat="1" x14ac:dyDescent="0.35">
      <c r="A50" s="118"/>
      <c r="B50" s="46"/>
      <c r="C50" s="243" t="str">
        <f>IF(E50="","",C48+1)</f>
        <v/>
      </c>
      <c r="D50" s="46"/>
      <c r="E50" s="4"/>
      <c r="F50" s="119"/>
      <c r="H50" s="120"/>
      <c r="I50" s="13">
        <v>0</v>
      </c>
      <c r="J50" s="125"/>
      <c r="K50" s="126"/>
      <c r="L50" s="127"/>
      <c r="M50" s="13">
        <v>0</v>
      </c>
      <c r="N50" s="124"/>
      <c r="O50" s="13">
        <v>0</v>
      </c>
      <c r="P50" s="119"/>
      <c r="R50" s="120"/>
      <c r="S50" s="5"/>
      <c r="T50" s="121"/>
      <c r="U50" s="5"/>
      <c r="V50" s="121"/>
      <c r="W50" s="5"/>
      <c r="X50" s="122"/>
      <c r="Y50" s="40"/>
      <c r="Z50" s="123"/>
      <c r="AA50" s="15">
        <v>0</v>
      </c>
      <c r="AB50" s="122"/>
      <c r="AC50" s="40"/>
      <c r="AD50" s="123"/>
      <c r="AE50" s="209">
        <f>IFERROR(ROUNDUP((S50-((S50/(SUM(S50,U50,W50)))*AA50)),0),0)</f>
        <v>0</v>
      </c>
      <c r="AF50" s="121"/>
      <c r="AG50" s="209">
        <f>IFERROR(ROUNDUP((U50-((U50/(SUM(S50,U50,W50)))*AA50)),0),0)</f>
        <v>0</v>
      </c>
      <c r="AH50" s="121"/>
      <c r="AI50" s="209">
        <f>IFERROR(ROUNDDOWN((W50-((W50/(SUM(S50,U50,W50)))*AA50)),0),0)</f>
        <v>0</v>
      </c>
      <c r="AJ50" s="119"/>
      <c r="AL50" s="120"/>
      <c r="AM50" s="13"/>
      <c r="AN50" s="124"/>
      <c r="AO50" s="13"/>
      <c r="AP50" s="124"/>
      <c r="AQ50" s="13"/>
      <c r="AR50" s="125"/>
      <c r="AS50" s="126"/>
      <c r="AT50" s="127"/>
      <c r="AU50" s="210">
        <f>$I50</f>
        <v>0</v>
      </c>
      <c r="AV50" s="125"/>
      <c r="AW50" s="126"/>
      <c r="AX50" s="127"/>
      <c r="AY50" s="217">
        <f t="shared" si="0"/>
        <v>0</v>
      </c>
      <c r="AZ50" s="125"/>
      <c r="BA50" s="126"/>
      <c r="BB50" s="127"/>
      <c r="BC50" s="518">
        <f t="shared" si="1"/>
        <v>0</v>
      </c>
      <c r="BD50" s="119"/>
    </row>
    <row r="51" spans="1:56" ht="5.15" customHeight="1" x14ac:dyDescent="0.35">
      <c r="A51" s="115"/>
      <c r="B51" s="32"/>
      <c r="C51" s="46"/>
      <c r="D51" s="32"/>
      <c r="E51" s="32"/>
      <c r="F51" s="36"/>
      <c r="H51" s="29"/>
      <c r="I51" s="143"/>
      <c r="J51" s="144"/>
      <c r="K51" s="145"/>
      <c r="L51" s="146"/>
      <c r="M51" s="143"/>
      <c r="N51" s="143"/>
      <c r="O51" s="143"/>
      <c r="P51" s="36"/>
      <c r="R51" s="29"/>
      <c r="S51" s="139"/>
      <c r="T51" s="139"/>
      <c r="U51" s="139"/>
      <c r="V51" s="139"/>
      <c r="W51" s="139"/>
      <c r="X51" s="140"/>
      <c r="Y51" s="141"/>
      <c r="Z51" s="142"/>
      <c r="AA51" s="139"/>
      <c r="AB51" s="140"/>
      <c r="AC51" s="141"/>
      <c r="AD51" s="142"/>
      <c r="AE51" s="121"/>
      <c r="AF51" s="139"/>
      <c r="AG51" s="121"/>
      <c r="AH51" s="139"/>
      <c r="AI51" s="121"/>
      <c r="AJ51" s="36"/>
      <c r="AL51" s="29"/>
      <c r="AM51" s="143"/>
      <c r="AN51" s="143"/>
      <c r="AO51" s="143"/>
      <c r="AP51" s="143"/>
      <c r="AQ51" s="143"/>
      <c r="AR51" s="144"/>
      <c r="AS51" s="145"/>
      <c r="AT51" s="146"/>
      <c r="AU51" s="143"/>
      <c r="AV51" s="144"/>
      <c r="AW51" s="145"/>
      <c r="AX51" s="146"/>
      <c r="AY51" s="143"/>
      <c r="AZ51" s="144"/>
      <c r="BA51" s="145"/>
      <c r="BB51" s="146"/>
      <c r="BC51" s="185"/>
      <c r="BD51" s="36"/>
    </row>
    <row r="52" spans="1:56" s="92" customFormat="1" x14ac:dyDescent="0.35">
      <c r="A52" s="118"/>
      <c r="B52" s="46"/>
      <c r="C52" s="243" t="str">
        <f>IF(E52="","",C50+1)</f>
        <v/>
      </c>
      <c r="D52" s="46"/>
      <c r="E52" s="4"/>
      <c r="F52" s="119"/>
      <c r="H52" s="120"/>
      <c r="I52" s="13">
        <v>0</v>
      </c>
      <c r="J52" s="125"/>
      <c r="K52" s="126"/>
      <c r="L52" s="127"/>
      <c r="M52" s="13">
        <v>0</v>
      </c>
      <c r="N52" s="124"/>
      <c r="O52" s="13">
        <v>0</v>
      </c>
      <c r="P52" s="119"/>
      <c r="R52" s="120"/>
      <c r="S52" s="5"/>
      <c r="T52" s="121"/>
      <c r="U52" s="5"/>
      <c r="V52" s="121"/>
      <c r="W52" s="5"/>
      <c r="X52" s="122"/>
      <c r="Y52" s="40"/>
      <c r="Z52" s="123"/>
      <c r="AA52" s="15">
        <v>0</v>
      </c>
      <c r="AB52" s="122"/>
      <c r="AC52" s="40"/>
      <c r="AD52" s="123"/>
      <c r="AE52" s="209">
        <f>IFERROR(ROUNDUP((S52-((S52/(SUM(S52,U52,W52)))*AA52)),0),0)</f>
        <v>0</v>
      </c>
      <c r="AF52" s="121"/>
      <c r="AG52" s="209">
        <f>IFERROR(ROUNDUP((U52-((U52/(SUM(S52,U52,W52)))*AA52)),0),0)</f>
        <v>0</v>
      </c>
      <c r="AH52" s="121"/>
      <c r="AI52" s="209">
        <f>IFERROR(ROUNDDOWN((W52-((W52/(SUM(S52,U52,W52)))*AA52)),0),0)</f>
        <v>0</v>
      </c>
      <c r="AJ52" s="119"/>
      <c r="AL52" s="120"/>
      <c r="AM52" s="13"/>
      <c r="AN52" s="124"/>
      <c r="AO52" s="13"/>
      <c r="AP52" s="124"/>
      <c r="AQ52" s="13"/>
      <c r="AR52" s="125"/>
      <c r="AS52" s="126"/>
      <c r="AT52" s="127"/>
      <c r="AU52" s="210">
        <f>$I52</f>
        <v>0</v>
      </c>
      <c r="AV52" s="125"/>
      <c r="AW52" s="126"/>
      <c r="AX52" s="127"/>
      <c r="AY52" s="217">
        <f t="shared" si="0"/>
        <v>0</v>
      </c>
      <c r="AZ52" s="125"/>
      <c r="BA52" s="126"/>
      <c r="BB52" s="127"/>
      <c r="BC52" s="518">
        <f t="shared" si="1"/>
        <v>0</v>
      </c>
      <c r="BD52" s="119"/>
    </row>
    <row r="53" spans="1:56" ht="5.15" customHeight="1" x14ac:dyDescent="0.35">
      <c r="A53" s="115"/>
      <c r="B53" s="32"/>
      <c r="C53" s="46"/>
      <c r="D53" s="32"/>
      <c r="E53" s="32"/>
      <c r="F53" s="36"/>
      <c r="H53" s="29"/>
      <c r="I53" s="143"/>
      <c r="J53" s="144"/>
      <c r="K53" s="145"/>
      <c r="L53" s="146"/>
      <c r="M53" s="143"/>
      <c r="N53" s="143"/>
      <c r="O53" s="143"/>
      <c r="P53" s="36"/>
      <c r="R53" s="29"/>
      <c r="S53" s="139"/>
      <c r="T53" s="139"/>
      <c r="U53" s="139"/>
      <c r="V53" s="139"/>
      <c r="W53" s="139"/>
      <c r="X53" s="140"/>
      <c r="Y53" s="141"/>
      <c r="Z53" s="142"/>
      <c r="AA53" s="139"/>
      <c r="AB53" s="140"/>
      <c r="AC53" s="141"/>
      <c r="AD53" s="142"/>
      <c r="AE53" s="121"/>
      <c r="AF53" s="139"/>
      <c r="AG53" s="121"/>
      <c r="AH53" s="139"/>
      <c r="AI53" s="121"/>
      <c r="AJ53" s="36"/>
      <c r="AL53" s="29"/>
      <c r="AM53" s="143"/>
      <c r="AN53" s="143"/>
      <c r="AO53" s="143"/>
      <c r="AP53" s="143"/>
      <c r="AQ53" s="143"/>
      <c r="AR53" s="144"/>
      <c r="AS53" s="145"/>
      <c r="AT53" s="146"/>
      <c r="AU53" s="143"/>
      <c r="AV53" s="144"/>
      <c r="AW53" s="145"/>
      <c r="AX53" s="146"/>
      <c r="AY53" s="143"/>
      <c r="AZ53" s="144"/>
      <c r="BA53" s="145"/>
      <c r="BB53" s="146"/>
      <c r="BC53" s="185"/>
      <c r="BD53" s="36"/>
    </row>
    <row r="54" spans="1:56" s="92" customFormat="1" x14ac:dyDescent="0.35">
      <c r="A54" s="118"/>
      <c r="B54" s="46"/>
      <c r="C54" s="243" t="str">
        <f>IF(E54="","",C52+1)</f>
        <v/>
      </c>
      <c r="D54" s="46"/>
      <c r="E54" s="4"/>
      <c r="F54" s="119"/>
      <c r="H54" s="120"/>
      <c r="I54" s="13">
        <v>0</v>
      </c>
      <c r="J54" s="125"/>
      <c r="K54" s="126"/>
      <c r="L54" s="127"/>
      <c r="M54" s="13">
        <v>0</v>
      </c>
      <c r="N54" s="124"/>
      <c r="O54" s="13">
        <v>0</v>
      </c>
      <c r="P54" s="119"/>
      <c r="R54" s="120"/>
      <c r="S54" s="5"/>
      <c r="T54" s="121"/>
      <c r="U54" s="5"/>
      <c r="V54" s="121"/>
      <c r="W54" s="5"/>
      <c r="X54" s="122"/>
      <c r="Y54" s="40"/>
      <c r="Z54" s="123"/>
      <c r="AA54" s="15">
        <v>0</v>
      </c>
      <c r="AB54" s="122"/>
      <c r="AC54" s="40"/>
      <c r="AD54" s="123"/>
      <c r="AE54" s="209">
        <f>IFERROR(ROUNDUP((S54-((S54/(SUM(S54,U54,W54)))*AA54)),0),0)</f>
        <v>0</v>
      </c>
      <c r="AF54" s="121"/>
      <c r="AG54" s="209">
        <f>IFERROR(ROUNDUP((U54-((U54/(SUM(S54,U54,W54)))*AA54)),0),0)</f>
        <v>0</v>
      </c>
      <c r="AH54" s="121"/>
      <c r="AI54" s="209">
        <f>IFERROR(ROUNDDOWN((W54-((W54/(SUM(S54,U54,W54)))*AA54)),0),0)</f>
        <v>0</v>
      </c>
      <c r="AJ54" s="119"/>
      <c r="AL54" s="120"/>
      <c r="AM54" s="13"/>
      <c r="AN54" s="124"/>
      <c r="AO54" s="13"/>
      <c r="AP54" s="124"/>
      <c r="AQ54" s="13"/>
      <c r="AR54" s="125"/>
      <c r="AS54" s="126"/>
      <c r="AT54" s="127"/>
      <c r="AU54" s="210">
        <f>$I54</f>
        <v>0</v>
      </c>
      <c r="AV54" s="125"/>
      <c r="AW54" s="126"/>
      <c r="AX54" s="127"/>
      <c r="AY54" s="217">
        <f t="shared" si="0"/>
        <v>0</v>
      </c>
      <c r="AZ54" s="125"/>
      <c r="BA54" s="126"/>
      <c r="BB54" s="127"/>
      <c r="BC54" s="518">
        <f t="shared" si="1"/>
        <v>0</v>
      </c>
      <c r="BD54" s="119"/>
    </row>
    <row r="55" spans="1:56" ht="5.15" customHeight="1" x14ac:dyDescent="0.35">
      <c r="A55" s="115"/>
      <c r="B55" s="32"/>
      <c r="C55" s="46"/>
      <c r="D55" s="32"/>
      <c r="E55" s="32"/>
      <c r="F55" s="36"/>
      <c r="H55" s="29"/>
      <c r="I55" s="143"/>
      <c r="J55" s="144"/>
      <c r="K55" s="145"/>
      <c r="L55" s="146"/>
      <c r="M55" s="143"/>
      <c r="N55" s="143"/>
      <c r="O55" s="143"/>
      <c r="P55" s="36"/>
      <c r="R55" s="29"/>
      <c r="S55" s="139"/>
      <c r="T55" s="139"/>
      <c r="U55" s="139"/>
      <c r="V55" s="139"/>
      <c r="W55" s="139"/>
      <c r="X55" s="140"/>
      <c r="Y55" s="141"/>
      <c r="Z55" s="142"/>
      <c r="AA55" s="139"/>
      <c r="AB55" s="140"/>
      <c r="AC55" s="141"/>
      <c r="AD55" s="142"/>
      <c r="AE55" s="121"/>
      <c r="AF55" s="139"/>
      <c r="AG55" s="121"/>
      <c r="AH55" s="139"/>
      <c r="AI55" s="121"/>
      <c r="AJ55" s="36"/>
      <c r="AL55" s="29"/>
      <c r="AM55" s="143"/>
      <c r="AN55" s="143"/>
      <c r="AO55" s="143"/>
      <c r="AP55" s="143"/>
      <c r="AQ55" s="143"/>
      <c r="AR55" s="144"/>
      <c r="AS55" s="145"/>
      <c r="AT55" s="146"/>
      <c r="AU55" s="143"/>
      <c r="AV55" s="144"/>
      <c r="AW55" s="145"/>
      <c r="AX55" s="146"/>
      <c r="AY55" s="143"/>
      <c r="AZ55" s="144"/>
      <c r="BA55" s="145"/>
      <c r="BB55" s="146"/>
      <c r="BC55" s="185"/>
      <c r="BD55" s="36"/>
    </row>
    <row r="56" spans="1:56" s="92" customFormat="1" x14ac:dyDescent="0.35">
      <c r="A56" s="118"/>
      <c r="B56" s="46"/>
      <c r="C56" s="243" t="str">
        <f>IF(E56="","",C54+1)</f>
        <v/>
      </c>
      <c r="D56" s="46"/>
      <c r="E56" s="4"/>
      <c r="F56" s="119"/>
      <c r="H56" s="120"/>
      <c r="I56" s="13">
        <v>0</v>
      </c>
      <c r="J56" s="125"/>
      <c r="K56" s="126"/>
      <c r="L56" s="127"/>
      <c r="M56" s="13">
        <v>0</v>
      </c>
      <c r="N56" s="124"/>
      <c r="O56" s="13">
        <v>0</v>
      </c>
      <c r="P56" s="119"/>
      <c r="R56" s="120"/>
      <c r="S56" s="5"/>
      <c r="T56" s="121"/>
      <c r="U56" s="5"/>
      <c r="V56" s="121"/>
      <c r="W56" s="5"/>
      <c r="X56" s="122"/>
      <c r="Y56" s="40"/>
      <c r="Z56" s="123"/>
      <c r="AA56" s="15">
        <v>0</v>
      </c>
      <c r="AB56" s="122"/>
      <c r="AC56" s="40"/>
      <c r="AD56" s="123"/>
      <c r="AE56" s="209">
        <f>IFERROR(ROUNDUP((S56-((S56/(SUM(S56,U56,W56)))*AA56)),0),0)</f>
        <v>0</v>
      </c>
      <c r="AF56" s="121"/>
      <c r="AG56" s="209">
        <f>IFERROR(ROUNDUP((U56-((U56/(SUM(S56,U56,W56)))*AA56)),0),0)</f>
        <v>0</v>
      </c>
      <c r="AH56" s="121"/>
      <c r="AI56" s="209">
        <f>IFERROR(ROUNDDOWN((W56-((W56/(SUM(S56,U56,W56)))*AA56)),0),0)</f>
        <v>0</v>
      </c>
      <c r="AJ56" s="119"/>
      <c r="AL56" s="120"/>
      <c r="AM56" s="13"/>
      <c r="AN56" s="124"/>
      <c r="AO56" s="13"/>
      <c r="AP56" s="124"/>
      <c r="AQ56" s="13"/>
      <c r="AR56" s="125"/>
      <c r="AS56" s="126"/>
      <c r="AT56" s="127"/>
      <c r="AU56" s="210">
        <f>$I56</f>
        <v>0</v>
      </c>
      <c r="AV56" s="125"/>
      <c r="AW56" s="126"/>
      <c r="AX56" s="127"/>
      <c r="AY56" s="217">
        <f t="shared" si="0"/>
        <v>0</v>
      </c>
      <c r="AZ56" s="125"/>
      <c r="BA56" s="126"/>
      <c r="BB56" s="127"/>
      <c r="BC56" s="518">
        <f t="shared" si="1"/>
        <v>0</v>
      </c>
      <c r="BD56" s="119"/>
    </row>
    <row r="57" spans="1:56" ht="5.15" customHeight="1" x14ac:dyDescent="0.35">
      <c r="A57" s="115"/>
      <c r="B57" s="32"/>
      <c r="C57" s="46"/>
      <c r="D57" s="32"/>
      <c r="E57" s="32"/>
      <c r="F57" s="36"/>
      <c r="H57" s="29"/>
      <c r="I57" s="143"/>
      <c r="J57" s="144"/>
      <c r="K57" s="145"/>
      <c r="L57" s="146"/>
      <c r="M57" s="143"/>
      <c r="N57" s="143"/>
      <c r="O57" s="143"/>
      <c r="P57" s="36"/>
      <c r="R57" s="29"/>
      <c r="S57" s="139"/>
      <c r="T57" s="139"/>
      <c r="U57" s="139"/>
      <c r="V57" s="139"/>
      <c r="W57" s="139"/>
      <c r="X57" s="140"/>
      <c r="Y57" s="141"/>
      <c r="Z57" s="142"/>
      <c r="AA57" s="139"/>
      <c r="AB57" s="140"/>
      <c r="AC57" s="141"/>
      <c r="AD57" s="142"/>
      <c r="AE57" s="121"/>
      <c r="AF57" s="139"/>
      <c r="AG57" s="121"/>
      <c r="AH57" s="139"/>
      <c r="AI57" s="121"/>
      <c r="AJ57" s="36"/>
      <c r="AL57" s="29"/>
      <c r="AM57" s="143"/>
      <c r="AN57" s="143"/>
      <c r="AO57" s="143"/>
      <c r="AP57" s="143"/>
      <c r="AQ57" s="143"/>
      <c r="AR57" s="144"/>
      <c r="AS57" s="145"/>
      <c r="AT57" s="146"/>
      <c r="AU57" s="143"/>
      <c r="AV57" s="144"/>
      <c r="AW57" s="145"/>
      <c r="AX57" s="146"/>
      <c r="AY57" s="143"/>
      <c r="AZ57" s="144"/>
      <c r="BA57" s="145"/>
      <c r="BB57" s="146"/>
      <c r="BC57" s="185"/>
      <c r="BD57" s="36"/>
    </row>
    <row r="58" spans="1:56" s="92" customFormat="1" x14ac:dyDescent="0.35">
      <c r="A58" s="118"/>
      <c r="B58" s="46"/>
      <c r="C58" s="243" t="str">
        <f>IF(E58="","",C56+1)</f>
        <v/>
      </c>
      <c r="D58" s="46"/>
      <c r="E58" s="4"/>
      <c r="F58" s="119"/>
      <c r="H58" s="120"/>
      <c r="I58" s="13">
        <v>0</v>
      </c>
      <c r="J58" s="125"/>
      <c r="K58" s="126"/>
      <c r="L58" s="127"/>
      <c r="M58" s="13">
        <v>0</v>
      </c>
      <c r="N58" s="124"/>
      <c r="O58" s="13">
        <v>0</v>
      </c>
      <c r="P58" s="119"/>
      <c r="R58" s="120"/>
      <c r="S58" s="5"/>
      <c r="T58" s="121"/>
      <c r="U58" s="5"/>
      <c r="V58" s="121"/>
      <c r="W58" s="5"/>
      <c r="X58" s="122"/>
      <c r="Y58" s="40"/>
      <c r="Z58" s="123"/>
      <c r="AA58" s="15">
        <v>0</v>
      </c>
      <c r="AB58" s="122"/>
      <c r="AC58" s="40"/>
      <c r="AD58" s="123"/>
      <c r="AE58" s="209">
        <f>IFERROR(ROUNDUP((S58-((S58/(SUM(S58,U58,W58)))*AA58)),0),0)</f>
        <v>0</v>
      </c>
      <c r="AF58" s="121"/>
      <c r="AG58" s="209">
        <f>IFERROR(ROUNDUP((U58-((U58/(SUM(S58,U58,W58)))*AA58)),0),0)</f>
        <v>0</v>
      </c>
      <c r="AH58" s="121"/>
      <c r="AI58" s="209">
        <f>IFERROR(ROUNDDOWN((W58-((W58/(SUM(S58,U58,W58)))*AA58)),0),0)</f>
        <v>0</v>
      </c>
      <c r="AJ58" s="119"/>
      <c r="AL58" s="120"/>
      <c r="AM58" s="13"/>
      <c r="AN58" s="124"/>
      <c r="AO58" s="13"/>
      <c r="AP58" s="124"/>
      <c r="AQ58" s="13"/>
      <c r="AR58" s="125"/>
      <c r="AS58" s="126"/>
      <c r="AT58" s="127"/>
      <c r="AU58" s="210">
        <f>$I58</f>
        <v>0</v>
      </c>
      <c r="AV58" s="125"/>
      <c r="AW58" s="126"/>
      <c r="AX58" s="127"/>
      <c r="AY58" s="217">
        <f t="shared" si="0"/>
        <v>0</v>
      </c>
      <c r="AZ58" s="125"/>
      <c r="BA58" s="126"/>
      <c r="BB58" s="127"/>
      <c r="BC58" s="518">
        <f t="shared" si="1"/>
        <v>0</v>
      </c>
      <c r="BD58" s="119"/>
    </row>
    <row r="59" spans="1:56" ht="5.15" customHeight="1" x14ac:dyDescent="0.35">
      <c r="A59" s="115"/>
      <c r="B59" s="32"/>
      <c r="C59" s="46"/>
      <c r="D59" s="32"/>
      <c r="E59" s="32"/>
      <c r="F59" s="36"/>
      <c r="H59" s="29"/>
      <c r="I59" s="143"/>
      <c r="J59" s="144"/>
      <c r="K59" s="145"/>
      <c r="L59" s="146"/>
      <c r="M59" s="143"/>
      <c r="N59" s="143"/>
      <c r="O59" s="143"/>
      <c r="P59" s="36"/>
      <c r="R59" s="29"/>
      <c r="S59" s="139"/>
      <c r="T59" s="139"/>
      <c r="U59" s="139"/>
      <c r="V59" s="139"/>
      <c r="W59" s="139"/>
      <c r="X59" s="140"/>
      <c r="Y59" s="141"/>
      <c r="Z59" s="142"/>
      <c r="AA59" s="139"/>
      <c r="AB59" s="140"/>
      <c r="AC59" s="141"/>
      <c r="AD59" s="142"/>
      <c r="AE59" s="121"/>
      <c r="AF59" s="139"/>
      <c r="AG59" s="121"/>
      <c r="AH59" s="139"/>
      <c r="AI59" s="121"/>
      <c r="AJ59" s="36"/>
      <c r="AL59" s="29"/>
      <c r="AM59" s="143"/>
      <c r="AN59" s="143"/>
      <c r="AO59" s="143"/>
      <c r="AP59" s="143"/>
      <c r="AQ59" s="143"/>
      <c r="AR59" s="144"/>
      <c r="AS59" s="145"/>
      <c r="AT59" s="146"/>
      <c r="AU59" s="143"/>
      <c r="AV59" s="144"/>
      <c r="AW59" s="145"/>
      <c r="AX59" s="146"/>
      <c r="AY59" s="143"/>
      <c r="AZ59" s="144"/>
      <c r="BA59" s="145"/>
      <c r="BB59" s="146"/>
      <c r="BC59" s="185"/>
      <c r="BD59" s="36"/>
    </row>
    <row r="60" spans="1:56" s="92" customFormat="1" x14ac:dyDescent="0.35">
      <c r="A60" s="118"/>
      <c r="B60" s="46"/>
      <c r="C60" s="243" t="str">
        <f>IF(E60="","",C58+1)</f>
        <v/>
      </c>
      <c r="D60" s="46"/>
      <c r="E60" s="4"/>
      <c r="F60" s="119"/>
      <c r="H60" s="120"/>
      <c r="I60" s="13">
        <v>0</v>
      </c>
      <c r="J60" s="125"/>
      <c r="K60" s="126"/>
      <c r="L60" s="127"/>
      <c r="M60" s="13">
        <v>0</v>
      </c>
      <c r="N60" s="124"/>
      <c r="O60" s="13">
        <v>0</v>
      </c>
      <c r="P60" s="119"/>
      <c r="R60" s="120"/>
      <c r="S60" s="5"/>
      <c r="T60" s="121"/>
      <c r="U60" s="5"/>
      <c r="V60" s="121"/>
      <c r="W60" s="5"/>
      <c r="X60" s="122"/>
      <c r="Y60" s="40"/>
      <c r="Z60" s="123"/>
      <c r="AA60" s="15">
        <v>0</v>
      </c>
      <c r="AB60" s="122"/>
      <c r="AC60" s="40"/>
      <c r="AD60" s="123"/>
      <c r="AE60" s="209">
        <f>IFERROR(ROUNDUP((S60-((S60/(SUM(S60,U60,W60)))*AA60)),0),0)</f>
        <v>0</v>
      </c>
      <c r="AF60" s="121"/>
      <c r="AG60" s="209">
        <f>IFERROR(ROUNDUP((U60-((U60/(SUM(S60,U60,W60)))*AA60)),0),0)</f>
        <v>0</v>
      </c>
      <c r="AH60" s="121"/>
      <c r="AI60" s="209">
        <f>IFERROR(ROUNDDOWN((W60-((W60/(SUM(S60,U60,W60)))*AA60)),0),0)</f>
        <v>0</v>
      </c>
      <c r="AJ60" s="119"/>
      <c r="AL60" s="120"/>
      <c r="AM60" s="13"/>
      <c r="AN60" s="124"/>
      <c r="AO60" s="13"/>
      <c r="AP60" s="124"/>
      <c r="AQ60" s="13"/>
      <c r="AR60" s="125"/>
      <c r="AS60" s="126"/>
      <c r="AT60" s="127"/>
      <c r="AU60" s="210">
        <f>$I60</f>
        <v>0</v>
      </c>
      <c r="AV60" s="125"/>
      <c r="AW60" s="126"/>
      <c r="AX60" s="127"/>
      <c r="AY60" s="217">
        <f t="shared" si="0"/>
        <v>0</v>
      </c>
      <c r="AZ60" s="125"/>
      <c r="BA60" s="126"/>
      <c r="BB60" s="127"/>
      <c r="BC60" s="518">
        <f t="shared" si="1"/>
        <v>0</v>
      </c>
      <c r="BD60" s="119"/>
    </row>
    <row r="61" spans="1:56" ht="5.15" customHeight="1" x14ac:dyDescent="0.35">
      <c r="A61" s="115"/>
      <c r="B61" s="32"/>
      <c r="C61" s="46"/>
      <c r="D61" s="32"/>
      <c r="E61" s="32"/>
      <c r="F61" s="36"/>
      <c r="H61" s="29"/>
      <c r="I61" s="143"/>
      <c r="J61" s="144"/>
      <c r="K61" s="145"/>
      <c r="L61" s="146"/>
      <c r="M61" s="143"/>
      <c r="N61" s="143"/>
      <c r="O61" s="143"/>
      <c r="P61" s="36"/>
      <c r="R61" s="29"/>
      <c r="S61" s="139"/>
      <c r="T61" s="139"/>
      <c r="U61" s="139"/>
      <c r="V61" s="139"/>
      <c r="W61" s="139"/>
      <c r="X61" s="140"/>
      <c r="Y61" s="141"/>
      <c r="Z61" s="142"/>
      <c r="AA61" s="139"/>
      <c r="AB61" s="140"/>
      <c r="AC61" s="141"/>
      <c r="AD61" s="142"/>
      <c r="AE61" s="121"/>
      <c r="AF61" s="139"/>
      <c r="AG61" s="121"/>
      <c r="AH61" s="139"/>
      <c r="AI61" s="121"/>
      <c r="AJ61" s="36"/>
      <c r="AL61" s="29"/>
      <c r="AM61" s="143"/>
      <c r="AN61" s="143"/>
      <c r="AO61" s="143"/>
      <c r="AP61" s="143"/>
      <c r="AQ61" s="143"/>
      <c r="AR61" s="144"/>
      <c r="AS61" s="145"/>
      <c r="AT61" s="146"/>
      <c r="AU61" s="143"/>
      <c r="AV61" s="144"/>
      <c r="AW61" s="145"/>
      <c r="AX61" s="146"/>
      <c r="AY61" s="143"/>
      <c r="AZ61" s="144"/>
      <c r="BA61" s="145"/>
      <c r="BB61" s="146"/>
      <c r="BC61" s="185"/>
      <c r="BD61" s="36"/>
    </row>
    <row r="62" spans="1:56" s="92" customFormat="1" x14ac:dyDescent="0.35">
      <c r="A62" s="118"/>
      <c r="B62" s="46"/>
      <c r="C62" s="243" t="str">
        <f>IF(E62="","",C60+1)</f>
        <v/>
      </c>
      <c r="D62" s="46"/>
      <c r="E62" s="4"/>
      <c r="F62" s="119"/>
      <c r="H62" s="120"/>
      <c r="I62" s="13">
        <v>0</v>
      </c>
      <c r="J62" s="125"/>
      <c r="K62" s="126"/>
      <c r="L62" s="127"/>
      <c r="M62" s="13">
        <v>0</v>
      </c>
      <c r="N62" s="124"/>
      <c r="O62" s="13">
        <v>0</v>
      </c>
      <c r="P62" s="119"/>
      <c r="R62" s="120"/>
      <c r="S62" s="5"/>
      <c r="T62" s="121"/>
      <c r="U62" s="5"/>
      <c r="V62" s="121"/>
      <c r="W62" s="5"/>
      <c r="X62" s="122"/>
      <c r="Y62" s="40"/>
      <c r="Z62" s="123"/>
      <c r="AA62" s="15">
        <v>0</v>
      </c>
      <c r="AB62" s="122"/>
      <c r="AC62" s="40"/>
      <c r="AD62" s="123"/>
      <c r="AE62" s="209">
        <f>IFERROR(ROUNDUP((S62-((S62/(SUM(S62,U62,W62)))*AA62)),0),0)</f>
        <v>0</v>
      </c>
      <c r="AF62" s="121"/>
      <c r="AG62" s="209">
        <f>IFERROR(ROUNDUP((U62-((U62/(SUM(S62,U62,W62)))*AA62)),0),0)</f>
        <v>0</v>
      </c>
      <c r="AH62" s="121"/>
      <c r="AI62" s="209">
        <f>IFERROR(ROUNDDOWN((W62-((W62/(SUM(S62,U62,W62)))*AA62)),0),0)</f>
        <v>0</v>
      </c>
      <c r="AJ62" s="119"/>
      <c r="AL62" s="120"/>
      <c r="AM62" s="13"/>
      <c r="AN62" s="124"/>
      <c r="AO62" s="13"/>
      <c r="AP62" s="124"/>
      <c r="AQ62" s="13"/>
      <c r="AR62" s="125"/>
      <c r="AS62" s="126"/>
      <c r="AT62" s="127"/>
      <c r="AU62" s="210">
        <f>$I62</f>
        <v>0</v>
      </c>
      <c r="AV62" s="125"/>
      <c r="AW62" s="126"/>
      <c r="AX62" s="127"/>
      <c r="AY62" s="217">
        <f t="shared" si="0"/>
        <v>0</v>
      </c>
      <c r="AZ62" s="125"/>
      <c r="BA62" s="126"/>
      <c r="BB62" s="127"/>
      <c r="BC62" s="518">
        <f t="shared" si="1"/>
        <v>0</v>
      </c>
      <c r="BD62" s="119"/>
    </row>
    <row r="63" spans="1:56" ht="5.15" customHeight="1" x14ac:dyDescent="0.35">
      <c r="A63" s="115"/>
      <c r="B63" s="32"/>
      <c r="C63" s="46"/>
      <c r="D63" s="32"/>
      <c r="E63" s="32"/>
      <c r="F63" s="36"/>
      <c r="H63" s="29"/>
      <c r="I63" s="143"/>
      <c r="J63" s="144"/>
      <c r="K63" s="145"/>
      <c r="L63" s="146"/>
      <c r="M63" s="143"/>
      <c r="N63" s="143"/>
      <c r="O63" s="143"/>
      <c r="P63" s="36"/>
      <c r="R63" s="29"/>
      <c r="S63" s="139"/>
      <c r="T63" s="139"/>
      <c r="U63" s="139"/>
      <c r="V63" s="139"/>
      <c r="W63" s="139"/>
      <c r="X63" s="140"/>
      <c r="Y63" s="141"/>
      <c r="Z63" s="142"/>
      <c r="AA63" s="139"/>
      <c r="AB63" s="140"/>
      <c r="AC63" s="141"/>
      <c r="AD63" s="142"/>
      <c r="AE63" s="121"/>
      <c r="AF63" s="139"/>
      <c r="AG63" s="121"/>
      <c r="AH63" s="139"/>
      <c r="AI63" s="121"/>
      <c r="AJ63" s="36"/>
      <c r="AL63" s="29"/>
      <c r="AM63" s="143"/>
      <c r="AN63" s="143"/>
      <c r="AO63" s="143"/>
      <c r="AP63" s="143"/>
      <c r="AQ63" s="143"/>
      <c r="AR63" s="144"/>
      <c r="AS63" s="145"/>
      <c r="AT63" s="146"/>
      <c r="AU63" s="143"/>
      <c r="AV63" s="144"/>
      <c r="AW63" s="145"/>
      <c r="AX63" s="146"/>
      <c r="AY63" s="143"/>
      <c r="AZ63" s="144"/>
      <c r="BA63" s="145"/>
      <c r="BB63" s="146"/>
      <c r="BC63" s="185"/>
      <c r="BD63" s="36"/>
    </row>
    <row r="64" spans="1:56" s="92" customFormat="1" x14ac:dyDescent="0.35">
      <c r="A64" s="118"/>
      <c r="B64" s="46"/>
      <c r="C64" s="243" t="str">
        <f>IF(E64="","",C62+1)</f>
        <v/>
      </c>
      <c r="D64" s="46"/>
      <c r="E64" s="4"/>
      <c r="F64" s="119"/>
      <c r="H64" s="120"/>
      <c r="I64" s="13">
        <v>0</v>
      </c>
      <c r="J64" s="125"/>
      <c r="K64" s="126"/>
      <c r="L64" s="127"/>
      <c r="M64" s="13">
        <v>0</v>
      </c>
      <c r="N64" s="124"/>
      <c r="O64" s="13">
        <v>0</v>
      </c>
      <c r="P64" s="119"/>
      <c r="R64" s="120"/>
      <c r="S64" s="5"/>
      <c r="T64" s="121"/>
      <c r="U64" s="5"/>
      <c r="V64" s="121"/>
      <c r="W64" s="5"/>
      <c r="X64" s="122"/>
      <c r="Y64" s="40"/>
      <c r="Z64" s="123"/>
      <c r="AA64" s="15">
        <v>0</v>
      </c>
      <c r="AB64" s="122"/>
      <c r="AC64" s="40"/>
      <c r="AD64" s="123"/>
      <c r="AE64" s="209">
        <f>IFERROR(ROUNDUP((S64-((S64/(SUM(S64,U64,W64)))*AA64)),0),0)</f>
        <v>0</v>
      </c>
      <c r="AF64" s="121"/>
      <c r="AG64" s="209">
        <f>IFERROR(ROUNDUP((U64-((U64/(SUM(S64,U64,W64)))*AA64)),0),0)</f>
        <v>0</v>
      </c>
      <c r="AH64" s="121"/>
      <c r="AI64" s="209">
        <f>IFERROR(ROUNDDOWN((W64-((W64/(SUM(S64,U64,W64)))*AA64)),0),0)</f>
        <v>0</v>
      </c>
      <c r="AJ64" s="119"/>
      <c r="AL64" s="120"/>
      <c r="AM64" s="13"/>
      <c r="AN64" s="124"/>
      <c r="AO64" s="13"/>
      <c r="AP64" s="124"/>
      <c r="AQ64" s="13"/>
      <c r="AR64" s="125"/>
      <c r="AS64" s="126"/>
      <c r="AT64" s="127"/>
      <c r="AU64" s="210">
        <f>$I64</f>
        <v>0</v>
      </c>
      <c r="AV64" s="125"/>
      <c r="AW64" s="126"/>
      <c r="AX64" s="127"/>
      <c r="AY64" s="217">
        <f t="shared" si="0"/>
        <v>0</v>
      </c>
      <c r="AZ64" s="125"/>
      <c r="BA64" s="126"/>
      <c r="BB64" s="127"/>
      <c r="BC64" s="518">
        <f t="shared" si="1"/>
        <v>0</v>
      </c>
      <c r="BD64" s="119"/>
    </row>
    <row r="65" spans="1:56" ht="5.15" customHeight="1" x14ac:dyDescent="0.35">
      <c r="A65" s="115"/>
      <c r="B65" s="32"/>
      <c r="C65" s="46"/>
      <c r="D65" s="32"/>
      <c r="E65" s="32"/>
      <c r="F65" s="36"/>
      <c r="H65" s="29"/>
      <c r="I65" s="143"/>
      <c r="J65" s="144"/>
      <c r="K65" s="145"/>
      <c r="L65" s="146"/>
      <c r="M65" s="143"/>
      <c r="N65" s="143"/>
      <c r="O65" s="143"/>
      <c r="P65" s="36"/>
      <c r="R65" s="29"/>
      <c r="S65" s="139"/>
      <c r="T65" s="139"/>
      <c r="U65" s="139"/>
      <c r="V65" s="139"/>
      <c r="W65" s="139"/>
      <c r="X65" s="140"/>
      <c r="Y65" s="141"/>
      <c r="Z65" s="142"/>
      <c r="AA65" s="139"/>
      <c r="AB65" s="140"/>
      <c r="AC65" s="141"/>
      <c r="AD65" s="142"/>
      <c r="AE65" s="121"/>
      <c r="AF65" s="139"/>
      <c r="AG65" s="121"/>
      <c r="AH65" s="139"/>
      <c r="AI65" s="121"/>
      <c r="AJ65" s="36"/>
      <c r="AL65" s="29"/>
      <c r="AM65" s="143"/>
      <c r="AN65" s="143"/>
      <c r="AO65" s="143"/>
      <c r="AP65" s="143"/>
      <c r="AQ65" s="143"/>
      <c r="AR65" s="144"/>
      <c r="AS65" s="145"/>
      <c r="AT65" s="146"/>
      <c r="AU65" s="143"/>
      <c r="AV65" s="144"/>
      <c r="AW65" s="145"/>
      <c r="AX65" s="146"/>
      <c r="AY65" s="143"/>
      <c r="AZ65" s="144"/>
      <c r="BA65" s="145"/>
      <c r="BB65" s="146"/>
      <c r="BC65" s="185"/>
      <c r="BD65" s="36"/>
    </row>
    <row r="66" spans="1:56" s="92" customFormat="1" x14ac:dyDescent="0.35">
      <c r="A66" s="118"/>
      <c r="B66" s="46"/>
      <c r="C66" s="243" t="str">
        <f>IF(E66="","",C64+1)</f>
        <v/>
      </c>
      <c r="D66" s="46"/>
      <c r="E66" s="4"/>
      <c r="F66" s="119"/>
      <c r="H66" s="120"/>
      <c r="I66" s="13">
        <v>0</v>
      </c>
      <c r="J66" s="125"/>
      <c r="K66" s="126"/>
      <c r="L66" s="127"/>
      <c r="M66" s="13">
        <v>0</v>
      </c>
      <c r="N66" s="124"/>
      <c r="O66" s="13">
        <v>0</v>
      </c>
      <c r="P66" s="119"/>
      <c r="R66" s="120"/>
      <c r="S66" s="5"/>
      <c r="T66" s="121"/>
      <c r="U66" s="5"/>
      <c r="V66" s="121"/>
      <c r="W66" s="5"/>
      <c r="X66" s="122"/>
      <c r="Y66" s="40"/>
      <c r="Z66" s="123"/>
      <c r="AA66" s="15">
        <v>0</v>
      </c>
      <c r="AB66" s="122"/>
      <c r="AC66" s="40"/>
      <c r="AD66" s="123"/>
      <c r="AE66" s="209">
        <f>IFERROR(ROUNDUP((S66-((S66/(SUM(S66,U66,W66)))*AA66)),0),0)</f>
        <v>0</v>
      </c>
      <c r="AF66" s="121"/>
      <c r="AG66" s="209">
        <f>IFERROR(ROUNDUP((U66-((U66/(SUM(S66,U66,W66)))*AA66)),0),0)</f>
        <v>0</v>
      </c>
      <c r="AH66" s="121"/>
      <c r="AI66" s="209">
        <f>IFERROR(ROUNDDOWN((W66-((W66/(SUM(S66,U66,W66)))*AA66)),0),0)</f>
        <v>0</v>
      </c>
      <c r="AJ66" s="119"/>
      <c r="AL66" s="120"/>
      <c r="AM66" s="13"/>
      <c r="AN66" s="124"/>
      <c r="AO66" s="13"/>
      <c r="AP66" s="124"/>
      <c r="AQ66" s="13"/>
      <c r="AR66" s="125"/>
      <c r="AS66" s="126"/>
      <c r="AT66" s="127"/>
      <c r="AU66" s="210">
        <f>$I66</f>
        <v>0</v>
      </c>
      <c r="AV66" s="125"/>
      <c r="AW66" s="126"/>
      <c r="AX66" s="127"/>
      <c r="AY66" s="217">
        <f t="shared" si="0"/>
        <v>0</v>
      </c>
      <c r="AZ66" s="125"/>
      <c r="BA66" s="126"/>
      <c r="BB66" s="127"/>
      <c r="BC66" s="518">
        <f t="shared" si="1"/>
        <v>0</v>
      </c>
      <c r="BD66" s="119"/>
    </row>
    <row r="67" spans="1:56" ht="5.15" customHeight="1" x14ac:dyDescent="0.35">
      <c r="A67" s="115"/>
      <c r="B67" s="32"/>
      <c r="C67" s="46"/>
      <c r="D67" s="32"/>
      <c r="E67" s="32"/>
      <c r="F67" s="36"/>
      <c r="H67" s="29"/>
      <c r="I67" s="143"/>
      <c r="J67" s="144"/>
      <c r="K67" s="145"/>
      <c r="L67" s="146"/>
      <c r="M67" s="143"/>
      <c r="N67" s="143"/>
      <c r="O67" s="143"/>
      <c r="P67" s="36"/>
      <c r="R67" s="29"/>
      <c r="S67" s="139"/>
      <c r="T67" s="139"/>
      <c r="U67" s="139"/>
      <c r="V67" s="139"/>
      <c r="W67" s="139"/>
      <c r="X67" s="140"/>
      <c r="Y67" s="141"/>
      <c r="Z67" s="142"/>
      <c r="AA67" s="139"/>
      <c r="AB67" s="140"/>
      <c r="AC67" s="141"/>
      <c r="AD67" s="142"/>
      <c r="AE67" s="121"/>
      <c r="AF67" s="139"/>
      <c r="AG67" s="121"/>
      <c r="AH67" s="139"/>
      <c r="AI67" s="121"/>
      <c r="AJ67" s="36"/>
      <c r="AL67" s="29"/>
      <c r="AM67" s="143"/>
      <c r="AN67" s="143"/>
      <c r="AO67" s="143"/>
      <c r="AP67" s="143"/>
      <c r="AQ67" s="143"/>
      <c r="AR67" s="144"/>
      <c r="AS67" s="145"/>
      <c r="AT67" s="146"/>
      <c r="AU67" s="143"/>
      <c r="AV67" s="144"/>
      <c r="AW67" s="145"/>
      <c r="AX67" s="146"/>
      <c r="AY67" s="143"/>
      <c r="AZ67" s="144"/>
      <c r="BA67" s="145"/>
      <c r="BB67" s="146"/>
      <c r="BC67" s="185"/>
      <c r="BD67" s="36"/>
    </row>
    <row r="68" spans="1:56" s="92" customFormat="1" x14ac:dyDescent="0.35">
      <c r="A68" s="118"/>
      <c r="B68" s="46"/>
      <c r="C68" s="243" t="str">
        <f>IF(E68="","",C66+1)</f>
        <v/>
      </c>
      <c r="D68" s="46"/>
      <c r="E68" s="4"/>
      <c r="F68" s="119"/>
      <c r="H68" s="120"/>
      <c r="I68" s="13">
        <v>0</v>
      </c>
      <c r="J68" s="125"/>
      <c r="K68" s="126"/>
      <c r="L68" s="127"/>
      <c r="M68" s="13">
        <v>0</v>
      </c>
      <c r="N68" s="124"/>
      <c r="O68" s="13">
        <v>0</v>
      </c>
      <c r="P68" s="119"/>
      <c r="R68" s="120"/>
      <c r="S68" s="5"/>
      <c r="T68" s="121"/>
      <c r="U68" s="5"/>
      <c r="V68" s="121"/>
      <c r="W68" s="5"/>
      <c r="X68" s="122"/>
      <c r="Y68" s="40"/>
      <c r="Z68" s="123"/>
      <c r="AA68" s="15">
        <v>0</v>
      </c>
      <c r="AB68" s="122"/>
      <c r="AC68" s="40"/>
      <c r="AD68" s="123"/>
      <c r="AE68" s="209">
        <f>IFERROR(ROUNDUP((S68-((S68/(SUM(S68,U68,W68)))*AA68)),0),0)</f>
        <v>0</v>
      </c>
      <c r="AF68" s="121"/>
      <c r="AG68" s="209">
        <f>IFERROR(ROUNDUP((U68-((U68/(SUM(S68,U68,W68)))*AA68)),0),0)</f>
        <v>0</v>
      </c>
      <c r="AH68" s="121"/>
      <c r="AI68" s="209">
        <f>IFERROR(ROUNDDOWN((W68-((W68/(SUM(S68,U68,W68)))*AA68)),0),0)</f>
        <v>0</v>
      </c>
      <c r="AJ68" s="119"/>
      <c r="AL68" s="120"/>
      <c r="AM68" s="13"/>
      <c r="AN68" s="124"/>
      <c r="AO68" s="13"/>
      <c r="AP68" s="124"/>
      <c r="AQ68" s="13"/>
      <c r="AR68" s="125"/>
      <c r="AS68" s="126"/>
      <c r="AT68" s="127"/>
      <c r="AU68" s="210">
        <f>$I68</f>
        <v>0</v>
      </c>
      <c r="AV68" s="125"/>
      <c r="AW68" s="126"/>
      <c r="AX68" s="127"/>
      <c r="AY68" s="217">
        <f t="shared" si="0"/>
        <v>0</v>
      </c>
      <c r="AZ68" s="125"/>
      <c r="BA68" s="126"/>
      <c r="BB68" s="127"/>
      <c r="BC68" s="518">
        <f t="shared" si="1"/>
        <v>0</v>
      </c>
      <c r="BD68" s="119"/>
    </row>
    <row r="69" spans="1:56" ht="5.15" customHeight="1" x14ac:dyDescent="0.35">
      <c r="A69" s="115"/>
      <c r="B69" s="32"/>
      <c r="C69" s="46"/>
      <c r="D69" s="32"/>
      <c r="E69" s="32"/>
      <c r="F69" s="36"/>
      <c r="H69" s="29"/>
      <c r="I69" s="143"/>
      <c r="J69" s="144"/>
      <c r="K69" s="145"/>
      <c r="L69" s="146"/>
      <c r="M69" s="143"/>
      <c r="N69" s="143"/>
      <c r="O69" s="143"/>
      <c r="P69" s="36"/>
      <c r="R69" s="29"/>
      <c r="S69" s="139"/>
      <c r="T69" s="139"/>
      <c r="U69" s="139"/>
      <c r="V69" s="139"/>
      <c r="W69" s="139"/>
      <c r="X69" s="140"/>
      <c r="Y69" s="141"/>
      <c r="Z69" s="142"/>
      <c r="AA69" s="139"/>
      <c r="AB69" s="140"/>
      <c r="AC69" s="141"/>
      <c r="AD69" s="142"/>
      <c r="AE69" s="121"/>
      <c r="AF69" s="139"/>
      <c r="AG69" s="121"/>
      <c r="AH69" s="139"/>
      <c r="AI69" s="121"/>
      <c r="AJ69" s="36"/>
      <c r="AL69" s="29"/>
      <c r="AM69" s="143"/>
      <c r="AN69" s="143"/>
      <c r="AO69" s="143"/>
      <c r="AP69" s="143"/>
      <c r="AQ69" s="143"/>
      <c r="AR69" s="144"/>
      <c r="AS69" s="145"/>
      <c r="AT69" s="146"/>
      <c r="AU69" s="143"/>
      <c r="AV69" s="144"/>
      <c r="AW69" s="145"/>
      <c r="AX69" s="146"/>
      <c r="AY69" s="143"/>
      <c r="AZ69" s="144"/>
      <c r="BA69" s="145"/>
      <c r="BB69" s="146"/>
      <c r="BC69" s="185"/>
      <c r="BD69" s="36"/>
    </row>
    <row r="70" spans="1:56" s="92" customFormat="1" x14ac:dyDescent="0.35">
      <c r="A70" s="118"/>
      <c r="B70" s="46"/>
      <c r="C70" s="243" t="str">
        <f>IF(E70="","",C68+1)</f>
        <v/>
      </c>
      <c r="D70" s="46"/>
      <c r="E70" s="4"/>
      <c r="F70" s="119"/>
      <c r="H70" s="120"/>
      <c r="I70" s="13">
        <v>0</v>
      </c>
      <c r="J70" s="125"/>
      <c r="K70" s="126"/>
      <c r="L70" s="127"/>
      <c r="M70" s="13">
        <v>0</v>
      </c>
      <c r="N70" s="124"/>
      <c r="O70" s="13">
        <v>0</v>
      </c>
      <c r="P70" s="119"/>
      <c r="R70" s="120"/>
      <c r="S70" s="5"/>
      <c r="T70" s="121"/>
      <c r="U70" s="5"/>
      <c r="V70" s="121"/>
      <c r="W70" s="5"/>
      <c r="X70" s="122"/>
      <c r="Y70" s="40"/>
      <c r="Z70" s="123"/>
      <c r="AA70" s="15">
        <v>0</v>
      </c>
      <c r="AB70" s="122"/>
      <c r="AC70" s="40"/>
      <c r="AD70" s="123"/>
      <c r="AE70" s="209">
        <f>IFERROR(ROUNDUP((S70-((S70/(SUM(S70,U70,W70)))*AA70)),0),0)</f>
        <v>0</v>
      </c>
      <c r="AF70" s="121"/>
      <c r="AG70" s="209">
        <f>IFERROR(ROUNDUP((U70-((U70/(SUM(S70,U70,W70)))*AA70)),0),0)</f>
        <v>0</v>
      </c>
      <c r="AH70" s="121"/>
      <c r="AI70" s="209">
        <f>IFERROR(ROUNDDOWN((W70-((W70/(SUM(S70,U70,W70)))*AA70)),0),0)</f>
        <v>0</v>
      </c>
      <c r="AJ70" s="119"/>
      <c r="AL70" s="120"/>
      <c r="AM70" s="13"/>
      <c r="AN70" s="124"/>
      <c r="AO70" s="13"/>
      <c r="AP70" s="124"/>
      <c r="AQ70" s="13"/>
      <c r="AR70" s="125"/>
      <c r="AS70" s="126"/>
      <c r="AT70" s="127"/>
      <c r="AU70" s="210">
        <f>$I70</f>
        <v>0</v>
      </c>
      <c r="AV70" s="125"/>
      <c r="AW70" s="126"/>
      <c r="AX70" s="127"/>
      <c r="AY70" s="217">
        <f t="shared" si="0"/>
        <v>0</v>
      </c>
      <c r="AZ70" s="125"/>
      <c r="BA70" s="126"/>
      <c r="BB70" s="127"/>
      <c r="BC70" s="518">
        <f t="shared" si="1"/>
        <v>0</v>
      </c>
      <c r="BD70" s="119"/>
    </row>
    <row r="71" spans="1:56" ht="5.15" customHeight="1" x14ac:dyDescent="0.35">
      <c r="A71" s="115"/>
      <c r="B71" s="32"/>
      <c r="C71" s="46"/>
      <c r="D71" s="32"/>
      <c r="E71" s="32"/>
      <c r="F71" s="36"/>
      <c r="H71" s="29"/>
      <c r="I71" s="143"/>
      <c r="J71" s="144"/>
      <c r="K71" s="145"/>
      <c r="L71" s="146"/>
      <c r="M71" s="143"/>
      <c r="N71" s="143"/>
      <c r="O71" s="143"/>
      <c r="P71" s="36"/>
      <c r="R71" s="29"/>
      <c r="S71" s="139"/>
      <c r="T71" s="139"/>
      <c r="U71" s="139"/>
      <c r="V71" s="139"/>
      <c r="W71" s="139"/>
      <c r="X71" s="140"/>
      <c r="Y71" s="141"/>
      <c r="Z71" s="142"/>
      <c r="AA71" s="139"/>
      <c r="AB71" s="140"/>
      <c r="AC71" s="141"/>
      <c r="AD71" s="142"/>
      <c r="AE71" s="121"/>
      <c r="AF71" s="139"/>
      <c r="AG71" s="121"/>
      <c r="AH71" s="139"/>
      <c r="AI71" s="121"/>
      <c r="AJ71" s="36"/>
      <c r="AL71" s="29"/>
      <c r="AM71" s="143"/>
      <c r="AN71" s="143"/>
      <c r="AO71" s="143"/>
      <c r="AP71" s="143"/>
      <c r="AQ71" s="143"/>
      <c r="AR71" s="144"/>
      <c r="AS71" s="145"/>
      <c r="AT71" s="146"/>
      <c r="AU71" s="143"/>
      <c r="AV71" s="144"/>
      <c r="AW71" s="145"/>
      <c r="AX71" s="146"/>
      <c r="AY71" s="143"/>
      <c r="AZ71" s="144"/>
      <c r="BA71" s="145"/>
      <c r="BB71" s="146"/>
      <c r="BC71" s="185"/>
      <c r="BD71" s="36"/>
    </row>
    <row r="72" spans="1:56" s="92" customFormat="1" x14ac:dyDescent="0.35">
      <c r="A72" s="118"/>
      <c r="B72" s="46"/>
      <c r="C72" s="243" t="str">
        <f>IF(E72="","",C70+1)</f>
        <v/>
      </c>
      <c r="D72" s="46"/>
      <c r="E72" s="4"/>
      <c r="F72" s="119"/>
      <c r="H72" s="120"/>
      <c r="I72" s="13">
        <v>0</v>
      </c>
      <c r="J72" s="125"/>
      <c r="K72" s="126"/>
      <c r="L72" s="127"/>
      <c r="M72" s="13">
        <v>0</v>
      </c>
      <c r="N72" s="124"/>
      <c r="O72" s="13">
        <v>0</v>
      </c>
      <c r="P72" s="119"/>
      <c r="R72" s="120"/>
      <c r="S72" s="5"/>
      <c r="T72" s="121"/>
      <c r="U72" s="5"/>
      <c r="V72" s="121"/>
      <c r="W72" s="5"/>
      <c r="X72" s="122"/>
      <c r="Y72" s="40"/>
      <c r="Z72" s="123"/>
      <c r="AA72" s="15">
        <v>0</v>
      </c>
      <c r="AB72" s="122"/>
      <c r="AC72" s="40"/>
      <c r="AD72" s="123"/>
      <c r="AE72" s="209">
        <f>IFERROR(ROUNDUP((S72-((S72/(SUM(S72,U72,W72)))*AA72)),0),0)</f>
        <v>0</v>
      </c>
      <c r="AF72" s="121"/>
      <c r="AG72" s="209">
        <f>IFERROR(ROUNDUP((U72-((U72/(SUM(S72,U72,W72)))*AA72)),0),0)</f>
        <v>0</v>
      </c>
      <c r="AH72" s="121"/>
      <c r="AI72" s="209">
        <f>IFERROR(ROUNDDOWN((W72-((W72/(SUM(S72,U72,W72)))*AA72)),0),0)</f>
        <v>0</v>
      </c>
      <c r="AJ72" s="119"/>
      <c r="AL72" s="120"/>
      <c r="AM72" s="13"/>
      <c r="AN72" s="124"/>
      <c r="AO72" s="13"/>
      <c r="AP72" s="124"/>
      <c r="AQ72" s="13"/>
      <c r="AR72" s="125"/>
      <c r="AS72" s="126"/>
      <c r="AT72" s="127"/>
      <c r="AU72" s="210">
        <f>$I72</f>
        <v>0</v>
      </c>
      <c r="AV72" s="125"/>
      <c r="AW72" s="126"/>
      <c r="AX72" s="127"/>
      <c r="AY72" s="217">
        <f t="shared" si="0"/>
        <v>0</v>
      </c>
      <c r="AZ72" s="125"/>
      <c r="BA72" s="126"/>
      <c r="BB72" s="127"/>
      <c r="BC72" s="518">
        <f t="shared" si="1"/>
        <v>0</v>
      </c>
      <c r="BD72" s="119"/>
    </row>
    <row r="73" spans="1:56" ht="5.15" customHeight="1" x14ac:dyDescent="0.35">
      <c r="A73" s="115"/>
      <c r="B73" s="32"/>
      <c r="C73" s="46"/>
      <c r="D73" s="32"/>
      <c r="E73" s="32"/>
      <c r="F73" s="36"/>
      <c r="H73" s="29"/>
      <c r="I73" s="143"/>
      <c r="J73" s="144"/>
      <c r="K73" s="145"/>
      <c r="L73" s="146"/>
      <c r="M73" s="143"/>
      <c r="N73" s="143"/>
      <c r="O73" s="143"/>
      <c r="P73" s="36"/>
      <c r="R73" s="29"/>
      <c r="S73" s="139"/>
      <c r="T73" s="139"/>
      <c r="U73" s="139"/>
      <c r="V73" s="139"/>
      <c r="W73" s="139"/>
      <c r="X73" s="140"/>
      <c r="Y73" s="141"/>
      <c r="Z73" s="142"/>
      <c r="AA73" s="139"/>
      <c r="AB73" s="140"/>
      <c r="AC73" s="141"/>
      <c r="AD73" s="142"/>
      <c r="AE73" s="121"/>
      <c r="AF73" s="139"/>
      <c r="AG73" s="121"/>
      <c r="AH73" s="139"/>
      <c r="AI73" s="121"/>
      <c r="AJ73" s="36"/>
      <c r="AL73" s="29"/>
      <c r="AM73" s="143"/>
      <c r="AN73" s="143"/>
      <c r="AO73" s="143"/>
      <c r="AP73" s="143"/>
      <c r="AQ73" s="143"/>
      <c r="AR73" s="144"/>
      <c r="AS73" s="145"/>
      <c r="AT73" s="146"/>
      <c r="AU73" s="143"/>
      <c r="AV73" s="144"/>
      <c r="AW73" s="145"/>
      <c r="AX73" s="146"/>
      <c r="AY73" s="143"/>
      <c r="AZ73" s="144"/>
      <c r="BA73" s="145"/>
      <c r="BB73" s="146"/>
      <c r="BC73" s="185"/>
      <c r="BD73" s="36"/>
    </row>
    <row r="74" spans="1:56" s="92" customFormat="1" x14ac:dyDescent="0.35">
      <c r="A74" s="118"/>
      <c r="B74" s="46"/>
      <c r="C74" s="243" t="str">
        <f>IF(E74="","",C72+1)</f>
        <v/>
      </c>
      <c r="D74" s="46"/>
      <c r="E74" s="4"/>
      <c r="F74" s="119"/>
      <c r="H74" s="120"/>
      <c r="I74" s="13">
        <v>0</v>
      </c>
      <c r="J74" s="125"/>
      <c r="K74" s="126"/>
      <c r="L74" s="127"/>
      <c r="M74" s="13">
        <v>0</v>
      </c>
      <c r="N74" s="124"/>
      <c r="O74" s="13">
        <v>0</v>
      </c>
      <c r="P74" s="119"/>
      <c r="R74" s="120"/>
      <c r="S74" s="5"/>
      <c r="T74" s="121"/>
      <c r="U74" s="5"/>
      <c r="V74" s="121"/>
      <c r="W74" s="5"/>
      <c r="X74" s="122"/>
      <c r="Y74" s="40"/>
      <c r="Z74" s="123"/>
      <c r="AA74" s="15">
        <v>0</v>
      </c>
      <c r="AB74" s="122"/>
      <c r="AC74" s="40"/>
      <c r="AD74" s="123"/>
      <c r="AE74" s="209">
        <f>IFERROR(ROUNDUP((S74-((S74/(SUM(S74,U74,W74)))*AA74)),0),0)</f>
        <v>0</v>
      </c>
      <c r="AF74" s="121"/>
      <c r="AG74" s="209">
        <f>IFERROR(ROUNDUP((U74-((U74/(SUM(S74,U74,W74)))*AA74)),0),0)</f>
        <v>0</v>
      </c>
      <c r="AH74" s="121"/>
      <c r="AI74" s="209">
        <f>IFERROR(ROUNDDOWN((W74-((W74/(SUM(S74,U74,W74)))*AA74)),0),0)</f>
        <v>0</v>
      </c>
      <c r="AJ74" s="119"/>
      <c r="AL74" s="120"/>
      <c r="AM74" s="13"/>
      <c r="AN74" s="124"/>
      <c r="AO74" s="13"/>
      <c r="AP74" s="124"/>
      <c r="AQ74" s="13"/>
      <c r="AR74" s="125"/>
      <c r="AS74" s="126"/>
      <c r="AT74" s="127"/>
      <c r="AU74" s="210">
        <f>$I74</f>
        <v>0</v>
      </c>
      <c r="AV74" s="125"/>
      <c r="AW74" s="126"/>
      <c r="AX74" s="127"/>
      <c r="AY74" s="217">
        <f t="shared" si="0"/>
        <v>0</v>
      </c>
      <c r="AZ74" s="125"/>
      <c r="BA74" s="126"/>
      <c r="BB74" s="127"/>
      <c r="BC74" s="518">
        <f t="shared" si="1"/>
        <v>0</v>
      </c>
      <c r="BD74" s="119"/>
    </row>
    <row r="75" spans="1:56" ht="5.15" customHeight="1" x14ac:dyDescent="0.35">
      <c r="A75" s="115"/>
      <c r="B75" s="32"/>
      <c r="C75" s="46"/>
      <c r="D75" s="32"/>
      <c r="E75" s="32"/>
      <c r="F75" s="36"/>
      <c r="H75" s="29"/>
      <c r="I75" s="143"/>
      <c r="J75" s="144"/>
      <c r="K75" s="145"/>
      <c r="L75" s="146"/>
      <c r="M75" s="143"/>
      <c r="N75" s="143"/>
      <c r="O75" s="143"/>
      <c r="P75" s="36"/>
      <c r="R75" s="29"/>
      <c r="S75" s="139"/>
      <c r="T75" s="139"/>
      <c r="U75" s="139"/>
      <c r="V75" s="139"/>
      <c r="W75" s="139"/>
      <c r="X75" s="140"/>
      <c r="Y75" s="141"/>
      <c r="Z75" s="142"/>
      <c r="AA75" s="139"/>
      <c r="AB75" s="140"/>
      <c r="AC75" s="141"/>
      <c r="AD75" s="142"/>
      <c r="AE75" s="121"/>
      <c r="AF75" s="139"/>
      <c r="AG75" s="121"/>
      <c r="AH75" s="139"/>
      <c r="AI75" s="121"/>
      <c r="AJ75" s="36"/>
      <c r="AL75" s="29"/>
      <c r="AM75" s="143"/>
      <c r="AN75" s="143"/>
      <c r="AO75" s="143"/>
      <c r="AP75" s="143"/>
      <c r="AQ75" s="143"/>
      <c r="AR75" s="144"/>
      <c r="AS75" s="145"/>
      <c r="AT75" s="146"/>
      <c r="AU75" s="143"/>
      <c r="AV75" s="144"/>
      <c r="AW75" s="145"/>
      <c r="AX75" s="146"/>
      <c r="AY75" s="143"/>
      <c r="AZ75" s="144"/>
      <c r="BA75" s="145"/>
      <c r="BB75" s="146"/>
      <c r="BC75" s="185"/>
      <c r="BD75" s="36"/>
    </row>
    <row r="76" spans="1:56" s="92" customFormat="1" x14ac:dyDescent="0.35">
      <c r="A76" s="118"/>
      <c r="B76" s="46"/>
      <c r="C76" s="243" t="str">
        <f>IF(E76="","",C74+1)</f>
        <v/>
      </c>
      <c r="D76" s="46"/>
      <c r="E76" s="4"/>
      <c r="F76" s="119"/>
      <c r="H76" s="120"/>
      <c r="I76" s="13">
        <v>0</v>
      </c>
      <c r="J76" s="125"/>
      <c r="K76" s="126"/>
      <c r="L76" s="127"/>
      <c r="M76" s="13">
        <v>0</v>
      </c>
      <c r="N76" s="124"/>
      <c r="O76" s="13">
        <v>0</v>
      </c>
      <c r="P76" s="119"/>
      <c r="R76" s="120"/>
      <c r="S76" s="5"/>
      <c r="T76" s="121"/>
      <c r="U76" s="5"/>
      <c r="V76" s="121"/>
      <c r="W76" s="5"/>
      <c r="X76" s="122"/>
      <c r="Y76" s="40"/>
      <c r="Z76" s="123"/>
      <c r="AA76" s="15">
        <v>0</v>
      </c>
      <c r="AB76" s="122"/>
      <c r="AC76" s="40"/>
      <c r="AD76" s="123"/>
      <c r="AE76" s="209">
        <f>IFERROR(ROUNDUP((S76-((S76/(SUM(S76,U76,W76)))*AA76)),0),0)</f>
        <v>0</v>
      </c>
      <c r="AF76" s="121"/>
      <c r="AG76" s="209">
        <f>IFERROR(ROUNDUP((U76-((U76/(SUM(S76,U76,W76)))*AA76)),0),0)</f>
        <v>0</v>
      </c>
      <c r="AH76" s="121"/>
      <c r="AI76" s="209">
        <f>IFERROR(ROUNDDOWN((W76-((W76/(SUM(S76,U76,W76)))*AA76)),0),0)</f>
        <v>0</v>
      </c>
      <c r="AJ76" s="119"/>
      <c r="AL76" s="120"/>
      <c r="AM76" s="13"/>
      <c r="AN76" s="124"/>
      <c r="AO76" s="13"/>
      <c r="AP76" s="124"/>
      <c r="AQ76" s="13"/>
      <c r="AR76" s="125"/>
      <c r="AS76" s="126"/>
      <c r="AT76" s="127"/>
      <c r="AU76" s="210">
        <f>$I76</f>
        <v>0</v>
      </c>
      <c r="AV76" s="125"/>
      <c r="AW76" s="126"/>
      <c r="AX76" s="127"/>
      <c r="AY76" s="217">
        <f t="shared" si="0"/>
        <v>0</v>
      </c>
      <c r="AZ76" s="125"/>
      <c r="BA76" s="126"/>
      <c r="BB76" s="127"/>
      <c r="BC76" s="518">
        <f t="shared" si="1"/>
        <v>0</v>
      </c>
      <c r="BD76" s="119"/>
    </row>
    <row r="77" spans="1:56" ht="5.15" customHeight="1" x14ac:dyDescent="0.35">
      <c r="A77" s="115"/>
      <c r="B77" s="32"/>
      <c r="C77" s="46"/>
      <c r="D77" s="32"/>
      <c r="E77" s="32"/>
      <c r="F77" s="36"/>
      <c r="H77" s="29"/>
      <c r="I77" s="143"/>
      <c r="J77" s="144"/>
      <c r="K77" s="145"/>
      <c r="L77" s="146"/>
      <c r="M77" s="143"/>
      <c r="N77" s="143"/>
      <c r="O77" s="143"/>
      <c r="P77" s="36"/>
      <c r="R77" s="29"/>
      <c r="S77" s="139"/>
      <c r="T77" s="139"/>
      <c r="U77" s="139"/>
      <c r="V77" s="139"/>
      <c r="W77" s="139"/>
      <c r="X77" s="140"/>
      <c r="Y77" s="141"/>
      <c r="Z77" s="142"/>
      <c r="AA77" s="139"/>
      <c r="AB77" s="140"/>
      <c r="AC77" s="141"/>
      <c r="AD77" s="142"/>
      <c r="AE77" s="121"/>
      <c r="AF77" s="139"/>
      <c r="AG77" s="121"/>
      <c r="AH77" s="139"/>
      <c r="AI77" s="121"/>
      <c r="AJ77" s="36"/>
      <c r="AL77" s="29"/>
      <c r="AM77" s="143"/>
      <c r="AN77" s="143"/>
      <c r="AO77" s="143"/>
      <c r="AP77" s="143"/>
      <c r="AQ77" s="143"/>
      <c r="AR77" s="144"/>
      <c r="AS77" s="145"/>
      <c r="AT77" s="146"/>
      <c r="AU77" s="143"/>
      <c r="AV77" s="144"/>
      <c r="AW77" s="145"/>
      <c r="AX77" s="146"/>
      <c r="AY77" s="143"/>
      <c r="AZ77" s="144"/>
      <c r="BA77" s="145"/>
      <c r="BB77" s="146"/>
      <c r="BC77" s="185"/>
      <c r="BD77" s="36"/>
    </row>
    <row r="78" spans="1:56" s="92" customFormat="1" x14ac:dyDescent="0.35">
      <c r="A78" s="118"/>
      <c r="B78" s="46"/>
      <c r="C78" s="243" t="str">
        <f>IF(E78="","",C76+1)</f>
        <v/>
      </c>
      <c r="D78" s="46"/>
      <c r="E78" s="4"/>
      <c r="F78" s="119"/>
      <c r="H78" s="120"/>
      <c r="I78" s="13">
        <v>0</v>
      </c>
      <c r="J78" s="125"/>
      <c r="K78" s="126"/>
      <c r="L78" s="127"/>
      <c r="M78" s="13">
        <v>0</v>
      </c>
      <c r="N78" s="124"/>
      <c r="O78" s="13">
        <v>0</v>
      </c>
      <c r="P78" s="119"/>
      <c r="R78" s="120"/>
      <c r="S78" s="5"/>
      <c r="T78" s="121"/>
      <c r="U78" s="5"/>
      <c r="V78" s="121"/>
      <c r="W78" s="5"/>
      <c r="X78" s="122"/>
      <c r="Y78" s="40"/>
      <c r="Z78" s="123"/>
      <c r="AA78" s="15">
        <v>0</v>
      </c>
      <c r="AB78" s="122"/>
      <c r="AC78" s="40"/>
      <c r="AD78" s="123"/>
      <c r="AE78" s="209">
        <f>IFERROR(ROUNDUP((S78-((S78/(SUM(S78,U78,W78)))*AA78)),0),0)</f>
        <v>0</v>
      </c>
      <c r="AF78" s="121"/>
      <c r="AG78" s="209">
        <f>IFERROR(ROUNDUP((U78-((U78/(SUM(S78,U78,W78)))*AA78)),0),0)</f>
        <v>0</v>
      </c>
      <c r="AH78" s="121"/>
      <c r="AI78" s="209">
        <f>IFERROR(ROUNDDOWN((W78-((W78/(SUM(S78,U78,W78)))*AA78)),0),0)</f>
        <v>0</v>
      </c>
      <c r="AJ78" s="119"/>
      <c r="AL78" s="120"/>
      <c r="AM78" s="13"/>
      <c r="AN78" s="124"/>
      <c r="AO78" s="13"/>
      <c r="AP78" s="124"/>
      <c r="AQ78" s="13"/>
      <c r="AR78" s="125"/>
      <c r="AS78" s="126"/>
      <c r="AT78" s="127"/>
      <c r="AU78" s="210">
        <f>$I78</f>
        <v>0</v>
      </c>
      <c r="AV78" s="125"/>
      <c r="AW78" s="126"/>
      <c r="AX78" s="127"/>
      <c r="AY78" s="217">
        <f t="shared" si="0"/>
        <v>0</v>
      </c>
      <c r="AZ78" s="125"/>
      <c r="BA78" s="126"/>
      <c r="BB78" s="127"/>
      <c r="BC78" s="518">
        <f t="shared" si="1"/>
        <v>0</v>
      </c>
      <c r="BD78" s="119"/>
    </row>
    <row r="79" spans="1:56" ht="5.15" customHeight="1" x14ac:dyDescent="0.35">
      <c r="A79" s="115"/>
      <c r="B79" s="32"/>
      <c r="C79" s="46"/>
      <c r="D79" s="32"/>
      <c r="E79" s="32"/>
      <c r="F79" s="36"/>
      <c r="H79" s="29"/>
      <c r="I79" s="143"/>
      <c r="J79" s="144"/>
      <c r="K79" s="145"/>
      <c r="L79" s="146"/>
      <c r="M79" s="143"/>
      <c r="N79" s="143"/>
      <c r="O79" s="143"/>
      <c r="P79" s="36"/>
      <c r="R79" s="29"/>
      <c r="S79" s="139"/>
      <c r="T79" s="139"/>
      <c r="U79" s="139"/>
      <c r="V79" s="139"/>
      <c r="W79" s="139"/>
      <c r="X79" s="140"/>
      <c r="Y79" s="141"/>
      <c r="Z79" s="142"/>
      <c r="AA79" s="139"/>
      <c r="AB79" s="140"/>
      <c r="AC79" s="141"/>
      <c r="AD79" s="142"/>
      <c r="AE79" s="121"/>
      <c r="AF79" s="139"/>
      <c r="AG79" s="121"/>
      <c r="AH79" s="139"/>
      <c r="AI79" s="121"/>
      <c r="AJ79" s="36"/>
      <c r="AL79" s="29"/>
      <c r="AM79" s="143"/>
      <c r="AN79" s="143"/>
      <c r="AO79" s="143"/>
      <c r="AP79" s="143"/>
      <c r="AQ79" s="143"/>
      <c r="AR79" s="144"/>
      <c r="AS79" s="145"/>
      <c r="AT79" s="146"/>
      <c r="AU79" s="143"/>
      <c r="AV79" s="144"/>
      <c r="AW79" s="145"/>
      <c r="AX79" s="146"/>
      <c r="AY79" s="143"/>
      <c r="AZ79" s="144"/>
      <c r="BA79" s="145"/>
      <c r="BB79" s="146"/>
      <c r="BC79" s="185"/>
      <c r="BD79" s="36"/>
    </row>
    <row r="80" spans="1:56" s="92" customFormat="1" x14ac:dyDescent="0.35">
      <c r="A80" s="118"/>
      <c r="B80" s="46"/>
      <c r="C80" s="243" t="str">
        <f>IF(E80="","",C78+1)</f>
        <v/>
      </c>
      <c r="D80" s="46"/>
      <c r="E80" s="4"/>
      <c r="F80" s="119"/>
      <c r="H80" s="120"/>
      <c r="I80" s="13">
        <v>0</v>
      </c>
      <c r="J80" s="125"/>
      <c r="K80" s="126"/>
      <c r="L80" s="127"/>
      <c r="M80" s="13">
        <v>0</v>
      </c>
      <c r="N80" s="124"/>
      <c r="O80" s="13">
        <v>0</v>
      </c>
      <c r="P80" s="119"/>
      <c r="R80" s="120"/>
      <c r="S80" s="5"/>
      <c r="T80" s="121"/>
      <c r="U80" s="5"/>
      <c r="V80" s="121"/>
      <c r="W80" s="5"/>
      <c r="X80" s="122"/>
      <c r="Y80" s="40"/>
      <c r="Z80" s="123"/>
      <c r="AA80" s="15">
        <v>0</v>
      </c>
      <c r="AB80" s="122"/>
      <c r="AC80" s="40"/>
      <c r="AD80" s="123"/>
      <c r="AE80" s="209">
        <f>IFERROR(ROUNDUP((S80-((S80/(SUM(S80,U80,W80)))*AA80)),0),0)</f>
        <v>0</v>
      </c>
      <c r="AF80" s="121"/>
      <c r="AG80" s="209">
        <f>IFERROR(ROUNDUP((U80-((U80/(SUM(S80,U80,W80)))*AA80)),0),0)</f>
        <v>0</v>
      </c>
      <c r="AH80" s="121"/>
      <c r="AI80" s="209">
        <f>IFERROR(ROUNDDOWN((W80-((W80/(SUM(S80,U80,W80)))*AA80)),0),0)</f>
        <v>0</v>
      </c>
      <c r="AJ80" s="119"/>
      <c r="AL80" s="120"/>
      <c r="AM80" s="13"/>
      <c r="AN80" s="124"/>
      <c r="AO80" s="13"/>
      <c r="AP80" s="124"/>
      <c r="AQ80" s="13"/>
      <c r="AR80" s="125"/>
      <c r="AS80" s="126"/>
      <c r="AT80" s="127"/>
      <c r="AU80" s="210">
        <f>$I80</f>
        <v>0</v>
      </c>
      <c r="AV80" s="125"/>
      <c r="AW80" s="126"/>
      <c r="AX80" s="127"/>
      <c r="AY80" s="217">
        <f t="shared" si="0"/>
        <v>0</v>
      </c>
      <c r="AZ80" s="125"/>
      <c r="BA80" s="126"/>
      <c r="BB80" s="127"/>
      <c r="BC80" s="518">
        <f t="shared" si="1"/>
        <v>0</v>
      </c>
      <c r="BD80" s="119"/>
    </row>
    <row r="81" spans="1:56" ht="5.15" customHeight="1" x14ac:dyDescent="0.35">
      <c r="A81" s="115"/>
      <c r="B81" s="32"/>
      <c r="C81" s="46"/>
      <c r="D81" s="32"/>
      <c r="E81" s="32"/>
      <c r="F81" s="36"/>
      <c r="H81" s="29"/>
      <c r="I81" s="143"/>
      <c r="J81" s="144"/>
      <c r="K81" s="145"/>
      <c r="L81" s="146"/>
      <c r="M81" s="143"/>
      <c r="N81" s="143"/>
      <c r="O81" s="143"/>
      <c r="P81" s="36"/>
      <c r="R81" s="29"/>
      <c r="S81" s="139"/>
      <c r="T81" s="139"/>
      <c r="U81" s="139"/>
      <c r="V81" s="139"/>
      <c r="W81" s="139"/>
      <c r="X81" s="140"/>
      <c r="Y81" s="141"/>
      <c r="Z81" s="142"/>
      <c r="AA81" s="139"/>
      <c r="AB81" s="140"/>
      <c r="AC81" s="141"/>
      <c r="AD81" s="142"/>
      <c r="AE81" s="121"/>
      <c r="AF81" s="139"/>
      <c r="AG81" s="121"/>
      <c r="AH81" s="139"/>
      <c r="AI81" s="121"/>
      <c r="AJ81" s="36"/>
      <c r="AL81" s="29"/>
      <c r="AM81" s="143"/>
      <c r="AN81" s="143"/>
      <c r="AO81" s="143"/>
      <c r="AP81" s="143"/>
      <c r="AQ81" s="143"/>
      <c r="AR81" s="144"/>
      <c r="AS81" s="145"/>
      <c r="AT81" s="146"/>
      <c r="AU81" s="143"/>
      <c r="AV81" s="144"/>
      <c r="AW81" s="145"/>
      <c r="AX81" s="146"/>
      <c r="AY81" s="143"/>
      <c r="AZ81" s="144"/>
      <c r="BA81" s="145"/>
      <c r="BB81" s="146"/>
      <c r="BC81" s="185"/>
      <c r="BD81" s="36"/>
    </row>
    <row r="82" spans="1:56" s="92" customFormat="1" x14ac:dyDescent="0.35">
      <c r="A82" s="118"/>
      <c r="B82" s="46"/>
      <c r="C82" s="243" t="str">
        <f>IF(E82="","",C80+1)</f>
        <v/>
      </c>
      <c r="D82" s="46"/>
      <c r="E82" s="4"/>
      <c r="F82" s="119"/>
      <c r="H82" s="120"/>
      <c r="I82" s="13">
        <v>0</v>
      </c>
      <c r="J82" s="125"/>
      <c r="K82" s="126"/>
      <c r="L82" s="127"/>
      <c r="M82" s="13">
        <v>0</v>
      </c>
      <c r="N82" s="124"/>
      <c r="O82" s="13">
        <v>0</v>
      </c>
      <c r="P82" s="119"/>
      <c r="R82" s="120"/>
      <c r="S82" s="5"/>
      <c r="T82" s="121"/>
      <c r="U82" s="5"/>
      <c r="V82" s="121"/>
      <c r="W82" s="5"/>
      <c r="X82" s="122"/>
      <c r="Y82" s="40"/>
      <c r="Z82" s="123"/>
      <c r="AA82" s="15">
        <v>0</v>
      </c>
      <c r="AB82" s="122"/>
      <c r="AC82" s="40"/>
      <c r="AD82" s="123"/>
      <c r="AE82" s="209">
        <f>IFERROR(ROUNDUP((S82-((S82/(SUM(S82,U82,W82)))*AA82)),0),0)</f>
        <v>0</v>
      </c>
      <c r="AF82" s="121"/>
      <c r="AG82" s="209">
        <f>IFERROR(ROUNDUP((U82-((U82/(SUM(S82,U82,W82)))*AA82)),0),0)</f>
        <v>0</v>
      </c>
      <c r="AH82" s="121"/>
      <c r="AI82" s="209">
        <f>IFERROR(ROUNDDOWN((W82-((W82/(SUM(S82,U82,W82)))*AA82)),0),0)</f>
        <v>0</v>
      </c>
      <c r="AJ82" s="119"/>
      <c r="AL82" s="120"/>
      <c r="AM82" s="13"/>
      <c r="AN82" s="124"/>
      <c r="AO82" s="13"/>
      <c r="AP82" s="124"/>
      <c r="AQ82" s="13"/>
      <c r="AR82" s="125"/>
      <c r="AS82" s="126"/>
      <c r="AT82" s="127"/>
      <c r="AU82" s="210">
        <f>$I82</f>
        <v>0</v>
      </c>
      <c r="AV82" s="125"/>
      <c r="AW82" s="126"/>
      <c r="AX82" s="127"/>
      <c r="AY82" s="217">
        <f t="shared" si="0"/>
        <v>0</v>
      </c>
      <c r="AZ82" s="125"/>
      <c r="BA82" s="126"/>
      <c r="BB82" s="127"/>
      <c r="BC82" s="518">
        <f t="shared" si="1"/>
        <v>0</v>
      </c>
      <c r="BD82" s="119"/>
    </row>
    <row r="83" spans="1:56" ht="5.15" customHeight="1" x14ac:dyDescent="0.35">
      <c r="A83" s="115"/>
      <c r="B83" s="32"/>
      <c r="C83" s="46"/>
      <c r="D83" s="32"/>
      <c r="E83" s="32"/>
      <c r="F83" s="36"/>
      <c r="H83" s="29"/>
      <c r="I83" s="143"/>
      <c r="J83" s="144"/>
      <c r="K83" s="145"/>
      <c r="L83" s="146"/>
      <c r="M83" s="143"/>
      <c r="N83" s="143"/>
      <c r="O83" s="143"/>
      <c r="P83" s="36"/>
      <c r="R83" s="29"/>
      <c r="S83" s="139"/>
      <c r="T83" s="139"/>
      <c r="U83" s="139"/>
      <c r="V83" s="139"/>
      <c r="W83" s="139"/>
      <c r="X83" s="140"/>
      <c r="Y83" s="141"/>
      <c r="Z83" s="142"/>
      <c r="AA83" s="139"/>
      <c r="AB83" s="140"/>
      <c r="AC83" s="141"/>
      <c r="AD83" s="142"/>
      <c r="AE83" s="121"/>
      <c r="AF83" s="139"/>
      <c r="AG83" s="121"/>
      <c r="AH83" s="139"/>
      <c r="AI83" s="121"/>
      <c r="AJ83" s="36"/>
      <c r="AL83" s="29"/>
      <c r="AM83" s="143"/>
      <c r="AN83" s="143"/>
      <c r="AO83" s="143"/>
      <c r="AP83" s="143"/>
      <c r="AQ83" s="143"/>
      <c r="AR83" s="144"/>
      <c r="AS83" s="145"/>
      <c r="AT83" s="146"/>
      <c r="AU83" s="143"/>
      <c r="AV83" s="144"/>
      <c r="AW83" s="145"/>
      <c r="AX83" s="146"/>
      <c r="AY83" s="143"/>
      <c r="AZ83" s="144"/>
      <c r="BA83" s="145"/>
      <c r="BB83" s="146"/>
      <c r="BC83" s="185"/>
      <c r="BD83" s="36"/>
    </row>
    <row r="84" spans="1:56" s="92" customFormat="1" x14ac:dyDescent="0.35">
      <c r="A84" s="118"/>
      <c r="B84" s="46"/>
      <c r="C84" s="243" t="str">
        <f>IF(E84="","",C82+1)</f>
        <v/>
      </c>
      <c r="D84" s="46"/>
      <c r="E84" s="4"/>
      <c r="F84" s="119"/>
      <c r="H84" s="120"/>
      <c r="I84" s="13">
        <v>0</v>
      </c>
      <c r="J84" s="125"/>
      <c r="K84" s="126"/>
      <c r="L84" s="127"/>
      <c r="M84" s="13">
        <v>0</v>
      </c>
      <c r="N84" s="124"/>
      <c r="O84" s="13">
        <v>0</v>
      </c>
      <c r="P84" s="119"/>
      <c r="R84" s="120"/>
      <c r="S84" s="5"/>
      <c r="T84" s="121"/>
      <c r="U84" s="5"/>
      <c r="V84" s="121"/>
      <c r="W84" s="5"/>
      <c r="X84" s="122"/>
      <c r="Y84" s="40"/>
      <c r="Z84" s="123"/>
      <c r="AA84" s="15">
        <v>0</v>
      </c>
      <c r="AB84" s="122"/>
      <c r="AC84" s="40"/>
      <c r="AD84" s="123"/>
      <c r="AE84" s="209">
        <f>IFERROR(ROUNDUP((S84-((S84/(SUM(S84,U84,W84)))*AA84)),0),0)</f>
        <v>0</v>
      </c>
      <c r="AF84" s="121"/>
      <c r="AG84" s="209">
        <f>IFERROR(ROUNDUP((U84-((U84/(SUM(S84,U84,W84)))*AA84)),0),0)</f>
        <v>0</v>
      </c>
      <c r="AH84" s="121"/>
      <c r="AI84" s="209">
        <f>IFERROR(ROUNDDOWN((W84-((W84/(SUM(S84,U84,W84)))*AA84)),0),0)</f>
        <v>0</v>
      </c>
      <c r="AJ84" s="119"/>
      <c r="AL84" s="120"/>
      <c r="AM84" s="13"/>
      <c r="AN84" s="124"/>
      <c r="AO84" s="13"/>
      <c r="AP84" s="124"/>
      <c r="AQ84" s="13"/>
      <c r="AR84" s="125"/>
      <c r="AS84" s="126"/>
      <c r="AT84" s="127"/>
      <c r="AU84" s="210">
        <f>$I84</f>
        <v>0</v>
      </c>
      <c r="AV84" s="125"/>
      <c r="AW84" s="126"/>
      <c r="AX84" s="127"/>
      <c r="AY84" s="217">
        <f t="shared" ref="AY84:AY146" si="2">(IF(SUM(S84,U84,W84)=0,0,(SUMPRODUCT(AE84:AI84,AM84:AQ84))))</f>
        <v>0</v>
      </c>
      <c r="AZ84" s="125"/>
      <c r="BA84" s="126"/>
      <c r="BB84" s="127"/>
      <c r="BC84" s="518">
        <f t="shared" ref="BC84:BC146" si="3">(AU84-AY84-M84-O84)*-1</f>
        <v>0</v>
      </c>
      <c r="BD84" s="119"/>
    </row>
    <row r="85" spans="1:56" ht="5.15" customHeight="1" x14ac:dyDescent="0.35">
      <c r="A85" s="115"/>
      <c r="B85" s="32"/>
      <c r="C85" s="46"/>
      <c r="D85" s="32"/>
      <c r="E85" s="32"/>
      <c r="F85" s="36"/>
      <c r="H85" s="29"/>
      <c r="I85" s="143"/>
      <c r="J85" s="144"/>
      <c r="K85" s="145"/>
      <c r="L85" s="146"/>
      <c r="M85" s="143"/>
      <c r="N85" s="143"/>
      <c r="O85" s="143"/>
      <c r="P85" s="36"/>
      <c r="R85" s="29"/>
      <c r="S85" s="139"/>
      <c r="T85" s="139"/>
      <c r="U85" s="139"/>
      <c r="V85" s="139"/>
      <c r="W85" s="139"/>
      <c r="X85" s="140"/>
      <c r="Y85" s="141"/>
      <c r="Z85" s="142"/>
      <c r="AA85" s="139"/>
      <c r="AB85" s="140"/>
      <c r="AC85" s="141"/>
      <c r="AD85" s="142"/>
      <c r="AE85" s="121"/>
      <c r="AF85" s="139"/>
      <c r="AG85" s="121"/>
      <c r="AH85" s="139"/>
      <c r="AI85" s="121"/>
      <c r="AJ85" s="36"/>
      <c r="AL85" s="29"/>
      <c r="AM85" s="143"/>
      <c r="AN85" s="143"/>
      <c r="AO85" s="143"/>
      <c r="AP85" s="143"/>
      <c r="AQ85" s="143"/>
      <c r="AR85" s="144"/>
      <c r="AS85" s="145"/>
      <c r="AT85" s="146"/>
      <c r="AU85" s="143"/>
      <c r="AV85" s="144"/>
      <c r="AW85" s="145"/>
      <c r="AX85" s="146"/>
      <c r="AY85" s="143"/>
      <c r="AZ85" s="144"/>
      <c r="BA85" s="145"/>
      <c r="BB85" s="146"/>
      <c r="BC85" s="185"/>
      <c r="BD85" s="36"/>
    </row>
    <row r="86" spans="1:56" s="92" customFormat="1" x14ac:dyDescent="0.35">
      <c r="A86" s="118"/>
      <c r="B86" s="46"/>
      <c r="C86" s="243" t="str">
        <f>IF(E86="","",C84+1)</f>
        <v/>
      </c>
      <c r="D86" s="46"/>
      <c r="E86" s="4"/>
      <c r="F86" s="119"/>
      <c r="H86" s="120"/>
      <c r="I86" s="13">
        <v>0</v>
      </c>
      <c r="J86" s="125"/>
      <c r="K86" s="126"/>
      <c r="L86" s="127"/>
      <c r="M86" s="13">
        <v>0</v>
      </c>
      <c r="N86" s="124"/>
      <c r="O86" s="13">
        <v>0</v>
      </c>
      <c r="P86" s="119"/>
      <c r="R86" s="120"/>
      <c r="S86" s="5"/>
      <c r="T86" s="121"/>
      <c r="U86" s="5"/>
      <c r="V86" s="121"/>
      <c r="W86" s="5"/>
      <c r="X86" s="122"/>
      <c r="Y86" s="40"/>
      <c r="Z86" s="123"/>
      <c r="AA86" s="15">
        <v>0</v>
      </c>
      <c r="AB86" s="122"/>
      <c r="AC86" s="40"/>
      <c r="AD86" s="123"/>
      <c r="AE86" s="209">
        <f>IFERROR(ROUNDUP((S86-((S86/(SUM(S86,U86,W86)))*AA86)),0),0)</f>
        <v>0</v>
      </c>
      <c r="AF86" s="121"/>
      <c r="AG86" s="209">
        <f>IFERROR(ROUNDUP((U86-((U86/(SUM(S86,U86,W86)))*AA86)),0),0)</f>
        <v>0</v>
      </c>
      <c r="AH86" s="121"/>
      <c r="AI86" s="209">
        <f>IFERROR(ROUNDDOWN((W86-((W86/(SUM(S86,U86,W86)))*AA86)),0),0)</f>
        <v>0</v>
      </c>
      <c r="AJ86" s="119"/>
      <c r="AL86" s="120"/>
      <c r="AM86" s="13"/>
      <c r="AN86" s="124"/>
      <c r="AO86" s="13"/>
      <c r="AP86" s="124"/>
      <c r="AQ86" s="13"/>
      <c r="AR86" s="125"/>
      <c r="AS86" s="126"/>
      <c r="AT86" s="127"/>
      <c r="AU86" s="210">
        <f>$I86</f>
        <v>0</v>
      </c>
      <c r="AV86" s="125"/>
      <c r="AW86" s="126"/>
      <c r="AX86" s="127"/>
      <c r="AY86" s="217">
        <f t="shared" si="2"/>
        <v>0</v>
      </c>
      <c r="AZ86" s="125"/>
      <c r="BA86" s="126"/>
      <c r="BB86" s="127"/>
      <c r="BC86" s="518">
        <f t="shared" si="3"/>
        <v>0</v>
      </c>
      <c r="BD86" s="119"/>
    </row>
    <row r="87" spans="1:56" ht="5.15" customHeight="1" x14ac:dyDescent="0.35">
      <c r="A87" s="115"/>
      <c r="B87" s="32"/>
      <c r="C87" s="46"/>
      <c r="D87" s="32"/>
      <c r="E87" s="32"/>
      <c r="F87" s="36"/>
      <c r="H87" s="29"/>
      <c r="I87" s="143"/>
      <c r="J87" s="144"/>
      <c r="K87" s="145"/>
      <c r="L87" s="146"/>
      <c r="M87" s="143"/>
      <c r="N87" s="143"/>
      <c r="O87" s="143"/>
      <c r="P87" s="36"/>
      <c r="R87" s="29"/>
      <c r="S87" s="139"/>
      <c r="T87" s="139"/>
      <c r="U87" s="139"/>
      <c r="V87" s="139"/>
      <c r="W87" s="139"/>
      <c r="X87" s="140"/>
      <c r="Y87" s="141"/>
      <c r="Z87" s="142"/>
      <c r="AA87" s="139"/>
      <c r="AB87" s="140"/>
      <c r="AC87" s="141"/>
      <c r="AD87" s="142"/>
      <c r="AE87" s="121"/>
      <c r="AF87" s="139"/>
      <c r="AG87" s="121"/>
      <c r="AH87" s="139"/>
      <c r="AI87" s="121"/>
      <c r="AJ87" s="36"/>
      <c r="AL87" s="29"/>
      <c r="AM87" s="143"/>
      <c r="AN87" s="143"/>
      <c r="AO87" s="143"/>
      <c r="AP87" s="143"/>
      <c r="AQ87" s="143"/>
      <c r="AR87" s="144"/>
      <c r="AS87" s="145"/>
      <c r="AT87" s="146"/>
      <c r="AU87" s="143"/>
      <c r="AV87" s="144"/>
      <c r="AW87" s="145"/>
      <c r="AX87" s="146"/>
      <c r="AY87" s="143"/>
      <c r="AZ87" s="144"/>
      <c r="BA87" s="145"/>
      <c r="BB87" s="146"/>
      <c r="BC87" s="185"/>
      <c r="BD87" s="36"/>
    </row>
    <row r="88" spans="1:56" s="92" customFormat="1" x14ac:dyDescent="0.35">
      <c r="A88" s="118"/>
      <c r="B88" s="46"/>
      <c r="C88" s="243" t="str">
        <f>IF(E88="","",C86+1)</f>
        <v/>
      </c>
      <c r="D88" s="46"/>
      <c r="E88" s="4"/>
      <c r="F88" s="119"/>
      <c r="H88" s="120"/>
      <c r="I88" s="13">
        <v>0</v>
      </c>
      <c r="J88" s="125"/>
      <c r="K88" s="126"/>
      <c r="L88" s="127"/>
      <c r="M88" s="13">
        <v>0</v>
      </c>
      <c r="N88" s="124"/>
      <c r="O88" s="13">
        <v>0</v>
      </c>
      <c r="P88" s="119"/>
      <c r="R88" s="120"/>
      <c r="S88" s="5"/>
      <c r="T88" s="121"/>
      <c r="U88" s="5"/>
      <c r="V88" s="121"/>
      <c r="W88" s="5"/>
      <c r="X88" s="122"/>
      <c r="Y88" s="40"/>
      <c r="Z88" s="123"/>
      <c r="AA88" s="15">
        <v>0</v>
      </c>
      <c r="AB88" s="122"/>
      <c r="AC88" s="40"/>
      <c r="AD88" s="123"/>
      <c r="AE88" s="209">
        <f>IFERROR(ROUNDUP((S88-((S88/(SUM(S88,U88,W88)))*AA88)),0),0)</f>
        <v>0</v>
      </c>
      <c r="AF88" s="121"/>
      <c r="AG88" s="209">
        <f>IFERROR(ROUNDUP((U88-((U88/(SUM(S88,U88,W88)))*AA88)),0),0)</f>
        <v>0</v>
      </c>
      <c r="AH88" s="121"/>
      <c r="AI88" s="209">
        <f>IFERROR(ROUNDDOWN((W88-((W88/(SUM(S88,U88,W88)))*AA88)),0),0)</f>
        <v>0</v>
      </c>
      <c r="AJ88" s="119"/>
      <c r="AL88" s="120"/>
      <c r="AM88" s="13"/>
      <c r="AN88" s="124"/>
      <c r="AO88" s="13"/>
      <c r="AP88" s="124"/>
      <c r="AQ88" s="13"/>
      <c r="AR88" s="125"/>
      <c r="AS88" s="126"/>
      <c r="AT88" s="127"/>
      <c r="AU88" s="210">
        <f>$I88</f>
        <v>0</v>
      </c>
      <c r="AV88" s="125"/>
      <c r="AW88" s="126"/>
      <c r="AX88" s="127"/>
      <c r="AY88" s="217">
        <f t="shared" si="2"/>
        <v>0</v>
      </c>
      <c r="AZ88" s="125"/>
      <c r="BA88" s="126"/>
      <c r="BB88" s="127"/>
      <c r="BC88" s="518">
        <f t="shared" si="3"/>
        <v>0</v>
      </c>
      <c r="BD88" s="119"/>
    </row>
    <row r="89" spans="1:56" ht="5.15" customHeight="1" x14ac:dyDescent="0.35">
      <c r="A89" s="115"/>
      <c r="B89" s="32"/>
      <c r="C89" s="46"/>
      <c r="D89" s="32"/>
      <c r="E89" s="32"/>
      <c r="F89" s="36"/>
      <c r="H89" s="29"/>
      <c r="I89" s="143"/>
      <c r="J89" s="144"/>
      <c r="K89" s="145"/>
      <c r="L89" s="146"/>
      <c r="M89" s="143"/>
      <c r="N89" s="143"/>
      <c r="O89" s="143"/>
      <c r="P89" s="36"/>
      <c r="R89" s="29"/>
      <c r="S89" s="139"/>
      <c r="T89" s="139"/>
      <c r="U89" s="139"/>
      <c r="V89" s="139"/>
      <c r="W89" s="139"/>
      <c r="X89" s="140"/>
      <c r="Y89" s="141"/>
      <c r="Z89" s="142"/>
      <c r="AA89" s="139"/>
      <c r="AB89" s="140"/>
      <c r="AC89" s="141"/>
      <c r="AD89" s="142"/>
      <c r="AE89" s="121"/>
      <c r="AF89" s="139"/>
      <c r="AG89" s="121"/>
      <c r="AH89" s="139"/>
      <c r="AI89" s="121"/>
      <c r="AJ89" s="36"/>
      <c r="AL89" s="29"/>
      <c r="AM89" s="143"/>
      <c r="AN89" s="143"/>
      <c r="AO89" s="143"/>
      <c r="AP89" s="143"/>
      <c r="AQ89" s="143"/>
      <c r="AR89" s="144"/>
      <c r="AS89" s="145"/>
      <c r="AT89" s="146"/>
      <c r="AU89" s="143"/>
      <c r="AV89" s="144"/>
      <c r="AW89" s="145"/>
      <c r="AX89" s="146"/>
      <c r="AY89" s="143"/>
      <c r="AZ89" s="144"/>
      <c r="BA89" s="145"/>
      <c r="BB89" s="146"/>
      <c r="BC89" s="185"/>
      <c r="BD89" s="36"/>
    </row>
    <row r="90" spans="1:56" s="92" customFormat="1" x14ac:dyDescent="0.35">
      <c r="A90" s="118"/>
      <c r="B90" s="46"/>
      <c r="C90" s="243" t="str">
        <f>IF(E90="","",C88+1)</f>
        <v/>
      </c>
      <c r="D90" s="46"/>
      <c r="E90" s="4"/>
      <c r="F90" s="119"/>
      <c r="H90" s="120"/>
      <c r="I90" s="13">
        <v>0</v>
      </c>
      <c r="J90" s="125"/>
      <c r="K90" s="126"/>
      <c r="L90" s="127"/>
      <c r="M90" s="13">
        <v>0</v>
      </c>
      <c r="N90" s="124"/>
      <c r="O90" s="13">
        <v>0</v>
      </c>
      <c r="P90" s="119"/>
      <c r="R90" s="120"/>
      <c r="S90" s="5"/>
      <c r="T90" s="121"/>
      <c r="U90" s="5"/>
      <c r="V90" s="121"/>
      <c r="W90" s="5"/>
      <c r="X90" s="122"/>
      <c r="Y90" s="40"/>
      <c r="Z90" s="123"/>
      <c r="AA90" s="15">
        <v>0</v>
      </c>
      <c r="AB90" s="122"/>
      <c r="AC90" s="40"/>
      <c r="AD90" s="123"/>
      <c r="AE90" s="209">
        <f>IFERROR(ROUNDUP((S90-((S90/(SUM(S90,U90,W90)))*AA90)),0),0)</f>
        <v>0</v>
      </c>
      <c r="AF90" s="121"/>
      <c r="AG90" s="209">
        <f>IFERROR(ROUNDUP((U90-((U90/(SUM(S90,U90,W90)))*AA90)),0),0)</f>
        <v>0</v>
      </c>
      <c r="AH90" s="121"/>
      <c r="AI90" s="209">
        <f>IFERROR(ROUNDDOWN((W90-((W90/(SUM(S90,U90,W90)))*AA90)),0),0)</f>
        <v>0</v>
      </c>
      <c r="AJ90" s="119"/>
      <c r="AL90" s="120"/>
      <c r="AM90" s="13"/>
      <c r="AN90" s="124"/>
      <c r="AO90" s="13"/>
      <c r="AP90" s="124"/>
      <c r="AQ90" s="13"/>
      <c r="AR90" s="125"/>
      <c r="AS90" s="126"/>
      <c r="AT90" s="127"/>
      <c r="AU90" s="210">
        <f>$I90</f>
        <v>0</v>
      </c>
      <c r="AV90" s="125"/>
      <c r="AW90" s="126"/>
      <c r="AX90" s="127"/>
      <c r="AY90" s="217">
        <f t="shared" si="2"/>
        <v>0</v>
      </c>
      <c r="AZ90" s="125"/>
      <c r="BA90" s="126"/>
      <c r="BB90" s="127"/>
      <c r="BC90" s="518">
        <f t="shared" si="3"/>
        <v>0</v>
      </c>
      <c r="BD90" s="119"/>
    </row>
    <row r="91" spans="1:56" ht="5.15" customHeight="1" x14ac:dyDescent="0.35">
      <c r="A91" s="115"/>
      <c r="B91" s="32"/>
      <c r="C91" s="46"/>
      <c r="D91" s="32"/>
      <c r="E91" s="32"/>
      <c r="F91" s="36"/>
      <c r="H91" s="29"/>
      <c r="I91" s="143"/>
      <c r="J91" s="144"/>
      <c r="K91" s="145"/>
      <c r="L91" s="146"/>
      <c r="M91" s="143"/>
      <c r="N91" s="143"/>
      <c r="O91" s="143"/>
      <c r="P91" s="36"/>
      <c r="R91" s="29"/>
      <c r="S91" s="139"/>
      <c r="T91" s="139"/>
      <c r="U91" s="139"/>
      <c r="V91" s="139"/>
      <c r="W91" s="139"/>
      <c r="X91" s="140"/>
      <c r="Y91" s="141"/>
      <c r="Z91" s="142"/>
      <c r="AA91" s="139"/>
      <c r="AB91" s="140"/>
      <c r="AC91" s="141"/>
      <c r="AD91" s="142"/>
      <c r="AE91" s="121"/>
      <c r="AF91" s="139"/>
      <c r="AG91" s="121"/>
      <c r="AH91" s="139"/>
      <c r="AI91" s="121"/>
      <c r="AJ91" s="36"/>
      <c r="AL91" s="29"/>
      <c r="AM91" s="143"/>
      <c r="AN91" s="143"/>
      <c r="AO91" s="143"/>
      <c r="AP91" s="143"/>
      <c r="AQ91" s="143"/>
      <c r="AR91" s="144"/>
      <c r="AS91" s="145"/>
      <c r="AT91" s="146"/>
      <c r="AU91" s="143"/>
      <c r="AV91" s="144"/>
      <c r="AW91" s="145"/>
      <c r="AX91" s="146"/>
      <c r="AY91" s="143"/>
      <c r="AZ91" s="144"/>
      <c r="BA91" s="145"/>
      <c r="BB91" s="146"/>
      <c r="BC91" s="185"/>
      <c r="BD91" s="36"/>
    </row>
    <row r="92" spans="1:56" s="92" customFormat="1" x14ac:dyDescent="0.35">
      <c r="A92" s="118"/>
      <c r="B92" s="46"/>
      <c r="C92" s="243" t="str">
        <f>IF(E92="","",C90+1)</f>
        <v/>
      </c>
      <c r="D92" s="46"/>
      <c r="E92" s="4"/>
      <c r="F92" s="119"/>
      <c r="H92" s="120"/>
      <c r="I92" s="13">
        <v>0</v>
      </c>
      <c r="J92" s="125"/>
      <c r="K92" s="126"/>
      <c r="L92" s="127"/>
      <c r="M92" s="13">
        <v>0</v>
      </c>
      <c r="N92" s="124"/>
      <c r="O92" s="13">
        <v>0</v>
      </c>
      <c r="P92" s="119"/>
      <c r="R92" s="120"/>
      <c r="S92" s="5"/>
      <c r="T92" s="121"/>
      <c r="U92" s="5"/>
      <c r="V92" s="121"/>
      <c r="W92" s="5"/>
      <c r="X92" s="122"/>
      <c r="Y92" s="40"/>
      <c r="Z92" s="123"/>
      <c r="AA92" s="15">
        <v>0</v>
      </c>
      <c r="AB92" s="122"/>
      <c r="AC92" s="40"/>
      <c r="AD92" s="123"/>
      <c r="AE92" s="209">
        <f>IFERROR(ROUNDUP((S92-((S92/(SUM(S92,U92,W92)))*AA92)),0),0)</f>
        <v>0</v>
      </c>
      <c r="AF92" s="121"/>
      <c r="AG92" s="209">
        <f>IFERROR(ROUNDUP((U92-((U92/(SUM(S92,U92,W92)))*AA92)),0),0)</f>
        <v>0</v>
      </c>
      <c r="AH92" s="121"/>
      <c r="AI92" s="209">
        <f>IFERROR(ROUNDDOWN((W92-((W92/(SUM(S92,U92,W92)))*AA92)),0),0)</f>
        <v>0</v>
      </c>
      <c r="AJ92" s="119"/>
      <c r="AL92" s="120"/>
      <c r="AM92" s="13"/>
      <c r="AN92" s="124"/>
      <c r="AO92" s="13"/>
      <c r="AP92" s="124"/>
      <c r="AQ92" s="13"/>
      <c r="AR92" s="125"/>
      <c r="AS92" s="126"/>
      <c r="AT92" s="127"/>
      <c r="AU92" s="210">
        <f>$I92</f>
        <v>0</v>
      </c>
      <c r="AV92" s="125"/>
      <c r="AW92" s="126"/>
      <c r="AX92" s="127"/>
      <c r="AY92" s="217">
        <f t="shared" si="2"/>
        <v>0</v>
      </c>
      <c r="AZ92" s="125"/>
      <c r="BA92" s="126"/>
      <c r="BB92" s="127"/>
      <c r="BC92" s="518">
        <f t="shared" si="3"/>
        <v>0</v>
      </c>
      <c r="BD92" s="119"/>
    </row>
    <row r="93" spans="1:56" ht="5.15" customHeight="1" x14ac:dyDescent="0.35">
      <c r="A93" s="115"/>
      <c r="B93" s="32"/>
      <c r="C93" s="46"/>
      <c r="D93" s="32"/>
      <c r="E93" s="32"/>
      <c r="F93" s="36"/>
      <c r="H93" s="29"/>
      <c r="I93" s="143"/>
      <c r="J93" s="144"/>
      <c r="K93" s="145"/>
      <c r="L93" s="146"/>
      <c r="M93" s="143"/>
      <c r="N93" s="143"/>
      <c r="O93" s="143"/>
      <c r="P93" s="36"/>
      <c r="R93" s="29"/>
      <c r="S93" s="139"/>
      <c r="T93" s="139"/>
      <c r="U93" s="139"/>
      <c r="V93" s="139"/>
      <c r="W93" s="139"/>
      <c r="X93" s="140"/>
      <c r="Y93" s="141"/>
      <c r="Z93" s="142"/>
      <c r="AA93" s="139"/>
      <c r="AB93" s="140"/>
      <c r="AC93" s="141"/>
      <c r="AD93" s="142"/>
      <c r="AE93" s="121"/>
      <c r="AF93" s="139"/>
      <c r="AG93" s="121"/>
      <c r="AH93" s="139"/>
      <c r="AI93" s="121"/>
      <c r="AJ93" s="36"/>
      <c r="AL93" s="29"/>
      <c r="AM93" s="143"/>
      <c r="AN93" s="143"/>
      <c r="AO93" s="143"/>
      <c r="AP93" s="143"/>
      <c r="AQ93" s="143"/>
      <c r="AR93" s="144"/>
      <c r="AS93" s="145"/>
      <c r="AT93" s="146"/>
      <c r="AU93" s="143"/>
      <c r="AV93" s="144"/>
      <c r="AW93" s="145"/>
      <c r="AX93" s="146"/>
      <c r="AY93" s="143"/>
      <c r="AZ93" s="144"/>
      <c r="BA93" s="145"/>
      <c r="BB93" s="146"/>
      <c r="BC93" s="185"/>
      <c r="BD93" s="36"/>
    </row>
    <row r="94" spans="1:56" s="92" customFormat="1" x14ac:dyDescent="0.35">
      <c r="A94" s="118"/>
      <c r="B94" s="46"/>
      <c r="C94" s="243" t="str">
        <f>IF(E94="","",C92+1)</f>
        <v/>
      </c>
      <c r="D94" s="46"/>
      <c r="E94" s="4"/>
      <c r="F94" s="119"/>
      <c r="H94" s="120"/>
      <c r="I94" s="13">
        <v>0</v>
      </c>
      <c r="J94" s="125"/>
      <c r="K94" s="126"/>
      <c r="L94" s="127"/>
      <c r="M94" s="13">
        <v>0</v>
      </c>
      <c r="N94" s="124"/>
      <c r="O94" s="13">
        <v>0</v>
      </c>
      <c r="P94" s="119"/>
      <c r="R94" s="120"/>
      <c r="S94" s="5"/>
      <c r="T94" s="121"/>
      <c r="U94" s="5"/>
      <c r="V94" s="121"/>
      <c r="W94" s="5"/>
      <c r="X94" s="122"/>
      <c r="Y94" s="40"/>
      <c r="Z94" s="123"/>
      <c r="AA94" s="15">
        <v>0</v>
      </c>
      <c r="AB94" s="122"/>
      <c r="AC94" s="40"/>
      <c r="AD94" s="123"/>
      <c r="AE94" s="209">
        <f>IFERROR(ROUNDUP((S94-((S94/(SUM(S94,U94,W94)))*AA94)),0),0)</f>
        <v>0</v>
      </c>
      <c r="AF94" s="121"/>
      <c r="AG94" s="209">
        <f>IFERROR(ROUNDUP((U94-((U94/(SUM(S94,U94,W94)))*AA94)),0),0)</f>
        <v>0</v>
      </c>
      <c r="AH94" s="121"/>
      <c r="AI94" s="209">
        <f>IFERROR(ROUNDDOWN((W94-((W94/(SUM(S94,U94,W94)))*AA94)),0),0)</f>
        <v>0</v>
      </c>
      <c r="AJ94" s="119"/>
      <c r="AL94" s="120"/>
      <c r="AM94" s="13"/>
      <c r="AN94" s="124"/>
      <c r="AO94" s="13"/>
      <c r="AP94" s="124"/>
      <c r="AQ94" s="13"/>
      <c r="AR94" s="125"/>
      <c r="AS94" s="126"/>
      <c r="AT94" s="127"/>
      <c r="AU94" s="210">
        <f>$I94</f>
        <v>0</v>
      </c>
      <c r="AV94" s="125"/>
      <c r="AW94" s="126"/>
      <c r="AX94" s="127"/>
      <c r="AY94" s="217">
        <f t="shared" si="2"/>
        <v>0</v>
      </c>
      <c r="AZ94" s="125"/>
      <c r="BA94" s="126"/>
      <c r="BB94" s="127"/>
      <c r="BC94" s="518">
        <f t="shared" si="3"/>
        <v>0</v>
      </c>
      <c r="BD94" s="119"/>
    </row>
    <row r="95" spans="1:56" ht="5.15" customHeight="1" x14ac:dyDescent="0.35">
      <c r="A95" s="115"/>
      <c r="B95" s="32"/>
      <c r="C95" s="46"/>
      <c r="D95" s="32"/>
      <c r="E95" s="32"/>
      <c r="F95" s="36"/>
      <c r="H95" s="29"/>
      <c r="I95" s="143"/>
      <c r="J95" s="144"/>
      <c r="K95" s="145"/>
      <c r="L95" s="146"/>
      <c r="M95" s="143"/>
      <c r="N95" s="143"/>
      <c r="O95" s="143"/>
      <c r="P95" s="36"/>
      <c r="R95" s="29"/>
      <c r="S95" s="139"/>
      <c r="T95" s="139"/>
      <c r="U95" s="139"/>
      <c r="V95" s="139"/>
      <c r="W95" s="139"/>
      <c r="X95" s="140"/>
      <c r="Y95" s="141"/>
      <c r="Z95" s="142"/>
      <c r="AA95" s="139"/>
      <c r="AB95" s="140"/>
      <c r="AC95" s="141"/>
      <c r="AD95" s="142"/>
      <c r="AE95" s="121"/>
      <c r="AF95" s="139"/>
      <c r="AG95" s="121"/>
      <c r="AH95" s="139"/>
      <c r="AI95" s="121"/>
      <c r="AJ95" s="36"/>
      <c r="AL95" s="29"/>
      <c r="AM95" s="143"/>
      <c r="AN95" s="143"/>
      <c r="AO95" s="143"/>
      <c r="AP95" s="143"/>
      <c r="AQ95" s="143"/>
      <c r="AR95" s="144"/>
      <c r="AS95" s="145"/>
      <c r="AT95" s="146"/>
      <c r="AU95" s="143"/>
      <c r="AV95" s="144"/>
      <c r="AW95" s="145"/>
      <c r="AX95" s="146"/>
      <c r="AY95" s="143"/>
      <c r="AZ95" s="144"/>
      <c r="BA95" s="145"/>
      <c r="BB95" s="146"/>
      <c r="BC95" s="185"/>
      <c r="BD95" s="36"/>
    </row>
    <row r="96" spans="1:56" s="92" customFormat="1" x14ac:dyDescent="0.35">
      <c r="A96" s="118"/>
      <c r="B96" s="46"/>
      <c r="C96" s="243" t="str">
        <f>IF(E96="","",C94+1)</f>
        <v/>
      </c>
      <c r="D96" s="46"/>
      <c r="E96" s="4"/>
      <c r="F96" s="119"/>
      <c r="H96" s="120"/>
      <c r="I96" s="13">
        <v>0</v>
      </c>
      <c r="J96" s="125"/>
      <c r="K96" s="126"/>
      <c r="L96" s="127"/>
      <c r="M96" s="13">
        <v>0</v>
      </c>
      <c r="N96" s="124"/>
      <c r="O96" s="13">
        <v>0</v>
      </c>
      <c r="P96" s="119"/>
      <c r="R96" s="120"/>
      <c r="S96" s="5"/>
      <c r="T96" s="121"/>
      <c r="U96" s="5"/>
      <c r="V96" s="121"/>
      <c r="W96" s="5"/>
      <c r="X96" s="122"/>
      <c r="Y96" s="40"/>
      <c r="Z96" s="123"/>
      <c r="AA96" s="15">
        <v>0</v>
      </c>
      <c r="AB96" s="122"/>
      <c r="AC96" s="40"/>
      <c r="AD96" s="123"/>
      <c r="AE96" s="209">
        <f>IFERROR(ROUNDUP((S96-((S96/(SUM(S96,U96,W96)))*AA96)),0),0)</f>
        <v>0</v>
      </c>
      <c r="AF96" s="121"/>
      <c r="AG96" s="209">
        <f>IFERROR(ROUNDUP((U96-((U96/(SUM(S96,U96,W96)))*AA96)),0),0)</f>
        <v>0</v>
      </c>
      <c r="AH96" s="121"/>
      <c r="AI96" s="209">
        <f>IFERROR(ROUNDDOWN((W96-((W96/(SUM(S96,U96,W96)))*AA96)),0),0)</f>
        <v>0</v>
      </c>
      <c r="AJ96" s="119"/>
      <c r="AL96" s="120"/>
      <c r="AM96" s="13"/>
      <c r="AN96" s="124"/>
      <c r="AO96" s="13"/>
      <c r="AP96" s="124"/>
      <c r="AQ96" s="13"/>
      <c r="AR96" s="125"/>
      <c r="AS96" s="126"/>
      <c r="AT96" s="127"/>
      <c r="AU96" s="210">
        <f>$I96</f>
        <v>0</v>
      </c>
      <c r="AV96" s="125"/>
      <c r="AW96" s="126"/>
      <c r="AX96" s="127"/>
      <c r="AY96" s="217">
        <f t="shared" si="2"/>
        <v>0</v>
      </c>
      <c r="AZ96" s="125"/>
      <c r="BA96" s="126"/>
      <c r="BB96" s="127"/>
      <c r="BC96" s="518">
        <f t="shared" si="3"/>
        <v>0</v>
      </c>
      <c r="BD96" s="119"/>
    </row>
    <row r="97" spans="1:56" ht="5.15" customHeight="1" x14ac:dyDescent="0.35">
      <c r="A97" s="115"/>
      <c r="B97" s="32"/>
      <c r="C97" s="46"/>
      <c r="D97" s="32"/>
      <c r="E97" s="32"/>
      <c r="F97" s="36"/>
      <c r="H97" s="29"/>
      <c r="I97" s="143"/>
      <c r="J97" s="144"/>
      <c r="K97" s="145"/>
      <c r="L97" s="146"/>
      <c r="M97" s="143"/>
      <c r="N97" s="143"/>
      <c r="O97" s="143"/>
      <c r="P97" s="36"/>
      <c r="R97" s="29"/>
      <c r="S97" s="139"/>
      <c r="T97" s="139"/>
      <c r="U97" s="139"/>
      <c r="V97" s="139"/>
      <c r="W97" s="139"/>
      <c r="X97" s="140"/>
      <c r="Y97" s="141"/>
      <c r="Z97" s="142"/>
      <c r="AA97" s="139"/>
      <c r="AB97" s="140"/>
      <c r="AC97" s="141"/>
      <c r="AD97" s="142"/>
      <c r="AE97" s="121"/>
      <c r="AF97" s="139"/>
      <c r="AG97" s="121"/>
      <c r="AH97" s="139"/>
      <c r="AI97" s="121"/>
      <c r="AJ97" s="36"/>
      <c r="AL97" s="29"/>
      <c r="AM97" s="143"/>
      <c r="AN97" s="143"/>
      <c r="AO97" s="143"/>
      <c r="AP97" s="143"/>
      <c r="AQ97" s="143"/>
      <c r="AR97" s="144"/>
      <c r="AS97" s="145"/>
      <c r="AT97" s="146"/>
      <c r="AU97" s="143"/>
      <c r="AV97" s="144"/>
      <c r="AW97" s="145"/>
      <c r="AX97" s="146"/>
      <c r="AY97" s="143"/>
      <c r="AZ97" s="144"/>
      <c r="BA97" s="145"/>
      <c r="BB97" s="146"/>
      <c r="BC97" s="185"/>
      <c r="BD97" s="36"/>
    </row>
    <row r="98" spans="1:56" s="92" customFormat="1" x14ac:dyDescent="0.35">
      <c r="A98" s="118"/>
      <c r="B98" s="46"/>
      <c r="C98" s="243" t="str">
        <f>IF(E98="","",C96+1)</f>
        <v/>
      </c>
      <c r="D98" s="46"/>
      <c r="E98" s="4"/>
      <c r="F98" s="119"/>
      <c r="H98" s="120"/>
      <c r="I98" s="13">
        <v>0</v>
      </c>
      <c r="J98" s="125"/>
      <c r="K98" s="126"/>
      <c r="L98" s="127"/>
      <c r="M98" s="13">
        <v>0</v>
      </c>
      <c r="N98" s="124"/>
      <c r="O98" s="13">
        <v>0</v>
      </c>
      <c r="P98" s="119"/>
      <c r="R98" s="120"/>
      <c r="S98" s="5"/>
      <c r="T98" s="121"/>
      <c r="U98" s="5"/>
      <c r="V98" s="121"/>
      <c r="W98" s="5"/>
      <c r="X98" s="122"/>
      <c r="Y98" s="40"/>
      <c r="Z98" s="123"/>
      <c r="AA98" s="15">
        <v>0</v>
      </c>
      <c r="AB98" s="122"/>
      <c r="AC98" s="40"/>
      <c r="AD98" s="123"/>
      <c r="AE98" s="209">
        <f>IFERROR(ROUNDUP((S98-((S98/(SUM(S98,U98,W98)))*AA98)),0),0)</f>
        <v>0</v>
      </c>
      <c r="AF98" s="121"/>
      <c r="AG98" s="209">
        <f>IFERROR(ROUNDUP((U98-((U98/(SUM(S98,U98,W98)))*AA98)),0),0)</f>
        <v>0</v>
      </c>
      <c r="AH98" s="121"/>
      <c r="AI98" s="209">
        <f>IFERROR(ROUNDDOWN((W98-((W98/(SUM(S98,U98,W98)))*AA98)),0),0)</f>
        <v>0</v>
      </c>
      <c r="AJ98" s="119"/>
      <c r="AL98" s="120"/>
      <c r="AM98" s="13"/>
      <c r="AN98" s="124"/>
      <c r="AO98" s="13"/>
      <c r="AP98" s="124"/>
      <c r="AQ98" s="13"/>
      <c r="AR98" s="125"/>
      <c r="AS98" s="126"/>
      <c r="AT98" s="127"/>
      <c r="AU98" s="210">
        <f>$I98</f>
        <v>0</v>
      </c>
      <c r="AV98" s="125"/>
      <c r="AW98" s="126"/>
      <c r="AX98" s="127"/>
      <c r="AY98" s="217">
        <f t="shared" si="2"/>
        <v>0</v>
      </c>
      <c r="AZ98" s="125"/>
      <c r="BA98" s="126"/>
      <c r="BB98" s="127"/>
      <c r="BC98" s="518">
        <f t="shared" si="3"/>
        <v>0</v>
      </c>
      <c r="BD98" s="119"/>
    </row>
    <row r="99" spans="1:56" ht="5.15" customHeight="1" x14ac:dyDescent="0.35">
      <c r="A99" s="115"/>
      <c r="B99" s="32"/>
      <c r="C99" s="46"/>
      <c r="D99" s="32"/>
      <c r="E99" s="32"/>
      <c r="F99" s="36"/>
      <c r="H99" s="29"/>
      <c r="I99" s="143"/>
      <c r="J99" s="144"/>
      <c r="K99" s="145"/>
      <c r="L99" s="146"/>
      <c r="M99" s="143"/>
      <c r="N99" s="143"/>
      <c r="O99" s="143"/>
      <c r="P99" s="36"/>
      <c r="R99" s="29"/>
      <c r="S99" s="139"/>
      <c r="T99" s="139"/>
      <c r="U99" s="139"/>
      <c r="V99" s="139"/>
      <c r="W99" s="139"/>
      <c r="X99" s="140"/>
      <c r="Y99" s="141"/>
      <c r="Z99" s="142"/>
      <c r="AA99" s="139"/>
      <c r="AB99" s="140"/>
      <c r="AC99" s="141"/>
      <c r="AD99" s="142"/>
      <c r="AE99" s="121"/>
      <c r="AF99" s="139"/>
      <c r="AG99" s="121"/>
      <c r="AH99" s="139"/>
      <c r="AI99" s="121"/>
      <c r="AJ99" s="36"/>
      <c r="AL99" s="29"/>
      <c r="AM99" s="143"/>
      <c r="AN99" s="143"/>
      <c r="AO99" s="143"/>
      <c r="AP99" s="143"/>
      <c r="AQ99" s="143"/>
      <c r="AR99" s="144"/>
      <c r="AS99" s="145"/>
      <c r="AT99" s="146"/>
      <c r="AU99" s="143"/>
      <c r="AV99" s="144"/>
      <c r="AW99" s="145"/>
      <c r="AX99" s="146"/>
      <c r="AY99" s="143"/>
      <c r="AZ99" s="144"/>
      <c r="BA99" s="145"/>
      <c r="BB99" s="146"/>
      <c r="BC99" s="185"/>
      <c r="BD99" s="36"/>
    </row>
    <row r="100" spans="1:56" s="92" customFormat="1" x14ac:dyDescent="0.35">
      <c r="A100" s="118"/>
      <c r="B100" s="46"/>
      <c r="C100" s="243" t="str">
        <f>IF(E100="","",C98+1)</f>
        <v/>
      </c>
      <c r="D100" s="46"/>
      <c r="E100" s="4"/>
      <c r="F100" s="119"/>
      <c r="H100" s="120"/>
      <c r="I100" s="13">
        <v>0</v>
      </c>
      <c r="J100" s="125"/>
      <c r="K100" s="126"/>
      <c r="L100" s="127"/>
      <c r="M100" s="13">
        <v>0</v>
      </c>
      <c r="N100" s="124"/>
      <c r="O100" s="13">
        <v>0</v>
      </c>
      <c r="P100" s="119"/>
      <c r="R100" s="120"/>
      <c r="S100" s="5"/>
      <c r="T100" s="121"/>
      <c r="U100" s="5"/>
      <c r="V100" s="121"/>
      <c r="W100" s="5"/>
      <c r="X100" s="122"/>
      <c r="Y100" s="40"/>
      <c r="Z100" s="123"/>
      <c r="AA100" s="15">
        <v>0</v>
      </c>
      <c r="AB100" s="122"/>
      <c r="AC100" s="40"/>
      <c r="AD100" s="123"/>
      <c r="AE100" s="209">
        <f>IFERROR(ROUNDUP((S100-((S100/(SUM(S100,U100,W100)))*AA100)),0),0)</f>
        <v>0</v>
      </c>
      <c r="AF100" s="121"/>
      <c r="AG100" s="209">
        <f>IFERROR(ROUNDUP((U100-((U100/(SUM(S100,U100,W100)))*AA100)),0),0)</f>
        <v>0</v>
      </c>
      <c r="AH100" s="121"/>
      <c r="AI100" s="209">
        <f>IFERROR(ROUNDDOWN((W100-((W100/(SUM(S100,U100,W100)))*AA100)),0),0)</f>
        <v>0</v>
      </c>
      <c r="AJ100" s="119"/>
      <c r="AL100" s="120"/>
      <c r="AM100" s="13"/>
      <c r="AN100" s="124"/>
      <c r="AO100" s="13"/>
      <c r="AP100" s="124"/>
      <c r="AQ100" s="13"/>
      <c r="AR100" s="125"/>
      <c r="AS100" s="126"/>
      <c r="AT100" s="127"/>
      <c r="AU100" s="210">
        <f>$I100</f>
        <v>0</v>
      </c>
      <c r="AV100" s="125"/>
      <c r="AW100" s="126"/>
      <c r="AX100" s="127"/>
      <c r="AY100" s="217">
        <f t="shared" si="2"/>
        <v>0</v>
      </c>
      <c r="AZ100" s="125"/>
      <c r="BA100" s="126"/>
      <c r="BB100" s="127"/>
      <c r="BC100" s="518">
        <f t="shared" si="3"/>
        <v>0</v>
      </c>
      <c r="BD100" s="119"/>
    </row>
    <row r="101" spans="1:56" ht="5.15" customHeight="1" x14ac:dyDescent="0.35">
      <c r="A101" s="115"/>
      <c r="B101" s="32"/>
      <c r="C101" s="46"/>
      <c r="D101" s="32"/>
      <c r="E101" s="32"/>
      <c r="F101" s="36"/>
      <c r="H101" s="29"/>
      <c r="I101" s="143"/>
      <c r="J101" s="144"/>
      <c r="K101" s="145"/>
      <c r="L101" s="146"/>
      <c r="M101" s="143"/>
      <c r="N101" s="143"/>
      <c r="O101" s="143"/>
      <c r="P101" s="36"/>
      <c r="R101" s="29"/>
      <c r="S101" s="139"/>
      <c r="T101" s="139"/>
      <c r="U101" s="139"/>
      <c r="V101" s="139"/>
      <c r="W101" s="139"/>
      <c r="X101" s="140"/>
      <c r="Y101" s="141"/>
      <c r="Z101" s="142"/>
      <c r="AA101" s="139"/>
      <c r="AB101" s="140"/>
      <c r="AC101" s="141"/>
      <c r="AD101" s="142"/>
      <c r="AE101" s="121"/>
      <c r="AF101" s="139"/>
      <c r="AG101" s="121"/>
      <c r="AH101" s="139"/>
      <c r="AI101" s="121"/>
      <c r="AJ101" s="36"/>
      <c r="AL101" s="29"/>
      <c r="AM101" s="143"/>
      <c r="AN101" s="143"/>
      <c r="AO101" s="143"/>
      <c r="AP101" s="143"/>
      <c r="AQ101" s="143"/>
      <c r="AR101" s="144"/>
      <c r="AS101" s="145"/>
      <c r="AT101" s="146"/>
      <c r="AU101" s="143"/>
      <c r="AV101" s="144"/>
      <c r="AW101" s="145"/>
      <c r="AX101" s="146"/>
      <c r="AY101" s="143"/>
      <c r="AZ101" s="144"/>
      <c r="BA101" s="145"/>
      <c r="BB101" s="146"/>
      <c r="BC101" s="185"/>
      <c r="BD101" s="36"/>
    </row>
    <row r="102" spans="1:56" s="92" customFormat="1" x14ac:dyDescent="0.35">
      <c r="A102" s="118"/>
      <c r="B102" s="46"/>
      <c r="C102" s="243" t="str">
        <f>IF(E102="","",C100+1)</f>
        <v/>
      </c>
      <c r="D102" s="46"/>
      <c r="E102" s="4"/>
      <c r="F102" s="119"/>
      <c r="H102" s="120"/>
      <c r="I102" s="13">
        <v>0</v>
      </c>
      <c r="J102" s="125"/>
      <c r="K102" s="126"/>
      <c r="L102" s="127"/>
      <c r="M102" s="13">
        <v>0</v>
      </c>
      <c r="N102" s="124"/>
      <c r="O102" s="13">
        <v>0</v>
      </c>
      <c r="P102" s="119"/>
      <c r="R102" s="120"/>
      <c r="S102" s="5"/>
      <c r="T102" s="121"/>
      <c r="U102" s="5"/>
      <c r="V102" s="121"/>
      <c r="W102" s="5"/>
      <c r="X102" s="122"/>
      <c r="Y102" s="40"/>
      <c r="Z102" s="123"/>
      <c r="AA102" s="15">
        <v>0</v>
      </c>
      <c r="AB102" s="122"/>
      <c r="AC102" s="40"/>
      <c r="AD102" s="123"/>
      <c r="AE102" s="209">
        <f>IFERROR(ROUNDUP((S102-((S102/(SUM(S102,U102,W102)))*AA102)),0),0)</f>
        <v>0</v>
      </c>
      <c r="AF102" s="121"/>
      <c r="AG102" s="209">
        <f>IFERROR(ROUNDUP((U102-((U102/(SUM(S102,U102,W102)))*AA102)),0),0)</f>
        <v>0</v>
      </c>
      <c r="AH102" s="121"/>
      <c r="AI102" s="209">
        <f>IFERROR(ROUNDDOWN((W102-((W102/(SUM(S102,U102,W102)))*AA102)),0),0)</f>
        <v>0</v>
      </c>
      <c r="AJ102" s="119"/>
      <c r="AL102" s="120"/>
      <c r="AM102" s="13"/>
      <c r="AN102" s="124"/>
      <c r="AO102" s="13"/>
      <c r="AP102" s="124"/>
      <c r="AQ102" s="13"/>
      <c r="AR102" s="125"/>
      <c r="AS102" s="126"/>
      <c r="AT102" s="127"/>
      <c r="AU102" s="210">
        <f>$I102</f>
        <v>0</v>
      </c>
      <c r="AV102" s="125"/>
      <c r="AW102" s="126"/>
      <c r="AX102" s="127"/>
      <c r="AY102" s="217">
        <f t="shared" si="2"/>
        <v>0</v>
      </c>
      <c r="AZ102" s="125"/>
      <c r="BA102" s="126"/>
      <c r="BB102" s="127"/>
      <c r="BC102" s="518">
        <f t="shared" si="3"/>
        <v>0</v>
      </c>
      <c r="BD102" s="119"/>
    </row>
    <row r="103" spans="1:56" ht="5.15" customHeight="1" x14ac:dyDescent="0.35">
      <c r="A103" s="115"/>
      <c r="B103" s="32"/>
      <c r="C103" s="46"/>
      <c r="D103" s="32"/>
      <c r="E103" s="32"/>
      <c r="F103" s="36"/>
      <c r="H103" s="29"/>
      <c r="I103" s="143"/>
      <c r="J103" s="144"/>
      <c r="K103" s="145"/>
      <c r="L103" s="146"/>
      <c r="M103" s="143"/>
      <c r="N103" s="143"/>
      <c r="O103" s="143"/>
      <c r="P103" s="36"/>
      <c r="R103" s="29"/>
      <c r="S103" s="139"/>
      <c r="T103" s="139"/>
      <c r="U103" s="139"/>
      <c r="V103" s="139"/>
      <c r="W103" s="139"/>
      <c r="X103" s="140"/>
      <c r="Y103" s="141"/>
      <c r="Z103" s="142"/>
      <c r="AA103" s="139"/>
      <c r="AB103" s="140"/>
      <c r="AC103" s="141"/>
      <c r="AD103" s="142"/>
      <c r="AE103" s="121"/>
      <c r="AF103" s="139"/>
      <c r="AG103" s="121"/>
      <c r="AH103" s="139"/>
      <c r="AI103" s="121"/>
      <c r="AJ103" s="36"/>
      <c r="AL103" s="29"/>
      <c r="AM103" s="143"/>
      <c r="AN103" s="143"/>
      <c r="AO103" s="143"/>
      <c r="AP103" s="143"/>
      <c r="AQ103" s="143"/>
      <c r="AR103" s="144"/>
      <c r="AS103" s="145"/>
      <c r="AT103" s="146"/>
      <c r="AU103" s="143"/>
      <c r="AV103" s="144"/>
      <c r="AW103" s="145"/>
      <c r="AX103" s="146"/>
      <c r="AY103" s="143"/>
      <c r="AZ103" s="144"/>
      <c r="BA103" s="145"/>
      <c r="BB103" s="146"/>
      <c r="BC103" s="185"/>
      <c r="BD103" s="36"/>
    </row>
    <row r="104" spans="1:56" s="92" customFormat="1" x14ac:dyDescent="0.35">
      <c r="A104" s="118"/>
      <c r="B104" s="46"/>
      <c r="C104" s="243" t="str">
        <f>IF(E104="","",C102+1)</f>
        <v/>
      </c>
      <c r="D104" s="46"/>
      <c r="E104" s="4"/>
      <c r="F104" s="119"/>
      <c r="H104" s="120"/>
      <c r="I104" s="13">
        <v>0</v>
      </c>
      <c r="J104" s="125"/>
      <c r="K104" s="126"/>
      <c r="L104" s="127"/>
      <c r="M104" s="13">
        <v>0</v>
      </c>
      <c r="N104" s="124"/>
      <c r="O104" s="13">
        <v>0</v>
      </c>
      <c r="P104" s="119"/>
      <c r="R104" s="120"/>
      <c r="S104" s="5"/>
      <c r="T104" s="121"/>
      <c r="U104" s="5"/>
      <c r="V104" s="121"/>
      <c r="W104" s="5"/>
      <c r="X104" s="122"/>
      <c r="Y104" s="40"/>
      <c r="Z104" s="123"/>
      <c r="AA104" s="15">
        <v>0</v>
      </c>
      <c r="AB104" s="122"/>
      <c r="AC104" s="40"/>
      <c r="AD104" s="123"/>
      <c r="AE104" s="209">
        <f>IFERROR(ROUNDUP((S104-((S104/(SUM(S104,U104,W104)))*AA104)),0),0)</f>
        <v>0</v>
      </c>
      <c r="AF104" s="121"/>
      <c r="AG104" s="209">
        <f>IFERROR(ROUNDUP((U104-((U104/(SUM(S104,U104,W104)))*AA104)),0),0)</f>
        <v>0</v>
      </c>
      <c r="AH104" s="121"/>
      <c r="AI104" s="209">
        <f>IFERROR(ROUNDDOWN((W104-((W104/(SUM(S104,U104,W104)))*AA104)),0),0)</f>
        <v>0</v>
      </c>
      <c r="AJ104" s="119"/>
      <c r="AL104" s="120"/>
      <c r="AM104" s="13"/>
      <c r="AN104" s="124"/>
      <c r="AO104" s="13"/>
      <c r="AP104" s="124"/>
      <c r="AQ104" s="13"/>
      <c r="AR104" s="125"/>
      <c r="AS104" s="126"/>
      <c r="AT104" s="127"/>
      <c r="AU104" s="210">
        <f>$I104</f>
        <v>0</v>
      </c>
      <c r="AV104" s="125"/>
      <c r="AW104" s="126"/>
      <c r="AX104" s="127"/>
      <c r="AY104" s="217">
        <f t="shared" si="2"/>
        <v>0</v>
      </c>
      <c r="AZ104" s="125"/>
      <c r="BA104" s="126"/>
      <c r="BB104" s="127"/>
      <c r="BC104" s="518">
        <f t="shared" si="3"/>
        <v>0</v>
      </c>
      <c r="BD104" s="119"/>
    </row>
    <row r="105" spans="1:56" ht="5.15" customHeight="1" x14ac:dyDescent="0.35">
      <c r="A105" s="115"/>
      <c r="B105" s="32"/>
      <c r="C105" s="46"/>
      <c r="D105" s="32"/>
      <c r="E105" s="32"/>
      <c r="F105" s="36"/>
      <c r="H105" s="29"/>
      <c r="I105" s="143"/>
      <c r="J105" s="144"/>
      <c r="K105" s="145"/>
      <c r="L105" s="146"/>
      <c r="M105" s="143"/>
      <c r="N105" s="143"/>
      <c r="O105" s="143"/>
      <c r="P105" s="36"/>
      <c r="R105" s="29"/>
      <c r="S105" s="139"/>
      <c r="T105" s="139"/>
      <c r="U105" s="139"/>
      <c r="V105" s="139"/>
      <c r="W105" s="139"/>
      <c r="X105" s="140"/>
      <c r="Y105" s="141"/>
      <c r="Z105" s="142"/>
      <c r="AA105" s="139"/>
      <c r="AB105" s="140"/>
      <c r="AC105" s="141"/>
      <c r="AD105" s="142"/>
      <c r="AE105" s="121"/>
      <c r="AF105" s="139"/>
      <c r="AG105" s="121"/>
      <c r="AH105" s="139"/>
      <c r="AI105" s="121"/>
      <c r="AJ105" s="36"/>
      <c r="AL105" s="29"/>
      <c r="AM105" s="143"/>
      <c r="AN105" s="143"/>
      <c r="AO105" s="143"/>
      <c r="AP105" s="143"/>
      <c r="AQ105" s="143"/>
      <c r="AR105" s="144"/>
      <c r="AS105" s="145"/>
      <c r="AT105" s="146"/>
      <c r="AU105" s="143"/>
      <c r="AV105" s="144"/>
      <c r="AW105" s="145"/>
      <c r="AX105" s="146"/>
      <c r="AY105" s="143"/>
      <c r="AZ105" s="144"/>
      <c r="BA105" s="145"/>
      <c r="BB105" s="146"/>
      <c r="BC105" s="185"/>
      <c r="BD105" s="36"/>
    </row>
    <row r="106" spans="1:56" s="92" customFormat="1" x14ac:dyDescent="0.35">
      <c r="A106" s="118"/>
      <c r="B106" s="46"/>
      <c r="C106" s="243" t="str">
        <f>IF(E106="","",C104+1)</f>
        <v/>
      </c>
      <c r="D106" s="46"/>
      <c r="E106" s="4"/>
      <c r="F106" s="119"/>
      <c r="H106" s="120"/>
      <c r="I106" s="13">
        <v>0</v>
      </c>
      <c r="J106" s="125"/>
      <c r="K106" s="126"/>
      <c r="L106" s="127"/>
      <c r="M106" s="13">
        <v>0</v>
      </c>
      <c r="N106" s="124"/>
      <c r="O106" s="13">
        <v>0</v>
      </c>
      <c r="P106" s="119"/>
      <c r="R106" s="120"/>
      <c r="S106" s="5"/>
      <c r="T106" s="121"/>
      <c r="U106" s="5"/>
      <c r="V106" s="121"/>
      <c r="W106" s="5"/>
      <c r="X106" s="122"/>
      <c r="Y106" s="40"/>
      <c r="Z106" s="123"/>
      <c r="AA106" s="15">
        <v>0</v>
      </c>
      <c r="AB106" s="122"/>
      <c r="AC106" s="40"/>
      <c r="AD106" s="123"/>
      <c r="AE106" s="209">
        <f>IFERROR(ROUNDUP((S106-((S106/(SUM(S106,U106,W106)))*AA106)),0),0)</f>
        <v>0</v>
      </c>
      <c r="AF106" s="121"/>
      <c r="AG106" s="209">
        <f>IFERROR(ROUNDUP((U106-((U106/(SUM(S106,U106,W106)))*AA106)),0),0)</f>
        <v>0</v>
      </c>
      <c r="AH106" s="121"/>
      <c r="AI106" s="209">
        <f>IFERROR(ROUNDDOWN((W106-((W106/(SUM(S106,U106,W106)))*AA106)),0),0)</f>
        <v>0</v>
      </c>
      <c r="AJ106" s="119"/>
      <c r="AL106" s="120"/>
      <c r="AM106" s="13"/>
      <c r="AN106" s="124"/>
      <c r="AO106" s="13"/>
      <c r="AP106" s="124"/>
      <c r="AQ106" s="13"/>
      <c r="AR106" s="125"/>
      <c r="AS106" s="126"/>
      <c r="AT106" s="127"/>
      <c r="AU106" s="210">
        <f>$I106</f>
        <v>0</v>
      </c>
      <c r="AV106" s="125"/>
      <c r="AW106" s="126"/>
      <c r="AX106" s="127"/>
      <c r="AY106" s="217">
        <f t="shared" si="2"/>
        <v>0</v>
      </c>
      <c r="AZ106" s="125"/>
      <c r="BA106" s="126"/>
      <c r="BB106" s="127"/>
      <c r="BC106" s="518">
        <f t="shared" si="3"/>
        <v>0</v>
      </c>
      <c r="BD106" s="119"/>
    </row>
    <row r="107" spans="1:56" ht="5.15" customHeight="1" x14ac:dyDescent="0.35">
      <c r="A107" s="115"/>
      <c r="B107" s="32"/>
      <c r="C107" s="46"/>
      <c r="D107" s="32"/>
      <c r="E107" s="32"/>
      <c r="F107" s="36"/>
      <c r="H107" s="29"/>
      <c r="I107" s="143"/>
      <c r="J107" s="144"/>
      <c r="K107" s="145"/>
      <c r="L107" s="146"/>
      <c r="M107" s="143"/>
      <c r="N107" s="143"/>
      <c r="O107" s="143"/>
      <c r="P107" s="36"/>
      <c r="R107" s="29"/>
      <c r="S107" s="139"/>
      <c r="T107" s="139"/>
      <c r="U107" s="139"/>
      <c r="V107" s="139"/>
      <c r="W107" s="139"/>
      <c r="X107" s="140"/>
      <c r="Y107" s="141"/>
      <c r="Z107" s="142"/>
      <c r="AA107" s="139"/>
      <c r="AB107" s="140"/>
      <c r="AC107" s="141"/>
      <c r="AD107" s="142"/>
      <c r="AE107" s="121"/>
      <c r="AF107" s="139"/>
      <c r="AG107" s="121"/>
      <c r="AH107" s="139"/>
      <c r="AI107" s="121"/>
      <c r="AJ107" s="36"/>
      <c r="AL107" s="29"/>
      <c r="AM107" s="143"/>
      <c r="AN107" s="143"/>
      <c r="AO107" s="143"/>
      <c r="AP107" s="143"/>
      <c r="AQ107" s="143"/>
      <c r="AR107" s="144"/>
      <c r="AS107" s="145"/>
      <c r="AT107" s="146"/>
      <c r="AU107" s="143"/>
      <c r="AV107" s="144"/>
      <c r="AW107" s="145"/>
      <c r="AX107" s="146"/>
      <c r="AY107" s="143"/>
      <c r="AZ107" s="144"/>
      <c r="BA107" s="145"/>
      <c r="BB107" s="146"/>
      <c r="BC107" s="185"/>
      <c r="BD107" s="36"/>
    </row>
    <row r="108" spans="1:56" s="92" customFormat="1" x14ac:dyDescent="0.35">
      <c r="A108" s="118"/>
      <c r="B108" s="46"/>
      <c r="C108" s="243" t="str">
        <f>IF(E108="","",C106+1)</f>
        <v/>
      </c>
      <c r="D108" s="46"/>
      <c r="E108" s="4"/>
      <c r="F108" s="119"/>
      <c r="H108" s="120"/>
      <c r="I108" s="13">
        <v>0</v>
      </c>
      <c r="J108" s="125"/>
      <c r="K108" s="126"/>
      <c r="L108" s="127"/>
      <c r="M108" s="13">
        <v>0</v>
      </c>
      <c r="N108" s="124"/>
      <c r="O108" s="13">
        <v>0</v>
      </c>
      <c r="P108" s="119"/>
      <c r="R108" s="120"/>
      <c r="S108" s="5"/>
      <c r="T108" s="121"/>
      <c r="U108" s="5"/>
      <c r="V108" s="121"/>
      <c r="W108" s="5"/>
      <c r="X108" s="122"/>
      <c r="Y108" s="40"/>
      <c r="Z108" s="123"/>
      <c r="AA108" s="15">
        <v>0</v>
      </c>
      <c r="AB108" s="122"/>
      <c r="AC108" s="40"/>
      <c r="AD108" s="123"/>
      <c r="AE108" s="209">
        <f>IFERROR(ROUNDUP((S108-((S108/(SUM(S108,U108,W108)))*AA108)),0),0)</f>
        <v>0</v>
      </c>
      <c r="AF108" s="121"/>
      <c r="AG108" s="209">
        <f>IFERROR(ROUNDUP((U108-((U108/(SUM(S108,U108,W108)))*AA108)),0),0)</f>
        <v>0</v>
      </c>
      <c r="AH108" s="121"/>
      <c r="AI108" s="209">
        <f>IFERROR(ROUNDDOWN((W108-((W108/(SUM(S108,U108,W108)))*AA108)),0),0)</f>
        <v>0</v>
      </c>
      <c r="AJ108" s="119"/>
      <c r="AL108" s="120"/>
      <c r="AM108" s="13"/>
      <c r="AN108" s="124"/>
      <c r="AO108" s="13"/>
      <c r="AP108" s="124"/>
      <c r="AQ108" s="13"/>
      <c r="AR108" s="125"/>
      <c r="AS108" s="126"/>
      <c r="AT108" s="127"/>
      <c r="AU108" s="210">
        <f>$I108</f>
        <v>0</v>
      </c>
      <c r="AV108" s="125"/>
      <c r="AW108" s="126"/>
      <c r="AX108" s="127"/>
      <c r="AY108" s="217">
        <f t="shared" si="2"/>
        <v>0</v>
      </c>
      <c r="AZ108" s="125"/>
      <c r="BA108" s="126"/>
      <c r="BB108" s="127"/>
      <c r="BC108" s="518">
        <f t="shared" si="3"/>
        <v>0</v>
      </c>
      <c r="BD108" s="119"/>
    </row>
    <row r="109" spans="1:56" ht="5.15" customHeight="1" x14ac:dyDescent="0.35">
      <c r="A109" s="115"/>
      <c r="B109" s="32"/>
      <c r="C109" s="46"/>
      <c r="D109" s="32"/>
      <c r="E109" s="32"/>
      <c r="F109" s="36"/>
      <c r="H109" s="29"/>
      <c r="I109" s="143"/>
      <c r="J109" s="144"/>
      <c r="K109" s="145"/>
      <c r="L109" s="146"/>
      <c r="M109" s="143"/>
      <c r="N109" s="143"/>
      <c r="O109" s="143"/>
      <c r="P109" s="36"/>
      <c r="R109" s="29"/>
      <c r="S109" s="139"/>
      <c r="T109" s="139"/>
      <c r="U109" s="139"/>
      <c r="V109" s="139"/>
      <c r="W109" s="139"/>
      <c r="X109" s="140"/>
      <c r="Y109" s="141"/>
      <c r="Z109" s="142"/>
      <c r="AA109" s="139"/>
      <c r="AB109" s="140"/>
      <c r="AC109" s="141"/>
      <c r="AD109" s="142"/>
      <c r="AE109" s="121"/>
      <c r="AF109" s="139"/>
      <c r="AG109" s="121"/>
      <c r="AH109" s="139"/>
      <c r="AI109" s="121"/>
      <c r="AJ109" s="36"/>
      <c r="AL109" s="29"/>
      <c r="AM109" s="143"/>
      <c r="AN109" s="143"/>
      <c r="AO109" s="143"/>
      <c r="AP109" s="143"/>
      <c r="AQ109" s="143"/>
      <c r="AR109" s="144"/>
      <c r="AS109" s="145"/>
      <c r="AT109" s="146"/>
      <c r="AU109" s="143"/>
      <c r="AV109" s="144"/>
      <c r="AW109" s="145"/>
      <c r="AX109" s="146"/>
      <c r="AY109" s="143"/>
      <c r="AZ109" s="144"/>
      <c r="BA109" s="145"/>
      <c r="BB109" s="146"/>
      <c r="BC109" s="185"/>
      <c r="BD109" s="36"/>
    </row>
    <row r="110" spans="1:56" s="92" customFormat="1" x14ac:dyDescent="0.35">
      <c r="A110" s="118"/>
      <c r="B110" s="46"/>
      <c r="C110" s="243" t="str">
        <f>IF(E110="","",C108+1)</f>
        <v/>
      </c>
      <c r="D110" s="46"/>
      <c r="E110" s="4"/>
      <c r="F110" s="119"/>
      <c r="H110" s="120"/>
      <c r="I110" s="13">
        <v>0</v>
      </c>
      <c r="J110" s="125"/>
      <c r="K110" s="126"/>
      <c r="L110" s="127"/>
      <c r="M110" s="13">
        <v>0</v>
      </c>
      <c r="N110" s="124"/>
      <c r="O110" s="13">
        <v>0</v>
      </c>
      <c r="P110" s="119"/>
      <c r="R110" s="120"/>
      <c r="S110" s="5"/>
      <c r="T110" s="121"/>
      <c r="U110" s="5"/>
      <c r="V110" s="121"/>
      <c r="W110" s="5"/>
      <c r="X110" s="122"/>
      <c r="Y110" s="40"/>
      <c r="Z110" s="123"/>
      <c r="AA110" s="15">
        <v>0</v>
      </c>
      <c r="AB110" s="122"/>
      <c r="AC110" s="40"/>
      <c r="AD110" s="123"/>
      <c r="AE110" s="209">
        <f>IFERROR(ROUNDUP((S110-((S110/(SUM(S110,U110,W110)))*AA110)),0),0)</f>
        <v>0</v>
      </c>
      <c r="AF110" s="121"/>
      <c r="AG110" s="209">
        <f>IFERROR(ROUNDUP((U110-((U110/(SUM(S110,U110,W110)))*AA110)),0),0)</f>
        <v>0</v>
      </c>
      <c r="AH110" s="121"/>
      <c r="AI110" s="209">
        <f>IFERROR(ROUNDDOWN((W110-((W110/(SUM(S110,U110,W110)))*AA110)),0),0)</f>
        <v>0</v>
      </c>
      <c r="AJ110" s="119"/>
      <c r="AL110" s="120"/>
      <c r="AM110" s="13"/>
      <c r="AN110" s="124"/>
      <c r="AO110" s="13"/>
      <c r="AP110" s="124"/>
      <c r="AQ110" s="13"/>
      <c r="AR110" s="125"/>
      <c r="AS110" s="126"/>
      <c r="AT110" s="127"/>
      <c r="AU110" s="210">
        <f>$I110</f>
        <v>0</v>
      </c>
      <c r="AV110" s="125"/>
      <c r="AW110" s="126"/>
      <c r="AX110" s="127"/>
      <c r="AY110" s="217">
        <f t="shared" si="2"/>
        <v>0</v>
      </c>
      <c r="AZ110" s="125"/>
      <c r="BA110" s="126"/>
      <c r="BB110" s="127"/>
      <c r="BC110" s="518">
        <f t="shared" si="3"/>
        <v>0</v>
      </c>
      <c r="BD110" s="119"/>
    </row>
    <row r="111" spans="1:56" ht="5.15" customHeight="1" x14ac:dyDescent="0.35">
      <c r="A111" s="115"/>
      <c r="B111" s="32"/>
      <c r="C111" s="46"/>
      <c r="D111" s="32"/>
      <c r="E111" s="32"/>
      <c r="F111" s="36"/>
      <c r="H111" s="29"/>
      <c r="I111" s="143"/>
      <c r="J111" s="144"/>
      <c r="K111" s="145"/>
      <c r="L111" s="146"/>
      <c r="M111" s="143"/>
      <c r="N111" s="143"/>
      <c r="O111" s="143"/>
      <c r="P111" s="36"/>
      <c r="R111" s="29"/>
      <c r="S111" s="139"/>
      <c r="T111" s="139"/>
      <c r="U111" s="139"/>
      <c r="V111" s="139"/>
      <c r="W111" s="139"/>
      <c r="X111" s="140"/>
      <c r="Y111" s="141"/>
      <c r="Z111" s="142"/>
      <c r="AA111" s="139"/>
      <c r="AB111" s="140"/>
      <c r="AC111" s="141"/>
      <c r="AD111" s="142"/>
      <c r="AE111" s="121"/>
      <c r="AF111" s="139"/>
      <c r="AG111" s="121"/>
      <c r="AH111" s="139"/>
      <c r="AI111" s="121"/>
      <c r="AJ111" s="36"/>
      <c r="AL111" s="29"/>
      <c r="AM111" s="143"/>
      <c r="AN111" s="143"/>
      <c r="AO111" s="143"/>
      <c r="AP111" s="143"/>
      <c r="AQ111" s="143"/>
      <c r="AR111" s="144"/>
      <c r="AS111" s="145"/>
      <c r="AT111" s="146"/>
      <c r="AU111" s="143"/>
      <c r="AV111" s="144"/>
      <c r="AW111" s="145"/>
      <c r="AX111" s="146"/>
      <c r="AY111" s="143"/>
      <c r="AZ111" s="144"/>
      <c r="BA111" s="145"/>
      <c r="BB111" s="146"/>
      <c r="BC111" s="185"/>
      <c r="BD111" s="36"/>
    </row>
    <row r="112" spans="1:56" s="92" customFormat="1" x14ac:dyDescent="0.35">
      <c r="A112" s="118"/>
      <c r="B112" s="46"/>
      <c r="C112" s="243" t="str">
        <f>IF(E112="","",C110+1)</f>
        <v/>
      </c>
      <c r="D112" s="46"/>
      <c r="E112" s="4"/>
      <c r="F112" s="119"/>
      <c r="H112" s="120"/>
      <c r="I112" s="13">
        <v>0</v>
      </c>
      <c r="J112" s="125"/>
      <c r="K112" s="126"/>
      <c r="L112" s="127"/>
      <c r="M112" s="13">
        <v>0</v>
      </c>
      <c r="N112" s="124"/>
      <c r="O112" s="13">
        <v>0</v>
      </c>
      <c r="P112" s="119"/>
      <c r="R112" s="120"/>
      <c r="S112" s="5"/>
      <c r="T112" s="121"/>
      <c r="U112" s="5"/>
      <c r="V112" s="121"/>
      <c r="W112" s="5"/>
      <c r="X112" s="122"/>
      <c r="Y112" s="40"/>
      <c r="Z112" s="123"/>
      <c r="AA112" s="15">
        <v>0</v>
      </c>
      <c r="AB112" s="122"/>
      <c r="AC112" s="40"/>
      <c r="AD112" s="123"/>
      <c r="AE112" s="209">
        <f>IFERROR(ROUNDUP((S112-((S112/(SUM(S112,U112,W112)))*AA112)),0),0)</f>
        <v>0</v>
      </c>
      <c r="AF112" s="121"/>
      <c r="AG112" s="209">
        <f>IFERROR(ROUNDUP((U112-((U112/(SUM(S112,U112,W112)))*AA112)),0),0)</f>
        <v>0</v>
      </c>
      <c r="AH112" s="121"/>
      <c r="AI112" s="209">
        <f>IFERROR(ROUNDDOWN((W112-((W112/(SUM(S112,U112,W112)))*AA112)),0),0)</f>
        <v>0</v>
      </c>
      <c r="AJ112" s="119"/>
      <c r="AL112" s="120"/>
      <c r="AM112" s="13"/>
      <c r="AN112" s="124"/>
      <c r="AO112" s="13"/>
      <c r="AP112" s="124"/>
      <c r="AQ112" s="13"/>
      <c r="AR112" s="125"/>
      <c r="AS112" s="126"/>
      <c r="AT112" s="127"/>
      <c r="AU112" s="210">
        <f>$I112</f>
        <v>0</v>
      </c>
      <c r="AV112" s="125"/>
      <c r="AW112" s="126"/>
      <c r="AX112" s="127"/>
      <c r="AY112" s="217">
        <f t="shared" si="2"/>
        <v>0</v>
      </c>
      <c r="AZ112" s="125"/>
      <c r="BA112" s="126"/>
      <c r="BB112" s="127"/>
      <c r="BC112" s="518">
        <f t="shared" si="3"/>
        <v>0</v>
      </c>
      <c r="BD112" s="119"/>
    </row>
    <row r="113" spans="1:56" ht="5.15" customHeight="1" x14ac:dyDescent="0.35">
      <c r="A113" s="115"/>
      <c r="B113" s="32"/>
      <c r="C113" s="46"/>
      <c r="D113" s="32"/>
      <c r="E113" s="32"/>
      <c r="F113" s="36"/>
      <c r="H113" s="29"/>
      <c r="I113" s="143"/>
      <c r="J113" s="144"/>
      <c r="K113" s="145"/>
      <c r="L113" s="146"/>
      <c r="M113" s="143"/>
      <c r="N113" s="143"/>
      <c r="O113" s="143"/>
      <c r="P113" s="36"/>
      <c r="R113" s="29"/>
      <c r="S113" s="139"/>
      <c r="T113" s="139"/>
      <c r="U113" s="139"/>
      <c r="V113" s="139"/>
      <c r="W113" s="139"/>
      <c r="X113" s="140"/>
      <c r="Y113" s="141"/>
      <c r="Z113" s="142"/>
      <c r="AA113" s="139"/>
      <c r="AB113" s="140"/>
      <c r="AC113" s="141"/>
      <c r="AD113" s="142"/>
      <c r="AE113" s="121"/>
      <c r="AF113" s="139"/>
      <c r="AG113" s="121"/>
      <c r="AH113" s="139"/>
      <c r="AI113" s="121"/>
      <c r="AJ113" s="36"/>
      <c r="AL113" s="29"/>
      <c r="AM113" s="143"/>
      <c r="AN113" s="143"/>
      <c r="AO113" s="143"/>
      <c r="AP113" s="143"/>
      <c r="AQ113" s="143"/>
      <c r="AR113" s="144"/>
      <c r="AS113" s="145"/>
      <c r="AT113" s="146"/>
      <c r="AU113" s="143"/>
      <c r="AV113" s="144"/>
      <c r="AW113" s="145"/>
      <c r="AX113" s="146"/>
      <c r="AY113" s="143"/>
      <c r="AZ113" s="144"/>
      <c r="BA113" s="145"/>
      <c r="BB113" s="146"/>
      <c r="BC113" s="185"/>
      <c r="BD113" s="36"/>
    </row>
    <row r="114" spans="1:56" s="92" customFormat="1" x14ac:dyDescent="0.35">
      <c r="A114" s="118"/>
      <c r="B114" s="46"/>
      <c r="C114" s="243" t="str">
        <f>IF(E114="","",C112+1)</f>
        <v/>
      </c>
      <c r="D114" s="46"/>
      <c r="E114" s="4"/>
      <c r="F114" s="119"/>
      <c r="H114" s="120"/>
      <c r="I114" s="13">
        <v>0</v>
      </c>
      <c r="J114" s="125"/>
      <c r="K114" s="126"/>
      <c r="L114" s="127"/>
      <c r="M114" s="13">
        <v>0</v>
      </c>
      <c r="N114" s="124"/>
      <c r="O114" s="13">
        <v>0</v>
      </c>
      <c r="P114" s="119"/>
      <c r="R114" s="120"/>
      <c r="S114" s="5"/>
      <c r="T114" s="121"/>
      <c r="U114" s="5"/>
      <c r="V114" s="121"/>
      <c r="W114" s="5"/>
      <c r="X114" s="122"/>
      <c r="Y114" s="40"/>
      <c r="Z114" s="123"/>
      <c r="AA114" s="15">
        <v>0</v>
      </c>
      <c r="AB114" s="122"/>
      <c r="AC114" s="40"/>
      <c r="AD114" s="123"/>
      <c r="AE114" s="209">
        <f>IFERROR(ROUNDUP((S114-((S114/(SUM(S114,U114,W114)))*AA114)),0),0)</f>
        <v>0</v>
      </c>
      <c r="AF114" s="121"/>
      <c r="AG114" s="209">
        <f>IFERROR(ROUNDUP((U114-((U114/(SUM(S114,U114,W114)))*AA114)),0),0)</f>
        <v>0</v>
      </c>
      <c r="AH114" s="121"/>
      <c r="AI114" s="209">
        <f>IFERROR(ROUNDDOWN((W114-((W114/(SUM(S114,U114,W114)))*AA114)),0),0)</f>
        <v>0</v>
      </c>
      <c r="AJ114" s="119"/>
      <c r="AL114" s="120"/>
      <c r="AM114" s="13"/>
      <c r="AN114" s="124"/>
      <c r="AO114" s="13"/>
      <c r="AP114" s="124"/>
      <c r="AQ114" s="13"/>
      <c r="AR114" s="125"/>
      <c r="AS114" s="126"/>
      <c r="AT114" s="127"/>
      <c r="AU114" s="210">
        <f>$I114</f>
        <v>0</v>
      </c>
      <c r="AV114" s="125"/>
      <c r="AW114" s="126"/>
      <c r="AX114" s="127"/>
      <c r="AY114" s="217">
        <f t="shared" si="2"/>
        <v>0</v>
      </c>
      <c r="AZ114" s="125"/>
      <c r="BA114" s="126"/>
      <c r="BB114" s="127"/>
      <c r="BC114" s="518">
        <f t="shared" si="3"/>
        <v>0</v>
      </c>
      <c r="BD114" s="119"/>
    </row>
    <row r="115" spans="1:56" ht="5.15" customHeight="1" x14ac:dyDescent="0.35">
      <c r="A115" s="115"/>
      <c r="B115" s="32"/>
      <c r="C115" s="46"/>
      <c r="D115" s="32"/>
      <c r="E115" s="32"/>
      <c r="F115" s="36"/>
      <c r="H115" s="29"/>
      <c r="I115" s="143"/>
      <c r="J115" s="144"/>
      <c r="K115" s="145"/>
      <c r="L115" s="146"/>
      <c r="M115" s="143"/>
      <c r="N115" s="143"/>
      <c r="O115" s="143"/>
      <c r="P115" s="36"/>
      <c r="R115" s="29"/>
      <c r="S115" s="139"/>
      <c r="T115" s="139"/>
      <c r="U115" s="139"/>
      <c r="V115" s="139"/>
      <c r="W115" s="139"/>
      <c r="X115" s="140"/>
      <c r="Y115" s="141"/>
      <c r="Z115" s="142"/>
      <c r="AA115" s="139"/>
      <c r="AB115" s="140"/>
      <c r="AC115" s="141"/>
      <c r="AD115" s="142"/>
      <c r="AE115" s="121"/>
      <c r="AF115" s="139"/>
      <c r="AG115" s="121"/>
      <c r="AH115" s="139"/>
      <c r="AI115" s="121"/>
      <c r="AJ115" s="36"/>
      <c r="AL115" s="29"/>
      <c r="AM115" s="143"/>
      <c r="AN115" s="143"/>
      <c r="AO115" s="143"/>
      <c r="AP115" s="143"/>
      <c r="AQ115" s="143"/>
      <c r="AR115" s="144"/>
      <c r="AS115" s="145"/>
      <c r="AT115" s="146"/>
      <c r="AU115" s="143"/>
      <c r="AV115" s="144"/>
      <c r="AW115" s="145"/>
      <c r="AX115" s="146"/>
      <c r="AY115" s="143"/>
      <c r="AZ115" s="144"/>
      <c r="BA115" s="145"/>
      <c r="BB115" s="146"/>
      <c r="BC115" s="185"/>
      <c r="BD115" s="36"/>
    </row>
    <row r="116" spans="1:56" s="92" customFormat="1" x14ac:dyDescent="0.35">
      <c r="A116" s="118"/>
      <c r="B116" s="46"/>
      <c r="C116" s="243" t="str">
        <f>IF(E116="","",C114+1)</f>
        <v/>
      </c>
      <c r="D116" s="46"/>
      <c r="E116" s="4"/>
      <c r="F116" s="119"/>
      <c r="H116" s="120"/>
      <c r="I116" s="13">
        <v>0</v>
      </c>
      <c r="J116" s="125"/>
      <c r="K116" s="126"/>
      <c r="L116" s="127"/>
      <c r="M116" s="13">
        <v>0</v>
      </c>
      <c r="N116" s="124"/>
      <c r="O116" s="13">
        <v>0</v>
      </c>
      <c r="P116" s="119"/>
      <c r="R116" s="120"/>
      <c r="S116" s="5"/>
      <c r="T116" s="121"/>
      <c r="U116" s="5"/>
      <c r="V116" s="121"/>
      <c r="W116" s="5"/>
      <c r="X116" s="122"/>
      <c r="Y116" s="40"/>
      <c r="Z116" s="123"/>
      <c r="AA116" s="15">
        <v>0</v>
      </c>
      <c r="AB116" s="122"/>
      <c r="AC116" s="40"/>
      <c r="AD116" s="123"/>
      <c r="AE116" s="209">
        <f>IFERROR(ROUNDUP((S116-((S116/(SUM(S116,U116,W116)))*AA116)),0),0)</f>
        <v>0</v>
      </c>
      <c r="AF116" s="121"/>
      <c r="AG116" s="209">
        <f>IFERROR(ROUNDUP((U116-((U116/(SUM(S116,U116,W116)))*AA116)),0),0)</f>
        <v>0</v>
      </c>
      <c r="AH116" s="121"/>
      <c r="AI116" s="209">
        <f>IFERROR(ROUNDDOWN((W116-((W116/(SUM(S116,U116,W116)))*AA116)),0),0)</f>
        <v>0</v>
      </c>
      <c r="AJ116" s="119"/>
      <c r="AL116" s="120"/>
      <c r="AM116" s="13"/>
      <c r="AN116" s="124"/>
      <c r="AO116" s="13"/>
      <c r="AP116" s="124"/>
      <c r="AQ116" s="13"/>
      <c r="AR116" s="125"/>
      <c r="AS116" s="126"/>
      <c r="AT116" s="127"/>
      <c r="AU116" s="210">
        <f>$I116</f>
        <v>0</v>
      </c>
      <c r="AV116" s="125"/>
      <c r="AW116" s="126"/>
      <c r="AX116" s="127"/>
      <c r="AY116" s="217">
        <f t="shared" si="2"/>
        <v>0</v>
      </c>
      <c r="AZ116" s="125"/>
      <c r="BA116" s="126"/>
      <c r="BB116" s="127"/>
      <c r="BC116" s="518">
        <f t="shared" si="3"/>
        <v>0</v>
      </c>
      <c r="BD116" s="119"/>
    </row>
    <row r="117" spans="1:56" ht="5.15" customHeight="1" x14ac:dyDescent="0.35">
      <c r="A117" s="115"/>
      <c r="B117" s="32"/>
      <c r="C117" s="46"/>
      <c r="D117" s="32"/>
      <c r="E117" s="32"/>
      <c r="F117" s="36"/>
      <c r="H117" s="29"/>
      <c r="I117" s="143"/>
      <c r="J117" s="144"/>
      <c r="K117" s="145"/>
      <c r="L117" s="146"/>
      <c r="M117" s="143"/>
      <c r="N117" s="143"/>
      <c r="O117" s="143"/>
      <c r="P117" s="36"/>
      <c r="R117" s="29"/>
      <c r="S117" s="139"/>
      <c r="T117" s="139"/>
      <c r="U117" s="139"/>
      <c r="V117" s="139"/>
      <c r="W117" s="139"/>
      <c r="X117" s="140"/>
      <c r="Y117" s="141"/>
      <c r="Z117" s="142"/>
      <c r="AA117" s="139"/>
      <c r="AB117" s="140"/>
      <c r="AC117" s="141"/>
      <c r="AD117" s="142"/>
      <c r="AE117" s="121"/>
      <c r="AF117" s="139"/>
      <c r="AG117" s="121"/>
      <c r="AH117" s="139"/>
      <c r="AI117" s="121"/>
      <c r="AJ117" s="36"/>
      <c r="AL117" s="29"/>
      <c r="AM117" s="143"/>
      <c r="AN117" s="143"/>
      <c r="AO117" s="143"/>
      <c r="AP117" s="143"/>
      <c r="AQ117" s="143"/>
      <c r="AR117" s="144"/>
      <c r="AS117" s="145"/>
      <c r="AT117" s="146"/>
      <c r="AU117" s="143"/>
      <c r="AV117" s="144"/>
      <c r="AW117" s="145"/>
      <c r="AX117" s="146"/>
      <c r="AY117" s="143"/>
      <c r="AZ117" s="144"/>
      <c r="BA117" s="145"/>
      <c r="BB117" s="146"/>
      <c r="BC117" s="185"/>
      <c r="BD117" s="36"/>
    </row>
    <row r="118" spans="1:56" s="92" customFormat="1" x14ac:dyDescent="0.35">
      <c r="A118" s="118"/>
      <c r="B118" s="46"/>
      <c r="C118" s="243" t="str">
        <f>IF(E118="","",C116+1)</f>
        <v/>
      </c>
      <c r="D118" s="46"/>
      <c r="E118" s="4"/>
      <c r="F118" s="119"/>
      <c r="H118" s="120"/>
      <c r="I118" s="13">
        <v>0</v>
      </c>
      <c r="J118" s="125"/>
      <c r="K118" s="126"/>
      <c r="L118" s="127"/>
      <c r="M118" s="13">
        <v>0</v>
      </c>
      <c r="N118" s="124"/>
      <c r="O118" s="13">
        <v>0</v>
      </c>
      <c r="P118" s="119"/>
      <c r="R118" s="120"/>
      <c r="S118" s="5"/>
      <c r="T118" s="121"/>
      <c r="U118" s="5"/>
      <c r="V118" s="121"/>
      <c r="W118" s="5"/>
      <c r="X118" s="122"/>
      <c r="Y118" s="40"/>
      <c r="Z118" s="123"/>
      <c r="AA118" s="15">
        <v>0</v>
      </c>
      <c r="AB118" s="122"/>
      <c r="AC118" s="40"/>
      <c r="AD118" s="123"/>
      <c r="AE118" s="209">
        <f>IFERROR(ROUNDUP((S118-((S118/(SUM(S118,U118,W118)))*AA118)),0),0)</f>
        <v>0</v>
      </c>
      <c r="AF118" s="121"/>
      <c r="AG118" s="209">
        <f>IFERROR(ROUNDUP((U118-((U118/(SUM(S118,U118,W118)))*AA118)),0),0)</f>
        <v>0</v>
      </c>
      <c r="AH118" s="121"/>
      <c r="AI118" s="209">
        <f>IFERROR(ROUNDDOWN((W118-((W118/(SUM(S118,U118,W118)))*AA118)),0),0)</f>
        <v>0</v>
      </c>
      <c r="AJ118" s="119"/>
      <c r="AL118" s="120"/>
      <c r="AM118" s="13"/>
      <c r="AN118" s="124"/>
      <c r="AO118" s="13"/>
      <c r="AP118" s="124"/>
      <c r="AQ118" s="13"/>
      <c r="AR118" s="125"/>
      <c r="AS118" s="126"/>
      <c r="AT118" s="127"/>
      <c r="AU118" s="210">
        <f>$I118</f>
        <v>0</v>
      </c>
      <c r="AV118" s="125"/>
      <c r="AW118" s="126"/>
      <c r="AX118" s="127"/>
      <c r="AY118" s="217">
        <f t="shared" si="2"/>
        <v>0</v>
      </c>
      <c r="AZ118" s="125"/>
      <c r="BA118" s="126"/>
      <c r="BB118" s="127"/>
      <c r="BC118" s="518">
        <f t="shared" si="3"/>
        <v>0</v>
      </c>
      <c r="BD118" s="119"/>
    </row>
    <row r="119" spans="1:56" ht="5.15" customHeight="1" x14ac:dyDescent="0.35">
      <c r="A119" s="115"/>
      <c r="B119" s="32"/>
      <c r="C119" s="46"/>
      <c r="D119" s="32"/>
      <c r="E119" s="32"/>
      <c r="F119" s="36"/>
      <c r="H119" s="29"/>
      <c r="I119" s="143"/>
      <c r="J119" s="144"/>
      <c r="K119" s="145"/>
      <c r="L119" s="146"/>
      <c r="M119" s="143"/>
      <c r="N119" s="143"/>
      <c r="O119" s="143"/>
      <c r="P119" s="36"/>
      <c r="R119" s="29"/>
      <c r="S119" s="139"/>
      <c r="T119" s="139"/>
      <c r="U119" s="139"/>
      <c r="V119" s="139"/>
      <c r="W119" s="139"/>
      <c r="X119" s="140"/>
      <c r="Y119" s="141"/>
      <c r="Z119" s="142"/>
      <c r="AA119" s="139"/>
      <c r="AB119" s="140"/>
      <c r="AC119" s="141"/>
      <c r="AD119" s="142"/>
      <c r="AE119" s="121"/>
      <c r="AF119" s="139"/>
      <c r="AG119" s="121"/>
      <c r="AH119" s="139"/>
      <c r="AI119" s="121"/>
      <c r="AJ119" s="36"/>
      <c r="AL119" s="29"/>
      <c r="AM119" s="143"/>
      <c r="AN119" s="143"/>
      <c r="AO119" s="143"/>
      <c r="AP119" s="143"/>
      <c r="AQ119" s="143"/>
      <c r="AR119" s="144"/>
      <c r="AS119" s="145"/>
      <c r="AT119" s="146"/>
      <c r="AU119" s="143"/>
      <c r="AV119" s="144"/>
      <c r="AW119" s="145"/>
      <c r="AX119" s="146"/>
      <c r="AY119" s="143"/>
      <c r="AZ119" s="144"/>
      <c r="BA119" s="145"/>
      <c r="BB119" s="146"/>
      <c r="BC119" s="185"/>
      <c r="BD119" s="36"/>
    </row>
    <row r="120" spans="1:56" s="92" customFormat="1" x14ac:dyDescent="0.35">
      <c r="A120" s="118"/>
      <c r="B120" s="46"/>
      <c r="C120" s="243" t="str">
        <f>IF(E120="","",C118+1)</f>
        <v/>
      </c>
      <c r="D120" s="46"/>
      <c r="E120" s="4"/>
      <c r="F120" s="119"/>
      <c r="H120" s="120"/>
      <c r="I120" s="13">
        <v>0</v>
      </c>
      <c r="J120" s="125"/>
      <c r="K120" s="126"/>
      <c r="L120" s="127"/>
      <c r="M120" s="13">
        <v>0</v>
      </c>
      <c r="N120" s="124"/>
      <c r="O120" s="13">
        <v>0</v>
      </c>
      <c r="P120" s="119"/>
      <c r="R120" s="120"/>
      <c r="S120" s="5"/>
      <c r="T120" s="121"/>
      <c r="U120" s="5"/>
      <c r="V120" s="121"/>
      <c r="W120" s="5"/>
      <c r="X120" s="122"/>
      <c r="Y120" s="40"/>
      <c r="Z120" s="123"/>
      <c r="AA120" s="15">
        <v>0</v>
      </c>
      <c r="AB120" s="122"/>
      <c r="AC120" s="40"/>
      <c r="AD120" s="123"/>
      <c r="AE120" s="209">
        <f>IFERROR(ROUNDUP((S120-((S120/(SUM(S120,U120,W120)))*AA120)),0),0)</f>
        <v>0</v>
      </c>
      <c r="AF120" s="121"/>
      <c r="AG120" s="209">
        <f>IFERROR(ROUNDUP((U120-((U120/(SUM(S120,U120,W120)))*AA120)),0),0)</f>
        <v>0</v>
      </c>
      <c r="AH120" s="121"/>
      <c r="AI120" s="209">
        <f>IFERROR(ROUNDDOWN((W120-((W120/(SUM(S120,U120,W120)))*AA120)),0),0)</f>
        <v>0</v>
      </c>
      <c r="AJ120" s="119"/>
      <c r="AL120" s="120"/>
      <c r="AM120" s="13"/>
      <c r="AN120" s="124"/>
      <c r="AO120" s="13"/>
      <c r="AP120" s="124"/>
      <c r="AQ120" s="13"/>
      <c r="AR120" s="125"/>
      <c r="AS120" s="126"/>
      <c r="AT120" s="127"/>
      <c r="AU120" s="210">
        <f>$I120</f>
        <v>0</v>
      </c>
      <c r="AV120" s="125"/>
      <c r="AW120" s="126"/>
      <c r="AX120" s="127"/>
      <c r="AY120" s="217">
        <f t="shared" si="2"/>
        <v>0</v>
      </c>
      <c r="AZ120" s="125"/>
      <c r="BA120" s="126"/>
      <c r="BB120" s="127"/>
      <c r="BC120" s="518">
        <f t="shared" si="3"/>
        <v>0</v>
      </c>
      <c r="BD120" s="119"/>
    </row>
    <row r="121" spans="1:56" ht="5.15" customHeight="1" x14ac:dyDescent="0.35">
      <c r="A121" s="115"/>
      <c r="B121" s="32"/>
      <c r="C121" s="46"/>
      <c r="D121" s="32"/>
      <c r="E121" s="32"/>
      <c r="F121" s="36"/>
      <c r="H121" s="29"/>
      <c r="I121" s="143"/>
      <c r="J121" s="144"/>
      <c r="K121" s="145"/>
      <c r="L121" s="146"/>
      <c r="M121" s="143"/>
      <c r="N121" s="143"/>
      <c r="O121" s="143"/>
      <c r="P121" s="36"/>
      <c r="R121" s="29"/>
      <c r="S121" s="139"/>
      <c r="T121" s="139"/>
      <c r="U121" s="139"/>
      <c r="V121" s="139"/>
      <c r="W121" s="139"/>
      <c r="X121" s="140"/>
      <c r="Y121" s="141"/>
      <c r="Z121" s="142"/>
      <c r="AA121" s="139"/>
      <c r="AB121" s="140"/>
      <c r="AC121" s="141"/>
      <c r="AD121" s="142"/>
      <c r="AE121" s="121"/>
      <c r="AF121" s="139"/>
      <c r="AG121" s="121"/>
      <c r="AH121" s="139"/>
      <c r="AI121" s="121"/>
      <c r="AJ121" s="36"/>
      <c r="AL121" s="29"/>
      <c r="AM121" s="143"/>
      <c r="AN121" s="143"/>
      <c r="AO121" s="143"/>
      <c r="AP121" s="143"/>
      <c r="AQ121" s="143"/>
      <c r="AR121" s="144"/>
      <c r="AS121" s="145"/>
      <c r="AT121" s="146"/>
      <c r="AU121" s="143"/>
      <c r="AV121" s="144"/>
      <c r="AW121" s="145"/>
      <c r="AX121" s="146"/>
      <c r="AY121" s="143"/>
      <c r="AZ121" s="144"/>
      <c r="BA121" s="145"/>
      <c r="BB121" s="146"/>
      <c r="BC121" s="185"/>
      <c r="BD121" s="36"/>
    </row>
    <row r="122" spans="1:56" s="92" customFormat="1" x14ac:dyDescent="0.35">
      <c r="A122" s="118"/>
      <c r="B122" s="46"/>
      <c r="C122" s="243" t="str">
        <f>IF(E122="","",C120+1)</f>
        <v/>
      </c>
      <c r="D122" s="46"/>
      <c r="E122" s="4"/>
      <c r="F122" s="119"/>
      <c r="H122" s="120"/>
      <c r="I122" s="13">
        <v>0</v>
      </c>
      <c r="J122" s="125"/>
      <c r="K122" s="126"/>
      <c r="L122" s="127"/>
      <c r="M122" s="13">
        <v>0</v>
      </c>
      <c r="N122" s="124"/>
      <c r="O122" s="13">
        <v>0</v>
      </c>
      <c r="P122" s="119"/>
      <c r="R122" s="120"/>
      <c r="S122" s="5"/>
      <c r="T122" s="121"/>
      <c r="U122" s="5"/>
      <c r="V122" s="121"/>
      <c r="W122" s="5"/>
      <c r="X122" s="122"/>
      <c r="Y122" s="40"/>
      <c r="Z122" s="123"/>
      <c r="AA122" s="15">
        <v>0</v>
      </c>
      <c r="AB122" s="122"/>
      <c r="AC122" s="40"/>
      <c r="AD122" s="123"/>
      <c r="AE122" s="209">
        <f>IFERROR(ROUNDUP((S122-((S122/(SUM(S122,U122,W122)))*AA122)),0),0)</f>
        <v>0</v>
      </c>
      <c r="AF122" s="121"/>
      <c r="AG122" s="209">
        <f>IFERROR(ROUNDUP((U122-((U122/(SUM(S122,U122,W122)))*AA122)),0),0)</f>
        <v>0</v>
      </c>
      <c r="AH122" s="121"/>
      <c r="AI122" s="209">
        <f>IFERROR(ROUNDDOWN((W122-((W122/(SUM(S122,U122,W122)))*AA122)),0),0)</f>
        <v>0</v>
      </c>
      <c r="AJ122" s="119"/>
      <c r="AL122" s="120"/>
      <c r="AM122" s="13"/>
      <c r="AN122" s="124"/>
      <c r="AO122" s="13"/>
      <c r="AP122" s="124"/>
      <c r="AQ122" s="13"/>
      <c r="AR122" s="125"/>
      <c r="AS122" s="126"/>
      <c r="AT122" s="127"/>
      <c r="AU122" s="210">
        <f>$I122</f>
        <v>0</v>
      </c>
      <c r="AV122" s="125"/>
      <c r="AW122" s="126"/>
      <c r="AX122" s="127"/>
      <c r="AY122" s="217">
        <f t="shared" si="2"/>
        <v>0</v>
      </c>
      <c r="AZ122" s="125"/>
      <c r="BA122" s="126"/>
      <c r="BB122" s="127"/>
      <c r="BC122" s="518">
        <f t="shared" si="3"/>
        <v>0</v>
      </c>
      <c r="BD122" s="119"/>
    </row>
    <row r="123" spans="1:56" ht="5.15" customHeight="1" x14ac:dyDescent="0.35">
      <c r="A123" s="115"/>
      <c r="B123" s="32"/>
      <c r="C123" s="46"/>
      <c r="D123" s="32"/>
      <c r="E123" s="32"/>
      <c r="F123" s="36"/>
      <c r="H123" s="29"/>
      <c r="I123" s="143"/>
      <c r="J123" s="144"/>
      <c r="K123" s="145"/>
      <c r="L123" s="146"/>
      <c r="M123" s="143"/>
      <c r="N123" s="143"/>
      <c r="O123" s="143"/>
      <c r="P123" s="36"/>
      <c r="R123" s="29"/>
      <c r="S123" s="139"/>
      <c r="T123" s="139"/>
      <c r="U123" s="139"/>
      <c r="V123" s="139"/>
      <c r="W123" s="139"/>
      <c r="X123" s="140"/>
      <c r="Y123" s="141"/>
      <c r="Z123" s="142"/>
      <c r="AA123" s="139"/>
      <c r="AB123" s="140"/>
      <c r="AC123" s="141"/>
      <c r="AD123" s="142"/>
      <c r="AE123" s="121"/>
      <c r="AF123" s="139"/>
      <c r="AG123" s="121"/>
      <c r="AH123" s="139"/>
      <c r="AI123" s="121"/>
      <c r="AJ123" s="36"/>
      <c r="AL123" s="29"/>
      <c r="AM123" s="143"/>
      <c r="AN123" s="143"/>
      <c r="AO123" s="143"/>
      <c r="AP123" s="143"/>
      <c r="AQ123" s="143"/>
      <c r="AR123" s="144"/>
      <c r="AS123" s="145"/>
      <c r="AT123" s="146"/>
      <c r="AU123" s="143"/>
      <c r="AV123" s="144"/>
      <c r="AW123" s="145"/>
      <c r="AX123" s="146"/>
      <c r="AY123" s="143"/>
      <c r="AZ123" s="144"/>
      <c r="BA123" s="145"/>
      <c r="BB123" s="146"/>
      <c r="BC123" s="185"/>
      <c r="BD123" s="36"/>
    </row>
    <row r="124" spans="1:56" s="92" customFormat="1" x14ac:dyDescent="0.35">
      <c r="A124" s="118"/>
      <c r="B124" s="46"/>
      <c r="C124" s="243" t="str">
        <f>IF(E124="","",C122+1)</f>
        <v/>
      </c>
      <c r="D124" s="46"/>
      <c r="E124" s="4"/>
      <c r="F124" s="119"/>
      <c r="H124" s="120"/>
      <c r="I124" s="13">
        <v>0</v>
      </c>
      <c r="J124" s="125"/>
      <c r="K124" s="126"/>
      <c r="L124" s="127"/>
      <c r="M124" s="13">
        <v>0</v>
      </c>
      <c r="N124" s="124"/>
      <c r="O124" s="13">
        <v>0</v>
      </c>
      <c r="P124" s="119"/>
      <c r="R124" s="120"/>
      <c r="S124" s="5"/>
      <c r="T124" s="121"/>
      <c r="U124" s="5"/>
      <c r="V124" s="121"/>
      <c r="W124" s="5"/>
      <c r="X124" s="122"/>
      <c r="Y124" s="40"/>
      <c r="Z124" s="123"/>
      <c r="AA124" s="15">
        <v>0</v>
      </c>
      <c r="AB124" s="122"/>
      <c r="AC124" s="40"/>
      <c r="AD124" s="123"/>
      <c r="AE124" s="209">
        <f>IFERROR(ROUNDUP((S124-((S124/(SUM(S124,U124,W124)))*AA124)),0),0)</f>
        <v>0</v>
      </c>
      <c r="AF124" s="121"/>
      <c r="AG124" s="209">
        <f>IFERROR(ROUNDUP((U124-((U124/(SUM(S124,U124,W124)))*AA124)),0),0)</f>
        <v>0</v>
      </c>
      <c r="AH124" s="121"/>
      <c r="AI124" s="209">
        <f>IFERROR(ROUNDDOWN((W124-((W124/(SUM(S124,U124,W124)))*AA124)),0),0)</f>
        <v>0</v>
      </c>
      <c r="AJ124" s="119"/>
      <c r="AL124" s="120"/>
      <c r="AM124" s="13"/>
      <c r="AN124" s="124"/>
      <c r="AO124" s="13"/>
      <c r="AP124" s="124"/>
      <c r="AQ124" s="13"/>
      <c r="AR124" s="125"/>
      <c r="AS124" s="126"/>
      <c r="AT124" s="127"/>
      <c r="AU124" s="210">
        <f>$I124</f>
        <v>0</v>
      </c>
      <c r="AV124" s="125"/>
      <c r="AW124" s="126"/>
      <c r="AX124" s="127"/>
      <c r="AY124" s="217">
        <f t="shared" si="2"/>
        <v>0</v>
      </c>
      <c r="AZ124" s="125"/>
      <c r="BA124" s="126"/>
      <c r="BB124" s="127"/>
      <c r="BC124" s="518">
        <f t="shared" si="3"/>
        <v>0</v>
      </c>
      <c r="BD124" s="119"/>
    </row>
    <row r="125" spans="1:56" ht="5.15" customHeight="1" x14ac:dyDescent="0.35">
      <c r="A125" s="115"/>
      <c r="B125" s="32"/>
      <c r="C125" s="46"/>
      <c r="D125" s="32"/>
      <c r="E125" s="32"/>
      <c r="F125" s="36"/>
      <c r="H125" s="29"/>
      <c r="I125" s="143"/>
      <c r="J125" s="144"/>
      <c r="K125" s="145"/>
      <c r="L125" s="146"/>
      <c r="M125" s="143"/>
      <c r="N125" s="143"/>
      <c r="O125" s="143"/>
      <c r="P125" s="36"/>
      <c r="R125" s="29"/>
      <c r="S125" s="139"/>
      <c r="T125" s="139"/>
      <c r="U125" s="139"/>
      <c r="V125" s="139"/>
      <c r="W125" s="139"/>
      <c r="X125" s="140"/>
      <c r="Y125" s="141"/>
      <c r="Z125" s="142"/>
      <c r="AA125" s="139"/>
      <c r="AB125" s="140"/>
      <c r="AC125" s="141"/>
      <c r="AD125" s="142"/>
      <c r="AE125" s="121"/>
      <c r="AF125" s="139"/>
      <c r="AG125" s="121"/>
      <c r="AH125" s="139"/>
      <c r="AI125" s="121"/>
      <c r="AJ125" s="36"/>
      <c r="AL125" s="29"/>
      <c r="AM125" s="143"/>
      <c r="AN125" s="143"/>
      <c r="AO125" s="143"/>
      <c r="AP125" s="143"/>
      <c r="AQ125" s="143"/>
      <c r="AR125" s="144"/>
      <c r="AS125" s="145"/>
      <c r="AT125" s="146"/>
      <c r="AU125" s="143"/>
      <c r="AV125" s="144"/>
      <c r="AW125" s="145"/>
      <c r="AX125" s="146"/>
      <c r="AY125" s="143"/>
      <c r="AZ125" s="144"/>
      <c r="BA125" s="145"/>
      <c r="BB125" s="146"/>
      <c r="BC125" s="185"/>
      <c r="BD125" s="36"/>
    </row>
    <row r="126" spans="1:56" s="92" customFormat="1" x14ac:dyDescent="0.35">
      <c r="A126" s="118"/>
      <c r="B126" s="46"/>
      <c r="C126" s="243" t="str">
        <f>IF(E126="","",C124+1)</f>
        <v/>
      </c>
      <c r="D126" s="46"/>
      <c r="E126" s="4"/>
      <c r="F126" s="119"/>
      <c r="H126" s="120"/>
      <c r="I126" s="13">
        <v>0</v>
      </c>
      <c r="J126" s="125"/>
      <c r="K126" s="126"/>
      <c r="L126" s="127"/>
      <c r="M126" s="13">
        <v>0</v>
      </c>
      <c r="N126" s="124"/>
      <c r="O126" s="13">
        <v>0</v>
      </c>
      <c r="P126" s="119"/>
      <c r="R126" s="120"/>
      <c r="S126" s="5"/>
      <c r="T126" s="121"/>
      <c r="U126" s="5"/>
      <c r="V126" s="121"/>
      <c r="W126" s="5"/>
      <c r="X126" s="122"/>
      <c r="Y126" s="40"/>
      <c r="Z126" s="123"/>
      <c r="AA126" s="15">
        <v>0</v>
      </c>
      <c r="AB126" s="122"/>
      <c r="AC126" s="40"/>
      <c r="AD126" s="123"/>
      <c r="AE126" s="209">
        <f>IFERROR(ROUNDUP((S126-((S126/(SUM(S126,U126,W126)))*AA126)),0),0)</f>
        <v>0</v>
      </c>
      <c r="AF126" s="121"/>
      <c r="AG126" s="209">
        <f>IFERROR(ROUNDUP((U126-((U126/(SUM(S126,U126,W126)))*AA126)),0),0)</f>
        <v>0</v>
      </c>
      <c r="AH126" s="121"/>
      <c r="AI126" s="209">
        <f>IFERROR(ROUNDDOWN((W126-((W126/(SUM(S126,U126,W126)))*AA126)),0),0)</f>
        <v>0</v>
      </c>
      <c r="AJ126" s="119"/>
      <c r="AL126" s="120"/>
      <c r="AM126" s="13"/>
      <c r="AN126" s="124"/>
      <c r="AO126" s="13"/>
      <c r="AP126" s="124"/>
      <c r="AQ126" s="13"/>
      <c r="AR126" s="125"/>
      <c r="AS126" s="126"/>
      <c r="AT126" s="127"/>
      <c r="AU126" s="210">
        <f>$I126</f>
        <v>0</v>
      </c>
      <c r="AV126" s="125"/>
      <c r="AW126" s="126"/>
      <c r="AX126" s="127"/>
      <c r="AY126" s="217">
        <f t="shared" si="2"/>
        <v>0</v>
      </c>
      <c r="AZ126" s="125"/>
      <c r="BA126" s="126"/>
      <c r="BB126" s="127"/>
      <c r="BC126" s="518">
        <f t="shared" si="3"/>
        <v>0</v>
      </c>
      <c r="BD126" s="119"/>
    </row>
    <row r="127" spans="1:56" ht="5.15" customHeight="1" x14ac:dyDescent="0.35">
      <c r="A127" s="115"/>
      <c r="B127" s="32"/>
      <c r="C127" s="46"/>
      <c r="D127" s="32"/>
      <c r="E127" s="32"/>
      <c r="F127" s="36"/>
      <c r="H127" s="29"/>
      <c r="I127" s="143"/>
      <c r="J127" s="144"/>
      <c r="K127" s="145"/>
      <c r="L127" s="146"/>
      <c r="M127" s="143"/>
      <c r="N127" s="143"/>
      <c r="O127" s="143"/>
      <c r="P127" s="36"/>
      <c r="R127" s="29"/>
      <c r="S127" s="139"/>
      <c r="T127" s="139"/>
      <c r="U127" s="139"/>
      <c r="V127" s="139"/>
      <c r="W127" s="139"/>
      <c r="X127" s="140"/>
      <c r="Y127" s="141"/>
      <c r="Z127" s="142"/>
      <c r="AA127" s="139"/>
      <c r="AB127" s="140"/>
      <c r="AC127" s="141"/>
      <c r="AD127" s="142"/>
      <c r="AE127" s="121"/>
      <c r="AF127" s="139"/>
      <c r="AG127" s="121"/>
      <c r="AH127" s="139"/>
      <c r="AI127" s="121"/>
      <c r="AJ127" s="36"/>
      <c r="AL127" s="29"/>
      <c r="AM127" s="143"/>
      <c r="AN127" s="143"/>
      <c r="AO127" s="143"/>
      <c r="AP127" s="143"/>
      <c r="AQ127" s="143"/>
      <c r="AR127" s="144"/>
      <c r="AS127" s="145"/>
      <c r="AT127" s="146"/>
      <c r="AU127" s="143"/>
      <c r="AV127" s="144"/>
      <c r="AW127" s="145"/>
      <c r="AX127" s="146"/>
      <c r="AY127" s="143"/>
      <c r="AZ127" s="144"/>
      <c r="BA127" s="145"/>
      <c r="BB127" s="146"/>
      <c r="BC127" s="185"/>
      <c r="BD127" s="36"/>
    </row>
    <row r="128" spans="1:56" s="92" customFormat="1" x14ac:dyDescent="0.35">
      <c r="A128" s="118"/>
      <c r="B128" s="46"/>
      <c r="C128" s="243" t="str">
        <f>IF(E128="","",C126+1)</f>
        <v/>
      </c>
      <c r="D128" s="46"/>
      <c r="E128" s="4"/>
      <c r="F128" s="119"/>
      <c r="H128" s="120"/>
      <c r="I128" s="13">
        <v>0</v>
      </c>
      <c r="J128" s="125"/>
      <c r="K128" s="126"/>
      <c r="L128" s="127"/>
      <c r="M128" s="13">
        <v>0</v>
      </c>
      <c r="N128" s="124"/>
      <c r="O128" s="13">
        <v>0</v>
      </c>
      <c r="P128" s="119"/>
      <c r="R128" s="120"/>
      <c r="S128" s="5"/>
      <c r="T128" s="121"/>
      <c r="U128" s="5"/>
      <c r="V128" s="121"/>
      <c r="W128" s="5"/>
      <c r="X128" s="122"/>
      <c r="Y128" s="40"/>
      <c r="Z128" s="123"/>
      <c r="AA128" s="15">
        <v>0</v>
      </c>
      <c r="AB128" s="122"/>
      <c r="AC128" s="40"/>
      <c r="AD128" s="123"/>
      <c r="AE128" s="209">
        <f>IFERROR(ROUNDUP((S128-((S128/(SUM(S128,U128,W128)))*AA128)),0),0)</f>
        <v>0</v>
      </c>
      <c r="AF128" s="121"/>
      <c r="AG128" s="209">
        <f>IFERROR(ROUNDUP((U128-((U128/(SUM(S128,U128,W128)))*AA128)),0),0)</f>
        <v>0</v>
      </c>
      <c r="AH128" s="121"/>
      <c r="AI128" s="209">
        <f>IFERROR(ROUNDDOWN((W128-((W128/(SUM(S128,U128,W128)))*AA128)),0),0)</f>
        <v>0</v>
      </c>
      <c r="AJ128" s="119"/>
      <c r="AL128" s="120"/>
      <c r="AM128" s="13"/>
      <c r="AN128" s="124"/>
      <c r="AO128" s="13"/>
      <c r="AP128" s="124"/>
      <c r="AQ128" s="13"/>
      <c r="AR128" s="125"/>
      <c r="AS128" s="126"/>
      <c r="AT128" s="127"/>
      <c r="AU128" s="210">
        <f>$I128</f>
        <v>0</v>
      </c>
      <c r="AV128" s="125"/>
      <c r="AW128" s="126"/>
      <c r="AX128" s="127"/>
      <c r="AY128" s="217">
        <f t="shared" si="2"/>
        <v>0</v>
      </c>
      <c r="AZ128" s="125"/>
      <c r="BA128" s="126"/>
      <c r="BB128" s="127"/>
      <c r="BC128" s="518">
        <f t="shared" si="3"/>
        <v>0</v>
      </c>
      <c r="BD128" s="119"/>
    </row>
    <row r="129" spans="1:56" ht="5.15" customHeight="1" x14ac:dyDescent="0.35">
      <c r="A129" s="115"/>
      <c r="B129" s="32"/>
      <c r="C129" s="46"/>
      <c r="D129" s="32"/>
      <c r="E129" s="32"/>
      <c r="F129" s="36"/>
      <c r="H129" s="29"/>
      <c r="I129" s="143"/>
      <c r="J129" s="144"/>
      <c r="K129" s="145"/>
      <c r="L129" s="146"/>
      <c r="M129" s="143"/>
      <c r="N129" s="143"/>
      <c r="O129" s="143"/>
      <c r="P129" s="36"/>
      <c r="R129" s="29"/>
      <c r="S129" s="139"/>
      <c r="T129" s="139"/>
      <c r="U129" s="139"/>
      <c r="V129" s="139"/>
      <c r="W129" s="139"/>
      <c r="X129" s="140"/>
      <c r="Y129" s="141"/>
      <c r="Z129" s="142"/>
      <c r="AA129" s="139"/>
      <c r="AB129" s="140"/>
      <c r="AC129" s="141"/>
      <c r="AD129" s="142"/>
      <c r="AE129" s="121"/>
      <c r="AF129" s="139"/>
      <c r="AG129" s="121"/>
      <c r="AH129" s="139"/>
      <c r="AI129" s="121"/>
      <c r="AJ129" s="36"/>
      <c r="AL129" s="29"/>
      <c r="AM129" s="143"/>
      <c r="AN129" s="143"/>
      <c r="AO129" s="143"/>
      <c r="AP129" s="143"/>
      <c r="AQ129" s="143"/>
      <c r="AR129" s="144"/>
      <c r="AS129" s="145"/>
      <c r="AT129" s="146"/>
      <c r="AU129" s="143"/>
      <c r="AV129" s="144"/>
      <c r="AW129" s="145"/>
      <c r="AX129" s="146"/>
      <c r="AY129" s="143"/>
      <c r="AZ129" s="144"/>
      <c r="BA129" s="145"/>
      <c r="BB129" s="146"/>
      <c r="BC129" s="185"/>
      <c r="BD129" s="36"/>
    </row>
    <row r="130" spans="1:56" s="92" customFormat="1" x14ac:dyDescent="0.35">
      <c r="A130" s="118"/>
      <c r="B130" s="46"/>
      <c r="C130" s="243" t="str">
        <f>IF(E130="","",C128+1)</f>
        <v/>
      </c>
      <c r="D130" s="46"/>
      <c r="E130" s="4"/>
      <c r="F130" s="119"/>
      <c r="H130" s="120"/>
      <c r="I130" s="13">
        <v>0</v>
      </c>
      <c r="J130" s="125"/>
      <c r="K130" s="126"/>
      <c r="L130" s="127"/>
      <c r="M130" s="13">
        <v>0</v>
      </c>
      <c r="N130" s="124"/>
      <c r="O130" s="13">
        <v>0</v>
      </c>
      <c r="P130" s="119"/>
      <c r="R130" s="120"/>
      <c r="S130" s="5"/>
      <c r="T130" s="121"/>
      <c r="U130" s="5"/>
      <c r="V130" s="121"/>
      <c r="W130" s="5"/>
      <c r="X130" s="122"/>
      <c r="Y130" s="40"/>
      <c r="Z130" s="123"/>
      <c r="AA130" s="15">
        <v>0</v>
      </c>
      <c r="AB130" s="122"/>
      <c r="AC130" s="40"/>
      <c r="AD130" s="123"/>
      <c r="AE130" s="209">
        <f>IFERROR(ROUNDUP((S130-((S130/(SUM(S130,U130,W130)))*AA130)),0),0)</f>
        <v>0</v>
      </c>
      <c r="AF130" s="121"/>
      <c r="AG130" s="209">
        <f>IFERROR(ROUNDUP((U130-((U130/(SUM(S130,U130,W130)))*AA130)),0),0)</f>
        <v>0</v>
      </c>
      <c r="AH130" s="121"/>
      <c r="AI130" s="209">
        <f>IFERROR(ROUNDDOWN((W130-((W130/(SUM(S130,U130,W130)))*AA130)),0),0)</f>
        <v>0</v>
      </c>
      <c r="AJ130" s="119"/>
      <c r="AL130" s="120"/>
      <c r="AM130" s="13"/>
      <c r="AN130" s="124"/>
      <c r="AO130" s="13"/>
      <c r="AP130" s="124"/>
      <c r="AQ130" s="13"/>
      <c r="AR130" s="125"/>
      <c r="AS130" s="126"/>
      <c r="AT130" s="127"/>
      <c r="AU130" s="210">
        <f>$I130</f>
        <v>0</v>
      </c>
      <c r="AV130" s="125"/>
      <c r="AW130" s="126"/>
      <c r="AX130" s="127"/>
      <c r="AY130" s="217">
        <f t="shared" si="2"/>
        <v>0</v>
      </c>
      <c r="AZ130" s="125"/>
      <c r="BA130" s="126"/>
      <c r="BB130" s="127"/>
      <c r="BC130" s="518">
        <f t="shared" si="3"/>
        <v>0</v>
      </c>
      <c r="BD130" s="119"/>
    </row>
    <row r="131" spans="1:56" ht="5.15" customHeight="1" x14ac:dyDescent="0.35">
      <c r="A131" s="115"/>
      <c r="B131" s="32"/>
      <c r="C131" s="46"/>
      <c r="D131" s="32"/>
      <c r="E131" s="32"/>
      <c r="F131" s="36"/>
      <c r="H131" s="29"/>
      <c r="I131" s="143"/>
      <c r="J131" s="144"/>
      <c r="K131" s="145"/>
      <c r="L131" s="146"/>
      <c r="M131" s="143"/>
      <c r="N131" s="143"/>
      <c r="O131" s="143"/>
      <c r="P131" s="36"/>
      <c r="R131" s="29"/>
      <c r="S131" s="139"/>
      <c r="T131" s="139"/>
      <c r="U131" s="139"/>
      <c r="V131" s="139"/>
      <c r="W131" s="139"/>
      <c r="X131" s="140"/>
      <c r="Y131" s="141"/>
      <c r="Z131" s="142"/>
      <c r="AA131" s="139"/>
      <c r="AB131" s="140"/>
      <c r="AC131" s="141"/>
      <c r="AD131" s="142"/>
      <c r="AE131" s="121"/>
      <c r="AF131" s="139"/>
      <c r="AG131" s="121"/>
      <c r="AH131" s="139"/>
      <c r="AI131" s="121"/>
      <c r="AJ131" s="36"/>
      <c r="AL131" s="29"/>
      <c r="AM131" s="143"/>
      <c r="AN131" s="143"/>
      <c r="AO131" s="143"/>
      <c r="AP131" s="143"/>
      <c r="AQ131" s="143"/>
      <c r="AR131" s="144"/>
      <c r="AS131" s="145"/>
      <c r="AT131" s="146"/>
      <c r="AU131" s="143"/>
      <c r="AV131" s="144"/>
      <c r="AW131" s="145"/>
      <c r="AX131" s="146"/>
      <c r="AY131" s="143"/>
      <c r="AZ131" s="144"/>
      <c r="BA131" s="145"/>
      <c r="BB131" s="146"/>
      <c r="BC131" s="185"/>
      <c r="BD131" s="36"/>
    </row>
    <row r="132" spans="1:56" s="92" customFormat="1" x14ac:dyDescent="0.35">
      <c r="A132" s="118"/>
      <c r="B132" s="46"/>
      <c r="C132" s="243" t="str">
        <f>IF(E132="","",C130+1)</f>
        <v/>
      </c>
      <c r="D132" s="46"/>
      <c r="E132" s="4"/>
      <c r="F132" s="119"/>
      <c r="H132" s="120"/>
      <c r="I132" s="13">
        <v>0</v>
      </c>
      <c r="J132" s="125"/>
      <c r="K132" s="126"/>
      <c r="L132" s="127"/>
      <c r="M132" s="13">
        <v>0</v>
      </c>
      <c r="N132" s="124"/>
      <c r="O132" s="13">
        <v>0</v>
      </c>
      <c r="P132" s="119"/>
      <c r="R132" s="120"/>
      <c r="S132" s="5"/>
      <c r="T132" s="121"/>
      <c r="U132" s="5"/>
      <c r="V132" s="121"/>
      <c r="W132" s="5"/>
      <c r="X132" s="122"/>
      <c r="Y132" s="40"/>
      <c r="Z132" s="123"/>
      <c r="AA132" s="15">
        <v>0</v>
      </c>
      <c r="AB132" s="122"/>
      <c r="AC132" s="40"/>
      <c r="AD132" s="123"/>
      <c r="AE132" s="209">
        <f>IFERROR(ROUNDUP((S132-((S132/(SUM(S132,U132,W132)))*AA132)),0),0)</f>
        <v>0</v>
      </c>
      <c r="AF132" s="121"/>
      <c r="AG132" s="209">
        <f>IFERROR(ROUNDUP((U132-((U132/(SUM(S132,U132,W132)))*AA132)),0),0)</f>
        <v>0</v>
      </c>
      <c r="AH132" s="121"/>
      <c r="AI132" s="209">
        <f>IFERROR(ROUNDDOWN((W132-((W132/(SUM(S132,U132,W132)))*AA132)),0),0)</f>
        <v>0</v>
      </c>
      <c r="AJ132" s="119"/>
      <c r="AL132" s="120"/>
      <c r="AM132" s="13"/>
      <c r="AN132" s="124"/>
      <c r="AO132" s="13"/>
      <c r="AP132" s="124"/>
      <c r="AQ132" s="13"/>
      <c r="AR132" s="125"/>
      <c r="AS132" s="126"/>
      <c r="AT132" s="127"/>
      <c r="AU132" s="210">
        <f>$I132</f>
        <v>0</v>
      </c>
      <c r="AV132" s="125"/>
      <c r="AW132" s="126"/>
      <c r="AX132" s="127"/>
      <c r="AY132" s="217">
        <f t="shared" si="2"/>
        <v>0</v>
      </c>
      <c r="AZ132" s="125"/>
      <c r="BA132" s="126"/>
      <c r="BB132" s="127"/>
      <c r="BC132" s="518">
        <f t="shared" si="3"/>
        <v>0</v>
      </c>
      <c r="BD132" s="119"/>
    </row>
    <row r="133" spans="1:56" ht="5.15" customHeight="1" x14ac:dyDescent="0.35">
      <c r="A133" s="115"/>
      <c r="B133" s="32"/>
      <c r="C133" s="46"/>
      <c r="D133" s="32"/>
      <c r="E133" s="32"/>
      <c r="F133" s="36"/>
      <c r="H133" s="29"/>
      <c r="I133" s="143"/>
      <c r="J133" s="144"/>
      <c r="K133" s="145"/>
      <c r="L133" s="146"/>
      <c r="M133" s="143"/>
      <c r="N133" s="143"/>
      <c r="O133" s="143"/>
      <c r="P133" s="36"/>
      <c r="R133" s="29"/>
      <c r="S133" s="139"/>
      <c r="T133" s="139"/>
      <c r="U133" s="139"/>
      <c r="V133" s="139"/>
      <c r="W133" s="139"/>
      <c r="X133" s="140"/>
      <c r="Y133" s="141"/>
      <c r="Z133" s="142"/>
      <c r="AA133" s="139"/>
      <c r="AB133" s="140"/>
      <c r="AC133" s="141"/>
      <c r="AD133" s="142"/>
      <c r="AE133" s="121"/>
      <c r="AF133" s="139"/>
      <c r="AG133" s="121"/>
      <c r="AH133" s="139"/>
      <c r="AI133" s="121"/>
      <c r="AJ133" s="36"/>
      <c r="AL133" s="29"/>
      <c r="AM133" s="143"/>
      <c r="AN133" s="143"/>
      <c r="AO133" s="143"/>
      <c r="AP133" s="143"/>
      <c r="AQ133" s="143"/>
      <c r="AR133" s="144"/>
      <c r="AS133" s="145"/>
      <c r="AT133" s="146"/>
      <c r="AU133" s="143"/>
      <c r="AV133" s="144"/>
      <c r="AW133" s="145"/>
      <c r="AX133" s="146"/>
      <c r="AY133" s="143"/>
      <c r="AZ133" s="144"/>
      <c r="BA133" s="145"/>
      <c r="BB133" s="146"/>
      <c r="BC133" s="185"/>
      <c r="BD133" s="36"/>
    </row>
    <row r="134" spans="1:56" s="92" customFormat="1" x14ac:dyDescent="0.35">
      <c r="A134" s="118"/>
      <c r="B134" s="46"/>
      <c r="C134" s="243" t="str">
        <f>IF(E134="","",C132+1)</f>
        <v/>
      </c>
      <c r="D134" s="46"/>
      <c r="E134" s="4"/>
      <c r="F134" s="119"/>
      <c r="H134" s="120"/>
      <c r="I134" s="13">
        <v>0</v>
      </c>
      <c r="J134" s="125"/>
      <c r="K134" s="126"/>
      <c r="L134" s="127"/>
      <c r="M134" s="13">
        <v>0</v>
      </c>
      <c r="N134" s="124"/>
      <c r="O134" s="13">
        <v>0</v>
      </c>
      <c r="P134" s="119"/>
      <c r="R134" s="120"/>
      <c r="S134" s="5"/>
      <c r="T134" s="121"/>
      <c r="U134" s="5"/>
      <c r="V134" s="121"/>
      <c r="W134" s="5"/>
      <c r="X134" s="122"/>
      <c r="Y134" s="40"/>
      <c r="Z134" s="123"/>
      <c r="AA134" s="15">
        <v>0</v>
      </c>
      <c r="AB134" s="122"/>
      <c r="AC134" s="40"/>
      <c r="AD134" s="123"/>
      <c r="AE134" s="209">
        <f>IFERROR(ROUNDUP((S134-((S134/(SUM(S134,U134,W134)))*AA134)),0),0)</f>
        <v>0</v>
      </c>
      <c r="AF134" s="121"/>
      <c r="AG134" s="209">
        <f>IFERROR(ROUNDUP((U134-((U134/(SUM(S134,U134,W134)))*AA134)),0),0)</f>
        <v>0</v>
      </c>
      <c r="AH134" s="121"/>
      <c r="AI134" s="209">
        <f>IFERROR(ROUNDDOWN((W134-((W134/(SUM(S134,U134,W134)))*AA134)),0),0)</f>
        <v>0</v>
      </c>
      <c r="AJ134" s="119"/>
      <c r="AL134" s="120"/>
      <c r="AM134" s="13"/>
      <c r="AN134" s="124"/>
      <c r="AO134" s="13"/>
      <c r="AP134" s="124"/>
      <c r="AQ134" s="13"/>
      <c r="AR134" s="125"/>
      <c r="AS134" s="126"/>
      <c r="AT134" s="127"/>
      <c r="AU134" s="210">
        <f>$I134</f>
        <v>0</v>
      </c>
      <c r="AV134" s="125"/>
      <c r="AW134" s="126"/>
      <c r="AX134" s="127"/>
      <c r="AY134" s="217">
        <f t="shared" si="2"/>
        <v>0</v>
      </c>
      <c r="AZ134" s="125"/>
      <c r="BA134" s="126"/>
      <c r="BB134" s="127"/>
      <c r="BC134" s="518">
        <f t="shared" si="3"/>
        <v>0</v>
      </c>
      <c r="BD134" s="119"/>
    </row>
    <row r="135" spans="1:56" ht="5.15" customHeight="1" x14ac:dyDescent="0.35">
      <c r="A135" s="115"/>
      <c r="B135" s="32"/>
      <c r="C135" s="46"/>
      <c r="D135" s="32"/>
      <c r="E135" s="32"/>
      <c r="F135" s="36"/>
      <c r="H135" s="29"/>
      <c r="I135" s="143"/>
      <c r="J135" s="144"/>
      <c r="K135" s="145"/>
      <c r="L135" s="146"/>
      <c r="M135" s="143"/>
      <c r="N135" s="143"/>
      <c r="O135" s="143"/>
      <c r="P135" s="36"/>
      <c r="R135" s="29"/>
      <c r="S135" s="139"/>
      <c r="T135" s="139"/>
      <c r="U135" s="139"/>
      <c r="V135" s="139"/>
      <c r="W135" s="139"/>
      <c r="X135" s="140"/>
      <c r="Y135" s="141"/>
      <c r="Z135" s="142"/>
      <c r="AA135" s="139"/>
      <c r="AB135" s="140"/>
      <c r="AC135" s="141"/>
      <c r="AD135" s="142"/>
      <c r="AE135" s="121"/>
      <c r="AF135" s="139"/>
      <c r="AG135" s="121"/>
      <c r="AH135" s="139"/>
      <c r="AI135" s="121"/>
      <c r="AJ135" s="36"/>
      <c r="AL135" s="29"/>
      <c r="AM135" s="143"/>
      <c r="AN135" s="143"/>
      <c r="AO135" s="143"/>
      <c r="AP135" s="143"/>
      <c r="AQ135" s="143"/>
      <c r="AR135" s="144"/>
      <c r="AS135" s="145"/>
      <c r="AT135" s="146"/>
      <c r="AU135" s="143"/>
      <c r="AV135" s="144"/>
      <c r="AW135" s="145"/>
      <c r="AX135" s="146"/>
      <c r="AY135" s="143"/>
      <c r="AZ135" s="144"/>
      <c r="BA135" s="145"/>
      <c r="BB135" s="146"/>
      <c r="BC135" s="185"/>
      <c r="BD135" s="36"/>
    </row>
    <row r="136" spans="1:56" s="92" customFormat="1" x14ac:dyDescent="0.35">
      <c r="A136" s="118"/>
      <c r="B136" s="46"/>
      <c r="C136" s="243" t="str">
        <f>IF(E136="","",C134+1)</f>
        <v/>
      </c>
      <c r="D136" s="46"/>
      <c r="E136" s="4"/>
      <c r="F136" s="119"/>
      <c r="H136" s="120"/>
      <c r="I136" s="13">
        <v>0</v>
      </c>
      <c r="J136" s="125"/>
      <c r="K136" s="126"/>
      <c r="L136" s="127"/>
      <c r="M136" s="13">
        <v>0</v>
      </c>
      <c r="N136" s="124"/>
      <c r="O136" s="13">
        <v>0</v>
      </c>
      <c r="P136" s="119"/>
      <c r="R136" s="120"/>
      <c r="S136" s="5"/>
      <c r="T136" s="121"/>
      <c r="U136" s="5"/>
      <c r="V136" s="121"/>
      <c r="W136" s="5"/>
      <c r="X136" s="122"/>
      <c r="Y136" s="40"/>
      <c r="Z136" s="123"/>
      <c r="AA136" s="15">
        <v>0</v>
      </c>
      <c r="AB136" s="122"/>
      <c r="AC136" s="40"/>
      <c r="AD136" s="123"/>
      <c r="AE136" s="209">
        <f>IFERROR(ROUNDUP((S136-((S136/(SUM(S136,U136,W136)))*AA136)),0),0)</f>
        <v>0</v>
      </c>
      <c r="AF136" s="121"/>
      <c r="AG136" s="209">
        <f>IFERROR(ROUNDUP((U136-((U136/(SUM(S136,U136,W136)))*AA136)),0),0)</f>
        <v>0</v>
      </c>
      <c r="AH136" s="121"/>
      <c r="AI136" s="209">
        <f>IFERROR(ROUNDDOWN((W136-((W136/(SUM(S136,U136,W136)))*AA136)),0),0)</f>
        <v>0</v>
      </c>
      <c r="AJ136" s="119"/>
      <c r="AL136" s="120"/>
      <c r="AM136" s="13"/>
      <c r="AN136" s="124"/>
      <c r="AO136" s="13"/>
      <c r="AP136" s="124"/>
      <c r="AQ136" s="13"/>
      <c r="AR136" s="125"/>
      <c r="AS136" s="126"/>
      <c r="AT136" s="127"/>
      <c r="AU136" s="210">
        <f>$I136</f>
        <v>0</v>
      </c>
      <c r="AV136" s="125"/>
      <c r="AW136" s="126"/>
      <c r="AX136" s="127"/>
      <c r="AY136" s="217">
        <f t="shared" si="2"/>
        <v>0</v>
      </c>
      <c r="AZ136" s="125"/>
      <c r="BA136" s="126"/>
      <c r="BB136" s="127"/>
      <c r="BC136" s="518">
        <f t="shared" si="3"/>
        <v>0</v>
      </c>
      <c r="BD136" s="119"/>
    </row>
    <row r="137" spans="1:56" ht="5.15" customHeight="1" x14ac:dyDescent="0.35">
      <c r="A137" s="115"/>
      <c r="B137" s="32"/>
      <c r="C137" s="46"/>
      <c r="D137" s="32"/>
      <c r="E137" s="32"/>
      <c r="F137" s="36"/>
      <c r="H137" s="29"/>
      <c r="I137" s="143"/>
      <c r="J137" s="144"/>
      <c r="K137" s="145"/>
      <c r="L137" s="146"/>
      <c r="M137" s="143"/>
      <c r="N137" s="143"/>
      <c r="O137" s="143"/>
      <c r="P137" s="36"/>
      <c r="R137" s="29"/>
      <c r="S137" s="139"/>
      <c r="T137" s="139"/>
      <c r="U137" s="139"/>
      <c r="V137" s="139"/>
      <c r="W137" s="139"/>
      <c r="X137" s="140"/>
      <c r="Y137" s="141"/>
      <c r="Z137" s="142"/>
      <c r="AA137" s="139"/>
      <c r="AB137" s="140"/>
      <c r="AC137" s="141"/>
      <c r="AD137" s="142"/>
      <c r="AE137" s="121"/>
      <c r="AF137" s="139"/>
      <c r="AG137" s="121"/>
      <c r="AH137" s="139"/>
      <c r="AI137" s="121"/>
      <c r="AJ137" s="36"/>
      <c r="AL137" s="29"/>
      <c r="AM137" s="143"/>
      <c r="AN137" s="143"/>
      <c r="AO137" s="143"/>
      <c r="AP137" s="143"/>
      <c r="AQ137" s="143"/>
      <c r="AR137" s="144"/>
      <c r="AS137" s="145"/>
      <c r="AT137" s="146"/>
      <c r="AU137" s="143"/>
      <c r="AV137" s="144"/>
      <c r="AW137" s="145"/>
      <c r="AX137" s="146"/>
      <c r="AY137" s="143"/>
      <c r="AZ137" s="144"/>
      <c r="BA137" s="145"/>
      <c r="BB137" s="146"/>
      <c r="BC137" s="185"/>
      <c r="BD137" s="36"/>
    </row>
    <row r="138" spans="1:56" s="92" customFormat="1" x14ac:dyDescent="0.35">
      <c r="A138" s="118"/>
      <c r="B138" s="46"/>
      <c r="C138" s="243" t="str">
        <f>IF(E138="","",C136+1)</f>
        <v/>
      </c>
      <c r="D138" s="46"/>
      <c r="E138" s="4"/>
      <c r="F138" s="119"/>
      <c r="H138" s="120"/>
      <c r="I138" s="13">
        <v>0</v>
      </c>
      <c r="J138" s="125"/>
      <c r="K138" s="126"/>
      <c r="L138" s="127"/>
      <c r="M138" s="13">
        <v>0</v>
      </c>
      <c r="N138" s="124"/>
      <c r="O138" s="13">
        <v>0</v>
      </c>
      <c r="P138" s="119"/>
      <c r="R138" s="120"/>
      <c r="S138" s="5"/>
      <c r="T138" s="121"/>
      <c r="U138" s="5"/>
      <c r="V138" s="121"/>
      <c r="W138" s="5"/>
      <c r="X138" s="122"/>
      <c r="Y138" s="40"/>
      <c r="Z138" s="123"/>
      <c r="AA138" s="15">
        <v>0</v>
      </c>
      <c r="AB138" s="122"/>
      <c r="AC138" s="40"/>
      <c r="AD138" s="123"/>
      <c r="AE138" s="209">
        <f>IFERROR(ROUNDUP((S138-((S138/(SUM(S138,U138,W138)))*AA138)),0),0)</f>
        <v>0</v>
      </c>
      <c r="AF138" s="121"/>
      <c r="AG138" s="209">
        <f>IFERROR(ROUNDUP((U138-((U138/(SUM(S138,U138,W138)))*AA138)),0),0)</f>
        <v>0</v>
      </c>
      <c r="AH138" s="121"/>
      <c r="AI138" s="209">
        <f>IFERROR(ROUNDDOWN((W138-((W138/(SUM(S138,U138,W138)))*AA138)),0),0)</f>
        <v>0</v>
      </c>
      <c r="AJ138" s="119"/>
      <c r="AL138" s="120"/>
      <c r="AM138" s="13"/>
      <c r="AN138" s="124"/>
      <c r="AO138" s="13"/>
      <c r="AP138" s="124"/>
      <c r="AQ138" s="13"/>
      <c r="AR138" s="125"/>
      <c r="AS138" s="126"/>
      <c r="AT138" s="127"/>
      <c r="AU138" s="210">
        <f>$I138</f>
        <v>0</v>
      </c>
      <c r="AV138" s="125"/>
      <c r="AW138" s="126"/>
      <c r="AX138" s="127"/>
      <c r="AY138" s="217">
        <f t="shared" si="2"/>
        <v>0</v>
      </c>
      <c r="AZ138" s="125"/>
      <c r="BA138" s="126"/>
      <c r="BB138" s="127"/>
      <c r="BC138" s="518">
        <f t="shared" si="3"/>
        <v>0</v>
      </c>
      <c r="BD138" s="119"/>
    </row>
    <row r="139" spans="1:56" ht="5.15" customHeight="1" x14ac:dyDescent="0.35">
      <c r="A139" s="115"/>
      <c r="B139" s="32"/>
      <c r="C139" s="46"/>
      <c r="D139" s="32"/>
      <c r="E139" s="32"/>
      <c r="F139" s="36"/>
      <c r="H139" s="29"/>
      <c r="I139" s="143"/>
      <c r="J139" s="144"/>
      <c r="K139" s="145"/>
      <c r="L139" s="146"/>
      <c r="M139" s="143"/>
      <c r="N139" s="143"/>
      <c r="O139" s="143"/>
      <c r="P139" s="36"/>
      <c r="R139" s="29"/>
      <c r="S139" s="139"/>
      <c r="T139" s="139"/>
      <c r="U139" s="139"/>
      <c r="V139" s="139"/>
      <c r="W139" s="139"/>
      <c r="X139" s="140"/>
      <c r="Y139" s="141"/>
      <c r="Z139" s="142"/>
      <c r="AA139" s="139"/>
      <c r="AB139" s="140"/>
      <c r="AC139" s="141"/>
      <c r="AD139" s="142"/>
      <c r="AE139" s="121"/>
      <c r="AF139" s="139"/>
      <c r="AG139" s="121"/>
      <c r="AH139" s="139"/>
      <c r="AI139" s="121"/>
      <c r="AJ139" s="36"/>
      <c r="AL139" s="29"/>
      <c r="AM139" s="143"/>
      <c r="AN139" s="143"/>
      <c r="AO139" s="143"/>
      <c r="AP139" s="143"/>
      <c r="AQ139" s="143"/>
      <c r="AR139" s="144"/>
      <c r="AS139" s="145"/>
      <c r="AT139" s="146"/>
      <c r="AU139" s="143"/>
      <c r="AV139" s="144"/>
      <c r="AW139" s="145"/>
      <c r="AX139" s="146"/>
      <c r="AY139" s="143"/>
      <c r="AZ139" s="144"/>
      <c r="BA139" s="145"/>
      <c r="BB139" s="146"/>
      <c r="BC139" s="185"/>
      <c r="BD139" s="36"/>
    </row>
    <row r="140" spans="1:56" s="92" customFormat="1" x14ac:dyDescent="0.35">
      <c r="A140" s="118"/>
      <c r="B140" s="46"/>
      <c r="C140" s="243" t="str">
        <f>IF(E140="","",C138+1)</f>
        <v/>
      </c>
      <c r="D140" s="46"/>
      <c r="E140" s="4"/>
      <c r="F140" s="119"/>
      <c r="H140" s="120"/>
      <c r="I140" s="13">
        <v>0</v>
      </c>
      <c r="J140" s="125"/>
      <c r="K140" s="126"/>
      <c r="L140" s="127"/>
      <c r="M140" s="13">
        <v>0</v>
      </c>
      <c r="N140" s="124"/>
      <c r="O140" s="13">
        <v>0</v>
      </c>
      <c r="P140" s="119"/>
      <c r="R140" s="120"/>
      <c r="S140" s="5"/>
      <c r="T140" s="121"/>
      <c r="U140" s="5"/>
      <c r="V140" s="121"/>
      <c r="W140" s="5"/>
      <c r="X140" s="122"/>
      <c r="Y140" s="40"/>
      <c r="Z140" s="123"/>
      <c r="AA140" s="15">
        <v>0</v>
      </c>
      <c r="AB140" s="122"/>
      <c r="AC140" s="40"/>
      <c r="AD140" s="123"/>
      <c r="AE140" s="209">
        <f>IFERROR(ROUNDUP((S140-((S140/(SUM(S140,U140,W140)))*AA140)),0),0)</f>
        <v>0</v>
      </c>
      <c r="AF140" s="121"/>
      <c r="AG140" s="209">
        <f>IFERROR(ROUNDUP((U140-((U140/(SUM(S140,U140,W140)))*AA140)),0),0)</f>
        <v>0</v>
      </c>
      <c r="AH140" s="121"/>
      <c r="AI140" s="209">
        <f>IFERROR(ROUNDDOWN((W140-((W140/(SUM(S140,U140,W140)))*AA140)),0),0)</f>
        <v>0</v>
      </c>
      <c r="AJ140" s="119"/>
      <c r="AL140" s="120"/>
      <c r="AM140" s="13"/>
      <c r="AN140" s="124"/>
      <c r="AO140" s="13"/>
      <c r="AP140" s="124"/>
      <c r="AQ140" s="13"/>
      <c r="AR140" s="125"/>
      <c r="AS140" s="126"/>
      <c r="AT140" s="127"/>
      <c r="AU140" s="210">
        <f>$I140</f>
        <v>0</v>
      </c>
      <c r="AV140" s="125"/>
      <c r="AW140" s="126"/>
      <c r="AX140" s="127"/>
      <c r="AY140" s="217">
        <f t="shared" si="2"/>
        <v>0</v>
      </c>
      <c r="AZ140" s="125"/>
      <c r="BA140" s="126"/>
      <c r="BB140" s="127"/>
      <c r="BC140" s="518">
        <f t="shared" si="3"/>
        <v>0</v>
      </c>
      <c r="BD140" s="119"/>
    </row>
    <row r="141" spans="1:56" ht="5.15" customHeight="1" x14ac:dyDescent="0.35">
      <c r="A141" s="115"/>
      <c r="B141" s="32"/>
      <c r="C141" s="46"/>
      <c r="D141" s="32"/>
      <c r="E141" s="32"/>
      <c r="F141" s="36"/>
      <c r="H141" s="29"/>
      <c r="I141" s="143"/>
      <c r="J141" s="144"/>
      <c r="K141" s="145"/>
      <c r="L141" s="146"/>
      <c r="M141" s="143"/>
      <c r="N141" s="143"/>
      <c r="O141" s="143"/>
      <c r="P141" s="36"/>
      <c r="R141" s="29"/>
      <c r="S141" s="139"/>
      <c r="T141" s="139"/>
      <c r="U141" s="139"/>
      <c r="V141" s="139"/>
      <c r="W141" s="139"/>
      <c r="X141" s="140"/>
      <c r="Y141" s="141"/>
      <c r="Z141" s="142"/>
      <c r="AA141" s="139"/>
      <c r="AB141" s="140"/>
      <c r="AC141" s="141"/>
      <c r="AD141" s="142"/>
      <c r="AE141" s="121"/>
      <c r="AF141" s="139"/>
      <c r="AG141" s="121"/>
      <c r="AH141" s="139"/>
      <c r="AI141" s="121"/>
      <c r="AJ141" s="36"/>
      <c r="AL141" s="29"/>
      <c r="AM141" s="143"/>
      <c r="AN141" s="143"/>
      <c r="AO141" s="143"/>
      <c r="AP141" s="143"/>
      <c r="AQ141" s="143"/>
      <c r="AR141" s="144"/>
      <c r="AS141" s="145"/>
      <c r="AT141" s="146"/>
      <c r="AU141" s="143"/>
      <c r="AV141" s="144"/>
      <c r="AW141" s="145"/>
      <c r="AX141" s="146"/>
      <c r="AY141" s="143"/>
      <c r="AZ141" s="144"/>
      <c r="BA141" s="145"/>
      <c r="BB141" s="146"/>
      <c r="BC141" s="185"/>
      <c r="BD141" s="36"/>
    </row>
    <row r="142" spans="1:56" s="92" customFormat="1" x14ac:dyDescent="0.35">
      <c r="A142" s="118"/>
      <c r="B142" s="46"/>
      <c r="C142" s="243" t="str">
        <f>IF(E142="","",C140+1)</f>
        <v/>
      </c>
      <c r="D142" s="46"/>
      <c r="E142" s="4"/>
      <c r="F142" s="119"/>
      <c r="H142" s="120"/>
      <c r="I142" s="13">
        <v>0</v>
      </c>
      <c r="J142" s="125"/>
      <c r="K142" s="126"/>
      <c r="L142" s="127"/>
      <c r="M142" s="13">
        <v>0</v>
      </c>
      <c r="N142" s="124"/>
      <c r="O142" s="13">
        <v>0</v>
      </c>
      <c r="P142" s="119"/>
      <c r="R142" s="120"/>
      <c r="S142" s="5"/>
      <c r="T142" s="121"/>
      <c r="U142" s="5"/>
      <c r="V142" s="121"/>
      <c r="W142" s="5"/>
      <c r="X142" s="122"/>
      <c r="Y142" s="40"/>
      <c r="Z142" s="123"/>
      <c r="AA142" s="15">
        <v>0</v>
      </c>
      <c r="AB142" s="122"/>
      <c r="AC142" s="40"/>
      <c r="AD142" s="123"/>
      <c r="AE142" s="209">
        <f>IFERROR(ROUNDUP((S142-((S142/(SUM(S142,U142,W142)))*AA142)),0),0)</f>
        <v>0</v>
      </c>
      <c r="AF142" s="121"/>
      <c r="AG142" s="209">
        <f>IFERROR(ROUNDUP((U142-((U142/(SUM(S142,U142,W142)))*AA142)),0),0)</f>
        <v>0</v>
      </c>
      <c r="AH142" s="121"/>
      <c r="AI142" s="209">
        <f>IFERROR(ROUNDDOWN((W142-((W142/(SUM(S142,U142,W142)))*AA142)),0),0)</f>
        <v>0</v>
      </c>
      <c r="AJ142" s="119"/>
      <c r="AL142" s="120"/>
      <c r="AM142" s="13"/>
      <c r="AN142" s="124"/>
      <c r="AO142" s="13"/>
      <c r="AP142" s="124"/>
      <c r="AQ142" s="13"/>
      <c r="AR142" s="125"/>
      <c r="AS142" s="126"/>
      <c r="AT142" s="127"/>
      <c r="AU142" s="210">
        <f>$I142</f>
        <v>0</v>
      </c>
      <c r="AV142" s="125"/>
      <c r="AW142" s="126"/>
      <c r="AX142" s="127"/>
      <c r="AY142" s="217">
        <f t="shared" si="2"/>
        <v>0</v>
      </c>
      <c r="AZ142" s="125"/>
      <c r="BA142" s="126"/>
      <c r="BB142" s="127"/>
      <c r="BC142" s="518">
        <f t="shared" si="3"/>
        <v>0</v>
      </c>
      <c r="BD142" s="119"/>
    </row>
    <row r="143" spans="1:56" ht="5.15" customHeight="1" x14ac:dyDescent="0.35">
      <c r="A143" s="115"/>
      <c r="B143" s="32"/>
      <c r="C143" s="46"/>
      <c r="D143" s="32"/>
      <c r="E143" s="32"/>
      <c r="F143" s="36"/>
      <c r="H143" s="29"/>
      <c r="I143" s="143"/>
      <c r="J143" s="144"/>
      <c r="K143" s="145"/>
      <c r="L143" s="146"/>
      <c r="M143" s="143"/>
      <c r="N143" s="143"/>
      <c r="O143" s="143"/>
      <c r="P143" s="36"/>
      <c r="R143" s="29"/>
      <c r="S143" s="139"/>
      <c r="T143" s="139"/>
      <c r="U143" s="139"/>
      <c r="V143" s="139"/>
      <c r="W143" s="139"/>
      <c r="X143" s="140"/>
      <c r="Y143" s="141"/>
      <c r="Z143" s="142"/>
      <c r="AA143" s="139"/>
      <c r="AB143" s="140"/>
      <c r="AC143" s="141"/>
      <c r="AD143" s="142"/>
      <c r="AE143" s="121"/>
      <c r="AF143" s="139"/>
      <c r="AG143" s="121"/>
      <c r="AH143" s="139"/>
      <c r="AI143" s="121"/>
      <c r="AJ143" s="36"/>
      <c r="AL143" s="29"/>
      <c r="AM143" s="143"/>
      <c r="AN143" s="143"/>
      <c r="AO143" s="143"/>
      <c r="AP143" s="143"/>
      <c r="AQ143" s="143"/>
      <c r="AR143" s="144"/>
      <c r="AS143" s="145"/>
      <c r="AT143" s="146"/>
      <c r="AU143" s="143"/>
      <c r="AV143" s="144"/>
      <c r="AW143" s="145"/>
      <c r="AX143" s="146"/>
      <c r="AY143" s="143"/>
      <c r="AZ143" s="144"/>
      <c r="BA143" s="145"/>
      <c r="BB143" s="146"/>
      <c r="BC143" s="185"/>
      <c r="BD143" s="36"/>
    </row>
    <row r="144" spans="1:56" s="92" customFormat="1" x14ac:dyDescent="0.35">
      <c r="A144" s="118"/>
      <c r="B144" s="46"/>
      <c r="C144" s="243" t="str">
        <f>IF(E144="","",C142+1)</f>
        <v/>
      </c>
      <c r="D144" s="46"/>
      <c r="E144" s="4"/>
      <c r="F144" s="119"/>
      <c r="H144" s="120"/>
      <c r="I144" s="13">
        <v>0</v>
      </c>
      <c r="J144" s="125"/>
      <c r="K144" s="126"/>
      <c r="L144" s="127"/>
      <c r="M144" s="13">
        <v>0</v>
      </c>
      <c r="N144" s="124"/>
      <c r="O144" s="13">
        <v>0</v>
      </c>
      <c r="P144" s="119"/>
      <c r="R144" s="120"/>
      <c r="S144" s="5"/>
      <c r="T144" s="121"/>
      <c r="U144" s="5"/>
      <c r="V144" s="121"/>
      <c r="W144" s="5"/>
      <c r="X144" s="122"/>
      <c r="Y144" s="40"/>
      <c r="Z144" s="123"/>
      <c r="AA144" s="15">
        <v>0</v>
      </c>
      <c r="AB144" s="122"/>
      <c r="AC144" s="40"/>
      <c r="AD144" s="123"/>
      <c r="AE144" s="209">
        <f>IFERROR(ROUNDUP((S144-((S144/(SUM(S144,U144,W144)))*AA144)),0),0)</f>
        <v>0</v>
      </c>
      <c r="AF144" s="121"/>
      <c r="AG144" s="209">
        <f>IFERROR(ROUNDUP((U144-((U144/(SUM(S144,U144,W144)))*AA144)),0),0)</f>
        <v>0</v>
      </c>
      <c r="AH144" s="121"/>
      <c r="AI144" s="209">
        <f>IFERROR(ROUNDDOWN((W144-((W144/(SUM(S144,U144,W144)))*AA144)),0),0)</f>
        <v>0</v>
      </c>
      <c r="AJ144" s="119"/>
      <c r="AL144" s="120"/>
      <c r="AM144" s="13"/>
      <c r="AN144" s="124"/>
      <c r="AO144" s="13"/>
      <c r="AP144" s="124"/>
      <c r="AQ144" s="13"/>
      <c r="AR144" s="125"/>
      <c r="AS144" s="126"/>
      <c r="AT144" s="127"/>
      <c r="AU144" s="210">
        <f>$I144</f>
        <v>0</v>
      </c>
      <c r="AV144" s="125"/>
      <c r="AW144" s="126"/>
      <c r="AX144" s="127"/>
      <c r="AY144" s="217">
        <f t="shared" si="2"/>
        <v>0</v>
      </c>
      <c r="AZ144" s="125"/>
      <c r="BA144" s="126"/>
      <c r="BB144" s="127"/>
      <c r="BC144" s="518">
        <f t="shared" si="3"/>
        <v>0</v>
      </c>
      <c r="BD144" s="119"/>
    </row>
    <row r="145" spans="1:56" ht="5.15" customHeight="1" x14ac:dyDescent="0.35">
      <c r="A145" s="115"/>
      <c r="B145" s="32"/>
      <c r="C145" s="46"/>
      <c r="D145" s="32"/>
      <c r="E145" s="32"/>
      <c r="F145" s="36"/>
      <c r="H145" s="29"/>
      <c r="I145" s="143"/>
      <c r="J145" s="144"/>
      <c r="K145" s="145"/>
      <c r="L145" s="146"/>
      <c r="M145" s="143"/>
      <c r="N145" s="143"/>
      <c r="O145" s="143"/>
      <c r="P145" s="36"/>
      <c r="R145" s="29"/>
      <c r="S145" s="139"/>
      <c r="T145" s="139"/>
      <c r="U145" s="139"/>
      <c r="V145" s="139"/>
      <c r="W145" s="139"/>
      <c r="X145" s="140"/>
      <c r="Y145" s="141"/>
      <c r="Z145" s="142"/>
      <c r="AA145" s="139"/>
      <c r="AB145" s="140"/>
      <c r="AC145" s="141"/>
      <c r="AD145" s="142"/>
      <c r="AE145" s="121"/>
      <c r="AF145" s="139"/>
      <c r="AG145" s="121"/>
      <c r="AH145" s="139"/>
      <c r="AI145" s="121"/>
      <c r="AJ145" s="36"/>
      <c r="AL145" s="29"/>
      <c r="AM145" s="143"/>
      <c r="AN145" s="143"/>
      <c r="AO145" s="143"/>
      <c r="AP145" s="143"/>
      <c r="AQ145" s="143"/>
      <c r="AR145" s="144"/>
      <c r="AS145" s="145"/>
      <c r="AT145" s="146"/>
      <c r="AU145" s="143"/>
      <c r="AV145" s="144"/>
      <c r="AW145" s="145"/>
      <c r="AX145" s="146"/>
      <c r="AY145" s="143"/>
      <c r="AZ145" s="144"/>
      <c r="BA145" s="145"/>
      <c r="BB145" s="146"/>
      <c r="BC145" s="185"/>
      <c r="BD145" s="36"/>
    </row>
    <row r="146" spans="1:56" s="92" customFormat="1" x14ac:dyDescent="0.35">
      <c r="A146" s="118"/>
      <c r="B146" s="46"/>
      <c r="C146" s="243" t="str">
        <f>IF(E146="","",C144+1)</f>
        <v/>
      </c>
      <c r="D146" s="46"/>
      <c r="E146" s="4"/>
      <c r="F146" s="119"/>
      <c r="H146" s="120"/>
      <c r="I146" s="13">
        <v>0</v>
      </c>
      <c r="J146" s="125"/>
      <c r="K146" s="126"/>
      <c r="L146" s="127"/>
      <c r="M146" s="13">
        <v>0</v>
      </c>
      <c r="N146" s="124"/>
      <c r="O146" s="13">
        <v>0</v>
      </c>
      <c r="P146" s="119"/>
      <c r="R146" s="120"/>
      <c r="S146" s="5"/>
      <c r="T146" s="121"/>
      <c r="U146" s="5"/>
      <c r="V146" s="121"/>
      <c r="W146" s="5"/>
      <c r="X146" s="122"/>
      <c r="Y146" s="40"/>
      <c r="Z146" s="123"/>
      <c r="AA146" s="15">
        <v>0</v>
      </c>
      <c r="AB146" s="122"/>
      <c r="AC146" s="40"/>
      <c r="AD146" s="123"/>
      <c r="AE146" s="209">
        <f>IFERROR(ROUNDUP((S146-((S146/(SUM(S146,U146,W146)))*AA146)),0),0)</f>
        <v>0</v>
      </c>
      <c r="AF146" s="121"/>
      <c r="AG146" s="209">
        <f>IFERROR(ROUNDUP((U146-((U146/(SUM(S146,U146,W146)))*AA146)),0),0)</f>
        <v>0</v>
      </c>
      <c r="AH146" s="121"/>
      <c r="AI146" s="209">
        <f>IFERROR(ROUNDDOWN((W146-((W146/(SUM(S146,U146,W146)))*AA146)),0),0)</f>
        <v>0</v>
      </c>
      <c r="AJ146" s="119"/>
      <c r="AL146" s="120"/>
      <c r="AM146" s="13"/>
      <c r="AN146" s="124"/>
      <c r="AO146" s="13"/>
      <c r="AP146" s="124"/>
      <c r="AQ146" s="13"/>
      <c r="AR146" s="125"/>
      <c r="AS146" s="126"/>
      <c r="AT146" s="127"/>
      <c r="AU146" s="210">
        <f>$I146</f>
        <v>0</v>
      </c>
      <c r="AV146" s="125"/>
      <c r="AW146" s="126"/>
      <c r="AX146" s="127"/>
      <c r="AY146" s="217">
        <f t="shared" si="2"/>
        <v>0</v>
      </c>
      <c r="AZ146" s="125"/>
      <c r="BA146" s="126"/>
      <c r="BB146" s="127"/>
      <c r="BC146" s="518">
        <f t="shared" si="3"/>
        <v>0</v>
      </c>
      <c r="BD146" s="119"/>
    </row>
    <row r="147" spans="1:56" ht="5.15" customHeight="1" x14ac:dyDescent="0.35">
      <c r="A147" s="115"/>
      <c r="B147" s="32"/>
      <c r="C147" s="46"/>
      <c r="D147" s="32"/>
      <c r="E147" s="32"/>
      <c r="F147" s="36"/>
      <c r="H147" s="29"/>
      <c r="I147" s="143"/>
      <c r="J147" s="144"/>
      <c r="K147" s="145"/>
      <c r="L147" s="146"/>
      <c r="M147" s="143"/>
      <c r="N147" s="143"/>
      <c r="O147" s="143"/>
      <c r="P147" s="36"/>
      <c r="R147" s="29"/>
      <c r="S147" s="139"/>
      <c r="T147" s="139"/>
      <c r="U147" s="139"/>
      <c r="V147" s="139"/>
      <c r="W147" s="139"/>
      <c r="X147" s="140"/>
      <c r="Y147" s="141"/>
      <c r="Z147" s="142"/>
      <c r="AA147" s="139"/>
      <c r="AB147" s="140"/>
      <c r="AC147" s="141"/>
      <c r="AD147" s="142"/>
      <c r="AE147" s="121"/>
      <c r="AF147" s="139"/>
      <c r="AG147" s="121"/>
      <c r="AH147" s="139"/>
      <c r="AI147" s="121"/>
      <c r="AJ147" s="36"/>
      <c r="AL147" s="29"/>
      <c r="AM147" s="143"/>
      <c r="AN147" s="143"/>
      <c r="AO147" s="143"/>
      <c r="AP147" s="143"/>
      <c r="AQ147" s="143"/>
      <c r="AR147" s="144"/>
      <c r="AS147" s="145"/>
      <c r="AT147" s="146"/>
      <c r="AU147" s="143"/>
      <c r="AV147" s="144"/>
      <c r="AW147" s="145"/>
      <c r="AX147" s="146"/>
      <c r="AY147" s="143"/>
      <c r="AZ147" s="144"/>
      <c r="BA147" s="145"/>
      <c r="BB147" s="146"/>
      <c r="BC147" s="185"/>
      <c r="BD147" s="36"/>
    </row>
    <row r="148" spans="1:56" s="92" customFormat="1" x14ac:dyDescent="0.35">
      <c r="A148" s="118"/>
      <c r="B148" s="46"/>
      <c r="C148" s="243" t="str">
        <f>IF(E148="","",C146+1)</f>
        <v/>
      </c>
      <c r="D148" s="46"/>
      <c r="E148" s="4"/>
      <c r="F148" s="119"/>
      <c r="H148" s="120"/>
      <c r="I148" s="13">
        <v>0</v>
      </c>
      <c r="J148" s="125"/>
      <c r="K148" s="126"/>
      <c r="L148" s="127"/>
      <c r="M148" s="13">
        <v>0</v>
      </c>
      <c r="N148" s="124"/>
      <c r="O148" s="13">
        <v>0</v>
      </c>
      <c r="P148" s="119"/>
      <c r="R148" s="120"/>
      <c r="S148" s="5"/>
      <c r="T148" s="121"/>
      <c r="U148" s="5"/>
      <c r="V148" s="121"/>
      <c r="W148" s="5"/>
      <c r="X148" s="122"/>
      <c r="Y148" s="40"/>
      <c r="Z148" s="123"/>
      <c r="AA148" s="15">
        <v>0</v>
      </c>
      <c r="AB148" s="122"/>
      <c r="AC148" s="40"/>
      <c r="AD148" s="123"/>
      <c r="AE148" s="209">
        <f>IFERROR(ROUNDUP((S148-((S148/(SUM(S148,U148,W148)))*AA148)),0),0)</f>
        <v>0</v>
      </c>
      <c r="AF148" s="121"/>
      <c r="AG148" s="209">
        <f>IFERROR(ROUNDUP((U148-((U148/(SUM(S148,U148,W148)))*AA148)),0),0)</f>
        <v>0</v>
      </c>
      <c r="AH148" s="121"/>
      <c r="AI148" s="209">
        <f>IFERROR(ROUNDDOWN((W148-((W148/(SUM(S148,U148,W148)))*AA148)),0),0)</f>
        <v>0</v>
      </c>
      <c r="AJ148" s="119"/>
      <c r="AL148" s="120"/>
      <c r="AM148" s="13"/>
      <c r="AN148" s="124"/>
      <c r="AO148" s="13"/>
      <c r="AP148" s="124"/>
      <c r="AQ148" s="13"/>
      <c r="AR148" s="125"/>
      <c r="AS148" s="126"/>
      <c r="AT148" s="127"/>
      <c r="AU148" s="210">
        <f>$I148</f>
        <v>0</v>
      </c>
      <c r="AV148" s="125"/>
      <c r="AW148" s="126"/>
      <c r="AX148" s="127"/>
      <c r="AY148" s="217">
        <f t="shared" ref="AY148:AY168" si="4">(IF(SUM(S148,U148,W148)=0,0,(SUMPRODUCT(AE148:AI148,AM148:AQ148))))</f>
        <v>0</v>
      </c>
      <c r="AZ148" s="125"/>
      <c r="BA148" s="126"/>
      <c r="BB148" s="127"/>
      <c r="BC148" s="518">
        <f t="shared" ref="BC148:BC168" si="5">(AU148-AY148-M148-O148)*-1</f>
        <v>0</v>
      </c>
      <c r="BD148" s="119"/>
    </row>
    <row r="149" spans="1:56" ht="5.15" customHeight="1" x14ac:dyDescent="0.35">
      <c r="A149" s="115"/>
      <c r="B149" s="32"/>
      <c r="C149" s="46"/>
      <c r="D149" s="32"/>
      <c r="E149" s="32"/>
      <c r="F149" s="36"/>
      <c r="H149" s="29"/>
      <c r="I149" s="143"/>
      <c r="J149" s="144"/>
      <c r="K149" s="145"/>
      <c r="L149" s="146"/>
      <c r="M149" s="143"/>
      <c r="N149" s="143"/>
      <c r="O149" s="143"/>
      <c r="P149" s="36"/>
      <c r="R149" s="29"/>
      <c r="S149" s="139"/>
      <c r="T149" s="139"/>
      <c r="U149" s="139"/>
      <c r="V149" s="139"/>
      <c r="W149" s="139"/>
      <c r="X149" s="140"/>
      <c r="Y149" s="141"/>
      <c r="Z149" s="142"/>
      <c r="AA149" s="139"/>
      <c r="AB149" s="140"/>
      <c r="AC149" s="141"/>
      <c r="AD149" s="142"/>
      <c r="AE149" s="121"/>
      <c r="AF149" s="139"/>
      <c r="AG149" s="121"/>
      <c r="AH149" s="139"/>
      <c r="AI149" s="121"/>
      <c r="AJ149" s="36"/>
      <c r="AL149" s="29"/>
      <c r="AM149" s="143"/>
      <c r="AN149" s="143"/>
      <c r="AO149" s="143"/>
      <c r="AP149" s="143"/>
      <c r="AQ149" s="143"/>
      <c r="AR149" s="144"/>
      <c r="AS149" s="145"/>
      <c r="AT149" s="146"/>
      <c r="AU149" s="143"/>
      <c r="AV149" s="144"/>
      <c r="AW149" s="145"/>
      <c r="AX149" s="146"/>
      <c r="AY149" s="143"/>
      <c r="AZ149" s="144"/>
      <c r="BA149" s="145"/>
      <c r="BB149" s="146"/>
      <c r="BC149" s="185"/>
      <c r="BD149" s="36"/>
    </row>
    <row r="150" spans="1:56" s="92" customFormat="1" x14ac:dyDescent="0.35">
      <c r="A150" s="118"/>
      <c r="B150" s="46"/>
      <c r="C150" s="243" t="str">
        <f>IF(E150="","",C148+1)</f>
        <v/>
      </c>
      <c r="D150" s="46"/>
      <c r="E150" s="4"/>
      <c r="F150" s="119"/>
      <c r="H150" s="120"/>
      <c r="I150" s="13">
        <v>0</v>
      </c>
      <c r="J150" s="125"/>
      <c r="K150" s="126"/>
      <c r="L150" s="127"/>
      <c r="M150" s="13">
        <v>0</v>
      </c>
      <c r="N150" s="124"/>
      <c r="O150" s="13">
        <v>0</v>
      </c>
      <c r="P150" s="119"/>
      <c r="R150" s="120"/>
      <c r="S150" s="5"/>
      <c r="T150" s="121"/>
      <c r="U150" s="5"/>
      <c r="V150" s="121"/>
      <c r="W150" s="5"/>
      <c r="X150" s="122"/>
      <c r="Y150" s="40"/>
      <c r="Z150" s="123"/>
      <c r="AA150" s="15">
        <v>0</v>
      </c>
      <c r="AB150" s="122"/>
      <c r="AC150" s="40"/>
      <c r="AD150" s="123"/>
      <c r="AE150" s="209">
        <f>IFERROR(ROUNDUP((S150-((S150/(SUM(S150,U150,W150)))*AA150)),0),0)</f>
        <v>0</v>
      </c>
      <c r="AF150" s="121"/>
      <c r="AG150" s="209">
        <f>IFERROR(ROUNDUP((U150-((U150/(SUM(S150,U150,W150)))*AA150)),0),0)</f>
        <v>0</v>
      </c>
      <c r="AH150" s="121"/>
      <c r="AI150" s="209">
        <f>IFERROR(ROUNDDOWN((W150-((W150/(SUM(S150,U150,W150)))*AA150)),0),0)</f>
        <v>0</v>
      </c>
      <c r="AJ150" s="119"/>
      <c r="AL150" s="120"/>
      <c r="AM150" s="13"/>
      <c r="AN150" s="124"/>
      <c r="AO150" s="13"/>
      <c r="AP150" s="124"/>
      <c r="AQ150" s="13"/>
      <c r="AR150" s="125"/>
      <c r="AS150" s="126"/>
      <c r="AT150" s="127"/>
      <c r="AU150" s="210">
        <f>$I150</f>
        <v>0</v>
      </c>
      <c r="AV150" s="125"/>
      <c r="AW150" s="126"/>
      <c r="AX150" s="127"/>
      <c r="AY150" s="217">
        <f t="shared" si="4"/>
        <v>0</v>
      </c>
      <c r="AZ150" s="125"/>
      <c r="BA150" s="126"/>
      <c r="BB150" s="127"/>
      <c r="BC150" s="518">
        <f t="shared" si="5"/>
        <v>0</v>
      </c>
      <c r="BD150" s="119"/>
    </row>
    <row r="151" spans="1:56" ht="5.15" customHeight="1" x14ac:dyDescent="0.35">
      <c r="A151" s="115"/>
      <c r="B151" s="32"/>
      <c r="C151" s="46"/>
      <c r="D151" s="32"/>
      <c r="E151" s="32"/>
      <c r="F151" s="36"/>
      <c r="H151" s="29"/>
      <c r="I151" s="143"/>
      <c r="J151" s="144"/>
      <c r="K151" s="145"/>
      <c r="L151" s="146"/>
      <c r="M151" s="143"/>
      <c r="N151" s="143"/>
      <c r="O151" s="143"/>
      <c r="P151" s="36"/>
      <c r="R151" s="29"/>
      <c r="S151" s="139"/>
      <c r="T151" s="139"/>
      <c r="U151" s="139"/>
      <c r="V151" s="139"/>
      <c r="W151" s="139"/>
      <c r="X151" s="140"/>
      <c r="Y151" s="141"/>
      <c r="Z151" s="142"/>
      <c r="AA151" s="139"/>
      <c r="AB151" s="140"/>
      <c r="AC151" s="141"/>
      <c r="AD151" s="142"/>
      <c r="AE151" s="121"/>
      <c r="AF151" s="139"/>
      <c r="AG151" s="121"/>
      <c r="AH151" s="139"/>
      <c r="AI151" s="121"/>
      <c r="AJ151" s="36"/>
      <c r="AL151" s="29"/>
      <c r="AM151" s="143"/>
      <c r="AN151" s="143"/>
      <c r="AO151" s="143"/>
      <c r="AP151" s="143"/>
      <c r="AQ151" s="143"/>
      <c r="AR151" s="144"/>
      <c r="AS151" s="145"/>
      <c r="AT151" s="146"/>
      <c r="AU151" s="143"/>
      <c r="AV151" s="144"/>
      <c r="AW151" s="145"/>
      <c r="AX151" s="146"/>
      <c r="AY151" s="143"/>
      <c r="AZ151" s="144"/>
      <c r="BA151" s="145"/>
      <c r="BB151" s="146"/>
      <c r="BC151" s="185"/>
      <c r="BD151" s="36"/>
    </row>
    <row r="152" spans="1:56" s="92" customFormat="1" x14ac:dyDescent="0.35">
      <c r="A152" s="118"/>
      <c r="B152" s="46"/>
      <c r="C152" s="243" t="str">
        <f>IF(E152="","",C150+1)</f>
        <v/>
      </c>
      <c r="D152" s="46"/>
      <c r="E152" s="4"/>
      <c r="F152" s="119"/>
      <c r="H152" s="120"/>
      <c r="I152" s="13">
        <v>0</v>
      </c>
      <c r="J152" s="125"/>
      <c r="K152" s="126"/>
      <c r="L152" s="127"/>
      <c r="M152" s="13">
        <v>0</v>
      </c>
      <c r="N152" s="124"/>
      <c r="O152" s="13">
        <v>0</v>
      </c>
      <c r="P152" s="119"/>
      <c r="R152" s="120"/>
      <c r="S152" s="5"/>
      <c r="T152" s="121"/>
      <c r="U152" s="5"/>
      <c r="V152" s="121"/>
      <c r="W152" s="5"/>
      <c r="X152" s="122"/>
      <c r="Y152" s="40"/>
      <c r="Z152" s="123"/>
      <c r="AA152" s="15">
        <v>0</v>
      </c>
      <c r="AB152" s="122"/>
      <c r="AC152" s="40"/>
      <c r="AD152" s="123"/>
      <c r="AE152" s="209">
        <f>IFERROR(ROUNDUP((S152-((S152/(SUM(S152,U152,W152)))*AA152)),0),0)</f>
        <v>0</v>
      </c>
      <c r="AF152" s="121"/>
      <c r="AG152" s="209">
        <f>IFERROR(ROUNDUP((U152-((U152/(SUM(S152,U152,W152)))*AA152)),0),0)</f>
        <v>0</v>
      </c>
      <c r="AH152" s="121"/>
      <c r="AI152" s="209">
        <f>IFERROR(ROUNDDOWN((W152-((W152/(SUM(S152,U152,W152)))*AA152)),0),0)</f>
        <v>0</v>
      </c>
      <c r="AJ152" s="119"/>
      <c r="AL152" s="120"/>
      <c r="AM152" s="13"/>
      <c r="AN152" s="124"/>
      <c r="AO152" s="13"/>
      <c r="AP152" s="124"/>
      <c r="AQ152" s="13"/>
      <c r="AR152" s="125"/>
      <c r="AS152" s="126"/>
      <c r="AT152" s="127"/>
      <c r="AU152" s="210">
        <f>$I152</f>
        <v>0</v>
      </c>
      <c r="AV152" s="125"/>
      <c r="AW152" s="126"/>
      <c r="AX152" s="127"/>
      <c r="AY152" s="217">
        <f t="shared" si="4"/>
        <v>0</v>
      </c>
      <c r="AZ152" s="125"/>
      <c r="BA152" s="126"/>
      <c r="BB152" s="127"/>
      <c r="BC152" s="518">
        <f t="shared" si="5"/>
        <v>0</v>
      </c>
      <c r="BD152" s="119"/>
    </row>
    <row r="153" spans="1:56" ht="5.15" customHeight="1" x14ac:dyDescent="0.35">
      <c r="A153" s="115"/>
      <c r="B153" s="32"/>
      <c r="C153" s="46"/>
      <c r="D153" s="32"/>
      <c r="E153" s="32"/>
      <c r="F153" s="36"/>
      <c r="H153" s="29"/>
      <c r="I153" s="143"/>
      <c r="J153" s="144"/>
      <c r="K153" s="145"/>
      <c r="L153" s="146"/>
      <c r="M153" s="143"/>
      <c r="N153" s="143"/>
      <c r="O153" s="143"/>
      <c r="P153" s="36"/>
      <c r="R153" s="29"/>
      <c r="S153" s="139"/>
      <c r="T153" s="139"/>
      <c r="U153" s="139"/>
      <c r="V153" s="139"/>
      <c r="W153" s="139"/>
      <c r="X153" s="140"/>
      <c r="Y153" s="141"/>
      <c r="Z153" s="142"/>
      <c r="AA153" s="139"/>
      <c r="AB153" s="140"/>
      <c r="AC153" s="141"/>
      <c r="AD153" s="142"/>
      <c r="AE153" s="121"/>
      <c r="AF153" s="139"/>
      <c r="AG153" s="121"/>
      <c r="AH153" s="139"/>
      <c r="AI153" s="121"/>
      <c r="AJ153" s="36"/>
      <c r="AL153" s="29"/>
      <c r="AM153" s="143"/>
      <c r="AN153" s="143"/>
      <c r="AO153" s="143"/>
      <c r="AP153" s="143"/>
      <c r="AQ153" s="143"/>
      <c r="AR153" s="144"/>
      <c r="AS153" s="145"/>
      <c r="AT153" s="146"/>
      <c r="AU153" s="143"/>
      <c r="AV153" s="144"/>
      <c r="AW153" s="145"/>
      <c r="AX153" s="146"/>
      <c r="AY153" s="143"/>
      <c r="AZ153" s="144"/>
      <c r="BA153" s="145"/>
      <c r="BB153" s="146"/>
      <c r="BC153" s="185"/>
      <c r="BD153" s="36"/>
    </row>
    <row r="154" spans="1:56" s="92" customFormat="1" x14ac:dyDescent="0.35">
      <c r="A154" s="118"/>
      <c r="B154" s="46"/>
      <c r="C154" s="243" t="str">
        <f>IF(E154="","",C152+1)</f>
        <v/>
      </c>
      <c r="D154" s="46"/>
      <c r="E154" s="4"/>
      <c r="F154" s="119"/>
      <c r="H154" s="120"/>
      <c r="I154" s="13">
        <v>0</v>
      </c>
      <c r="J154" s="125"/>
      <c r="K154" s="126"/>
      <c r="L154" s="127"/>
      <c r="M154" s="13">
        <v>0</v>
      </c>
      <c r="N154" s="124"/>
      <c r="O154" s="13">
        <v>0</v>
      </c>
      <c r="P154" s="119"/>
      <c r="R154" s="120"/>
      <c r="S154" s="5"/>
      <c r="T154" s="121"/>
      <c r="U154" s="5"/>
      <c r="V154" s="121"/>
      <c r="W154" s="5"/>
      <c r="X154" s="122"/>
      <c r="Y154" s="40"/>
      <c r="Z154" s="123"/>
      <c r="AA154" s="15">
        <v>0</v>
      </c>
      <c r="AB154" s="122"/>
      <c r="AC154" s="40"/>
      <c r="AD154" s="123"/>
      <c r="AE154" s="209">
        <f>IFERROR(ROUNDUP((S154-((S154/(SUM(S154,U154,W154)))*AA154)),0),0)</f>
        <v>0</v>
      </c>
      <c r="AF154" s="121"/>
      <c r="AG154" s="209">
        <f>IFERROR(ROUNDUP((U154-((U154/(SUM(S154,U154,W154)))*AA154)),0),0)</f>
        <v>0</v>
      </c>
      <c r="AH154" s="121"/>
      <c r="AI154" s="209">
        <f>IFERROR(ROUNDDOWN((W154-((W154/(SUM(S154,U154,W154)))*AA154)),0),0)</f>
        <v>0</v>
      </c>
      <c r="AJ154" s="119"/>
      <c r="AL154" s="120"/>
      <c r="AM154" s="13"/>
      <c r="AN154" s="124"/>
      <c r="AO154" s="13"/>
      <c r="AP154" s="124"/>
      <c r="AQ154" s="13"/>
      <c r="AR154" s="125"/>
      <c r="AS154" s="126"/>
      <c r="AT154" s="127"/>
      <c r="AU154" s="210">
        <f>$I154</f>
        <v>0</v>
      </c>
      <c r="AV154" s="125"/>
      <c r="AW154" s="126"/>
      <c r="AX154" s="127"/>
      <c r="AY154" s="217">
        <f t="shared" si="4"/>
        <v>0</v>
      </c>
      <c r="AZ154" s="125"/>
      <c r="BA154" s="126"/>
      <c r="BB154" s="127"/>
      <c r="BC154" s="518">
        <f t="shared" si="5"/>
        <v>0</v>
      </c>
      <c r="BD154" s="119"/>
    </row>
    <row r="155" spans="1:56" ht="5.15" customHeight="1" x14ac:dyDescent="0.35">
      <c r="A155" s="115"/>
      <c r="B155" s="32"/>
      <c r="C155" s="46"/>
      <c r="D155" s="32"/>
      <c r="E155" s="32"/>
      <c r="F155" s="36"/>
      <c r="H155" s="29"/>
      <c r="I155" s="143"/>
      <c r="J155" s="144"/>
      <c r="K155" s="145"/>
      <c r="L155" s="146"/>
      <c r="M155" s="143"/>
      <c r="N155" s="143"/>
      <c r="O155" s="143"/>
      <c r="P155" s="36"/>
      <c r="R155" s="29"/>
      <c r="S155" s="139"/>
      <c r="T155" s="139"/>
      <c r="U155" s="139"/>
      <c r="V155" s="139"/>
      <c r="W155" s="139"/>
      <c r="X155" s="140"/>
      <c r="Y155" s="141"/>
      <c r="Z155" s="142"/>
      <c r="AA155" s="139"/>
      <c r="AB155" s="140"/>
      <c r="AC155" s="141"/>
      <c r="AD155" s="142"/>
      <c r="AE155" s="121"/>
      <c r="AF155" s="139"/>
      <c r="AG155" s="121"/>
      <c r="AH155" s="139"/>
      <c r="AI155" s="121"/>
      <c r="AJ155" s="36"/>
      <c r="AL155" s="29"/>
      <c r="AM155" s="143"/>
      <c r="AN155" s="143"/>
      <c r="AO155" s="143"/>
      <c r="AP155" s="143"/>
      <c r="AQ155" s="143"/>
      <c r="AR155" s="144"/>
      <c r="AS155" s="145"/>
      <c r="AT155" s="146"/>
      <c r="AU155" s="143"/>
      <c r="AV155" s="144"/>
      <c r="AW155" s="145"/>
      <c r="AX155" s="146"/>
      <c r="AY155" s="143"/>
      <c r="AZ155" s="144"/>
      <c r="BA155" s="145"/>
      <c r="BB155" s="146"/>
      <c r="BC155" s="185"/>
      <c r="BD155" s="36"/>
    </row>
    <row r="156" spans="1:56" s="92" customFormat="1" x14ac:dyDescent="0.35">
      <c r="A156" s="118"/>
      <c r="B156" s="46"/>
      <c r="C156" s="243" t="str">
        <f>IF(E156="","",C154+1)</f>
        <v/>
      </c>
      <c r="D156" s="46"/>
      <c r="E156" s="4"/>
      <c r="F156" s="119"/>
      <c r="H156" s="120"/>
      <c r="I156" s="13">
        <v>0</v>
      </c>
      <c r="J156" s="125"/>
      <c r="K156" s="126"/>
      <c r="L156" s="127"/>
      <c r="M156" s="13">
        <v>0</v>
      </c>
      <c r="N156" s="124"/>
      <c r="O156" s="13">
        <v>0</v>
      </c>
      <c r="P156" s="119"/>
      <c r="R156" s="120"/>
      <c r="S156" s="5"/>
      <c r="T156" s="121"/>
      <c r="U156" s="5"/>
      <c r="V156" s="121"/>
      <c r="W156" s="5"/>
      <c r="X156" s="122"/>
      <c r="Y156" s="40"/>
      <c r="Z156" s="123"/>
      <c r="AA156" s="15">
        <v>0</v>
      </c>
      <c r="AB156" s="122"/>
      <c r="AC156" s="40"/>
      <c r="AD156" s="123"/>
      <c r="AE156" s="209">
        <f>IFERROR(ROUNDUP((S156-((S156/(SUM(S156,U156,W156)))*AA156)),0),0)</f>
        <v>0</v>
      </c>
      <c r="AF156" s="121"/>
      <c r="AG156" s="209">
        <f>IFERROR(ROUNDUP((U156-((U156/(SUM(S156,U156,W156)))*AA156)),0),0)</f>
        <v>0</v>
      </c>
      <c r="AH156" s="121"/>
      <c r="AI156" s="209">
        <f>IFERROR(ROUNDDOWN((W156-((W156/(SUM(S156,U156,W156)))*AA156)),0),0)</f>
        <v>0</v>
      </c>
      <c r="AJ156" s="119"/>
      <c r="AL156" s="120"/>
      <c r="AM156" s="13"/>
      <c r="AN156" s="124"/>
      <c r="AO156" s="13"/>
      <c r="AP156" s="124"/>
      <c r="AQ156" s="13"/>
      <c r="AR156" s="125"/>
      <c r="AS156" s="126"/>
      <c r="AT156" s="127"/>
      <c r="AU156" s="210">
        <f>$I156</f>
        <v>0</v>
      </c>
      <c r="AV156" s="125"/>
      <c r="AW156" s="126"/>
      <c r="AX156" s="127"/>
      <c r="AY156" s="217">
        <f t="shared" si="4"/>
        <v>0</v>
      </c>
      <c r="AZ156" s="125"/>
      <c r="BA156" s="126"/>
      <c r="BB156" s="127"/>
      <c r="BC156" s="518">
        <f t="shared" si="5"/>
        <v>0</v>
      </c>
      <c r="BD156" s="119"/>
    </row>
    <row r="157" spans="1:56" ht="5.15" customHeight="1" x14ac:dyDescent="0.35">
      <c r="A157" s="115"/>
      <c r="B157" s="32"/>
      <c r="C157" s="46"/>
      <c r="D157" s="32"/>
      <c r="E157" s="32"/>
      <c r="F157" s="36"/>
      <c r="H157" s="29"/>
      <c r="I157" s="143"/>
      <c r="J157" s="144"/>
      <c r="K157" s="145"/>
      <c r="L157" s="146"/>
      <c r="M157" s="143"/>
      <c r="N157" s="143"/>
      <c r="O157" s="143"/>
      <c r="P157" s="36"/>
      <c r="R157" s="29"/>
      <c r="S157" s="139"/>
      <c r="T157" s="139"/>
      <c r="U157" s="139"/>
      <c r="V157" s="139"/>
      <c r="W157" s="139"/>
      <c r="X157" s="140"/>
      <c r="Y157" s="141"/>
      <c r="Z157" s="142"/>
      <c r="AA157" s="139"/>
      <c r="AB157" s="140"/>
      <c r="AC157" s="141"/>
      <c r="AD157" s="142"/>
      <c r="AE157" s="121"/>
      <c r="AF157" s="139"/>
      <c r="AG157" s="121"/>
      <c r="AH157" s="139"/>
      <c r="AI157" s="121"/>
      <c r="AJ157" s="36"/>
      <c r="AL157" s="29"/>
      <c r="AM157" s="143"/>
      <c r="AN157" s="143"/>
      <c r="AO157" s="143"/>
      <c r="AP157" s="143"/>
      <c r="AQ157" s="143"/>
      <c r="AR157" s="144"/>
      <c r="AS157" s="145"/>
      <c r="AT157" s="146"/>
      <c r="AU157" s="143"/>
      <c r="AV157" s="144"/>
      <c r="AW157" s="145"/>
      <c r="AX157" s="146"/>
      <c r="AY157" s="143"/>
      <c r="AZ157" s="144"/>
      <c r="BA157" s="145"/>
      <c r="BB157" s="146"/>
      <c r="BC157" s="185"/>
      <c r="BD157" s="36"/>
    </row>
    <row r="158" spans="1:56" s="92" customFormat="1" x14ac:dyDescent="0.35">
      <c r="A158" s="118"/>
      <c r="B158" s="46"/>
      <c r="C158" s="243" t="str">
        <f>IF(E158="","",C156+1)</f>
        <v/>
      </c>
      <c r="D158" s="46"/>
      <c r="E158" s="4"/>
      <c r="F158" s="119"/>
      <c r="H158" s="120"/>
      <c r="I158" s="13">
        <v>0</v>
      </c>
      <c r="J158" s="125"/>
      <c r="K158" s="126"/>
      <c r="L158" s="127"/>
      <c r="M158" s="13">
        <v>0</v>
      </c>
      <c r="N158" s="124"/>
      <c r="O158" s="13">
        <v>0</v>
      </c>
      <c r="P158" s="119"/>
      <c r="R158" s="120"/>
      <c r="S158" s="5"/>
      <c r="T158" s="121"/>
      <c r="U158" s="5"/>
      <c r="V158" s="121"/>
      <c r="W158" s="5"/>
      <c r="X158" s="122"/>
      <c r="Y158" s="40"/>
      <c r="Z158" s="123"/>
      <c r="AA158" s="15">
        <v>0</v>
      </c>
      <c r="AB158" s="122"/>
      <c r="AC158" s="40"/>
      <c r="AD158" s="123"/>
      <c r="AE158" s="209">
        <f>IFERROR(ROUNDUP((S158-((S158/(SUM(S158,U158,W158)))*AA158)),0),0)</f>
        <v>0</v>
      </c>
      <c r="AF158" s="121"/>
      <c r="AG158" s="209">
        <f>IFERROR(ROUNDUP((U158-((U158/(SUM(S158,U158,W158)))*AA158)),0),0)</f>
        <v>0</v>
      </c>
      <c r="AH158" s="121"/>
      <c r="AI158" s="209">
        <f>IFERROR(ROUNDDOWN((W158-((W158/(SUM(S158,U158,W158)))*AA158)),0),0)</f>
        <v>0</v>
      </c>
      <c r="AJ158" s="119"/>
      <c r="AL158" s="120"/>
      <c r="AM158" s="13"/>
      <c r="AN158" s="124"/>
      <c r="AO158" s="13"/>
      <c r="AP158" s="124"/>
      <c r="AQ158" s="13"/>
      <c r="AR158" s="125"/>
      <c r="AS158" s="126"/>
      <c r="AT158" s="127"/>
      <c r="AU158" s="210">
        <f>$I158</f>
        <v>0</v>
      </c>
      <c r="AV158" s="125"/>
      <c r="AW158" s="126"/>
      <c r="AX158" s="127"/>
      <c r="AY158" s="217">
        <f t="shared" si="4"/>
        <v>0</v>
      </c>
      <c r="AZ158" s="125"/>
      <c r="BA158" s="126"/>
      <c r="BB158" s="127"/>
      <c r="BC158" s="518">
        <f t="shared" si="5"/>
        <v>0</v>
      </c>
      <c r="BD158" s="119"/>
    </row>
    <row r="159" spans="1:56" ht="5.15" customHeight="1" x14ac:dyDescent="0.35">
      <c r="A159" s="115"/>
      <c r="B159" s="32"/>
      <c r="C159" s="46"/>
      <c r="D159" s="32"/>
      <c r="E159" s="32"/>
      <c r="F159" s="36"/>
      <c r="H159" s="29"/>
      <c r="I159" s="143"/>
      <c r="J159" s="144"/>
      <c r="K159" s="145"/>
      <c r="L159" s="146"/>
      <c r="M159" s="143"/>
      <c r="N159" s="143"/>
      <c r="O159" s="143"/>
      <c r="P159" s="36"/>
      <c r="R159" s="29"/>
      <c r="S159" s="139"/>
      <c r="T159" s="139"/>
      <c r="U159" s="139"/>
      <c r="V159" s="139"/>
      <c r="W159" s="139"/>
      <c r="X159" s="140"/>
      <c r="Y159" s="141"/>
      <c r="Z159" s="142"/>
      <c r="AA159" s="139"/>
      <c r="AB159" s="140"/>
      <c r="AC159" s="141"/>
      <c r="AD159" s="142"/>
      <c r="AE159" s="121"/>
      <c r="AF159" s="139"/>
      <c r="AG159" s="121"/>
      <c r="AH159" s="139"/>
      <c r="AI159" s="121"/>
      <c r="AJ159" s="36"/>
      <c r="AL159" s="29"/>
      <c r="AM159" s="143"/>
      <c r="AN159" s="143"/>
      <c r="AO159" s="143"/>
      <c r="AP159" s="143"/>
      <c r="AQ159" s="143"/>
      <c r="AR159" s="144"/>
      <c r="AS159" s="145"/>
      <c r="AT159" s="146"/>
      <c r="AU159" s="143"/>
      <c r="AV159" s="144"/>
      <c r="AW159" s="145"/>
      <c r="AX159" s="146"/>
      <c r="AY159" s="143"/>
      <c r="AZ159" s="144"/>
      <c r="BA159" s="145"/>
      <c r="BB159" s="146"/>
      <c r="BC159" s="185"/>
      <c r="BD159" s="36"/>
    </row>
    <row r="160" spans="1:56" s="92" customFormat="1" x14ac:dyDescent="0.35">
      <c r="A160" s="118"/>
      <c r="B160" s="46"/>
      <c r="C160" s="243" t="str">
        <f>IF(E160="","",C158+1)</f>
        <v/>
      </c>
      <c r="D160" s="46"/>
      <c r="E160" s="4"/>
      <c r="F160" s="119"/>
      <c r="H160" s="120"/>
      <c r="I160" s="13">
        <v>0</v>
      </c>
      <c r="J160" s="125"/>
      <c r="K160" s="126"/>
      <c r="L160" s="127"/>
      <c r="M160" s="13">
        <v>0</v>
      </c>
      <c r="N160" s="124"/>
      <c r="O160" s="13">
        <v>0</v>
      </c>
      <c r="P160" s="119"/>
      <c r="R160" s="120"/>
      <c r="S160" s="5"/>
      <c r="T160" s="121"/>
      <c r="U160" s="5"/>
      <c r="V160" s="121"/>
      <c r="W160" s="5"/>
      <c r="X160" s="122"/>
      <c r="Y160" s="40"/>
      <c r="Z160" s="123"/>
      <c r="AA160" s="15">
        <v>0</v>
      </c>
      <c r="AB160" s="122"/>
      <c r="AC160" s="40"/>
      <c r="AD160" s="123"/>
      <c r="AE160" s="209">
        <f>IFERROR(ROUNDUP((S160-((S160/(SUM(S160,U160,W160)))*AA160)),0),0)</f>
        <v>0</v>
      </c>
      <c r="AF160" s="121"/>
      <c r="AG160" s="209">
        <f>IFERROR(ROUNDUP((U160-((U160/(SUM(S160,U160,W160)))*AA160)),0),0)</f>
        <v>0</v>
      </c>
      <c r="AH160" s="121"/>
      <c r="AI160" s="209">
        <f>IFERROR(ROUNDDOWN((W160-((W160/(SUM(S160,U160,W160)))*AA160)),0),0)</f>
        <v>0</v>
      </c>
      <c r="AJ160" s="119"/>
      <c r="AL160" s="120"/>
      <c r="AM160" s="13"/>
      <c r="AN160" s="124"/>
      <c r="AO160" s="13"/>
      <c r="AP160" s="124"/>
      <c r="AQ160" s="13"/>
      <c r="AR160" s="125"/>
      <c r="AS160" s="126"/>
      <c r="AT160" s="127"/>
      <c r="AU160" s="210">
        <f>$I160</f>
        <v>0</v>
      </c>
      <c r="AV160" s="125"/>
      <c r="AW160" s="126"/>
      <c r="AX160" s="127"/>
      <c r="AY160" s="217">
        <f t="shared" si="4"/>
        <v>0</v>
      </c>
      <c r="AZ160" s="125"/>
      <c r="BA160" s="126"/>
      <c r="BB160" s="127"/>
      <c r="BC160" s="518">
        <f t="shared" si="5"/>
        <v>0</v>
      </c>
      <c r="BD160" s="119"/>
    </row>
    <row r="161" spans="1:56" ht="5.15" customHeight="1" x14ac:dyDescent="0.35">
      <c r="A161" s="115"/>
      <c r="B161" s="32"/>
      <c r="C161" s="46"/>
      <c r="D161" s="32"/>
      <c r="E161" s="32"/>
      <c r="F161" s="36"/>
      <c r="H161" s="29"/>
      <c r="I161" s="143"/>
      <c r="J161" s="144"/>
      <c r="K161" s="145"/>
      <c r="L161" s="146"/>
      <c r="M161" s="143"/>
      <c r="N161" s="143"/>
      <c r="O161" s="143"/>
      <c r="P161" s="36"/>
      <c r="R161" s="29"/>
      <c r="S161" s="139"/>
      <c r="T161" s="139"/>
      <c r="U161" s="139"/>
      <c r="V161" s="139"/>
      <c r="W161" s="139"/>
      <c r="X161" s="140"/>
      <c r="Y161" s="141"/>
      <c r="Z161" s="142"/>
      <c r="AA161" s="139"/>
      <c r="AB161" s="140"/>
      <c r="AC161" s="141"/>
      <c r="AD161" s="142"/>
      <c r="AE161" s="121"/>
      <c r="AF161" s="139"/>
      <c r="AG161" s="121"/>
      <c r="AH161" s="139"/>
      <c r="AI161" s="121"/>
      <c r="AJ161" s="36"/>
      <c r="AL161" s="29"/>
      <c r="AM161" s="143"/>
      <c r="AN161" s="143"/>
      <c r="AO161" s="143"/>
      <c r="AP161" s="143"/>
      <c r="AQ161" s="143"/>
      <c r="AR161" s="144"/>
      <c r="AS161" s="145"/>
      <c r="AT161" s="146"/>
      <c r="AU161" s="143"/>
      <c r="AV161" s="144"/>
      <c r="AW161" s="145"/>
      <c r="AX161" s="146"/>
      <c r="AY161" s="143"/>
      <c r="AZ161" s="144"/>
      <c r="BA161" s="145"/>
      <c r="BB161" s="146"/>
      <c r="BC161" s="185"/>
      <c r="BD161" s="36"/>
    </row>
    <row r="162" spans="1:56" s="92" customFormat="1" x14ac:dyDescent="0.35">
      <c r="A162" s="118"/>
      <c r="B162" s="46"/>
      <c r="C162" s="243" t="str">
        <f>IF(E162="","",C160+1)</f>
        <v/>
      </c>
      <c r="D162" s="46"/>
      <c r="E162" s="4"/>
      <c r="F162" s="119"/>
      <c r="H162" s="120"/>
      <c r="I162" s="13">
        <v>0</v>
      </c>
      <c r="J162" s="125"/>
      <c r="K162" s="126"/>
      <c r="L162" s="127"/>
      <c r="M162" s="13">
        <v>0</v>
      </c>
      <c r="N162" s="124"/>
      <c r="O162" s="13">
        <v>0</v>
      </c>
      <c r="P162" s="119"/>
      <c r="R162" s="120"/>
      <c r="S162" s="5"/>
      <c r="T162" s="121"/>
      <c r="U162" s="5"/>
      <c r="V162" s="121"/>
      <c r="W162" s="5"/>
      <c r="X162" s="122"/>
      <c r="Y162" s="40"/>
      <c r="Z162" s="123"/>
      <c r="AA162" s="15">
        <v>0</v>
      </c>
      <c r="AB162" s="122"/>
      <c r="AC162" s="40"/>
      <c r="AD162" s="123"/>
      <c r="AE162" s="209">
        <f>IFERROR(ROUNDUP((S162-((S162/(SUM(S162,U162,W162)))*AA162)),0),0)</f>
        <v>0</v>
      </c>
      <c r="AF162" s="121"/>
      <c r="AG162" s="209">
        <f>IFERROR(ROUNDUP((U162-((U162/(SUM(S162,U162,W162)))*AA162)),0),0)</f>
        <v>0</v>
      </c>
      <c r="AH162" s="121"/>
      <c r="AI162" s="209">
        <f>IFERROR(ROUNDDOWN((W162-((W162/(SUM(S162,U162,W162)))*AA162)),0),0)</f>
        <v>0</v>
      </c>
      <c r="AJ162" s="119"/>
      <c r="AL162" s="120"/>
      <c r="AM162" s="13"/>
      <c r="AN162" s="124"/>
      <c r="AO162" s="13"/>
      <c r="AP162" s="124"/>
      <c r="AQ162" s="13"/>
      <c r="AR162" s="125"/>
      <c r="AS162" s="126"/>
      <c r="AT162" s="127"/>
      <c r="AU162" s="210">
        <f>$I162</f>
        <v>0</v>
      </c>
      <c r="AV162" s="125"/>
      <c r="AW162" s="126"/>
      <c r="AX162" s="127"/>
      <c r="AY162" s="217">
        <f t="shared" si="4"/>
        <v>0</v>
      </c>
      <c r="AZ162" s="125"/>
      <c r="BA162" s="126"/>
      <c r="BB162" s="127"/>
      <c r="BC162" s="518">
        <f t="shared" si="5"/>
        <v>0</v>
      </c>
      <c r="BD162" s="119"/>
    </row>
    <row r="163" spans="1:56" ht="5.15" customHeight="1" x14ac:dyDescent="0.35">
      <c r="A163" s="115"/>
      <c r="B163" s="32"/>
      <c r="C163" s="46"/>
      <c r="D163" s="32"/>
      <c r="E163" s="32"/>
      <c r="F163" s="36"/>
      <c r="H163" s="29"/>
      <c r="I163" s="143"/>
      <c r="J163" s="144"/>
      <c r="K163" s="145"/>
      <c r="L163" s="146"/>
      <c r="M163" s="143"/>
      <c r="N163" s="143"/>
      <c r="O163" s="143"/>
      <c r="P163" s="36"/>
      <c r="R163" s="29"/>
      <c r="S163" s="139"/>
      <c r="T163" s="139"/>
      <c r="U163" s="139"/>
      <c r="V163" s="139"/>
      <c r="W163" s="139"/>
      <c r="X163" s="140"/>
      <c r="Y163" s="141"/>
      <c r="Z163" s="142"/>
      <c r="AA163" s="139"/>
      <c r="AB163" s="140"/>
      <c r="AC163" s="141"/>
      <c r="AD163" s="142"/>
      <c r="AE163" s="121"/>
      <c r="AF163" s="139"/>
      <c r="AG163" s="121"/>
      <c r="AH163" s="139"/>
      <c r="AI163" s="121"/>
      <c r="AJ163" s="36"/>
      <c r="AL163" s="29"/>
      <c r="AM163" s="143"/>
      <c r="AN163" s="143"/>
      <c r="AO163" s="143"/>
      <c r="AP163" s="143"/>
      <c r="AQ163" s="143"/>
      <c r="AR163" s="144"/>
      <c r="AS163" s="145"/>
      <c r="AT163" s="146"/>
      <c r="AU163" s="143"/>
      <c r="AV163" s="144"/>
      <c r="AW163" s="145"/>
      <c r="AX163" s="146"/>
      <c r="AY163" s="143"/>
      <c r="AZ163" s="144"/>
      <c r="BA163" s="145"/>
      <c r="BB163" s="146"/>
      <c r="BC163" s="185"/>
      <c r="BD163" s="36"/>
    </row>
    <row r="164" spans="1:56" s="92" customFormat="1" x14ac:dyDescent="0.35">
      <c r="A164" s="118"/>
      <c r="B164" s="46"/>
      <c r="C164" s="243" t="str">
        <f>IF(E164="","",C162+1)</f>
        <v/>
      </c>
      <c r="D164" s="46"/>
      <c r="E164" s="4"/>
      <c r="F164" s="119"/>
      <c r="H164" s="120"/>
      <c r="I164" s="13">
        <v>0</v>
      </c>
      <c r="J164" s="125"/>
      <c r="K164" s="126"/>
      <c r="L164" s="127"/>
      <c r="M164" s="13">
        <v>0</v>
      </c>
      <c r="N164" s="124"/>
      <c r="O164" s="13">
        <v>0</v>
      </c>
      <c r="P164" s="119"/>
      <c r="R164" s="120"/>
      <c r="S164" s="5"/>
      <c r="T164" s="121"/>
      <c r="U164" s="5"/>
      <c r="V164" s="121"/>
      <c r="W164" s="5"/>
      <c r="X164" s="122"/>
      <c r="Y164" s="40"/>
      <c r="Z164" s="123"/>
      <c r="AA164" s="15">
        <v>0</v>
      </c>
      <c r="AB164" s="122"/>
      <c r="AC164" s="40"/>
      <c r="AD164" s="123"/>
      <c r="AE164" s="209">
        <f>IFERROR(ROUNDUP((S164-((S164/(SUM(S164,U164,W164)))*AA164)),0),0)</f>
        <v>0</v>
      </c>
      <c r="AF164" s="121"/>
      <c r="AG164" s="209">
        <f>IFERROR(ROUNDUP((U164-((U164/(SUM(S164,U164,W164)))*AA164)),0),0)</f>
        <v>0</v>
      </c>
      <c r="AH164" s="121"/>
      <c r="AI164" s="209">
        <f>IFERROR(ROUNDDOWN((W164-((W164/(SUM(S164,U164,W164)))*AA164)),0),0)</f>
        <v>0</v>
      </c>
      <c r="AJ164" s="119"/>
      <c r="AL164" s="120"/>
      <c r="AM164" s="13"/>
      <c r="AN164" s="124"/>
      <c r="AO164" s="13"/>
      <c r="AP164" s="124"/>
      <c r="AQ164" s="13"/>
      <c r="AR164" s="125"/>
      <c r="AS164" s="126"/>
      <c r="AT164" s="127"/>
      <c r="AU164" s="210">
        <f>$I164</f>
        <v>0</v>
      </c>
      <c r="AV164" s="125"/>
      <c r="AW164" s="126"/>
      <c r="AX164" s="127"/>
      <c r="AY164" s="217">
        <f t="shared" si="4"/>
        <v>0</v>
      </c>
      <c r="AZ164" s="125"/>
      <c r="BA164" s="126"/>
      <c r="BB164" s="127"/>
      <c r="BC164" s="518">
        <f t="shared" si="5"/>
        <v>0</v>
      </c>
      <c r="BD164" s="119"/>
    </row>
    <row r="165" spans="1:56" ht="5.15" customHeight="1" x14ac:dyDescent="0.35">
      <c r="A165" s="115"/>
      <c r="B165" s="32"/>
      <c r="C165" s="46"/>
      <c r="D165" s="32"/>
      <c r="E165" s="32"/>
      <c r="F165" s="36"/>
      <c r="H165" s="29"/>
      <c r="I165" s="143"/>
      <c r="J165" s="144"/>
      <c r="K165" s="145"/>
      <c r="L165" s="146"/>
      <c r="M165" s="143"/>
      <c r="N165" s="143"/>
      <c r="O165" s="143"/>
      <c r="P165" s="36"/>
      <c r="R165" s="29"/>
      <c r="S165" s="139"/>
      <c r="T165" s="139"/>
      <c r="U165" s="139"/>
      <c r="V165" s="139"/>
      <c r="W165" s="139"/>
      <c r="X165" s="140"/>
      <c r="Y165" s="141"/>
      <c r="Z165" s="142"/>
      <c r="AA165" s="139"/>
      <c r="AB165" s="140"/>
      <c r="AC165" s="141"/>
      <c r="AD165" s="142"/>
      <c r="AE165" s="121"/>
      <c r="AF165" s="139"/>
      <c r="AG165" s="121"/>
      <c r="AH165" s="139"/>
      <c r="AI165" s="121"/>
      <c r="AJ165" s="36"/>
      <c r="AL165" s="29"/>
      <c r="AM165" s="143"/>
      <c r="AN165" s="143"/>
      <c r="AO165" s="143"/>
      <c r="AP165" s="143"/>
      <c r="AQ165" s="143"/>
      <c r="AR165" s="144"/>
      <c r="AS165" s="145"/>
      <c r="AT165" s="146"/>
      <c r="AU165" s="143"/>
      <c r="AV165" s="144"/>
      <c r="AW165" s="145"/>
      <c r="AX165" s="146"/>
      <c r="AY165" s="143"/>
      <c r="AZ165" s="144"/>
      <c r="BA165" s="145"/>
      <c r="BB165" s="146"/>
      <c r="BC165" s="185"/>
      <c r="BD165" s="36"/>
    </row>
    <row r="166" spans="1:56" s="92" customFormat="1" x14ac:dyDescent="0.35">
      <c r="A166" s="118"/>
      <c r="B166" s="46"/>
      <c r="C166" s="243" t="str">
        <f>IF(E166="","",C164+1)</f>
        <v/>
      </c>
      <c r="D166" s="46"/>
      <c r="E166" s="4"/>
      <c r="F166" s="119"/>
      <c r="H166" s="120"/>
      <c r="I166" s="13">
        <v>0</v>
      </c>
      <c r="J166" s="125"/>
      <c r="K166" s="126"/>
      <c r="L166" s="127"/>
      <c r="M166" s="13">
        <v>0</v>
      </c>
      <c r="N166" s="124"/>
      <c r="O166" s="13">
        <v>0</v>
      </c>
      <c r="P166" s="119"/>
      <c r="R166" s="120"/>
      <c r="S166" s="5"/>
      <c r="T166" s="121"/>
      <c r="U166" s="5"/>
      <c r="V166" s="121"/>
      <c r="W166" s="5"/>
      <c r="X166" s="122"/>
      <c r="Y166" s="40"/>
      <c r="Z166" s="123"/>
      <c r="AA166" s="15">
        <v>0</v>
      </c>
      <c r="AB166" s="122"/>
      <c r="AC166" s="40"/>
      <c r="AD166" s="123"/>
      <c r="AE166" s="209">
        <f>IFERROR(ROUNDUP((S166-((S166/(SUM(S166,U166,W166)))*AA166)),0),0)</f>
        <v>0</v>
      </c>
      <c r="AF166" s="121"/>
      <c r="AG166" s="209">
        <f>IFERROR(ROUNDUP((U166-((U166/(SUM(S166,U166,W166)))*AA166)),0),0)</f>
        <v>0</v>
      </c>
      <c r="AH166" s="121"/>
      <c r="AI166" s="209">
        <f>IFERROR(ROUNDDOWN((W166-((W166/(SUM(S166,U166,W166)))*AA166)),0),0)</f>
        <v>0</v>
      </c>
      <c r="AJ166" s="119"/>
      <c r="AL166" s="120"/>
      <c r="AM166" s="13"/>
      <c r="AN166" s="124"/>
      <c r="AO166" s="13"/>
      <c r="AP166" s="124"/>
      <c r="AQ166" s="13"/>
      <c r="AR166" s="125"/>
      <c r="AS166" s="126"/>
      <c r="AT166" s="127"/>
      <c r="AU166" s="210">
        <f>$I166</f>
        <v>0</v>
      </c>
      <c r="AV166" s="125"/>
      <c r="AW166" s="126"/>
      <c r="AX166" s="127"/>
      <c r="AY166" s="217">
        <f t="shared" si="4"/>
        <v>0</v>
      </c>
      <c r="AZ166" s="125"/>
      <c r="BA166" s="126"/>
      <c r="BB166" s="127"/>
      <c r="BC166" s="518">
        <f t="shared" si="5"/>
        <v>0</v>
      </c>
      <c r="BD166" s="119"/>
    </row>
    <row r="167" spans="1:56" ht="5.15" customHeight="1" x14ac:dyDescent="0.35">
      <c r="A167" s="115"/>
      <c r="B167" s="32"/>
      <c r="C167" s="46"/>
      <c r="D167" s="32"/>
      <c r="E167" s="32"/>
      <c r="F167" s="36"/>
      <c r="H167" s="29"/>
      <c r="I167" s="143"/>
      <c r="J167" s="144"/>
      <c r="K167" s="145"/>
      <c r="L167" s="146"/>
      <c r="M167" s="143"/>
      <c r="N167" s="143"/>
      <c r="O167" s="143"/>
      <c r="P167" s="36"/>
      <c r="R167" s="29"/>
      <c r="S167" s="139"/>
      <c r="T167" s="139"/>
      <c r="U167" s="139"/>
      <c r="V167" s="139"/>
      <c r="W167" s="139"/>
      <c r="X167" s="140"/>
      <c r="Y167" s="141"/>
      <c r="Z167" s="142"/>
      <c r="AA167" s="139"/>
      <c r="AB167" s="140"/>
      <c r="AC167" s="141"/>
      <c r="AD167" s="142"/>
      <c r="AE167" s="121"/>
      <c r="AF167" s="139"/>
      <c r="AG167" s="121"/>
      <c r="AH167" s="139"/>
      <c r="AI167" s="121"/>
      <c r="AJ167" s="36"/>
      <c r="AL167" s="29"/>
      <c r="AM167" s="143"/>
      <c r="AN167" s="143"/>
      <c r="AO167" s="143"/>
      <c r="AP167" s="143"/>
      <c r="AQ167" s="143"/>
      <c r="AR167" s="144"/>
      <c r="AS167" s="145"/>
      <c r="AT167" s="146"/>
      <c r="AU167" s="143"/>
      <c r="AV167" s="144"/>
      <c r="AW167" s="145"/>
      <c r="AX167" s="146"/>
      <c r="AY167" s="143"/>
      <c r="AZ167" s="144"/>
      <c r="BA167" s="145"/>
      <c r="BB167" s="146"/>
      <c r="BC167" s="185"/>
      <c r="BD167" s="36"/>
    </row>
    <row r="168" spans="1:56" s="92" customFormat="1" x14ac:dyDescent="0.35">
      <c r="A168" s="118"/>
      <c r="B168" s="46"/>
      <c r="C168" s="243" t="str">
        <f>IF(E168="","",C166+1)</f>
        <v/>
      </c>
      <c r="D168" s="46"/>
      <c r="E168" s="4"/>
      <c r="F168" s="119"/>
      <c r="H168" s="120"/>
      <c r="I168" s="13">
        <v>0</v>
      </c>
      <c r="J168" s="125"/>
      <c r="K168" s="126"/>
      <c r="L168" s="127"/>
      <c r="M168" s="13">
        <v>0</v>
      </c>
      <c r="N168" s="124"/>
      <c r="O168" s="13">
        <v>0</v>
      </c>
      <c r="P168" s="119"/>
      <c r="R168" s="120"/>
      <c r="S168" s="5"/>
      <c r="T168" s="121"/>
      <c r="U168" s="5"/>
      <c r="V168" s="121"/>
      <c r="W168" s="5"/>
      <c r="X168" s="122"/>
      <c r="Y168" s="40"/>
      <c r="Z168" s="123"/>
      <c r="AA168" s="15">
        <v>0</v>
      </c>
      <c r="AB168" s="122"/>
      <c r="AC168" s="40"/>
      <c r="AD168" s="123"/>
      <c r="AE168" s="209">
        <f>IFERROR(ROUNDUP((S168-((S168/(SUM(S168,U168,W168)))*AA168)),0),0)</f>
        <v>0</v>
      </c>
      <c r="AF168" s="121"/>
      <c r="AG168" s="209">
        <f>IFERROR(ROUNDUP((U168-((U168/(SUM(S168,U168,W168)))*AA168)),0),0)</f>
        <v>0</v>
      </c>
      <c r="AH168" s="121"/>
      <c r="AI168" s="209">
        <f>IFERROR(ROUNDDOWN((W168-((W168/(SUM(S168,U168,W168)))*AA168)),0),0)</f>
        <v>0</v>
      </c>
      <c r="AJ168" s="119"/>
      <c r="AL168" s="120"/>
      <c r="AM168" s="13"/>
      <c r="AN168" s="124"/>
      <c r="AO168" s="13"/>
      <c r="AP168" s="124"/>
      <c r="AQ168" s="13"/>
      <c r="AR168" s="125"/>
      <c r="AS168" s="126"/>
      <c r="AT168" s="127"/>
      <c r="AU168" s="210">
        <f>$I168</f>
        <v>0</v>
      </c>
      <c r="AV168" s="125"/>
      <c r="AW168" s="126"/>
      <c r="AX168" s="127"/>
      <c r="AY168" s="217">
        <f t="shared" si="4"/>
        <v>0</v>
      </c>
      <c r="AZ168" s="125"/>
      <c r="BA168" s="126"/>
      <c r="BB168" s="127"/>
      <c r="BC168" s="518">
        <f t="shared" si="5"/>
        <v>0</v>
      </c>
      <c r="BD168" s="119"/>
    </row>
    <row r="169" spans="1:56" ht="5.15" customHeight="1" thickBot="1" x14ac:dyDescent="0.4">
      <c r="A169" s="115"/>
      <c r="B169" s="29"/>
      <c r="C169" s="46"/>
      <c r="D169" s="32"/>
      <c r="E169" s="32"/>
      <c r="F169" s="36"/>
      <c r="H169" s="29"/>
      <c r="I169" s="143"/>
      <c r="J169" s="144"/>
      <c r="K169" s="145"/>
      <c r="L169" s="146"/>
      <c r="M169" s="143"/>
      <c r="N169" s="143"/>
      <c r="O169" s="143"/>
      <c r="P169" s="36"/>
      <c r="R169" s="29"/>
      <c r="S169" s="139"/>
      <c r="T169" s="139"/>
      <c r="U169" s="139"/>
      <c r="V169" s="139"/>
      <c r="W169" s="139"/>
      <c r="X169" s="140"/>
      <c r="Y169" s="141"/>
      <c r="Z169" s="142"/>
      <c r="AA169" s="139"/>
      <c r="AB169" s="140"/>
      <c r="AC169" s="141"/>
      <c r="AD169" s="142"/>
      <c r="AE169" s="121"/>
      <c r="AF169" s="139"/>
      <c r="AG169" s="121"/>
      <c r="AH169" s="139"/>
      <c r="AI169" s="121"/>
      <c r="AJ169" s="36"/>
      <c r="AL169" s="29"/>
      <c r="AM169" s="32"/>
      <c r="AN169" s="32"/>
      <c r="AO169" s="32"/>
      <c r="AP169" s="32"/>
      <c r="AQ169" s="32"/>
      <c r="AR169" s="36"/>
      <c r="AT169" s="29"/>
      <c r="AU169" s="32"/>
      <c r="AV169" s="36"/>
      <c r="AX169" s="29"/>
      <c r="AY169" s="541"/>
      <c r="AZ169" s="542"/>
      <c r="BA169" s="543"/>
      <c r="BB169" s="544"/>
      <c r="BC169" s="534"/>
      <c r="BD169" s="36"/>
    </row>
    <row r="170" spans="1:56" ht="15" thickBot="1" x14ac:dyDescent="0.4">
      <c r="A170" s="522"/>
      <c r="B170" s="522"/>
      <c r="C170" s="522"/>
      <c r="D170" s="522"/>
      <c r="E170" s="523" t="s">
        <v>234</v>
      </c>
      <c r="F170" s="522"/>
      <c r="G170" s="515"/>
      <c r="H170" s="515"/>
      <c r="I170" s="232">
        <f>SUM(I18:I168)</f>
        <v>0</v>
      </c>
      <c r="J170" s="191"/>
      <c r="K170" s="191"/>
      <c r="L170" s="191"/>
      <c r="M170" s="232">
        <f t="shared" ref="M170:AI170" si="6">SUM(M18:M168)</f>
        <v>0</v>
      </c>
      <c r="N170" s="232">
        <f t="shared" si="6"/>
        <v>0</v>
      </c>
      <c r="O170" s="232">
        <f t="shared" si="6"/>
        <v>0</v>
      </c>
      <c r="P170" s="519">
        <f t="shared" si="6"/>
        <v>0</v>
      </c>
      <c r="Q170" s="519">
        <f t="shared" si="6"/>
        <v>0</v>
      </c>
      <c r="R170" s="519">
        <f t="shared" si="6"/>
        <v>0</v>
      </c>
      <c r="S170" s="230">
        <f t="shared" si="6"/>
        <v>0</v>
      </c>
      <c r="T170" s="230">
        <f t="shared" si="6"/>
        <v>0</v>
      </c>
      <c r="U170" s="230">
        <f t="shared" si="6"/>
        <v>0</v>
      </c>
      <c r="V170" s="230">
        <f t="shared" si="6"/>
        <v>0</v>
      </c>
      <c r="W170" s="230">
        <f t="shared" si="6"/>
        <v>0</v>
      </c>
      <c r="X170" s="230">
        <f t="shared" si="6"/>
        <v>0</v>
      </c>
      <c r="Y170" s="230">
        <f t="shared" si="6"/>
        <v>0</v>
      </c>
      <c r="Z170" s="230">
        <f t="shared" si="6"/>
        <v>0</v>
      </c>
      <c r="AA170" s="230">
        <f t="shared" si="6"/>
        <v>0</v>
      </c>
      <c r="AB170" s="230">
        <f t="shared" si="6"/>
        <v>0</v>
      </c>
      <c r="AC170" s="230">
        <f t="shared" si="6"/>
        <v>0</v>
      </c>
      <c r="AD170" s="230">
        <f t="shared" si="6"/>
        <v>0</v>
      </c>
      <c r="AE170" s="230">
        <f t="shared" si="6"/>
        <v>0</v>
      </c>
      <c r="AF170" s="230">
        <f t="shared" si="6"/>
        <v>0</v>
      </c>
      <c r="AG170" s="230">
        <f t="shared" si="6"/>
        <v>0</v>
      </c>
      <c r="AH170" s="230">
        <f t="shared" si="6"/>
        <v>0</v>
      </c>
      <c r="AI170" s="230">
        <f t="shared" si="6"/>
        <v>0</v>
      </c>
      <c r="AJ170" s="515"/>
      <c r="AK170" s="515"/>
      <c r="AL170" s="515"/>
      <c r="AM170" s="515"/>
      <c r="AN170" s="519">
        <f t="shared" ref="AN170:BC170" si="7">SUM(AN18:AN168)</f>
        <v>0</v>
      </c>
      <c r="AO170" s="515"/>
      <c r="AP170" s="519">
        <f t="shared" si="7"/>
        <v>0</v>
      </c>
      <c r="AQ170" s="515"/>
      <c r="AR170" s="519">
        <f t="shared" si="7"/>
        <v>0</v>
      </c>
      <c r="AS170" s="519">
        <f t="shared" si="7"/>
        <v>0</v>
      </c>
      <c r="AT170" s="519">
        <f t="shared" si="7"/>
        <v>0</v>
      </c>
      <c r="AU170" s="232">
        <f t="shared" si="7"/>
        <v>0</v>
      </c>
      <c r="AV170" s="232">
        <f t="shared" si="7"/>
        <v>0</v>
      </c>
      <c r="AW170" s="232">
        <f t="shared" si="7"/>
        <v>0</v>
      </c>
      <c r="AX170" s="232">
        <f t="shared" si="7"/>
        <v>0</v>
      </c>
      <c r="AY170" s="232">
        <f t="shared" si="7"/>
        <v>0</v>
      </c>
      <c r="AZ170" s="232">
        <f t="shared" si="7"/>
        <v>0</v>
      </c>
      <c r="BA170" s="232">
        <f t="shared" si="7"/>
        <v>0</v>
      </c>
      <c r="BB170" s="232">
        <f t="shared" si="7"/>
        <v>0</v>
      </c>
      <c r="BC170" s="240">
        <f t="shared" si="7"/>
        <v>0</v>
      </c>
      <c r="BD170" s="522"/>
    </row>
  </sheetData>
  <sheetProtection algorithmName="SHA-512" hashValue="3UaKTwJe4yobc/PTl6slOhsW36a2KHtA1S0Qfr6QNRfIu3AlVrJ1pAXKfxNEKhxKjBKMROc9zpV+uCjUqt/HTA==" saltValue="PVufFVySs5H8BJ6hsDRA1A==" spinCount="100000" sheet="1" objects="1" scenarios="1"/>
  <mergeCells count="21">
    <mergeCell ref="B2:T2"/>
    <mergeCell ref="B3:T3"/>
    <mergeCell ref="B5:M5"/>
    <mergeCell ref="O5:T7"/>
    <mergeCell ref="B7:C7"/>
    <mergeCell ref="F7:I7"/>
    <mergeCell ref="B8:C8"/>
    <mergeCell ref="O8:T10"/>
    <mergeCell ref="F9:I9"/>
    <mergeCell ref="B10:C10"/>
    <mergeCell ref="B13:C16"/>
    <mergeCell ref="E13:F16"/>
    <mergeCell ref="H13:J16"/>
    <mergeCell ref="L13:P13"/>
    <mergeCell ref="R13:X13"/>
    <mergeCell ref="BB13:BD16"/>
    <mergeCell ref="Z13:AB16"/>
    <mergeCell ref="AD13:AJ13"/>
    <mergeCell ref="AL13:AR13"/>
    <mergeCell ref="AT13:AV16"/>
    <mergeCell ref="AX13:AZ16"/>
  </mergeCells>
  <dataValidations count="1">
    <dataValidation type="decimal" operator="lessThanOrEqual" allowBlank="1" showInputMessage="1" showErrorMessage="1" errorTitle="Use a negative number" error="Deductions should be input as a negative number using the minus sign (Example, -15.24)" sqref="M18:M168" xr:uid="{00000000-0002-0000-0E00-000000000000}">
      <formula1>0</formula1>
    </dataValidation>
  </dataValidations>
  <hyperlinks>
    <hyperlink ref="BB13:BD16" location="'SBP - P3'!O8" display="TOTAL FISCAL ACTION FOR SITE:" xr:uid="{00000000-0004-0000-0E00-000000000000}"/>
  </hyperlinks>
  <pageMargins left="0.7" right="0.7" top="0.75" bottom="0.75" header="0.3" footer="0.3"/>
  <pageSetup orientation="portrait" horizontalDpi="4294967295" verticalDpi="4294967295"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AK170"/>
  <sheetViews>
    <sheetView zoomScale="85" zoomScaleNormal="85" zoomScalePageLayoutView="85" workbookViewId="0">
      <pane xSplit="5" ySplit="16" topLeftCell="F122" activePane="bottomRight" state="frozen"/>
      <selection pane="topRight" activeCell="F1" sqref="F1"/>
      <selection pane="bottomLeft" activeCell="A17" sqref="A17"/>
      <selection pane="bottomRight" activeCell="C18" sqref="C18:C170"/>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2" width="0.7265625" style="18" customWidth="1"/>
    <col min="13" max="13" width="15.7265625" style="18" customWidth="1"/>
    <col min="14" max="16" width="0.7265625" style="18" customWidth="1"/>
    <col min="17" max="17" width="15.7265625" style="18" customWidth="1"/>
    <col min="18" max="20" width="0.7265625" style="18" customWidth="1"/>
    <col min="21" max="21" width="15.7265625" style="18" customWidth="1"/>
    <col min="22" max="24" width="0.7265625" style="18" customWidth="1"/>
    <col min="25" max="25" width="15.7265625" style="18" customWidth="1"/>
    <col min="26" max="28" width="0.7265625" style="18" customWidth="1"/>
    <col min="29" max="29" width="15.7265625" style="18" customWidth="1"/>
    <col min="30" max="32" width="0.7265625" style="18" customWidth="1"/>
    <col min="33" max="33" width="15.7265625" style="18" customWidth="1"/>
    <col min="34" max="36" width="0.7265625" style="18" customWidth="1"/>
    <col min="37" max="37" width="15.7265625" style="19" customWidth="1"/>
    <col min="38" max="39" width="0.7265625" style="18" customWidth="1"/>
    <col min="40" max="16384" width="8.7265625" style="18"/>
  </cols>
  <sheetData>
    <row r="1" spans="2:37" ht="5.15" customHeight="1" thickBot="1" x14ac:dyDescent="0.4"/>
    <row r="2" spans="2:37" ht="18.75" customHeight="1" x14ac:dyDescent="0.45">
      <c r="B2" s="714" t="s">
        <v>219</v>
      </c>
      <c r="C2" s="715"/>
      <c r="D2" s="715"/>
      <c r="E2" s="715"/>
      <c r="F2" s="715"/>
      <c r="G2" s="715"/>
      <c r="H2" s="715"/>
      <c r="I2" s="715"/>
      <c r="J2" s="715"/>
      <c r="K2" s="715"/>
      <c r="L2" s="715"/>
      <c r="M2" s="715"/>
      <c r="N2" s="715"/>
      <c r="O2" s="715"/>
      <c r="P2" s="715"/>
      <c r="Q2" s="715"/>
      <c r="R2" s="715"/>
      <c r="S2" s="715"/>
      <c r="T2" s="715"/>
      <c r="U2" s="715"/>
      <c r="V2" s="716"/>
      <c r="W2" s="479"/>
      <c r="X2" s="479"/>
      <c r="Y2" s="479"/>
      <c r="Z2" s="479"/>
      <c r="AA2" s="479"/>
      <c r="AB2" s="479"/>
      <c r="AC2" s="479"/>
      <c r="AD2" s="479"/>
      <c r="AE2" s="479"/>
      <c r="AF2" s="479"/>
      <c r="AG2" s="479"/>
      <c r="AH2" s="479"/>
    </row>
    <row r="3" spans="2:37" ht="15" customHeight="1" thickBot="1" x14ac:dyDescent="0.4">
      <c r="B3" s="717"/>
      <c r="C3" s="718"/>
      <c r="D3" s="718"/>
      <c r="E3" s="718"/>
      <c r="F3" s="718"/>
      <c r="G3" s="718"/>
      <c r="H3" s="718"/>
      <c r="I3" s="718"/>
      <c r="J3" s="718"/>
      <c r="K3" s="718"/>
      <c r="L3" s="718"/>
      <c r="M3" s="718"/>
      <c r="N3" s="718"/>
      <c r="O3" s="718"/>
      <c r="P3" s="718"/>
      <c r="Q3" s="718"/>
      <c r="R3" s="718"/>
      <c r="S3" s="718"/>
      <c r="T3" s="718"/>
      <c r="U3" s="718"/>
      <c r="V3" s="719"/>
      <c r="W3" s="480"/>
      <c r="X3" s="480"/>
      <c r="Y3" s="480"/>
      <c r="Z3" s="480"/>
      <c r="AA3" s="480"/>
      <c r="AB3" s="480"/>
      <c r="AC3" s="480"/>
      <c r="AD3" s="480"/>
      <c r="AE3" s="480"/>
      <c r="AF3" s="480"/>
      <c r="AG3" s="480"/>
      <c r="AH3" s="480"/>
    </row>
    <row r="4" spans="2:37" ht="5.15" customHeight="1" thickBot="1" x14ac:dyDescent="0.4"/>
    <row r="5" spans="2:37" ht="15.75" customHeight="1" thickBot="1" x14ac:dyDescent="0.4">
      <c r="B5" s="638" t="s">
        <v>6</v>
      </c>
      <c r="C5" s="639"/>
      <c r="D5" s="639"/>
      <c r="E5" s="639"/>
      <c r="F5" s="639"/>
      <c r="G5" s="639"/>
      <c r="H5" s="639"/>
      <c r="I5" s="639"/>
      <c r="J5" s="639"/>
      <c r="K5" s="639"/>
      <c r="L5" s="639"/>
      <c r="M5" s="639"/>
      <c r="N5" s="640"/>
      <c r="O5" s="19"/>
      <c r="P5" s="733" t="s">
        <v>111</v>
      </c>
      <c r="Q5" s="734"/>
      <c r="R5" s="734"/>
      <c r="S5" s="734"/>
      <c r="T5" s="734"/>
      <c r="U5" s="734"/>
      <c r="V5" s="735"/>
      <c r="W5" s="481"/>
      <c r="AB5" s="482"/>
      <c r="AK5" s="18"/>
    </row>
    <row r="6" spans="2:37" ht="5.15" customHeight="1" x14ac:dyDescent="0.35">
      <c r="B6" s="483"/>
      <c r="C6" s="32"/>
      <c r="D6" s="484"/>
      <c r="E6" s="484"/>
      <c r="F6" s="484"/>
      <c r="G6" s="484"/>
      <c r="H6" s="484"/>
      <c r="I6" s="484"/>
      <c r="J6" s="484"/>
      <c r="K6" s="484"/>
      <c r="L6" s="484"/>
      <c r="M6" s="720"/>
      <c r="N6" s="721"/>
      <c r="O6" s="25"/>
      <c r="P6" s="736"/>
      <c r="Q6" s="737"/>
      <c r="R6" s="737"/>
      <c r="S6" s="737"/>
      <c r="T6" s="737"/>
      <c r="U6" s="737"/>
      <c r="V6" s="738"/>
      <c r="W6" s="481"/>
      <c r="AB6" s="482"/>
      <c r="AK6" s="18"/>
    </row>
    <row r="7" spans="2:37" ht="15.75" customHeight="1" thickBot="1" x14ac:dyDescent="0.4">
      <c r="B7" s="692"/>
      <c r="C7" s="693"/>
      <c r="D7" s="43" t="s">
        <v>7</v>
      </c>
      <c r="E7" s="43"/>
      <c r="F7" s="680" t="str">
        <f>IF('NSLP - Standard'!$F$7="","",'NSLP - Standard'!$F$7)</f>
        <v/>
      </c>
      <c r="G7" s="681"/>
      <c r="H7" s="681"/>
      <c r="I7" s="682"/>
      <c r="J7" s="43"/>
      <c r="K7" s="43"/>
      <c r="L7" s="43"/>
      <c r="M7" s="722" t="s">
        <v>23</v>
      </c>
      <c r="N7" s="722"/>
      <c r="O7" s="25"/>
      <c r="P7" s="739"/>
      <c r="Q7" s="740"/>
      <c r="R7" s="740"/>
      <c r="S7" s="740"/>
      <c r="T7" s="740"/>
      <c r="U7" s="740"/>
      <c r="V7" s="741"/>
      <c r="W7" s="481"/>
      <c r="AB7" s="482"/>
      <c r="AK7" s="18"/>
    </row>
    <row r="8" spans="2:37" ht="5.15" customHeight="1" x14ac:dyDescent="0.35">
      <c r="B8" s="692"/>
      <c r="C8" s="693"/>
      <c r="D8" s="57"/>
      <c r="E8" s="57"/>
      <c r="F8" s="57"/>
      <c r="G8" s="57"/>
      <c r="H8" s="57"/>
      <c r="I8" s="57"/>
      <c r="J8" s="57"/>
      <c r="K8" s="57"/>
      <c r="L8" s="57"/>
      <c r="M8" s="722"/>
      <c r="N8" s="722"/>
      <c r="O8" s="25"/>
      <c r="P8" s="724">
        <f>IFERROR(SUM($Q18:$Q168),"DATA INCOMPLETE")</f>
        <v>0</v>
      </c>
      <c r="Q8" s="725"/>
      <c r="R8" s="725"/>
      <c r="S8" s="725"/>
      <c r="T8" s="725"/>
      <c r="U8" s="725"/>
      <c r="V8" s="726"/>
      <c r="W8" s="486"/>
      <c r="AB8" s="487"/>
      <c r="AK8" s="18"/>
    </row>
    <row r="9" spans="2:37" ht="15.75" customHeight="1" x14ac:dyDescent="0.35">
      <c r="B9" s="71"/>
      <c r="C9" s="488"/>
      <c r="D9" s="57" t="s">
        <v>8</v>
      </c>
      <c r="E9" s="57"/>
      <c r="F9" s="680" t="str">
        <f>IF('NSLP - Standard'!$F$9:$I$9="","",'NSLP - Standard'!$F$9:$I$9)</f>
        <v/>
      </c>
      <c r="G9" s="681"/>
      <c r="H9" s="681"/>
      <c r="I9" s="682"/>
      <c r="J9" s="57"/>
      <c r="K9" s="57"/>
      <c r="L9" s="57"/>
      <c r="M9" s="723" t="str">
        <f>CHOOSE('NSLP - Standard'!$C$10,"All","Review Period","Day of Review","Other")</f>
        <v>All</v>
      </c>
      <c r="N9" s="723"/>
      <c r="O9" s="25"/>
      <c r="P9" s="727"/>
      <c r="Q9" s="728"/>
      <c r="R9" s="728"/>
      <c r="S9" s="728"/>
      <c r="T9" s="728"/>
      <c r="U9" s="728"/>
      <c r="V9" s="729"/>
      <c r="W9" s="486"/>
      <c r="AB9" s="487"/>
      <c r="AK9" s="18"/>
    </row>
    <row r="10" spans="2:37" ht="16.5" customHeight="1" thickBot="1" x14ac:dyDescent="0.4">
      <c r="B10" s="703"/>
      <c r="C10" s="704"/>
      <c r="D10" s="489"/>
      <c r="E10" s="489"/>
      <c r="F10" s="489"/>
      <c r="G10" s="489"/>
      <c r="H10" s="489"/>
      <c r="I10" s="489"/>
      <c r="J10" s="489"/>
      <c r="K10" s="489"/>
      <c r="L10" s="489"/>
      <c r="M10" s="742"/>
      <c r="N10" s="743"/>
      <c r="O10" s="25"/>
      <c r="P10" s="730"/>
      <c r="Q10" s="731"/>
      <c r="R10" s="731"/>
      <c r="S10" s="731"/>
      <c r="T10" s="731"/>
      <c r="U10" s="731"/>
      <c r="V10" s="732"/>
      <c r="W10" s="486"/>
      <c r="AB10" s="487"/>
      <c r="AK10" s="18"/>
    </row>
    <row r="11" spans="2:37" ht="5.15" customHeight="1" x14ac:dyDescent="0.35">
      <c r="C11" s="25"/>
      <c r="D11" s="25"/>
      <c r="E11" s="25"/>
      <c r="F11" s="25"/>
      <c r="G11" s="25"/>
      <c r="H11" s="25"/>
      <c r="I11" s="25"/>
      <c r="J11" s="25"/>
      <c r="K11" s="25"/>
      <c r="L11" s="25"/>
      <c r="M11" s="25"/>
      <c r="N11" s="25"/>
      <c r="O11" s="25"/>
      <c r="P11" s="25"/>
      <c r="Q11" s="25"/>
      <c r="R11" s="25"/>
      <c r="S11" s="25"/>
      <c r="T11" s="25"/>
      <c r="U11" s="25"/>
      <c r="V11" s="25"/>
      <c r="W11" s="25"/>
      <c r="AB11" s="25"/>
    </row>
    <row r="12" spans="2:37" ht="5.15" customHeight="1" thickBot="1" x14ac:dyDescent="0.4">
      <c r="C12" s="25"/>
      <c r="D12" s="25"/>
      <c r="E12" s="25"/>
      <c r="F12" s="25"/>
      <c r="G12" s="25"/>
      <c r="H12" s="25"/>
      <c r="I12" s="25"/>
      <c r="J12" s="25"/>
      <c r="K12" s="25"/>
      <c r="L12" s="25"/>
      <c r="M12" s="25"/>
      <c r="N12" s="25"/>
      <c r="O12" s="25"/>
      <c r="P12" s="25"/>
      <c r="Q12" s="25"/>
      <c r="R12" s="25"/>
      <c r="S12" s="25"/>
      <c r="T12" s="25"/>
      <c r="U12" s="25"/>
      <c r="V12" s="25"/>
      <c r="W12" s="25"/>
      <c r="AB12" s="25"/>
    </row>
    <row r="13" spans="2:37" ht="30" customHeight="1" x14ac:dyDescent="0.35">
      <c r="B13" s="611" t="s">
        <v>1</v>
      </c>
      <c r="C13" s="612"/>
      <c r="D13" s="27"/>
      <c r="E13" s="611" t="s">
        <v>9</v>
      </c>
      <c r="F13" s="612"/>
      <c r="H13" s="597" t="s">
        <v>112</v>
      </c>
      <c r="I13" s="598"/>
      <c r="J13" s="599"/>
      <c r="K13" s="306"/>
      <c r="L13" s="597" t="s">
        <v>113</v>
      </c>
      <c r="M13" s="598"/>
      <c r="N13" s="599"/>
      <c r="O13" s="89"/>
      <c r="P13" s="587" t="s">
        <v>120</v>
      </c>
      <c r="Q13" s="588"/>
      <c r="R13" s="589"/>
      <c r="AC13" s="92"/>
      <c r="AK13" s="18"/>
    </row>
    <row r="14" spans="2:37" ht="5.15" customHeight="1" x14ac:dyDescent="0.35">
      <c r="B14" s="613"/>
      <c r="C14" s="614"/>
      <c r="D14" s="32"/>
      <c r="E14" s="613"/>
      <c r="F14" s="614"/>
      <c r="H14" s="600"/>
      <c r="I14" s="601"/>
      <c r="J14" s="602"/>
      <c r="K14" s="89"/>
      <c r="L14" s="600"/>
      <c r="M14" s="601"/>
      <c r="N14" s="602"/>
      <c r="O14" s="89"/>
      <c r="P14" s="590"/>
      <c r="Q14" s="591"/>
      <c r="R14" s="592"/>
      <c r="AK14" s="18"/>
    </row>
    <row r="15" spans="2:37" x14ac:dyDescent="0.35">
      <c r="B15" s="613"/>
      <c r="C15" s="614"/>
      <c r="D15" s="32"/>
      <c r="E15" s="613"/>
      <c r="F15" s="614"/>
      <c r="H15" s="600"/>
      <c r="I15" s="601"/>
      <c r="J15" s="602"/>
      <c r="K15" s="92"/>
      <c r="L15" s="600"/>
      <c r="M15" s="601"/>
      <c r="N15" s="602"/>
      <c r="O15" s="89"/>
      <c r="P15" s="590"/>
      <c r="Q15" s="591"/>
      <c r="R15" s="592"/>
      <c r="AK15" s="18"/>
    </row>
    <row r="16" spans="2:37" ht="5.15" customHeight="1" thickBot="1" x14ac:dyDescent="0.4">
      <c r="B16" s="615"/>
      <c r="C16" s="616"/>
      <c r="D16" s="114"/>
      <c r="E16" s="615"/>
      <c r="F16" s="616"/>
      <c r="H16" s="603"/>
      <c r="I16" s="604"/>
      <c r="J16" s="605"/>
      <c r="L16" s="603"/>
      <c r="M16" s="604"/>
      <c r="N16" s="605"/>
      <c r="O16" s="89"/>
      <c r="P16" s="593"/>
      <c r="Q16" s="594"/>
      <c r="R16" s="595"/>
      <c r="AK16" s="18"/>
    </row>
    <row r="17" spans="1:37" ht="5.15" customHeight="1" x14ac:dyDescent="0.35">
      <c r="A17" s="115"/>
      <c r="B17" s="29"/>
      <c r="C17" s="32"/>
      <c r="D17" s="32"/>
      <c r="E17" s="32"/>
      <c r="F17" s="36"/>
      <c r="H17" s="29"/>
      <c r="I17" s="32"/>
      <c r="J17" s="36"/>
      <c r="L17" s="29"/>
      <c r="M17" s="32"/>
      <c r="N17" s="36"/>
      <c r="P17" s="29"/>
      <c r="Q17" s="43"/>
      <c r="R17" s="36"/>
      <c r="AK17" s="18"/>
    </row>
    <row r="18" spans="1:37" s="92" customFormat="1" x14ac:dyDescent="0.35">
      <c r="A18" s="118"/>
      <c r="B18" s="120"/>
      <c r="C18" s="243" t="str">
        <f>IF(E18="","","1")</f>
        <v/>
      </c>
      <c r="D18" s="46"/>
      <c r="E18" s="4"/>
      <c r="F18" s="119"/>
      <c r="H18" s="120"/>
      <c r="I18" s="16">
        <v>0</v>
      </c>
      <c r="J18" s="119"/>
      <c r="L18" s="120"/>
      <c r="M18" s="15">
        <v>0</v>
      </c>
      <c r="N18" s="119"/>
      <c r="P18" s="120"/>
      <c r="Q18" s="518">
        <f>$I18*$M18*-1</f>
        <v>0</v>
      </c>
      <c r="R18" s="119"/>
    </row>
    <row r="19" spans="1:37" ht="5.15" customHeight="1" x14ac:dyDescent="0.35">
      <c r="A19" s="115"/>
      <c r="B19" s="29"/>
      <c r="C19" s="46"/>
      <c r="D19" s="32"/>
      <c r="E19" s="32"/>
      <c r="F19" s="36"/>
      <c r="H19" s="29"/>
      <c r="I19" s="545"/>
      <c r="J19" s="36"/>
      <c r="L19" s="29"/>
      <c r="M19" s="139"/>
      <c r="N19" s="36"/>
      <c r="P19" s="29"/>
      <c r="Q19" s="185"/>
      <c r="R19" s="36"/>
      <c r="AK19" s="18"/>
    </row>
    <row r="20" spans="1:37" s="92" customFormat="1" x14ac:dyDescent="0.35">
      <c r="A20" s="118"/>
      <c r="B20" s="120"/>
      <c r="C20" s="243" t="str">
        <f>IF(E20="","",C18+1)</f>
        <v/>
      </c>
      <c r="D20" s="46"/>
      <c r="E20" s="4"/>
      <c r="F20" s="119"/>
      <c r="H20" s="120"/>
      <c r="I20" s="16">
        <v>0</v>
      </c>
      <c r="J20" s="119"/>
      <c r="L20" s="120"/>
      <c r="M20" s="15">
        <v>0</v>
      </c>
      <c r="N20" s="119"/>
      <c r="P20" s="120"/>
      <c r="Q20" s="518">
        <f>$I20*$M20*-1</f>
        <v>0</v>
      </c>
      <c r="R20" s="119"/>
    </row>
    <row r="21" spans="1:37" ht="5.15" customHeight="1" x14ac:dyDescent="0.35">
      <c r="A21" s="115"/>
      <c r="B21" s="29"/>
      <c r="C21" s="46"/>
      <c r="D21" s="32"/>
      <c r="E21" s="32"/>
      <c r="F21" s="36"/>
      <c r="H21" s="29"/>
      <c r="I21" s="545"/>
      <c r="J21" s="36"/>
      <c r="L21" s="29"/>
      <c r="M21" s="139"/>
      <c r="N21" s="36"/>
      <c r="P21" s="29"/>
      <c r="Q21" s="185"/>
      <c r="R21" s="36"/>
      <c r="AK21" s="18"/>
    </row>
    <row r="22" spans="1:37" s="92" customFormat="1" x14ac:dyDescent="0.35">
      <c r="A22" s="118"/>
      <c r="B22" s="120"/>
      <c r="C22" s="243" t="str">
        <f>IF(E22="","",C20+1)</f>
        <v/>
      </c>
      <c r="D22" s="46"/>
      <c r="E22" s="4"/>
      <c r="F22" s="119"/>
      <c r="H22" s="120"/>
      <c r="I22" s="16">
        <v>0</v>
      </c>
      <c r="J22" s="119"/>
      <c r="L22" s="120"/>
      <c r="M22" s="15">
        <v>0</v>
      </c>
      <c r="N22" s="119"/>
      <c r="P22" s="120"/>
      <c r="Q22" s="518">
        <f>$I22*$M22*-1</f>
        <v>0</v>
      </c>
      <c r="R22" s="119"/>
    </row>
    <row r="23" spans="1:37" ht="5.15" customHeight="1" x14ac:dyDescent="0.35">
      <c r="A23" s="115"/>
      <c r="B23" s="29"/>
      <c r="C23" s="46"/>
      <c r="D23" s="32"/>
      <c r="E23" s="32"/>
      <c r="F23" s="36"/>
      <c r="H23" s="29"/>
      <c r="I23" s="545"/>
      <c r="J23" s="36"/>
      <c r="L23" s="29"/>
      <c r="M23" s="139"/>
      <c r="N23" s="36"/>
      <c r="P23" s="29"/>
      <c r="Q23" s="185"/>
      <c r="R23" s="36"/>
      <c r="AK23" s="18"/>
    </row>
    <row r="24" spans="1:37" s="92" customFormat="1" x14ac:dyDescent="0.35">
      <c r="A24" s="118"/>
      <c r="B24" s="120"/>
      <c r="C24" s="243" t="str">
        <f>IF(E24="","",C22+1)</f>
        <v/>
      </c>
      <c r="D24" s="46"/>
      <c r="E24" s="4"/>
      <c r="F24" s="119"/>
      <c r="H24" s="120"/>
      <c r="I24" s="16">
        <v>0</v>
      </c>
      <c r="J24" s="119"/>
      <c r="L24" s="120"/>
      <c r="M24" s="15">
        <v>0</v>
      </c>
      <c r="N24" s="119"/>
      <c r="P24" s="120"/>
      <c r="Q24" s="518">
        <f>$I24*$M24*-1</f>
        <v>0</v>
      </c>
      <c r="R24" s="119"/>
    </row>
    <row r="25" spans="1:37" ht="5.15" customHeight="1" x14ac:dyDescent="0.35">
      <c r="A25" s="115"/>
      <c r="B25" s="29"/>
      <c r="C25" s="46"/>
      <c r="D25" s="32"/>
      <c r="E25" s="32"/>
      <c r="F25" s="36"/>
      <c r="H25" s="29"/>
      <c r="I25" s="545"/>
      <c r="J25" s="36"/>
      <c r="L25" s="29"/>
      <c r="M25" s="139"/>
      <c r="N25" s="36"/>
      <c r="P25" s="29"/>
      <c r="Q25" s="185"/>
      <c r="R25" s="36"/>
      <c r="AK25" s="18"/>
    </row>
    <row r="26" spans="1:37" s="92" customFormat="1" x14ac:dyDescent="0.35">
      <c r="A26" s="118"/>
      <c r="B26" s="120"/>
      <c r="C26" s="243" t="str">
        <f>IF(E26="","",C24+1)</f>
        <v/>
      </c>
      <c r="D26" s="46"/>
      <c r="E26" s="4"/>
      <c r="F26" s="119"/>
      <c r="H26" s="120"/>
      <c r="I26" s="16">
        <v>0</v>
      </c>
      <c r="J26" s="119"/>
      <c r="L26" s="120"/>
      <c r="M26" s="15">
        <v>0</v>
      </c>
      <c r="N26" s="119"/>
      <c r="P26" s="120"/>
      <c r="Q26" s="518">
        <f>$I26*$M26*-1</f>
        <v>0</v>
      </c>
      <c r="R26" s="119"/>
    </row>
    <row r="27" spans="1:37" ht="5.15" customHeight="1" x14ac:dyDescent="0.35">
      <c r="A27" s="115"/>
      <c r="B27" s="29"/>
      <c r="C27" s="46"/>
      <c r="D27" s="32"/>
      <c r="E27" s="32"/>
      <c r="F27" s="36"/>
      <c r="H27" s="29"/>
      <c r="I27" s="545"/>
      <c r="J27" s="36"/>
      <c r="L27" s="29"/>
      <c r="M27" s="139"/>
      <c r="N27" s="36"/>
      <c r="P27" s="29"/>
      <c r="Q27" s="185"/>
      <c r="R27" s="36"/>
      <c r="AK27" s="18"/>
    </row>
    <row r="28" spans="1:37" s="92" customFormat="1" x14ac:dyDescent="0.35">
      <c r="A28" s="118"/>
      <c r="B28" s="120"/>
      <c r="C28" s="243" t="str">
        <f>IF(E28="","",C26+1)</f>
        <v/>
      </c>
      <c r="D28" s="46"/>
      <c r="E28" s="4"/>
      <c r="F28" s="119"/>
      <c r="H28" s="120"/>
      <c r="I28" s="16">
        <v>0</v>
      </c>
      <c r="J28" s="119"/>
      <c r="L28" s="120"/>
      <c r="M28" s="15">
        <v>0</v>
      </c>
      <c r="N28" s="119"/>
      <c r="P28" s="120"/>
      <c r="Q28" s="518">
        <f>$I28*$M28*-1</f>
        <v>0</v>
      </c>
      <c r="R28" s="119"/>
    </row>
    <row r="29" spans="1:37" ht="5.15" customHeight="1" x14ac:dyDescent="0.35">
      <c r="A29" s="115"/>
      <c r="B29" s="29"/>
      <c r="C29" s="46"/>
      <c r="D29" s="32"/>
      <c r="E29" s="32"/>
      <c r="F29" s="36"/>
      <c r="H29" s="29"/>
      <c r="I29" s="545"/>
      <c r="J29" s="36"/>
      <c r="L29" s="29"/>
      <c r="M29" s="139"/>
      <c r="N29" s="36"/>
      <c r="P29" s="29"/>
      <c r="Q29" s="185"/>
      <c r="R29" s="36"/>
      <c r="AK29" s="18"/>
    </row>
    <row r="30" spans="1:37" s="92" customFormat="1" x14ac:dyDescent="0.35">
      <c r="A30" s="118"/>
      <c r="B30" s="120"/>
      <c r="C30" s="243" t="str">
        <f>IF(E30="","",C28+1)</f>
        <v/>
      </c>
      <c r="D30" s="46"/>
      <c r="E30" s="4"/>
      <c r="F30" s="119"/>
      <c r="H30" s="120"/>
      <c r="I30" s="16">
        <v>0</v>
      </c>
      <c r="J30" s="119"/>
      <c r="L30" s="120"/>
      <c r="M30" s="15">
        <v>0</v>
      </c>
      <c r="N30" s="119"/>
      <c r="P30" s="120"/>
      <c r="Q30" s="518">
        <f>$I30*$M30*-1</f>
        <v>0</v>
      </c>
      <c r="R30" s="119"/>
    </row>
    <row r="31" spans="1:37" ht="5.15" customHeight="1" x14ac:dyDescent="0.35">
      <c r="A31" s="115"/>
      <c r="B31" s="29"/>
      <c r="C31" s="46"/>
      <c r="D31" s="32"/>
      <c r="E31" s="32"/>
      <c r="F31" s="36"/>
      <c r="H31" s="29"/>
      <c r="I31" s="545"/>
      <c r="J31" s="36"/>
      <c r="L31" s="29"/>
      <c r="M31" s="139"/>
      <c r="N31" s="36"/>
      <c r="P31" s="29"/>
      <c r="Q31" s="185"/>
      <c r="R31" s="36"/>
      <c r="AK31" s="18"/>
    </row>
    <row r="32" spans="1:37" s="92" customFormat="1" x14ac:dyDescent="0.35">
      <c r="A32" s="118"/>
      <c r="B32" s="120"/>
      <c r="C32" s="243" t="str">
        <f>IF(E32="","",C30+1)</f>
        <v/>
      </c>
      <c r="D32" s="46"/>
      <c r="E32" s="4"/>
      <c r="F32" s="119"/>
      <c r="H32" s="120"/>
      <c r="I32" s="16">
        <v>0</v>
      </c>
      <c r="J32" s="119"/>
      <c r="L32" s="120"/>
      <c r="M32" s="15">
        <v>0</v>
      </c>
      <c r="N32" s="119"/>
      <c r="P32" s="120"/>
      <c r="Q32" s="518">
        <f>$I32*$M32*-1</f>
        <v>0</v>
      </c>
      <c r="R32" s="119"/>
    </row>
    <row r="33" spans="1:37" ht="5.15" customHeight="1" x14ac:dyDescent="0.35">
      <c r="A33" s="115"/>
      <c r="B33" s="29"/>
      <c r="C33" s="46"/>
      <c r="D33" s="32"/>
      <c r="E33" s="32"/>
      <c r="F33" s="36"/>
      <c r="H33" s="29"/>
      <c r="I33" s="545"/>
      <c r="J33" s="36"/>
      <c r="L33" s="29"/>
      <c r="M33" s="139"/>
      <c r="N33" s="36"/>
      <c r="P33" s="29"/>
      <c r="Q33" s="185"/>
      <c r="R33" s="36"/>
      <c r="AK33" s="18"/>
    </row>
    <row r="34" spans="1:37" s="92" customFormat="1" x14ac:dyDescent="0.35">
      <c r="A34" s="118"/>
      <c r="B34" s="120"/>
      <c r="C34" s="243" t="str">
        <f>IF(E34="","",C32+1)</f>
        <v/>
      </c>
      <c r="D34" s="46"/>
      <c r="E34" s="4"/>
      <c r="F34" s="119"/>
      <c r="H34" s="120"/>
      <c r="I34" s="16">
        <v>0</v>
      </c>
      <c r="J34" s="119"/>
      <c r="L34" s="120"/>
      <c r="M34" s="15">
        <v>0</v>
      </c>
      <c r="N34" s="119"/>
      <c r="P34" s="120"/>
      <c r="Q34" s="518">
        <f>$I34*$M34*-1</f>
        <v>0</v>
      </c>
      <c r="R34" s="119"/>
    </row>
    <row r="35" spans="1:37" ht="5.15" customHeight="1" x14ac:dyDescent="0.35">
      <c r="A35" s="115"/>
      <c r="B35" s="29"/>
      <c r="C35" s="46"/>
      <c r="D35" s="32"/>
      <c r="E35" s="32"/>
      <c r="F35" s="36"/>
      <c r="H35" s="29"/>
      <c r="I35" s="545"/>
      <c r="J35" s="36"/>
      <c r="L35" s="29"/>
      <c r="M35" s="139"/>
      <c r="N35" s="36"/>
      <c r="P35" s="29"/>
      <c r="Q35" s="185"/>
      <c r="R35" s="36"/>
      <c r="AK35" s="18"/>
    </row>
    <row r="36" spans="1:37" s="92" customFormat="1" x14ac:dyDescent="0.35">
      <c r="A36" s="118"/>
      <c r="B36" s="120"/>
      <c r="C36" s="243" t="str">
        <f>IF(E36="","",C34+1)</f>
        <v/>
      </c>
      <c r="D36" s="46"/>
      <c r="E36" s="4"/>
      <c r="F36" s="119"/>
      <c r="H36" s="120"/>
      <c r="I36" s="16">
        <v>0</v>
      </c>
      <c r="J36" s="119"/>
      <c r="L36" s="120"/>
      <c r="M36" s="15">
        <v>0</v>
      </c>
      <c r="N36" s="119"/>
      <c r="P36" s="120"/>
      <c r="Q36" s="518">
        <f>$I36*$M36*-1</f>
        <v>0</v>
      </c>
      <c r="R36" s="119"/>
    </row>
    <row r="37" spans="1:37" ht="5.15" customHeight="1" x14ac:dyDescent="0.35">
      <c r="A37" s="115"/>
      <c r="B37" s="29"/>
      <c r="C37" s="46"/>
      <c r="D37" s="32"/>
      <c r="E37" s="32"/>
      <c r="F37" s="36"/>
      <c r="H37" s="29"/>
      <c r="I37" s="545"/>
      <c r="J37" s="36"/>
      <c r="L37" s="29"/>
      <c r="M37" s="139"/>
      <c r="N37" s="36"/>
      <c r="P37" s="29"/>
      <c r="Q37" s="185"/>
      <c r="R37" s="36"/>
      <c r="AK37" s="18"/>
    </row>
    <row r="38" spans="1:37" s="92" customFormat="1" x14ac:dyDescent="0.35">
      <c r="A38" s="118"/>
      <c r="B38" s="120"/>
      <c r="C38" s="243" t="str">
        <f>IF(E38="","",C36+1)</f>
        <v/>
      </c>
      <c r="D38" s="46"/>
      <c r="E38" s="4"/>
      <c r="F38" s="119"/>
      <c r="H38" s="120"/>
      <c r="I38" s="16">
        <v>0</v>
      </c>
      <c r="J38" s="119"/>
      <c r="L38" s="120"/>
      <c r="M38" s="15">
        <v>0</v>
      </c>
      <c r="N38" s="119"/>
      <c r="P38" s="120"/>
      <c r="Q38" s="518">
        <f>$I38*$M38*-1</f>
        <v>0</v>
      </c>
      <c r="R38" s="119"/>
    </row>
    <row r="39" spans="1:37" ht="5.15" customHeight="1" x14ac:dyDescent="0.35">
      <c r="A39" s="115"/>
      <c r="B39" s="29"/>
      <c r="C39" s="46"/>
      <c r="D39" s="32"/>
      <c r="E39" s="32"/>
      <c r="F39" s="36"/>
      <c r="H39" s="29"/>
      <c r="I39" s="545"/>
      <c r="J39" s="36"/>
      <c r="L39" s="29"/>
      <c r="M39" s="139"/>
      <c r="N39" s="36"/>
      <c r="P39" s="29"/>
      <c r="Q39" s="185"/>
      <c r="R39" s="36"/>
      <c r="AK39" s="18"/>
    </row>
    <row r="40" spans="1:37" s="92" customFormat="1" x14ac:dyDescent="0.35">
      <c r="A40" s="118"/>
      <c r="B40" s="120"/>
      <c r="C40" s="243" t="str">
        <f>IF(E40="","",C38+1)</f>
        <v/>
      </c>
      <c r="D40" s="46"/>
      <c r="E40" s="4"/>
      <c r="F40" s="119"/>
      <c r="H40" s="120"/>
      <c r="I40" s="16">
        <v>0</v>
      </c>
      <c r="J40" s="119"/>
      <c r="L40" s="120"/>
      <c r="M40" s="15">
        <v>0</v>
      </c>
      <c r="N40" s="119"/>
      <c r="P40" s="120"/>
      <c r="Q40" s="518">
        <f>$I40*$M40*-1</f>
        <v>0</v>
      </c>
      <c r="R40" s="119"/>
    </row>
    <row r="41" spans="1:37" ht="5.15" customHeight="1" x14ac:dyDescent="0.35">
      <c r="A41" s="115"/>
      <c r="B41" s="29"/>
      <c r="C41" s="46"/>
      <c r="D41" s="32"/>
      <c r="E41" s="32"/>
      <c r="F41" s="36"/>
      <c r="H41" s="29"/>
      <c r="I41" s="545"/>
      <c r="J41" s="36"/>
      <c r="L41" s="29"/>
      <c r="M41" s="139"/>
      <c r="N41" s="36"/>
      <c r="P41" s="29"/>
      <c r="Q41" s="185"/>
      <c r="R41" s="36"/>
      <c r="AK41" s="18"/>
    </row>
    <row r="42" spans="1:37" s="92" customFormat="1" x14ac:dyDescent="0.35">
      <c r="A42" s="118"/>
      <c r="B42" s="120"/>
      <c r="C42" s="243" t="str">
        <f>IF(E42="","",C40+1)</f>
        <v/>
      </c>
      <c r="D42" s="46"/>
      <c r="E42" s="4"/>
      <c r="F42" s="119"/>
      <c r="H42" s="120"/>
      <c r="I42" s="16">
        <v>0</v>
      </c>
      <c r="J42" s="119"/>
      <c r="L42" s="120"/>
      <c r="M42" s="15">
        <v>0</v>
      </c>
      <c r="N42" s="119"/>
      <c r="P42" s="120"/>
      <c r="Q42" s="518">
        <f>$I42*$M42*-1</f>
        <v>0</v>
      </c>
      <c r="R42" s="119"/>
    </row>
    <row r="43" spans="1:37" ht="5.15" customHeight="1" x14ac:dyDescent="0.35">
      <c r="A43" s="115"/>
      <c r="B43" s="29"/>
      <c r="C43" s="46"/>
      <c r="D43" s="32"/>
      <c r="E43" s="32"/>
      <c r="F43" s="36"/>
      <c r="H43" s="29"/>
      <c r="I43" s="545"/>
      <c r="J43" s="36"/>
      <c r="L43" s="29"/>
      <c r="M43" s="139"/>
      <c r="N43" s="36"/>
      <c r="P43" s="29"/>
      <c r="Q43" s="185"/>
      <c r="R43" s="36"/>
      <c r="AK43" s="18"/>
    </row>
    <row r="44" spans="1:37" s="92" customFormat="1" x14ac:dyDescent="0.35">
      <c r="A44" s="118"/>
      <c r="B44" s="120"/>
      <c r="C44" s="243" t="str">
        <f>IF(E44="","",C42+1)</f>
        <v/>
      </c>
      <c r="D44" s="46"/>
      <c r="E44" s="4"/>
      <c r="F44" s="119"/>
      <c r="H44" s="120"/>
      <c r="I44" s="16">
        <v>0</v>
      </c>
      <c r="J44" s="119"/>
      <c r="L44" s="120"/>
      <c r="M44" s="15">
        <v>0</v>
      </c>
      <c r="N44" s="119"/>
      <c r="P44" s="120"/>
      <c r="Q44" s="518">
        <f>$I44*$M44*-1</f>
        <v>0</v>
      </c>
      <c r="R44" s="119"/>
    </row>
    <row r="45" spans="1:37" ht="5.15" customHeight="1" x14ac:dyDescent="0.35">
      <c r="A45" s="115"/>
      <c r="B45" s="29"/>
      <c r="C45" s="46"/>
      <c r="D45" s="32"/>
      <c r="E45" s="32"/>
      <c r="F45" s="36"/>
      <c r="H45" s="29"/>
      <c r="I45" s="545"/>
      <c r="J45" s="36"/>
      <c r="L45" s="29"/>
      <c r="M45" s="139"/>
      <c r="N45" s="36"/>
      <c r="P45" s="29"/>
      <c r="Q45" s="185"/>
      <c r="R45" s="36"/>
      <c r="AK45" s="18"/>
    </row>
    <row r="46" spans="1:37" s="92" customFormat="1" x14ac:dyDescent="0.35">
      <c r="A46" s="118"/>
      <c r="B46" s="120"/>
      <c r="C46" s="243" t="str">
        <f>IF(E46="","",C44+1)</f>
        <v/>
      </c>
      <c r="D46" s="46"/>
      <c r="E46" s="4"/>
      <c r="F46" s="119"/>
      <c r="H46" s="120"/>
      <c r="I46" s="16">
        <v>0</v>
      </c>
      <c r="J46" s="119"/>
      <c r="L46" s="120"/>
      <c r="M46" s="15">
        <v>0</v>
      </c>
      <c r="N46" s="119"/>
      <c r="P46" s="120"/>
      <c r="Q46" s="518">
        <f>$I46*$M46*-1</f>
        <v>0</v>
      </c>
      <c r="R46" s="119"/>
    </row>
    <row r="47" spans="1:37" ht="5.15" customHeight="1" x14ac:dyDescent="0.35">
      <c r="A47" s="115"/>
      <c r="B47" s="29"/>
      <c r="C47" s="46"/>
      <c r="D47" s="32"/>
      <c r="E47" s="32"/>
      <c r="F47" s="36"/>
      <c r="H47" s="29"/>
      <c r="I47" s="545"/>
      <c r="J47" s="36"/>
      <c r="L47" s="29"/>
      <c r="M47" s="139"/>
      <c r="N47" s="36"/>
      <c r="P47" s="29"/>
      <c r="Q47" s="185"/>
      <c r="R47" s="36"/>
      <c r="AK47" s="18"/>
    </row>
    <row r="48" spans="1:37" s="92" customFormat="1" x14ac:dyDescent="0.35">
      <c r="A48" s="118"/>
      <c r="B48" s="120"/>
      <c r="C48" s="243" t="str">
        <f>IF(E48="","",C46+1)</f>
        <v/>
      </c>
      <c r="D48" s="46"/>
      <c r="E48" s="4"/>
      <c r="F48" s="119"/>
      <c r="H48" s="120"/>
      <c r="I48" s="16">
        <v>0</v>
      </c>
      <c r="J48" s="119"/>
      <c r="L48" s="120"/>
      <c r="M48" s="15">
        <v>0</v>
      </c>
      <c r="N48" s="119"/>
      <c r="P48" s="120"/>
      <c r="Q48" s="518">
        <f>$I48*$M48*-1</f>
        <v>0</v>
      </c>
      <c r="R48" s="119"/>
    </row>
    <row r="49" spans="1:37" ht="5.15" customHeight="1" x14ac:dyDescent="0.35">
      <c r="A49" s="115"/>
      <c r="B49" s="29"/>
      <c r="C49" s="46"/>
      <c r="D49" s="32"/>
      <c r="E49" s="32"/>
      <c r="F49" s="36"/>
      <c r="H49" s="29"/>
      <c r="I49" s="545"/>
      <c r="J49" s="36"/>
      <c r="L49" s="29"/>
      <c r="M49" s="139"/>
      <c r="N49" s="36"/>
      <c r="P49" s="29"/>
      <c r="Q49" s="185"/>
      <c r="R49" s="36"/>
      <c r="AK49" s="18"/>
    </row>
    <row r="50" spans="1:37" s="92" customFormat="1" x14ac:dyDescent="0.35">
      <c r="A50" s="118"/>
      <c r="B50" s="120"/>
      <c r="C50" s="243" t="str">
        <f>IF(E50="","",C48+1)</f>
        <v/>
      </c>
      <c r="D50" s="46"/>
      <c r="E50" s="4"/>
      <c r="F50" s="119"/>
      <c r="H50" s="120"/>
      <c r="I50" s="16">
        <v>0</v>
      </c>
      <c r="J50" s="119"/>
      <c r="L50" s="120"/>
      <c r="M50" s="15">
        <v>0</v>
      </c>
      <c r="N50" s="119"/>
      <c r="P50" s="120"/>
      <c r="Q50" s="518">
        <f>$I50*$M50*-1</f>
        <v>0</v>
      </c>
      <c r="R50" s="119"/>
    </row>
    <row r="51" spans="1:37" ht="5.15" customHeight="1" x14ac:dyDescent="0.35">
      <c r="A51" s="115"/>
      <c r="B51" s="29"/>
      <c r="C51" s="46"/>
      <c r="D51" s="32"/>
      <c r="E51" s="32"/>
      <c r="F51" s="36"/>
      <c r="H51" s="29"/>
      <c r="I51" s="545"/>
      <c r="J51" s="36"/>
      <c r="L51" s="29"/>
      <c r="M51" s="139"/>
      <c r="N51" s="36"/>
      <c r="P51" s="29"/>
      <c r="Q51" s="185"/>
      <c r="R51" s="36"/>
      <c r="AK51" s="18"/>
    </row>
    <row r="52" spans="1:37" s="92" customFormat="1" x14ac:dyDescent="0.35">
      <c r="A52" s="118"/>
      <c r="B52" s="120"/>
      <c r="C52" s="243" t="str">
        <f>IF(E52="","",C50+1)</f>
        <v/>
      </c>
      <c r="D52" s="46"/>
      <c r="E52" s="4"/>
      <c r="F52" s="119"/>
      <c r="H52" s="120"/>
      <c r="I52" s="16">
        <v>0</v>
      </c>
      <c r="J52" s="119"/>
      <c r="L52" s="120"/>
      <c r="M52" s="15">
        <v>0</v>
      </c>
      <c r="N52" s="119"/>
      <c r="P52" s="120"/>
      <c r="Q52" s="518">
        <f>$I52*$M52*-1</f>
        <v>0</v>
      </c>
      <c r="R52" s="119"/>
    </row>
    <row r="53" spans="1:37" ht="5.15" customHeight="1" x14ac:dyDescent="0.35">
      <c r="A53" s="115"/>
      <c r="B53" s="29"/>
      <c r="C53" s="46"/>
      <c r="D53" s="32"/>
      <c r="E53" s="32"/>
      <c r="F53" s="36"/>
      <c r="H53" s="29"/>
      <c r="I53" s="545"/>
      <c r="J53" s="36"/>
      <c r="L53" s="29"/>
      <c r="M53" s="139"/>
      <c r="N53" s="36"/>
      <c r="P53" s="29"/>
      <c r="Q53" s="185"/>
      <c r="R53" s="36"/>
      <c r="AK53" s="18"/>
    </row>
    <row r="54" spans="1:37" s="92" customFormat="1" x14ac:dyDescent="0.35">
      <c r="A54" s="118"/>
      <c r="B54" s="120"/>
      <c r="C54" s="243" t="str">
        <f>IF(E54="","",C52+1)</f>
        <v/>
      </c>
      <c r="D54" s="46"/>
      <c r="E54" s="4"/>
      <c r="F54" s="119"/>
      <c r="H54" s="120"/>
      <c r="I54" s="16">
        <v>0</v>
      </c>
      <c r="J54" s="119"/>
      <c r="L54" s="120"/>
      <c r="M54" s="15">
        <v>0</v>
      </c>
      <c r="N54" s="119"/>
      <c r="P54" s="120"/>
      <c r="Q54" s="518">
        <f>$I54*$M54*-1</f>
        <v>0</v>
      </c>
      <c r="R54" s="119"/>
    </row>
    <row r="55" spans="1:37" ht="5.15" customHeight="1" x14ac:dyDescent="0.35">
      <c r="A55" s="115"/>
      <c r="B55" s="29"/>
      <c r="C55" s="46"/>
      <c r="D55" s="32"/>
      <c r="E55" s="32"/>
      <c r="F55" s="36"/>
      <c r="H55" s="29"/>
      <c r="I55" s="545"/>
      <c r="J55" s="36"/>
      <c r="L55" s="29"/>
      <c r="M55" s="139"/>
      <c r="N55" s="36"/>
      <c r="P55" s="29"/>
      <c r="Q55" s="185"/>
      <c r="R55" s="36"/>
      <c r="AK55" s="18"/>
    </row>
    <row r="56" spans="1:37" s="92" customFormat="1" x14ac:dyDescent="0.35">
      <c r="A56" s="118"/>
      <c r="B56" s="120"/>
      <c r="C56" s="243" t="str">
        <f>IF(E56="","",C54+1)</f>
        <v/>
      </c>
      <c r="D56" s="46"/>
      <c r="E56" s="4"/>
      <c r="F56" s="119"/>
      <c r="H56" s="120"/>
      <c r="I56" s="16">
        <v>0</v>
      </c>
      <c r="J56" s="119"/>
      <c r="L56" s="120"/>
      <c r="M56" s="15">
        <v>0</v>
      </c>
      <c r="N56" s="119"/>
      <c r="P56" s="120"/>
      <c r="Q56" s="518">
        <f>$I56*$M56*-1</f>
        <v>0</v>
      </c>
      <c r="R56" s="119"/>
    </row>
    <row r="57" spans="1:37" ht="5.15" customHeight="1" x14ac:dyDescent="0.35">
      <c r="A57" s="115"/>
      <c r="B57" s="29"/>
      <c r="C57" s="46"/>
      <c r="D57" s="32"/>
      <c r="E57" s="32"/>
      <c r="F57" s="36"/>
      <c r="H57" s="29"/>
      <c r="I57" s="545"/>
      <c r="J57" s="36"/>
      <c r="L57" s="29"/>
      <c r="M57" s="139"/>
      <c r="N57" s="36"/>
      <c r="P57" s="29"/>
      <c r="Q57" s="185"/>
      <c r="R57" s="36"/>
      <c r="AK57" s="18"/>
    </row>
    <row r="58" spans="1:37" s="92" customFormat="1" x14ac:dyDescent="0.35">
      <c r="A58" s="118"/>
      <c r="B58" s="120"/>
      <c r="C58" s="243" t="str">
        <f>IF(E58="","",C56+1)</f>
        <v/>
      </c>
      <c r="D58" s="46"/>
      <c r="E58" s="4"/>
      <c r="F58" s="119"/>
      <c r="H58" s="120"/>
      <c r="I58" s="16">
        <v>0</v>
      </c>
      <c r="J58" s="119"/>
      <c r="L58" s="120"/>
      <c r="M58" s="15">
        <v>0</v>
      </c>
      <c r="N58" s="119"/>
      <c r="P58" s="120"/>
      <c r="Q58" s="518">
        <f>$I58*$M58*-1</f>
        <v>0</v>
      </c>
      <c r="R58" s="119"/>
    </row>
    <row r="59" spans="1:37" ht="5.15" customHeight="1" x14ac:dyDescent="0.35">
      <c r="A59" s="115"/>
      <c r="B59" s="29"/>
      <c r="C59" s="46"/>
      <c r="D59" s="32"/>
      <c r="E59" s="32"/>
      <c r="F59" s="36"/>
      <c r="H59" s="29"/>
      <c r="I59" s="545"/>
      <c r="J59" s="36"/>
      <c r="L59" s="29"/>
      <c r="M59" s="139"/>
      <c r="N59" s="36"/>
      <c r="P59" s="29"/>
      <c r="Q59" s="185"/>
      <c r="R59" s="36"/>
      <c r="AK59" s="18"/>
    </row>
    <row r="60" spans="1:37" s="92" customFormat="1" x14ac:dyDescent="0.35">
      <c r="A60" s="118"/>
      <c r="B60" s="120"/>
      <c r="C60" s="243" t="str">
        <f>IF(E60="","",C58+1)</f>
        <v/>
      </c>
      <c r="D60" s="46"/>
      <c r="E60" s="4"/>
      <c r="F60" s="119"/>
      <c r="H60" s="120"/>
      <c r="I60" s="16">
        <v>0</v>
      </c>
      <c r="J60" s="119"/>
      <c r="L60" s="120"/>
      <c r="M60" s="15">
        <v>0</v>
      </c>
      <c r="N60" s="119"/>
      <c r="P60" s="120"/>
      <c r="Q60" s="518">
        <f>$I60*$M60*-1</f>
        <v>0</v>
      </c>
      <c r="R60" s="119"/>
    </row>
    <row r="61" spans="1:37" ht="5.15" customHeight="1" x14ac:dyDescent="0.35">
      <c r="A61" s="115"/>
      <c r="B61" s="29"/>
      <c r="C61" s="46"/>
      <c r="D61" s="32"/>
      <c r="E61" s="32"/>
      <c r="F61" s="36"/>
      <c r="H61" s="29"/>
      <c r="I61" s="545"/>
      <c r="J61" s="36"/>
      <c r="L61" s="29"/>
      <c r="M61" s="139"/>
      <c r="N61" s="36"/>
      <c r="P61" s="29"/>
      <c r="Q61" s="185"/>
      <c r="R61" s="36"/>
      <c r="AK61" s="18"/>
    </row>
    <row r="62" spans="1:37" s="92" customFormat="1" x14ac:dyDescent="0.35">
      <c r="A62" s="118"/>
      <c r="B62" s="120"/>
      <c r="C62" s="243" t="str">
        <f>IF(E62="","",C60+1)</f>
        <v/>
      </c>
      <c r="D62" s="46"/>
      <c r="E62" s="4"/>
      <c r="F62" s="119"/>
      <c r="H62" s="120"/>
      <c r="I62" s="16">
        <v>0</v>
      </c>
      <c r="J62" s="119"/>
      <c r="L62" s="120"/>
      <c r="M62" s="15">
        <v>0</v>
      </c>
      <c r="N62" s="119"/>
      <c r="P62" s="120"/>
      <c r="Q62" s="518">
        <f>$I62*$M62*-1</f>
        <v>0</v>
      </c>
      <c r="R62" s="119"/>
    </row>
    <row r="63" spans="1:37" ht="5.15" customHeight="1" x14ac:dyDescent="0.35">
      <c r="A63" s="115"/>
      <c r="B63" s="29"/>
      <c r="C63" s="46"/>
      <c r="D63" s="32"/>
      <c r="E63" s="32"/>
      <c r="F63" s="36"/>
      <c r="H63" s="29"/>
      <c r="I63" s="545"/>
      <c r="J63" s="36"/>
      <c r="L63" s="29"/>
      <c r="M63" s="139"/>
      <c r="N63" s="36"/>
      <c r="P63" s="29"/>
      <c r="Q63" s="185"/>
      <c r="R63" s="36"/>
      <c r="AK63" s="18"/>
    </row>
    <row r="64" spans="1:37" s="92" customFormat="1" x14ac:dyDescent="0.35">
      <c r="A64" s="118"/>
      <c r="B64" s="120"/>
      <c r="C64" s="243" t="str">
        <f>IF(E64="","",C62+1)</f>
        <v/>
      </c>
      <c r="D64" s="46"/>
      <c r="E64" s="4"/>
      <c r="F64" s="119"/>
      <c r="H64" s="120"/>
      <c r="I64" s="16">
        <v>0</v>
      </c>
      <c r="J64" s="119"/>
      <c r="L64" s="120"/>
      <c r="M64" s="15">
        <v>0</v>
      </c>
      <c r="N64" s="119"/>
      <c r="P64" s="120"/>
      <c r="Q64" s="518">
        <f>$I64*$M64*-1</f>
        <v>0</v>
      </c>
      <c r="R64" s="119"/>
    </row>
    <row r="65" spans="1:37" ht="5.15" customHeight="1" x14ac:dyDescent="0.35">
      <c r="A65" s="115"/>
      <c r="B65" s="29"/>
      <c r="C65" s="46"/>
      <c r="D65" s="32"/>
      <c r="E65" s="32"/>
      <c r="F65" s="36"/>
      <c r="H65" s="29"/>
      <c r="I65" s="545"/>
      <c r="J65" s="36"/>
      <c r="L65" s="29"/>
      <c r="M65" s="139"/>
      <c r="N65" s="36"/>
      <c r="P65" s="29"/>
      <c r="Q65" s="185"/>
      <c r="R65" s="36"/>
      <c r="AK65" s="18"/>
    </row>
    <row r="66" spans="1:37" s="92" customFormat="1" x14ac:dyDescent="0.35">
      <c r="A66" s="118"/>
      <c r="B66" s="120"/>
      <c r="C66" s="243" t="str">
        <f>IF(E66="","",C64+1)</f>
        <v/>
      </c>
      <c r="D66" s="46"/>
      <c r="E66" s="4"/>
      <c r="F66" s="119"/>
      <c r="H66" s="120"/>
      <c r="I66" s="16">
        <v>0</v>
      </c>
      <c r="J66" s="119"/>
      <c r="L66" s="120"/>
      <c r="M66" s="15">
        <v>0</v>
      </c>
      <c r="N66" s="119"/>
      <c r="P66" s="120"/>
      <c r="Q66" s="518">
        <f>$I66*$M66*-1</f>
        <v>0</v>
      </c>
      <c r="R66" s="119"/>
    </row>
    <row r="67" spans="1:37" ht="5.15" customHeight="1" x14ac:dyDescent="0.35">
      <c r="A67" s="115"/>
      <c r="B67" s="29"/>
      <c r="C67" s="46"/>
      <c r="D67" s="32"/>
      <c r="E67" s="32"/>
      <c r="F67" s="36"/>
      <c r="H67" s="29"/>
      <c r="I67" s="545"/>
      <c r="J67" s="36"/>
      <c r="L67" s="29"/>
      <c r="M67" s="139"/>
      <c r="N67" s="36"/>
      <c r="P67" s="29"/>
      <c r="Q67" s="185"/>
      <c r="R67" s="36"/>
      <c r="AK67" s="18"/>
    </row>
    <row r="68" spans="1:37" s="92" customFormat="1" x14ac:dyDescent="0.35">
      <c r="A68" s="118"/>
      <c r="B68" s="120"/>
      <c r="C68" s="243" t="str">
        <f>IF(E68="","",C66+1)</f>
        <v/>
      </c>
      <c r="D68" s="46"/>
      <c r="E68" s="4"/>
      <c r="F68" s="119"/>
      <c r="H68" s="120"/>
      <c r="I68" s="16">
        <v>0</v>
      </c>
      <c r="J68" s="119"/>
      <c r="L68" s="120"/>
      <c r="M68" s="15">
        <v>0</v>
      </c>
      <c r="N68" s="119"/>
      <c r="P68" s="120"/>
      <c r="Q68" s="518">
        <f>$I68*$M68*-1</f>
        <v>0</v>
      </c>
      <c r="R68" s="119"/>
    </row>
    <row r="69" spans="1:37" ht="5.15" customHeight="1" x14ac:dyDescent="0.35">
      <c r="A69" s="115"/>
      <c r="B69" s="29"/>
      <c r="C69" s="46"/>
      <c r="D69" s="32"/>
      <c r="E69" s="32"/>
      <c r="F69" s="36"/>
      <c r="H69" s="29"/>
      <c r="I69" s="545"/>
      <c r="J69" s="36"/>
      <c r="L69" s="29"/>
      <c r="M69" s="139"/>
      <c r="N69" s="36"/>
      <c r="P69" s="29"/>
      <c r="Q69" s="185"/>
      <c r="R69" s="36"/>
      <c r="AK69" s="18"/>
    </row>
    <row r="70" spans="1:37" s="92" customFormat="1" x14ac:dyDescent="0.35">
      <c r="A70" s="118"/>
      <c r="B70" s="120"/>
      <c r="C70" s="243" t="str">
        <f>IF(E70="","",C68+1)</f>
        <v/>
      </c>
      <c r="D70" s="46"/>
      <c r="E70" s="4"/>
      <c r="F70" s="119"/>
      <c r="H70" s="120"/>
      <c r="I70" s="16">
        <v>0</v>
      </c>
      <c r="J70" s="119"/>
      <c r="L70" s="120"/>
      <c r="M70" s="15">
        <v>0</v>
      </c>
      <c r="N70" s="119"/>
      <c r="P70" s="120"/>
      <c r="Q70" s="518">
        <f>$I70*$M70*-1</f>
        <v>0</v>
      </c>
      <c r="R70" s="119"/>
    </row>
    <row r="71" spans="1:37" ht="5.15" customHeight="1" x14ac:dyDescent="0.35">
      <c r="A71" s="115"/>
      <c r="B71" s="29"/>
      <c r="C71" s="46"/>
      <c r="D71" s="32"/>
      <c r="E71" s="32"/>
      <c r="F71" s="36"/>
      <c r="H71" s="29"/>
      <c r="I71" s="545"/>
      <c r="J71" s="36"/>
      <c r="L71" s="29"/>
      <c r="M71" s="139"/>
      <c r="N71" s="36"/>
      <c r="P71" s="29"/>
      <c r="Q71" s="185"/>
      <c r="R71" s="36"/>
      <c r="AK71" s="18"/>
    </row>
    <row r="72" spans="1:37" s="92" customFormat="1" x14ac:dyDescent="0.35">
      <c r="A72" s="118"/>
      <c r="B72" s="120"/>
      <c r="C72" s="243" t="str">
        <f>IF(E72="","",C70+1)</f>
        <v/>
      </c>
      <c r="D72" s="46"/>
      <c r="E72" s="4"/>
      <c r="F72" s="119"/>
      <c r="H72" s="120"/>
      <c r="I72" s="16">
        <v>0</v>
      </c>
      <c r="J72" s="119"/>
      <c r="L72" s="120"/>
      <c r="M72" s="15">
        <v>0</v>
      </c>
      <c r="N72" s="119"/>
      <c r="P72" s="120"/>
      <c r="Q72" s="518">
        <f>$I72*$M72*-1</f>
        <v>0</v>
      </c>
      <c r="R72" s="119"/>
    </row>
    <row r="73" spans="1:37" ht="5.15" customHeight="1" x14ac:dyDescent="0.35">
      <c r="A73" s="115"/>
      <c r="B73" s="29"/>
      <c r="C73" s="46"/>
      <c r="D73" s="32"/>
      <c r="E73" s="32"/>
      <c r="F73" s="36"/>
      <c r="H73" s="29"/>
      <c r="I73" s="545"/>
      <c r="J73" s="36"/>
      <c r="L73" s="29"/>
      <c r="M73" s="139"/>
      <c r="N73" s="36"/>
      <c r="P73" s="29"/>
      <c r="Q73" s="185"/>
      <c r="R73" s="36"/>
      <c r="AK73" s="18"/>
    </row>
    <row r="74" spans="1:37" s="92" customFormat="1" x14ac:dyDescent="0.35">
      <c r="A74" s="118"/>
      <c r="B74" s="120"/>
      <c r="C74" s="243" t="str">
        <f>IF(E74="","",C72+1)</f>
        <v/>
      </c>
      <c r="D74" s="46"/>
      <c r="E74" s="4"/>
      <c r="F74" s="119"/>
      <c r="H74" s="120"/>
      <c r="I74" s="16">
        <v>0</v>
      </c>
      <c r="J74" s="119"/>
      <c r="L74" s="120"/>
      <c r="M74" s="15">
        <v>0</v>
      </c>
      <c r="N74" s="119"/>
      <c r="P74" s="120"/>
      <c r="Q74" s="518">
        <f>$I74*$M74*-1</f>
        <v>0</v>
      </c>
      <c r="R74" s="119"/>
    </row>
    <row r="75" spans="1:37" ht="5.15" customHeight="1" x14ac:dyDescent="0.35">
      <c r="A75" s="115"/>
      <c r="B75" s="29"/>
      <c r="C75" s="46"/>
      <c r="D75" s="32"/>
      <c r="E75" s="32"/>
      <c r="F75" s="36"/>
      <c r="H75" s="29"/>
      <c r="I75" s="545"/>
      <c r="J75" s="36"/>
      <c r="L75" s="29"/>
      <c r="M75" s="139"/>
      <c r="N75" s="36"/>
      <c r="P75" s="29"/>
      <c r="Q75" s="185"/>
      <c r="R75" s="36"/>
      <c r="AK75" s="18"/>
    </row>
    <row r="76" spans="1:37" s="92" customFormat="1" x14ac:dyDescent="0.35">
      <c r="A76" s="118"/>
      <c r="B76" s="120"/>
      <c r="C76" s="243" t="str">
        <f>IF(E76="","",C74+1)</f>
        <v/>
      </c>
      <c r="D76" s="46"/>
      <c r="E76" s="4"/>
      <c r="F76" s="119"/>
      <c r="H76" s="120"/>
      <c r="I76" s="16">
        <v>0</v>
      </c>
      <c r="J76" s="119"/>
      <c r="L76" s="120"/>
      <c r="M76" s="15">
        <v>0</v>
      </c>
      <c r="N76" s="119"/>
      <c r="P76" s="120"/>
      <c r="Q76" s="518">
        <f>$I76*$M76*-1</f>
        <v>0</v>
      </c>
      <c r="R76" s="119"/>
    </row>
    <row r="77" spans="1:37" ht="5.15" customHeight="1" x14ac:dyDescent="0.35">
      <c r="A77" s="115"/>
      <c r="B77" s="29"/>
      <c r="C77" s="46"/>
      <c r="D77" s="32"/>
      <c r="E77" s="32"/>
      <c r="F77" s="36"/>
      <c r="H77" s="29"/>
      <c r="I77" s="545"/>
      <c r="J77" s="36"/>
      <c r="L77" s="29"/>
      <c r="M77" s="139"/>
      <c r="N77" s="36"/>
      <c r="P77" s="29"/>
      <c r="Q77" s="185"/>
      <c r="R77" s="36"/>
      <c r="AK77" s="18"/>
    </row>
    <row r="78" spans="1:37" s="92" customFormat="1" x14ac:dyDescent="0.35">
      <c r="A78" s="118"/>
      <c r="B78" s="120"/>
      <c r="C78" s="243" t="str">
        <f>IF(E78="","",C76+1)</f>
        <v/>
      </c>
      <c r="D78" s="46"/>
      <c r="E78" s="4"/>
      <c r="F78" s="119"/>
      <c r="H78" s="120"/>
      <c r="I78" s="16">
        <v>0</v>
      </c>
      <c r="J78" s="119"/>
      <c r="L78" s="120"/>
      <c r="M78" s="15">
        <v>0</v>
      </c>
      <c r="N78" s="119"/>
      <c r="P78" s="120"/>
      <c r="Q78" s="518">
        <f>$I78*$M78*-1</f>
        <v>0</v>
      </c>
      <c r="R78" s="119"/>
    </row>
    <row r="79" spans="1:37" ht="5.15" customHeight="1" x14ac:dyDescent="0.35">
      <c r="A79" s="115"/>
      <c r="B79" s="29"/>
      <c r="C79" s="46"/>
      <c r="D79" s="32"/>
      <c r="E79" s="32"/>
      <c r="F79" s="36"/>
      <c r="H79" s="29"/>
      <c r="I79" s="545"/>
      <c r="J79" s="36"/>
      <c r="L79" s="29"/>
      <c r="M79" s="139"/>
      <c r="N79" s="36"/>
      <c r="P79" s="29"/>
      <c r="Q79" s="185"/>
      <c r="R79" s="36"/>
      <c r="AK79" s="18"/>
    </row>
    <row r="80" spans="1:37" s="92" customFormat="1" x14ac:dyDescent="0.35">
      <c r="A80" s="118"/>
      <c r="B80" s="120"/>
      <c r="C80" s="243" t="str">
        <f>IF(E80="","",C78+1)</f>
        <v/>
      </c>
      <c r="D80" s="46"/>
      <c r="E80" s="4"/>
      <c r="F80" s="119"/>
      <c r="H80" s="120"/>
      <c r="I80" s="16">
        <v>0</v>
      </c>
      <c r="J80" s="119"/>
      <c r="L80" s="120"/>
      <c r="M80" s="15">
        <v>0</v>
      </c>
      <c r="N80" s="119"/>
      <c r="P80" s="120"/>
      <c r="Q80" s="518">
        <f>$I80*$M80*-1</f>
        <v>0</v>
      </c>
      <c r="R80" s="119"/>
    </row>
    <row r="81" spans="1:37" ht="5.15" customHeight="1" x14ac:dyDescent="0.35">
      <c r="A81" s="115"/>
      <c r="B81" s="29"/>
      <c r="C81" s="46"/>
      <c r="D81" s="32"/>
      <c r="E81" s="32"/>
      <c r="F81" s="36"/>
      <c r="H81" s="29"/>
      <c r="I81" s="545"/>
      <c r="J81" s="36"/>
      <c r="L81" s="29"/>
      <c r="M81" s="139"/>
      <c r="N81" s="36"/>
      <c r="P81" s="29"/>
      <c r="Q81" s="185"/>
      <c r="R81" s="36"/>
      <c r="AK81" s="18"/>
    </row>
    <row r="82" spans="1:37" s="92" customFormat="1" x14ac:dyDescent="0.35">
      <c r="A82" s="118"/>
      <c r="B82" s="120"/>
      <c r="C82" s="243" t="str">
        <f>IF(E82="","",C80+1)</f>
        <v/>
      </c>
      <c r="D82" s="46"/>
      <c r="E82" s="4"/>
      <c r="F82" s="119"/>
      <c r="H82" s="120"/>
      <c r="I82" s="16">
        <v>0</v>
      </c>
      <c r="J82" s="119"/>
      <c r="L82" s="120"/>
      <c r="M82" s="15">
        <v>0</v>
      </c>
      <c r="N82" s="119"/>
      <c r="P82" s="120"/>
      <c r="Q82" s="518">
        <f>$I82*$M82*-1</f>
        <v>0</v>
      </c>
      <c r="R82" s="119"/>
    </row>
    <row r="83" spans="1:37" ht="5.15" customHeight="1" x14ac:dyDescent="0.35">
      <c r="A83" s="115"/>
      <c r="B83" s="29"/>
      <c r="C83" s="46"/>
      <c r="D83" s="32"/>
      <c r="E83" s="32"/>
      <c r="F83" s="36"/>
      <c r="H83" s="29"/>
      <c r="I83" s="545"/>
      <c r="J83" s="36"/>
      <c r="L83" s="29"/>
      <c r="M83" s="139"/>
      <c r="N83" s="36"/>
      <c r="P83" s="29"/>
      <c r="Q83" s="185"/>
      <c r="R83" s="36"/>
      <c r="AK83" s="18"/>
    </row>
    <row r="84" spans="1:37" s="92" customFormat="1" x14ac:dyDescent="0.35">
      <c r="A84" s="118"/>
      <c r="B84" s="120"/>
      <c r="C84" s="243" t="str">
        <f>IF(E84="","",C82+1)</f>
        <v/>
      </c>
      <c r="D84" s="46"/>
      <c r="E84" s="4"/>
      <c r="F84" s="119"/>
      <c r="H84" s="120"/>
      <c r="I84" s="16">
        <v>0</v>
      </c>
      <c r="J84" s="119"/>
      <c r="L84" s="120"/>
      <c r="M84" s="15">
        <v>0</v>
      </c>
      <c r="N84" s="119"/>
      <c r="P84" s="120"/>
      <c r="Q84" s="518">
        <f>$I84*$M84*-1</f>
        <v>0</v>
      </c>
      <c r="R84" s="119"/>
    </row>
    <row r="85" spans="1:37" ht="5.15" customHeight="1" x14ac:dyDescent="0.35">
      <c r="A85" s="115"/>
      <c r="B85" s="29"/>
      <c r="C85" s="46"/>
      <c r="D85" s="32"/>
      <c r="E85" s="32"/>
      <c r="F85" s="36"/>
      <c r="H85" s="29"/>
      <c r="I85" s="545"/>
      <c r="J85" s="36"/>
      <c r="L85" s="29"/>
      <c r="M85" s="139"/>
      <c r="N85" s="36"/>
      <c r="P85" s="29"/>
      <c r="Q85" s="185"/>
      <c r="R85" s="36"/>
      <c r="AK85" s="18"/>
    </row>
    <row r="86" spans="1:37" s="92" customFormat="1" x14ac:dyDescent="0.35">
      <c r="A86" s="118"/>
      <c r="B86" s="120"/>
      <c r="C86" s="243" t="str">
        <f>IF(E86="","",C84+1)</f>
        <v/>
      </c>
      <c r="D86" s="46"/>
      <c r="E86" s="4"/>
      <c r="F86" s="119"/>
      <c r="H86" s="120"/>
      <c r="I86" s="16">
        <v>0</v>
      </c>
      <c r="J86" s="119"/>
      <c r="L86" s="120"/>
      <c r="M86" s="15">
        <v>0</v>
      </c>
      <c r="N86" s="119"/>
      <c r="P86" s="120"/>
      <c r="Q86" s="518">
        <f>$I86*$M86*-1</f>
        <v>0</v>
      </c>
      <c r="R86" s="119"/>
    </row>
    <row r="87" spans="1:37" ht="5.15" customHeight="1" x14ac:dyDescent="0.35">
      <c r="A87" s="115"/>
      <c r="B87" s="29"/>
      <c r="C87" s="46"/>
      <c r="D87" s="32"/>
      <c r="E87" s="32"/>
      <c r="F87" s="36"/>
      <c r="H87" s="29"/>
      <c r="I87" s="545"/>
      <c r="J87" s="36"/>
      <c r="L87" s="29"/>
      <c r="M87" s="139"/>
      <c r="N87" s="36"/>
      <c r="P87" s="29"/>
      <c r="Q87" s="185"/>
      <c r="R87" s="36"/>
      <c r="AK87" s="18"/>
    </row>
    <row r="88" spans="1:37" s="92" customFormat="1" x14ac:dyDescent="0.35">
      <c r="A88" s="118"/>
      <c r="B88" s="120"/>
      <c r="C88" s="243" t="str">
        <f>IF(E88="","",C86+1)</f>
        <v/>
      </c>
      <c r="D88" s="46"/>
      <c r="E88" s="4"/>
      <c r="F88" s="119"/>
      <c r="H88" s="120"/>
      <c r="I88" s="16">
        <v>0</v>
      </c>
      <c r="J88" s="119"/>
      <c r="L88" s="120"/>
      <c r="M88" s="15">
        <v>0</v>
      </c>
      <c r="N88" s="119"/>
      <c r="P88" s="120"/>
      <c r="Q88" s="518">
        <f>$I88*$M88*-1</f>
        <v>0</v>
      </c>
      <c r="R88" s="119"/>
    </row>
    <row r="89" spans="1:37" ht="5.15" customHeight="1" x14ac:dyDescent="0.35">
      <c r="A89" s="115"/>
      <c r="B89" s="29"/>
      <c r="C89" s="46"/>
      <c r="D89" s="32"/>
      <c r="E89" s="32"/>
      <c r="F89" s="36"/>
      <c r="H89" s="29"/>
      <c r="I89" s="545"/>
      <c r="J89" s="36"/>
      <c r="L89" s="29"/>
      <c r="M89" s="139"/>
      <c r="N89" s="36"/>
      <c r="P89" s="29"/>
      <c r="Q89" s="185"/>
      <c r="R89" s="36"/>
      <c r="AK89" s="18"/>
    </row>
    <row r="90" spans="1:37" s="92" customFormat="1" x14ac:dyDescent="0.35">
      <c r="A90" s="118"/>
      <c r="B90" s="120"/>
      <c r="C90" s="243" t="str">
        <f>IF(E90="","",C88+1)</f>
        <v/>
      </c>
      <c r="D90" s="46"/>
      <c r="E90" s="4"/>
      <c r="F90" s="119"/>
      <c r="H90" s="120"/>
      <c r="I90" s="16">
        <v>0</v>
      </c>
      <c r="J90" s="119"/>
      <c r="L90" s="120"/>
      <c r="M90" s="15">
        <v>0</v>
      </c>
      <c r="N90" s="119"/>
      <c r="P90" s="120"/>
      <c r="Q90" s="518">
        <f>$I90*$M90*-1</f>
        <v>0</v>
      </c>
      <c r="R90" s="119"/>
    </row>
    <row r="91" spans="1:37" ht="5.15" customHeight="1" x14ac:dyDescent="0.35">
      <c r="A91" s="115"/>
      <c r="B91" s="29"/>
      <c r="C91" s="46"/>
      <c r="D91" s="32"/>
      <c r="E91" s="32"/>
      <c r="F91" s="36"/>
      <c r="H91" s="29"/>
      <c r="I91" s="545"/>
      <c r="J91" s="36"/>
      <c r="L91" s="29"/>
      <c r="M91" s="139"/>
      <c r="N91" s="36"/>
      <c r="P91" s="29"/>
      <c r="Q91" s="185"/>
      <c r="R91" s="36"/>
      <c r="AK91" s="18"/>
    </row>
    <row r="92" spans="1:37" s="92" customFormat="1" x14ac:dyDescent="0.35">
      <c r="A92" s="118"/>
      <c r="B92" s="120"/>
      <c r="C92" s="243" t="str">
        <f>IF(E92="","",C90+1)</f>
        <v/>
      </c>
      <c r="D92" s="46"/>
      <c r="E92" s="4"/>
      <c r="F92" s="119"/>
      <c r="H92" s="120"/>
      <c r="I92" s="16">
        <v>0</v>
      </c>
      <c r="J92" s="119"/>
      <c r="L92" s="120"/>
      <c r="M92" s="15">
        <v>0</v>
      </c>
      <c r="N92" s="119"/>
      <c r="P92" s="120"/>
      <c r="Q92" s="518">
        <f>$I92*$M92*-1</f>
        <v>0</v>
      </c>
      <c r="R92" s="119"/>
    </row>
    <row r="93" spans="1:37" ht="5.15" customHeight="1" x14ac:dyDescent="0.35">
      <c r="A93" s="115"/>
      <c r="B93" s="29"/>
      <c r="C93" s="46"/>
      <c r="D93" s="32"/>
      <c r="E93" s="32"/>
      <c r="F93" s="36"/>
      <c r="H93" s="29"/>
      <c r="I93" s="545"/>
      <c r="J93" s="36"/>
      <c r="L93" s="29"/>
      <c r="M93" s="139"/>
      <c r="N93" s="36"/>
      <c r="P93" s="29"/>
      <c r="Q93" s="185"/>
      <c r="R93" s="36"/>
      <c r="AK93" s="18"/>
    </row>
    <row r="94" spans="1:37" s="92" customFormat="1" x14ac:dyDescent="0.35">
      <c r="A94" s="118"/>
      <c r="B94" s="120"/>
      <c r="C94" s="243" t="str">
        <f>IF(E94="","",C92+1)</f>
        <v/>
      </c>
      <c r="D94" s="46"/>
      <c r="E94" s="4"/>
      <c r="F94" s="119"/>
      <c r="H94" s="120"/>
      <c r="I94" s="16">
        <v>0</v>
      </c>
      <c r="J94" s="119"/>
      <c r="L94" s="120"/>
      <c r="M94" s="15">
        <v>0</v>
      </c>
      <c r="N94" s="119"/>
      <c r="P94" s="120"/>
      <c r="Q94" s="518">
        <f>$I94*$M94*-1</f>
        <v>0</v>
      </c>
      <c r="R94" s="119"/>
    </row>
    <row r="95" spans="1:37" ht="5.15" customHeight="1" x14ac:dyDescent="0.35">
      <c r="A95" s="115"/>
      <c r="B95" s="29"/>
      <c r="C95" s="46"/>
      <c r="D95" s="32"/>
      <c r="E95" s="32"/>
      <c r="F95" s="36"/>
      <c r="H95" s="29"/>
      <c r="I95" s="545"/>
      <c r="J95" s="36"/>
      <c r="L95" s="29"/>
      <c r="M95" s="139"/>
      <c r="N95" s="36"/>
      <c r="P95" s="29"/>
      <c r="Q95" s="185"/>
      <c r="R95" s="36"/>
      <c r="AK95" s="18"/>
    </row>
    <row r="96" spans="1:37" s="92" customFormat="1" x14ac:dyDescent="0.35">
      <c r="A96" s="118"/>
      <c r="B96" s="120"/>
      <c r="C96" s="243" t="str">
        <f>IF(E96="","",C94+1)</f>
        <v/>
      </c>
      <c r="D96" s="46"/>
      <c r="E96" s="4"/>
      <c r="F96" s="119"/>
      <c r="H96" s="120"/>
      <c r="I96" s="16">
        <v>0</v>
      </c>
      <c r="J96" s="119"/>
      <c r="L96" s="120"/>
      <c r="M96" s="15">
        <v>0</v>
      </c>
      <c r="N96" s="119"/>
      <c r="P96" s="120"/>
      <c r="Q96" s="518">
        <f>$I96*$M96*-1</f>
        <v>0</v>
      </c>
      <c r="R96" s="119"/>
    </row>
    <row r="97" spans="1:37" ht="5.15" customHeight="1" x14ac:dyDescent="0.35">
      <c r="A97" s="115"/>
      <c r="B97" s="29"/>
      <c r="C97" s="46"/>
      <c r="D97" s="32"/>
      <c r="E97" s="32"/>
      <c r="F97" s="36"/>
      <c r="H97" s="29"/>
      <c r="I97" s="545"/>
      <c r="J97" s="36"/>
      <c r="L97" s="29"/>
      <c r="M97" s="139"/>
      <c r="N97" s="36"/>
      <c r="P97" s="29"/>
      <c r="Q97" s="185"/>
      <c r="R97" s="36"/>
      <c r="AK97" s="18"/>
    </row>
    <row r="98" spans="1:37" s="92" customFormat="1" x14ac:dyDescent="0.35">
      <c r="A98" s="118"/>
      <c r="B98" s="120"/>
      <c r="C98" s="243" t="str">
        <f>IF(E98="","",C96+1)</f>
        <v/>
      </c>
      <c r="D98" s="46"/>
      <c r="E98" s="4"/>
      <c r="F98" s="119"/>
      <c r="H98" s="120"/>
      <c r="I98" s="16">
        <v>0</v>
      </c>
      <c r="J98" s="119"/>
      <c r="L98" s="120"/>
      <c r="M98" s="15">
        <v>0</v>
      </c>
      <c r="N98" s="119"/>
      <c r="P98" s="120"/>
      <c r="Q98" s="518">
        <f>$I98*$M98*-1</f>
        <v>0</v>
      </c>
      <c r="R98" s="119"/>
    </row>
    <row r="99" spans="1:37" ht="5.15" customHeight="1" x14ac:dyDescent="0.35">
      <c r="A99" s="115"/>
      <c r="B99" s="29"/>
      <c r="C99" s="46"/>
      <c r="D99" s="32"/>
      <c r="E99" s="32"/>
      <c r="F99" s="36"/>
      <c r="H99" s="29"/>
      <c r="I99" s="545"/>
      <c r="J99" s="36"/>
      <c r="L99" s="29"/>
      <c r="M99" s="139"/>
      <c r="N99" s="36"/>
      <c r="P99" s="29"/>
      <c r="Q99" s="185"/>
      <c r="R99" s="36"/>
      <c r="AK99" s="18"/>
    </row>
    <row r="100" spans="1:37" s="92" customFormat="1" x14ac:dyDescent="0.35">
      <c r="A100" s="118"/>
      <c r="B100" s="120"/>
      <c r="C100" s="243" t="str">
        <f>IF(E100="","",C98+1)</f>
        <v/>
      </c>
      <c r="D100" s="46"/>
      <c r="E100" s="4"/>
      <c r="F100" s="119"/>
      <c r="H100" s="120"/>
      <c r="I100" s="16">
        <v>0</v>
      </c>
      <c r="J100" s="119"/>
      <c r="L100" s="120"/>
      <c r="M100" s="15">
        <v>0</v>
      </c>
      <c r="N100" s="119"/>
      <c r="P100" s="120"/>
      <c r="Q100" s="518">
        <f>$I100*$M100*-1</f>
        <v>0</v>
      </c>
      <c r="R100" s="119"/>
    </row>
    <row r="101" spans="1:37" ht="5.15" customHeight="1" x14ac:dyDescent="0.35">
      <c r="A101" s="115"/>
      <c r="B101" s="29"/>
      <c r="C101" s="46"/>
      <c r="D101" s="32"/>
      <c r="E101" s="32"/>
      <c r="F101" s="36"/>
      <c r="H101" s="29"/>
      <c r="I101" s="545"/>
      <c r="J101" s="36"/>
      <c r="L101" s="29"/>
      <c r="M101" s="139"/>
      <c r="N101" s="36"/>
      <c r="P101" s="29"/>
      <c r="Q101" s="185"/>
      <c r="R101" s="36"/>
      <c r="AK101" s="18"/>
    </row>
    <row r="102" spans="1:37" s="92" customFormat="1" x14ac:dyDescent="0.35">
      <c r="A102" s="118"/>
      <c r="B102" s="120"/>
      <c r="C102" s="243" t="str">
        <f>IF(E102="","",C100+1)</f>
        <v/>
      </c>
      <c r="D102" s="46"/>
      <c r="E102" s="4"/>
      <c r="F102" s="119"/>
      <c r="H102" s="120"/>
      <c r="I102" s="16">
        <v>0</v>
      </c>
      <c r="J102" s="119"/>
      <c r="L102" s="120"/>
      <c r="M102" s="15">
        <v>0</v>
      </c>
      <c r="N102" s="119"/>
      <c r="P102" s="120"/>
      <c r="Q102" s="518">
        <f>$I102*$M102*-1</f>
        <v>0</v>
      </c>
      <c r="R102" s="119"/>
    </row>
    <row r="103" spans="1:37" ht="5.15" customHeight="1" x14ac:dyDescent="0.35">
      <c r="A103" s="115"/>
      <c r="B103" s="29"/>
      <c r="C103" s="46"/>
      <c r="D103" s="32"/>
      <c r="E103" s="32"/>
      <c r="F103" s="36"/>
      <c r="H103" s="29"/>
      <c r="I103" s="545"/>
      <c r="J103" s="36"/>
      <c r="L103" s="29"/>
      <c r="M103" s="139"/>
      <c r="N103" s="36"/>
      <c r="P103" s="29"/>
      <c r="Q103" s="185"/>
      <c r="R103" s="36"/>
      <c r="AK103" s="18"/>
    </row>
    <row r="104" spans="1:37" s="92" customFormat="1" x14ac:dyDescent="0.35">
      <c r="A104" s="118"/>
      <c r="B104" s="120"/>
      <c r="C104" s="243" t="str">
        <f>IF(E104="","",C102+1)</f>
        <v/>
      </c>
      <c r="D104" s="46"/>
      <c r="E104" s="4"/>
      <c r="F104" s="119"/>
      <c r="H104" s="120"/>
      <c r="I104" s="16">
        <v>0</v>
      </c>
      <c r="J104" s="119"/>
      <c r="L104" s="120"/>
      <c r="M104" s="15">
        <v>0</v>
      </c>
      <c r="N104" s="119"/>
      <c r="P104" s="120"/>
      <c r="Q104" s="518">
        <f>$I104*$M104*-1</f>
        <v>0</v>
      </c>
      <c r="R104" s="119"/>
    </row>
    <row r="105" spans="1:37" ht="5.15" customHeight="1" x14ac:dyDescent="0.35">
      <c r="A105" s="115"/>
      <c r="B105" s="29"/>
      <c r="C105" s="46"/>
      <c r="D105" s="32"/>
      <c r="E105" s="32"/>
      <c r="F105" s="36"/>
      <c r="H105" s="29"/>
      <c r="I105" s="545"/>
      <c r="J105" s="36"/>
      <c r="L105" s="29"/>
      <c r="M105" s="139"/>
      <c r="N105" s="36"/>
      <c r="P105" s="29"/>
      <c r="Q105" s="185"/>
      <c r="R105" s="36"/>
      <c r="AK105" s="18"/>
    </row>
    <row r="106" spans="1:37" s="92" customFormat="1" x14ac:dyDescent="0.35">
      <c r="A106" s="118"/>
      <c r="B106" s="120"/>
      <c r="C106" s="243" t="str">
        <f>IF(E106="","",C104+1)</f>
        <v/>
      </c>
      <c r="D106" s="46"/>
      <c r="E106" s="4"/>
      <c r="F106" s="119"/>
      <c r="H106" s="120"/>
      <c r="I106" s="16">
        <v>0</v>
      </c>
      <c r="J106" s="119"/>
      <c r="L106" s="120"/>
      <c r="M106" s="15">
        <v>0</v>
      </c>
      <c r="N106" s="119"/>
      <c r="P106" s="120"/>
      <c r="Q106" s="518">
        <f>$I106*$M106*-1</f>
        <v>0</v>
      </c>
      <c r="R106" s="119"/>
    </row>
    <row r="107" spans="1:37" ht="5.15" customHeight="1" x14ac:dyDescent="0.35">
      <c r="A107" s="115"/>
      <c r="B107" s="29"/>
      <c r="C107" s="46"/>
      <c r="D107" s="32"/>
      <c r="E107" s="32"/>
      <c r="F107" s="36"/>
      <c r="H107" s="29"/>
      <c r="I107" s="545"/>
      <c r="J107" s="36"/>
      <c r="L107" s="29"/>
      <c r="M107" s="139"/>
      <c r="N107" s="36"/>
      <c r="P107" s="29"/>
      <c r="Q107" s="185"/>
      <c r="R107" s="36"/>
      <c r="AK107" s="18"/>
    </row>
    <row r="108" spans="1:37" s="92" customFormat="1" x14ac:dyDescent="0.35">
      <c r="A108" s="118"/>
      <c r="B108" s="120"/>
      <c r="C108" s="243" t="str">
        <f>IF(E108="","",C106+1)</f>
        <v/>
      </c>
      <c r="D108" s="46"/>
      <c r="E108" s="4"/>
      <c r="F108" s="119"/>
      <c r="H108" s="120"/>
      <c r="I108" s="16">
        <v>0</v>
      </c>
      <c r="J108" s="119"/>
      <c r="L108" s="120"/>
      <c r="M108" s="15">
        <v>0</v>
      </c>
      <c r="N108" s="119"/>
      <c r="P108" s="120"/>
      <c r="Q108" s="518">
        <f>$I108*$M108*-1</f>
        <v>0</v>
      </c>
      <c r="R108" s="119"/>
    </row>
    <row r="109" spans="1:37" ht="5.15" customHeight="1" x14ac:dyDescent="0.35">
      <c r="A109" s="115"/>
      <c r="B109" s="29"/>
      <c r="C109" s="46"/>
      <c r="D109" s="32"/>
      <c r="E109" s="32"/>
      <c r="F109" s="36"/>
      <c r="H109" s="29"/>
      <c r="I109" s="545"/>
      <c r="J109" s="36"/>
      <c r="L109" s="29"/>
      <c r="M109" s="139"/>
      <c r="N109" s="36"/>
      <c r="P109" s="29"/>
      <c r="Q109" s="185"/>
      <c r="R109" s="36"/>
      <c r="AK109" s="18"/>
    </row>
    <row r="110" spans="1:37" s="92" customFormat="1" x14ac:dyDescent="0.35">
      <c r="A110" s="118"/>
      <c r="B110" s="120"/>
      <c r="C110" s="243" t="str">
        <f>IF(E110="","",C108+1)</f>
        <v/>
      </c>
      <c r="D110" s="46"/>
      <c r="E110" s="4"/>
      <c r="F110" s="119"/>
      <c r="H110" s="120"/>
      <c r="I110" s="16">
        <v>0</v>
      </c>
      <c r="J110" s="119"/>
      <c r="L110" s="120"/>
      <c r="M110" s="15">
        <v>0</v>
      </c>
      <c r="N110" s="119"/>
      <c r="P110" s="120"/>
      <c r="Q110" s="518">
        <f>$I110*$M110*-1</f>
        <v>0</v>
      </c>
      <c r="R110" s="119"/>
    </row>
    <row r="111" spans="1:37" ht="5.15" customHeight="1" x14ac:dyDescent="0.35">
      <c r="A111" s="115"/>
      <c r="B111" s="29"/>
      <c r="C111" s="46"/>
      <c r="D111" s="32"/>
      <c r="E111" s="32"/>
      <c r="F111" s="36"/>
      <c r="H111" s="29"/>
      <c r="I111" s="545"/>
      <c r="J111" s="36"/>
      <c r="L111" s="29"/>
      <c r="M111" s="139"/>
      <c r="N111" s="36"/>
      <c r="P111" s="29"/>
      <c r="Q111" s="185"/>
      <c r="R111" s="36"/>
      <c r="AK111" s="18"/>
    </row>
    <row r="112" spans="1:37" s="92" customFormat="1" x14ac:dyDescent="0.35">
      <c r="A112" s="118"/>
      <c r="B112" s="120"/>
      <c r="C112" s="243" t="str">
        <f>IF(E112="","",C110+1)</f>
        <v/>
      </c>
      <c r="D112" s="46"/>
      <c r="E112" s="4"/>
      <c r="F112" s="119"/>
      <c r="H112" s="120"/>
      <c r="I112" s="16">
        <v>0</v>
      </c>
      <c r="J112" s="119"/>
      <c r="L112" s="120"/>
      <c r="M112" s="15">
        <v>0</v>
      </c>
      <c r="N112" s="119"/>
      <c r="P112" s="120"/>
      <c r="Q112" s="518">
        <f>$I112*$M112*-1</f>
        <v>0</v>
      </c>
      <c r="R112" s="119"/>
    </row>
    <row r="113" spans="1:37" ht="5.15" customHeight="1" x14ac:dyDescent="0.35">
      <c r="A113" s="115"/>
      <c r="B113" s="29"/>
      <c r="C113" s="46"/>
      <c r="D113" s="32"/>
      <c r="E113" s="32"/>
      <c r="F113" s="36"/>
      <c r="H113" s="29"/>
      <c r="I113" s="545"/>
      <c r="J113" s="36"/>
      <c r="L113" s="29"/>
      <c r="M113" s="139"/>
      <c r="N113" s="36"/>
      <c r="P113" s="29"/>
      <c r="Q113" s="185"/>
      <c r="R113" s="36"/>
      <c r="AK113" s="18"/>
    </row>
    <row r="114" spans="1:37" s="92" customFormat="1" x14ac:dyDescent="0.35">
      <c r="A114" s="118"/>
      <c r="B114" s="120"/>
      <c r="C114" s="243" t="str">
        <f>IF(E114="","",C112+1)</f>
        <v/>
      </c>
      <c r="D114" s="46"/>
      <c r="E114" s="4"/>
      <c r="F114" s="119"/>
      <c r="H114" s="120"/>
      <c r="I114" s="16">
        <v>0</v>
      </c>
      <c r="J114" s="119"/>
      <c r="L114" s="120"/>
      <c r="M114" s="15">
        <v>0</v>
      </c>
      <c r="N114" s="119"/>
      <c r="P114" s="120"/>
      <c r="Q114" s="518">
        <f>$I114*$M114*-1</f>
        <v>0</v>
      </c>
      <c r="R114" s="119"/>
    </row>
    <row r="115" spans="1:37" ht="5.15" customHeight="1" x14ac:dyDescent="0.35">
      <c r="A115" s="115"/>
      <c r="B115" s="29"/>
      <c r="C115" s="46"/>
      <c r="D115" s="32"/>
      <c r="E115" s="32"/>
      <c r="F115" s="36"/>
      <c r="H115" s="29"/>
      <c r="I115" s="545"/>
      <c r="J115" s="36"/>
      <c r="L115" s="29"/>
      <c r="M115" s="139"/>
      <c r="N115" s="36"/>
      <c r="P115" s="29"/>
      <c r="Q115" s="185"/>
      <c r="R115" s="36"/>
      <c r="AK115" s="18"/>
    </row>
    <row r="116" spans="1:37" s="92" customFormat="1" x14ac:dyDescent="0.35">
      <c r="A116" s="118"/>
      <c r="B116" s="120"/>
      <c r="C116" s="243" t="str">
        <f>IF(E116="","",C114+1)</f>
        <v/>
      </c>
      <c r="D116" s="46"/>
      <c r="E116" s="4"/>
      <c r="F116" s="119"/>
      <c r="H116" s="120"/>
      <c r="I116" s="16">
        <v>0</v>
      </c>
      <c r="J116" s="119"/>
      <c r="L116" s="120"/>
      <c r="M116" s="15">
        <v>0</v>
      </c>
      <c r="N116" s="119"/>
      <c r="P116" s="120"/>
      <c r="Q116" s="518">
        <f>$I116*$M116*-1</f>
        <v>0</v>
      </c>
      <c r="R116" s="119"/>
    </row>
    <row r="117" spans="1:37" ht="5.15" customHeight="1" x14ac:dyDescent="0.35">
      <c r="A117" s="115"/>
      <c r="B117" s="29"/>
      <c r="C117" s="46"/>
      <c r="D117" s="32"/>
      <c r="E117" s="32"/>
      <c r="F117" s="36"/>
      <c r="H117" s="29"/>
      <c r="I117" s="545"/>
      <c r="J117" s="36"/>
      <c r="L117" s="29"/>
      <c r="M117" s="139"/>
      <c r="N117" s="36"/>
      <c r="P117" s="29"/>
      <c r="Q117" s="185"/>
      <c r="R117" s="36"/>
      <c r="AK117" s="18"/>
    </row>
    <row r="118" spans="1:37" s="92" customFormat="1" x14ac:dyDescent="0.35">
      <c r="A118" s="118"/>
      <c r="B118" s="120"/>
      <c r="C118" s="243" t="str">
        <f>IF(E118="","",C116+1)</f>
        <v/>
      </c>
      <c r="D118" s="46"/>
      <c r="E118" s="4"/>
      <c r="F118" s="119"/>
      <c r="H118" s="120"/>
      <c r="I118" s="16">
        <v>0</v>
      </c>
      <c r="J118" s="119"/>
      <c r="L118" s="120"/>
      <c r="M118" s="15">
        <v>0</v>
      </c>
      <c r="N118" s="119"/>
      <c r="P118" s="120"/>
      <c r="Q118" s="518">
        <f>$I118*$M118*-1</f>
        <v>0</v>
      </c>
      <c r="R118" s="119"/>
    </row>
    <row r="119" spans="1:37" ht="5.15" customHeight="1" x14ac:dyDescent="0.35">
      <c r="A119" s="115"/>
      <c r="B119" s="29"/>
      <c r="C119" s="46"/>
      <c r="D119" s="32"/>
      <c r="E119" s="32"/>
      <c r="F119" s="36"/>
      <c r="H119" s="29"/>
      <c r="I119" s="545"/>
      <c r="J119" s="36"/>
      <c r="L119" s="29"/>
      <c r="M119" s="139"/>
      <c r="N119" s="36"/>
      <c r="P119" s="29"/>
      <c r="Q119" s="185"/>
      <c r="R119" s="36"/>
      <c r="AK119" s="18"/>
    </row>
    <row r="120" spans="1:37" s="92" customFormat="1" x14ac:dyDescent="0.35">
      <c r="A120" s="118"/>
      <c r="B120" s="120"/>
      <c r="C120" s="243" t="str">
        <f>IF(E120="","",C118+1)</f>
        <v/>
      </c>
      <c r="D120" s="46"/>
      <c r="E120" s="4"/>
      <c r="F120" s="119"/>
      <c r="H120" s="120"/>
      <c r="I120" s="16">
        <v>0</v>
      </c>
      <c r="J120" s="119"/>
      <c r="L120" s="120"/>
      <c r="M120" s="15">
        <v>0</v>
      </c>
      <c r="N120" s="119"/>
      <c r="P120" s="120"/>
      <c r="Q120" s="518">
        <f>$I120*$M120*-1</f>
        <v>0</v>
      </c>
      <c r="R120" s="119"/>
    </row>
    <row r="121" spans="1:37" ht="5.15" customHeight="1" x14ac:dyDescent="0.35">
      <c r="A121" s="115"/>
      <c r="B121" s="29"/>
      <c r="C121" s="46"/>
      <c r="D121" s="32"/>
      <c r="E121" s="32"/>
      <c r="F121" s="36"/>
      <c r="H121" s="29"/>
      <c r="I121" s="545"/>
      <c r="J121" s="36"/>
      <c r="L121" s="29"/>
      <c r="M121" s="139"/>
      <c r="N121" s="36"/>
      <c r="P121" s="29"/>
      <c r="Q121" s="185"/>
      <c r="R121" s="36"/>
      <c r="AK121" s="18"/>
    </row>
    <row r="122" spans="1:37" s="92" customFormat="1" x14ac:dyDescent="0.35">
      <c r="A122" s="118"/>
      <c r="B122" s="120"/>
      <c r="C122" s="243" t="str">
        <f>IF(E122="","",C120+1)</f>
        <v/>
      </c>
      <c r="D122" s="46"/>
      <c r="E122" s="4"/>
      <c r="F122" s="119"/>
      <c r="H122" s="120"/>
      <c r="I122" s="16">
        <v>0</v>
      </c>
      <c r="J122" s="119"/>
      <c r="L122" s="120"/>
      <c r="M122" s="15">
        <v>0</v>
      </c>
      <c r="N122" s="119"/>
      <c r="P122" s="120"/>
      <c r="Q122" s="518">
        <f>$I122*$M122*-1</f>
        <v>0</v>
      </c>
      <c r="R122" s="119"/>
    </row>
    <row r="123" spans="1:37" ht="5.15" customHeight="1" x14ac:dyDescent="0.35">
      <c r="A123" s="115"/>
      <c r="B123" s="29"/>
      <c r="C123" s="46"/>
      <c r="D123" s="32"/>
      <c r="E123" s="32"/>
      <c r="F123" s="36"/>
      <c r="H123" s="29"/>
      <c r="I123" s="545"/>
      <c r="J123" s="36"/>
      <c r="L123" s="29"/>
      <c r="M123" s="139"/>
      <c r="N123" s="36"/>
      <c r="P123" s="29"/>
      <c r="Q123" s="185"/>
      <c r="R123" s="36"/>
      <c r="AK123" s="18"/>
    </row>
    <row r="124" spans="1:37" s="92" customFormat="1" x14ac:dyDescent="0.35">
      <c r="A124" s="118"/>
      <c r="B124" s="120"/>
      <c r="C124" s="243" t="str">
        <f>IF(E124="","",C122+1)</f>
        <v/>
      </c>
      <c r="D124" s="46"/>
      <c r="E124" s="4"/>
      <c r="F124" s="119"/>
      <c r="H124" s="120"/>
      <c r="I124" s="16">
        <v>0</v>
      </c>
      <c r="J124" s="119"/>
      <c r="L124" s="120"/>
      <c r="M124" s="15">
        <v>0</v>
      </c>
      <c r="N124" s="119"/>
      <c r="P124" s="120"/>
      <c r="Q124" s="518">
        <f>$I124*$M124*-1</f>
        <v>0</v>
      </c>
      <c r="R124" s="119"/>
    </row>
    <row r="125" spans="1:37" ht="5.15" customHeight="1" x14ac:dyDescent="0.35">
      <c r="A125" s="115"/>
      <c r="B125" s="29"/>
      <c r="C125" s="46"/>
      <c r="D125" s="32"/>
      <c r="E125" s="32"/>
      <c r="F125" s="36"/>
      <c r="H125" s="29"/>
      <c r="I125" s="545"/>
      <c r="J125" s="36"/>
      <c r="L125" s="29"/>
      <c r="M125" s="139"/>
      <c r="N125" s="36"/>
      <c r="P125" s="29"/>
      <c r="Q125" s="185"/>
      <c r="R125" s="36"/>
      <c r="AK125" s="18"/>
    </row>
    <row r="126" spans="1:37" s="92" customFormat="1" x14ac:dyDescent="0.35">
      <c r="A126" s="118"/>
      <c r="B126" s="120"/>
      <c r="C126" s="243" t="str">
        <f>IF(E126="","",C124+1)</f>
        <v/>
      </c>
      <c r="D126" s="46"/>
      <c r="E126" s="4"/>
      <c r="F126" s="119"/>
      <c r="H126" s="120"/>
      <c r="I126" s="16">
        <v>0</v>
      </c>
      <c r="J126" s="119"/>
      <c r="L126" s="120"/>
      <c r="M126" s="15">
        <v>0</v>
      </c>
      <c r="N126" s="119"/>
      <c r="P126" s="120"/>
      <c r="Q126" s="518">
        <f>$I126*$M126*-1</f>
        <v>0</v>
      </c>
      <c r="R126" s="119"/>
    </row>
    <row r="127" spans="1:37" ht="5.15" customHeight="1" x14ac:dyDescent="0.35">
      <c r="A127" s="115"/>
      <c r="B127" s="29"/>
      <c r="C127" s="46"/>
      <c r="D127" s="32"/>
      <c r="E127" s="32"/>
      <c r="F127" s="36"/>
      <c r="H127" s="29"/>
      <c r="I127" s="545"/>
      <c r="J127" s="36"/>
      <c r="L127" s="29"/>
      <c r="M127" s="139"/>
      <c r="N127" s="36"/>
      <c r="P127" s="29"/>
      <c r="Q127" s="185"/>
      <c r="R127" s="36"/>
      <c r="AK127" s="18"/>
    </row>
    <row r="128" spans="1:37" s="92" customFormat="1" x14ac:dyDescent="0.35">
      <c r="A128" s="118"/>
      <c r="B128" s="120"/>
      <c r="C128" s="243" t="str">
        <f>IF(E128="","",C126+1)</f>
        <v/>
      </c>
      <c r="D128" s="46"/>
      <c r="E128" s="4"/>
      <c r="F128" s="119"/>
      <c r="H128" s="120"/>
      <c r="I128" s="16">
        <v>0</v>
      </c>
      <c r="J128" s="119"/>
      <c r="L128" s="120"/>
      <c r="M128" s="15">
        <v>0</v>
      </c>
      <c r="N128" s="119"/>
      <c r="P128" s="120"/>
      <c r="Q128" s="518">
        <f>$I128*$M128*-1</f>
        <v>0</v>
      </c>
      <c r="R128" s="119"/>
    </row>
    <row r="129" spans="1:37" ht="5.15" customHeight="1" x14ac:dyDescent="0.35">
      <c r="A129" s="115"/>
      <c r="B129" s="29"/>
      <c r="C129" s="46"/>
      <c r="D129" s="32"/>
      <c r="E129" s="32"/>
      <c r="F129" s="36"/>
      <c r="H129" s="29"/>
      <c r="I129" s="545"/>
      <c r="J129" s="36"/>
      <c r="L129" s="29"/>
      <c r="M129" s="139"/>
      <c r="N129" s="36"/>
      <c r="P129" s="29"/>
      <c r="Q129" s="185"/>
      <c r="R129" s="36"/>
      <c r="AK129" s="18"/>
    </row>
    <row r="130" spans="1:37" s="92" customFormat="1" x14ac:dyDescent="0.35">
      <c r="A130" s="118"/>
      <c r="B130" s="120"/>
      <c r="C130" s="243" t="str">
        <f>IF(E130="","",C128+1)</f>
        <v/>
      </c>
      <c r="D130" s="46"/>
      <c r="E130" s="4"/>
      <c r="F130" s="119"/>
      <c r="H130" s="120"/>
      <c r="I130" s="16">
        <v>0</v>
      </c>
      <c r="J130" s="119"/>
      <c r="L130" s="120"/>
      <c r="M130" s="15">
        <v>0</v>
      </c>
      <c r="N130" s="119"/>
      <c r="P130" s="120"/>
      <c r="Q130" s="518">
        <f>$I130*$M130*-1</f>
        <v>0</v>
      </c>
      <c r="R130" s="119"/>
    </row>
    <row r="131" spans="1:37" ht="5.15" customHeight="1" x14ac:dyDescent="0.35">
      <c r="A131" s="115"/>
      <c r="B131" s="29"/>
      <c r="C131" s="46"/>
      <c r="D131" s="32"/>
      <c r="E131" s="32"/>
      <c r="F131" s="36"/>
      <c r="H131" s="29"/>
      <c r="I131" s="545"/>
      <c r="J131" s="36"/>
      <c r="L131" s="29"/>
      <c r="M131" s="139"/>
      <c r="N131" s="36"/>
      <c r="P131" s="29"/>
      <c r="Q131" s="185"/>
      <c r="R131" s="36"/>
      <c r="AK131" s="18"/>
    </row>
    <row r="132" spans="1:37" s="92" customFormat="1" x14ac:dyDescent="0.35">
      <c r="A132" s="118"/>
      <c r="B132" s="120"/>
      <c r="C132" s="243" t="str">
        <f>IF(E132="","",C130+1)</f>
        <v/>
      </c>
      <c r="D132" s="46"/>
      <c r="E132" s="4"/>
      <c r="F132" s="119"/>
      <c r="H132" s="120"/>
      <c r="I132" s="16">
        <v>0</v>
      </c>
      <c r="J132" s="119"/>
      <c r="L132" s="120"/>
      <c r="M132" s="15">
        <v>0</v>
      </c>
      <c r="N132" s="119"/>
      <c r="P132" s="120"/>
      <c r="Q132" s="518">
        <f>$I132*$M132*-1</f>
        <v>0</v>
      </c>
      <c r="R132" s="119"/>
    </row>
    <row r="133" spans="1:37" ht="5.15" customHeight="1" x14ac:dyDescent="0.35">
      <c r="A133" s="115"/>
      <c r="B133" s="29"/>
      <c r="C133" s="46"/>
      <c r="D133" s="32"/>
      <c r="E133" s="32"/>
      <c r="F133" s="36"/>
      <c r="H133" s="29"/>
      <c r="I133" s="545"/>
      <c r="J133" s="36"/>
      <c r="L133" s="29"/>
      <c r="M133" s="139"/>
      <c r="N133" s="36"/>
      <c r="P133" s="29"/>
      <c r="Q133" s="185"/>
      <c r="R133" s="36"/>
      <c r="AK133" s="18"/>
    </row>
    <row r="134" spans="1:37" s="92" customFormat="1" x14ac:dyDescent="0.35">
      <c r="A134" s="118"/>
      <c r="B134" s="120"/>
      <c r="C134" s="243" t="str">
        <f>IF(E134="","",C132+1)</f>
        <v/>
      </c>
      <c r="D134" s="46"/>
      <c r="E134" s="4"/>
      <c r="F134" s="119"/>
      <c r="H134" s="120"/>
      <c r="I134" s="16">
        <v>0</v>
      </c>
      <c r="J134" s="119"/>
      <c r="L134" s="120"/>
      <c r="M134" s="15">
        <v>0</v>
      </c>
      <c r="N134" s="119"/>
      <c r="P134" s="120"/>
      <c r="Q134" s="518">
        <f>$I134*$M134*-1</f>
        <v>0</v>
      </c>
      <c r="R134" s="119"/>
    </row>
    <row r="135" spans="1:37" ht="5.15" customHeight="1" x14ac:dyDescent="0.35">
      <c r="A135" s="115"/>
      <c r="B135" s="29"/>
      <c r="C135" s="46"/>
      <c r="D135" s="32"/>
      <c r="E135" s="32"/>
      <c r="F135" s="36"/>
      <c r="H135" s="29"/>
      <c r="I135" s="545"/>
      <c r="J135" s="36"/>
      <c r="L135" s="29"/>
      <c r="M135" s="139"/>
      <c r="N135" s="36"/>
      <c r="P135" s="29"/>
      <c r="Q135" s="185"/>
      <c r="R135" s="36"/>
      <c r="AK135" s="18"/>
    </row>
    <row r="136" spans="1:37" s="92" customFormat="1" x14ac:dyDescent="0.35">
      <c r="A136" s="118"/>
      <c r="B136" s="120"/>
      <c r="C136" s="243" t="str">
        <f>IF(E136="","",C134+1)</f>
        <v/>
      </c>
      <c r="D136" s="46"/>
      <c r="E136" s="4"/>
      <c r="F136" s="119"/>
      <c r="H136" s="120"/>
      <c r="I136" s="16">
        <v>0</v>
      </c>
      <c r="J136" s="119"/>
      <c r="L136" s="120"/>
      <c r="M136" s="15">
        <v>0</v>
      </c>
      <c r="N136" s="119"/>
      <c r="P136" s="120"/>
      <c r="Q136" s="518">
        <f>$I136*$M136*-1</f>
        <v>0</v>
      </c>
      <c r="R136" s="119"/>
    </row>
    <row r="137" spans="1:37" ht="5.15" customHeight="1" x14ac:dyDescent="0.35">
      <c r="A137" s="115"/>
      <c r="B137" s="29"/>
      <c r="C137" s="46"/>
      <c r="D137" s="32"/>
      <c r="E137" s="32"/>
      <c r="F137" s="36"/>
      <c r="H137" s="29"/>
      <c r="I137" s="545"/>
      <c r="J137" s="36"/>
      <c r="L137" s="29"/>
      <c r="M137" s="139"/>
      <c r="N137" s="36"/>
      <c r="P137" s="29"/>
      <c r="Q137" s="185"/>
      <c r="R137" s="36"/>
      <c r="AK137" s="18"/>
    </row>
    <row r="138" spans="1:37" s="92" customFormat="1" x14ac:dyDescent="0.35">
      <c r="A138" s="118"/>
      <c r="B138" s="120"/>
      <c r="C138" s="243" t="str">
        <f>IF(E138="","",C136+1)</f>
        <v/>
      </c>
      <c r="D138" s="46"/>
      <c r="E138" s="4"/>
      <c r="F138" s="119"/>
      <c r="H138" s="120"/>
      <c r="I138" s="16">
        <v>0</v>
      </c>
      <c r="J138" s="119"/>
      <c r="L138" s="120"/>
      <c r="M138" s="15">
        <v>0</v>
      </c>
      <c r="N138" s="119"/>
      <c r="P138" s="120"/>
      <c r="Q138" s="518">
        <f>$I138*$M138*-1</f>
        <v>0</v>
      </c>
      <c r="R138" s="119"/>
    </row>
    <row r="139" spans="1:37" ht="5.15" customHeight="1" x14ac:dyDescent="0.35">
      <c r="A139" s="115"/>
      <c r="B139" s="29"/>
      <c r="C139" s="46"/>
      <c r="D139" s="32"/>
      <c r="E139" s="32"/>
      <c r="F139" s="36"/>
      <c r="H139" s="29"/>
      <c r="I139" s="545"/>
      <c r="J139" s="36"/>
      <c r="L139" s="29"/>
      <c r="M139" s="139"/>
      <c r="N139" s="36"/>
      <c r="P139" s="29"/>
      <c r="Q139" s="185"/>
      <c r="R139" s="36"/>
      <c r="AK139" s="18"/>
    </row>
    <row r="140" spans="1:37" s="92" customFormat="1" x14ac:dyDescent="0.35">
      <c r="A140" s="118"/>
      <c r="B140" s="120"/>
      <c r="C140" s="243" t="str">
        <f>IF(E140="","",C138+1)</f>
        <v/>
      </c>
      <c r="D140" s="46"/>
      <c r="E140" s="4"/>
      <c r="F140" s="119"/>
      <c r="H140" s="120"/>
      <c r="I140" s="16">
        <v>0</v>
      </c>
      <c r="J140" s="119"/>
      <c r="L140" s="120"/>
      <c r="M140" s="15">
        <v>0</v>
      </c>
      <c r="N140" s="119"/>
      <c r="P140" s="120"/>
      <c r="Q140" s="518">
        <f>$I140*$M140*-1</f>
        <v>0</v>
      </c>
      <c r="R140" s="119"/>
    </row>
    <row r="141" spans="1:37" ht="5.15" customHeight="1" x14ac:dyDescent="0.35">
      <c r="A141" s="115"/>
      <c r="B141" s="29"/>
      <c r="C141" s="46"/>
      <c r="D141" s="32"/>
      <c r="E141" s="32"/>
      <c r="F141" s="36"/>
      <c r="H141" s="29"/>
      <c r="I141" s="545"/>
      <c r="J141" s="36"/>
      <c r="L141" s="29"/>
      <c r="M141" s="139"/>
      <c r="N141" s="36"/>
      <c r="P141" s="29"/>
      <c r="Q141" s="185"/>
      <c r="R141" s="36"/>
      <c r="AK141" s="18"/>
    </row>
    <row r="142" spans="1:37" s="92" customFormat="1" x14ac:dyDescent="0.35">
      <c r="A142" s="118"/>
      <c r="B142" s="120"/>
      <c r="C142" s="243" t="str">
        <f>IF(E142="","",C140+1)</f>
        <v/>
      </c>
      <c r="D142" s="46"/>
      <c r="E142" s="4"/>
      <c r="F142" s="119"/>
      <c r="H142" s="120"/>
      <c r="I142" s="16">
        <v>0</v>
      </c>
      <c r="J142" s="119"/>
      <c r="L142" s="120"/>
      <c r="M142" s="15">
        <v>0</v>
      </c>
      <c r="N142" s="119"/>
      <c r="P142" s="120"/>
      <c r="Q142" s="518">
        <f>$I142*$M142*-1</f>
        <v>0</v>
      </c>
      <c r="R142" s="119"/>
    </row>
    <row r="143" spans="1:37" ht="5.15" customHeight="1" x14ac:dyDescent="0.35">
      <c r="A143" s="115"/>
      <c r="B143" s="29"/>
      <c r="C143" s="46"/>
      <c r="D143" s="32"/>
      <c r="E143" s="32"/>
      <c r="F143" s="36"/>
      <c r="H143" s="29"/>
      <c r="I143" s="545"/>
      <c r="J143" s="36"/>
      <c r="L143" s="29"/>
      <c r="M143" s="139"/>
      <c r="N143" s="36"/>
      <c r="P143" s="29"/>
      <c r="Q143" s="185"/>
      <c r="R143" s="36"/>
      <c r="AK143" s="18"/>
    </row>
    <row r="144" spans="1:37" s="92" customFormat="1" x14ac:dyDescent="0.35">
      <c r="A144" s="118"/>
      <c r="B144" s="120"/>
      <c r="C144" s="243" t="str">
        <f>IF(E144="","",C142+1)</f>
        <v/>
      </c>
      <c r="D144" s="46"/>
      <c r="E144" s="4"/>
      <c r="F144" s="119"/>
      <c r="H144" s="120"/>
      <c r="I144" s="16">
        <v>0</v>
      </c>
      <c r="J144" s="119"/>
      <c r="L144" s="120"/>
      <c r="M144" s="15">
        <v>0</v>
      </c>
      <c r="N144" s="119"/>
      <c r="P144" s="120"/>
      <c r="Q144" s="518">
        <f>$I144*$M144*-1</f>
        <v>0</v>
      </c>
      <c r="R144" s="119"/>
    </row>
    <row r="145" spans="1:37" ht="5.15" customHeight="1" x14ac:dyDescent="0.35">
      <c r="A145" s="115"/>
      <c r="B145" s="29"/>
      <c r="C145" s="46"/>
      <c r="D145" s="32"/>
      <c r="E145" s="32"/>
      <c r="F145" s="36"/>
      <c r="H145" s="29"/>
      <c r="I145" s="545"/>
      <c r="J145" s="36"/>
      <c r="L145" s="29"/>
      <c r="M145" s="139"/>
      <c r="N145" s="36"/>
      <c r="P145" s="29"/>
      <c r="Q145" s="185"/>
      <c r="R145" s="36"/>
      <c r="AK145" s="18"/>
    </row>
    <row r="146" spans="1:37" s="92" customFormat="1" x14ac:dyDescent="0.35">
      <c r="A146" s="118"/>
      <c r="B146" s="120"/>
      <c r="C146" s="243" t="str">
        <f>IF(E146="","",C144+1)</f>
        <v/>
      </c>
      <c r="D146" s="46"/>
      <c r="E146" s="4"/>
      <c r="F146" s="119"/>
      <c r="H146" s="120"/>
      <c r="I146" s="16">
        <v>0</v>
      </c>
      <c r="J146" s="119"/>
      <c r="L146" s="120"/>
      <c r="M146" s="15">
        <v>0</v>
      </c>
      <c r="N146" s="119"/>
      <c r="P146" s="120"/>
      <c r="Q146" s="518">
        <f>$I146*$M146*-1</f>
        <v>0</v>
      </c>
      <c r="R146" s="119"/>
    </row>
    <row r="147" spans="1:37" ht="5.15" customHeight="1" x14ac:dyDescent="0.35">
      <c r="A147" s="115"/>
      <c r="B147" s="29"/>
      <c r="C147" s="46"/>
      <c r="D147" s="32"/>
      <c r="E147" s="32"/>
      <c r="F147" s="36"/>
      <c r="H147" s="29"/>
      <c r="I147" s="545"/>
      <c r="J147" s="36"/>
      <c r="L147" s="29"/>
      <c r="M147" s="139"/>
      <c r="N147" s="36"/>
      <c r="P147" s="29"/>
      <c r="Q147" s="185"/>
      <c r="R147" s="36"/>
      <c r="AK147" s="18"/>
    </row>
    <row r="148" spans="1:37" s="92" customFormat="1" x14ac:dyDescent="0.35">
      <c r="A148" s="118"/>
      <c r="B148" s="120"/>
      <c r="C148" s="243" t="str">
        <f>IF(E148="","",C146+1)</f>
        <v/>
      </c>
      <c r="D148" s="46"/>
      <c r="E148" s="4"/>
      <c r="F148" s="119"/>
      <c r="H148" s="120"/>
      <c r="I148" s="16">
        <v>0</v>
      </c>
      <c r="J148" s="119"/>
      <c r="L148" s="120"/>
      <c r="M148" s="15">
        <v>0</v>
      </c>
      <c r="N148" s="119"/>
      <c r="P148" s="120"/>
      <c r="Q148" s="518">
        <f>$I148*$M148*-1</f>
        <v>0</v>
      </c>
      <c r="R148" s="119"/>
    </row>
    <row r="149" spans="1:37" ht="5.15" customHeight="1" x14ac:dyDescent="0.35">
      <c r="A149" s="115"/>
      <c r="B149" s="29"/>
      <c r="C149" s="46"/>
      <c r="D149" s="32"/>
      <c r="E149" s="32"/>
      <c r="F149" s="36"/>
      <c r="H149" s="29"/>
      <c r="I149" s="545"/>
      <c r="J149" s="36"/>
      <c r="L149" s="29"/>
      <c r="M149" s="139"/>
      <c r="N149" s="36"/>
      <c r="P149" s="29"/>
      <c r="Q149" s="185"/>
      <c r="R149" s="36"/>
      <c r="AK149" s="18"/>
    </row>
    <row r="150" spans="1:37" s="92" customFormat="1" x14ac:dyDescent="0.35">
      <c r="A150" s="118"/>
      <c r="B150" s="120"/>
      <c r="C150" s="243" t="str">
        <f>IF(E150="","",C148+1)</f>
        <v/>
      </c>
      <c r="D150" s="46"/>
      <c r="E150" s="4"/>
      <c r="F150" s="119"/>
      <c r="H150" s="120"/>
      <c r="I150" s="16">
        <v>0</v>
      </c>
      <c r="J150" s="119"/>
      <c r="L150" s="120"/>
      <c r="M150" s="15">
        <v>0</v>
      </c>
      <c r="N150" s="119"/>
      <c r="P150" s="120"/>
      <c r="Q150" s="518">
        <f>$I150*$M150*-1</f>
        <v>0</v>
      </c>
      <c r="R150" s="119"/>
    </row>
    <row r="151" spans="1:37" ht="5.15" customHeight="1" x14ac:dyDescent="0.35">
      <c r="A151" s="115"/>
      <c r="B151" s="29"/>
      <c r="C151" s="46"/>
      <c r="D151" s="32"/>
      <c r="E151" s="32"/>
      <c r="F151" s="36"/>
      <c r="H151" s="29"/>
      <c r="I151" s="545"/>
      <c r="J151" s="36"/>
      <c r="L151" s="29"/>
      <c r="M151" s="139"/>
      <c r="N151" s="36"/>
      <c r="P151" s="29"/>
      <c r="Q151" s="185"/>
      <c r="R151" s="36"/>
      <c r="AK151" s="18"/>
    </row>
    <row r="152" spans="1:37" s="92" customFormat="1" x14ac:dyDescent="0.35">
      <c r="A152" s="118"/>
      <c r="B152" s="120"/>
      <c r="C152" s="243" t="str">
        <f>IF(E152="","",C150+1)</f>
        <v/>
      </c>
      <c r="D152" s="46"/>
      <c r="E152" s="4"/>
      <c r="F152" s="119"/>
      <c r="H152" s="120"/>
      <c r="I152" s="16">
        <v>0</v>
      </c>
      <c r="J152" s="119"/>
      <c r="L152" s="120"/>
      <c r="M152" s="15">
        <v>0</v>
      </c>
      <c r="N152" s="119"/>
      <c r="P152" s="120"/>
      <c r="Q152" s="518">
        <f>$I152*$M152*-1</f>
        <v>0</v>
      </c>
      <c r="R152" s="119"/>
    </row>
    <row r="153" spans="1:37" ht="5.15" customHeight="1" x14ac:dyDescent="0.35">
      <c r="A153" s="115"/>
      <c r="B153" s="29"/>
      <c r="C153" s="46"/>
      <c r="D153" s="32"/>
      <c r="E153" s="32"/>
      <c r="F153" s="36"/>
      <c r="H153" s="29"/>
      <c r="I153" s="545"/>
      <c r="J153" s="36"/>
      <c r="L153" s="29"/>
      <c r="M153" s="139"/>
      <c r="N153" s="36"/>
      <c r="P153" s="29"/>
      <c r="Q153" s="185"/>
      <c r="R153" s="36"/>
      <c r="AK153" s="18"/>
    </row>
    <row r="154" spans="1:37" s="92" customFormat="1" x14ac:dyDescent="0.35">
      <c r="A154" s="118"/>
      <c r="B154" s="120"/>
      <c r="C154" s="243" t="str">
        <f>IF(E154="","",C152+1)</f>
        <v/>
      </c>
      <c r="D154" s="46"/>
      <c r="E154" s="4"/>
      <c r="F154" s="119"/>
      <c r="H154" s="120"/>
      <c r="I154" s="16">
        <v>0</v>
      </c>
      <c r="J154" s="119"/>
      <c r="L154" s="120"/>
      <c r="M154" s="15">
        <v>0</v>
      </c>
      <c r="N154" s="119"/>
      <c r="P154" s="120"/>
      <c r="Q154" s="518">
        <f>$I154*$M154*-1</f>
        <v>0</v>
      </c>
      <c r="R154" s="119"/>
    </row>
    <row r="155" spans="1:37" ht="5.15" customHeight="1" x14ac:dyDescent="0.35">
      <c r="A155" s="115"/>
      <c r="B155" s="29"/>
      <c r="C155" s="46"/>
      <c r="D155" s="32"/>
      <c r="E155" s="32"/>
      <c r="F155" s="36"/>
      <c r="H155" s="29"/>
      <c r="I155" s="545"/>
      <c r="J155" s="36"/>
      <c r="L155" s="29"/>
      <c r="M155" s="139"/>
      <c r="N155" s="36"/>
      <c r="P155" s="29"/>
      <c r="Q155" s="185"/>
      <c r="R155" s="36"/>
      <c r="AK155" s="18"/>
    </row>
    <row r="156" spans="1:37" s="92" customFormat="1" x14ac:dyDescent="0.35">
      <c r="A156" s="118"/>
      <c r="B156" s="120"/>
      <c r="C156" s="243" t="str">
        <f>IF(E156="","",C154+1)</f>
        <v/>
      </c>
      <c r="D156" s="46"/>
      <c r="E156" s="4"/>
      <c r="F156" s="119"/>
      <c r="H156" s="120"/>
      <c r="I156" s="16">
        <v>0</v>
      </c>
      <c r="J156" s="119"/>
      <c r="L156" s="120"/>
      <c r="M156" s="15">
        <v>0</v>
      </c>
      <c r="N156" s="119"/>
      <c r="P156" s="120"/>
      <c r="Q156" s="518">
        <f>$I156*$M156*-1</f>
        <v>0</v>
      </c>
      <c r="R156" s="119"/>
    </row>
    <row r="157" spans="1:37" ht="5.15" customHeight="1" x14ac:dyDescent="0.35">
      <c r="A157" s="115"/>
      <c r="B157" s="29"/>
      <c r="C157" s="46"/>
      <c r="D157" s="32"/>
      <c r="E157" s="32"/>
      <c r="F157" s="36"/>
      <c r="H157" s="29"/>
      <c r="I157" s="545"/>
      <c r="J157" s="36"/>
      <c r="L157" s="29"/>
      <c r="M157" s="139"/>
      <c r="N157" s="36"/>
      <c r="P157" s="29"/>
      <c r="Q157" s="185"/>
      <c r="R157" s="36"/>
      <c r="AK157" s="18"/>
    </row>
    <row r="158" spans="1:37" s="92" customFormat="1" x14ac:dyDescent="0.35">
      <c r="A158" s="118"/>
      <c r="B158" s="120"/>
      <c r="C158" s="243" t="str">
        <f>IF(E158="","",C156+1)</f>
        <v/>
      </c>
      <c r="D158" s="46"/>
      <c r="E158" s="4"/>
      <c r="F158" s="119"/>
      <c r="H158" s="120"/>
      <c r="I158" s="16">
        <v>0</v>
      </c>
      <c r="J158" s="119"/>
      <c r="L158" s="120"/>
      <c r="M158" s="15">
        <v>0</v>
      </c>
      <c r="N158" s="119"/>
      <c r="P158" s="120"/>
      <c r="Q158" s="518">
        <f>$I158*$M158*-1</f>
        <v>0</v>
      </c>
      <c r="R158" s="119"/>
    </row>
    <row r="159" spans="1:37" ht="5.15" customHeight="1" x14ac:dyDescent="0.35">
      <c r="A159" s="115"/>
      <c r="B159" s="29"/>
      <c r="C159" s="46"/>
      <c r="D159" s="32"/>
      <c r="E159" s="32"/>
      <c r="F159" s="36"/>
      <c r="H159" s="29"/>
      <c r="I159" s="545"/>
      <c r="J159" s="36"/>
      <c r="L159" s="29"/>
      <c r="M159" s="139"/>
      <c r="N159" s="36"/>
      <c r="P159" s="29"/>
      <c r="Q159" s="185"/>
      <c r="R159" s="36"/>
      <c r="AK159" s="18"/>
    </row>
    <row r="160" spans="1:37" s="92" customFormat="1" x14ac:dyDescent="0.35">
      <c r="A160" s="118"/>
      <c r="B160" s="120"/>
      <c r="C160" s="243" t="str">
        <f>IF(E160="","",C158+1)</f>
        <v/>
      </c>
      <c r="D160" s="46"/>
      <c r="E160" s="4"/>
      <c r="F160" s="119"/>
      <c r="H160" s="120"/>
      <c r="I160" s="16">
        <v>0</v>
      </c>
      <c r="J160" s="119"/>
      <c r="L160" s="120"/>
      <c r="M160" s="15">
        <v>0</v>
      </c>
      <c r="N160" s="119"/>
      <c r="P160" s="120"/>
      <c r="Q160" s="518">
        <f>$I160*$M160*-1</f>
        <v>0</v>
      </c>
      <c r="R160" s="119"/>
    </row>
    <row r="161" spans="1:37" ht="5.15" customHeight="1" x14ac:dyDescent="0.35">
      <c r="A161" s="115"/>
      <c r="B161" s="29"/>
      <c r="C161" s="46"/>
      <c r="D161" s="32"/>
      <c r="E161" s="32"/>
      <c r="F161" s="36"/>
      <c r="H161" s="29"/>
      <c r="I161" s="545"/>
      <c r="J161" s="36"/>
      <c r="L161" s="29"/>
      <c r="M161" s="139"/>
      <c r="N161" s="36"/>
      <c r="P161" s="29"/>
      <c r="Q161" s="185"/>
      <c r="R161" s="36"/>
      <c r="AK161" s="18"/>
    </row>
    <row r="162" spans="1:37" s="92" customFormat="1" x14ac:dyDescent="0.35">
      <c r="A162" s="118"/>
      <c r="B162" s="120"/>
      <c r="C162" s="243" t="str">
        <f>IF(E162="","",C160+1)</f>
        <v/>
      </c>
      <c r="D162" s="46"/>
      <c r="E162" s="4"/>
      <c r="F162" s="119"/>
      <c r="H162" s="120"/>
      <c r="I162" s="16">
        <v>0</v>
      </c>
      <c r="J162" s="119"/>
      <c r="L162" s="120"/>
      <c r="M162" s="15">
        <v>0</v>
      </c>
      <c r="N162" s="119"/>
      <c r="P162" s="120"/>
      <c r="Q162" s="518">
        <f>$I162*$M162*-1</f>
        <v>0</v>
      </c>
      <c r="R162" s="119"/>
    </row>
    <row r="163" spans="1:37" ht="5.15" customHeight="1" x14ac:dyDescent="0.35">
      <c r="A163" s="115"/>
      <c r="B163" s="29"/>
      <c r="C163" s="46"/>
      <c r="D163" s="32"/>
      <c r="E163" s="32"/>
      <c r="F163" s="36"/>
      <c r="H163" s="29"/>
      <c r="I163" s="545"/>
      <c r="J163" s="36"/>
      <c r="L163" s="29"/>
      <c r="M163" s="139"/>
      <c r="N163" s="36"/>
      <c r="P163" s="29"/>
      <c r="Q163" s="185"/>
      <c r="R163" s="36"/>
      <c r="AK163" s="18"/>
    </row>
    <row r="164" spans="1:37" s="92" customFormat="1" x14ac:dyDescent="0.35">
      <c r="A164" s="118"/>
      <c r="B164" s="120"/>
      <c r="C164" s="243" t="str">
        <f>IF(E164="","",C162+1)</f>
        <v/>
      </c>
      <c r="D164" s="46"/>
      <c r="E164" s="4"/>
      <c r="F164" s="119"/>
      <c r="H164" s="120"/>
      <c r="I164" s="16">
        <v>0</v>
      </c>
      <c r="J164" s="119"/>
      <c r="L164" s="120"/>
      <c r="M164" s="15">
        <v>0</v>
      </c>
      <c r="N164" s="119"/>
      <c r="P164" s="120"/>
      <c r="Q164" s="518">
        <f>$I164*$M164*-1</f>
        <v>0</v>
      </c>
      <c r="R164" s="119"/>
    </row>
    <row r="165" spans="1:37" ht="5.15" customHeight="1" x14ac:dyDescent="0.35">
      <c r="A165" s="115"/>
      <c r="B165" s="29"/>
      <c r="C165" s="46"/>
      <c r="D165" s="32"/>
      <c r="E165" s="32"/>
      <c r="F165" s="36"/>
      <c r="H165" s="29"/>
      <c r="I165" s="545"/>
      <c r="J165" s="36"/>
      <c r="L165" s="29"/>
      <c r="M165" s="139"/>
      <c r="N165" s="36"/>
      <c r="P165" s="29"/>
      <c r="Q165" s="185"/>
      <c r="R165" s="36"/>
      <c r="AK165" s="18"/>
    </row>
    <row r="166" spans="1:37" s="92" customFormat="1" x14ac:dyDescent="0.35">
      <c r="A166" s="118"/>
      <c r="B166" s="120"/>
      <c r="C166" s="243" t="str">
        <f>IF(E166="","",C164+1)</f>
        <v/>
      </c>
      <c r="D166" s="46"/>
      <c r="E166" s="4"/>
      <c r="F166" s="119"/>
      <c r="H166" s="120"/>
      <c r="I166" s="16">
        <v>0</v>
      </c>
      <c r="J166" s="119"/>
      <c r="L166" s="120"/>
      <c r="M166" s="15">
        <v>0</v>
      </c>
      <c r="N166" s="119"/>
      <c r="P166" s="120"/>
      <c r="Q166" s="518">
        <f>$I166*$M166*-1</f>
        <v>0</v>
      </c>
      <c r="R166" s="119"/>
    </row>
    <row r="167" spans="1:37" ht="5.15" customHeight="1" x14ac:dyDescent="0.35">
      <c r="A167" s="115"/>
      <c r="B167" s="29"/>
      <c r="C167" s="46"/>
      <c r="D167" s="32"/>
      <c r="E167" s="32"/>
      <c r="F167" s="36"/>
      <c r="H167" s="29"/>
      <c r="I167" s="545"/>
      <c r="J167" s="36"/>
      <c r="L167" s="29"/>
      <c r="M167" s="139"/>
      <c r="N167" s="36"/>
      <c r="P167" s="29"/>
      <c r="Q167" s="185"/>
      <c r="R167" s="36"/>
      <c r="AK167" s="18"/>
    </row>
    <row r="168" spans="1:37" s="92" customFormat="1" x14ac:dyDescent="0.35">
      <c r="A168" s="118"/>
      <c r="B168" s="120"/>
      <c r="C168" s="243" t="str">
        <f>IF(E168="","",C166+1)</f>
        <v/>
      </c>
      <c r="D168" s="46"/>
      <c r="E168" s="4"/>
      <c r="F168" s="119"/>
      <c r="H168" s="120"/>
      <c r="I168" s="16">
        <v>0</v>
      </c>
      <c r="J168" s="119"/>
      <c r="L168" s="120"/>
      <c r="M168" s="15">
        <v>0</v>
      </c>
      <c r="N168" s="119"/>
      <c r="P168" s="120"/>
      <c r="Q168" s="518">
        <f>$I168*$M168*-1</f>
        <v>0</v>
      </c>
      <c r="R168" s="119"/>
    </row>
    <row r="169" spans="1:37" ht="5.15" customHeight="1" thickBot="1" x14ac:dyDescent="0.4">
      <c r="A169" s="115"/>
      <c r="B169" s="29"/>
      <c r="C169" s="46"/>
      <c r="D169" s="32"/>
      <c r="E169" s="32"/>
      <c r="F169" s="36"/>
      <c r="H169" s="29"/>
      <c r="I169" s="32"/>
      <c r="J169" s="36"/>
      <c r="L169" s="29"/>
      <c r="M169" s="139"/>
      <c r="N169" s="36"/>
      <c r="P169" s="29"/>
      <c r="Q169" s="185"/>
      <c r="R169" s="81"/>
      <c r="AK169" s="18"/>
    </row>
    <row r="170" spans="1:37" ht="15" thickBot="1" x14ac:dyDescent="0.4">
      <c r="A170" s="522"/>
      <c r="B170" s="522"/>
      <c r="C170" s="515"/>
      <c r="D170" s="515"/>
      <c r="E170" s="515"/>
      <c r="F170" s="515"/>
      <c r="G170" s="515"/>
      <c r="H170" s="515"/>
      <c r="I170" s="515"/>
      <c r="J170" s="515"/>
      <c r="K170" s="515"/>
      <c r="L170" s="515"/>
      <c r="M170" s="230">
        <f>SUM(M18:M168)</f>
        <v>0</v>
      </c>
      <c r="N170" s="515"/>
      <c r="O170" s="515"/>
      <c r="P170" s="515"/>
      <c r="Q170" s="240">
        <f>SUM(Q18:Q168)</f>
        <v>0</v>
      </c>
    </row>
  </sheetData>
  <sheetProtection algorithmName="SHA-512" hashValue="gLhNeLf90OhfSVAT8zG3y8hlVJZrPwwUOo0ZRU3PHQ1dpjvBdrL6NAY6u9eytYzUwTay5HM9Ts1UxWsB8qujgQ==" saltValue="arqHyqPiU00URt+mP/nHjQ==" spinCount="100000" sheet="1" objects="1" scenarios="1"/>
  <mergeCells count="19">
    <mergeCell ref="B13:C16"/>
    <mergeCell ref="E13:F16"/>
    <mergeCell ref="H13:J16"/>
    <mergeCell ref="M10:N10"/>
    <mergeCell ref="P13:R16"/>
    <mergeCell ref="L13:N16"/>
    <mergeCell ref="B2:V3"/>
    <mergeCell ref="B5:N5"/>
    <mergeCell ref="M6:N6"/>
    <mergeCell ref="M7:N7"/>
    <mergeCell ref="M9:N9"/>
    <mergeCell ref="M8:N8"/>
    <mergeCell ref="B8:C8"/>
    <mergeCell ref="F9:I9"/>
    <mergeCell ref="B7:C7"/>
    <mergeCell ref="F7:I7"/>
    <mergeCell ref="P8:V10"/>
    <mergeCell ref="P5:V7"/>
    <mergeCell ref="B10:C10"/>
  </mergeCells>
  <hyperlinks>
    <hyperlink ref="P13:R16" location="SMP!P8" display="TOTAL FISCAL ACTION FOR SITE:" xr:uid="{00000000-0004-0000-0F00-000000000000}"/>
  </hyperlink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P53"/>
  <sheetViews>
    <sheetView zoomScale="85" zoomScaleNormal="85" zoomScalePageLayoutView="85" workbookViewId="0">
      <selection sqref="A1:XFD1"/>
    </sheetView>
  </sheetViews>
  <sheetFormatPr defaultColWidth="8.7265625" defaultRowHeight="14.5" x14ac:dyDescent="0.35"/>
  <cols>
    <col min="1" max="1" width="0.7265625" style="18" customWidth="1"/>
    <col min="2" max="2" width="2.7265625" style="18" customWidth="1"/>
    <col min="3" max="9" width="8.7265625" style="18"/>
    <col min="10" max="10" width="15.7265625" style="18" customWidth="1"/>
    <col min="11" max="11" width="0.7265625" style="18" customWidth="1"/>
    <col min="12" max="12" width="15.7265625" style="18" customWidth="1"/>
    <col min="13" max="13" width="0.7265625" style="18" customWidth="1"/>
    <col min="14" max="14" width="15.7265625" style="18" customWidth="1"/>
    <col min="15" max="16" width="0.7265625" style="18" customWidth="1"/>
    <col min="17" max="16384" width="8.7265625" style="18"/>
  </cols>
  <sheetData>
    <row r="1" spans="1:16" ht="18.5" x14ac:dyDescent="0.45">
      <c r="A1" s="617" t="s">
        <v>10</v>
      </c>
      <c r="B1" s="618"/>
      <c r="C1" s="618"/>
      <c r="D1" s="618"/>
      <c r="E1" s="618"/>
      <c r="F1" s="618"/>
      <c r="G1" s="618"/>
      <c r="H1" s="618"/>
      <c r="I1" s="618"/>
      <c r="J1" s="618"/>
      <c r="K1" s="618"/>
      <c r="L1" s="618"/>
      <c r="M1" s="618"/>
      <c r="N1" s="618"/>
      <c r="O1" s="618"/>
      <c r="P1" s="619"/>
    </row>
    <row r="2" spans="1:16" ht="16" thickBot="1" x14ac:dyDescent="0.4">
      <c r="A2" s="620" t="s">
        <v>11</v>
      </c>
      <c r="B2" s="621"/>
      <c r="C2" s="621"/>
      <c r="D2" s="621"/>
      <c r="E2" s="621"/>
      <c r="F2" s="621"/>
      <c r="G2" s="621"/>
      <c r="H2" s="621"/>
      <c r="I2" s="621"/>
      <c r="J2" s="621"/>
      <c r="K2" s="621"/>
      <c r="L2" s="621"/>
      <c r="M2" s="621"/>
      <c r="N2" s="621"/>
      <c r="O2" s="621"/>
      <c r="P2" s="622"/>
    </row>
    <row r="3" spans="1:16" ht="5.15" customHeight="1" thickBot="1" x14ac:dyDescent="0.4">
      <c r="A3" s="546"/>
      <c r="B3" s="25"/>
      <c r="C3" s="25"/>
      <c r="D3" s="25"/>
      <c r="E3" s="25"/>
      <c r="F3" s="25"/>
      <c r="G3" s="25"/>
      <c r="H3" s="25"/>
      <c r="I3" s="25"/>
      <c r="J3" s="25"/>
      <c r="K3" s="25"/>
      <c r="L3" s="25"/>
      <c r="M3" s="25"/>
      <c r="N3" s="25"/>
      <c r="O3" s="25"/>
      <c r="P3" s="547"/>
    </row>
    <row r="4" spans="1:16" ht="16" thickBot="1" x14ac:dyDescent="0.4">
      <c r="A4" s="546"/>
      <c r="B4" s="638" t="s">
        <v>6</v>
      </c>
      <c r="C4" s="639"/>
      <c r="D4" s="639"/>
      <c r="E4" s="639"/>
      <c r="F4" s="639"/>
      <c r="G4" s="639"/>
      <c r="H4" s="639"/>
      <c r="I4" s="639"/>
      <c r="J4" s="639"/>
      <c r="K4" s="639"/>
      <c r="L4" s="639"/>
      <c r="M4" s="639"/>
      <c r="N4" s="639"/>
      <c r="O4" s="640"/>
      <c r="P4" s="547"/>
    </row>
    <row r="5" spans="1:16" ht="15.5" x14ac:dyDescent="0.35">
      <c r="A5" s="546"/>
      <c r="B5" s="548"/>
      <c r="C5" s="23"/>
      <c r="D5" s="23"/>
      <c r="E5" s="23"/>
      <c r="F5" s="23"/>
      <c r="G5" s="23"/>
      <c r="H5" s="23"/>
      <c r="I5" s="23"/>
      <c r="J5" s="23"/>
      <c r="K5" s="23"/>
      <c r="L5" s="23"/>
      <c r="M5" s="23"/>
      <c r="N5" s="23"/>
      <c r="O5" s="24"/>
      <c r="P5" s="547"/>
    </row>
    <row r="6" spans="1:16" ht="15.5" x14ac:dyDescent="0.35">
      <c r="A6" s="546"/>
      <c r="B6" s="483"/>
      <c r="C6" s="744" t="s">
        <v>7</v>
      </c>
      <c r="D6" s="744"/>
      <c r="E6" s="744"/>
      <c r="F6" s="744"/>
      <c r="G6" s="744"/>
      <c r="H6" s="744"/>
      <c r="I6" s="484"/>
      <c r="J6" s="556" t="str">
        <f>IF('NSLP - Standard'!$F$7="","",'NSLP - Standard'!$F$7)</f>
        <v/>
      </c>
      <c r="K6" s="484"/>
      <c r="L6" s="45" t="s">
        <v>23</v>
      </c>
      <c r="M6" s="484"/>
      <c r="N6" s="32"/>
      <c r="O6" s="485"/>
      <c r="P6" s="547"/>
    </row>
    <row r="7" spans="1:16" ht="15.5" x14ac:dyDescent="0.35">
      <c r="A7" s="546"/>
      <c r="B7" s="483"/>
      <c r="C7" s="57"/>
      <c r="D7" s="57"/>
      <c r="E7" s="57"/>
      <c r="F7" s="57"/>
      <c r="G7" s="57"/>
      <c r="H7" s="57"/>
      <c r="I7" s="484"/>
      <c r="J7" s="549"/>
      <c r="K7" s="484"/>
      <c r="L7" s="557" t="str">
        <f>CHOOSE('NSLP - Standard'!$C$10,"All","Review Period","Day of Review","Other")</f>
        <v>All</v>
      </c>
      <c r="M7" s="484"/>
      <c r="N7" s="32"/>
      <c r="O7" s="485"/>
      <c r="P7" s="547"/>
    </row>
    <row r="8" spans="1:16" ht="15.5" x14ac:dyDescent="0.35">
      <c r="A8" s="546"/>
      <c r="B8" s="483"/>
      <c r="C8" s="57" t="s">
        <v>8</v>
      </c>
      <c r="D8" s="57"/>
      <c r="E8" s="57"/>
      <c r="F8" s="57"/>
      <c r="G8" s="57"/>
      <c r="H8" s="57"/>
      <c r="I8" s="484"/>
      <c r="J8" s="556" t="str">
        <f>IF('NSLP - Standard'!$F$9="","",'NSLP - Standard'!$F$9)</f>
        <v/>
      </c>
      <c r="K8" s="484"/>
      <c r="L8" s="484"/>
      <c r="M8" s="484"/>
      <c r="N8" s="484"/>
      <c r="O8" s="485"/>
      <c r="P8" s="547"/>
    </row>
    <row r="9" spans="1:16" ht="16" thickBot="1" x14ac:dyDescent="0.4">
      <c r="A9" s="546"/>
      <c r="B9" s="79"/>
      <c r="C9" s="77"/>
      <c r="D9" s="77"/>
      <c r="E9" s="77"/>
      <c r="F9" s="77"/>
      <c r="G9" s="77"/>
      <c r="H9" s="77"/>
      <c r="I9" s="77"/>
      <c r="J9" s="77"/>
      <c r="K9" s="77"/>
      <c r="L9" s="77"/>
      <c r="M9" s="77"/>
      <c r="N9" s="77"/>
      <c r="O9" s="78"/>
      <c r="P9" s="547"/>
    </row>
    <row r="10" spans="1:16" ht="5.15" customHeight="1" thickBot="1" x14ac:dyDescent="0.4">
      <c r="A10" s="546"/>
      <c r="B10" s="25"/>
      <c r="C10" s="25"/>
      <c r="D10" s="25"/>
      <c r="E10" s="25"/>
      <c r="F10" s="25"/>
      <c r="G10" s="25"/>
      <c r="H10" s="25"/>
      <c r="I10" s="25"/>
      <c r="J10" s="25"/>
      <c r="K10" s="25"/>
      <c r="L10" s="25"/>
      <c r="M10" s="25"/>
      <c r="N10" s="25"/>
      <c r="O10" s="25"/>
      <c r="P10" s="547"/>
    </row>
    <row r="11" spans="1:16" ht="15" thickBot="1" x14ac:dyDescent="0.4">
      <c r="A11" s="315"/>
      <c r="B11" s="638" t="s">
        <v>19</v>
      </c>
      <c r="C11" s="639"/>
      <c r="D11" s="639"/>
      <c r="E11" s="639"/>
      <c r="F11" s="639"/>
      <c r="G11" s="639"/>
      <c r="H11" s="639"/>
      <c r="I11" s="639"/>
      <c r="J11" s="639"/>
      <c r="K11" s="639"/>
      <c r="L11" s="639"/>
      <c r="M11" s="639"/>
      <c r="N11" s="639"/>
      <c r="O11" s="640"/>
      <c r="P11" s="115"/>
    </row>
    <row r="12" spans="1:16" x14ac:dyDescent="0.35">
      <c r="A12" s="315"/>
      <c r="B12" s="29"/>
      <c r="C12" s="32"/>
      <c r="D12" s="32"/>
      <c r="E12" s="32"/>
      <c r="F12" s="32"/>
      <c r="G12" s="32"/>
      <c r="H12" s="32"/>
      <c r="I12" s="32"/>
      <c r="J12" s="32"/>
      <c r="K12" s="32"/>
      <c r="L12" s="32"/>
      <c r="M12" s="32"/>
      <c r="N12" s="32"/>
      <c r="O12" s="36"/>
      <c r="P12" s="115"/>
    </row>
    <row r="13" spans="1:16" x14ac:dyDescent="0.35">
      <c r="A13" s="315"/>
      <c r="B13" s="29"/>
      <c r="C13" s="32"/>
      <c r="D13" s="32"/>
      <c r="E13" s="32"/>
      <c r="F13" s="32"/>
      <c r="G13" s="32"/>
      <c r="H13" s="32"/>
      <c r="I13" s="32"/>
      <c r="J13" s="46" t="s">
        <v>5</v>
      </c>
      <c r="K13" s="32"/>
      <c r="L13" s="32"/>
      <c r="M13" s="32"/>
      <c r="N13" s="32"/>
      <c r="O13" s="36"/>
      <c r="P13" s="115"/>
    </row>
    <row r="14" spans="1:16" x14ac:dyDescent="0.35">
      <c r="A14" s="315"/>
      <c r="B14" s="29"/>
      <c r="C14" s="745" t="s">
        <v>12</v>
      </c>
      <c r="D14" s="745"/>
      <c r="E14" s="745"/>
      <c r="F14" s="745"/>
      <c r="G14" s="745"/>
      <c r="H14" s="745"/>
      <c r="I14" s="746"/>
      <c r="J14" s="558">
        <f>SUM('NSLP - Standard'!DN218+'NSLP - Standard'!DP218+'NSLP - Standard'!DR218)-SUM('NSLP - Standard'!BM218+'NSLP - Standard'!BO218+'NSLP - Standard'!BQ218)+SUM('NSLP-Std RECALC '!EH120+'NSLP-Std RECALC '!EJ120+'NSLP-Std RECALC '!EL120)-SUM('NSLP-Std RECALC '!CW120+'NSLP-Std RECALC '!CY120+'NSLP-Std RECALC '!DA120)</f>
        <v>0</v>
      </c>
      <c r="K14" s="32"/>
      <c r="L14" s="32"/>
      <c r="M14" s="32"/>
      <c r="N14" s="32"/>
      <c r="O14" s="36"/>
      <c r="P14" s="115"/>
    </row>
    <row r="15" spans="1:16" x14ac:dyDescent="0.35">
      <c r="A15" s="315"/>
      <c r="B15" s="29"/>
      <c r="C15" s="550"/>
      <c r="D15" s="550"/>
      <c r="E15" s="550"/>
      <c r="F15" s="550"/>
      <c r="G15" s="550"/>
      <c r="H15" s="550"/>
      <c r="I15" s="550"/>
      <c r="J15" s="551"/>
      <c r="K15" s="32"/>
      <c r="L15" s="32"/>
      <c r="M15" s="32"/>
      <c r="N15" s="32"/>
      <c r="O15" s="36"/>
      <c r="P15" s="115"/>
    </row>
    <row r="16" spans="1:16" x14ac:dyDescent="0.35">
      <c r="A16" s="315"/>
      <c r="B16" s="29"/>
      <c r="C16" s="32"/>
      <c r="D16" s="32"/>
      <c r="E16" s="32"/>
      <c r="F16" s="32"/>
      <c r="G16" s="32"/>
      <c r="H16" s="32"/>
      <c r="I16" s="32"/>
      <c r="J16" s="124" t="s">
        <v>5</v>
      </c>
      <c r="K16" s="32"/>
      <c r="L16" s="32"/>
      <c r="M16" s="32"/>
      <c r="N16" s="32"/>
      <c r="O16" s="36"/>
      <c r="P16" s="115"/>
    </row>
    <row r="17" spans="1:16" x14ac:dyDescent="0.35">
      <c r="A17" s="315"/>
      <c r="B17" s="29"/>
      <c r="C17" s="745" t="s">
        <v>202</v>
      </c>
      <c r="D17" s="745"/>
      <c r="E17" s="745"/>
      <c r="F17" s="745"/>
      <c r="G17" s="745"/>
      <c r="H17" s="745"/>
      <c r="I17" s="746"/>
      <c r="J17" s="558">
        <f>SUM('SSO - NSLP (Closed and Migrant)'!DN218+'SSO - NSLP (Closed and Migrant)'!DP218+'SSO - NSLP (Closed and Migrant)'!DR218)-SUM('SSO - NSLP (Closed and Migrant)'!BM218+'SSO - NSLP (Closed and Migrant)'!BO218+'SSO - NSLP (Closed and Migrant)'!BQ218)+SUM('SSO-NSLP RECALC '!EO120+'SSO-NSLP RECALC '!EQ120+'SSO-NSLP RECALC '!ES120-SUM('SSO-NSLP RECALC '!CX120+'SSO-NSLP RECALC '!CZ120+'SSO-NSLP RECALC '!DB120))</f>
        <v>0</v>
      </c>
      <c r="K17" s="32"/>
      <c r="L17" s="32"/>
      <c r="M17" s="32"/>
      <c r="N17" s="32"/>
      <c r="O17" s="36"/>
      <c r="P17" s="115"/>
    </row>
    <row r="18" spans="1:16" x14ac:dyDescent="0.35">
      <c r="A18" s="315"/>
      <c r="B18" s="29"/>
      <c r="C18" s="550"/>
      <c r="D18" s="550"/>
      <c r="E18" s="550"/>
      <c r="F18" s="550"/>
      <c r="G18" s="550"/>
      <c r="H18" s="550"/>
      <c r="I18" s="550"/>
      <c r="J18" s="551"/>
      <c r="K18" s="32"/>
      <c r="L18" s="32"/>
      <c r="M18" s="32"/>
      <c r="N18" s="32"/>
      <c r="O18" s="36"/>
      <c r="P18" s="115"/>
    </row>
    <row r="19" spans="1:16" x14ac:dyDescent="0.35">
      <c r="A19" s="315"/>
      <c r="B19" s="29"/>
      <c r="C19" s="32"/>
      <c r="D19" s="32"/>
      <c r="E19" s="32"/>
      <c r="F19" s="32"/>
      <c r="G19" s="32"/>
      <c r="H19" s="32"/>
      <c r="I19" s="32"/>
      <c r="J19" s="124" t="s">
        <v>5</v>
      </c>
      <c r="K19" s="32"/>
      <c r="L19" s="32"/>
      <c r="M19" s="32"/>
      <c r="N19" s="32"/>
      <c r="O19" s="36"/>
      <c r="P19" s="115"/>
    </row>
    <row r="20" spans="1:16" x14ac:dyDescent="0.35">
      <c r="A20" s="315"/>
      <c r="B20" s="29"/>
      <c r="C20" s="745" t="s">
        <v>36</v>
      </c>
      <c r="D20" s="745"/>
      <c r="E20" s="745"/>
      <c r="F20" s="745"/>
      <c r="G20" s="745"/>
      <c r="H20" s="745"/>
      <c r="I20" s="746"/>
      <c r="J20" s="558">
        <f>SUM('NSLP - P2 &amp; CEP'!BY170+'NSLP - P2 &amp; CEP RECALC'!CS120)</f>
        <v>0</v>
      </c>
      <c r="K20" s="32"/>
      <c r="L20" s="32"/>
      <c r="M20" s="32"/>
      <c r="N20" s="32"/>
      <c r="O20" s="36"/>
      <c r="P20" s="115"/>
    </row>
    <row r="21" spans="1:16" x14ac:dyDescent="0.35">
      <c r="A21" s="315"/>
      <c r="B21" s="29"/>
      <c r="C21" s="550"/>
      <c r="D21" s="550"/>
      <c r="E21" s="550"/>
      <c r="F21" s="550"/>
      <c r="G21" s="550"/>
      <c r="H21" s="550"/>
      <c r="I21" s="550"/>
      <c r="J21" s="551"/>
      <c r="K21" s="32"/>
      <c r="L21" s="32"/>
      <c r="M21" s="32"/>
      <c r="N21" s="32"/>
      <c r="O21" s="36"/>
      <c r="P21" s="115"/>
    </row>
    <row r="22" spans="1:16" x14ac:dyDescent="0.35">
      <c r="A22" s="315"/>
      <c r="B22" s="29"/>
      <c r="C22" s="32"/>
      <c r="D22" s="32"/>
      <c r="E22" s="32"/>
      <c r="F22" s="32"/>
      <c r="G22" s="32"/>
      <c r="H22" s="32"/>
      <c r="I22" s="32"/>
      <c r="J22" s="124" t="s">
        <v>5</v>
      </c>
      <c r="K22" s="32"/>
      <c r="L22" s="32"/>
      <c r="M22" s="32"/>
      <c r="N22" s="32"/>
      <c r="O22" s="36"/>
      <c r="P22" s="115"/>
    </row>
    <row r="23" spans="1:16" x14ac:dyDescent="0.35">
      <c r="A23" s="315"/>
      <c r="B23" s="29"/>
      <c r="C23" s="745" t="s">
        <v>13</v>
      </c>
      <c r="D23" s="745"/>
      <c r="E23" s="745"/>
      <c r="F23" s="745"/>
      <c r="G23" s="745"/>
      <c r="H23" s="745"/>
      <c r="I23" s="746"/>
      <c r="J23" s="558">
        <f>('NSLP - P3'!BC170)</f>
        <v>0</v>
      </c>
      <c r="K23" s="32"/>
      <c r="L23" s="32"/>
      <c r="M23" s="32"/>
      <c r="N23" s="32"/>
      <c r="O23" s="36"/>
      <c r="P23" s="115"/>
    </row>
    <row r="24" spans="1:16" x14ac:dyDescent="0.35">
      <c r="A24" s="315"/>
      <c r="B24" s="29"/>
      <c r="C24" s="550"/>
      <c r="D24" s="550"/>
      <c r="E24" s="550"/>
      <c r="F24" s="550"/>
      <c r="G24" s="550"/>
      <c r="H24" s="550"/>
      <c r="I24" s="550"/>
      <c r="J24" s="551"/>
      <c r="K24" s="32"/>
      <c r="L24" s="32"/>
      <c r="M24" s="32"/>
      <c r="N24" s="32"/>
      <c r="O24" s="36"/>
      <c r="P24" s="115"/>
    </row>
    <row r="25" spans="1:16" x14ac:dyDescent="0.35">
      <c r="A25" s="315"/>
      <c r="B25" s="29"/>
      <c r="C25" s="550"/>
      <c r="D25" s="550"/>
      <c r="E25" s="550"/>
      <c r="F25" s="550"/>
      <c r="G25" s="550"/>
      <c r="H25" s="550"/>
      <c r="I25" s="550"/>
      <c r="J25" s="124" t="s">
        <v>5</v>
      </c>
      <c r="K25" s="32"/>
      <c r="L25" s="32"/>
      <c r="M25" s="32"/>
      <c r="N25" s="32"/>
      <c r="O25" s="36"/>
      <c r="P25" s="115"/>
    </row>
    <row r="26" spans="1:16" x14ac:dyDescent="0.35">
      <c r="A26" s="315"/>
      <c r="B26" s="29"/>
      <c r="C26" s="550" t="s">
        <v>155</v>
      </c>
      <c r="D26" s="550"/>
      <c r="E26" s="550"/>
      <c r="F26" s="550"/>
      <c r="G26" s="550"/>
      <c r="H26" s="550"/>
      <c r="I26" s="550"/>
      <c r="J26" s="558">
        <f>SUM('NSLP - Standard'!DZ218+'NSLP-Std RECALC '!EU120+'NSLP - P2 &amp; CEP'!CC170+'NSLP - P2 &amp; CEP RECALC'!CW120+'NSLP - P3'!BG170)</f>
        <v>0</v>
      </c>
      <c r="K26" s="32"/>
      <c r="L26" s="32"/>
      <c r="M26" s="32"/>
      <c r="N26" s="32"/>
      <c r="O26" s="36"/>
      <c r="P26" s="115"/>
    </row>
    <row r="27" spans="1:16" x14ac:dyDescent="0.35">
      <c r="A27" s="315"/>
      <c r="B27" s="29"/>
      <c r="C27" s="550"/>
      <c r="D27" s="550"/>
      <c r="E27" s="550"/>
      <c r="F27" s="550"/>
      <c r="G27" s="550"/>
      <c r="H27" s="550"/>
      <c r="I27" s="550"/>
      <c r="J27" s="551"/>
      <c r="K27" s="32"/>
      <c r="L27" s="32"/>
      <c r="M27" s="32"/>
      <c r="N27" s="32"/>
      <c r="O27" s="36"/>
      <c r="P27" s="115"/>
    </row>
    <row r="28" spans="1:16" x14ac:dyDescent="0.35">
      <c r="A28" s="315"/>
      <c r="B28" s="29"/>
      <c r="C28" s="550"/>
      <c r="D28" s="550"/>
      <c r="E28" s="550"/>
      <c r="F28" s="550"/>
      <c r="G28" s="550"/>
      <c r="H28" s="550"/>
      <c r="I28" s="550"/>
      <c r="J28" s="124" t="s">
        <v>5</v>
      </c>
      <c r="K28" s="32"/>
      <c r="L28" s="32"/>
      <c r="M28" s="32"/>
      <c r="N28" s="32"/>
      <c r="O28" s="36"/>
      <c r="P28" s="115"/>
    </row>
    <row r="29" spans="1:16" x14ac:dyDescent="0.35">
      <c r="A29" s="315"/>
      <c r="B29" s="29"/>
      <c r="C29" s="550" t="s">
        <v>156</v>
      </c>
      <c r="D29" s="550"/>
      <c r="E29" s="550"/>
      <c r="F29" s="550"/>
      <c r="G29" s="550"/>
      <c r="H29" s="550"/>
      <c r="I29" s="550"/>
      <c r="J29" s="558">
        <f>SUM('NSLP - Standard'!ET218+'SSO - NSLP (Closed and Migrant)'!EQ218+'NSLP-Std RECALC '!FO120+'SSO-NSLP RECALC '!FR120+'NSLP - P2 &amp; CEP'!CW170+'NSLP - P2 &amp; CEP RECALC'!DQ120+'NSLP - P3'!CA170)</f>
        <v>0</v>
      </c>
      <c r="K29" s="32"/>
      <c r="L29" s="32"/>
      <c r="M29" s="32"/>
      <c r="N29" s="32"/>
      <c r="O29" s="36"/>
      <c r="P29" s="115"/>
    </row>
    <row r="30" spans="1:16" x14ac:dyDescent="0.35">
      <c r="A30" s="315"/>
      <c r="B30" s="29"/>
      <c r="C30" s="550"/>
      <c r="D30" s="550"/>
      <c r="E30" s="550"/>
      <c r="F30" s="550"/>
      <c r="G30" s="550"/>
      <c r="H30" s="550"/>
      <c r="I30" s="550"/>
      <c r="J30" s="551"/>
      <c r="K30" s="32"/>
      <c r="L30" s="32"/>
      <c r="M30" s="32"/>
      <c r="N30" s="32"/>
      <c r="O30" s="36"/>
      <c r="P30" s="115"/>
    </row>
    <row r="31" spans="1:16" ht="15" thickBot="1" x14ac:dyDescent="0.4">
      <c r="A31" s="315"/>
      <c r="B31" s="29"/>
      <c r="C31" s="32"/>
      <c r="D31" s="32"/>
      <c r="E31" s="32"/>
      <c r="F31" s="32"/>
      <c r="G31" s="32"/>
      <c r="H31" s="32"/>
      <c r="I31" s="32"/>
      <c r="J31" s="552" t="s">
        <v>5</v>
      </c>
      <c r="K31" s="32"/>
      <c r="L31" s="32"/>
      <c r="M31" s="32"/>
      <c r="N31" s="32"/>
      <c r="O31" s="36"/>
      <c r="P31" s="115"/>
    </row>
    <row r="32" spans="1:16" ht="15" thickBot="1" x14ac:dyDescent="0.4">
      <c r="A32" s="315"/>
      <c r="B32" s="29"/>
      <c r="C32" s="43" t="s">
        <v>14</v>
      </c>
      <c r="D32" s="43"/>
      <c r="E32" s="43"/>
      <c r="F32" s="43"/>
      <c r="G32" s="43"/>
      <c r="H32" s="43"/>
      <c r="I32" s="43"/>
      <c r="J32" s="559">
        <f>SUM(J14,J17,J20,J23,J26,J29)</f>
        <v>0</v>
      </c>
      <c r="K32" s="32"/>
      <c r="L32" s="32"/>
      <c r="M32" s="32"/>
      <c r="N32" s="32"/>
      <c r="O32" s="36"/>
      <c r="P32" s="115"/>
    </row>
    <row r="33" spans="1:16" x14ac:dyDescent="0.35">
      <c r="A33" s="315"/>
      <c r="B33" s="29"/>
      <c r="C33" s="550"/>
      <c r="D33" s="550"/>
      <c r="E33" s="550"/>
      <c r="F33" s="550"/>
      <c r="G33" s="550"/>
      <c r="H33" s="550"/>
      <c r="I33" s="550"/>
      <c r="J33" s="551"/>
      <c r="K33" s="32"/>
      <c r="L33" s="32"/>
      <c r="M33" s="32"/>
      <c r="N33" s="32"/>
      <c r="O33" s="36"/>
      <c r="P33" s="115"/>
    </row>
    <row r="34" spans="1:16" x14ac:dyDescent="0.35">
      <c r="A34" s="315"/>
      <c r="B34" s="29"/>
      <c r="C34" s="32"/>
      <c r="D34" s="32"/>
      <c r="E34" s="32"/>
      <c r="F34" s="32"/>
      <c r="G34" s="32"/>
      <c r="H34" s="32"/>
      <c r="I34" s="32"/>
      <c r="J34" s="124" t="s">
        <v>5</v>
      </c>
      <c r="K34" s="32"/>
      <c r="L34" s="32"/>
      <c r="M34" s="32"/>
      <c r="N34" s="32"/>
      <c r="O34" s="36"/>
      <c r="P34" s="115"/>
    </row>
    <row r="35" spans="1:16" x14ac:dyDescent="0.35">
      <c r="A35" s="315"/>
      <c r="B35" s="29"/>
      <c r="C35" s="745" t="s">
        <v>15</v>
      </c>
      <c r="D35" s="745"/>
      <c r="E35" s="745"/>
      <c r="F35" s="745"/>
      <c r="G35" s="745"/>
      <c r="H35" s="745"/>
      <c r="I35" s="746"/>
      <c r="J35" s="558">
        <f>SUM('SBP - Standard'!DT218+'SBP-Std RECALC'!EP120)</f>
        <v>0</v>
      </c>
      <c r="K35" s="32"/>
      <c r="L35" s="32"/>
      <c r="M35" s="32"/>
      <c r="N35" s="32"/>
      <c r="O35" s="36"/>
      <c r="P35" s="115"/>
    </row>
    <row r="36" spans="1:16" x14ac:dyDescent="0.35">
      <c r="A36" s="315"/>
      <c r="B36" s="29"/>
      <c r="C36" s="550"/>
      <c r="D36" s="550"/>
      <c r="E36" s="550"/>
      <c r="F36" s="550"/>
      <c r="G36" s="550"/>
      <c r="H36" s="550"/>
      <c r="I36" s="550"/>
      <c r="J36" s="551"/>
      <c r="K36" s="32"/>
      <c r="L36" s="32"/>
      <c r="M36" s="32"/>
      <c r="N36" s="32"/>
      <c r="O36" s="36"/>
      <c r="P36" s="115"/>
    </row>
    <row r="37" spans="1:16" x14ac:dyDescent="0.35">
      <c r="A37" s="315"/>
      <c r="B37" s="29"/>
      <c r="C37" s="32"/>
      <c r="D37" s="32"/>
      <c r="E37" s="32"/>
      <c r="F37" s="32"/>
      <c r="G37" s="32"/>
      <c r="H37" s="32"/>
      <c r="I37" s="32"/>
      <c r="J37" s="124" t="s">
        <v>5</v>
      </c>
      <c r="K37" s="32"/>
      <c r="L37" s="32"/>
      <c r="M37" s="32"/>
      <c r="N37" s="32"/>
      <c r="O37" s="36"/>
      <c r="P37" s="115"/>
    </row>
    <row r="38" spans="1:16" x14ac:dyDescent="0.35">
      <c r="A38" s="315"/>
      <c r="B38" s="29"/>
      <c r="C38" s="745" t="s">
        <v>49</v>
      </c>
      <c r="D38" s="745"/>
      <c r="E38" s="745"/>
      <c r="F38" s="745"/>
      <c r="G38" s="745"/>
      <c r="H38" s="745"/>
      <c r="I38" s="746"/>
      <c r="J38" s="558">
        <f>SUM('SSO - SBP (Closed and Migrant)'!DR218+'SSO-SBP RECALC '!EO120)</f>
        <v>0</v>
      </c>
      <c r="K38" s="32"/>
      <c r="L38" s="32"/>
      <c r="M38" s="32"/>
      <c r="N38" s="32"/>
      <c r="O38" s="36"/>
      <c r="P38" s="115"/>
    </row>
    <row r="39" spans="1:16" x14ac:dyDescent="0.35">
      <c r="A39" s="315"/>
      <c r="B39" s="29"/>
      <c r="C39" s="550"/>
      <c r="D39" s="550"/>
      <c r="E39" s="550"/>
      <c r="F39" s="550"/>
      <c r="G39" s="550"/>
      <c r="H39" s="550"/>
      <c r="I39" s="550"/>
      <c r="J39" s="551"/>
      <c r="K39" s="32"/>
      <c r="L39" s="32"/>
      <c r="M39" s="32"/>
      <c r="N39" s="32"/>
      <c r="O39" s="36"/>
      <c r="P39" s="115"/>
    </row>
    <row r="40" spans="1:16" x14ac:dyDescent="0.35">
      <c r="A40" s="315"/>
      <c r="B40" s="29"/>
      <c r="C40" s="32"/>
      <c r="D40" s="32"/>
      <c r="E40" s="32"/>
      <c r="F40" s="32"/>
      <c r="G40" s="32"/>
      <c r="H40" s="32"/>
      <c r="I40" s="32"/>
      <c r="J40" s="124" t="s">
        <v>5</v>
      </c>
      <c r="K40" s="32"/>
      <c r="L40" s="32"/>
      <c r="M40" s="32"/>
      <c r="N40" s="32"/>
      <c r="O40" s="36"/>
      <c r="P40" s="115"/>
    </row>
    <row r="41" spans="1:16" x14ac:dyDescent="0.35">
      <c r="A41" s="315"/>
      <c r="B41" s="29"/>
      <c r="C41" s="745" t="s">
        <v>50</v>
      </c>
      <c r="D41" s="745"/>
      <c r="E41" s="745"/>
      <c r="F41" s="745"/>
      <c r="G41" s="745"/>
      <c r="H41" s="745"/>
      <c r="I41" s="746"/>
      <c r="J41" s="558">
        <f>SUM('SBP - P2 &amp; CEP'!BY170+'SBP - P2 &amp; CEP RECALC'!CS120)</f>
        <v>0</v>
      </c>
      <c r="K41" s="32"/>
      <c r="L41" s="32"/>
      <c r="M41" s="32"/>
      <c r="N41" s="32"/>
      <c r="O41" s="36"/>
      <c r="P41" s="115"/>
    </row>
    <row r="42" spans="1:16" x14ac:dyDescent="0.35">
      <c r="A42" s="315"/>
      <c r="B42" s="29"/>
      <c r="C42" s="550"/>
      <c r="D42" s="550"/>
      <c r="E42" s="550"/>
      <c r="F42" s="550"/>
      <c r="G42" s="550"/>
      <c r="H42" s="550"/>
      <c r="I42" s="550"/>
      <c r="J42" s="551"/>
      <c r="K42" s="32"/>
      <c r="L42" s="32"/>
      <c r="M42" s="32"/>
      <c r="N42" s="32"/>
      <c r="O42" s="36"/>
      <c r="P42" s="115"/>
    </row>
    <row r="43" spans="1:16" x14ac:dyDescent="0.35">
      <c r="A43" s="315"/>
      <c r="B43" s="29"/>
      <c r="C43" s="32"/>
      <c r="D43" s="32"/>
      <c r="E43" s="32"/>
      <c r="F43" s="32"/>
      <c r="G43" s="32"/>
      <c r="H43" s="32"/>
      <c r="I43" s="32"/>
      <c r="J43" s="124" t="s">
        <v>5</v>
      </c>
      <c r="K43" s="32"/>
      <c r="L43" s="32"/>
      <c r="M43" s="32"/>
      <c r="N43" s="32"/>
      <c r="O43" s="36"/>
      <c r="P43" s="115"/>
    </row>
    <row r="44" spans="1:16" x14ac:dyDescent="0.35">
      <c r="A44" s="315"/>
      <c r="B44" s="29"/>
      <c r="C44" s="745" t="s">
        <v>16</v>
      </c>
      <c r="D44" s="745"/>
      <c r="E44" s="745"/>
      <c r="F44" s="745"/>
      <c r="G44" s="745"/>
      <c r="H44" s="745"/>
      <c r="I44" s="746"/>
      <c r="J44" s="558">
        <f>SUM('SBP - P3'!BC170)</f>
        <v>0</v>
      </c>
      <c r="K44" s="32"/>
      <c r="L44" s="32"/>
      <c r="M44" s="32"/>
      <c r="N44" s="32"/>
      <c r="O44" s="36"/>
      <c r="P44" s="115"/>
    </row>
    <row r="45" spans="1:16" x14ac:dyDescent="0.35">
      <c r="A45" s="315"/>
      <c r="B45" s="29"/>
      <c r="C45" s="550"/>
      <c r="D45" s="550"/>
      <c r="E45" s="550"/>
      <c r="F45" s="550"/>
      <c r="G45" s="550"/>
      <c r="H45" s="550"/>
      <c r="I45" s="550"/>
      <c r="J45" s="551"/>
      <c r="K45" s="32"/>
      <c r="L45" s="32"/>
      <c r="M45" s="32"/>
      <c r="N45" s="32"/>
      <c r="O45" s="36"/>
      <c r="P45" s="115"/>
    </row>
    <row r="46" spans="1:16" ht="15" thickBot="1" x14ac:dyDescent="0.4">
      <c r="A46" s="315"/>
      <c r="B46" s="29"/>
      <c r="C46" s="32"/>
      <c r="D46" s="32"/>
      <c r="E46" s="32"/>
      <c r="F46" s="32"/>
      <c r="G46" s="32"/>
      <c r="H46" s="32"/>
      <c r="I46" s="32"/>
      <c r="J46" s="552" t="s">
        <v>5</v>
      </c>
      <c r="K46" s="32"/>
      <c r="L46" s="32"/>
      <c r="M46" s="32"/>
      <c r="N46" s="32"/>
      <c r="O46" s="36"/>
      <c r="P46" s="115"/>
    </row>
    <row r="47" spans="1:16" ht="15" thickBot="1" x14ac:dyDescent="0.4">
      <c r="A47" s="315"/>
      <c r="B47" s="29"/>
      <c r="C47" s="43" t="s">
        <v>17</v>
      </c>
      <c r="D47" s="43"/>
      <c r="E47" s="43"/>
      <c r="F47" s="43"/>
      <c r="G47" s="43"/>
      <c r="H47" s="43"/>
      <c r="I47" s="43"/>
      <c r="J47" s="559">
        <f>SUM(J35,J38,J41,J44)</f>
        <v>0</v>
      </c>
      <c r="K47" s="32"/>
      <c r="L47" s="32"/>
      <c r="M47" s="32"/>
      <c r="N47" s="32"/>
      <c r="O47" s="36"/>
      <c r="P47" s="115"/>
    </row>
    <row r="48" spans="1:16" x14ac:dyDescent="0.35">
      <c r="A48" s="315"/>
      <c r="B48" s="29"/>
      <c r="C48" s="550"/>
      <c r="D48" s="550"/>
      <c r="E48" s="550"/>
      <c r="F48" s="550"/>
      <c r="G48" s="550"/>
      <c r="H48" s="550"/>
      <c r="I48" s="550"/>
      <c r="J48" s="551"/>
      <c r="K48" s="32"/>
      <c r="L48" s="32"/>
      <c r="M48" s="32"/>
      <c r="N48" s="32"/>
      <c r="O48" s="36"/>
      <c r="P48" s="115"/>
    </row>
    <row r="49" spans="1:16" ht="15" thickBot="1" x14ac:dyDescent="0.4">
      <c r="A49" s="315"/>
      <c r="B49" s="29"/>
      <c r="C49" s="32"/>
      <c r="D49" s="32"/>
      <c r="E49" s="32"/>
      <c r="F49" s="32"/>
      <c r="G49" s="32"/>
      <c r="H49" s="32"/>
      <c r="I49" s="32"/>
      <c r="J49" s="552" t="s">
        <v>5</v>
      </c>
      <c r="K49" s="32"/>
      <c r="L49" s="32"/>
      <c r="M49" s="32"/>
      <c r="N49" s="32"/>
      <c r="O49" s="36"/>
      <c r="P49" s="115"/>
    </row>
    <row r="50" spans="1:16" ht="15" thickBot="1" x14ac:dyDescent="0.4">
      <c r="A50" s="315"/>
      <c r="B50" s="29"/>
      <c r="C50" s="744" t="s">
        <v>18</v>
      </c>
      <c r="D50" s="744"/>
      <c r="E50" s="744"/>
      <c r="F50" s="744"/>
      <c r="G50" s="744"/>
      <c r="H50" s="744"/>
      <c r="I50" s="744"/>
      <c r="J50" s="559">
        <f>SMP!P8</f>
        <v>0</v>
      </c>
      <c r="K50" s="32"/>
      <c r="L50" s="32"/>
      <c r="M50" s="32"/>
      <c r="N50" s="32"/>
      <c r="O50" s="36"/>
      <c r="P50" s="115"/>
    </row>
    <row r="51" spans="1:16" x14ac:dyDescent="0.35">
      <c r="A51" s="315"/>
      <c r="B51" s="29"/>
      <c r="C51" s="550"/>
      <c r="D51" s="550"/>
      <c r="E51" s="550"/>
      <c r="F51" s="550"/>
      <c r="G51" s="550"/>
      <c r="H51" s="550"/>
      <c r="I51" s="550"/>
      <c r="J51" s="553"/>
      <c r="K51" s="32"/>
      <c r="L51" s="32"/>
      <c r="M51" s="32"/>
      <c r="N51" s="32"/>
      <c r="O51" s="36"/>
      <c r="P51" s="115"/>
    </row>
    <row r="52" spans="1:16" ht="15" thickBot="1" x14ac:dyDescent="0.4">
      <c r="A52" s="315"/>
      <c r="B52" s="76"/>
      <c r="C52" s="80"/>
      <c r="D52" s="80"/>
      <c r="E52" s="80"/>
      <c r="F52" s="554"/>
      <c r="G52" s="554"/>
      <c r="H52" s="554"/>
      <c r="I52" s="554"/>
      <c r="J52" s="554"/>
      <c r="K52" s="80"/>
      <c r="L52" s="80"/>
      <c r="M52" s="80"/>
      <c r="N52" s="80"/>
      <c r="O52" s="81"/>
      <c r="P52" s="115"/>
    </row>
    <row r="53" spans="1:16" ht="5.15" customHeight="1" thickBot="1" x14ac:dyDescent="0.4">
      <c r="A53" s="347"/>
      <c r="B53" s="342"/>
      <c r="C53" s="342"/>
      <c r="D53" s="342"/>
      <c r="E53" s="342"/>
      <c r="F53" s="342"/>
      <c r="G53" s="342"/>
      <c r="H53" s="342"/>
      <c r="I53" s="342"/>
      <c r="J53" s="342"/>
      <c r="K53" s="342"/>
      <c r="L53" s="555"/>
      <c r="M53" s="342"/>
      <c r="N53" s="342"/>
      <c r="O53" s="342"/>
      <c r="P53" s="348"/>
    </row>
  </sheetData>
  <sheetProtection algorithmName="SHA-512" hashValue="eR8q387SpK8JnRjb1lMCHSk6NUWkNPtXIJUh0bFuPoK0DyONtrquMmhdSV1jnmsYcrVDd+2LmdfN/Q4wifr9dg==" saltValue="9vWhd0pIgwa7NYzEMZmMRg==" spinCount="100000" sheet="1" objects="1" scenarios="1"/>
  <mergeCells count="14">
    <mergeCell ref="C44:I44"/>
    <mergeCell ref="C50:I50"/>
    <mergeCell ref="C14:I14"/>
    <mergeCell ref="C20:I20"/>
    <mergeCell ref="C23:I23"/>
    <mergeCell ref="C35:I35"/>
    <mergeCell ref="C41:I41"/>
    <mergeCell ref="C17:I17"/>
    <mergeCell ref="C38:I38"/>
    <mergeCell ref="A1:P1"/>
    <mergeCell ref="A2:P2"/>
    <mergeCell ref="B4:O4"/>
    <mergeCell ref="C6:H6"/>
    <mergeCell ref="B11:O11"/>
  </mergeCells>
  <conditionalFormatting sqref="C13:C51 J13:J51">
    <cfRule type="expression" dxfId="2" priority="2">
      <formula>$J$52</formula>
    </cfRule>
  </conditionalFormatting>
  <conditionalFormatting sqref="C14:C51">
    <cfRule type="expression" dxfId="1" priority="1">
      <formula>$J$12</formula>
    </cfRule>
  </conditionalFormatting>
  <conditionalFormatting sqref="D13:I13 D16:I16 D19:I19 D22:I22 D31:I31 D34:I34 D37:I37 D40:I40 D43:I43 D46:I46 D49:I49">
    <cfRule type="expression" dxfId="0" priority="4">
      <formula>$J$52</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N13"/>
  <sheetViews>
    <sheetView workbookViewId="0">
      <selection activeCell="Q41" sqref="Q41"/>
    </sheetView>
  </sheetViews>
  <sheetFormatPr defaultRowHeight="14.5" x14ac:dyDescent="0.35"/>
  <cols>
    <col min="1" max="1" width="11.7265625" bestFit="1" customWidth="1"/>
    <col min="14" max="14" width="12.54296875" customWidth="1"/>
  </cols>
  <sheetData>
    <row r="1" spans="1:14" x14ac:dyDescent="0.35">
      <c r="A1" s="8" t="s">
        <v>141</v>
      </c>
      <c r="D1" s="747" t="s">
        <v>142</v>
      </c>
      <c r="E1" s="747"/>
      <c r="F1" s="747"/>
      <c r="H1" s="747" t="s">
        <v>143</v>
      </c>
      <c r="I1" s="747"/>
      <c r="J1" s="747"/>
      <c r="N1" s="8" t="s">
        <v>161</v>
      </c>
    </row>
    <row r="2" spans="1:14" x14ac:dyDescent="0.35">
      <c r="A2" t="s">
        <v>44</v>
      </c>
      <c r="D2" t="s">
        <v>30</v>
      </c>
      <c r="E2" t="s">
        <v>130</v>
      </c>
      <c r="F2" t="s">
        <v>32</v>
      </c>
      <c r="H2" t="s">
        <v>30</v>
      </c>
      <c r="I2" t="s">
        <v>130</v>
      </c>
      <c r="J2" t="s">
        <v>32</v>
      </c>
      <c r="L2" t="s">
        <v>144</v>
      </c>
      <c r="N2" t="s">
        <v>37</v>
      </c>
    </row>
    <row r="3" spans="1:14" x14ac:dyDescent="0.35">
      <c r="A3" t="s">
        <v>45</v>
      </c>
      <c r="D3">
        <v>0</v>
      </c>
      <c r="E3">
        <v>0</v>
      </c>
      <c r="F3">
        <v>0</v>
      </c>
      <c r="H3">
        <v>0</v>
      </c>
      <c r="I3">
        <v>0</v>
      </c>
      <c r="J3">
        <v>0</v>
      </c>
      <c r="L3" t="s">
        <v>145</v>
      </c>
      <c r="N3" t="s">
        <v>48</v>
      </c>
    </row>
    <row r="4" spans="1:14" x14ac:dyDescent="0.35">
      <c r="A4" t="s">
        <v>146</v>
      </c>
      <c r="D4" s="9">
        <v>3.24</v>
      </c>
      <c r="E4" s="9">
        <f>2.78+0.06</f>
        <v>2.84</v>
      </c>
      <c r="F4" s="9">
        <v>0.38</v>
      </c>
      <c r="H4" s="9">
        <v>2.04</v>
      </c>
      <c r="I4" s="9">
        <v>1.74</v>
      </c>
      <c r="J4" s="9">
        <v>0.28999999999999998</v>
      </c>
      <c r="N4" t="s">
        <v>38</v>
      </c>
    </row>
    <row r="5" spans="1:14" x14ac:dyDescent="0.35">
      <c r="A5" t="s">
        <v>47</v>
      </c>
      <c r="D5" s="9">
        <v>3.22</v>
      </c>
      <c r="E5" s="9">
        <f>2.76+0.06</f>
        <v>2.82</v>
      </c>
      <c r="F5" s="9">
        <v>0.36</v>
      </c>
      <c r="H5" s="9">
        <v>1.71</v>
      </c>
      <c r="I5" s="9">
        <v>1.41</v>
      </c>
      <c r="J5" s="9"/>
      <c r="N5" t="s">
        <v>148</v>
      </c>
    </row>
    <row r="6" spans="1:14" x14ac:dyDescent="0.35">
      <c r="A6" t="s">
        <v>37</v>
      </c>
      <c r="D6" s="9">
        <v>3.18</v>
      </c>
      <c r="E6" s="9">
        <v>2.78</v>
      </c>
      <c r="F6" s="9">
        <v>0.32</v>
      </c>
      <c r="N6" t="s">
        <v>149</v>
      </c>
    </row>
    <row r="7" spans="1:14" x14ac:dyDescent="0.35">
      <c r="A7" t="s">
        <v>48</v>
      </c>
      <c r="D7" s="9">
        <v>3.16</v>
      </c>
      <c r="E7" s="9">
        <v>2.76</v>
      </c>
      <c r="F7" s="9">
        <v>0.3</v>
      </c>
      <c r="N7" t="s">
        <v>150</v>
      </c>
    </row>
    <row r="8" spans="1:14" x14ac:dyDescent="0.35">
      <c r="A8" t="s">
        <v>38</v>
      </c>
      <c r="D8" s="748" t="s">
        <v>147</v>
      </c>
      <c r="E8" s="748"/>
      <c r="F8" s="748"/>
      <c r="N8" t="s">
        <v>42</v>
      </c>
    </row>
    <row r="9" spans="1:14" x14ac:dyDescent="0.35">
      <c r="A9" t="s">
        <v>148</v>
      </c>
      <c r="D9" s="10">
        <v>0</v>
      </c>
      <c r="E9" s="9">
        <v>0</v>
      </c>
      <c r="F9" s="10">
        <v>0</v>
      </c>
      <c r="N9" t="s">
        <v>43</v>
      </c>
    </row>
    <row r="10" spans="1:14" x14ac:dyDescent="0.35">
      <c r="A10" t="s">
        <v>149</v>
      </c>
      <c r="D10" s="10">
        <v>0.86</v>
      </c>
      <c r="E10">
        <v>0.43</v>
      </c>
      <c r="F10" s="9">
        <v>7.0000000000000007E-2</v>
      </c>
      <c r="G10">
        <v>0</v>
      </c>
      <c r="L10" t="s">
        <v>173</v>
      </c>
      <c r="N10" t="s">
        <v>44</v>
      </c>
    </row>
    <row r="11" spans="1:14" x14ac:dyDescent="0.35">
      <c r="A11" t="s">
        <v>150</v>
      </c>
      <c r="L11">
        <v>0</v>
      </c>
      <c r="N11" t="s">
        <v>45</v>
      </c>
    </row>
    <row r="12" spans="1:14" x14ac:dyDescent="0.35">
      <c r="A12" t="s">
        <v>42</v>
      </c>
      <c r="L12">
        <v>0.19750000000000001</v>
      </c>
      <c r="N12" t="s">
        <v>146</v>
      </c>
    </row>
    <row r="13" spans="1:14" x14ac:dyDescent="0.35">
      <c r="A13" t="s">
        <v>43</v>
      </c>
      <c r="N13" t="s">
        <v>47</v>
      </c>
    </row>
  </sheetData>
  <mergeCells count="3">
    <mergeCell ref="D1:F1"/>
    <mergeCell ref="H1:J1"/>
    <mergeCell ref="D8:F8"/>
  </mergeCells>
  <dataValidations disablePrompts="1" count="1">
    <dataValidation allowBlank="1" showInputMessage="1" showErrorMessage="1" promptTitle="Select Month" sqref="A1:A13" xr:uid="{00000000-0002-0000-1100-000000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GL236"/>
  <sheetViews>
    <sheetView tabSelected="1" zoomScale="80" zoomScaleNormal="80" zoomScalePageLayoutView="80" workbookViewId="0">
      <pane xSplit="5" ySplit="16" topLeftCell="F17" activePane="bottomRight" state="frozen"/>
      <selection pane="topRight" activeCell="F1" sqref="F1"/>
      <selection pane="bottomLeft" activeCell="A17" sqref="A17"/>
      <selection pane="bottomRight" activeCell="B2" sqref="B2:AU2"/>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2" width="1.26953125" style="18" customWidth="1"/>
    <col min="33" max="34" width="0.7265625" style="18" customWidth="1"/>
    <col min="35" max="35" width="16.5429687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23.4531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2" width="0.7265625" style="18" customWidth="1"/>
    <col min="53" max="53" width="15.7265625" style="18" customWidth="1"/>
    <col min="54" max="56" width="0.7265625" style="18" customWidth="1"/>
    <col min="57" max="57" width="15.7265625" style="18" customWidth="1"/>
    <col min="58" max="58" width="0.7265625" style="18" customWidth="1"/>
    <col min="59" max="59" width="15.7265625" style="18" customWidth="1"/>
    <col min="60" max="60" width="0.7265625" style="18" customWidth="1"/>
    <col min="61" max="61" width="15.7265625" style="18" customWidth="1"/>
    <col min="62"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1" width="0.7265625" style="18" customWidth="1"/>
    <col min="72" max="72" width="1" style="18" hidden="1" customWidth="1"/>
    <col min="73" max="73" width="33" style="18" customWidth="1"/>
    <col min="74" max="74" width="0.7265625" style="18" customWidth="1"/>
    <col min="75" max="75" width="14.453125" style="18" customWidth="1"/>
    <col min="76" max="76" width="0.7265625" style="18" customWidth="1"/>
    <col min="77" max="77" width="14.453125" style="18" customWidth="1"/>
    <col min="78" max="78" width="0.7265625" style="18" customWidth="1"/>
    <col min="79" max="79" width="14.453125" style="18" customWidth="1"/>
    <col min="80" max="80" width="0.7265625" style="18" customWidth="1"/>
    <col min="81" max="81" width="14.453125" style="18" customWidth="1"/>
    <col min="82" max="82" width="0.7265625" style="18" customWidth="1"/>
    <col min="83" max="83" width="3.26953125" style="18" hidden="1" customWidth="1"/>
    <col min="84" max="84" width="0.26953125" style="18" hidden="1" customWidth="1"/>
    <col min="85" max="85" width="30.7265625" style="18" hidden="1" customWidth="1"/>
    <col min="86" max="86" width="0.7265625" style="18" hidden="1" customWidth="1"/>
    <col min="87" max="87" width="16.7265625" style="18" hidden="1" customWidth="1"/>
    <col min="88" max="88" width="16.26953125" style="18" hidden="1" customWidth="1"/>
    <col min="89" max="89" width="14.7265625" style="18" hidden="1" customWidth="1"/>
    <col min="90" max="90" width="16.26953125" style="18" hidden="1" customWidth="1"/>
    <col min="91" max="94" width="0.7265625" style="18" hidden="1" customWidth="1"/>
    <col min="95" max="95" width="12.7265625" style="18" hidden="1" customWidth="1"/>
    <col min="96" max="96" width="0.54296875" style="18" hidden="1" customWidth="1"/>
    <col min="97" max="97" width="1.26953125" style="18" customWidth="1"/>
    <col min="98" max="98" width="16.453125" style="18" customWidth="1"/>
    <col min="99" max="99" width="0.7265625" style="18" customWidth="1"/>
    <col min="100" max="100" width="16.453125" style="18" customWidth="1"/>
    <col min="101" max="101" width="0.26953125" style="18" customWidth="1"/>
    <col min="102" max="102" width="16.26953125" style="18" customWidth="1"/>
    <col min="103" max="103" width="1" style="18" customWidth="1"/>
    <col min="104" max="104" width="0.7265625" style="18" customWidth="1"/>
    <col min="105" max="105" width="1" style="18" customWidth="1"/>
    <col min="106" max="106" width="16.453125" style="18" customWidth="1"/>
    <col min="107" max="107" width="0.7265625" style="18" customWidth="1"/>
    <col min="108" max="108" width="16.453125" style="18" customWidth="1"/>
    <col min="109" max="109" width="0.7265625" style="18" customWidth="1"/>
    <col min="110" max="110" width="18.26953125" style="18" customWidth="1"/>
    <col min="111" max="111" width="0.54296875" style="18" customWidth="1"/>
    <col min="112" max="112" width="8.26953125" style="18" hidden="1" customWidth="1"/>
    <col min="113" max="113" width="5.7265625" style="18" hidden="1" customWidth="1"/>
    <col min="114" max="114" width="0.54296875" style="18" hidden="1" customWidth="1"/>
    <col min="115" max="115" width="0.54296875" style="18" customWidth="1"/>
    <col min="116" max="116" width="0.26953125" style="18" hidden="1" customWidth="1"/>
    <col min="117" max="117" width="1" style="18" customWidth="1"/>
    <col min="118" max="118" width="16.453125" style="18" customWidth="1"/>
    <col min="119" max="119" width="0.7265625" style="18" customWidth="1"/>
    <col min="120" max="120" width="16.453125" style="18" customWidth="1"/>
    <col min="121" max="121" width="0.7265625" style="18" customWidth="1"/>
    <col min="122" max="122" width="16.453125" style="18" customWidth="1"/>
    <col min="123" max="123" width="1" style="18" customWidth="1"/>
    <col min="124" max="124" width="14.26953125" style="18" hidden="1" customWidth="1"/>
    <col min="125" max="125" width="12.26953125" style="18" hidden="1" customWidth="1"/>
    <col min="126" max="126" width="1" style="18" customWidth="1"/>
    <col min="127" max="127" width="0.7265625" style="18" customWidth="1"/>
    <col min="128" max="128" width="0.7265625" style="18" hidden="1" customWidth="1"/>
    <col min="129" max="129" width="0.26953125" style="18" customWidth="1"/>
    <col min="130" max="130" width="15.7265625" style="18" customWidth="1"/>
    <col min="131" max="133" width="0.7265625" style="18" customWidth="1"/>
    <col min="134" max="134" width="15.7265625" style="18" customWidth="1"/>
    <col min="135" max="135" width="0.7265625" style="18" customWidth="1"/>
    <col min="136" max="136" width="15.7265625" style="18" customWidth="1"/>
    <col min="137" max="137" width="0.7265625" style="18" customWidth="1"/>
    <col min="138" max="138" width="15.7265625" style="18" customWidth="1"/>
    <col min="139" max="141" width="0.7265625" style="18" customWidth="1"/>
    <col min="142" max="142" width="15.7265625" style="18" customWidth="1"/>
    <col min="143" max="143" width="0.7265625" style="18" customWidth="1"/>
    <col min="144" max="144" width="15.7265625" style="18" customWidth="1"/>
    <col min="145" max="145" width="0.7265625" style="18" customWidth="1"/>
    <col min="146" max="146" width="15.7265625" style="18" customWidth="1"/>
    <col min="147" max="149" width="0.7265625" style="18" customWidth="1"/>
    <col min="150" max="150" width="15.7265625" style="18" customWidth="1"/>
    <col min="151" max="153" width="0.7265625" style="18" customWidth="1"/>
    <col min="154" max="154" width="15.7265625" style="19" customWidth="1"/>
    <col min="155" max="156" width="0.7265625" style="18" customWidth="1"/>
    <col min="157" max="157" width="9.54296875" style="18" bestFit="1" customWidth="1"/>
    <col min="158" max="158" width="11.453125" style="18" bestFit="1" customWidth="1"/>
    <col min="159" max="16384" width="8.7265625" style="18"/>
  </cols>
  <sheetData>
    <row r="1" spans="2:155" ht="5.15" customHeight="1" thickBot="1" x14ac:dyDescent="0.4">
      <c r="DA1" s="18" t="s">
        <v>166</v>
      </c>
      <c r="DM1" s="18" t="s">
        <v>166</v>
      </c>
    </row>
    <row r="2" spans="2:155" ht="18.75" customHeight="1" x14ac:dyDescent="0.45">
      <c r="B2" s="617" t="s">
        <v>243</v>
      </c>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9"/>
    </row>
    <row r="3" spans="2:155" ht="15" customHeight="1" thickBot="1" x14ac:dyDescent="0.4">
      <c r="B3" s="620" t="s">
        <v>158</v>
      </c>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2"/>
    </row>
    <row r="4" spans="2:155" ht="5.15" customHeight="1" thickBot="1" x14ac:dyDescent="0.4"/>
    <row r="5" spans="2:155" ht="22.5" customHeight="1" thickBot="1" x14ac:dyDescent="0.4">
      <c r="B5" s="638" t="s">
        <v>6</v>
      </c>
      <c r="C5" s="639"/>
      <c r="D5" s="639"/>
      <c r="E5" s="639"/>
      <c r="F5" s="639"/>
      <c r="G5" s="639"/>
      <c r="H5" s="639"/>
      <c r="I5" s="639"/>
      <c r="J5" s="639"/>
      <c r="K5" s="640"/>
      <c r="L5" s="19"/>
      <c r="M5" s="638" t="s">
        <v>174</v>
      </c>
      <c r="N5" s="639"/>
      <c r="O5" s="639"/>
      <c r="P5" s="639"/>
      <c r="Q5" s="639"/>
      <c r="R5" s="639"/>
      <c r="S5" s="639"/>
      <c r="T5" s="639"/>
      <c r="U5" s="639"/>
      <c r="V5" s="639"/>
      <c r="W5" s="639"/>
      <c r="X5" s="640"/>
      <c r="Y5" s="20"/>
      <c r="Z5" s="638" t="s">
        <v>176</v>
      </c>
      <c r="AA5" s="639"/>
      <c r="AB5" s="639"/>
      <c r="AC5" s="639"/>
      <c r="AD5" s="639"/>
      <c r="AE5" s="639"/>
      <c r="AF5" s="639"/>
      <c r="AG5" s="639"/>
      <c r="AH5" s="639"/>
      <c r="AI5" s="639"/>
      <c r="AJ5" s="639"/>
      <c r="AK5" s="639"/>
      <c r="AL5" s="639"/>
      <c r="AM5" s="639"/>
      <c r="AN5" s="640"/>
      <c r="AP5" s="638" t="s">
        <v>129</v>
      </c>
      <c r="AQ5" s="639"/>
      <c r="AR5" s="639"/>
      <c r="AS5" s="639"/>
      <c r="AT5" s="639"/>
      <c r="AU5" s="640"/>
      <c r="AW5" s="623" t="s">
        <v>52</v>
      </c>
      <c r="AX5" s="624"/>
      <c r="AY5" s="624"/>
      <c r="AZ5" s="624"/>
      <c r="BA5" s="624"/>
      <c r="BB5" s="625"/>
    </row>
    <row r="6" spans="2:155"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7"/>
      <c r="AD6" s="32">
        <v>3</v>
      </c>
      <c r="AE6" s="33" t="s">
        <v>30</v>
      </c>
      <c r="AF6" s="34"/>
      <c r="AG6" s="34"/>
      <c r="AH6" s="34"/>
      <c r="AI6" s="646" t="s">
        <v>135</v>
      </c>
      <c r="AJ6" s="569" t="s">
        <v>127</v>
      </c>
      <c r="AK6" s="570"/>
      <c r="AL6" s="35"/>
      <c r="AM6" s="206">
        <f>IF(U8=0,0,IF($AU$8="Yes",(AC6/($U$8)),IF($AU$9="Yes",(AC6/($U$8)),0)))</f>
        <v>0</v>
      </c>
      <c r="AN6" s="36"/>
      <c r="AP6" s="37"/>
      <c r="AQ6" s="38" t="s">
        <v>131</v>
      </c>
      <c r="AR6" s="39"/>
      <c r="AS6" s="39"/>
      <c r="AT6" s="35"/>
      <c r="AU6" s="203">
        <f>SUM(AC6:AC9)</f>
        <v>0</v>
      </c>
      <c r="AW6" s="626"/>
      <c r="AX6" s="627"/>
      <c r="AY6" s="627"/>
      <c r="AZ6" s="627"/>
      <c r="BA6" s="627"/>
      <c r="BB6" s="628"/>
      <c r="DH6" s="40"/>
      <c r="DJ6" s="40"/>
      <c r="DK6" s="40"/>
      <c r="DL6" s="40"/>
    </row>
    <row r="7" spans="2:155" ht="18.75" customHeight="1" thickBot="1" x14ac:dyDescent="0.4">
      <c r="B7" s="41" t="s">
        <v>20</v>
      </c>
      <c r="C7" s="42"/>
      <c r="D7" s="43" t="s">
        <v>7</v>
      </c>
      <c r="E7" s="43"/>
      <c r="F7" s="641"/>
      <c r="G7" s="642"/>
      <c r="H7" s="642"/>
      <c r="I7" s="643"/>
      <c r="J7" s="43"/>
      <c r="K7" s="44" t="s">
        <v>23</v>
      </c>
      <c r="L7" s="25"/>
      <c r="M7" s="644" t="s">
        <v>175</v>
      </c>
      <c r="N7" s="645"/>
      <c r="O7" s="645"/>
      <c r="P7" s="645"/>
      <c r="Q7" s="645"/>
      <c r="R7" s="645"/>
      <c r="S7" s="645"/>
      <c r="T7" s="45"/>
      <c r="U7" s="46" t="s">
        <v>2</v>
      </c>
      <c r="V7" s="45"/>
      <c r="W7" s="46" t="s">
        <v>3</v>
      </c>
      <c r="X7" s="36"/>
      <c r="Z7" s="47"/>
      <c r="AA7" s="48" t="s">
        <v>137</v>
      </c>
      <c r="AB7" s="49"/>
      <c r="AC7" s="1"/>
      <c r="AD7" s="46"/>
      <c r="AE7" s="202">
        <f>U8-AC6-AC7+AC9</f>
        <v>0</v>
      </c>
      <c r="AF7" s="34"/>
      <c r="AG7" s="34"/>
      <c r="AH7" s="50"/>
      <c r="AI7" s="647"/>
      <c r="AJ7" s="571" t="s">
        <v>137</v>
      </c>
      <c r="AK7" s="572"/>
      <c r="AL7" s="51"/>
      <c r="AM7" s="207">
        <f>IF(U8=0,0,IF($AU$8="Yes",(AC7/($U$8)),IF($AU$9="Yes",(AC7/($U$8)),0)))</f>
        <v>0</v>
      </c>
      <c r="AN7" s="36"/>
      <c r="AP7" s="52"/>
      <c r="AQ7" s="53" t="s">
        <v>227</v>
      </c>
      <c r="AR7" s="54"/>
      <c r="AS7" s="54"/>
      <c r="AT7" s="55"/>
      <c r="AU7" s="204">
        <f>IF( ((U8+W8 )&gt;0),((AU6)/(U8+W8)),0)</f>
        <v>0</v>
      </c>
      <c r="AW7" s="629"/>
      <c r="AX7" s="630"/>
      <c r="AY7" s="630"/>
      <c r="AZ7" s="630"/>
      <c r="BA7" s="630"/>
      <c r="BB7" s="631"/>
      <c r="BM7" s="56"/>
      <c r="DH7" s="40"/>
      <c r="DJ7" s="40"/>
      <c r="DK7" s="40"/>
      <c r="DL7" s="40"/>
    </row>
    <row r="8" spans="2:155" ht="27.75" customHeight="1" x14ac:dyDescent="0.35">
      <c r="B8" s="41" t="s">
        <v>21</v>
      </c>
      <c r="C8" s="42"/>
      <c r="D8" s="57"/>
      <c r="E8" s="57"/>
      <c r="F8" s="57"/>
      <c r="G8" s="57"/>
      <c r="H8" s="57"/>
      <c r="I8" s="57"/>
      <c r="J8" s="57"/>
      <c r="K8" s="58"/>
      <c r="L8" s="25"/>
      <c r="M8" s="644"/>
      <c r="N8" s="645"/>
      <c r="O8" s="645"/>
      <c r="P8" s="645"/>
      <c r="Q8" s="645"/>
      <c r="R8" s="645"/>
      <c r="S8" s="645"/>
      <c r="T8" s="45"/>
      <c r="U8" s="1"/>
      <c r="V8" s="46"/>
      <c r="W8" s="1"/>
      <c r="X8" s="36"/>
      <c r="Z8" s="47"/>
      <c r="AA8" s="59" t="s">
        <v>138</v>
      </c>
      <c r="AB8" s="60"/>
      <c r="AC8" s="1"/>
      <c r="AD8" s="46"/>
      <c r="AE8" s="61" t="s">
        <v>130</v>
      </c>
      <c r="AF8" s="34"/>
      <c r="AG8" s="34"/>
      <c r="AH8" s="50"/>
      <c r="AI8" s="34"/>
      <c r="AJ8" s="573" t="s">
        <v>138</v>
      </c>
      <c r="AK8" s="574"/>
      <c r="AL8" s="51"/>
      <c r="AM8" s="207">
        <f>IF(W8=0,0,IF($AU$8="Yes",(AC8/($W$8)),IF($AU$9="Yes",(AC8/($W$8)),0)))</f>
        <v>0</v>
      </c>
      <c r="AN8" s="36"/>
      <c r="AP8" s="52"/>
      <c r="AQ8" s="62" t="s">
        <v>239</v>
      </c>
      <c r="AR8" s="63"/>
      <c r="AS8" s="63"/>
      <c r="AT8" s="51"/>
      <c r="AU8" s="205" t="str">
        <f>IF(((ABS(AU7))&gt;=0.03),"YES","NO")</f>
        <v>NO</v>
      </c>
      <c r="AV8" s="64" t="s">
        <v>125</v>
      </c>
      <c r="AW8" s="632">
        <f>(IFERROR(SUM(EX218),"DATA INCOMPLETE"))</f>
        <v>0</v>
      </c>
      <c r="AX8" s="633"/>
      <c r="AY8" s="633"/>
      <c r="AZ8" s="633"/>
      <c r="BA8" s="633"/>
      <c r="BB8" s="634"/>
      <c r="BM8" s="56"/>
      <c r="BO8" s="56"/>
      <c r="BQ8" s="65"/>
      <c r="BU8" s="65"/>
      <c r="DH8" s="40"/>
      <c r="DJ8" s="40"/>
      <c r="DK8" s="40"/>
      <c r="DL8" s="40"/>
      <c r="DP8" s="56"/>
      <c r="DR8" s="56"/>
    </row>
    <row r="9" spans="2:155"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1"/>
      <c r="AD9" s="32"/>
      <c r="AE9" s="202">
        <f>W8+AC6-AC8-AC9</f>
        <v>0</v>
      </c>
      <c r="AF9" s="34"/>
      <c r="AG9" s="34"/>
      <c r="AH9" s="50"/>
      <c r="AI9" s="34"/>
      <c r="AJ9" s="571" t="s">
        <v>128</v>
      </c>
      <c r="AK9" s="572"/>
      <c r="AL9" s="51"/>
      <c r="AM9" s="207">
        <f>IF(W8=0,0,IF($AU$8="Yes",(AC9/($W$8)),IF($AU$9="Yes",(AC9/($W$8)),0)))</f>
        <v>0</v>
      </c>
      <c r="AN9" s="36"/>
      <c r="AP9" s="52"/>
      <c r="AQ9" s="67" t="s">
        <v>151</v>
      </c>
      <c r="AR9" s="68"/>
      <c r="AS9" s="68"/>
      <c r="AT9" s="69"/>
      <c r="AU9" s="6" t="s">
        <v>144</v>
      </c>
      <c r="AV9" s="64" t="s">
        <v>126</v>
      </c>
      <c r="AW9" s="635"/>
      <c r="AX9" s="636"/>
      <c r="AY9" s="636"/>
      <c r="AZ9" s="636"/>
      <c r="BA9" s="636"/>
      <c r="BB9" s="637"/>
      <c r="CV9" s="70"/>
      <c r="CW9" s="70"/>
    </row>
    <row r="10" spans="2:155"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W10" s="635"/>
      <c r="AX10" s="636"/>
      <c r="AY10" s="636"/>
      <c r="AZ10" s="636"/>
      <c r="BA10" s="636"/>
      <c r="BB10" s="637"/>
      <c r="DB10" s="208" t="str">
        <f>IF(O10&gt;0,(ROUND((#REF!*($BA10/$BA$218)),0)),"")</f>
        <v/>
      </c>
      <c r="DD10" s="208" t="str">
        <f>IF(O10&gt;0,(ROUND((#REF!*($BA10/$BA$218)),0)),"")</f>
        <v/>
      </c>
      <c r="DF10" s="208" t="str">
        <f>IF(O10&gt;0,(ROUND((#REF!*($BA10/$BA$218)),0)),"")</f>
        <v/>
      </c>
    </row>
    <row r="11" spans="2:155"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W11" s="85"/>
      <c r="AX11" s="86"/>
      <c r="AY11" s="86"/>
      <c r="AZ11" s="86"/>
      <c r="BA11" s="86"/>
      <c r="BB11" s="87"/>
    </row>
    <row r="12" spans="2:155" ht="4.5" customHeight="1" thickBot="1" x14ac:dyDescent="0.4">
      <c r="C12" s="25"/>
      <c r="D12" s="25"/>
      <c r="E12" s="25"/>
      <c r="F12" s="25"/>
      <c r="G12" s="25"/>
      <c r="H12" s="25"/>
      <c r="I12" s="25"/>
      <c r="J12" s="25"/>
      <c r="K12" s="25"/>
      <c r="L12" s="25"/>
      <c r="M12" s="25"/>
      <c r="N12" s="25"/>
      <c r="O12" s="25"/>
      <c r="P12" s="25"/>
      <c r="Q12" s="25"/>
      <c r="R12" s="25"/>
      <c r="S12" s="25"/>
      <c r="T12" s="25"/>
    </row>
    <row r="13" spans="2:155" ht="52.5" customHeight="1" thickBot="1" x14ac:dyDescent="0.4">
      <c r="B13" s="611" t="s">
        <v>1</v>
      </c>
      <c r="C13" s="612"/>
      <c r="D13" s="27"/>
      <c r="E13" s="611" t="s">
        <v>228</v>
      </c>
      <c r="F13" s="612"/>
      <c r="H13" s="578" t="s">
        <v>51</v>
      </c>
      <c r="I13" s="579"/>
      <c r="J13" s="579"/>
      <c r="K13" s="579"/>
      <c r="L13" s="579"/>
      <c r="M13" s="579"/>
      <c r="N13" s="579"/>
      <c r="O13" s="579"/>
      <c r="P13" s="580"/>
      <c r="R13" s="581" t="s">
        <v>53</v>
      </c>
      <c r="S13" s="582"/>
      <c r="T13" s="582"/>
      <c r="U13" s="582"/>
      <c r="V13" s="582"/>
      <c r="W13" s="582"/>
      <c r="X13" s="583"/>
      <c r="Z13" s="581" t="s">
        <v>54</v>
      </c>
      <c r="AA13" s="582"/>
      <c r="AB13" s="582"/>
      <c r="AC13" s="582"/>
      <c r="AD13" s="582"/>
      <c r="AE13" s="582"/>
      <c r="AF13" s="583"/>
      <c r="AH13" s="584" t="s">
        <v>55</v>
      </c>
      <c r="AI13" s="585"/>
      <c r="AJ13" s="585"/>
      <c r="AK13" s="585"/>
      <c r="AL13" s="585"/>
      <c r="AM13" s="585"/>
      <c r="AN13" s="586"/>
      <c r="AP13" s="597" t="s">
        <v>56</v>
      </c>
      <c r="AQ13" s="598"/>
      <c r="AR13" s="599"/>
      <c r="AT13" s="581" t="s">
        <v>57</v>
      </c>
      <c r="AU13" s="582"/>
      <c r="AV13" s="582"/>
      <c r="AW13" s="582"/>
      <c r="AX13" s="582"/>
      <c r="AY13" s="582"/>
      <c r="AZ13" s="582"/>
      <c r="BA13" s="582"/>
      <c r="BB13" s="583"/>
      <c r="BC13" s="88"/>
      <c r="BD13" s="578" t="s">
        <v>177</v>
      </c>
      <c r="BE13" s="579"/>
      <c r="BF13" s="579"/>
      <c r="BG13" s="579"/>
      <c r="BH13" s="579"/>
      <c r="BI13" s="579"/>
      <c r="BJ13" s="580"/>
      <c r="BL13" s="578" t="s">
        <v>178</v>
      </c>
      <c r="BM13" s="579"/>
      <c r="BN13" s="579"/>
      <c r="BO13" s="579"/>
      <c r="BP13" s="579"/>
      <c r="BQ13" s="579"/>
      <c r="BR13" s="580"/>
      <c r="BS13" s="89"/>
      <c r="BT13" s="90"/>
      <c r="BU13" s="607" t="s">
        <v>195</v>
      </c>
      <c r="BV13" s="608"/>
      <c r="BW13" s="608"/>
      <c r="BX13" s="608"/>
      <c r="BY13" s="608"/>
      <c r="BZ13" s="608"/>
      <c r="CA13" s="608"/>
      <c r="CB13" s="608"/>
      <c r="CC13" s="609"/>
      <c r="CD13" s="90"/>
      <c r="CF13" s="91"/>
      <c r="CG13" s="92"/>
      <c r="CH13" s="92"/>
      <c r="CI13" s="92"/>
      <c r="CJ13" s="92"/>
      <c r="CK13" s="92"/>
      <c r="CL13" s="93"/>
      <c r="CM13" s="94"/>
      <c r="CN13" s="89"/>
      <c r="CO13" s="89"/>
      <c r="CR13" s="95"/>
      <c r="CS13" s="91"/>
      <c r="CT13" s="606" t="s">
        <v>226</v>
      </c>
      <c r="CU13" s="606"/>
      <c r="CV13" s="606"/>
      <c r="CW13" s="606"/>
      <c r="CX13" s="606"/>
      <c r="CY13" s="96"/>
      <c r="DA13" s="91"/>
      <c r="DB13" s="610" t="s">
        <v>181</v>
      </c>
      <c r="DC13" s="610"/>
      <c r="DD13" s="610"/>
      <c r="DE13" s="610"/>
      <c r="DF13" s="610"/>
      <c r="DG13" s="97"/>
      <c r="DM13" s="91"/>
      <c r="DN13" s="610" t="s">
        <v>182</v>
      </c>
      <c r="DO13" s="610"/>
      <c r="DP13" s="610"/>
      <c r="DQ13" s="610"/>
      <c r="DR13" s="610"/>
      <c r="DS13" s="97"/>
      <c r="DW13" s="597" t="s">
        <v>183</v>
      </c>
      <c r="DX13" s="598"/>
      <c r="DY13" s="598"/>
      <c r="DZ13" s="598"/>
      <c r="EA13" s="599"/>
      <c r="EC13" s="578" t="s">
        <v>220</v>
      </c>
      <c r="ED13" s="579"/>
      <c r="EE13" s="579"/>
      <c r="EF13" s="579"/>
      <c r="EG13" s="579"/>
      <c r="EH13" s="579"/>
      <c r="EI13" s="580"/>
      <c r="EK13" s="578" t="s">
        <v>184</v>
      </c>
      <c r="EL13" s="579"/>
      <c r="EM13" s="579"/>
      <c r="EN13" s="579"/>
      <c r="EO13" s="579"/>
      <c r="EP13" s="579"/>
      <c r="EQ13" s="580"/>
      <c r="ES13" s="597" t="s">
        <v>185</v>
      </c>
      <c r="ET13" s="598"/>
      <c r="EU13" s="599"/>
      <c r="EW13" s="587" t="s">
        <v>186</v>
      </c>
      <c r="EX13" s="588"/>
      <c r="EY13" s="589"/>
    </row>
    <row r="14" spans="2:155" ht="4.5" customHeight="1" thickBot="1" x14ac:dyDescent="0.4">
      <c r="B14" s="613"/>
      <c r="C14" s="614"/>
      <c r="D14" s="32"/>
      <c r="E14" s="613"/>
      <c r="F14" s="614"/>
      <c r="H14" s="29"/>
      <c r="I14" s="95"/>
      <c r="J14" s="95"/>
      <c r="K14" s="95"/>
      <c r="L14" s="95"/>
      <c r="M14" s="95"/>
      <c r="N14" s="95"/>
      <c r="O14" s="95"/>
      <c r="P14" s="36"/>
      <c r="R14" s="29"/>
      <c r="S14" s="98"/>
      <c r="T14" s="98"/>
      <c r="U14" s="98"/>
      <c r="V14" s="98"/>
      <c r="W14" s="98"/>
      <c r="X14" s="36"/>
      <c r="Z14" s="29"/>
      <c r="AA14" s="98"/>
      <c r="AB14" s="98"/>
      <c r="AC14" s="98"/>
      <c r="AD14" s="98"/>
      <c r="AE14" s="98"/>
      <c r="AF14" s="36"/>
      <c r="AH14" s="29"/>
      <c r="AI14" s="99"/>
      <c r="AJ14" s="99"/>
      <c r="AK14" s="99"/>
      <c r="AL14" s="99"/>
      <c r="AM14" s="99"/>
      <c r="AN14" s="36"/>
      <c r="AP14" s="600"/>
      <c r="AQ14" s="601"/>
      <c r="AR14" s="602"/>
      <c r="AT14" s="29"/>
      <c r="AU14" s="98"/>
      <c r="AV14" s="98"/>
      <c r="AW14" s="98"/>
      <c r="AX14" s="98"/>
      <c r="AY14" s="98"/>
      <c r="AZ14" s="98"/>
      <c r="BA14" s="98"/>
      <c r="BB14" s="36"/>
      <c r="BD14" s="100"/>
      <c r="BE14" s="95"/>
      <c r="BF14" s="95"/>
      <c r="BG14" s="95"/>
      <c r="BH14" s="95"/>
      <c r="BI14" s="95"/>
      <c r="BJ14" s="36"/>
      <c r="BL14" s="29"/>
      <c r="BM14" s="95"/>
      <c r="BN14" s="95"/>
      <c r="BO14" s="95"/>
      <c r="BP14" s="95"/>
      <c r="BQ14" s="95"/>
      <c r="BR14" s="36"/>
      <c r="BT14" s="90"/>
      <c r="BU14" s="101"/>
      <c r="BV14" s="102"/>
      <c r="BW14" s="102"/>
      <c r="BX14" s="102"/>
      <c r="BY14" s="102"/>
      <c r="BZ14" s="102"/>
      <c r="CA14" s="102"/>
      <c r="CB14" s="102"/>
      <c r="CC14" s="103"/>
      <c r="CD14" s="90"/>
      <c r="CF14" s="104"/>
      <c r="CM14" s="105"/>
      <c r="CR14" s="95"/>
      <c r="CS14" s="74"/>
      <c r="CT14" s="34"/>
      <c r="CU14" s="34"/>
      <c r="CV14" s="34"/>
      <c r="CW14" s="34"/>
      <c r="CX14" s="34"/>
      <c r="CY14" s="106"/>
      <c r="DA14" s="74"/>
      <c r="DB14" s="34"/>
      <c r="DC14" s="34"/>
      <c r="DD14" s="34"/>
      <c r="DE14" s="34"/>
      <c r="DF14" s="34"/>
      <c r="DG14" s="75"/>
      <c r="DM14" s="74"/>
      <c r="DN14" s="34"/>
      <c r="DO14" s="34"/>
      <c r="DP14" s="34"/>
      <c r="DQ14" s="34"/>
      <c r="DR14" s="34"/>
      <c r="DS14" s="75"/>
      <c r="DW14" s="600"/>
      <c r="DX14" s="601"/>
      <c r="DY14" s="601"/>
      <c r="DZ14" s="601"/>
      <c r="EA14" s="602"/>
      <c r="EC14" s="100"/>
      <c r="ED14" s="95"/>
      <c r="EE14" s="95"/>
      <c r="EF14" s="95"/>
      <c r="EG14" s="95"/>
      <c r="EH14" s="95"/>
      <c r="EI14" s="36"/>
      <c r="EK14" s="100"/>
      <c r="EL14" s="95"/>
      <c r="EM14" s="95"/>
      <c r="EN14" s="95"/>
      <c r="EO14" s="95"/>
      <c r="EP14" s="95"/>
      <c r="EQ14" s="36"/>
      <c r="ES14" s="600"/>
      <c r="ET14" s="601"/>
      <c r="EU14" s="602"/>
      <c r="EW14" s="590"/>
      <c r="EX14" s="591"/>
      <c r="EY14" s="592"/>
    </row>
    <row r="15" spans="2:155" ht="45.75" customHeight="1" thickBot="1" x14ac:dyDescent="0.4">
      <c r="B15" s="613"/>
      <c r="C15" s="614"/>
      <c r="D15" s="32"/>
      <c r="E15" s="613"/>
      <c r="F15" s="614"/>
      <c r="H15" s="29"/>
      <c r="I15" s="107" t="s">
        <v>2</v>
      </c>
      <c r="J15" s="46"/>
      <c r="K15" s="107" t="s">
        <v>3</v>
      </c>
      <c r="L15" s="46"/>
      <c r="M15" s="107" t="s">
        <v>4</v>
      </c>
      <c r="N15" s="32"/>
      <c r="O15" s="107" t="s">
        <v>5</v>
      </c>
      <c r="P15" s="36"/>
      <c r="R15" s="29"/>
      <c r="S15" s="107" t="s">
        <v>2</v>
      </c>
      <c r="T15" s="46"/>
      <c r="U15" s="107" t="s">
        <v>3</v>
      </c>
      <c r="V15" s="46"/>
      <c r="W15" s="107" t="s">
        <v>4</v>
      </c>
      <c r="X15" s="36"/>
      <c r="Z15" s="29"/>
      <c r="AA15" s="107" t="s">
        <v>2</v>
      </c>
      <c r="AB15" s="46"/>
      <c r="AC15" s="107" t="s">
        <v>3</v>
      </c>
      <c r="AD15" s="46"/>
      <c r="AE15" s="107" t="s">
        <v>4</v>
      </c>
      <c r="AF15" s="36"/>
      <c r="AH15" s="29"/>
      <c r="AI15" s="107" t="s">
        <v>2</v>
      </c>
      <c r="AJ15" s="46"/>
      <c r="AK15" s="107" t="s">
        <v>3</v>
      </c>
      <c r="AL15" s="46"/>
      <c r="AM15" s="107" t="s">
        <v>4</v>
      </c>
      <c r="AN15" s="36"/>
      <c r="AP15" s="600"/>
      <c r="AQ15" s="601"/>
      <c r="AR15" s="602"/>
      <c r="AT15" s="29"/>
      <c r="AU15" s="107" t="s">
        <v>2</v>
      </c>
      <c r="AV15" s="46"/>
      <c r="AW15" s="107" t="s">
        <v>3</v>
      </c>
      <c r="AX15" s="46"/>
      <c r="AY15" s="107" t="s">
        <v>4</v>
      </c>
      <c r="AZ15" s="32"/>
      <c r="BA15" s="107" t="s">
        <v>5</v>
      </c>
      <c r="BB15" s="36"/>
      <c r="BD15" s="29"/>
      <c r="BE15" s="107" t="s">
        <v>2</v>
      </c>
      <c r="BF15" s="46"/>
      <c r="BG15" s="107" t="s">
        <v>3</v>
      </c>
      <c r="BH15" s="46"/>
      <c r="BI15" s="107" t="s">
        <v>4</v>
      </c>
      <c r="BJ15" s="36"/>
      <c r="BL15" s="29"/>
      <c r="BM15" s="107" t="s">
        <v>2</v>
      </c>
      <c r="BN15" s="46"/>
      <c r="BO15" s="107" t="s">
        <v>3</v>
      </c>
      <c r="BP15" s="46"/>
      <c r="BQ15" s="107" t="s">
        <v>4</v>
      </c>
      <c r="BR15" s="36"/>
      <c r="BT15" s="90"/>
      <c r="BU15" s="74"/>
      <c r="BV15" s="34"/>
      <c r="BW15" s="108" t="s">
        <v>152</v>
      </c>
      <c r="BX15" s="90"/>
      <c r="BY15" s="108" t="s">
        <v>153</v>
      </c>
      <c r="BZ15" s="90"/>
      <c r="CA15" s="109" t="s">
        <v>154</v>
      </c>
      <c r="CB15" s="90"/>
      <c r="CC15" s="109" t="s">
        <v>5</v>
      </c>
      <c r="CD15" s="90"/>
      <c r="CF15" s="74"/>
      <c r="CG15" s="92"/>
      <c r="CH15" s="92"/>
      <c r="CI15" s="92"/>
      <c r="CJ15" s="92"/>
      <c r="CK15" s="92"/>
      <c r="CL15" s="92"/>
      <c r="CM15" s="75"/>
      <c r="CR15" s="95"/>
      <c r="CS15" s="74"/>
      <c r="CT15" s="108" t="s">
        <v>134</v>
      </c>
      <c r="CU15" s="110"/>
      <c r="CV15" s="108" t="s">
        <v>133</v>
      </c>
      <c r="CW15" s="111"/>
      <c r="CX15" s="108" t="s">
        <v>180</v>
      </c>
      <c r="CY15" s="110"/>
      <c r="DA15" s="74"/>
      <c r="DB15" s="108" t="s">
        <v>30</v>
      </c>
      <c r="DC15" s="112"/>
      <c r="DD15" s="108" t="s">
        <v>130</v>
      </c>
      <c r="DE15" s="112"/>
      <c r="DF15" s="108" t="s">
        <v>32</v>
      </c>
      <c r="DG15" s="113"/>
      <c r="DH15" s="18" t="s">
        <v>167</v>
      </c>
      <c r="DJ15" s="18" t="s">
        <v>170</v>
      </c>
      <c r="DM15" s="74"/>
      <c r="DN15" s="108" t="s">
        <v>30</v>
      </c>
      <c r="DO15" s="112"/>
      <c r="DP15" s="108" t="s">
        <v>130</v>
      </c>
      <c r="DQ15" s="112"/>
      <c r="DR15" s="108" t="s">
        <v>32</v>
      </c>
      <c r="DS15" s="113"/>
      <c r="DT15" s="18" t="s">
        <v>168</v>
      </c>
      <c r="DU15" s="18" t="s">
        <v>169</v>
      </c>
      <c r="DW15" s="600"/>
      <c r="DX15" s="601"/>
      <c r="DY15" s="601"/>
      <c r="DZ15" s="601"/>
      <c r="EA15" s="602"/>
      <c r="EC15" s="29"/>
      <c r="ED15" s="107" t="s">
        <v>2</v>
      </c>
      <c r="EE15" s="46"/>
      <c r="EF15" s="107" t="s">
        <v>3</v>
      </c>
      <c r="EG15" s="46"/>
      <c r="EH15" s="107" t="s">
        <v>4</v>
      </c>
      <c r="EI15" s="36"/>
      <c r="EK15" s="29"/>
      <c r="EL15" s="107" t="s">
        <v>2</v>
      </c>
      <c r="EM15" s="46"/>
      <c r="EN15" s="107" t="s">
        <v>3</v>
      </c>
      <c r="EO15" s="46"/>
      <c r="EP15" s="107" t="s">
        <v>4</v>
      </c>
      <c r="EQ15" s="36"/>
      <c r="ES15" s="600"/>
      <c r="ET15" s="601"/>
      <c r="EU15" s="602"/>
      <c r="EW15" s="590"/>
      <c r="EX15" s="591"/>
      <c r="EY15" s="592"/>
    </row>
    <row r="16" spans="2:155" ht="5.15" customHeight="1" thickBot="1" x14ac:dyDescent="0.4">
      <c r="B16" s="615"/>
      <c r="C16" s="616"/>
      <c r="D16" s="114"/>
      <c r="E16" s="615"/>
      <c r="F16" s="616"/>
      <c r="H16" s="76"/>
      <c r="I16" s="80"/>
      <c r="J16" s="80"/>
      <c r="K16" s="80"/>
      <c r="L16" s="80"/>
      <c r="M16" s="80"/>
      <c r="N16" s="80"/>
      <c r="O16" s="80"/>
      <c r="P16" s="81"/>
      <c r="R16" s="76"/>
      <c r="S16" s="80"/>
      <c r="T16" s="80"/>
      <c r="U16" s="80"/>
      <c r="V16" s="80"/>
      <c r="W16" s="80"/>
      <c r="X16" s="81"/>
      <c r="Z16" s="76"/>
      <c r="AA16" s="80"/>
      <c r="AB16" s="80"/>
      <c r="AC16" s="80"/>
      <c r="AD16" s="80"/>
      <c r="AE16" s="80"/>
      <c r="AF16" s="81"/>
      <c r="AH16" s="76"/>
      <c r="AI16" s="80"/>
      <c r="AJ16" s="80"/>
      <c r="AK16" s="80"/>
      <c r="AL16" s="80"/>
      <c r="AM16" s="80"/>
      <c r="AN16" s="81"/>
      <c r="AP16" s="603"/>
      <c r="AQ16" s="604"/>
      <c r="AR16" s="605"/>
      <c r="AT16" s="76"/>
      <c r="AU16" s="80"/>
      <c r="AV16" s="80"/>
      <c r="AW16" s="80"/>
      <c r="AX16" s="80"/>
      <c r="AY16" s="80"/>
      <c r="AZ16" s="80"/>
      <c r="BA16" s="80"/>
      <c r="BB16" s="81"/>
      <c r="BD16" s="76"/>
      <c r="BE16" s="80"/>
      <c r="BF16" s="80"/>
      <c r="BG16" s="80"/>
      <c r="BH16" s="80"/>
      <c r="BI16" s="80"/>
      <c r="BJ16" s="81"/>
      <c r="BL16" s="76"/>
      <c r="BM16" s="80"/>
      <c r="BN16" s="80"/>
      <c r="BO16" s="80"/>
      <c r="BP16" s="80"/>
      <c r="BQ16" s="80"/>
      <c r="BR16" s="81"/>
      <c r="BT16" s="90"/>
      <c r="BU16" s="82"/>
      <c r="BV16" s="83"/>
      <c r="BW16" s="83"/>
      <c r="BX16" s="90"/>
      <c r="BY16" s="83"/>
      <c r="BZ16" s="90"/>
      <c r="CA16" s="83"/>
      <c r="CB16" s="90"/>
      <c r="CC16" s="84"/>
      <c r="CD16" s="90"/>
      <c r="CF16" s="74"/>
      <c r="CM16" s="75"/>
      <c r="CR16" s="95"/>
      <c r="CS16" s="74"/>
      <c r="CT16" s="34"/>
      <c r="CU16" s="34"/>
      <c r="CV16" s="34"/>
      <c r="CW16" s="34"/>
      <c r="CX16" s="75"/>
      <c r="CY16" s="75"/>
      <c r="DA16" s="74"/>
      <c r="DB16" s="34"/>
      <c r="DC16" s="34"/>
      <c r="DD16" s="34"/>
      <c r="DE16" s="34"/>
      <c r="DF16" s="34"/>
      <c r="DG16" s="75"/>
      <c r="DM16" s="74"/>
      <c r="DN16" s="34"/>
      <c r="DO16" s="34"/>
      <c r="DP16" s="34"/>
      <c r="DQ16" s="34"/>
      <c r="DR16" s="34"/>
      <c r="DS16" s="75"/>
      <c r="DW16" s="603"/>
      <c r="DX16" s="604"/>
      <c r="DY16" s="604"/>
      <c r="DZ16" s="604"/>
      <c r="EA16" s="605"/>
      <c r="EC16" s="76"/>
      <c r="ED16" s="80"/>
      <c r="EE16" s="80"/>
      <c r="EF16" s="80"/>
      <c r="EG16" s="80"/>
      <c r="EH16" s="80"/>
      <c r="EI16" s="81"/>
      <c r="EK16" s="76"/>
      <c r="EL16" s="80"/>
      <c r="EM16" s="80"/>
      <c r="EN16" s="80"/>
      <c r="EO16" s="80"/>
      <c r="EP16" s="80"/>
      <c r="EQ16" s="81"/>
      <c r="ES16" s="603"/>
      <c r="ET16" s="604"/>
      <c r="EU16" s="605"/>
      <c r="EW16" s="593"/>
      <c r="EX16" s="594"/>
      <c r="EY16" s="595"/>
    </row>
    <row r="17" spans="1:158" ht="5.15" customHeight="1" x14ac:dyDescent="0.35">
      <c r="A17" s="115"/>
      <c r="B17" s="32"/>
      <c r="C17" s="32"/>
      <c r="D17" s="32"/>
      <c r="E17" s="32"/>
      <c r="F17" s="36"/>
      <c r="H17" s="29"/>
      <c r="I17" s="32"/>
      <c r="J17" s="32"/>
      <c r="K17" s="32"/>
      <c r="L17" s="32"/>
      <c r="M17" s="32"/>
      <c r="N17" s="32"/>
      <c r="O17" s="32"/>
      <c r="P17" s="36"/>
      <c r="R17" s="29"/>
      <c r="S17" s="32"/>
      <c r="T17" s="32"/>
      <c r="U17" s="32"/>
      <c r="V17" s="32"/>
      <c r="W17" s="32"/>
      <c r="X17" s="36"/>
      <c r="Z17" s="29"/>
      <c r="AA17" s="32"/>
      <c r="AB17" s="32"/>
      <c r="AC17" s="32"/>
      <c r="AD17" s="32"/>
      <c r="AE17" s="32"/>
      <c r="AF17" s="36"/>
      <c r="AH17" s="29"/>
      <c r="AI17" s="32"/>
      <c r="AJ17" s="32"/>
      <c r="AK17" s="32"/>
      <c r="AL17" s="32"/>
      <c r="AM17" s="32"/>
      <c r="AN17" s="36"/>
      <c r="AP17" s="29"/>
      <c r="AQ17" s="32"/>
      <c r="AR17" s="36"/>
      <c r="AT17" s="29"/>
      <c r="AU17" s="32"/>
      <c r="AV17" s="32"/>
      <c r="AW17" s="32"/>
      <c r="AX17" s="32"/>
      <c r="AY17" s="32"/>
      <c r="AZ17" s="32"/>
      <c r="BA17" s="32"/>
      <c r="BB17" s="36"/>
      <c r="BD17" s="29"/>
      <c r="BE17" s="32"/>
      <c r="BF17" s="32"/>
      <c r="BG17" s="32"/>
      <c r="BH17" s="32"/>
      <c r="BI17" s="32"/>
      <c r="BJ17" s="36"/>
      <c r="BL17" s="29"/>
      <c r="BM17" s="32"/>
      <c r="BN17" s="32"/>
      <c r="BO17" s="32"/>
      <c r="BP17" s="32"/>
      <c r="BQ17" s="32"/>
      <c r="BR17" s="36"/>
      <c r="BT17" s="90"/>
      <c r="BU17" s="37"/>
      <c r="BV17" s="116"/>
      <c r="BW17" s="116"/>
      <c r="BX17" s="90"/>
      <c r="BY17" s="116"/>
      <c r="BZ17" s="90"/>
      <c r="CA17" s="116"/>
      <c r="CB17" s="90"/>
      <c r="CC17" s="106"/>
      <c r="CD17" s="90"/>
      <c r="CF17" s="37"/>
      <c r="CG17" s="92"/>
      <c r="CH17" s="92"/>
      <c r="CI17" s="92"/>
      <c r="CJ17" s="92"/>
      <c r="CK17" s="92"/>
      <c r="CL17" s="92"/>
      <c r="CM17" s="106"/>
      <c r="CP17" s="32"/>
      <c r="CQ17" s="32"/>
      <c r="CR17" s="32"/>
      <c r="CS17" s="74"/>
      <c r="CT17" s="116"/>
      <c r="CU17" s="34"/>
      <c r="CV17" s="116"/>
      <c r="CW17" s="34"/>
      <c r="CX17" s="116"/>
      <c r="CY17" s="117"/>
      <c r="DA17" s="37"/>
      <c r="DB17" s="116"/>
      <c r="DC17" s="116"/>
      <c r="DD17" s="116"/>
      <c r="DE17" s="116"/>
      <c r="DF17" s="116"/>
      <c r="DG17" s="106"/>
      <c r="DM17" s="37"/>
      <c r="DN17" s="116"/>
      <c r="DO17" s="116"/>
      <c r="DP17" s="116"/>
      <c r="DQ17" s="116"/>
      <c r="DR17" s="116"/>
      <c r="DS17" s="106"/>
      <c r="DW17" s="29"/>
      <c r="DX17" s="32"/>
      <c r="DY17" s="32"/>
      <c r="DZ17" s="32"/>
      <c r="EA17" s="36"/>
      <c r="EC17" s="29"/>
      <c r="ED17" s="32"/>
      <c r="EE17" s="32"/>
      <c r="EF17" s="32"/>
      <c r="EG17" s="32"/>
      <c r="EH17" s="32"/>
      <c r="EI17" s="36"/>
      <c r="EK17" s="29"/>
      <c r="EL17" s="32"/>
      <c r="EM17" s="32"/>
      <c r="EN17" s="32"/>
      <c r="EO17" s="32"/>
      <c r="EP17" s="32"/>
      <c r="EQ17" s="36"/>
      <c r="ES17" s="29"/>
      <c r="ET17" s="32"/>
      <c r="EU17" s="36"/>
      <c r="EW17" s="29"/>
      <c r="EX17" s="43"/>
      <c r="EY17" s="36"/>
    </row>
    <row r="18" spans="1:158" s="92" customFormat="1" x14ac:dyDescent="0.35">
      <c r="A18" s="118"/>
      <c r="B18" s="46"/>
      <c r="C18" s="243" t="str">
        <f>IF(E18="","","1")</f>
        <v/>
      </c>
      <c r="D18" s="46"/>
      <c r="E18" s="4"/>
      <c r="F18" s="119"/>
      <c r="H18" s="120"/>
      <c r="I18" s="15"/>
      <c r="J18" s="121"/>
      <c r="K18" s="15"/>
      <c r="L18" s="121"/>
      <c r="M18" s="15"/>
      <c r="N18" s="121"/>
      <c r="O18" s="209">
        <f>SUM($I18,$K18,$M18)</f>
        <v>0</v>
      </c>
      <c r="P18" s="122"/>
      <c r="Q18" s="40"/>
      <c r="R18" s="123"/>
      <c r="S18" s="15"/>
      <c r="T18" s="121"/>
      <c r="U18" s="15"/>
      <c r="V18" s="121"/>
      <c r="W18" s="15"/>
      <c r="X18" s="122"/>
      <c r="Y18" s="40"/>
      <c r="Z18" s="123"/>
      <c r="AA18" s="15"/>
      <c r="AB18" s="121"/>
      <c r="AC18" s="15"/>
      <c r="AD18" s="121"/>
      <c r="AE18" s="15"/>
      <c r="AF18" s="122"/>
      <c r="AG18" s="40"/>
      <c r="AH18" s="123"/>
      <c r="AI18" s="209">
        <f>$I18-$S18+$AA18</f>
        <v>0</v>
      </c>
      <c r="AJ18" s="121"/>
      <c r="AK18" s="209">
        <f>$K18-$U18+$AC18</f>
        <v>0</v>
      </c>
      <c r="AL18" s="121"/>
      <c r="AM18" s="209">
        <f t="shared" ref="AM18:AM32" si="0">M18-W18+AE18</f>
        <v>0</v>
      </c>
      <c r="AN18" s="122"/>
      <c r="AO18" s="40"/>
      <c r="AP18" s="123"/>
      <c r="AQ18" s="15"/>
      <c r="AR18" s="122"/>
      <c r="AS18" s="40"/>
      <c r="AT18" s="123"/>
      <c r="AU18" s="209">
        <f>(IF($O18=0,(0),(ROUNDUP(($AI18/(SUM($AI18,$AK18,$AM18)))*$BA18,0))))</f>
        <v>0</v>
      </c>
      <c r="AV18" s="121"/>
      <c r="AW18" s="209">
        <f t="shared" ref="AW18" si="1">(IF($O18=0,(0),(ROUNDUP(($AK18/(SUM($AI18,$AK18,$AM18)))*$BA18,0))))</f>
        <v>0</v>
      </c>
      <c r="AX18" s="121"/>
      <c r="AY18" s="209">
        <f>ROUNDDOWN($BA18-$AU18-$AW18,0)</f>
        <v>0</v>
      </c>
      <c r="AZ18" s="121"/>
      <c r="BA18" s="209">
        <f>(SUM(AI18,AK18,AM18)-AQ18)</f>
        <v>0</v>
      </c>
      <c r="BB18" s="119"/>
      <c r="BD18" s="120"/>
      <c r="BE18" s="13">
        <v>0</v>
      </c>
      <c r="BF18" s="124"/>
      <c r="BG18" s="13">
        <v>0</v>
      </c>
      <c r="BH18" s="124"/>
      <c r="BI18" s="13">
        <v>0</v>
      </c>
      <c r="BJ18" s="125"/>
      <c r="BK18" s="126"/>
      <c r="BL18" s="127"/>
      <c r="BM18" s="210">
        <f>$BE18*$I18</f>
        <v>0</v>
      </c>
      <c r="BN18" s="124"/>
      <c r="BO18" s="210">
        <f>$BG18*$K18</f>
        <v>0</v>
      </c>
      <c r="BP18" s="124"/>
      <c r="BQ18" s="210">
        <f>$BI18*$M18</f>
        <v>0</v>
      </c>
      <c r="BR18" s="119"/>
      <c r="BT18" s="90"/>
      <c r="BU18" s="128" t="s">
        <v>136</v>
      </c>
      <c r="BV18" s="129"/>
      <c r="BW18" s="211">
        <f>AU218</f>
        <v>0</v>
      </c>
      <c r="BX18" s="90"/>
      <c r="BY18" s="211">
        <f>AW218</f>
        <v>0</v>
      </c>
      <c r="BZ18" s="90"/>
      <c r="CA18" s="211">
        <f>AY218</f>
        <v>0</v>
      </c>
      <c r="CB18" s="90"/>
      <c r="CC18" s="212">
        <f>BA218</f>
        <v>0</v>
      </c>
      <c r="CD18" s="90"/>
      <c r="CE18" s="18"/>
      <c r="CF18" s="74"/>
      <c r="CG18" s="18"/>
      <c r="CH18" s="18"/>
      <c r="CI18" s="18"/>
      <c r="CJ18" s="18"/>
      <c r="CK18" s="18"/>
      <c r="CL18" s="18"/>
      <c r="CM18" s="75"/>
      <c r="CP18" s="46"/>
      <c r="CR18" s="46"/>
      <c r="CS18" s="130"/>
      <c r="CT18" s="209">
        <f>IF(CU218=BW32,$CU$18,IF($CU$218&lt;&gt;$BW$32,IF(AND($BW$32&lt;0,$CU$218&lt;0),$BW$32-$CU$218+$CU$18,IF(CU18="", BW32,$BW$32-$CU$218+$CU$18))))</f>
        <v>0</v>
      </c>
      <c r="CU18" s="213">
        <f>IF($AU18=0,0,ROUND(($BW$32*($AU18/$AU$218)),0))</f>
        <v>0</v>
      </c>
      <c r="CV18" s="209">
        <f>IF(CW218=BY32,$CW$18,IF($CW$218&lt;&gt;$BY$32,IF(AND($BY$32&lt;0,$CW$218&lt;0),$BY$32-$CW$218+$CW$18,IF(CW18="", BY32,$BY$32-$CW$218+$CW$18))))</f>
        <v>0</v>
      </c>
      <c r="CW18" s="213">
        <f>IF($AW18=0,0,ROUND(($BY$32*($AW18/$AW$218)),0))</f>
        <v>0</v>
      </c>
      <c r="CX18" s="214">
        <f>IF(CY218=CA32,$CY$18,IF($CY$218&lt;&gt;$CA$32,IF(AND($CA$32&lt;0,$CY$218&lt;0),$CA$32-$CY$218+$CY$18,IF(CY18="", CA32,$CA$32-$CY$218+$CY$18))))</f>
        <v>0</v>
      </c>
      <c r="CY18" s="215">
        <f>IF($AY18=0,0,ROUND(($CA$32*($AY18/$AY$218)),0))</f>
        <v>0</v>
      </c>
      <c r="CZ18" s="40"/>
      <c r="DA18" s="133"/>
      <c r="DB18" s="209">
        <f>($CT18+$AU18)</f>
        <v>0</v>
      </c>
      <c r="DC18" s="131"/>
      <c r="DD18" s="209">
        <f>($CV18+$AW18)</f>
        <v>0</v>
      </c>
      <c r="DE18" s="131"/>
      <c r="DF18" s="209">
        <f>($CX18+$AY18)</f>
        <v>0</v>
      </c>
      <c r="DG18" s="134"/>
      <c r="DH18" s="216" t="str">
        <f t="shared" ref="DH18:DH48" si="2">IF(O18&gt;0, (DF18+DD18+DB18),"")</f>
        <v/>
      </c>
      <c r="DI18" s="216" t="e">
        <f>DH18-BA18</f>
        <v>#VALUE!</v>
      </c>
      <c r="DJ18" s="216">
        <f>DB18-AU18</f>
        <v>0</v>
      </c>
      <c r="DK18" s="40"/>
      <c r="DL18" s="40"/>
      <c r="DM18" s="130"/>
      <c r="DN18" s="217">
        <f>(DB18*BE18)</f>
        <v>0</v>
      </c>
      <c r="DO18" s="135"/>
      <c r="DP18" s="217">
        <f>(DD18*BG18)</f>
        <v>0</v>
      </c>
      <c r="DQ18" s="135"/>
      <c r="DR18" s="217">
        <f>(DF18*BI18)</f>
        <v>0</v>
      </c>
      <c r="DS18" s="136"/>
      <c r="DT18" s="218" t="str">
        <f t="shared" ref="DT18:DT49" si="3">IF(O18&gt;0,(DN18+DP18+DR18),"")</f>
        <v/>
      </c>
      <c r="DU18" s="218" t="str">
        <f>IF(O18&gt;0,(DT18-(BM18+BO18+BQ18)),"")</f>
        <v/>
      </c>
      <c r="DV18" s="126"/>
      <c r="DW18" s="127"/>
      <c r="DX18" s="124"/>
      <c r="DY18" s="124"/>
      <c r="DZ18" s="13"/>
      <c r="EA18" s="119"/>
      <c r="EC18" s="120"/>
      <c r="ED18" s="5"/>
      <c r="EE18" s="121"/>
      <c r="EF18" s="5"/>
      <c r="EG18" s="121"/>
      <c r="EH18" s="5"/>
      <c r="EI18" s="119"/>
      <c r="EK18" s="120"/>
      <c r="EL18" s="17">
        <v>0</v>
      </c>
      <c r="EM18" s="137"/>
      <c r="EN18" s="17">
        <v>0</v>
      </c>
      <c r="EO18" s="137"/>
      <c r="EP18" s="17">
        <v>0</v>
      </c>
      <c r="EQ18" s="125"/>
      <c r="ER18" s="126"/>
      <c r="ES18" s="127"/>
      <c r="ET18" s="219">
        <f>(SUMPRODUCT($ED18:$EH18,$EL18:$EP18))</f>
        <v>0</v>
      </c>
      <c r="EU18" s="125"/>
      <c r="EV18" s="126"/>
      <c r="EW18" s="127"/>
      <c r="EX18" s="220">
        <f>IFERROR((SUM($DN18:DR18)-SUM($BM18:$BQ18)+$DZ18+$ET18)," ")</f>
        <v>0</v>
      </c>
      <c r="EY18" s="119"/>
      <c r="FA18" s="138"/>
    </row>
    <row r="19" spans="1:158" ht="5.15" customHeight="1" x14ac:dyDescent="0.35">
      <c r="A19" s="115"/>
      <c r="B19" s="32"/>
      <c r="C19" s="46"/>
      <c r="D19" s="32"/>
      <c r="E19" s="32"/>
      <c r="F19" s="36"/>
      <c r="H19" s="29"/>
      <c r="I19" s="139"/>
      <c r="J19" s="139"/>
      <c r="K19" s="139"/>
      <c r="L19" s="139"/>
      <c r="M19" s="139"/>
      <c r="N19" s="139"/>
      <c r="O19" s="121"/>
      <c r="P19" s="140"/>
      <c r="Q19" s="141"/>
      <c r="R19" s="142"/>
      <c r="S19" s="139"/>
      <c r="T19" s="139"/>
      <c r="U19" s="139"/>
      <c r="V19" s="139"/>
      <c r="W19" s="139"/>
      <c r="X19" s="140"/>
      <c r="Y19" s="141"/>
      <c r="Z19" s="142"/>
      <c r="AA19" s="139"/>
      <c r="AB19" s="139"/>
      <c r="AC19" s="139"/>
      <c r="AD19" s="139"/>
      <c r="AE19" s="139"/>
      <c r="AF19" s="140"/>
      <c r="AG19" s="141"/>
      <c r="AH19" s="142"/>
      <c r="AI19" s="121"/>
      <c r="AJ19" s="139"/>
      <c r="AK19" s="121"/>
      <c r="AL19" s="139"/>
      <c r="AM19" s="121"/>
      <c r="AN19" s="140"/>
      <c r="AO19" s="141"/>
      <c r="AP19" s="142"/>
      <c r="AQ19" s="139"/>
      <c r="AR19" s="140"/>
      <c r="AS19" s="141"/>
      <c r="AT19" s="142"/>
      <c r="AU19" s="121"/>
      <c r="AV19" s="139"/>
      <c r="AW19" s="121"/>
      <c r="AX19" s="139"/>
      <c r="AY19" s="121"/>
      <c r="AZ19" s="139"/>
      <c r="BA19" s="121"/>
      <c r="BB19" s="36"/>
      <c r="BD19" s="29"/>
      <c r="BE19" s="143"/>
      <c r="BF19" s="143"/>
      <c r="BG19" s="143"/>
      <c r="BH19" s="143"/>
      <c r="BI19" s="143"/>
      <c r="BJ19" s="144"/>
      <c r="BK19" s="145"/>
      <c r="BL19" s="146"/>
      <c r="BM19" s="124"/>
      <c r="BN19" s="143"/>
      <c r="BO19" s="124"/>
      <c r="BP19" s="143"/>
      <c r="BQ19" s="124"/>
      <c r="BR19" s="36"/>
      <c r="BT19" s="90"/>
      <c r="BU19" s="74"/>
      <c r="BV19" s="34"/>
      <c r="BW19" s="147"/>
      <c r="BX19" s="90"/>
      <c r="BY19" s="147"/>
      <c r="BZ19" s="90"/>
      <c r="CA19" s="147"/>
      <c r="CB19" s="90"/>
      <c r="CC19" s="148"/>
      <c r="CD19" s="90"/>
      <c r="CF19" s="74"/>
      <c r="CG19" s="92"/>
      <c r="CH19" s="92"/>
      <c r="CI19" s="92"/>
      <c r="CJ19" s="92"/>
      <c r="CK19" s="92"/>
      <c r="CL19" s="92"/>
      <c r="CM19" s="75"/>
      <c r="CP19" s="32"/>
      <c r="CQ19" s="32"/>
      <c r="CR19" s="32"/>
      <c r="CS19" s="74"/>
      <c r="CT19" s="149"/>
      <c r="CU19" s="149"/>
      <c r="CV19" s="149"/>
      <c r="CW19" s="149"/>
      <c r="CX19" s="150"/>
      <c r="CY19" s="134"/>
      <c r="CZ19" s="216" t="str">
        <f>IF(O19&gt;0, ((CT19*#REF!)+(CV19*#REF!)+(CX19*#REF!)),"")</f>
        <v/>
      </c>
      <c r="DA19" s="151"/>
      <c r="DB19" s="149"/>
      <c r="DC19" s="149"/>
      <c r="DD19" s="149"/>
      <c r="DE19" s="149"/>
      <c r="DF19" s="149"/>
      <c r="DG19" s="134"/>
      <c r="DH19" s="216" t="str">
        <f t="shared" si="2"/>
        <v/>
      </c>
      <c r="DI19" s="40"/>
      <c r="DJ19" s="40"/>
      <c r="DK19" s="40"/>
      <c r="DL19" s="40"/>
      <c r="DM19" s="74"/>
      <c r="DN19" s="152"/>
      <c r="DO19" s="152"/>
      <c r="DP19" s="152"/>
      <c r="DQ19" s="152"/>
      <c r="DR19" s="152"/>
      <c r="DS19" s="136"/>
      <c r="DT19" s="218" t="str">
        <f t="shared" si="3"/>
        <v/>
      </c>
      <c r="DU19" s="218" t="str">
        <f>IF(N19&gt;0,(DT19-(BL19+BN19+BP19)),"")</f>
        <v/>
      </c>
      <c r="DV19" s="126"/>
      <c r="DW19" s="146"/>
      <c r="DX19" s="143"/>
      <c r="DY19" s="143"/>
      <c r="DZ19" s="153"/>
      <c r="EA19" s="36"/>
      <c r="EC19" s="29"/>
      <c r="ED19" s="139"/>
      <c r="EE19" s="139"/>
      <c r="EF19" s="139"/>
      <c r="EG19" s="139"/>
      <c r="EH19" s="139"/>
      <c r="EI19" s="36"/>
      <c r="EK19" s="29"/>
      <c r="EL19" s="137"/>
      <c r="EM19" s="137"/>
      <c r="EN19" s="137"/>
      <c r="EO19" s="137"/>
      <c r="EP19" s="137"/>
      <c r="EQ19" s="144"/>
      <c r="ER19" s="145"/>
      <c r="ES19" s="146"/>
      <c r="ET19" s="154"/>
      <c r="EU19" s="144"/>
      <c r="EV19" s="145"/>
      <c r="EW19" s="146"/>
      <c r="EX19" s="155"/>
      <c r="EY19" s="36"/>
    </row>
    <row r="20" spans="1:158" s="92" customFormat="1" ht="14.25" customHeight="1" x14ac:dyDescent="0.35">
      <c r="A20" s="118"/>
      <c r="B20" s="46"/>
      <c r="C20" s="243" t="str">
        <f>IF(E20="","",C18+1)</f>
        <v/>
      </c>
      <c r="D20" s="46"/>
      <c r="E20" s="4"/>
      <c r="F20" s="119"/>
      <c r="H20" s="120"/>
      <c r="I20" s="15"/>
      <c r="J20" s="121"/>
      <c r="K20" s="15"/>
      <c r="L20" s="121"/>
      <c r="M20" s="15"/>
      <c r="N20" s="121"/>
      <c r="O20" s="209">
        <f t="shared" ref="O20:O216" si="4">SUM($I20,$K20,$M20)</f>
        <v>0</v>
      </c>
      <c r="P20" s="122"/>
      <c r="Q20" s="40"/>
      <c r="R20" s="123"/>
      <c r="S20" s="15"/>
      <c r="T20" s="121"/>
      <c r="U20" s="15"/>
      <c r="V20" s="121"/>
      <c r="W20" s="15"/>
      <c r="X20" s="122"/>
      <c r="Y20" s="40"/>
      <c r="Z20" s="123"/>
      <c r="AA20" s="15"/>
      <c r="AB20" s="121"/>
      <c r="AC20" s="15"/>
      <c r="AD20" s="121"/>
      <c r="AE20" s="15"/>
      <c r="AF20" s="122"/>
      <c r="AG20" s="40"/>
      <c r="AH20" s="123"/>
      <c r="AI20" s="209">
        <f t="shared" ref="AI20:AI216" si="5">$I20-$S20+$AA20</f>
        <v>0</v>
      </c>
      <c r="AJ20" s="121"/>
      <c r="AK20" s="209">
        <f t="shared" ref="AK20:AK216" si="6">$K20-$U20+$AC20</f>
        <v>0</v>
      </c>
      <c r="AL20" s="121"/>
      <c r="AM20" s="209">
        <f t="shared" si="0"/>
        <v>0</v>
      </c>
      <c r="AN20" s="122"/>
      <c r="AO20" s="40"/>
      <c r="AP20" s="123"/>
      <c r="AQ20" s="15"/>
      <c r="AR20" s="122"/>
      <c r="AS20" s="40"/>
      <c r="AT20" s="123"/>
      <c r="AU20" s="209">
        <f t="shared" ref="AU20:AU82" si="7">(IF($O20=0,(0),(ROUNDUP(($AI20/(SUM($AI20,$AK20,$AM20)))*$BA20,0))))</f>
        <v>0</v>
      </c>
      <c r="AV20" s="121"/>
      <c r="AW20" s="209">
        <f>(IF($O20=0,(0),(ROUNDUP(($AK20/(SUM($AI20,$AK20,$AM20)))*$BA20,0))))</f>
        <v>0</v>
      </c>
      <c r="AX20" s="121"/>
      <c r="AY20" s="209">
        <f t="shared" ref="AY20:AY216" si="8">ROUNDDOWN($BA20-$AU20-$AW20,0)</f>
        <v>0</v>
      </c>
      <c r="AZ20" s="121"/>
      <c r="BA20" s="209">
        <f>(SUM(AI20,AK20,AM20)-AQ20)</f>
        <v>0</v>
      </c>
      <c r="BB20" s="119"/>
      <c r="BD20" s="120"/>
      <c r="BE20" s="13">
        <v>0</v>
      </c>
      <c r="BF20" s="124"/>
      <c r="BG20" s="13">
        <v>0</v>
      </c>
      <c r="BH20" s="124"/>
      <c r="BI20" s="13">
        <v>0</v>
      </c>
      <c r="BJ20" s="125"/>
      <c r="BK20" s="126"/>
      <c r="BL20" s="127"/>
      <c r="BM20" s="210">
        <f>$BE20*$I20</f>
        <v>0</v>
      </c>
      <c r="BN20" s="124"/>
      <c r="BO20" s="210">
        <f>$BG20*$K20</f>
        <v>0</v>
      </c>
      <c r="BP20" s="124"/>
      <c r="BQ20" s="210">
        <f>$BI20*$M20</f>
        <v>0</v>
      </c>
      <c r="BR20" s="119"/>
      <c r="BT20" s="90"/>
      <c r="BU20" s="128" t="s">
        <v>127</v>
      </c>
      <c r="BV20" s="156"/>
      <c r="BW20" s="221">
        <f>BW18*AM6*-1</f>
        <v>0</v>
      </c>
      <c r="BX20" s="90"/>
      <c r="BY20" s="221">
        <f>BW20*-1</f>
        <v>0</v>
      </c>
      <c r="BZ20" s="90"/>
      <c r="CA20" s="157"/>
      <c r="CB20" s="90"/>
      <c r="CC20" s="158"/>
      <c r="CD20" s="90"/>
      <c r="CE20" s="18"/>
      <c r="CF20" s="130"/>
      <c r="CG20" s="18"/>
      <c r="CH20" s="18"/>
      <c r="CI20" s="18"/>
      <c r="CJ20" s="18"/>
      <c r="CK20" s="18"/>
      <c r="CL20" s="18"/>
      <c r="CM20" s="159"/>
      <c r="CP20" s="46"/>
      <c r="CQ20" s="46"/>
      <c r="CR20" s="46"/>
      <c r="CS20" s="130"/>
      <c r="CT20" s="209">
        <f t="shared" ref="CT20:CU38" si="9">IF($AU20=0,0,ROUND(($BW$32*($AU20/$AU$218)),0))</f>
        <v>0</v>
      </c>
      <c r="CU20" s="213">
        <f t="shared" si="9"/>
        <v>0</v>
      </c>
      <c r="CV20" s="209">
        <f t="shared" ref="CV20:CW38" si="10">IF($AW20=0,0,ROUND(($BY$32*($AW20/$AW$218)),0))</f>
        <v>0</v>
      </c>
      <c r="CW20" s="213">
        <f>IF($AW20=0,0,ROUND(($BY$32*($AW20/$AW$218)),0))</f>
        <v>0</v>
      </c>
      <c r="CX20" s="214">
        <f t="shared" ref="CX20:CY38" si="11">IF($AY20=0,0,ROUND(($CA$32*($AY20/$AY$218)),0))</f>
        <v>0</v>
      </c>
      <c r="CY20" s="215">
        <f t="shared" si="11"/>
        <v>0</v>
      </c>
      <c r="CZ20" s="40"/>
      <c r="DA20" s="133"/>
      <c r="DB20" s="209">
        <f t="shared" ref="DB20:DB82" si="12">($CT20+$AU20)</f>
        <v>0</v>
      </c>
      <c r="DC20" s="131"/>
      <c r="DD20" s="209">
        <f t="shared" ref="DD20:DD82" si="13">($CV20+$AW20)</f>
        <v>0</v>
      </c>
      <c r="DE20" s="131"/>
      <c r="DF20" s="209">
        <f t="shared" ref="DF20:DF82" si="14">($CX20+$AY20)</f>
        <v>0</v>
      </c>
      <c r="DG20" s="134"/>
      <c r="DH20" s="216" t="str">
        <f t="shared" si="2"/>
        <v/>
      </c>
      <c r="DI20" s="216" t="e">
        <f>DH20-BA20</f>
        <v>#VALUE!</v>
      </c>
      <c r="DJ20" s="216">
        <f>DB20-AU20</f>
        <v>0</v>
      </c>
      <c r="DK20" s="40"/>
      <c r="DL20" s="40"/>
      <c r="DM20" s="130"/>
      <c r="DN20" s="217">
        <f t="shared" ref="DN20:DN82" si="15">(DB20*BE20)</f>
        <v>0</v>
      </c>
      <c r="DO20" s="135"/>
      <c r="DP20" s="217">
        <f t="shared" ref="DP20:DP82" si="16">(DD20*BG20)</f>
        <v>0</v>
      </c>
      <c r="DQ20" s="135"/>
      <c r="DR20" s="217">
        <f t="shared" ref="DR20:DR82" si="17">(DF20*BI20)</f>
        <v>0</v>
      </c>
      <c r="DS20" s="136"/>
      <c r="DT20" s="218" t="str">
        <f t="shared" si="3"/>
        <v/>
      </c>
      <c r="DU20" s="218" t="str">
        <f>IF(O20&gt;0,(DT20-(BM20+BO20+BQ20)),"")</f>
        <v/>
      </c>
      <c r="DV20" s="126"/>
      <c r="DW20" s="127"/>
      <c r="DX20" s="124"/>
      <c r="DY20" s="124"/>
      <c r="DZ20" s="13"/>
      <c r="EA20" s="119"/>
      <c r="EC20" s="120"/>
      <c r="ED20" s="5"/>
      <c r="EE20" s="121"/>
      <c r="EF20" s="5"/>
      <c r="EG20" s="121"/>
      <c r="EH20" s="5"/>
      <c r="EI20" s="119"/>
      <c r="EK20" s="120"/>
      <c r="EL20" s="17">
        <v>0</v>
      </c>
      <c r="EM20" s="137"/>
      <c r="EN20" s="17">
        <v>0</v>
      </c>
      <c r="EO20" s="137"/>
      <c r="EP20" s="17">
        <v>0</v>
      </c>
      <c r="EQ20" s="125"/>
      <c r="ER20" s="126"/>
      <c r="ES20" s="127"/>
      <c r="ET20" s="219">
        <f t="shared" ref="ET20:ET82" si="18">(SUMPRODUCT($ED20:$EH20,$EL20:$EP20))</f>
        <v>0</v>
      </c>
      <c r="EU20" s="125"/>
      <c r="EV20" s="126"/>
      <c r="EW20" s="127"/>
      <c r="EX20" s="220">
        <f>IFERROR((SUM($DN20:DR20)-SUM($BM20:$BQ20)+$DZ20+$ET20)," ")</f>
        <v>0</v>
      </c>
      <c r="EY20" s="119"/>
      <c r="FA20" s="160"/>
      <c r="FB20" s="160"/>
    </row>
    <row r="21" spans="1:158" ht="3.75" customHeight="1" x14ac:dyDescent="0.35">
      <c r="A21" s="115"/>
      <c r="B21" s="32"/>
      <c r="C21" s="46"/>
      <c r="D21" s="32"/>
      <c r="E21" s="32"/>
      <c r="F21" s="36"/>
      <c r="H21" s="29"/>
      <c r="I21" s="139"/>
      <c r="J21" s="139"/>
      <c r="K21" s="139"/>
      <c r="L21" s="139"/>
      <c r="M21" s="139"/>
      <c r="N21" s="139"/>
      <c r="O21" s="121"/>
      <c r="P21" s="140"/>
      <c r="Q21" s="141"/>
      <c r="R21" s="142"/>
      <c r="S21" s="139"/>
      <c r="T21" s="139"/>
      <c r="U21" s="139"/>
      <c r="V21" s="139"/>
      <c r="W21" s="139"/>
      <c r="X21" s="140"/>
      <c r="Y21" s="141"/>
      <c r="Z21" s="142"/>
      <c r="AA21" s="139"/>
      <c r="AB21" s="139"/>
      <c r="AC21" s="139"/>
      <c r="AD21" s="139"/>
      <c r="AE21" s="139"/>
      <c r="AF21" s="140"/>
      <c r="AG21" s="141"/>
      <c r="AH21" s="142"/>
      <c r="AI21" s="121"/>
      <c r="AJ21" s="139"/>
      <c r="AK21" s="121"/>
      <c r="AL21" s="139"/>
      <c r="AM21" s="121"/>
      <c r="AN21" s="140"/>
      <c r="AO21" s="141"/>
      <c r="AP21" s="142"/>
      <c r="AQ21" s="139"/>
      <c r="AR21" s="140"/>
      <c r="AS21" s="141"/>
      <c r="AT21" s="142"/>
      <c r="AU21" s="224">
        <f t="shared" si="7"/>
        <v>0</v>
      </c>
      <c r="AV21" s="139"/>
      <c r="AW21" s="224">
        <f t="shared" ref="AW21:AW84" si="19">(IF($O21=0,(0),(ROUNDUP(($AK21/(SUM($AI21,$AK21,$AM21)))*$BA21,0))))</f>
        <v>0</v>
      </c>
      <c r="AX21" s="139"/>
      <c r="AY21" s="121"/>
      <c r="AZ21" s="139"/>
      <c r="BA21" s="121"/>
      <c r="BB21" s="36"/>
      <c r="BD21" s="29"/>
      <c r="BE21" s="143"/>
      <c r="BF21" s="143"/>
      <c r="BG21" s="143"/>
      <c r="BH21" s="143"/>
      <c r="BI21" s="143"/>
      <c r="BJ21" s="144"/>
      <c r="BK21" s="145"/>
      <c r="BL21" s="146"/>
      <c r="BM21" s="124"/>
      <c r="BN21" s="143"/>
      <c r="BO21" s="124"/>
      <c r="BP21" s="143"/>
      <c r="BQ21" s="124"/>
      <c r="BR21" s="36"/>
      <c r="BT21" s="90"/>
      <c r="BU21" s="74"/>
      <c r="BV21" s="34"/>
      <c r="BW21" s="161"/>
      <c r="BX21" s="90"/>
      <c r="BY21" s="161"/>
      <c r="BZ21" s="90"/>
      <c r="CA21" s="161"/>
      <c r="CB21" s="90"/>
      <c r="CC21" s="162"/>
      <c r="CD21" s="90"/>
      <c r="CF21" s="74"/>
      <c r="CG21" s="92"/>
      <c r="CH21" s="92"/>
      <c r="CI21" s="92"/>
      <c r="CJ21" s="92"/>
      <c r="CK21" s="92"/>
      <c r="CL21" s="92"/>
      <c r="CM21" s="75"/>
      <c r="CP21" s="32"/>
      <c r="CQ21" s="32"/>
      <c r="CR21" s="32"/>
      <c r="CS21" s="74"/>
      <c r="CT21" s="222">
        <f t="shared" si="9"/>
        <v>0</v>
      </c>
      <c r="CU21" s="222">
        <f t="shared" si="9"/>
        <v>0</v>
      </c>
      <c r="CV21" s="222">
        <f t="shared" si="10"/>
        <v>0</v>
      </c>
      <c r="CW21" s="222">
        <f t="shared" si="10"/>
        <v>0</v>
      </c>
      <c r="CX21" s="222">
        <f t="shared" si="11"/>
        <v>0</v>
      </c>
      <c r="CY21" s="223">
        <f t="shared" si="11"/>
        <v>0</v>
      </c>
      <c r="CZ21" s="216" t="str">
        <f>IF(O21&gt;0, ((CT21*#REF!)+(CV21*#REF!)+(CX21*#REF!)),"")</f>
        <v/>
      </c>
      <c r="DA21" s="151"/>
      <c r="DB21" s="222">
        <f t="shared" si="12"/>
        <v>0</v>
      </c>
      <c r="DC21" s="149"/>
      <c r="DD21" s="222">
        <f t="shared" si="13"/>
        <v>0</v>
      </c>
      <c r="DE21" s="149"/>
      <c r="DF21" s="222">
        <f t="shared" si="14"/>
        <v>0</v>
      </c>
      <c r="DG21" s="134"/>
      <c r="DH21" s="216" t="str">
        <f t="shared" si="2"/>
        <v/>
      </c>
      <c r="DI21" s="40"/>
      <c r="DJ21" s="40"/>
      <c r="DK21" s="40"/>
      <c r="DL21" s="40"/>
      <c r="DM21" s="74"/>
      <c r="DN21" s="225">
        <f t="shared" si="15"/>
        <v>0</v>
      </c>
      <c r="DO21" s="152"/>
      <c r="DP21" s="225">
        <f t="shared" si="16"/>
        <v>0</v>
      </c>
      <c r="DQ21" s="152"/>
      <c r="DR21" s="225">
        <f t="shared" si="17"/>
        <v>0</v>
      </c>
      <c r="DS21" s="136"/>
      <c r="DT21" s="218" t="str">
        <f t="shared" si="3"/>
        <v/>
      </c>
      <c r="DU21" s="218" t="str">
        <f>IF(N21&gt;0,(DT21-(BL21+BN21+BP21)),"")</f>
        <v/>
      </c>
      <c r="DV21" s="126"/>
      <c r="DW21" s="146"/>
      <c r="DX21" s="143"/>
      <c r="DY21" s="143"/>
      <c r="DZ21" s="153"/>
      <c r="EA21" s="36"/>
      <c r="EC21" s="29"/>
      <c r="ED21" s="139"/>
      <c r="EE21" s="139"/>
      <c r="EF21" s="139"/>
      <c r="EG21" s="139"/>
      <c r="EH21" s="139"/>
      <c r="EI21" s="36"/>
      <c r="EK21" s="29"/>
      <c r="EL21" s="137"/>
      <c r="EM21" s="137"/>
      <c r="EN21" s="137"/>
      <c r="EO21" s="137"/>
      <c r="EP21" s="137"/>
      <c r="EQ21" s="144"/>
      <c r="ER21" s="145"/>
      <c r="ES21" s="146"/>
      <c r="ET21" s="154"/>
      <c r="EU21" s="144"/>
      <c r="EV21" s="145"/>
      <c r="EW21" s="146"/>
      <c r="EX21" s="155"/>
      <c r="EY21" s="36"/>
    </row>
    <row r="22" spans="1:158" s="92" customFormat="1" x14ac:dyDescent="0.35">
      <c r="A22" s="118"/>
      <c r="B22" s="46"/>
      <c r="C22" s="243" t="str">
        <f t="shared" ref="C22:C46" si="20">IF(E22="","",C20+1)</f>
        <v/>
      </c>
      <c r="D22" s="46"/>
      <c r="E22" s="4"/>
      <c r="F22" s="119"/>
      <c r="H22" s="120"/>
      <c r="I22" s="15"/>
      <c r="J22" s="121"/>
      <c r="K22" s="15"/>
      <c r="L22" s="121"/>
      <c r="M22" s="15"/>
      <c r="N22" s="121"/>
      <c r="O22" s="209">
        <f t="shared" si="4"/>
        <v>0</v>
      </c>
      <c r="P22" s="122"/>
      <c r="Q22" s="40"/>
      <c r="R22" s="123"/>
      <c r="S22" s="15"/>
      <c r="T22" s="121"/>
      <c r="U22" s="15"/>
      <c r="V22" s="121"/>
      <c r="W22" s="15"/>
      <c r="X22" s="122"/>
      <c r="Y22" s="40"/>
      <c r="Z22" s="123"/>
      <c r="AA22" s="15"/>
      <c r="AB22" s="121"/>
      <c r="AC22" s="15"/>
      <c r="AD22" s="121"/>
      <c r="AE22" s="15"/>
      <c r="AF22" s="122"/>
      <c r="AG22" s="40"/>
      <c r="AH22" s="123"/>
      <c r="AI22" s="209">
        <f t="shared" si="5"/>
        <v>0</v>
      </c>
      <c r="AJ22" s="121"/>
      <c r="AK22" s="209">
        <f t="shared" si="6"/>
        <v>0</v>
      </c>
      <c r="AL22" s="121"/>
      <c r="AM22" s="209">
        <f t="shared" si="0"/>
        <v>0</v>
      </c>
      <c r="AN22" s="122"/>
      <c r="AO22" s="40"/>
      <c r="AP22" s="123"/>
      <c r="AQ22" s="15"/>
      <c r="AR22" s="122"/>
      <c r="AS22" s="40"/>
      <c r="AT22" s="123"/>
      <c r="AU22" s="209">
        <f t="shared" si="7"/>
        <v>0</v>
      </c>
      <c r="AV22" s="121"/>
      <c r="AW22" s="209">
        <f t="shared" si="19"/>
        <v>0</v>
      </c>
      <c r="AX22" s="121"/>
      <c r="AY22" s="209">
        <f t="shared" si="8"/>
        <v>0</v>
      </c>
      <c r="AZ22" s="121"/>
      <c r="BA22" s="209">
        <f>(SUM(AI22,AK22,AM22)-AQ22)</f>
        <v>0</v>
      </c>
      <c r="BB22" s="119"/>
      <c r="BD22" s="120"/>
      <c r="BE22" s="13">
        <v>0</v>
      </c>
      <c r="BF22" s="124"/>
      <c r="BG22" s="13">
        <v>0</v>
      </c>
      <c r="BH22" s="124"/>
      <c r="BI22" s="13">
        <v>0</v>
      </c>
      <c r="BJ22" s="125"/>
      <c r="BK22" s="126"/>
      <c r="BL22" s="127"/>
      <c r="BM22" s="210">
        <f>$BE22*$I22</f>
        <v>0</v>
      </c>
      <c r="BN22" s="124"/>
      <c r="BO22" s="210">
        <f>$BG22*$K22</f>
        <v>0</v>
      </c>
      <c r="BP22" s="124"/>
      <c r="BQ22" s="210">
        <f>$BI22*$M22</f>
        <v>0</v>
      </c>
      <c r="BR22" s="119"/>
      <c r="BT22" s="90"/>
      <c r="BU22" s="128" t="s">
        <v>137</v>
      </c>
      <c r="BV22" s="156"/>
      <c r="BW22" s="221">
        <f>BW18*AM7*-1</f>
        <v>0</v>
      </c>
      <c r="BX22" s="90"/>
      <c r="BY22" s="157"/>
      <c r="BZ22" s="90"/>
      <c r="CA22" s="221">
        <f>BW22*-1</f>
        <v>0</v>
      </c>
      <c r="CB22" s="90"/>
      <c r="CC22" s="158"/>
      <c r="CD22" s="90"/>
      <c r="CE22" s="18"/>
      <c r="CF22" s="130"/>
      <c r="CG22" s="18"/>
      <c r="CH22" s="18"/>
      <c r="CI22" s="18"/>
      <c r="CJ22" s="18"/>
      <c r="CK22" s="18"/>
      <c r="CL22" s="18"/>
      <c r="CM22" s="159"/>
      <c r="CP22" s="46"/>
      <c r="CQ22" s="46"/>
      <c r="CR22" s="46"/>
      <c r="CS22" s="130"/>
      <c r="CT22" s="209">
        <f t="shared" si="9"/>
        <v>0</v>
      </c>
      <c r="CU22" s="213">
        <f t="shared" si="9"/>
        <v>0</v>
      </c>
      <c r="CV22" s="209">
        <f t="shared" si="10"/>
        <v>0</v>
      </c>
      <c r="CW22" s="213">
        <f t="shared" si="10"/>
        <v>0</v>
      </c>
      <c r="CX22" s="214">
        <f t="shared" si="11"/>
        <v>0</v>
      </c>
      <c r="CY22" s="215">
        <f t="shared" si="11"/>
        <v>0</v>
      </c>
      <c r="CZ22" s="40"/>
      <c r="DA22" s="133"/>
      <c r="DB22" s="209">
        <f t="shared" si="12"/>
        <v>0</v>
      </c>
      <c r="DC22" s="131"/>
      <c r="DD22" s="209">
        <f t="shared" si="13"/>
        <v>0</v>
      </c>
      <c r="DE22" s="131"/>
      <c r="DF22" s="209">
        <f t="shared" si="14"/>
        <v>0</v>
      </c>
      <c r="DG22" s="134"/>
      <c r="DH22" s="216" t="str">
        <f t="shared" si="2"/>
        <v/>
      </c>
      <c r="DI22" s="216" t="e">
        <f t="shared" ref="DI22:DI52" si="21">DH22-BA22</f>
        <v>#VALUE!</v>
      </c>
      <c r="DJ22" s="216">
        <f t="shared" ref="DJ22:DJ52" si="22">DB22-AU22</f>
        <v>0</v>
      </c>
      <c r="DK22" s="40"/>
      <c r="DL22" s="40"/>
      <c r="DM22" s="130"/>
      <c r="DN22" s="217">
        <f t="shared" si="15"/>
        <v>0</v>
      </c>
      <c r="DO22" s="135"/>
      <c r="DP22" s="217">
        <f t="shared" si="16"/>
        <v>0</v>
      </c>
      <c r="DQ22" s="135"/>
      <c r="DR22" s="217">
        <f t="shared" si="17"/>
        <v>0</v>
      </c>
      <c r="DS22" s="136"/>
      <c r="DT22" s="218" t="str">
        <f t="shared" si="3"/>
        <v/>
      </c>
      <c r="DU22" s="218" t="str">
        <f t="shared" ref="DU22:DU53" si="23">IF(O22&gt;0,(DT22-(BM22+BO22+BQ22)),"")</f>
        <v/>
      </c>
      <c r="DV22" s="126"/>
      <c r="DW22" s="127"/>
      <c r="DX22" s="124"/>
      <c r="DY22" s="124"/>
      <c r="DZ22" s="13"/>
      <c r="EA22" s="119"/>
      <c r="EC22" s="120"/>
      <c r="ED22" s="5"/>
      <c r="EE22" s="121"/>
      <c r="EF22" s="5"/>
      <c r="EG22" s="121"/>
      <c r="EH22" s="5"/>
      <c r="EI22" s="119"/>
      <c r="EK22" s="120"/>
      <c r="EL22" s="17">
        <v>0</v>
      </c>
      <c r="EM22" s="137"/>
      <c r="EN22" s="17">
        <v>0</v>
      </c>
      <c r="EO22" s="137"/>
      <c r="EP22" s="17">
        <v>0</v>
      </c>
      <c r="EQ22" s="125"/>
      <c r="ER22" s="126"/>
      <c r="ES22" s="127"/>
      <c r="ET22" s="219">
        <f t="shared" si="18"/>
        <v>0</v>
      </c>
      <c r="EU22" s="125"/>
      <c r="EV22" s="126"/>
      <c r="EW22" s="127"/>
      <c r="EX22" s="220">
        <f>IFERROR((SUM($DN22:DR22)-SUM($BM22:$BQ22)+$DZ22+$ET22)," ")</f>
        <v>0</v>
      </c>
      <c r="EY22" s="119"/>
    </row>
    <row r="23" spans="1:158" ht="4.5" customHeight="1" x14ac:dyDescent="0.35">
      <c r="A23" s="115"/>
      <c r="B23" s="32"/>
      <c r="C23" s="46"/>
      <c r="D23" s="32"/>
      <c r="E23" s="32"/>
      <c r="F23" s="36"/>
      <c r="H23" s="29"/>
      <c r="I23" s="139"/>
      <c r="J23" s="139"/>
      <c r="K23" s="139"/>
      <c r="L23" s="139"/>
      <c r="M23" s="139"/>
      <c r="N23" s="139"/>
      <c r="O23" s="121"/>
      <c r="P23" s="140"/>
      <c r="Q23" s="141"/>
      <c r="R23" s="142"/>
      <c r="S23" s="139"/>
      <c r="T23" s="139"/>
      <c r="U23" s="139"/>
      <c r="V23" s="139"/>
      <c r="W23" s="139"/>
      <c r="X23" s="140"/>
      <c r="Y23" s="141"/>
      <c r="Z23" s="142"/>
      <c r="AA23" s="139"/>
      <c r="AB23" s="139"/>
      <c r="AC23" s="139"/>
      <c r="AD23" s="139"/>
      <c r="AE23" s="139"/>
      <c r="AF23" s="140"/>
      <c r="AG23" s="141"/>
      <c r="AH23" s="142"/>
      <c r="AI23" s="121"/>
      <c r="AJ23" s="139"/>
      <c r="AK23" s="121"/>
      <c r="AL23" s="139"/>
      <c r="AM23" s="121"/>
      <c r="AN23" s="140"/>
      <c r="AO23" s="141"/>
      <c r="AP23" s="142"/>
      <c r="AQ23" s="139"/>
      <c r="AR23" s="140"/>
      <c r="AS23" s="141"/>
      <c r="AT23" s="142"/>
      <c r="AU23" s="121"/>
      <c r="AV23" s="139"/>
      <c r="AW23" s="121"/>
      <c r="AX23" s="139"/>
      <c r="AY23" s="121"/>
      <c r="AZ23" s="139"/>
      <c r="BA23" s="121"/>
      <c r="BB23" s="36"/>
      <c r="BD23" s="29"/>
      <c r="BE23" s="143"/>
      <c r="BF23" s="143"/>
      <c r="BG23" s="143"/>
      <c r="BH23" s="143"/>
      <c r="BI23" s="143"/>
      <c r="BJ23" s="144"/>
      <c r="BK23" s="145"/>
      <c r="BL23" s="146"/>
      <c r="BM23" s="124"/>
      <c r="BN23" s="143"/>
      <c r="BO23" s="124"/>
      <c r="BP23" s="143"/>
      <c r="BQ23" s="124"/>
      <c r="BR23" s="36"/>
      <c r="BT23" s="90"/>
      <c r="BU23" s="74"/>
      <c r="BV23" s="34"/>
      <c r="BW23" s="161"/>
      <c r="BX23" s="90"/>
      <c r="BY23" s="161"/>
      <c r="BZ23" s="90"/>
      <c r="CA23" s="161"/>
      <c r="CB23" s="90"/>
      <c r="CC23" s="162"/>
      <c r="CD23" s="90"/>
      <c r="CF23" s="74"/>
      <c r="CG23" s="92"/>
      <c r="CH23" s="92"/>
      <c r="CI23" s="92"/>
      <c r="CJ23" s="92"/>
      <c r="CK23" s="92"/>
      <c r="CL23" s="92"/>
      <c r="CM23" s="75"/>
      <c r="CP23" s="32"/>
      <c r="CQ23" s="32"/>
      <c r="CR23" s="32"/>
      <c r="CS23" s="74"/>
      <c r="CT23" s="149"/>
      <c r="CU23" s="149"/>
      <c r="CV23" s="149"/>
      <c r="CW23" s="149"/>
      <c r="CX23" s="149"/>
      <c r="CY23" s="134"/>
      <c r="CZ23" s="216" t="str">
        <f>IF(O23&gt;0, ((CT23*#REF!)+(CV23*#REF!)+(CX23*#REF!)),"")</f>
        <v/>
      </c>
      <c r="DA23" s="151"/>
      <c r="DB23" s="149"/>
      <c r="DC23" s="149"/>
      <c r="DD23" s="149"/>
      <c r="DE23" s="149"/>
      <c r="DF23" s="149"/>
      <c r="DG23" s="134"/>
      <c r="DH23" s="216" t="str">
        <f t="shared" si="2"/>
        <v/>
      </c>
      <c r="DI23" s="216" t="e">
        <f t="shared" si="21"/>
        <v>#VALUE!</v>
      </c>
      <c r="DJ23" s="216">
        <f t="shared" si="22"/>
        <v>0</v>
      </c>
      <c r="DK23" s="40"/>
      <c r="DL23" s="40"/>
      <c r="DM23" s="74"/>
      <c r="DN23" s="152"/>
      <c r="DO23" s="152"/>
      <c r="DP23" s="152"/>
      <c r="DQ23" s="152"/>
      <c r="DR23" s="152"/>
      <c r="DS23" s="136"/>
      <c r="DT23" s="218" t="str">
        <f t="shared" si="3"/>
        <v/>
      </c>
      <c r="DU23" s="218" t="str">
        <f t="shared" si="23"/>
        <v/>
      </c>
      <c r="DV23" s="126"/>
      <c r="DW23" s="146"/>
      <c r="DX23" s="143"/>
      <c r="DY23" s="143"/>
      <c r="DZ23" s="153"/>
      <c r="EA23" s="36"/>
      <c r="EC23" s="29"/>
      <c r="ED23" s="139"/>
      <c r="EE23" s="139"/>
      <c r="EF23" s="139"/>
      <c r="EG23" s="139"/>
      <c r="EH23" s="139"/>
      <c r="EI23" s="36"/>
      <c r="EK23" s="29"/>
      <c r="EL23" s="143"/>
      <c r="EM23" s="143"/>
      <c r="EN23" s="143"/>
      <c r="EO23" s="143"/>
      <c r="EP23" s="143"/>
      <c r="EQ23" s="144"/>
      <c r="ER23" s="145"/>
      <c r="ES23" s="146"/>
      <c r="ET23" s="163"/>
      <c r="EU23" s="144"/>
      <c r="EV23" s="145"/>
      <c r="EW23" s="146"/>
      <c r="EX23" s="155"/>
      <c r="EY23" s="36"/>
    </row>
    <row r="24" spans="1:158" s="92" customFormat="1" ht="15" customHeight="1" x14ac:dyDescent="0.35">
      <c r="A24" s="118"/>
      <c r="B24" s="46"/>
      <c r="C24" s="243" t="str">
        <f t="shared" si="20"/>
        <v/>
      </c>
      <c r="D24" s="46"/>
      <c r="E24" s="4"/>
      <c r="F24" s="119"/>
      <c r="H24" s="120"/>
      <c r="I24" s="15"/>
      <c r="J24" s="121"/>
      <c r="K24" s="15"/>
      <c r="L24" s="121"/>
      <c r="M24" s="15"/>
      <c r="N24" s="121"/>
      <c r="O24" s="209">
        <f t="shared" si="4"/>
        <v>0</v>
      </c>
      <c r="P24" s="122"/>
      <c r="Q24" s="40"/>
      <c r="R24" s="123"/>
      <c r="S24" s="15"/>
      <c r="T24" s="121"/>
      <c r="U24" s="15"/>
      <c r="V24" s="121"/>
      <c r="W24" s="15"/>
      <c r="X24" s="122"/>
      <c r="Y24" s="40"/>
      <c r="Z24" s="123"/>
      <c r="AA24" s="15"/>
      <c r="AB24" s="121"/>
      <c r="AC24" s="15"/>
      <c r="AD24" s="121"/>
      <c r="AE24" s="15"/>
      <c r="AF24" s="122"/>
      <c r="AG24" s="40"/>
      <c r="AH24" s="123"/>
      <c r="AI24" s="209">
        <f t="shared" si="5"/>
        <v>0</v>
      </c>
      <c r="AJ24" s="121"/>
      <c r="AK24" s="209">
        <f t="shared" si="6"/>
        <v>0</v>
      </c>
      <c r="AL24" s="121"/>
      <c r="AM24" s="209">
        <f t="shared" si="0"/>
        <v>0</v>
      </c>
      <c r="AN24" s="122"/>
      <c r="AO24" s="40"/>
      <c r="AP24" s="123"/>
      <c r="AQ24" s="15"/>
      <c r="AR24" s="122"/>
      <c r="AS24" s="40"/>
      <c r="AT24" s="123"/>
      <c r="AU24" s="209">
        <f t="shared" si="7"/>
        <v>0</v>
      </c>
      <c r="AV24" s="121"/>
      <c r="AW24" s="209">
        <f t="shared" si="19"/>
        <v>0</v>
      </c>
      <c r="AX24" s="121"/>
      <c r="AY24" s="209">
        <f t="shared" si="8"/>
        <v>0</v>
      </c>
      <c r="AZ24" s="121"/>
      <c r="BA24" s="209">
        <f>(SUM(AI24,AK24,AM24)-AQ24)</f>
        <v>0</v>
      </c>
      <c r="BB24" s="119"/>
      <c r="BD24" s="120"/>
      <c r="BE24" s="13">
        <v>0</v>
      </c>
      <c r="BF24" s="124"/>
      <c r="BG24" s="13">
        <v>0</v>
      </c>
      <c r="BH24" s="124"/>
      <c r="BI24" s="13">
        <v>0</v>
      </c>
      <c r="BJ24" s="125"/>
      <c r="BK24" s="126"/>
      <c r="BL24" s="127"/>
      <c r="BM24" s="210">
        <f>$BE24*$I24</f>
        <v>0</v>
      </c>
      <c r="BN24" s="124"/>
      <c r="BO24" s="210">
        <f>$BG24*$K24</f>
        <v>0</v>
      </c>
      <c r="BP24" s="124"/>
      <c r="BQ24" s="210">
        <f>$BI24*$M24</f>
        <v>0</v>
      </c>
      <c r="BR24" s="119"/>
      <c r="BT24" s="90"/>
      <c r="BU24" s="164" t="s">
        <v>138</v>
      </c>
      <c r="BV24" s="165"/>
      <c r="BW24" s="166"/>
      <c r="BX24" s="90"/>
      <c r="BY24" s="221">
        <f>BY18*AM8*-1</f>
        <v>0</v>
      </c>
      <c r="BZ24" s="90"/>
      <c r="CA24" s="221">
        <f>BY24*-1</f>
        <v>0</v>
      </c>
      <c r="CB24" s="90"/>
      <c r="CC24" s="158"/>
      <c r="CD24" s="90"/>
      <c r="CE24" s="18"/>
      <c r="CF24" s="130"/>
      <c r="CG24" s="18"/>
      <c r="CH24" s="18"/>
      <c r="CI24" s="18"/>
      <c r="CJ24" s="18"/>
      <c r="CK24" s="18"/>
      <c r="CL24" s="18"/>
      <c r="CM24" s="159"/>
      <c r="CP24" s="46"/>
      <c r="CQ24" s="46"/>
      <c r="CR24" s="46"/>
      <c r="CS24" s="130"/>
      <c r="CT24" s="209">
        <f t="shared" si="9"/>
        <v>0</v>
      </c>
      <c r="CU24" s="213">
        <f t="shared" si="9"/>
        <v>0</v>
      </c>
      <c r="CV24" s="209">
        <f t="shared" si="10"/>
        <v>0</v>
      </c>
      <c r="CW24" s="213">
        <f t="shared" si="10"/>
        <v>0</v>
      </c>
      <c r="CX24" s="214">
        <f t="shared" si="11"/>
        <v>0</v>
      </c>
      <c r="CY24" s="215">
        <f t="shared" si="11"/>
        <v>0</v>
      </c>
      <c r="CZ24" s="216" t="str">
        <f>IF(O24&gt;0, ((CT24*#REF!)+(CV24*#REF!)+(CX24*#REF!)),"")</f>
        <v/>
      </c>
      <c r="DA24" s="133"/>
      <c r="DB24" s="209">
        <f t="shared" si="12"/>
        <v>0</v>
      </c>
      <c r="DC24" s="131"/>
      <c r="DD24" s="209">
        <f t="shared" si="13"/>
        <v>0</v>
      </c>
      <c r="DE24" s="131"/>
      <c r="DF24" s="209">
        <f t="shared" si="14"/>
        <v>0</v>
      </c>
      <c r="DG24" s="134"/>
      <c r="DH24" s="216" t="str">
        <f t="shared" si="2"/>
        <v/>
      </c>
      <c r="DI24" s="216" t="e">
        <f t="shared" si="21"/>
        <v>#VALUE!</v>
      </c>
      <c r="DJ24" s="216">
        <f t="shared" si="22"/>
        <v>0</v>
      </c>
      <c r="DK24" s="40"/>
      <c r="DL24" s="40"/>
      <c r="DM24" s="130"/>
      <c r="DN24" s="217">
        <f t="shared" si="15"/>
        <v>0</v>
      </c>
      <c r="DO24" s="135"/>
      <c r="DP24" s="217">
        <f t="shared" si="16"/>
        <v>0</v>
      </c>
      <c r="DQ24" s="135"/>
      <c r="DR24" s="217">
        <f t="shared" si="17"/>
        <v>0</v>
      </c>
      <c r="DS24" s="136"/>
      <c r="DT24" s="218" t="str">
        <f t="shared" si="3"/>
        <v/>
      </c>
      <c r="DU24" s="218" t="str">
        <f t="shared" si="23"/>
        <v/>
      </c>
      <c r="DV24" s="126"/>
      <c r="DW24" s="127"/>
      <c r="DX24" s="124"/>
      <c r="DY24" s="124"/>
      <c r="DZ24" s="13"/>
      <c r="EA24" s="119"/>
      <c r="EC24" s="120"/>
      <c r="ED24" s="5"/>
      <c r="EE24" s="121"/>
      <c r="EF24" s="5"/>
      <c r="EG24" s="121"/>
      <c r="EH24" s="5"/>
      <c r="EI24" s="119"/>
      <c r="EK24" s="120"/>
      <c r="EL24" s="17">
        <v>0</v>
      </c>
      <c r="EM24" s="137"/>
      <c r="EN24" s="17">
        <v>0</v>
      </c>
      <c r="EO24" s="137"/>
      <c r="EP24" s="17">
        <v>0</v>
      </c>
      <c r="EQ24" s="125"/>
      <c r="ER24" s="126"/>
      <c r="ES24" s="127"/>
      <c r="ET24" s="219">
        <f t="shared" si="18"/>
        <v>0</v>
      </c>
      <c r="EU24" s="125"/>
      <c r="EV24" s="126"/>
      <c r="EW24" s="127"/>
      <c r="EX24" s="220">
        <f>IFERROR((SUM($DN24:DR24)-SUM($BM24:$BQ24)+$DZ24+$ET24)," ")</f>
        <v>0</v>
      </c>
      <c r="EY24" s="119"/>
    </row>
    <row r="25" spans="1:158" ht="4.5" customHeight="1" x14ac:dyDescent="0.35">
      <c r="A25" s="115"/>
      <c r="B25" s="32"/>
      <c r="C25" s="46"/>
      <c r="D25" s="32"/>
      <c r="E25" s="32"/>
      <c r="F25" s="36"/>
      <c r="H25" s="29"/>
      <c r="I25" s="139"/>
      <c r="J25" s="139"/>
      <c r="K25" s="139"/>
      <c r="L25" s="139"/>
      <c r="M25" s="139"/>
      <c r="N25" s="139"/>
      <c r="O25" s="121"/>
      <c r="P25" s="140"/>
      <c r="Q25" s="141"/>
      <c r="R25" s="142"/>
      <c r="S25" s="139"/>
      <c r="T25" s="139"/>
      <c r="U25" s="139"/>
      <c r="V25" s="139"/>
      <c r="W25" s="139"/>
      <c r="X25" s="140"/>
      <c r="Y25" s="141"/>
      <c r="Z25" s="142"/>
      <c r="AA25" s="139"/>
      <c r="AB25" s="139"/>
      <c r="AC25" s="139"/>
      <c r="AD25" s="139"/>
      <c r="AE25" s="139"/>
      <c r="AF25" s="140"/>
      <c r="AG25" s="141"/>
      <c r="AH25" s="142"/>
      <c r="AI25" s="121"/>
      <c r="AJ25" s="139"/>
      <c r="AK25" s="121"/>
      <c r="AL25" s="139"/>
      <c r="AM25" s="121"/>
      <c r="AN25" s="140"/>
      <c r="AO25" s="141"/>
      <c r="AP25" s="142"/>
      <c r="AQ25" s="139"/>
      <c r="AR25" s="140"/>
      <c r="AS25" s="141"/>
      <c r="AT25" s="142"/>
      <c r="AU25" s="121"/>
      <c r="AV25" s="139"/>
      <c r="AW25" s="121"/>
      <c r="AX25" s="139"/>
      <c r="AY25" s="121"/>
      <c r="AZ25" s="139"/>
      <c r="BA25" s="121"/>
      <c r="BB25" s="36"/>
      <c r="BD25" s="29"/>
      <c r="BE25" s="143"/>
      <c r="BF25" s="143"/>
      <c r="BG25" s="143"/>
      <c r="BH25" s="143"/>
      <c r="BI25" s="143"/>
      <c r="BJ25" s="144"/>
      <c r="BK25" s="145"/>
      <c r="BL25" s="146"/>
      <c r="BM25" s="124"/>
      <c r="BN25" s="143"/>
      <c r="BO25" s="124"/>
      <c r="BP25" s="143"/>
      <c r="BQ25" s="124"/>
      <c r="BR25" s="36"/>
      <c r="BT25" s="90"/>
      <c r="BU25" s="74"/>
      <c r="BV25" s="34"/>
      <c r="BW25" s="161"/>
      <c r="BX25" s="90"/>
      <c r="BY25" s="161"/>
      <c r="BZ25" s="90"/>
      <c r="CA25" s="161"/>
      <c r="CB25" s="90"/>
      <c r="CC25" s="162"/>
      <c r="CD25" s="90"/>
      <c r="CF25" s="74"/>
      <c r="CG25" s="92"/>
      <c r="CH25" s="92"/>
      <c r="CI25" s="92"/>
      <c r="CJ25" s="92"/>
      <c r="CK25" s="92"/>
      <c r="CL25" s="92"/>
      <c r="CM25" s="75"/>
      <c r="CP25" s="32"/>
      <c r="CQ25" s="32"/>
      <c r="CR25" s="32"/>
      <c r="CS25" s="74"/>
      <c r="CT25" s="149"/>
      <c r="CU25" s="149"/>
      <c r="CV25" s="149"/>
      <c r="CW25" s="149"/>
      <c r="CX25" s="149"/>
      <c r="CY25" s="134"/>
      <c r="CZ25" s="216" t="str">
        <f>IF(O25&gt;0, ((CT25*#REF!)+(CV25*#REF!)+(CX25*#REF!)),"")</f>
        <v/>
      </c>
      <c r="DA25" s="151"/>
      <c r="DB25" s="149"/>
      <c r="DC25" s="149"/>
      <c r="DD25" s="149"/>
      <c r="DE25" s="149"/>
      <c r="DF25" s="149"/>
      <c r="DG25" s="134"/>
      <c r="DH25" s="216" t="str">
        <f t="shared" si="2"/>
        <v/>
      </c>
      <c r="DI25" s="216" t="e">
        <f t="shared" si="21"/>
        <v>#VALUE!</v>
      </c>
      <c r="DJ25" s="216">
        <f t="shared" si="22"/>
        <v>0</v>
      </c>
      <c r="DK25" s="40"/>
      <c r="DL25" s="40"/>
      <c r="DM25" s="74"/>
      <c r="DN25" s="152"/>
      <c r="DO25" s="152"/>
      <c r="DP25" s="152"/>
      <c r="DQ25" s="152"/>
      <c r="DR25" s="152"/>
      <c r="DS25" s="136"/>
      <c r="DT25" s="218" t="str">
        <f t="shared" si="3"/>
        <v/>
      </c>
      <c r="DU25" s="218" t="str">
        <f t="shared" si="23"/>
        <v/>
      </c>
      <c r="DV25" s="145"/>
      <c r="DW25" s="146"/>
      <c r="DX25" s="143"/>
      <c r="DY25" s="143"/>
      <c r="DZ25" s="153"/>
      <c r="EA25" s="36"/>
      <c r="EC25" s="29"/>
      <c r="ED25" s="139"/>
      <c r="EE25" s="139"/>
      <c r="EF25" s="139"/>
      <c r="EG25" s="139"/>
      <c r="EH25" s="139"/>
      <c r="EI25" s="36"/>
      <c r="EK25" s="29"/>
      <c r="EL25" s="143"/>
      <c r="EM25" s="143"/>
      <c r="EN25" s="143"/>
      <c r="EO25" s="143"/>
      <c r="EP25" s="143"/>
      <c r="EQ25" s="144"/>
      <c r="ER25" s="145"/>
      <c r="ES25" s="146"/>
      <c r="ET25" s="163"/>
      <c r="EU25" s="144"/>
      <c r="EV25" s="145"/>
      <c r="EW25" s="146"/>
      <c r="EX25" s="155"/>
      <c r="EY25" s="36"/>
    </row>
    <row r="26" spans="1:158" s="92" customFormat="1" ht="15" customHeight="1" x14ac:dyDescent="0.35">
      <c r="A26" s="118"/>
      <c r="B26" s="46"/>
      <c r="C26" s="243" t="str">
        <f t="shared" si="20"/>
        <v/>
      </c>
      <c r="D26" s="46"/>
      <c r="E26" s="4"/>
      <c r="F26" s="119"/>
      <c r="H26" s="120"/>
      <c r="I26" s="15"/>
      <c r="J26" s="121"/>
      <c r="K26" s="15"/>
      <c r="L26" s="121"/>
      <c r="M26" s="15"/>
      <c r="N26" s="121"/>
      <c r="O26" s="209">
        <f t="shared" si="4"/>
        <v>0</v>
      </c>
      <c r="P26" s="122"/>
      <c r="Q26" s="40"/>
      <c r="R26" s="123"/>
      <c r="S26" s="15"/>
      <c r="T26" s="121"/>
      <c r="U26" s="15"/>
      <c r="V26" s="121"/>
      <c r="W26" s="15"/>
      <c r="X26" s="122"/>
      <c r="Y26" s="40"/>
      <c r="Z26" s="123"/>
      <c r="AA26" s="15"/>
      <c r="AB26" s="121"/>
      <c r="AC26" s="15"/>
      <c r="AD26" s="121"/>
      <c r="AE26" s="15"/>
      <c r="AF26" s="122"/>
      <c r="AG26" s="40"/>
      <c r="AH26" s="123"/>
      <c r="AI26" s="209">
        <f t="shared" si="5"/>
        <v>0</v>
      </c>
      <c r="AJ26" s="121"/>
      <c r="AK26" s="209">
        <f t="shared" si="6"/>
        <v>0</v>
      </c>
      <c r="AL26" s="121"/>
      <c r="AM26" s="209">
        <f t="shared" si="0"/>
        <v>0</v>
      </c>
      <c r="AN26" s="122"/>
      <c r="AO26" s="40"/>
      <c r="AP26" s="123"/>
      <c r="AQ26" s="15"/>
      <c r="AR26" s="122"/>
      <c r="AS26" s="40"/>
      <c r="AT26" s="123"/>
      <c r="AU26" s="209">
        <f t="shared" si="7"/>
        <v>0</v>
      </c>
      <c r="AV26" s="121"/>
      <c r="AW26" s="209">
        <f t="shared" si="19"/>
        <v>0</v>
      </c>
      <c r="AX26" s="121"/>
      <c r="AY26" s="209">
        <f t="shared" si="8"/>
        <v>0</v>
      </c>
      <c r="AZ26" s="121"/>
      <c r="BA26" s="209">
        <f>(SUM(AI26,AK26,AM26)-AQ26)</f>
        <v>0</v>
      </c>
      <c r="BB26" s="119"/>
      <c r="BD26" s="120"/>
      <c r="BE26" s="13">
        <v>0</v>
      </c>
      <c r="BF26" s="124"/>
      <c r="BG26" s="13">
        <v>0</v>
      </c>
      <c r="BH26" s="124"/>
      <c r="BI26" s="13">
        <v>0</v>
      </c>
      <c r="BJ26" s="125"/>
      <c r="BK26" s="126"/>
      <c r="BL26" s="127"/>
      <c r="BM26" s="210">
        <f>$BE26*$I26</f>
        <v>0</v>
      </c>
      <c r="BN26" s="124"/>
      <c r="BO26" s="210">
        <f>$BG26*$K26</f>
        <v>0</v>
      </c>
      <c r="BP26" s="124"/>
      <c r="BQ26" s="210">
        <f>$BI26*$M26</f>
        <v>0</v>
      </c>
      <c r="BR26" s="119"/>
      <c r="BT26" s="90"/>
      <c r="BU26" s="128" t="s">
        <v>128</v>
      </c>
      <c r="BV26" s="156"/>
      <c r="BW26" s="221">
        <f>BY26*-1</f>
        <v>0</v>
      </c>
      <c r="BX26" s="90"/>
      <c r="BY26" s="221">
        <f>BY18*AM9*-1</f>
        <v>0</v>
      </c>
      <c r="BZ26" s="90"/>
      <c r="CA26" s="157"/>
      <c r="CB26" s="90"/>
      <c r="CC26" s="158"/>
      <c r="CD26" s="90"/>
      <c r="CE26" s="18"/>
      <c r="CF26" s="130"/>
      <c r="CG26" s="18"/>
      <c r="CH26" s="18"/>
      <c r="CI26" s="18"/>
      <c r="CJ26" s="18"/>
      <c r="CK26" s="18"/>
      <c r="CL26" s="18"/>
      <c r="CM26" s="159"/>
      <c r="CP26" s="46"/>
      <c r="CQ26" s="46"/>
      <c r="CR26" s="46"/>
      <c r="CS26" s="130"/>
      <c r="CT26" s="209">
        <f t="shared" si="9"/>
        <v>0</v>
      </c>
      <c r="CU26" s="213">
        <f t="shared" si="9"/>
        <v>0</v>
      </c>
      <c r="CV26" s="209">
        <f t="shared" si="10"/>
        <v>0</v>
      </c>
      <c r="CW26" s="213">
        <f t="shared" si="10"/>
        <v>0</v>
      </c>
      <c r="CX26" s="214">
        <f t="shared" si="11"/>
        <v>0</v>
      </c>
      <c r="CY26" s="215">
        <f t="shared" si="11"/>
        <v>0</v>
      </c>
      <c r="CZ26" s="216" t="str">
        <f>IF(O26&gt;0, ((CT26*#REF!)+(CV26*#REF!)+(CX26*#REF!)),"")</f>
        <v/>
      </c>
      <c r="DA26" s="133"/>
      <c r="DB26" s="209">
        <f t="shared" si="12"/>
        <v>0</v>
      </c>
      <c r="DC26" s="131"/>
      <c r="DD26" s="209">
        <f t="shared" si="13"/>
        <v>0</v>
      </c>
      <c r="DE26" s="131"/>
      <c r="DF26" s="209">
        <f t="shared" si="14"/>
        <v>0</v>
      </c>
      <c r="DG26" s="134"/>
      <c r="DH26" s="216" t="str">
        <f t="shared" si="2"/>
        <v/>
      </c>
      <c r="DI26" s="216" t="e">
        <f t="shared" si="21"/>
        <v>#VALUE!</v>
      </c>
      <c r="DJ26" s="216">
        <f t="shared" si="22"/>
        <v>0</v>
      </c>
      <c r="DK26" s="40"/>
      <c r="DL26" s="40"/>
      <c r="DM26" s="130"/>
      <c r="DN26" s="217">
        <f t="shared" si="15"/>
        <v>0</v>
      </c>
      <c r="DO26" s="135"/>
      <c r="DP26" s="217">
        <f t="shared" si="16"/>
        <v>0</v>
      </c>
      <c r="DQ26" s="135"/>
      <c r="DR26" s="217">
        <f t="shared" si="17"/>
        <v>0</v>
      </c>
      <c r="DS26" s="136"/>
      <c r="DT26" s="218" t="str">
        <f t="shared" si="3"/>
        <v/>
      </c>
      <c r="DU26" s="218" t="str">
        <f t="shared" si="23"/>
        <v/>
      </c>
      <c r="DV26" s="126"/>
      <c r="DW26" s="127"/>
      <c r="DX26" s="124"/>
      <c r="DY26" s="124"/>
      <c r="DZ26" s="13"/>
      <c r="EA26" s="119"/>
      <c r="EC26" s="120"/>
      <c r="ED26" s="5"/>
      <c r="EE26" s="121"/>
      <c r="EF26" s="5"/>
      <c r="EG26" s="121"/>
      <c r="EH26" s="5"/>
      <c r="EI26" s="119"/>
      <c r="EK26" s="120"/>
      <c r="EL26" s="17">
        <v>0</v>
      </c>
      <c r="EM26" s="137"/>
      <c r="EN26" s="17">
        <v>0</v>
      </c>
      <c r="EO26" s="137"/>
      <c r="EP26" s="17">
        <v>0</v>
      </c>
      <c r="EQ26" s="125"/>
      <c r="ER26" s="126"/>
      <c r="ES26" s="127"/>
      <c r="ET26" s="219">
        <f t="shared" si="18"/>
        <v>0</v>
      </c>
      <c r="EU26" s="125"/>
      <c r="EV26" s="126"/>
      <c r="EW26" s="127"/>
      <c r="EX26" s="220">
        <f>IFERROR((SUM($DN26:DR26)-SUM($BM26:$BQ26)+$DZ26+$ET26)," ")</f>
        <v>0</v>
      </c>
      <c r="EY26" s="119"/>
    </row>
    <row r="27" spans="1:158" ht="4.5" customHeight="1" x14ac:dyDescent="0.35">
      <c r="A27" s="115"/>
      <c r="B27" s="32"/>
      <c r="C27" s="46"/>
      <c r="D27" s="32"/>
      <c r="E27" s="32"/>
      <c r="F27" s="36"/>
      <c r="H27" s="29"/>
      <c r="I27" s="139"/>
      <c r="J27" s="139"/>
      <c r="K27" s="139"/>
      <c r="L27" s="139"/>
      <c r="M27" s="139"/>
      <c r="N27" s="139"/>
      <c r="O27" s="121"/>
      <c r="P27" s="140"/>
      <c r="Q27" s="141"/>
      <c r="R27" s="142"/>
      <c r="S27" s="139"/>
      <c r="T27" s="139"/>
      <c r="U27" s="139"/>
      <c r="V27" s="139"/>
      <c r="W27" s="139"/>
      <c r="X27" s="140"/>
      <c r="Y27" s="141"/>
      <c r="Z27" s="142"/>
      <c r="AA27" s="139"/>
      <c r="AB27" s="139"/>
      <c r="AC27" s="139"/>
      <c r="AD27" s="139"/>
      <c r="AE27" s="139"/>
      <c r="AF27" s="140"/>
      <c r="AG27" s="141"/>
      <c r="AH27" s="142"/>
      <c r="AI27" s="121"/>
      <c r="AJ27" s="139"/>
      <c r="AK27" s="121"/>
      <c r="AL27" s="139"/>
      <c r="AM27" s="121"/>
      <c r="AN27" s="140"/>
      <c r="AO27" s="141"/>
      <c r="AP27" s="142"/>
      <c r="AQ27" s="139"/>
      <c r="AR27" s="140"/>
      <c r="AS27" s="141"/>
      <c r="AT27" s="142"/>
      <c r="AU27" s="121"/>
      <c r="AV27" s="139"/>
      <c r="AW27" s="121"/>
      <c r="AX27" s="139"/>
      <c r="AY27" s="121"/>
      <c r="AZ27" s="139"/>
      <c r="BA27" s="121"/>
      <c r="BB27" s="36"/>
      <c r="BD27" s="29"/>
      <c r="BE27" s="143"/>
      <c r="BF27" s="143"/>
      <c r="BG27" s="143"/>
      <c r="BH27" s="143"/>
      <c r="BI27" s="143"/>
      <c r="BJ27" s="144"/>
      <c r="BK27" s="145"/>
      <c r="BL27" s="146"/>
      <c r="BM27" s="124"/>
      <c r="BN27" s="143"/>
      <c r="BO27" s="124"/>
      <c r="BP27" s="143"/>
      <c r="BQ27" s="124"/>
      <c r="BR27" s="36"/>
      <c r="BT27" s="90"/>
      <c r="BU27" s="74"/>
      <c r="BV27" s="34"/>
      <c r="BW27" s="161"/>
      <c r="BX27" s="90"/>
      <c r="BY27" s="161"/>
      <c r="BZ27" s="90"/>
      <c r="CA27" s="161"/>
      <c r="CB27" s="90"/>
      <c r="CC27" s="162"/>
      <c r="CD27" s="90"/>
      <c r="CF27" s="74"/>
      <c r="CG27" s="92"/>
      <c r="CH27" s="92"/>
      <c r="CI27" s="92"/>
      <c r="CJ27" s="92"/>
      <c r="CK27" s="92"/>
      <c r="CL27" s="92"/>
      <c r="CM27" s="75"/>
      <c r="CP27" s="32"/>
      <c r="CQ27" s="32"/>
      <c r="CR27" s="32"/>
      <c r="CS27" s="74"/>
      <c r="CT27" s="149"/>
      <c r="CU27" s="149"/>
      <c r="CV27" s="149"/>
      <c r="CW27" s="149"/>
      <c r="CX27" s="149"/>
      <c r="CY27" s="134"/>
      <c r="CZ27" s="216" t="str">
        <f>IF(O27&gt;0, ((CT27*#REF!)+(CV27*#REF!)+(CX27*#REF!)),"")</f>
        <v/>
      </c>
      <c r="DA27" s="151"/>
      <c r="DB27" s="149"/>
      <c r="DC27" s="149"/>
      <c r="DD27" s="149"/>
      <c r="DE27" s="149"/>
      <c r="DF27" s="149"/>
      <c r="DG27" s="134"/>
      <c r="DH27" s="216" t="str">
        <f t="shared" si="2"/>
        <v/>
      </c>
      <c r="DI27" s="216" t="e">
        <f t="shared" si="21"/>
        <v>#VALUE!</v>
      </c>
      <c r="DJ27" s="216">
        <f t="shared" si="22"/>
        <v>0</v>
      </c>
      <c r="DK27" s="40"/>
      <c r="DL27" s="40"/>
      <c r="DM27" s="74"/>
      <c r="DN27" s="152"/>
      <c r="DO27" s="152"/>
      <c r="DP27" s="152"/>
      <c r="DQ27" s="152"/>
      <c r="DR27" s="152"/>
      <c r="DS27" s="136"/>
      <c r="DT27" s="218" t="str">
        <f t="shared" si="3"/>
        <v/>
      </c>
      <c r="DU27" s="218" t="str">
        <f t="shared" si="23"/>
        <v/>
      </c>
      <c r="DV27" s="145"/>
      <c r="DW27" s="146"/>
      <c r="DX27" s="143"/>
      <c r="DY27" s="143"/>
      <c r="DZ27" s="153"/>
      <c r="EA27" s="36"/>
      <c r="EC27" s="29"/>
      <c r="ED27" s="139"/>
      <c r="EE27" s="139"/>
      <c r="EF27" s="139"/>
      <c r="EG27" s="139"/>
      <c r="EH27" s="139"/>
      <c r="EI27" s="36"/>
      <c r="EK27" s="29"/>
      <c r="EL27" s="143"/>
      <c r="EM27" s="143"/>
      <c r="EN27" s="143"/>
      <c r="EO27" s="143"/>
      <c r="EP27" s="143"/>
      <c r="EQ27" s="144"/>
      <c r="ER27" s="145"/>
      <c r="ES27" s="146"/>
      <c r="ET27" s="163"/>
      <c r="EU27" s="144"/>
      <c r="EV27" s="145"/>
      <c r="EW27" s="146"/>
      <c r="EX27" s="155"/>
      <c r="EY27" s="36"/>
    </row>
    <row r="28" spans="1:158" s="92" customFormat="1" x14ac:dyDescent="0.35">
      <c r="A28" s="118"/>
      <c r="B28" s="46"/>
      <c r="C28" s="243" t="str">
        <f t="shared" si="20"/>
        <v/>
      </c>
      <c r="D28" s="46"/>
      <c r="E28" s="4"/>
      <c r="F28" s="119"/>
      <c r="H28" s="120"/>
      <c r="I28" s="15"/>
      <c r="J28" s="121"/>
      <c r="K28" s="15"/>
      <c r="L28" s="121"/>
      <c r="M28" s="15"/>
      <c r="N28" s="121"/>
      <c r="O28" s="209">
        <f t="shared" si="4"/>
        <v>0</v>
      </c>
      <c r="P28" s="122"/>
      <c r="Q28" s="40"/>
      <c r="R28" s="123"/>
      <c r="S28" s="15"/>
      <c r="T28" s="121"/>
      <c r="U28" s="15"/>
      <c r="V28" s="121"/>
      <c r="W28" s="15"/>
      <c r="X28" s="122"/>
      <c r="Y28" s="40"/>
      <c r="Z28" s="123"/>
      <c r="AA28" s="15"/>
      <c r="AB28" s="121"/>
      <c r="AC28" s="15"/>
      <c r="AD28" s="121"/>
      <c r="AE28" s="15"/>
      <c r="AF28" s="122"/>
      <c r="AG28" s="40"/>
      <c r="AH28" s="123"/>
      <c r="AI28" s="209">
        <f t="shared" si="5"/>
        <v>0</v>
      </c>
      <c r="AJ28" s="121"/>
      <c r="AK28" s="209">
        <f t="shared" si="6"/>
        <v>0</v>
      </c>
      <c r="AL28" s="121"/>
      <c r="AM28" s="209">
        <f t="shared" si="0"/>
        <v>0</v>
      </c>
      <c r="AN28" s="122"/>
      <c r="AO28" s="40"/>
      <c r="AP28" s="123"/>
      <c r="AQ28" s="15"/>
      <c r="AR28" s="122"/>
      <c r="AS28" s="40"/>
      <c r="AT28" s="123"/>
      <c r="AU28" s="209">
        <f t="shared" si="7"/>
        <v>0</v>
      </c>
      <c r="AV28" s="121"/>
      <c r="AW28" s="209">
        <f t="shared" si="19"/>
        <v>0</v>
      </c>
      <c r="AX28" s="121"/>
      <c r="AY28" s="209">
        <f t="shared" si="8"/>
        <v>0</v>
      </c>
      <c r="AZ28" s="121"/>
      <c r="BA28" s="209">
        <f>(SUM(AI28,AK28,AM28)-AQ28)</f>
        <v>0</v>
      </c>
      <c r="BB28" s="119"/>
      <c r="BD28" s="120"/>
      <c r="BE28" s="13">
        <v>0</v>
      </c>
      <c r="BF28" s="124"/>
      <c r="BG28" s="13">
        <v>0</v>
      </c>
      <c r="BH28" s="124"/>
      <c r="BI28" s="13">
        <v>0</v>
      </c>
      <c r="BJ28" s="125"/>
      <c r="BK28" s="126"/>
      <c r="BL28" s="127"/>
      <c r="BM28" s="210">
        <f>$BE28*$I28</f>
        <v>0</v>
      </c>
      <c r="BN28" s="124"/>
      <c r="BO28" s="210">
        <f>$BG28*$K28</f>
        <v>0</v>
      </c>
      <c r="BP28" s="124"/>
      <c r="BQ28" s="210">
        <f>$BI28*$M28</f>
        <v>0</v>
      </c>
      <c r="BR28" s="119"/>
      <c r="BT28" s="90"/>
      <c r="BU28" s="128" t="s">
        <v>160</v>
      </c>
      <c r="BV28" s="156"/>
      <c r="BW28" s="221">
        <f>BW18+BW26+BW22+BW20</f>
        <v>0</v>
      </c>
      <c r="BX28" s="90"/>
      <c r="BY28" s="221">
        <f>BY18+BY26+BY24+BY20</f>
        <v>0</v>
      </c>
      <c r="BZ28" s="90"/>
      <c r="CA28" s="221">
        <f>CA18+CA24+CA22</f>
        <v>0</v>
      </c>
      <c r="CB28" s="90"/>
      <c r="CC28" s="226">
        <f>CA28+BY28+BW28</f>
        <v>0</v>
      </c>
      <c r="CD28" s="90"/>
      <c r="CE28" s="18"/>
      <c r="CF28" s="130"/>
      <c r="CG28" s="18"/>
      <c r="CH28" s="18"/>
      <c r="CI28" s="18"/>
      <c r="CJ28" s="18"/>
      <c r="CK28" s="18"/>
      <c r="CL28" s="18"/>
      <c r="CM28" s="159"/>
      <c r="CP28" s="46"/>
      <c r="CQ28" s="46"/>
      <c r="CR28" s="46"/>
      <c r="CS28" s="130"/>
      <c r="CT28" s="209">
        <f t="shared" si="9"/>
        <v>0</v>
      </c>
      <c r="CU28" s="213">
        <f t="shared" si="9"/>
        <v>0</v>
      </c>
      <c r="CV28" s="209">
        <f t="shared" si="10"/>
        <v>0</v>
      </c>
      <c r="CW28" s="213">
        <f t="shared" si="10"/>
        <v>0</v>
      </c>
      <c r="CX28" s="214">
        <f t="shared" si="11"/>
        <v>0</v>
      </c>
      <c r="CY28" s="215">
        <f t="shared" si="11"/>
        <v>0</v>
      </c>
      <c r="CZ28" s="216" t="str">
        <f>IF(O28&gt;0, ((CT28*#REF!)+(CV28*#REF!)+(CX28*#REF!)),"")</f>
        <v/>
      </c>
      <c r="DA28" s="133"/>
      <c r="DB28" s="209">
        <f t="shared" si="12"/>
        <v>0</v>
      </c>
      <c r="DC28" s="131"/>
      <c r="DD28" s="209">
        <f t="shared" si="13"/>
        <v>0</v>
      </c>
      <c r="DE28" s="131"/>
      <c r="DF28" s="209">
        <f t="shared" si="14"/>
        <v>0</v>
      </c>
      <c r="DG28" s="134"/>
      <c r="DH28" s="216" t="str">
        <f t="shared" si="2"/>
        <v/>
      </c>
      <c r="DI28" s="216" t="e">
        <f t="shared" si="21"/>
        <v>#VALUE!</v>
      </c>
      <c r="DJ28" s="216">
        <f t="shared" si="22"/>
        <v>0</v>
      </c>
      <c r="DK28" s="40"/>
      <c r="DL28" s="40"/>
      <c r="DM28" s="130"/>
      <c r="DN28" s="217">
        <f t="shared" si="15"/>
        <v>0</v>
      </c>
      <c r="DO28" s="135"/>
      <c r="DP28" s="217">
        <f t="shared" si="16"/>
        <v>0</v>
      </c>
      <c r="DQ28" s="135"/>
      <c r="DR28" s="217">
        <f t="shared" si="17"/>
        <v>0</v>
      </c>
      <c r="DS28" s="136"/>
      <c r="DT28" s="218" t="str">
        <f t="shared" si="3"/>
        <v/>
      </c>
      <c r="DU28" s="218" t="str">
        <f t="shared" si="23"/>
        <v/>
      </c>
      <c r="DV28" s="126"/>
      <c r="DW28" s="127"/>
      <c r="DX28" s="124"/>
      <c r="DY28" s="124"/>
      <c r="DZ28" s="13"/>
      <c r="EA28" s="119"/>
      <c r="EC28" s="120"/>
      <c r="ED28" s="5"/>
      <c r="EE28" s="121"/>
      <c r="EF28" s="5"/>
      <c r="EG28" s="121"/>
      <c r="EH28" s="5"/>
      <c r="EI28" s="119"/>
      <c r="EK28" s="120"/>
      <c r="EL28" s="17">
        <v>0</v>
      </c>
      <c r="EM28" s="137"/>
      <c r="EN28" s="17">
        <v>0</v>
      </c>
      <c r="EO28" s="137"/>
      <c r="EP28" s="17">
        <v>0</v>
      </c>
      <c r="EQ28" s="125"/>
      <c r="ER28" s="126"/>
      <c r="ES28" s="127"/>
      <c r="ET28" s="219">
        <f t="shared" si="18"/>
        <v>0</v>
      </c>
      <c r="EU28" s="125"/>
      <c r="EV28" s="126"/>
      <c r="EW28" s="127"/>
      <c r="EX28" s="220">
        <f>IFERROR((SUM($DN28:DR28)-SUM($BM28:$BQ28)+$DZ28+$ET28)," ")</f>
        <v>0</v>
      </c>
      <c r="EY28" s="119"/>
    </row>
    <row r="29" spans="1:158" ht="5.15" customHeight="1" x14ac:dyDescent="0.35">
      <c r="A29" s="115"/>
      <c r="B29" s="32"/>
      <c r="C29" s="46"/>
      <c r="D29" s="32"/>
      <c r="E29" s="32"/>
      <c r="F29" s="36"/>
      <c r="H29" s="29"/>
      <c r="I29" s="139"/>
      <c r="J29" s="139"/>
      <c r="K29" s="139"/>
      <c r="L29" s="139"/>
      <c r="M29" s="139"/>
      <c r="N29" s="139"/>
      <c r="O29" s="121"/>
      <c r="P29" s="140"/>
      <c r="Q29" s="141"/>
      <c r="R29" s="142"/>
      <c r="S29" s="139"/>
      <c r="T29" s="139"/>
      <c r="U29" s="139"/>
      <c r="V29" s="139"/>
      <c r="W29" s="139"/>
      <c r="X29" s="140"/>
      <c r="Y29" s="141"/>
      <c r="Z29" s="142"/>
      <c r="AA29" s="139"/>
      <c r="AB29" s="139"/>
      <c r="AC29" s="139"/>
      <c r="AD29" s="139"/>
      <c r="AE29" s="139"/>
      <c r="AF29" s="140"/>
      <c r="AG29" s="141"/>
      <c r="AH29" s="142"/>
      <c r="AI29" s="121"/>
      <c r="AJ29" s="139"/>
      <c r="AK29" s="121"/>
      <c r="AL29" s="139"/>
      <c r="AM29" s="121"/>
      <c r="AN29" s="140"/>
      <c r="AO29" s="141"/>
      <c r="AP29" s="142"/>
      <c r="AQ29" s="139"/>
      <c r="AR29" s="140"/>
      <c r="AS29" s="141"/>
      <c r="AT29" s="142"/>
      <c r="AU29" s="121"/>
      <c r="AV29" s="139"/>
      <c r="AW29" s="121"/>
      <c r="AX29" s="139"/>
      <c r="AY29" s="121"/>
      <c r="AZ29" s="139"/>
      <c r="BA29" s="121"/>
      <c r="BB29" s="36"/>
      <c r="BD29" s="29"/>
      <c r="BE29" s="143"/>
      <c r="BF29" s="143"/>
      <c r="BG29" s="143"/>
      <c r="BH29" s="143"/>
      <c r="BI29" s="143"/>
      <c r="BJ29" s="144"/>
      <c r="BK29" s="145"/>
      <c r="BL29" s="146"/>
      <c r="BM29" s="124"/>
      <c r="BN29" s="143"/>
      <c r="BO29" s="124"/>
      <c r="BP29" s="143"/>
      <c r="BQ29" s="124"/>
      <c r="BR29" s="36"/>
      <c r="BT29" s="90"/>
      <c r="BU29" s="74"/>
      <c r="BV29" s="34"/>
      <c r="BW29" s="167"/>
      <c r="BX29" s="90"/>
      <c r="BY29" s="167"/>
      <c r="BZ29" s="90"/>
      <c r="CA29" s="167"/>
      <c r="CB29" s="90"/>
      <c r="CC29" s="168"/>
      <c r="CD29" s="90"/>
      <c r="CF29" s="74"/>
      <c r="CG29" s="92"/>
      <c r="CH29" s="92"/>
      <c r="CI29" s="92"/>
      <c r="CJ29" s="92"/>
      <c r="CK29" s="92"/>
      <c r="CL29" s="92"/>
      <c r="CM29" s="75"/>
      <c r="CP29" s="32"/>
      <c r="CQ29" s="32"/>
      <c r="CR29" s="32"/>
      <c r="CS29" s="74"/>
      <c r="CT29" s="169"/>
      <c r="CU29" s="149"/>
      <c r="CV29" s="149"/>
      <c r="CW29" s="149"/>
      <c r="CX29" s="149"/>
      <c r="CY29" s="134"/>
      <c r="CZ29" s="216" t="str">
        <f>IF(O29&gt;0, ((CT29*#REF!)+(CV29*#REF!)+(CX29*#REF!)),"")</f>
        <v/>
      </c>
      <c r="DA29" s="151"/>
      <c r="DB29" s="149"/>
      <c r="DC29" s="149"/>
      <c r="DD29" s="149"/>
      <c r="DE29" s="149"/>
      <c r="DF29" s="149"/>
      <c r="DG29" s="134"/>
      <c r="DH29" s="40"/>
      <c r="DI29" s="40"/>
      <c r="DJ29" s="40"/>
      <c r="DK29" s="40"/>
      <c r="DL29" s="40"/>
      <c r="DM29" s="74"/>
      <c r="DN29" s="152"/>
      <c r="DO29" s="152"/>
      <c r="DP29" s="152"/>
      <c r="DQ29" s="152"/>
      <c r="DR29" s="152"/>
      <c r="DS29" s="136"/>
      <c r="DT29" s="218" t="str">
        <f t="shared" si="3"/>
        <v/>
      </c>
      <c r="DU29" s="218" t="str">
        <f t="shared" si="23"/>
        <v/>
      </c>
      <c r="DV29" s="145"/>
      <c r="DW29" s="146"/>
      <c r="DX29" s="143"/>
      <c r="DY29" s="143"/>
      <c r="DZ29" s="153"/>
      <c r="EA29" s="36"/>
      <c r="EC29" s="29"/>
      <c r="ED29" s="139"/>
      <c r="EE29" s="139"/>
      <c r="EF29" s="139"/>
      <c r="EG29" s="139"/>
      <c r="EH29" s="139"/>
      <c r="EI29" s="36"/>
      <c r="EK29" s="29"/>
      <c r="EL29" s="143"/>
      <c r="EM29" s="143"/>
      <c r="EN29" s="143"/>
      <c r="EO29" s="143"/>
      <c r="EP29" s="143"/>
      <c r="EQ29" s="144"/>
      <c r="ER29" s="145"/>
      <c r="ES29" s="146"/>
      <c r="ET29" s="163"/>
      <c r="EU29" s="144"/>
      <c r="EV29" s="145"/>
      <c r="EW29" s="146"/>
      <c r="EX29" s="155"/>
      <c r="EY29" s="36"/>
    </row>
    <row r="30" spans="1:158" s="92" customFormat="1" ht="15" customHeight="1" x14ac:dyDescent="0.35">
      <c r="A30" s="118"/>
      <c r="B30" s="46"/>
      <c r="C30" s="243" t="str">
        <f t="shared" si="20"/>
        <v/>
      </c>
      <c r="D30" s="46"/>
      <c r="E30" s="4"/>
      <c r="F30" s="119"/>
      <c r="H30" s="120"/>
      <c r="I30" s="15"/>
      <c r="J30" s="121"/>
      <c r="K30" s="15"/>
      <c r="L30" s="121"/>
      <c r="M30" s="15"/>
      <c r="N30" s="121"/>
      <c r="O30" s="209">
        <f t="shared" si="4"/>
        <v>0</v>
      </c>
      <c r="P30" s="122"/>
      <c r="Q30" s="40"/>
      <c r="R30" s="123"/>
      <c r="S30" s="15"/>
      <c r="T30" s="121"/>
      <c r="U30" s="15"/>
      <c r="V30" s="121"/>
      <c r="W30" s="15"/>
      <c r="X30" s="122"/>
      <c r="Y30" s="40"/>
      <c r="Z30" s="123"/>
      <c r="AA30" s="15"/>
      <c r="AB30" s="121"/>
      <c r="AC30" s="15"/>
      <c r="AD30" s="121"/>
      <c r="AE30" s="15"/>
      <c r="AF30" s="122"/>
      <c r="AG30" s="40"/>
      <c r="AH30" s="123"/>
      <c r="AI30" s="209">
        <f t="shared" si="5"/>
        <v>0</v>
      </c>
      <c r="AJ30" s="121"/>
      <c r="AK30" s="209">
        <f t="shared" si="6"/>
        <v>0</v>
      </c>
      <c r="AL30" s="121"/>
      <c r="AM30" s="209">
        <f t="shared" si="0"/>
        <v>0</v>
      </c>
      <c r="AN30" s="122"/>
      <c r="AO30" s="40"/>
      <c r="AP30" s="123"/>
      <c r="AQ30" s="15"/>
      <c r="AR30" s="122"/>
      <c r="AS30" s="40"/>
      <c r="AT30" s="123"/>
      <c r="AU30" s="209">
        <f t="shared" si="7"/>
        <v>0</v>
      </c>
      <c r="AV30" s="121"/>
      <c r="AW30" s="209">
        <f t="shared" si="19"/>
        <v>0</v>
      </c>
      <c r="AX30" s="121"/>
      <c r="AY30" s="209">
        <f t="shared" si="8"/>
        <v>0</v>
      </c>
      <c r="AZ30" s="121"/>
      <c r="BA30" s="209">
        <f>(SUM(AI30,AK30,AM30)-AQ30)</f>
        <v>0</v>
      </c>
      <c r="BB30" s="119"/>
      <c r="BD30" s="120"/>
      <c r="BE30" s="13">
        <v>0</v>
      </c>
      <c r="BF30" s="124"/>
      <c r="BG30" s="13">
        <v>0</v>
      </c>
      <c r="BH30" s="124"/>
      <c r="BI30" s="13">
        <v>0</v>
      </c>
      <c r="BJ30" s="125"/>
      <c r="BK30" s="126"/>
      <c r="BL30" s="127"/>
      <c r="BM30" s="210">
        <f>$BE30*$I30</f>
        <v>0</v>
      </c>
      <c r="BN30" s="124"/>
      <c r="BO30" s="210">
        <f>$BG30*$K30</f>
        <v>0</v>
      </c>
      <c r="BP30" s="124"/>
      <c r="BQ30" s="210">
        <f>$BI30*$M30</f>
        <v>0</v>
      </c>
      <c r="BR30" s="119"/>
      <c r="BT30" s="90"/>
      <c r="BU30" s="128" t="s">
        <v>140</v>
      </c>
      <c r="BV30" s="156"/>
      <c r="BW30" s="211">
        <f>ROUND(BW28,0)</f>
        <v>0</v>
      </c>
      <c r="BX30" s="90"/>
      <c r="BY30" s="211">
        <f>ROUND(BY28,0)</f>
        <v>0</v>
      </c>
      <c r="BZ30" s="90"/>
      <c r="CA30" s="211">
        <f>BW18+BY18+CA18-BW30-BY30</f>
        <v>0</v>
      </c>
      <c r="CB30" s="90"/>
      <c r="CC30" s="212">
        <f>CA30+BY30+BW30</f>
        <v>0</v>
      </c>
      <c r="CD30" s="90"/>
      <c r="CE30" s="18"/>
      <c r="CF30" s="130"/>
      <c r="CG30" s="18"/>
      <c r="CH30" s="18"/>
      <c r="CI30" s="18"/>
      <c r="CJ30" s="18"/>
      <c r="CK30" s="18"/>
      <c r="CL30" s="18"/>
      <c r="CM30" s="159"/>
      <c r="CP30" s="46"/>
      <c r="CQ30" s="46"/>
      <c r="CR30" s="46"/>
      <c r="CS30" s="130"/>
      <c r="CT30" s="209">
        <f t="shared" si="9"/>
        <v>0</v>
      </c>
      <c r="CU30" s="213">
        <f t="shared" si="9"/>
        <v>0</v>
      </c>
      <c r="CV30" s="209">
        <f t="shared" si="10"/>
        <v>0</v>
      </c>
      <c r="CW30" s="213">
        <f t="shared" si="10"/>
        <v>0</v>
      </c>
      <c r="CX30" s="214">
        <f t="shared" si="11"/>
        <v>0</v>
      </c>
      <c r="CY30" s="215">
        <f t="shared" si="11"/>
        <v>0</v>
      </c>
      <c r="CZ30" s="216" t="str">
        <f>IF(O30&gt;0, ((CT30*#REF!)+(CV30*#REF!)+(CX30*#REF!)),"")</f>
        <v/>
      </c>
      <c r="DA30" s="133"/>
      <c r="DB30" s="209">
        <f t="shared" si="12"/>
        <v>0</v>
      </c>
      <c r="DC30" s="131"/>
      <c r="DD30" s="209">
        <f t="shared" si="13"/>
        <v>0</v>
      </c>
      <c r="DE30" s="131"/>
      <c r="DF30" s="209">
        <f t="shared" si="14"/>
        <v>0</v>
      </c>
      <c r="DG30" s="134"/>
      <c r="DH30" s="216" t="str">
        <f t="shared" si="2"/>
        <v/>
      </c>
      <c r="DI30" s="216" t="e">
        <f t="shared" si="21"/>
        <v>#VALUE!</v>
      </c>
      <c r="DJ30" s="216">
        <f t="shared" si="22"/>
        <v>0</v>
      </c>
      <c r="DK30" s="40"/>
      <c r="DL30" s="40"/>
      <c r="DM30" s="130"/>
      <c r="DN30" s="217">
        <f t="shared" si="15"/>
        <v>0</v>
      </c>
      <c r="DO30" s="135"/>
      <c r="DP30" s="217">
        <f t="shared" si="16"/>
        <v>0</v>
      </c>
      <c r="DQ30" s="135"/>
      <c r="DR30" s="217">
        <f t="shared" si="17"/>
        <v>0</v>
      </c>
      <c r="DS30" s="136"/>
      <c r="DT30" s="218" t="str">
        <f t="shared" si="3"/>
        <v/>
      </c>
      <c r="DU30" s="218" t="str">
        <f t="shared" si="23"/>
        <v/>
      </c>
      <c r="DV30" s="126"/>
      <c r="DW30" s="127"/>
      <c r="DX30" s="124"/>
      <c r="DY30" s="124"/>
      <c r="DZ30" s="13"/>
      <c r="EA30" s="119"/>
      <c r="EC30" s="120"/>
      <c r="ED30" s="5"/>
      <c r="EE30" s="121"/>
      <c r="EF30" s="5"/>
      <c r="EG30" s="121"/>
      <c r="EH30" s="5"/>
      <c r="EI30" s="119"/>
      <c r="EK30" s="120"/>
      <c r="EL30" s="17">
        <v>0</v>
      </c>
      <c r="EM30" s="137"/>
      <c r="EN30" s="17">
        <v>0</v>
      </c>
      <c r="EO30" s="137"/>
      <c r="EP30" s="17">
        <v>0</v>
      </c>
      <c r="EQ30" s="125"/>
      <c r="ER30" s="126"/>
      <c r="ES30" s="127"/>
      <c r="ET30" s="219">
        <f t="shared" si="18"/>
        <v>0</v>
      </c>
      <c r="EU30" s="125"/>
      <c r="EV30" s="126"/>
      <c r="EW30" s="127"/>
      <c r="EX30" s="220">
        <f>IFERROR((SUM($DN30:DR30)-SUM($BM30:$BQ30)+$DZ30+$ET30)," ")</f>
        <v>0</v>
      </c>
      <c r="EY30" s="119"/>
    </row>
    <row r="31" spans="1:158" ht="5.15" customHeight="1" x14ac:dyDescent="0.35">
      <c r="A31" s="115"/>
      <c r="B31" s="32"/>
      <c r="C31" s="46"/>
      <c r="D31" s="32"/>
      <c r="E31" s="32"/>
      <c r="F31" s="36"/>
      <c r="H31" s="29"/>
      <c r="I31" s="139"/>
      <c r="J31" s="139"/>
      <c r="K31" s="139"/>
      <c r="L31" s="139"/>
      <c r="M31" s="139"/>
      <c r="N31" s="139"/>
      <c r="O31" s="121"/>
      <c r="P31" s="140"/>
      <c r="Q31" s="141"/>
      <c r="R31" s="142"/>
      <c r="S31" s="139"/>
      <c r="T31" s="139"/>
      <c r="U31" s="139"/>
      <c r="V31" s="139"/>
      <c r="W31" s="139"/>
      <c r="X31" s="140"/>
      <c r="Y31" s="141"/>
      <c r="Z31" s="142"/>
      <c r="AA31" s="139"/>
      <c r="AB31" s="139"/>
      <c r="AC31" s="139"/>
      <c r="AD31" s="139"/>
      <c r="AE31" s="139"/>
      <c r="AF31" s="140"/>
      <c r="AG31" s="141"/>
      <c r="AH31" s="142"/>
      <c r="AI31" s="121"/>
      <c r="AJ31" s="139"/>
      <c r="AK31" s="121"/>
      <c r="AL31" s="139"/>
      <c r="AM31" s="121"/>
      <c r="AN31" s="140"/>
      <c r="AO31" s="141"/>
      <c r="AP31" s="142"/>
      <c r="AQ31" s="139"/>
      <c r="AR31" s="140"/>
      <c r="AS31" s="141"/>
      <c r="AT31" s="142"/>
      <c r="AU31" s="121"/>
      <c r="AV31" s="139"/>
      <c r="AW31" s="121"/>
      <c r="AX31" s="139"/>
      <c r="AY31" s="121"/>
      <c r="AZ31" s="139"/>
      <c r="BA31" s="121"/>
      <c r="BB31" s="36"/>
      <c r="BD31" s="29"/>
      <c r="BE31" s="143"/>
      <c r="BF31" s="143"/>
      <c r="BG31" s="143"/>
      <c r="BH31" s="143"/>
      <c r="BI31" s="143"/>
      <c r="BJ31" s="144"/>
      <c r="BK31" s="145"/>
      <c r="BL31" s="146"/>
      <c r="BM31" s="124"/>
      <c r="BN31" s="143"/>
      <c r="BO31" s="124"/>
      <c r="BP31" s="143"/>
      <c r="BQ31" s="124"/>
      <c r="BR31" s="36"/>
      <c r="BT31" s="90"/>
      <c r="BU31" s="74"/>
      <c r="BV31" s="34"/>
      <c r="BW31" s="34"/>
      <c r="BX31" s="90"/>
      <c r="BY31" s="34"/>
      <c r="BZ31" s="90"/>
      <c r="CA31" s="34"/>
      <c r="CB31" s="90"/>
      <c r="CC31" s="75"/>
      <c r="CD31" s="90"/>
      <c r="CF31" s="74"/>
      <c r="CG31" s="92"/>
      <c r="CH31" s="92"/>
      <c r="CI31" s="92"/>
      <c r="CJ31" s="92"/>
      <c r="CK31" s="92"/>
      <c r="CL31" s="92"/>
      <c r="CM31" s="75"/>
      <c r="CP31" s="32"/>
      <c r="CQ31" s="32"/>
      <c r="CR31" s="32"/>
      <c r="CS31" s="74"/>
      <c r="CT31" s="149"/>
      <c r="CU31" s="149"/>
      <c r="CV31" s="149"/>
      <c r="CW31" s="149"/>
      <c r="CX31" s="149"/>
      <c r="CY31" s="134"/>
      <c r="CZ31" s="216" t="str">
        <f>IF(O31&gt;0, ((CT31*#REF!)+(CV31*#REF!)+(CX31*#REF!)),"")</f>
        <v/>
      </c>
      <c r="DA31" s="151"/>
      <c r="DB31" s="222">
        <f t="shared" si="12"/>
        <v>0</v>
      </c>
      <c r="DC31" s="149"/>
      <c r="DD31" s="222">
        <f t="shared" si="13"/>
        <v>0</v>
      </c>
      <c r="DE31" s="149"/>
      <c r="DF31" s="222">
        <f t="shared" si="14"/>
        <v>0</v>
      </c>
      <c r="DG31" s="134"/>
      <c r="DH31" s="216" t="str">
        <f t="shared" si="2"/>
        <v/>
      </c>
      <c r="DI31" s="216" t="e">
        <f t="shared" si="21"/>
        <v>#VALUE!</v>
      </c>
      <c r="DJ31" s="216">
        <f t="shared" si="22"/>
        <v>0</v>
      </c>
      <c r="DK31" s="40"/>
      <c r="DL31" s="40"/>
      <c r="DM31" s="74"/>
      <c r="DN31" s="152"/>
      <c r="DO31" s="152"/>
      <c r="DP31" s="152"/>
      <c r="DQ31" s="152"/>
      <c r="DR31" s="152"/>
      <c r="DS31" s="136"/>
      <c r="DT31" s="218" t="str">
        <f t="shared" si="3"/>
        <v/>
      </c>
      <c r="DU31" s="218" t="str">
        <f t="shared" si="23"/>
        <v/>
      </c>
      <c r="DV31" s="145"/>
      <c r="DW31" s="146"/>
      <c r="DX31" s="143"/>
      <c r="DY31" s="143"/>
      <c r="DZ31" s="153"/>
      <c r="EA31" s="36"/>
      <c r="EC31" s="29"/>
      <c r="ED31" s="139"/>
      <c r="EE31" s="139"/>
      <c r="EF31" s="139"/>
      <c r="EG31" s="139"/>
      <c r="EH31" s="139"/>
      <c r="EI31" s="36"/>
      <c r="EK31" s="29"/>
      <c r="EL31" s="143"/>
      <c r="EM31" s="143"/>
      <c r="EN31" s="143"/>
      <c r="EO31" s="143"/>
      <c r="EP31" s="143"/>
      <c r="EQ31" s="144"/>
      <c r="ER31" s="145"/>
      <c r="ES31" s="146"/>
      <c r="ET31" s="163"/>
      <c r="EU31" s="144"/>
      <c r="EV31" s="145"/>
      <c r="EW31" s="146"/>
      <c r="EX31" s="155"/>
      <c r="EY31" s="36"/>
    </row>
    <row r="32" spans="1:158" s="92" customFormat="1" ht="15.75" customHeight="1" thickBot="1" x14ac:dyDescent="0.4">
      <c r="A32" s="118"/>
      <c r="B32" s="46"/>
      <c r="C32" s="243" t="str">
        <f t="shared" si="20"/>
        <v/>
      </c>
      <c r="D32" s="46"/>
      <c r="E32" s="4"/>
      <c r="F32" s="119"/>
      <c r="H32" s="120"/>
      <c r="I32" s="15"/>
      <c r="J32" s="121"/>
      <c r="K32" s="15"/>
      <c r="L32" s="121"/>
      <c r="M32" s="15"/>
      <c r="N32" s="121"/>
      <c r="O32" s="209">
        <f t="shared" si="4"/>
        <v>0</v>
      </c>
      <c r="P32" s="122"/>
      <c r="Q32" s="40"/>
      <c r="R32" s="123"/>
      <c r="S32" s="15"/>
      <c r="T32" s="121"/>
      <c r="U32" s="15"/>
      <c r="V32" s="121"/>
      <c r="W32" s="15"/>
      <c r="X32" s="122"/>
      <c r="Y32" s="40"/>
      <c r="Z32" s="123"/>
      <c r="AA32" s="15"/>
      <c r="AB32" s="121"/>
      <c r="AC32" s="15"/>
      <c r="AD32" s="121"/>
      <c r="AE32" s="15"/>
      <c r="AF32" s="122"/>
      <c r="AG32" s="40"/>
      <c r="AH32" s="123"/>
      <c r="AI32" s="209">
        <f t="shared" si="5"/>
        <v>0</v>
      </c>
      <c r="AJ32" s="121"/>
      <c r="AK32" s="209">
        <f t="shared" si="6"/>
        <v>0</v>
      </c>
      <c r="AL32" s="121"/>
      <c r="AM32" s="209">
        <f t="shared" si="0"/>
        <v>0</v>
      </c>
      <c r="AN32" s="122"/>
      <c r="AO32" s="40"/>
      <c r="AP32" s="123"/>
      <c r="AQ32" s="15"/>
      <c r="AR32" s="122"/>
      <c r="AS32" s="40"/>
      <c r="AT32" s="123"/>
      <c r="AU32" s="209">
        <f t="shared" si="7"/>
        <v>0</v>
      </c>
      <c r="AV32" s="121"/>
      <c r="AW32" s="209">
        <f t="shared" si="19"/>
        <v>0</v>
      </c>
      <c r="AX32" s="121"/>
      <c r="AY32" s="209">
        <f t="shared" si="8"/>
        <v>0</v>
      </c>
      <c r="AZ32" s="121"/>
      <c r="BA32" s="209">
        <f>(SUM(AI32,AK32,AM32)-AQ32)</f>
        <v>0</v>
      </c>
      <c r="BB32" s="119"/>
      <c r="BD32" s="120"/>
      <c r="BE32" s="13">
        <v>0</v>
      </c>
      <c r="BF32" s="124"/>
      <c r="BG32" s="13">
        <v>0</v>
      </c>
      <c r="BH32" s="124"/>
      <c r="BI32" s="13">
        <v>0</v>
      </c>
      <c r="BJ32" s="125"/>
      <c r="BK32" s="126"/>
      <c r="BL32" s="127"/>
      <c r="BM32" s="210">
        <f>$BE32*$I32</f>
        <v>0</v>
      </c>
      <c r="BN32" s="124"/>
      <c r="BO32" s="210">
        <f>$BG32*$K32</f>
        <v>0</v>
      </c>
      <c r="BP32" s="124"/>
      <c r="BQ32" s="210">
        <f>$BI32*$M32</f>
        <v>0</v>
      </c>
      <c r="BR32" s="119"/>
      <c r="BT32" s="90"/>
      <c r="BU32" s="170" t="s">
        <v>194</v>
      </c>
      <c r="BV32" s="171"/>
      <c r="BW32" s="227">
        <f>SUM(BW30-+BW18)</f>
        <v>0</v>
      </c>
      <c r="BX32" s="172"/>
      <c r="BY32" s="227">
        <f>SUM(BY30+-BY18)</f>
        <v>0</v>
      </c>
      <c r="BZ32" s="172"/>
      <c r="CA32" s="227">
        <f>SUM(CA30+-CA18)</f>
        <v>0</v>
      </c>
      <c r="CB32" s="172"/>
      <c r="CC32" s="173"/>
      <c r="CD32" s="90"/>
      <c r="CE32" s="18"/>
      <c r="CF32" s="130"/>
      <c r="CG32" s="18"/>
      <c r="CH32" s="18"/>
      <c r="CI32" s="18"/>
      <c r="CJ32" s="18"/>
      <c r="CK32" s="18"/>
      <c r="CL32" s="18"/>
      <c r="CM32" s="159"/>
      <c r="CP32" s="46"/>
      <c r="CQ32" s="46"/>
      <c r="CR32" s="46"/>
      <c r="CS32" s="130"/>
      <c r="CT32" s="209">
        <f t="shared" si="9"/>
        <v>0</v>
      </c>
      <c r="CU32" s="213">
        <f t="shared" si="9"/>
        <v>0</v>
      </c>
      <c r="CV32" s="209">
        <f t="shared" si="10"/>
        <v>0</v>
      </c>
      <c r="CW32" s="213">
        <f t="shared" si="10"/>
        <v>0</v>
      </c>
      <c r="CX32" s="214">
        <f t="shared" si="11"/>
        <v>0</v>
      </c>
      <c r="CY32" s="215">
        <f t="shared" si="11"/>
        <v>0</v>
      </c>
      <c r="CZ32" s="216" t="str">
        <f>IF(O32&gt;0, ((CT32*#REF!)+(CV32*#REF!)+(CX32*#REF!)),"")</f>
        <v/>
      </c>
      <c r="DA32" s="133"/>
      <c r="DB32" s="209">
        <f t="shared" si="12"/>
        <v>0</v>
      </c>
      <c r="DC32" s="131"/>
      <c r="DD32" s="209">
        <f t="shared" si="13"/>
        <v>0</v>
      </c>
      <c r="DE32" s="131"/>
      <c r="DF32" s="209">
        <f t="shared" si="14"/>
        <v>0</v>
      </c>
      <c r="DG32" s="134"/>
      <c r="DH32" s="216" t="str">
        <f t="shared" si="2"/>
        <v/>
      </c>
      <c r="DI32" s="216" t="e">
        <f t="shared" si="21"/>
        <v>#VALUE!</v>
      </c>
      <c r="DJ32" s="216">
        <f t="shared" si="22"/>
        <v>0</v>
      </c>
      <c r="DK32" s="40"/>
      <c r="DL32" s="40"/>
      <c r="DM32" s="130"/>
      <c r="DN32" s="217">
        <f t="shared" si="15"/>
        <v>0</v>
      </c>
      <c r="DO32" s="135"/>
      <c r="DP32" s="217">
        <f t="shared" si="16"/>
        <v>0</v>
      </c>
      <c r="DQ32" s="135"/>
      <c r="DR32" s="217">
        <f t="shared" si="17"/>
        <v>0</v>
      </c>
      <c r="DS32" s="136"/>
      <c r="DT32" s="218" t="str">
        <f t="shared" si="3"/>
        <v/>
      </c>
      <c r="DU32" s="218" t="str">
        <f t="shared" si="23"/>
        <v/>
      </c>
      <c r="DV32" s="126"/>
      <c r="DW32" s="127"/>
      <c r="DX32" s="124"/>
      <c r="DY32" s="124"/>
      <c r="DZ32" s="13"/>
      <c r="EA32" s="119"/>
      <c r="EC32" s="120"/>
      <c r="ED32" s="5"/>
      <c r="EE32" s="121"/>
      <c r="EF32" s="5"/>
      <c r="EG32" s="121"/>
      <c r="EH32" s="5"/>
      <c r="EI32" s="119"/>
      <c r="EK32" s="120"/>
      <c r="EL32" s="17">
        <v>0</v>
      </c>
      <c r="EM32" s="137"/>
      <c r="EN32" s="17">
        <v>0</v>
      </c>
      <c r="EO32" s="137"/>
      <c r="EP32" s="17">
        <v>0</v>
      </c>
      <c r="EQ32" s="125"/>
      <c r="ER32" s="126"/>
      <c r="ES32" s="127"/>
      <c r="ET32" s="219">
        <f t="shared" si="18"/>
        <v>0</v>
      </c>
      <c r="EU32" s="125"/>
      <c r="EV32" s="126"/>
      <c r="EW32" s="127"/>
      <c r="EX32" s="220">
        <f>IFERROR((SUM($DN32:DR32)-SUM($BM32:$BQ32)+$DZ32+$ET32)," ")</f>
        <v>0</v>
      </c>
      <c r="EY32" s="119"/>
    </row>
    <row r="33" spans="1:155" ht="5.15" customHeight="1" x14ac:dyDescent="0.35">
      <c r="A33" s="115"/>
      <c r="B33" s="32"/>
      <c r="C33" s="46"/>
      <c r="D33" s="32"/>
      <c r="E33" s="32"/>
      <c r="F33" s="36"/>
      <c r="H33" s="29"/>
      <c r="I33" s="139"/>
      <c r="J33" s="139"/>
      <c r="K33" s="139"/>
      <c r="L33" s="139"/>
      <c r="M33" s="139"/>
      <c r="N33" s="139"/>
      <c r="O33" s="121"/>
      <c r="P33" s="140"/>
      <c r="Q33" s="141"/>
      <c r="R33" s="142"/>
      <c r="S33" s="139"/>
      <c r="T33" s="139"/>
      <c r="U33" s="139"/>
      <c r="V33" s="139"/>
      <c r="W33" s="139"/>
      <c r="X33" s="140"/>
      <c r="Y33" s="141"/>
      <c r="Z33" s="142"/>
      <c r="AA33" s="139"/>
      <c r="AB33" s="139"/>
      <c r="AC33" s="139"/>
      <c r="AD33" s="139"/>
      <c r="AE33" s="139"/>
      <c r="AF33" s="140"/>
      <c r="AG33" s="141"/>
      <c r="AH33" s="142"/>
      <c r="AI33" s="121"/>
      <c r="AJ33" s="139"/>
      <c r="AK33" s="121"/>
      <c r="AL33" s="139"/>
      <c r="AM33" s="121"/>
      <c r="AN33" s="140"/>
      <c r="AO33" s="141"/>
      <c r="AP33" s="142"/>
      <c r="AQ33" s="139"/>
      <c r="AR33" s="140"/>
      <c r="AS33" s="141"/>
      <c r="AT33" s="142"/>
      <c r="AU33" s="121"/>
      <c r="AV33" s="139"/>
      <c r="AW33" s="121"/>
      <c r="AX33" s="139"/>
      <c r="AY33" s="121"/>
      <c r="AZ33" s="139"/>
      <c r="BA33" s="121"/>
      <c r="BB33" s="36"/>
      <c r="BD33" s="29"/>
      <c r="BE33" s="143"/>
      <c r="BF33" s="143"/>
      <c r="BG33" s="143"/>
      <c r="BH33" s="143"/>
      <c r="BI33" s="143"/>
      <c r="BJ33" s="144"/>
      <c r="BK33" s="145"/>
      <c r="BL33" s="146"/>
      <c r="BM33" s="124"/>
      <c r="BN33" s="143"/>
      <c r="BO33" s="124"/>
      <c r="BP33" s="143"/>
      <c r="BQ33" s="124"/>
      <c r="BR33" s="36"/>
      <c r="BU33" s="92"/>
      <c r="BV33" s="92"/>
      <c r="BW33" s="93"/>
      <c r="BX33" s="93"/>
      <c r="BY33" s="93"/>
      <c r="BZ33" s="93"/>
      <c r="CA33" s="93"/>
      <c r="CB33" s="93"/>
      <c r="CC33" s="92"/>
      <c r="CF33" s="74"/>
      <c r="CG33" s="92"/>
      <c r="CH33" s="92"/>
      <c r="CI33" s="92"/>
      <c r="CJ33" s="92"/>
      <c r="CK33" s="92"/>
      <c r="CL33" s="92"/>
      <c r="CM33" s="75"/>
      <c r="CP33" s="32"/>
      <c r="CQ33" s="32"/>
      <c r="CR33" s="32"/>
      <c r="CS33" s="74"/>
      <c r="CT33" s="149"/>
      <c r="CU33" s="149"/>
      <c r="CV33" s="149"/>
      <c r="CW33" s="149"/>
      <c r="CX33" s="149"/>
      <c r="CY33" s="134"/>
      <c r="CZ33" s="216" t="str">
        <f>IF(O33&gt;0, ((CT33*#REF!)+(CV33*#REF!)+(CX33*#REF!)),"")</f>
        <v/>
      </c>
      <c r="DA33" s="151"/>
      <c r="DB33" s="149"/>
      <c r="DC33" s="149"/>
      <c r="DD33" s="149"/>
      <c r="DE33" s="149"/>
      <c r="DF33" s="149"/>
      <c r="DG33" s="134"/>
      <c r="DH33" s="216" t="str">
        <f t="shared" si="2"/>
        <v/>
      </c>
      <c r="DI33" s="216" t="e">
        <f t="shared" si="21"/>
        <v>#VALUE!</v>
      </c>
      <c r="DJ33" s="216">
        <f t="shared" si="22"/>
        <v>0</v>
      </c>
      <c r="DK33" s="40"/>
      <c r="DL33" s="40"/>
      <c r="DM33" s="74"/>
      <c r="DN33" s="152"/>
      <c r="DO33" s="152"/>
      <c r="DP33" s="152"/>
      <c r="DQ33" s="152"/>
      <c r="DR33" s="152"/>
      <c r="DS33" s="136"/>
      <c r="DT33" s="218" t="str">
        <f t="shared" si="3"/>
        <v/>
      </c>
      <c r="DU33" s="218" t="str">
        <f t="shared" si="23"/>
        <v/>
      </c>
      <c r="DV33" s="145"/>
      <c r="DW33" s="146"/>
      <c r="DX33" s="143"/>
      <c r="DY33" s="143"/>
      <c r="DZ33" s="153"/>
      <c r="EA33" s="36"/>
      <c r="EC33" s="29"/>
      <c r="ED33" s="139"/>
      <c r="EE33" s="139"/>
      <c r="EF33" s="139"/>
      <c r="EG33" s="139"/>
      <c r="EH33" s="139"/>
      <c r="EI33" s="36"/>
      <c r="EK33" s="29"/>
      <c r="EL33" s="143"/>
      <c r="EM33" s="143"/>
      <c r="EN33" s="143"/>
      <c r="EO33" s="143"/>
      <c r="EP33" s="143"/>
      <c r="EQ33" s="144"/>
      <c r="ER33" s="145"/>
      <c r="ES33" s="146"/>
      <c r="ET33" s="163"/>
      <c r="EU33" s="144"/>
      <c r="EV33" s="145"/>
      <c r="EW33" s="146"/>
      <c r="EX33" s="155"/>
      <c r="EY33" s="36"/>
    </row>
    <row r="34" spans="1:155" s="92" customFormat="1" ht="15.75" customHeight="1" x14ac:dyDescent="0.35">
      <c r="A34" s="118"/>
      <c r="B34" s="46"/>
      <c r="C34" s="243" t="str">
        <f>IF(E34="","",C32+1)</f>
        <v/>
      </c>
      <c r="D34" s="46"/>
      <c r="E34" s="4"/>
      <c r="F34" s="119"/>
      <c r="H34" s="120"/>
      <c r="I34" s="15"/>
      <c r="J34" s="121"/>
      <c r="K34" s="15"/>
      <c r="L34" s="121"/>
      <c r="M34" s="15"/>
      <c r="N34" s="121"/>
      <c r="O34" s="209">
        <f t="shared" si="4"/>
        <v>0</v>
      </c>
      <c r="P34" s="122"/>
      <c r="Q34" s="40"/>
      <c r="R34" s="123"/>
      <c r="S34" s="15"/>
      <c r="T34" s="121"/>
      <c r="U34" s="15"/>
      <c r="V34" s="121"/>
      <c r="W34" s="15"/>
      <c r="X34" s="122"/>
      <c r="Y34" s="40"/>
      <c r="Z34" s="123"/>
      <c r="AA34" s="15"/>
      <c r="AB34" s="121"/>
      <c r="AC34" s="15"/>
      <c r="AD34" s="121"/>
      <c r="AE34" s="15"/>
      <c r="AF34" s="122"/>
      <c r="AG34" s="40"/>
      <c r="AH34" s="123"/>
      <c r="AI34" s="209">
        <f t="shared" si="5"/>
        <v>0</v>
      </c>
      <c r="AJ34" s="121"/>
      <c r="AK34" s="209">
        <f t="shared" si="6"/>
        <v>0</v>
      </c>
      <c r="AL34" s="121"/>
      <c r="AM34" s="209">
        <f>M34-W34+AE34</f>
        <v>0</v>
      </c>
      <c r="AN34" s="122"/>
      <c r="AO34" s="40"/>
      <c r="AP34" s="123"/>
      <c r="AQ34" s="15"/>
      <c r="AR34" s="122"/>
      <c r="AS34" s="40"/>
      <c r="AT34" s="123"/>
      <c r="AU34" s="209">
        <f t="shared" si="7"/>
        <v>0</v>
      </c>
      <c r="AV34" s="121"/>
      <c r="AW34" s="209">
        <f t="shared" si="19"/>
        <v>0</v>
      </c>
      <c r="AX34" s="121"/>
      <c r="AY34" s="209">
        <f t="shared" si="8"/>
        <v>0</v>
      </c>
      <c r="AZ34" s="121"/>
      <c r="BA34" s="209">
        <f>(SUM(AI34,AK34,AM34)-AQ34)</f>
        <v>0</v>
      </c>
      <c r="BB34" s="119"/>
      <c r="BD34" s="120"/>
      <c r="BE34" s="13">
        <v>0</v>
      </c>
      <c r="BF34" s="124"/>
      <c r="BG34" s="13">
        <v>0</v>
      </c>
      <c r="BH34" s="124"/>
      <c r="BI34" s="13">
        <v>0</v>
      </c>
      <c r="BJ34" s="125"/>
      <c r="BK34" s="126"/>
      <c r="BL34" s="127"/>
      <c r="BM34" s="210">
        <f>$BE34*$I34</f>
        <v>0</v>
      </c>
      <c r="BN34" s="124"/>
      <c r="BO34" s="210">
        <f>$BG34*$K34</f>
        <v>0</v>
      </c>
      <c r="BP34" s="124"/>
      <c r="BQ34" s="210">
        <f>$BI34*$M34</f>
        <v>0</v>
      </c>
      <c r="BR34" s="119"/>
      <c r="BU34" s="18"/>
      <c r="BV34" s="18"/>
      <c r="BW34" s="18"/>
      <c r="BX34" s="18"/>
      <c r="BY34" s="18"/>
      <c r="BZ34" s="18"/>
      <c r="CA34" s="18"/>
      <c r="CB34" s="18"/>
      <c r="CC34" s="18"/>
      <c r="CE34" s="18"/>
      <c r="CF34" s="130"/>
      <c r="CG34" s="18"/>
      <c r="CH34" s="18"/>
      <c r="CI34" s="18"/>
      <c r="CJ34" s="18"/>
      <c r="CK34" s="18"/>
      <c r="CL34" s="18"/>
      <c r="CM34" s="159"/>
      <c r="CP34" s="46"/>
      <c r="CQ34" s="46"/>
      <c r="CR34" s="46"/>
      <c r="CS34" s="130"/>
      <c r="CT34" s="209">
        <f t="shared" si="9"/>
        <v>0</v>
      </c>
      <c r="CU34" s="213">
        <f t="shared" si="9"/>
        <v>0</v>
      </c>
      <c r="CV34" s="209">
        <f t="shared" si="10"/>
        <v>0</v>
      </c>
      <c r="CW34" s="213">
        <f t="shared" si="10"/>
        <v>0</v>
      </c>
      <c r="CX34" s="214">
        <f t="shared" si="11"/>
        <v>0</v>
      </c>
      <c r="CY34" s="215">
        <f t="shared" si="11"/>
        <v>0</v>
      </c>
      <c r="CZ34" s="216" t="str">
        <f>IF(O34&gt;0, ((CT34*#REF!)+(CV34*#REF!)+(CX34*#REF!)),"")</f>
        <v/>
      </c>
      <c r="DA34" s="133"/>
      <c r="DB34" s="209">
        <f t="shared" si="12"/>
        <v>0</v>
      </c>
      <c r="DC34" s="131"/>
      <c r="DD34" s="209">
        <f t="shared" si="13"/>
        <v>0</v>
      </c>
      <c r="DE34" s="131"/>
      <c r="DF34" s="209">
        <f t="shared" si="14"/>
        <v>0</v>
      </c>
      <c r="DG34" s="134"/>
      <c r="DH34" s="216" t="str">
        <f t="shared" si="2"/>
        <v/>
      </c>
      <c r="DI34" s="216" t="e">
        <f t="shared" si="21"/>
        <v>#VALUE!</v>
      </c>
      <c r="DJ34" s="216">
        <f t="shared" si="22"/>
        <v>0</v>
      </c>
      <c r="DK34" s="40"/>
      <c r="DL34" s="40"/>
      <c r="DM34" s="130"/>
      <c r="DN34" s="217">
        <f t="shared" si="15"/>
        <v>0</v>
      </c>
      <c r="DO34" s="135"/>
      <c r="DP34" s="217">
        <f t="shared" si="16"/>
        <v>0</v>
      </c>
      <c r="DQ34" s="135"/>
      <c r="DR34" s="217">
        <f t="shared" si="17"/>
        <v>0</v>
      </c>
      <c r="DS34" s="136"/>
      <c r="DT34" s="218" t="str">
        <f t="shared" si="3"/>
        <v/>
      </c>
      <c r="DU34" s="218" t="str">
        <f t="shared" si="23"/>
        <v/>
      </c>
      <c r="DV34" s="126"/>
      <c r="DW34" s="127"/>
      <c r="DX34" s="124"/>
      <c r="DY34" s="124"/>
      <c r="DZ34" s="13"/>
      <c r="EA34" s="119"/>
      <c r="EC34" s="120"/>
      <c r="ED34" s="5"/>
      <c r="EE34" s="121"/>
      <c r="EF34" s="5"/>
      <c r="EG34" s="121"/>
      <c r="EH34" s="5"/>
      <c r="EI34" s="119"/>
      <c r="EK34" s="120"/>
      <c r="EL34" s="17">
        <v>0</v>
      </c>
      <c r="EM34" s="137"/>
      <c r="EN34" s="17">
        <v>0</v>
      </c>
      <c r="EO34" s="137"/>
      <c r="EP34" s="17">
        <v>0</v>
      </c>
      <c r="EQ34" s="125"/>
      <c r="ER34" s="126"/>
      <c r="ES34" s="127"/>
      <c r="ET34" s="219">
        <f t="shared" si="18"/>
        <v>0</v>
      </c>
      <c r="EU34" s="125"/>
      <c r="EV34" s="126"/>
      <c r="EW34" s="127"/>
      <c r="EX34" s="220">
        <f>IFERROR((SUM($DN34:DR34)-SUM($BM34:$BQ34)+$DZ34+$ET34)," ")</f>
        <v>0</v>
      </c>
      <c r="EY34" s="119"/>
    </row>
    <row r="35" spans="1:155" ht="5.15" customHeight="1" thickBot="1" x14ac:dyDescent="0.4">
      <c r="A35" s="115"/>
      <c r="B35" s="32"/>
      <c r="C35" s="46"/>
      <c r="D35" s="32"/>
      <c r="E35" s="32"/>
      <c r="F35" s="36"/>
      <c r="H35" s="29"/>
      <c r="I35" s="139"/>
      <c r="J35" s="139"/>
      <c r="K35" s="139"/>
      <c r="L35" s="139"/>
      <c r="M35" s="139"/>
      <c r="N35" s="139"/>
      <c r="O35" s="121"/>
      <c r="P35" s="140"/>
      <c r="Q35" s="141"/>
      <c r="R35" s="142"/>
      <c r="S35" s="139"/>
      <c r="T35" s="139"/>
      <c r="U35" s="139"/>
      <c r="V35" s="139"/>
      <c r="W35" s="139"/>
      <c r="X35" s="140"/>
      <c r="Y35" s="141"/>
      <c r="Z35" s="142"/>
      <c r="AA35" s="139"/>
      <c r="AB35" s="139"/>
      <c r="AC35" s="139"/>
      <c r="AD35" s="139"/>
      <c r="AE35" s="139"/>
      <c r="AF35" s="140"/>
      <c r="AG35" s="141"/>
      <c r="AH35" s="142"/>
      <c r="AI35" s="121"/>
      <c r="AJ35" s="139"/>
      <c r="AK35" s="121"/>
      <c r="AL35" s="139"/>
      <c r="AM35" s="121"/>
      <c r="AN35" s="140"/>
      <c r="AO35" s="141"/>
      <c r="AP35" s="142"/>
      <c r="AQ35" s="139"/>
      <c r="AR35" s="140"/>
      <c r="AS35" s="141"/>
      <c r="AT35" s="142"/>
      <c r="AU35" s="121"/>
      <c r="AV35" s="139"/>
      <c r="AW35" s="121"/>
      <c r="AX35" s="139"/>
      <c r="AY35" s="121"/>
      <c r="AZ35" s="139"/>
      <c r="BA35" s="121"/>
      <c r="BB35" s="36"/>
      <c r="BD35" s="29"/>
      <c r="BE35" s="143"/>
      <c r="BF35" s="143"/>
      <c r="BG35" s="143"/>
      <c r="BH35" s="143"/>
      <c r="BI35" s="143"/>
      <c r="BJ35" s="144"/>
      <c r="BK35" s="145"/>
      <c r="BL35" s="146"/>
      <c r="BM35" s="124"/>
      <c r="BN35" s="143"/>
      <c r="BO35" s="124"/>
      <c r="BP35" s="143"/>
      <c r="BQ35" s="124"/>
      <c r="BR35" s="36"/>
      <c r="BU35" s="160"/>
      <c r="BV35" s="92"/>
      <c r="BW35" s="92"/>
      <c r="BX35" s="92"/>
      <c r="BY35" s="92"/>
      <c r="BZ35" s="92"/>
      <c r="CA35" s="92"/>
      <c r="CB35" s="92"/>
      <c r="CC35" s="92"/>
      <c r="CF35" s="82"/>
      <c r="CG35" s="92"/>
      <c r="CH35" s="92"/>
      <c r="CI35" s="92"/>
      <c r="CJ35" s="92"/>
      <c r="CK35" s="92"/>
      <c r="CL35" s="92"/>
      <c r="CM35" s="84"/>
      <c r="CP35" s="32"/>
      <c r="CQ35" s="32"/>
      <c r="CR35" s="32"/>
      <c r="CS35" s="74"/>
      <c r="CT35" s="149"/>
      <c r="CU35" s="149"/>
      <c r="CV35" s="149"/>
      <c r="CW35" s="149"/>
      <c r="CX35" s="149"/>
      <c r="CY35" s="134"/>
      <c r="CZ35" s="216" t="str">
        <f>IF(O35&gt;0, ((CT35*#REF!)+(CV35*#REF!)+(CX35*#REF!)),"")</f>
        <v/>
      </c>
      <c r="DA35" s="151"/>
      <c r="DB35" s="222">
        <f t="shared" si="12"/>
        <v>0</v>
      </c>
      <c r="DC35" s="149"/>
      <c r="DD35" s="222">
        <f t="shared" si="13"/>
        <v>0</v>
      </c>
      <c r="DE35" s="149"/>
      <c r="DF35" s="222">
        <f t="shared" si="14"/>
        <v>0</v>
      </c>
      <c r="DG35" s="134"/>
      <c r="DH35" s="216" t="str">
        <f t="shared" si="2"/>
        <v/>
      </c>
      <c r="DI35" s="216" t="e">
        <f t="shared" si="21"/>
        <v>#VALUE!</v>
      </c>
      <c r="DJ35" s="216">
        <f t="shared" si="22"/>
        <v>0</v>
      </c>
      <c r="DK35" s="40"/>
      <c r="DL35" s="40"/>
      <c r="DM35" s="74"/>
      <c r="DN35" s="225">
        <f t="shared" si="15"/>
        <v>0</v>
      </c>
      <c r="DO35" s="152"/>
      <c r="DP35" s="225">
        <f t="shared" si="16"/>
        <v>0</v>
      </c>
      <c r="DQ35" s="152"/>
      <c r="DR35" s="225">
        <f t="shared" si="17"/>
        <v>0</v>
      </c>
      <c r="DS35" s="136"/>
      <c r="DT35" s="218" t="str">
        <f t="shared" si="3"/>
        <v/>
      </c>
      <c r="DU35" s="218" t="str">
        <f t="shared" si="23"/>
        <v/>
      </c>
      <c r="DV35" s="145"/>
      <c r="DW35" s="146"/>
      <c r="DX35" s="143"/>
      <c r="DY35" s="143"/>
      <c r="DZ35" s="153"/>
      <c r="EA35" s="36"/>
      <c r="EC35" s="29"/>
      <c r="ED35" s="139"/>
      <c r="EE35" s="139"/>
      <c r="EF35" s="139"/>
      <c r="EG35" s="139"/>
      <c r="EH35" s="139"/>
      <c r="EI35" s="36"/>
      <c r="EK35" s="29"/>
      <c r="EL35" s="143"/>
      <c r="EM35" s="143"/>
      <c r="EN35" s="143"/>
      <c r="EO35" s="143"/>
      <c r="EP35" s="143"/>
      <c r="EQ35" s="144"/>
      <c r="ER35" s="145"/>
      <c r="ES35" s="146"/>
      <c r="ET35" s="163"/>
      <c r="EU35" s="144"/>
      <c r="EV35" s="145"/>
      <c r="EW35" s="146"/>
      <c r="EX35" s="155"/>
      <c r="EY35" s="36"/>
    </row>
    <row r="36" spans="1:155" s="92" customFormat="1" ht="16.5" customHeight="1" x14ac:dyDescent="0.35">
      <c r="A36" s="118"/>
      <c r="B36" s="46"/>
      <c r="C36" s="243" t="str">
        <f t="shared" si="20"/>
        <v/>
      </c>
      <c r="D36" s="46"/>
      <c r="E36" s="4"/>
      <c r="F36" s="119"/>
      <c r="H36" s="120"/>
      <c r="I36" s="15"/>
      <c r="J36" s="121"/>
      <c r="K36" s="15"/>
      <c r="L36" s="121"/>
      <c r="M36" s="15"/>
      <c r="N36" s="121"/>
      <c r="O36" s="209">
        <f t="shared" si="4"/>
        <v>0</v>
      </c>
      <c r="P36" s="122"/>
      <c r="Q36" s="40"/>
      <c r="R36" s="123"/>
      <c r="S36" s="15"/>
      <c r="T36" s="121"/>
      <c r="U36" s="15"/>
      <c r="V36" s="121"/>
      <c r="W36" s="15"/>
      <c r="X36" s="122"/>
      <c r="Y36" s="40"/>
      <c r="Z36" s="123"/>
      <c r="AA36" s="15"/>
      <c r="AB36" s="121"/>
      <c r="AC36" s="15"/>
      <c r="AD36" s="121"/>
      <c r="AE36" s="15"/>
      <c r="AF36" s="122"/>
      <c r="AG36" s="40"/>
      <c r="AH36" s="123"/>
      <c r="AI36" s="209">
        <f t="shared" si="5"/>
        <v>0</v>
      </c>
      <c r="AJ36" s="121"/>
      <c r="AK36" s="209">
        <f t="shared" si="6"/>
        <v>0</v>
      </c>
      <c r="AL36" s="121"/>
      <c r="AM36" s="209">
        <f>M36-W36+AE36</f>
        <v>0</v>
      </c>
      <c r="AN36" s="122"/>
      <c r="AO36" s="40"/>
      <c r="AP36" s="123"/>
      <c r="AQ36" s="15"/>
      <c r="AR36" s="122"/>
      <c r="AS36" s="40"/>
      <c r="AT36" s="123"/>
      <c r="AU36" s="209">
        <f t="shared" si="7"/>
        <v>0</v>
      </c>
      <c r="AV36" s="121"/>
      <c r="AW36" s="209">
        <f t="shared" si="19"/>
        <v>0</v>
      </c>
      <c r="AX36" s="121"/>
      <c r="AY36" s="209">
        <f t="shared" si="8"/>
        <v>0</v>
      </c>
      <c r="AZ36" s="121"/>
      <c r="BA36" s="209">
        <f>(SUM(AI36,AK36,AM36)-AQ36)</f>
        <v>0</v>
      </c>
      <c r="BB36" s="119"/>
      <c r="BD36" s="120"/>
      <c r="BE36" s="13">
        <v>0</v>
      </c>
      <c r="BF36" s="124"/>
      <c r="BG36" s="13">
        <v>0</v>
      </c>
      <c r="BH36" s="124"/>
      <c r="BI36" s="13">
        <v>0</v>
      </c>
      <c r="BJ36" s="125"/>
      <c r="BK36" s="126"/>
      <c r="BL36" s="127"/>
      <c r="BM36" s="210">
        <f>$BE36*$I36</f>
        <v>0</v>
      </c>
      <c r="BN36" s="124"/>
      <c r="BO36" s="210">
        <f>$BG36*$K36</f>
        <v>0</v>
      </c>
      <c r="BP36" s="124"/>
      <c r="BQ36" s="210">
        <f>$BI36*$M36</f>
        <v>0</v>
      </c>
      <c r="BR36" s="119"/>
      <c r="BU36" s="18"/>
      <c r="BV36" s="18"/>
      <c r="BW36" s="18"/>
      <c r="BX36" s="18"/>
      <c r="BY36" s="18"/>
      <c r="BZ36" s="18"/>
      <c r="CA36" s="18"/>
      <c r="CB36" s="18"/>
      <c r="CC36" s="18"/>
      <c r="CG36" s="18"/>
      <c r="CH36" s="18"/>
      <c r="CI36" s="18"/>
      <c r="CJ36" s="18"/>
      <c r="CK36" s="18"/>
      <c r="CL36" s="18"/>
      <c r="CP36" s="46"/>
      <c r="CQ36" s="46"/>
      <c r="CR36" s="46"/>
      <c r="CS36" s="130"/>
      <c r="CT36" s="209">
        <f t="shared" si="9"/>
        <v>0</v>
      </c>
      <c r="CU36" s="213">
        <f t="shared" si="9"/>
        <v>0</v>
      </c>
      <c r="CV36" s="209">
        <f t="shared" si="10"/>
        <v>0</v>
      </c>
      <c r="CW36" s="213">
        <f t="shared" si="10"/>
        <v>0</v>
      </c>
      <c r="CX36" s="214">
        <f t="shared" si="11"/>
        <v>0</v>
      </c>
      <c r="CY36" s="215">
        <f t="shared" si="11"/>
        <v>0</v>
      </c>
      <c r="CZ36" s="216" t="str">
        <f>IF(O36&gt;0, ((CT36*#REF!)+(CV36*#REF!)+(CX36*#REF!)),"")</f>
        <v/>
      </c>
      <c r="DA36" s="133"/>
      <c r="DB36" s="209">
        <f t="shared" si="12"/>
        <v>0</v>
      </c>
      <c r="DC36" s="131"/>
      <c r="DD36" s="209">
        <f t="shared" si="13"/>
        <v>0</v>
      </c>
      <c r="DE36" s="131"/>
      <c r="DF36" s="209">
        <f t="shared" si="14"/>
        <v>0</v>
      </c>
      <c r="DG36" s="134"/>
      <c r="DH36" s="216" t="str">
        <f t="shared" si="2"/>
        <v/>
      </c>
      <c r="DI36" s="216" t="e">
        <f t="shared" si="21"/>
        <v>#VALUE!</v>
      </c>
      <c r="DJ36" s="216">
        <f t="shared" si="22"/>
        <v>0</v>
      </c>
      <c r="DK36" s="40"/>
      <c r="DL36" s="40"/>
      <c r="DM36" s="130"/>
      <c r="DN36" s="217">
        <f t="shared" si="15"/>
        <v>0</v>
      </c>
      <c r="DO36" s="135"/>
      <c r="DP36" s="217">
        <f t="shared" si="16"/>
        <v>0</v>
      </c>
      <c r="DQ36" s="135"/>
      <c r="DR36" s="217">
        <f t="shared" si="17"/>
        <v>0</v>
      </c>
      <c r="DS36" s="136"/>
      <c r="DT36" s="218" t="str">
        <f t="shared" si="3"/>
        <v/>
      </c>
      <c r="DU36" s="218" t="str">
        <f t="shared" si="23"/>
        <v/>
      </c>
      <c r="DV36" s="126"/>
      <c r="DW36" s="127"/>
      <c r="DX36" s="124"/>
      <c r="DY36" s="124"/>
      <c r="DZ36" s="13"/>
      <c r="EA36" s="119"/>
      <c r="EC36" s="120"/>
      <c r="ED36" s="5"/>
      <c r="EE36" s="121"/>
      <c r="EF36" s="5"/>
      <c r="EG36" s="121"/>
      <c r="EH36" s="5"/>
      <c r="EI36" s="119"/>
      <c r="EK36" s="120"/>
      <c r="EL36" s="17">
        <v>0</v>
      </c>
      <c r="EM36" s="137"/>
      <c r="EN36" s="17">
        <v>0</v>
      </c>
      <c r="EO36" s="137"/>
      <c r="EP36" s="17">
        <v>0</v>
      </c>
      <c r="EQ36" s="125"/>
      <c r="ER36" s="126"/>
      <c r="ES36" s="127"/>
      <c r="ET36" s="219">
        <f t="shared" si="18"/>
        <v>0</v>
      </c>
      <c r="EU36" s="125"/>
      <c r="EV36" s="126"/>
      <c r="EW36" s="127"/>
      <c r="EX36" s="220">
        <f>IFERROR((SUM($DN36:DR36)-SUM($BM36:$BQ36)+$DZ36+$ET36)," ")</f>
        <v>0</v>
      </c>
      <c r="EY36" s="119"/>
    </row>
    <row r="37" spans="1:155" ht="5.15" customHeight="1" x14ac:dyDescent="0.35">
      <c r="A37" s="115"/>
      <c r="B37" s="32"/>
      <c r="C37" s="46"/>
      <c r="D37" s="32"/>
      <c r="E37" s="32"/>
      <c r="F37" s="36"/>
      <c r="H37" s="29"/>
      <c r="I37" s="139"/>
      <c r="J37" s="139"/>
      <c r="K37" s="139"/>
      <c r="L37" s="139"/>
      <c r="M37" s="139"/>
      <c r="N37" s="139"/>
      <c r="O37" s="121"/>
      <c r="P37" s="140"/>
      <c r="Q37" s="141"/>
      <c r="R37" s="142"/>
      <c r="S37" s="139"/>
      <c r="T37" s="139"/>
      <c r="U37" s="139"/>
      <c r="V37" s="139"/>
      <c r="W37" s="139"/>
      <c r="X37" s="140"/>
      <c r="Y37" s="141"/>
      <c r="Z37" s="142"/>
      <c r="AA37" s="139"/>
      <c r="AB37" s="139"/>
      <c r="AC37" s="139"/>
      <c r="AD37" s="139"/>
      <c r="AE37" s="139"/>
      <c r="AF37" s="140"/>
      <c r="AG37" s="141"/>
      <c r="AH37" s="142"/>
      <c r="AI37" s="121"/>
      <c r="AJ37" s="139"/>
      <c r="AK37" s="121"/>
      <c r="AL37" s="139"/>
      <c r="AM37" s="121"/>
      <c r="AN37" s="140"/>
      <c r="AO37" s="141"/>
      <c r="AP37" s="142"/>
      <c r="AQ37" s="139"/>
      <c r="AR37" s="140"/>
      <c r="AS37" s="141"/>
      <c r="AT37" s="142"/>
      <c r="AU37" s="121"/>
      <c r="AV37" s="139"/>
      <c r="AW37" s="121"/>
      <c r="AX37" s="139"/>
      <c r="AY37" s="121"/>
      <c r="AZ37" s="139"/>
      <c r="BA37" s="121"/>
      <c r="BB37" s="36"/>
      <c r="BD37" s="29"/>
      <c r="BE37" s="143"/>
      <c r="BF37" s="143"/>
      <c r="BG37" s="143"/>
      <c r="BH37" s="143"/>
      <c r="BI37" s="143"/>
      <c r="BJ37" s="144"/>
      <c r="BK37" s="145"/>
      <c r="BL37" s="146"/>
      <c r="BM37" s="124"/>
      <c r="BN37" s="143"/>
      <c r="BO37" s="124"/>
      <c r="BP37" s="143"/>
      <c r="BQ37" s="124"/>
      <c r="BR37" s="36"/>
      <c r="BU37" s="92"/>
      <c r="BV37" s="92"/>
      <c r="BW37" s="92"/>
      <c r="BX37" s="92"/>
      <c r="BY37" s="92"/>
      <c r="BZ37" s="92"/>
      <c r="CA37" s="92"/>
      <c r="CB37" s="92"/>
      <c r="CC37" s="92"/>
      <c r="CG37" s="92"/>
      <c r="CH37" s="92"/>
      <c r="CI37" s="92"/>
      <c r="CJ37" s="92"/>
      <c r="CK37" s="92"/>
      <c r="CL37" s="92"/>
      <c r="CP37" s="32"/>
      <c r="CQ37" s="32"/>
      <c r="CR37" s="32"/>
      <c r="CS37" s="74"/>
      <c r="CT37" s="149"/>
      <c r="CU37" s="149"/>
      <c r="CV37" s="149"/>
      <c r="CW37" s="149"/>
      <c r="CX37" s="149"/>
      <c r="CY37" s="134"/>
      <c r="CZ37" s="216" t="str">
        <f>IF(O37&gt;0, ((CT37*#REF!)+(CV37*#REF!)+(CX37*#REF!)),"")</f>
        <v/>
      </c>
      <c r="DA37" s="151"/>
      <c r="DB37" s="149"/>
      <c r="DC37" s="149"/>
      <c r="DD37" s="149"/>
      <c r="DE37" s="149"/>
      <c r="DF37" s="149"/>
      <c r="DG37" s="134"/>
      <c r="DH37" s="216" t="str">
        <f t="shared" si="2"/>
        <v/>
      </c>
      <c r="DI37" s="216" t="e">
        <f t="shared" si="21"/>
        <v>#VALUE!</v>
      </c>
      <c r="DJ37" s="216">
        <f t="shared" si="22"/>
        <v>0</v>
      </c>
      <c r="DK37" s="40"/>
      <c r="DL37" s="40"/>
      <c r="DM37" s="74"/>
      <c r="DN37" s="152"/>
      <c r="DO37" s="152"/>
      <c r="DP37" s="152"/>
      <c r="DQ37" s="152"/>
      <c r="DR37" s="152"/>
      <c r="DS37" s="136"/>
      <c r="DT37" s="218" t="str">
        <f t="shared" si="3"/>
        <v/>
      </c>
      <c r="DU37" s="218" t="str">
        <f t="shared" si="23"/>
        <v/>
      </c>
      <c r="DV37" s="145"/>
      <c r="DW37" s="146"/>
      <c r="DX37" s="143"/>
      <c r="DY37" s="143"/>
      <c r="DZ37" s="153"/>
      <c r="EA37" s="36"/>
      <c r="EC37" s="29"/>
      <c r="ED37" s="139"/>
      <c r="EE37" s="139"/>
      <c r="EF37" s="139"/>
      <c r="EG37" s="139"/>
      <c r="EH37" s="139"/>
      <c r="EI37" s="36"/>
      <c r="EK37" s="29"/>
      <c r="EL37" s="143"/>
      <c r="EM37" s="143"/>
      <c r="EN37" s="143"/>
      <c r="EO37" s="143"/>
      <c r="EP37" s="143"/>
      <c r="EQ37" s="144"/>
      <c r="ER37" s="145"/>
      <c r="ES37" s="146"/>
      <c r="ET37" s="163"/>
      <c r="EU37" s="144"/>
      <c r="EV37" s="145"/>
      <c r="EW37" s="146"/>
      <c r="EX37" s="155"/>
      <c r="EY37" s="36"/>
    </row>
    <row r="38" spans="1:155" s="92" customFormat="1" x14ac:dyDescent="0.35">
      <c r="A38" s="118"/>
      <c r="B38" s="46"/>
      <c r="C38" s="243" t="str">
        <f t="shared" si="20"/>
        <v/>
      </c>
      <c r="D38" s="46"/>
      <c r="E38" s="4"/>
      <c r="F38" s="119"/>
      <c r="H38" s="120"/>
      <c r="I38" s="15"/>
      <c r="J38" s="121"/>
      <c r="K38" s="15"/>
      <c r="L38" s="121"/>
      <c r="M38" s="15"/>
      <c r="N38" s="121"/>
      <c r="O38" s="209">
        <f t="shared" si="4"/>
        <v>0</v>
      </c>
      <c r="P38" s="122"/>
      <c r="Q38" s="40"/>
      <c r="R38" s="123"/>
      <c r="S38" s="15"/>
      <c r="T38" s="121"/>
      <c r="U38" s="15"/>
      <c r="V38" s="121"/>
      <c r="W38" s="15"/>
      <c r="X38" s="122"/>
      <c r="Y38" s="40"/>
      <c r="Z38" s="123"/>
      <c r="AA38" s="15"/>
      <c r="AB38" s="121"/>
      <c r="AC38" s="15"/>
      <c r="AD38" s="121"/>
      <c r="AE38" s="15"/>
      <c r="AF38" s="122"/>
      <c r="AG38" s="40"/>
      <c r="AH38" s="123"/>
      <c r="AI38" s="209">
        <f t="shared" si="5"/>
        <v>0</v>
      </c>
      <c r="AJ38" s="121"/>
      <c r="AK38" s="209">
        <f t="shared" si="6"/>
        <v>0</v>
      </c>
      <c r="AL38" s="121"/>
      <c r="AM38" s="209">
        <f>M38-W38+AE38</f>
        <v>0</v>
      </c>
      <c r="AN38" s="122"/>
      <c r="AO38" s="40"/>
      <c r="AP38" s="123"/>
      <c r="AQ38" s="15"/>
      <c r="AR38" s="122"/>
      <c r="AS38" s="40"/>
      <c r="AT38" s="123"/>
      <c r="AU38" s="209">
        <f t="shared" si="7"/>
        <v>0</v>
      </c>
      <c r="AV38" s="121"/>
      <c r="AW38" s="209">
        <f t="shared" si="19"/>
        <v>0</v>
      </c>
      <c r="AX38" s="121"/>
      <c r="AY38" s="209">
        <f t="shared" si="8"/>
        <v>0</v>
      </c>
      <c r="AZ38" s="121"/>
      <c r="BA38" s="209">
        <f>(SUM(AI38,AK38,AM38)-AQ38)</f>
        <v>0</v>
      </c>
      <c r="BB38" s="119"/>
      <c r="BD38" s="120"/>
      <c r="BE38" s="13">
        <v>0</v>
      </c>
      <c r="BF38" s="124"/>
      <c r="BG38" s="13">
        <v>0</v>
      </c>
      <c r="BH38" s="124"/>
      <c r="BI38" s="13">
        <v>0</v>
      </c>
      <c r="BJ38" s="125"/>
      <c r="BK38" s="126"/>
      <c r="BL38" s="127"/>
      <c r="BM38" s="210">
        <f>$BE38*$I38</f>
        <v>0</v>
      </c>
      <c r="BN38" s="124"/>
      <c r="BO38" s="210">
        <f>$BG38*$K38</f>
        <v>0</v>
      </c>
      <c r="BP38" s="124"/>
      <c r="BQ38" s="210">
        <f>$BI38*$M38</f>
        <v>0</v>
      </c>
      <c r="BR38" s="119"/>
      <c r="BU38" s="18"/>
      <c r="BV38" s="18"/>
      <c r="BW38" s="18"/>
      <c r="BX38" s="18"/>
      <c r="BY38" s="18"/>
      <c r="BZ38" s="18"/>
      <c r="CA38" s="18"/>
      <c r="CB38" s="18"/>
      <c r="CC38" s="18"/>
      <c r="CG38" s="18"/>
      <c r="CH38" s="18"/>
      <c r="CI38" s="18"/>
      <c r="CJ38" s="18"/>
      <c r="CK38" s="18"/>
      <c r="CL38" s="18"/>
      <c r="CP38" s="46"/>
      <c r="CQ38" s="46"/>
      <c r="CR38" s="46"/>
      <c r="CS38" s="130"/>
      <c r="CT38" s="209">
        <f t="shared" si="9"/>
        <v>0</v>
      </c>
      <c r="CU38" s="213">
        <f t="shared" si="9"/>
        <v>0</v>
      </c>
      <c r="CV38" s="209">
        <f t="shared" si="10"/>
        <v>0</v>
      </c>
      <c r="CW38" s="213">
        <f t="shared" si="10"/>
        <v>0</v>
      </c>
      <c r="CX38" s="214">
        <f t="shared" si="11"/>
        <v>0</v>
      </c>
      <c r="CY38" s="215">
        <f t="shared" si="11"/>
        <v>0</v>
      </c>
      <c r="CZ38" s="216" t="str">
        <f>IF(O38&gt;0, ((CT38*#REF!)+(CV38*#REF!)+(CX38*#REF!)),"")</f>
        <v/>
      </c>
      <c r="DA38" s="133"/>
      <c r="DB38" s="209">
        <f t="shared" si="12"/>
        <v>0</v>
      </c>
      <c r="DC38" s="131"/>
      <c r="DD38" s="209">
        <f t="shared" si="13"/>
        <v>0</v>
      </c>
      <c r="DE38" s="131"/>
      <c r="DF38" s="209">
        <f t="shared" si="14"/>
        <v>0</v>
      </c>
      <c r="DG38" s="134"/>
      <c r="DH38" s="216" t="str">
        <f t="shared" si="2"/>
        <v/>
      </c>
      <c r="DI38" s="216" t="e">
        <f t="shared" si="21"/>
        <v>#VALUE!</v>
      </c>
      <c r="DJ38" s="216">
        <f t="shared" si="22"/>
        <v>0</v>
      </c>
      <c r="DK38" s="40"/>
      <c r="DL38" s="40"/>
      <c r="DM38" s="130"/>
      <c r="DN38" s="217">
        <f t="shared" si="15"/>
        <v>0</v>
      </c>
      <c r="DO38" s="135"/>
      <c r="DP38" s="217">
        <f t="shared" si="16"/>
        <v>0</v>
      </c>
      <c r="DQ38" s="135"/>
      <c r="DR38" s="217">
        <f t="shared" si="17"/>
        <v>0</v>
      </c>
      <c r="DS38" s="136"/>
      <c r="DT38" s="218" t="str">
        <f t="shared" si="3"/>
        <v/>
      </c>
      <c r="DU38" s="218" t="str">
        <f t="shared" si="23"/>
        <v/>
      </c>
      <c r="DV38" s="126"/>
      <c r="DW38" s="127"/>
      <c r="DX38" s="124"/>
      <c r="DY38" s="124"/>
      <c r="DZ38" s="13"/>
      <c r="EA38" s="119"/>
      <c r="EC38" s="120"/>
      <c r="ED38" s="5"/>
      <c r="EE38" s="121"/>
      <c r="EF38" s="5"/>
      <c r="EG38" s="121"/>
      <c r="EH38" s="5"/>
      <c r="EI38" s="119"/>
      <c r="EK38" s="120"/>
      <c r="EL38" s="17">
        <v>0</v>
      </c>
      <c r="EM38" s="137"/>
      <c r="EN38" s="17">
        <v>0</v>
      </c>
      <c r="EO38" s="137"/>
      <c r="EP38" s="17">
        <v>0</v>
      </c>
      <c r="EQ38" s="125"/>
      <c r="ER38" s="126"/>
      <c r="ES38" s="127"/>
      <c r="ET38" s="219">
        <f t="shared" si="18"/>
        <v>0</v>
      </c>
      <c r="EU38" s="125"/>
      <c r="EV38" s="126"/>
      <c r="EW38" s="127"/>
      <c r="EX38" s="220">
        <f>IFERROR((SUM($DN38:DR38)-SUM($BM38:$BQ38)+$DZ38+$ET38)," ")</f>
        <v>0</v>
      </c>
      <c r="EY38" s="119"/>
    </row>
    <row r="39" spans="1:155" ht="5.15" customHeight="1" x14ac:dyDescent="0.35">
      <c r="A39" s="115"/>
      <c r="B39" s="32"/>
      <c r="C39" s="46"/>
      <c r="D39" s="32"/>
      <c r="E39" s="32"/>
      <c r="F39" s="36"/>
      <c r="H39" s="29"/>
      <c r="I39" s="139"/>
      <c r="J39" s="139"/>
      <c r="K39" s="139"/>
      <c r="L39" s="139"/>
      <c r="M39" s="139"/>
      <c r="N39" s="139"/>
      <c r="O39" s="121"/>
      <c r="P39" s="140"/>
      <c r="Q39" s="141"/>
      <c r="R39" s="142"/>
      <c r="S39" s="139"/>
      <c r="T39" s="139"/>
      <c r="U39" s="139"/>
      <c r="V39" s="139"/>
      <c r="W39" s="139"/>
      <c r="X39" s="140"/>
      <c r="Y39" s="141"/>
      <c r="Z39" s="142"/>
      <c r="AA39" s="139"/>
      <c r="AB39" s="139"/>
      <c r="AC39" s="139"/>
      <c r="AD39" s="139"/>
      <c r="AE39" s="139"/>
      <c r="AF39" s="140"/>
      <c r="AG39" s="141"/>
      <c r="AH39" s="142"/>
      <c r="AI39" s="121"/>
      <c r="AJ39" s="139"/>
      <c r="AK39" s="121"/>
      <c r="AL39" s="139"/>
      <c r="AM39" s="121"/>
      <c r="AN39" s="140"/>
      <c r="AO39" s="141"/>
      <c r="AP39" s="142"/>
      <c r="AQ39" s="139"/>
      <c r="AR39" s="140"/>
      <c r="AS39" s="141"/>
      <c r="AT39" s="142"/>
      <c r="AU39" s="121"/>
      <c r="AV39" s="139"/>
      <c r="AW39" s="121"/>
      <c r="AX39" s="139"/>
      <c r="AY39" s="121"/>
      <c r="AZ39" s="139"/>
      <c r="BA39" s="121"/>
      <c r="BB39" s="36"/>
      <c r="BD39" s="29"/>
      <c r="BE39" s="143"/>
      <c r="BF39" s="143"/>
      <c r="BG39" s="143"/>
      <c r="BH39" s="143"/>
      <c r="BI39" s="143"/>
      <c r="BJ39" s="144"/>
      <c r="BK39" s="145"/>
      <c r="BL39" s="146"/>
      <c r="BM39" s="124"/>
      <c r="BN39" s="143"/>
      <c r="BO39" s="124"/>
      <c r="BP39" s="143"/>
      <c r="BQ39" s="124"/>
      <c r="BR39" s="36"/>
      <c r="BU39" s="92"/>
      <c r="BV39" s="92"/>
      <c r="BW39" s="92"/>
      <c r="BX39" s="92"/>
      <c r="BY39" s="92"/>
      <c r="BZ39" s="92"/>
      <c r="CA39" s="92"/>
      <c r="CB39" s="92"/>
      <c r="CC39" s="92"/>
      <c r="CG39" s="92"/>
      <c r="CH39" s="92"/>
      <c r="CI39" s="92"/>
      <c r="CJ39" s="92"/>
      <c r="CK39" s="92"/>
      <c r="CL39" s="92"/>
      <c r="CP39" s="32"/>
      <c r="CQ39" s="32"/>
      <c r="CR39" s="32"/>
      <c r="CS39" s="74"/>
      <c r="CT39" s="149"/>
      <c r="CU39" s="149"/>
      <c r="CV39" s="149"/>
      <c r="CW39" s="149"/>
      <c r="CX39" s="149"/>
      <c r="CY39" s="134"/>
      <c r="CZ39" s="216" t="str">
        <f>IF(O39&gt;0, ((CT39*#REF!)+(CV39*#REF!)+(CX39*#REF!)),"")</f>
        <v/>
      </c>
      <c r="DA39" s="151"/>
      <c r="DB39" s="149"/>
      <c r="DC39" s="149"/>
      <c r="DD39" s="149"/>
      <c r="DE39" s="149"/>
      <c r="DF39" s="149"/>
      <c r="DG39" s="134"/>
      <c r="DH39" s="40"/>
      <c r="DI39" s="40"/>
      <c r="DJ39" s="40"/>
      <c r="DK39" s="40"/>
      <c r="DL39" s="40"/>
      <c r="DM39" s="74"/>
      <c r="DN39" s="152"/>
      <c r="DO39" s="152"/>
      <c r="DP39" s="152"/>
      <c r="DQ39" s="152"/>
      <c r="DR39" s="152"/>
      <c r="DS39" s="136"/>
      <c r="DT39" s="218" t="str">
        <f t="shared" si="3"/>
        <v/>
      </c>
      <c r="DU39" s="218" t="str">
        <f t="shared" si="23"/>
        <v/>
      </c>
      <c r="DV39" s="145"/>
      <c r="DW39" s="146"/>
      <c r="DX39" s="143"/>
      <c r="DY39" s="143"/>
      <c r="DZ39" s="153"/>
      <c r="EA39" s="36"/>
      <c r="EC39" s="29"/>
      <c r="ED39" s="139"/>
      <c r="EE39" s="139"/>
      <c r="EF39" s="139"/>
      <c r="EG39" s="139"/>
      <c r="EH39" s="139"/>
      <c r="EI39" s="36"/>
      <c r="EK39" s="29"/>
      <c r="EL39" s="143"/>
      <c r="EM39" s="143"/>
      <c r="EN39" s="143"/>
      <c r="EO39" s="143"/>
      <c r="EP39" s="143"/>
      <c r="EQ39" s="144"/>
      <c r="ER39" s="145"/>
      <c r="ES39" s="146"/>
      <c r="ET39" s="163"/>
      <c r="EU39" s="144"/>
      <c r="EV39" s="145"/>
      <c r="EW39" s="146"/>
      <c r="EX39" s="155"/>
      <c r="EY39" s="36"/>
    </row>
    <row r="40" spans="1:155" s="92" customFormat="1" x14ac:dyDescent="0.35">
      <c r="A40" s="118"/>
      <c r="B40" s="46"/>
      <c r="C40" s="243" t="str">
        <f t="shared" si="20"/>
        <v/>
      </c>
      <c r="D40" s="46"/>
      <c r="E40" s="4"/>
      <c r="F40" s="119"/>
      <c r="H40" s="120"/>
      <c r="I40" s="15"/>
      <c r="J40" s="121"/>
      <c r="K40" s="15"/>
      <c r="L40" s="121"/>
      <c r="M40" s="15"/>
      <c r="N40" s="121"/>
      <c r="O40" s="209">
        <f t="shared" si="4"/>
        <v>0</v>
      </c>
      <c r="P40" s="122"/>
      <c r="Q40" s="40"/>
      <c r="R40" s="123"/>
      <c r="S40" s="15"/>
      <c r="T40" s="121"/>
      <c r="U40" s="15"/>
      <c r="V40" s="121"/>
      <c r="W40" s="15"/>
      <c r="X40" s="122"/>
      <c r="Y40" s="40"/>
      <c r="Z40" s="123"/>
      <c r="AA40" s="15"/>
      <c r="AB40" s="121"/>
      <c r="AC40" s="15"/>
      <c r="AD40" s="121"/>
      <c r="AE40" s="15"/>
      <c r="AF40" s="122"/>
      <c r="AG40" s="40"/>
      <c r="AH40" s="123"/>
      <c r="AI40" s="209">
        <f t="shared" si="5"/>
        <v>0</v>
      </c>
      <c r="AJ40" s="121"/>
      <c r="AK40" s="209">
        <f t="shared" si="6"/>
        <v>0</v>
      </c>
      <c r="AL40" s="121"/>
      <c r="AM40" s="209">
        <f>M40-W40+AE40</f>
        <v>0</v>
      </c>
      <c r="AN40" s="122"/>
      <c r="AO40" s="40"/>
      <c r="AP40" s="123"/>
      <c r="AQ40" s="15"/>
      <c r="AR40" s="122"/>
      <c r="AS40" s="40"/>
      <c r="AT40" s="123"/>
      <c r="AU40" s="209">
        <f t="shared" si="7"/>
        <v>0</v>
      </c>
      <c r="AV40" s="121"/>
      <c r="AW40" s="209">
        <f t="shared" si="19"/>
        <v>0</v>
      </c>
      <c r="AX40" s="121"/>
      <c r="AY40" s="209">
        <f t="shared" si="8"/>
        <v>0</v>
      </c>
      <c r="AZ40" s="121"/>
      <c r="BA40" s="209">
        <f>(SUM(AI40,AK40,AM40)-AQ40)</f>
        <v>0</v>
      </c>
      <c r="BB40" s="119"/>
      <c r="BD40" s="120"/>
      <c r="BE40" s="13">
        <v>0</v>
      </c>
      <c r="BF40" s="124"/>
      <c r="BG40" s="13">
        <v>0</v>
      </c>
      <c r="BH40" s="124"/>
      <c r="BI40" s="13">
        <v>0</v>
      </c>
      <c r="BJ40" s="125"/>
      <c r="BK40" s="126"/>
      <c r="BL40" s="127"/>
      <c r="BM40" s="210">
        <f>$BE40*$I40</f>
        <v>0</v>
      </c>
      <c r="BN40" s="124"/>
      <c r="BO40" s="210">
        <f>$BG40*$K40</f>
        <v>0</v>
      </c>
      <c r="BP40" s="124"/>
      <c r="BQ40" s="210">
        <f>$BI40*$M40</f>
        <v>0</v>
      </c>
      <c r="BR40" s="119"/>
      <c r="BU40" s="18"/>
      <c r="BV40" s="18"/>
      <c r="BW40" s="18"/>
      <c r="BX40" s="18"/>
      <c r="BY40" s="18"/>
      <c r="BZ40" s="18"/>
      <c r="CA40" s="18"/>
      <c r="CB40" s="18"/>
      <c r="CC40" s="18"/>
      <c r="CG40" s="18"/>
      <c r="CH40" s="18"/>
      <c r="CI40" s="18"/>
      <c r="CJ40" s="18"/>
      <c r="CK40" s="18"/>
      <c r="CL40" s="18"/>
      <c r="CP40" s="46"/>
      <c r="CQ40" s="46"/>
      <c r="CR40" s="46"/>
      <c r="CS40" s="130"/>
      <c r="CT40" s="209">
        <f t="shared" ref="CT40:CU58" si="24">IF($AU40=0,0,ROUND(($BW$32*($AU40/$AU$218)),0))</f>
        <v>0</v>
      </c>
      <c r="CU40" s="213">
        <f t="shared" si="24"/>
        <v>0</v>
      </c>
      <c r="CV40" s="209">
        <f t="shared" ref="CV40:CW58" si="25">IF($AW40=0,0,ROUND(($BY$32*($AW40/$AW$218)),0))</f>
        <v>0</v>
      </c>
      <c r="CW40" s="213">
        <f t="shared" si="25"/>
        <v>0</v>
      </c>
      <c r="CX40" s="214">
        <f t="shared" ref="CX40:CY58" si="26">IF($AY40=0,0,ROUND(($CA$32*($AY40/$AY$218)),0))</f>
        <v>0</v>
      </c>
      <c r="CY40" s="215">
        <f t="shared" si="26"/>
        <v>0</v>
      </c>
      <c r="CZ40" s="216" t="str">
        <f>IF(O40&gt;0, ((CT40*#REF!)+(CV40*#REF!)+(CX40*#REF!)),"")</f>
        <v/>
      </c>
      <c r="DA40" s="133"/>
      <c r="DB40" s="209">
        <f t="shared" si="12"/>
        <v>0</v>
      </c>
      <c r="DC40" s="131"/>
      <c r="DD40" s="209">
        <f t="shared" si="13"/>
        <v>0</v>
      </c>
      <c r="DE40" s="131"/>
      <c r="DF40" s="209">
        <f t="shared" si="14"/>
        <v>0</v>
      </c>
      <c r="DG40" s="134"/>
      <c r="DH40" s="216" t="str">
        <f t="shared" si="2"/>
        <v/>
      </c>
      <c r="DI40" s="216" t="e">
        <f t="shared" si="21"/>
        <v>#VALUE!</v>
      </c>
      <c r="DJ40" s="216">
        <f t="shared" si="22"/>
        <v>0</v>
      </c>
      <c r="DK40" s="40"/>
      <c r="DL40" s="40"/>
      <c r="DM40" s="130"/>
      <c r="DN40" s="217">
        <f t="shared" si="15"/>
        <v>0</v>
      </c>
      <c r="DO40" s="135"/>
      <c r="DP40" s="217">
        <f t="shared" si="16"/>
        <v>0</v>
      </c>
      <c r="DQ40" s="135"/>
      <c r="DR40" s="217">
        <f t="shared" si="17"/>
        <v>0</v>
      </c>
      <c r="DS40" s="136"/>
      <c r="DT40" s="218" t="str">
        <f t="shared" si="3"/>
        <v/>
      </c>
      <c r="DU40" s="218" t="str">
        <f t="shared" si="23"/>
        <v/>
      </c>
      <c r="DV40" s="126"/>
      <c r="DW40" s="127"/>
      <c r="DX40" s="124"/>
      <c r="DY40" s="124"/>
      <c r="DZ40" s="13"/>
      <c r="EA40" s="119"/>
      <c r="EC40" s="120"/>
      <c r="ED40" s="5"/>
      <c r="EE40" s="121"/>
      <c r="EF40" s="5"/>
      <c r="EG40" s="121"/>
      <c r="EH40" s="5"/>
      <c r="EI40" s="119"/>
      <c r="EK40" s="120"/>
      <c r="EL40" s="17">
        <v>0</v>
      </c>
      <c r="EM40" s="137"/>
      <c r="EN40" s="17">
        <v>0</v>
      </c>
      <c r="EO40" s="137"/>
      <c r="EP40" s="17">
        <v>0</v>
      </c>
      <c r="EQ40" s="125"/>
      <c r="ER40" s="126"/>
      <c r="ES40" s="127"/>
      <c r="ET40" s="219">
        <f t="shared" si="18"/>
        <v>0</v>
      </c>
      <c r="EU40" s="125"/>
      <c r="EV40" s="126"/>
      <c r="EW40" s="127"/>
      <c r="EX40" s="220">
        <f>IFERROR((SUM($DN40:DR40)-SUM($BM40:$BQ40)+$DZ40+$ET40)," ")</f>
        <v>0</v>
      </c>
      <c r="EY40" s="119"/>
    </row>
    <row r="41" spans="1:155" ht="5.15" customHeight="1" x14ac:dyDescent="0.35">
      <c r="A41" s="115"/>
      <c r="B41" s="32"/>
      <c r="C41" s="46"/>
      <c r="D41" s="32"/>
      <c r="E41" s="32"/>
      <c r="F41" s="36"/>
      <c r="H41" s="29"/>
      <c r="I41" s="139"/>
      <c r="J41" s="139"/>
      <c r="K41" s="139"/>
      <c r="L41" s="139"/>
      <c r="M41" s="139"/>
      <c r="N41" s="139"/>
      <c r="O41" s="121"/>
      <c r="P41" s="140"/>
      <c r="Q41" s="141"/>
      <c r="R41" s="142"/>
      <c r="S41" s="139"/>
      <c r="T41" s="139"/>
      <c r="U41" s="139"/>
      <c r="V41" s="139"/>
      <c r="W41" s="139"/>
      <c r="X41" s="140"/>
      <c r="Y41" s="141"/>
      <c r="Z41" s="142"/>
      <c r="AA41" s="139"/>
      <c r="AB41" s="139"/>
      <c r="AC41" s="139"/>
      <c r="AD41" s="139"/>
      <c r="AE41" s="139"/>
      <c r="AF41" s="140"/>
      <c r="AG41" s="141"/>
      <c r="AH41" s="142"/>
      <c r="AI41" s="121"/>
      <c r="AJ41" s="139"/>
      <c r="AK41" s="121"/>
      <c r="AL41" s="139"/>
      <c r="AM41" s="121"/>
      <c r="AN41" s="140"/>
      <c r="AO41" s="141"/>
      <c r="AP41" s="142"/>
      <c r="AQ41" s="139"/>
      <c r="AR41" s="140"/>
      <c r="AS41" s="141"/>
      <c r="AT41" s="142"/>
      <c r="AU41" s="121"/>
      <c r="AV41" s="139"/>
      <c r="AW41" s="121"/>
      <c r="AX41" s="139"/>
      <c r="AY41" s="121"/>
      <c r="AZ41" s="139"/>
      <c r="BA41" s="121"/>
      <c r="BB41" s="36"/>
      <c r="BD41" s="29"/>
      <c r="BE41" s="143"/>
      <c r="BF41" s="143"/>
      <c r="BG41" s="143"/>
      <c r="BH41" s="143"/>
      <c r="BI41" s="143"/>
      <c r="BJ41" s="144"/>
      <c r="BK41" s="145"/>
      <c r="BL41" s="146"/>
      <c r="BM41" s="124"/>
      <c r="BN41" s="143"/>
      <c r="BO41" s="124"/>
      <c r="BP41" s="143"/>
      <c r="BQ41" s="124"/>
      <c r="BR41" s="36"/>
      <c r="BU41" s="92"/>
      <c r="BV41" s="92"/>
      <c r="BW41" s="92"/>
      <c r="BX41" s="92"/>
      <c r="BY41" s="92"/>
      <c r="BZ41" s="92"/>
      <c r="CA41" s="92"/>
      <c r="CB41" s="92"/>
      <c r="CC41" s="92"/>
      <c r="CG41" s="92"/>
      <c r="CH41" s="92"/>
      <c r="CI41" s="92"/>
      <c r="CJ41" s="92"/>
      <c r="CK41" s="92"/>
      <c r="CL41" s="92"/>
      <c r="CP41" s="32"/>
      <c r="CQ41" s="32"/>
      <c r="CR41" s="32"/>
      <c r="CS41" s="74"/>
      <c r="CT41" s="149"/>
      <c r="CU41" s="149"/>
      <c r="CV41" s="149"/>
      <c r="CW41" s="149"/>
      <c r="CX41" s="149"/>
      <c r="CY41" s="134"/>
      <c r="CZ41" s="216" t="str">
        <f>IF(O41&gt;0, ((CT41*#REF!)+(CV41*#REF!)+(CX41*#REF!)),"")</f>
        <v/>
      </c>
      <c r="DA41" s="151"/>
      <c r="DB41" s="149"/>
      <c r="DC41" s="149"/>
      <c r="DD41" s="149"/>
      <c r="DE41" s="149"/>
      <c r="DF41" s="149"/>
      <c r="DG41" s="134"/>
      <c r="DH41" s="216" t="str">
        <f t="shared" si="2"/>
        <v/>
      </c>
      <c r="DI41" s="216" t="e">
        <f t="shared" si="21"/>
        <v>#VALUE!</v>
      </c>
      <c r="DJ41" s="216">
        <f t="shared" si="22"/>
        <v>0</v>
      </c>
      <c r="DK41" s="40"/>
      <c r="DL41" s="40"/>
      <c r="DM41" s="74"/>
      <c r="DN41" s="152"/>
      <c r="DO41" s="152"/>
      <c r="DP41" s="152"/>
      <c r="DQ41" s="152"/>
      <c r="DR41" s="152"/>
      <c r="DS41" s="136"/>
      <c r="DT41" s="218" t="str">
        <f t="shared" si="3"/>
        <v/>
      </c>
      <c r="DU41" s="218" t="str">
        <f t="shared" si="23"/>
        <v/>
      </c>
      <c r="DV41" s="145"/>
      <c r="DW41" s="146"/>
      <c r="DX41" s="143"/>
      <c r="DY41" s="143"/>
      <c r="DZ41" s="153"/>
      <c r="EA41" s="36"/>
      <c r="EC41" s="29"/>
      <c r="ED41" s="139"/>
      <c r="EE41" s="139"/>
      <c r="EF41" s="139"/>
      <c r="EG41" s="139"/>
      <c r="EH41" s="139"/>
      <c r="EI41" s="36"/>
      <c r="EK41" s="29"/>
      <c r="EL41" s="143"/>
      <c r="EM41" s="143"/>
      <c r="EN41" s="143"/>
      <c r="EO41" s="143"/>
      <c r="EP41" s="143"/>
      <c r="EQ41" s="144"/>
      <c r="ER41" s="145"/>
      <c r="ES41" s="146"/>
      <c r="ET41" s="163"/>
      <c r="EU41" s="144"/>
      <c r="EV41" s="145"/>
      <c r="EW41" s="146"/>
      <c r="EX41" s="155"/>
      <c r="EY41" s="36"/>
    </row>
    <row r="42" spans="1:155" s="92" customFormat="1" x14ac:dyDescent="0.35">
      <c r="A42" s="118"/>
      <c r="B42" s="46"/>
      <c r="C42" s="243" t="str">
        <f t="shared" si="20"/>
        <v/>
      </c>
      <c r="D42" s="46"/>
      <c r="E42" s="4"/>
      <c r="F42" s="119"/>
      <c r="H42" s="120"/>
      <c r="I42" s="15"/>
      <c r="J42" s="121"/>
      <c r="K42" s="15"/>
      <c r="L42" s="121"/>
      <c r="M42" s="15"/>
      <c r="N42" s="121"/>
      <c r="O42" s="209">
        <f t="shared" si="4"/>
        <v>0</v>
      </c>
      <c r="P42" s="122"/>
      <c r="Q42" s="40"/>
      <c r="R42" s="123"/>
      <c r="S42" s="15"/>
      <c r="T42" s="121"/>
      <c r="U42" s="15"/>
      <c r="V42" s="121"/>
      <c r="W42" s="15"/>
      <c r="X42" s="122"/>
      <c r="Y42" s="40"/>
      <c r="Z42" s="123"/>
      <c r="AA42" s="15"/>
      <c r="AB42" s="121"/>
      <c r="AC42" s="15"/>
      <c r="AD42" s="121"/>
      <c r="AE42" s="15"/>
      <c r="AF42" s="122"/>
      <c r="AG42" s="40"/>
      <c r="AH42" s="123"/>
      <c r="AI42" s="209">
        <f t="shared" si="5"/>
        <v>0</v>
      </c>
      <c r="AJ42" s="121"/>
      <c r="AK42" s="209">
        <f t="shared" si="6"/>
        <v>0</v>
      </c>
      <c r="AL42" s="121"/>
      <c r="AM42" s="209">
        <f>M42-W42+AE42</f>
        <v>0</v>
      </c>
      <c r="AN42" s="122"/>
      <c r="AO42" s="40"/>
      <c r="AP42" s="123"/>
      <c r="AQ42" s="15"/>
      <c r="AR42" s="122"/>
      <c r="AS42" s="40"/>
      <c r="AT42" s="123"/>
      <c r="AU42" s="209">
        <f t="shared" si="7"/>
        <v>0</v>
      </c>
      <c r="AV42" s="121"/>
      <c r="AW42" s="209">
        <f t="shared" si="19"/>
        <v>0</v>
      </c>
      <c r="AX42" s="121"/>
      <c r="AY42" s="209">
        <f t="shared" si="8"/>
        <v>0</v>
      </c>
      <c r="AZ42" s="121"/>
      <c r="BA42" s="209">
        <f>(SUM(AI42,AK42,AM42)-AQ42)</f>
        <v>0</v>
      </c>
      <c r="BB42" s="119"/>
      <c r="BD42" s="120"/>
      <c r="BE42" s="13">
        <v>0</v>
      </c>
      <c r="BF42" s="124"/>
      <c r="BG42" s="13">
        <v>0</v>
      </c>
      <c r="BH42" s="124"/>
      <c r="BI42" s="13">
        <v>0</v>
      </c>
      <c r="BJ42" s="125"/>
      <c r="BK42" s="126"/>
      <c r="BL42" s="127"/>
      <c r="BM42" s="210">
        <f>$BE42*$I42</f>
        <v>0</v>
      </c>
      <c r="BN42" s="124"/>
      <c r="BO42" s="210">
        <f>$BG42*$K42</f>
        <v>0</v>
      </c>
      <c r="BP42" s="124"/>
      <c r="BQ42" s="210">
        <f>$BI42*$M42</f>
        <v>0</v>
      </c>
      <c r="BR42" s="119"/>
      <c r="BU42" s="18"/>
      <c r="BV42" s="18"/>
      <c r="BW42" s="18"/>
      <c r="BX42" s="18"/>
      <c r="BY42" s="18"/>
      <c r="BZ42" s="18"/>
      <c r="CA42" s="18"/>
      <c r="CB42" s="18"/>
      <c r="CC42" s="18"/>
      <c r="CG42" s="18"/>
      <c r="CH42" s="18"/>
      <c r="CI42" s="18"/>
      <c r="CJ42" s="18"/>
      <c r="CK42" s="18"/>
      <c r="CL42" s="18"/>
      <c r="CP42" s="46"/>
      <c r="CQ42" s="46"/>
      <c r="CR42" s="46"/>
      <c r="CS42" s="130"/>
      <c r="CT42" s="209">
        <f t="shared" si="24"/>
        <v>0</v>
      </c>
      <c r="CU42" s="213">
        <f t="shared" si="24"/>
        <v>0</v>
      </c>
      <c r="CV42" s="209">
        <f t="shared" si="25"/>
        <v>0</v>
      </c>
      <c r="CW42" s="213">
        <f t="shared" si="25"/>
        <v>0</v>
      </c>
      <c r="CX42" s="214">
        <f t="shared" si="26"/>
        <v>0</v>
      </c>
      <c r="CY42" s="215">
        <f t="shared" si="26"/>
        <v>0</v>
      </c>
      <c r="CZ42" s="216" t="str">
        <f>IF(O42&gt;0, ((CT42*#REF!)+(CV42*#REF!)+(CX42*#REF!)),"")</f>
        <v/>
      </c>
      <c r="DA42" s="133"/>
      <c r="DB42" s="209">
        <f t="shared" si="12"/>
        <v>0</v>
      </c>
      <c r="DC42" s="131"/>
      <c r="DD42" s="209">
        <f t="shared" si="13"/>
        <v>0</v>
      </c>
      <c r="DE42" s="131"/>
      <c r="DF42" s="209">
        <f t="shared" si="14"/>
        <v>0</v>
      </c>
      <c r="DG42" s="134"/>
      <c r="DH42" s="216" t="str">
        <f t="shared" si="2"/>
        <v/>
      </c>
      <c r="DI42" s="216" t="e">
        <f t="shared" si="21"/>
        <v>#VALUE!</v>
      </c>
      <c r="DJ42" s="216">
        <f t="shared" si="22"/>
        <v>0</v>
      </c>
      <c r="DK42" s="40"/>
      <c r="DL42" s="40"/>
      <c r="DM42" s="130"/>
      <c r="DN42" s="217">
        <f t="shared" si="15"/>
        <v>0</v>
      </c>
      <c r="DO42" s="135"/>
      <c r="DP42" s="217">
        <f t="shared" si="16"/>
        <v>0</v>
      </c>
      <c r="DQ42" s="135"/>
      <c r="DR42" s="217">
        <f t="shared" si="17"/>
        <v>0</v>
      </c>
      <c r="DS42" s="136"/>
      <c r="DT42" s="218" t="str">
        <f t="shared" si="3"/>
        <v/>
      </c>
      <c r="DU42" s="218" t="str">
        <f t="shared" si="23"/>
        <v/>
      </c>
      <c r="DV42" s="126"/>
      <c r="DW42" s="127"/>
      <c r="DX42" s="124"/>
      <c r="DY42" s="124"/>
      <c r="DZ42" s="13"/>
      <c r="EA42" s="119"/>
      <c r="EC42" s="120"/>
      <c r="ED42" s="5"/>
      <c r="EE42" s="121"/>
      <c r="EF42" s="5"/>
      <c r="EG42" s="121"/>
      <c r="EH42" s="5"/>
      <c r="EI42" s="119"/>
      <c r="EK42" s="120"/>
      <c r="EL42" s="17">
        <v>0</v>
      </c>
      <c r="EM42" s="137"/>
      <c r="EN42" s="17">
        <v>0</v>
      </c>
      <c r="EO42" s="137"/>
      <c r="EP42" s="17">
        <v>0</v>
      </c>
      <c r="EQ42" s="125"/>
      <c r="ER42" s="126"/>
      <c r="ES42" s="127"/>
      <c r="ET42" s="219">
        <f t="shared" si="18"/>
        <v>0</v>
      </c>
      <c r="EU42" s="125"/>
      <c r="EV42" s="126"/>
      <c r="EW42" s="127"/>
      <c r="EX42" s="220">
        <f>IFERROR((SUM($DN42:DR42)-SUM($BM42:$BQ42)+$DZ42+$ET42)," ")</f>
        <v>0</v>
      </c>
      <c r="EY42" s="119"/>
    </row>
    <row r="43" spans="1:155" ht="5.15" customHeight="1" x14ac:dyDescent="0.35">
      <c r="A43" s="115"/>
      <c r="B43" s="32"/>
      <c r="C43" s="46"/>
      <c r="D43" s="32"/>
      <c r="E43" s="32"/>
      <c r="F43" s="36"/>
      <c r="H43" s="29"/>
      <c r="I43" s="139"/>
      <c r="J43" s="139"/>
      <c r="K43" s="139"/>
      <c r="L43" s="139"/>
      <c r="M43" s="139"/>
      <c r="N43" s="139"/>
      <c r="O43" s="121"/>
      <c r="P43" s="140"/>
      <c r="Q43" s="141"/>
      <c r="R43" s="142"/>
      <c r="S43" s="139"/>
      <c r="T43" s="139"/>
      <c r="U43" s="139"/>
      <c r="V43" s="139"/>
      <c r="W43" s="139"/>
      <c r="X43" s="140"/>
      <c r="Y43" s="141"/>
      <c r="Z43" s="142"/>
      <c r="AA43" s="139"/>
      <c r="AB43" s="139"/>
      <c r="AC43" s="139"/>
      <c r="AD43" s="139"/>
      <c r="AE43" s="139"/>
      <c r="AF43" s="140"/>
      <c r="AG43" s="141"/>
      <c r="AH43" s="142"/>
      <c r="AI43" s="121"/>
      <c r="AJ43" s="139"/>
      <c r="AK43" s="121"/>
      <c r="AL43" s="139"/>
      <c r="AM43" s="121"/>
      <c r="AN43" s="140"/>
      <c r="AO43" s="141"/>
      <c r="AP43" s="142"/>
      <c r="AQ43" s="139"/>
      <c r="AR43" s="140"/>
      <c r="AS43" s="141"/>
      <c r="AT43" s="142"/>
      <c r="AU43" s="121"/>
      <c r="AV43" s="139"/>
      <c r="AW43" s="121"/>
      <c r="AX43" s="139"/>
      <c r="AY43" s="121"/>
      <c r="AZ43" s="139"/>
      <c r="BA43" s="121"/>
      <c r="BB43" s="36"/>
      <c r="BD43" s="29"/>
      <c r="BE43" s="143"/>
      <c r="BF43" s="143"/>
      <c r="BG43" s="143"/>
      <c r="BH43" s="143"/>
      <c r="BI43" s="143"/>
      <c r="BJ43" s="144"/>
      <c r="BK43" s="145"/>
      <c r="BL43" s="146"/>
      <c r="BM43" s="124"/>
      <c r="BN43" s="143"/>
      <c r="BO43" s="124"/>
      <c r="BP43" s="143"/>
      <c r="BQ43" s="124"/>
      <c r="BR43" s="36"/>
      <c r="BU43" s="92"/>
      <c r="BV43" s="92"/>
      <c r="BW43" s="92"/>
      <c r="BX43" s="92"/>
      <c r="BY43" s="92"/>
      <c r="BZ43" s="92"/>
      <c r="CA43" s="92"/>
      <c r="CB43" s="92"/>
      <c r="CC43" s="92"/>
      <c r="CG43" s="92"/>
      <c r="CH43" s="92"/>
      <c r="CI43" s="92"/>
      <c r="CJ43" s="92"/>
      <c r="CK43" s="92"/>
      <c r="CL43" s="92"/>
      <c r="CP43" s="32"/>
      <c r="CQ43" s="32"/>
      <c r="CR43" s="32"/>
      <c r="CS43" s="74"/>
      <c r="CT43" s="149"/>
      <c r="CU43" s="149"/>
      <c r="CV43" s="149"/>
      <c r="CW43" s="149"/>
      <c r="CX43" s="149"/>
      <c r="CY43" s="134"/>
      <c r="CZ43" s="216" t="str">
        <f>IF(O43&gt;0, ((CT43*#REF!)+(CV43*#REF!)+(CX43*#REF!)),"")</f>
        <v/>
      </c>
      <c r="DA43" s="151"/>
      <c r="DB43" s="149"/>
      <c r="DC43" s="149"/>
      <c r="DD43" s="149"/>
      <c r="DE43" s="149"/>
      <c r="DF43" s="149"/>
      <c r="DG43" s="134"/>
      <c r="DH43" s="40"/>
      <c r="DI43" s="40"/>
      <c r="DJ43" s="40"/>
      <c r="DK43" s="40"/>
      <c r="DL43" s="40"/>
      <c r="DM43" s="74"/>
      <c r="DN43" s="152"/>
      <c r="DO43" s="152"/>
      <c r="DP43" s="152"/>
      <c r="DQ43" s="152"/>
      <c r="DR43" s="152"/>
      <c r="DS43" s="136"/>
      <c r="DT43" s="218" t="str">
        <f t="shared" si="3"/>
        <v/>
      </c>
      <c r="DU43" s="218" t="str">
        <f t="shared" si="23"/>
        <v/>
      </c>
      <c r="DV43" s="145"/>
      <c r="DW43" s="146"/>
      <c r="DX43" s="143"/>
      <c r="DY43" s="143"/>
      <c r="DZ43" s="153"/>
      <c r="EA43" s="36"/>
      <c r="EC43" s="29"/>
      <c r="ED43" s="139"/>
      <c r="EE43" s="139"/>
      <c r="EF43" s="139"/>
      <c r="EG43" s="139"/>
      <c r="EH43" s="139"/>
      <c r="EI43" s="36"/>
      <c r="EK43" s="29"/>
      <c r="EL43" s="143"/>
      <c r="EM43" s="143"/>
      <c r="EN43" s="143"/>
      <c r="EO43" s="143"/>
      <c r="EP43" s="143"/>
      <c r="EQ43" s="144"/>
      <c r="ER43" s="145"/>
      <c r="ES43" s="146"/>
      <c r="ET43" s="163"/>
      <c r="EU43" s="144"/>
      <c r="EV43" s="145"/>
      <c r="EW43" s="146"/>
      <c r="EX43" s="155"/>
      <c r="EY43" s="36"/>
    </row>
    <row r="44" spans="1:155" s="92" customFormat="1" x14ac:dyDescent="0.35">
      <c r="A44" s="118"/>
      <c r="B44" s="46"/>
      <c r="C44" s="243" t="str">
        <f t="shared" si="20"/>
        <v/>
      </c>
      <c r="D44" s="46"/>
      <c r="E44" s="4"/>
      <c r="F44" s="119"/>
      <c r="H44" s="120"/>
      <c r="I44" s="15"/>
      <c r="J44" s="121"/>
      <c r="K44" s="15"/>
      <c r="L44" s="121"/>
      <c r="M44" s="15"/>
      <c r="N44" s="121"/>
      <c r="O44" s="209">
        <f t="shared" si="4"/>
        <v>0</v>
      </c>
      <c r="P44" s="122"/>
      <c r="Q44" s="40"/>
      <c r="R44" s="123"/>
      <c r="S44" s="15"/>
      <c r="T44" s="121"/>
      <c r="U44" s="15"/>
      <c r="V44" s="121"/>
      <c r="W44" s="15"/>
      <c r="X44" s="122"/>
      <c r="Y44" s="40"/>
      <c r="Z44" s="123"/>
      <c r="AA44" s="15"/>
      <c r="AB44" s="121"/>
      <c r="AC44" s="15"/>
      <c r="AD44" s="121"/>
      <c r="AE44" s="15"/>
      <c r="AF44" s="122"/>
      <c r="AG44" s="40"/>
      <c r="AH44" s="123"/>
      <c r="AI44" s="209">
        <f t="shared" si="5"/>
        <v>0</v>
      </c>
      <c r="AJ44" s="121"/>
      <c r="AK44" s="209">
        <f t="shared" si="6"/>
        <v>0</v>
      </c>
      <c r="AL44" s="121"/>
      <c r="AM44" s="209">
        <f>M44-W44+AE44</f>
        <v>0</v>
      </c>
      <c r="AN44" s="122"/>
      <c r="AO44" s="40"/>
      <c r="AP44" s="123"/>
      <c r="AQ44" s="15"/>
      <c r="AR44" s="122"/>
      <c r="AS44" s="40"/>
      <c r="AT44" s="123"/>
      <c r="AU44" s="209">
        <f t="shared" si="7"/>
        <v>0</v>
      </c>
      <c r="AV44" s="121"/>
      <c r="AW44" s="209">
        <f t="shared" si="19"/>
        <v>0</v>
      </c>
      <c r="AX44" s="121"/>
      <c r="AY44" s="209">
        <f t="shared" si="8"/>
        <v>0</v>
      </c>
      <c r="AZ44" s="121"/>
      <c r="BA44" s="209">
        <f>(SUM(AI44,AK44,AM44)-AQ44)</f>
        <v>0</v>
      </c>
      <c r="BB44" s="119"/>
      <c r="BD44" s="120"/>
      <c r="BE44" s="13">
        <v>0</v>
      </c>
      <c r="BF44" s="124"/>
      <c r="BG44" s="13">
        <v>0</v>
      </c>
      <c r="BH44" s="124"/>
      <c r="BI44" s="13">
        <v>0</v>
      </c>
      <c r="BJ44" s="125"/>
      <c r="BK44" s="126"/>
      <c r="BL44" s="127"/>
      <c r="BM44" s="210">
        <f>$BE44*$I44</f>
        <v>0</v>
      </c>
      <c r="BN44" s="124"/>
      <c r="BO44" s="210">
        <f>$BG44*$K44</f>
        <v>0</v>
      </c>
      <c r="BP44" s="124"/>
      <c r="BQ44" s="210">
        <f>$BI44*$M44</f>
        <v>0</v>
      </c>
      <c r="BR44" s="119"/>
      <c r="BU44" s="18"/>
      <c r="BV44" s="18"/>
      <c r="BW44" s="18"/>
      <c r="BX44" s="18"/>
      <c r="BY44" s="18"/>
      <c r="BZ44" s="18"/>
      <c r="CA44" s="18"/>
      <c r="CB44" s="18"/>
      <c r="CC44" s="18"/>
      <c r="CG44" s="18"/>
      <c r="CH44" s="18"/>
      <c r="CI44" s="18"/>
      <c r="CJ44" s="18"/>
      <c r="CK44" s="18"/>
      <c r="CL44" s="18"/>
      <c r="CP44" s="46"/>
      <c r="CQ44" s="46"/>
      <c r="CR44" s="46"/>
      <c r="CS44" s="130"/>
      <c r="CT44" s="209">
        <f t="shared" si="24"/>
        <v>0</v>
      </c>
      <c r="CU44" s="213">
        <f t="shared" si="24"/>
        <v>0</v>
      </c>
      <c r="CV44" s="209">
        <f t="shared" si="25"/>
        <v>0</v>
      </c>
      <c r="CW44" s="213">
        <f t="shared" si="25"/>
        <v>0</v>
      </c>
      <c r="CX44" s="214">
        <f t="shared" si="26"/>
        <v>0</v>
      </c>
      <c r="CY44" s="215">
        <f t="shared" si="26"/>
        <v>0</v>
      </c>
      <c r="CZ44" s="216" t="str">
        <f>IF(O44&gt;0, ((CT44*#REF!)+(CV44*#REF!)+(CX44*#REF!)),"")</f>
        <v/>
      </c>
      <c r="DA44" s="133"/>
      <c r="DB44" s="209">
        <f t="shared" si="12"/>
        <v>0</v>
      </c>
      <c r="DC44" s="131"/>
      <c r="DD44" s="209">
        <f t="shared" si="13"/>
        <v>0</v>
      </c>
      <c r="DE44" s="131"/>
      <c r="DF44" s="209">
        <f t="shared" si="14"/>
        <v>0</v>
      </c>
      <c r="DG44" s="134"/>
      <c r="DH44" s="216" t="str">
        <f t="shared" si="2"/>
        <v/>
      </c>
      <c r="DI44" s="216" t="e">
        <f t="shared" si="21"/>
        <v>#VALUE!</v>
      </c>
      <c r="DJ44" s="216">
        <f t="shared" si="22"/>
        <v>0</v>
      </c>
      <c r="DK44" s="40"/>
      <c r="DL44" s="40"/>
      <c r="DM44" s="130"/>
      <c r="DN44" s="217">
        <f t="shared" si="15"/>
        <v>0</v>
      </c>
      <c r="DO44" s="135"/>
      <c r="DP44" s="217">
        <f t="shared" si="16"/>
        <v>0</v>
      </c>
      <c r="DQ44" s="135"/>
      <c r="DR44" s="217">
        <f t="shared" si="17"/>
        <v>0</v>
      </c>
      <c r="DS44" s="136"/>
      <c r="DT44" s="218" t="str">
        <f t="shared" si="3"/>
        <v/>
      </c>
      <c r="DU44" s="218" t="str">
        <f t="shared" si="23"/>
        <v/>
      </c>
      <c r="DV44" s="126"/>
      <c r="DW44" s="127"/>
      <c r="DX44" s="124"/>
      <c r="DY44" s="124"/>
      <c r="DZ44" s="13"/>
      <c r="EA44" s="119"/>
      <c r="EC44" s="120"/>
      <c r="ED44" s="5"/>
      <c r="EE44" s="121"/>
      <c r="EF44" s="5"/>
      <c r="EG44" s="121"/>
      <c r="EH44" s="5"/>
      <c r="EI44" s="119"/>
      <c r="EK44" s="120"/>
      <c r="EL44" s="17">
        <v>0</v>
      </c>
      <c r="EM44" s="137"/>
      <c r="EN44" s="17">
        <v>0</v>
      </c>
      <c r="EO44" s="137"/>
      <c r="EP44" s="17">
        <v>0</v>
      </c>
      <c r="EQ44" s="125"/>
      <c r="ER44" s="126"/>
      <c r="ES44" s="127"/>
      <c r="ET44" s="219">
        <f t="shared" si="18"/>
        <v>0</v>
      </c>
      <c r="EU44" s="125"/>
      <c r="EV44" s="126"/>
      <c r="EW44" s="127"/>
      <c r="EX44" s="220">
        <f>IFERROR((SUM($DN44:DR44)-SUM($BM44:$BQ44)+$DZ44+$ET44)," ")</f>
        <v>0</v>
      </c>
      <c r="EY44" s="119"/>
    </row>
    <row r="45" spans="1:155" ht="5.15" customHeight="1" x14ac:dyDescent="0.35">
      <c r="A45" s="115"/>
      <c r="B45" s="32"/>
      <c r="C45" s="46"/>
      <c r="D45" s="32"/>
      <c r="E45" s="32"/>
      <c r="F45" s="36"/>
      <c r="H45" s="29"/>
      <c r="I45" s="139"/>
      <c r="J45" s="139"/>
      <c r="K45" s="139"/>
      <c r="L45" s="139"/>
      <c r="M45" s="139"/>
      <c r="N45" s="139"/>
      <c r="O45" s="121"/>
      <c r="P45" s="140"/>
      <c r="Q45" s="141"/>
      <c r="R45" s="142"/>
      <c r="S45" s="139"/>
      <c r="T45" s="139"/>
      <c r="U45" s="139"/>
      <c r="V45" s="139"/>
      <c r="W45" s="139"/>
      <c r="X45" s="140"/>
      <c r="Y45" s="141"/>
      <c r="Z45" s="142"/>
      <c r="AA45" s="139"/>
      <c r="AB45" s="139"/>
      <c r="AC45" s="139"/>
      <c r="AD45" s="139"/>
      <c r="AE45" s="139"/>
      <c r="AF45" s="140"/>
      <c r="AG45" s="141"/>
      <c r="AH45" s="142"/>
      <c r="AI45" s="121"/>
      <c r="AJ45" s="139"/>
      <c r="AK45" s="121"/>
      <c r="AL45" s="139"/>
      <c r="AM45" s="121"/>
      <c r="AN45" s="140"/>
      <c r="AO45" s="141"/>
      <c r="AP45" s="142"/>
      <c r="AQ45" s="139"/>
      <c r="AR45" s="140"/>
      <c r="AS45" s="141"/>
      <c r="AT45" s="142"/>
      <c r="AU45" s="121"/>
      <c r="AV45" s="139"/>
      <c r="AW45" s="121"/>
      <c r="AX45" s="139"/>
      <c r="AY45" s="121"/>
      <c r="AZ45" s="139"/>
      <c r="BA45" s="121"/>
      <c r="BB45" s="36"/>
      <c r="BD45" s="29"/>
      <c r="BE45" s="143"/>
      <c r="BF45" s="143"/>
      <c r="BG45" s="143"/>
      <c r="BH45" s="143"/>
      <c r="BI45" s="143"/>
      <c r="BJ45" s="144"/>
      <c r="BK45" s="145"/>
      <c r="BL45" s="146"/>
      <c r="BM45" s="124"/>
      <c r="BN45" s="143"/>
      <c r="BO45" s="124"/>
      <c r="BP45" s="143"/>
      <c r="BQ45" s="124"/>
      <c r="BR45" s="36"/>
      <c r="BU45" s="92"/>
      <c r="BV45" s="92"/>
      <c r="BW45" s="92"/>
      <c r="BX45" s="92"/>
      <c r="BY45" s="92"/>
      <c r="BZ45" s="92"/>
      <c r="CA45" s="92"/>
      <c r="CB45" s="92"/>
      <c r="CC45" s="92"/>
      <c r="CG45" s="92"/>
      <c r="CH45" s="92"/>
      <c r="CI45" s="92"/>
      <c r="CJ45" s="92"/>
      <c r="CK45" s="92"/>
      <c r="CL45" s="92"/>
      <c r="CP45" s="32"/>
      <c r="CQ45" s="32"/>
      <c r="CR45" s="32"/>
      <c r="CS45" s="74"/>
      <c r="CT45" s="149"/>
      <c r="CU45" s="149"/>
      <c r="CV45" s="149"/>
      <c r="CW45" s="149"/>
      <c r="CX45" s="149"/>
      <c r="CY45" s="134"/>
      <c r="CZ45" s="216" t="str">
        <f>IF(O45&gt;0, ((CT45*#REF!)+(CV45*#REF!)+(CX45*#REF!)),"")</f>
        <v/>
      </c>
      <c r="DA45" s="151"/>
      <c r="DB45" s="149"/>
      <c r="DC45" s="149"/>
      <c r="DD45" s="149"/>
      <c r="DE45" s="149"/>
      <c r="DF45" s="149"/>
      <c r="DG45" s="134"/>
      <c r="DH45" s="40"/>
      <c r="DI45" s="40"/>
      <c r="DJ45" s="40"/>
      <c r="DK45" s="40"/>
      <c r="DL45" s="40"/>
      <c r="DM45" s="74"/>
      <c r="DN45" s="152"/>
      <c r="DO45" s="152"/>
      <c r="DP45" s="152"/>
      <c r="DQ45" s="152"/>
      <c r="DR45" s="152"/>
      <c r="DS45" s="136"/>
      <c r="DT45" s="218" t="str">
        <f t="shared" si="3"/>
        <v/>
      </c>
      <c r="DU45" s="218" t="str">
        <f t="shared" si="23"/>
        <v/>
      </c>
      <c r="DV45" s="145"/>
      <c r="DW45" s="146"/>
      <c r="DX45" s="143"/>
      <c r="DY45" s="143"/>
      <c r="DZ45" s="153"/>
      <c r="EA45" s="36"/>
      <c r="EC45" s="29"/>
      <c r="ED45" s="139"/>
      <c r="EE45" s="139"/>
      <c r="EF45" s="139"/>
      <c r="EG45" s="139"/>
      <c r="EH45" s="139"/>
      <c r="EI45" s="36"/>
      <c r="EK45" s="29"/>
      <c r="EL45" s="143"/>
      <c r="EM45" s="143"/>
      <c r="EN45" s="143"/>
      <c r="EO45" s="143"/>
      <c r="EP45" s="143"/>
      <c r="EQ45" s="144"/>
      <c r="ER45" s="145"/>
      <c r="ES45" s="146"/>
      <c r="ET45" s="163"/>
      <c r="EU45" s="144"/>
      <c r="EV45" s="145"/>
      <c r="EW45" s="146"/>
      <c r="EX45" s="155"/>
      <c r="EY45" s="36"/>
    </row>
    <row r="46" spans="1:155" s="92" customFormat="1" x14ac:dyDescent="0.35">
      <c r="A46" s="118"/>
      <c r="B46" s="46"/>
      <c r="C46" s="243" t="str">
        <f t="shared" si="20"/>
        <v/>
      </c>
      <c r="D46" s="46"/>
      <c r="E46" s="4"/>
      <c r="F46" s="119"/>
      <c r="H46" s="120"/>
      <c r="I46" s="15"/>
      <c r="J46" s="121"/>
      <c r="K46" s="15"/>
      <c r="L46" s="121"/>
      <c r="M46" s="15"/>
      <c r="N46" s="121"/>
      <c r="O46" s="209">
        <f t="shared" si="4"/>
        <v>0</v>
      </c>
      <c r="P46" s="122"/>
      <c r="Q46" s="40"/>
      <c r="R46" s="123"/>
      <c r="S46" s="15"/>
      <c r="T46" s="121"/>
      <c r="U46" s="15"/>
      <c r="V46" s="121"/>
      <c r="W46" s="15"/>
      <c r="X46" s="122"/>
      <c r="Y46" s="40"/>
      <c r="Z46" s="123"/>
      <c r="AA46" s="15"/>
      <c r="AB46" s="121"/>
      <c r="AC46" s="15"/>
      <c r="AD46" s="121"/>
      <c r="AE46" s="15"/>
      <c r="AF46" s="122"/>
      <c r="AG46" s="40"/>
      <c r="AH46" s="123"/>
      <c r="AI46" s="209">
        <f t="shared" si="5"/>
        <v>0</v>
      </c>
      <c r="AJ46" s="121"/>
      <c r="AK46" s="209">
        <f t="shared" si="6"/>
        <v>0</v>
      </c>
      <c r="AL46" s="121"/>
      <c r="AM46" s="209">
        <f>M46-W46+AE46</f>
        <v>0</v>
      </c>
      <c r="AN46" s="122"/>
      <c r="AO46" s="40"/>
      <c r="AP46" s="123"/>
      <c r="AQ46" s="15"/>
      <c r="AR46" s="122"/>
      <c r="AS46" s="40"/>
      <c r="AT46" s="123"/>
      <c r="AU46" s="209">
        <f t="shared" si="7"/>
        <v>0</v>
      </c>
      <c r="AV46" s="121"/>
      <c r="AW46" s="209">
        <f t="shared" si="19"/>
        <v>0</v>
      </c>
      <c r="AX46" s="121"/>
      <c r="AY46" s="209">
        <f t="shared" si="8"/>
        <v>0</v>
      </c>
      <c r="AZ46" s="121"/>
      <c r="BA46" s="209">
        <f>(SUM(AI46,AK46,AM46)-AQ46)</f>
        <v>0</v>
      </c>
      <c r="BB46" s="119"/>
      <c r="BD46" s="120"/>
      <c r="BE46" s="13">
        <v>0</v>
      </c>
      <c r="BF46" s="124"/>
      <c r="BG46" s="13">
        <v>0</v>
      </c>
      <c r="BH46" s="124"/>
      <c r="BI46" s="13">
        <v>0</v>
      </c>
      <c r="BJ46" s="125"/>
      <c r="BK46" s="126"/>
      <c r="BL46" s="127"/>
      <c r="BM46" s="210">
        <f>$BE46*$I46</f>
        <v>0</v>
      </c>
      <c r="BN46" s="124"/>
      <c r="BO46" s="210">
        <f>$BG46*$K46</f>
        <v>0</v>
      </c>
      <c r="BP46" s="124"/>
      <c r="BQ46" s="210">
        <f>$BI46*$M46</f>
        <v>0</v>
      </c>
      <c r="BR46" s="119"/>
      <c r="BU46" s="18"/>
      <c r="BV46" s="18"/>
      <c r="BW46" s="18"/>
      <c r="BX46" s="18"/>
      <c r="BY46" s="18"/>
      <c r="BZ46" s="18"/>
      <c r="CA46" s="18"/>
      <c r="CB46" s="18"/>
      <c r="CC46" s="18"/>
      <c r="CG46" s="18"/>
      <c r="CH46" s="18"/>
      <c r="CI46" s="18"/>
      <c r="CJ46" s="18"/>
      <c r="CK46" s="18"/>
      <c r="CL46" s="18"/>
      <c r="CP46" s="46"/>
      <c r="CQ46" s="46"/>
      <c r="CR46" s="46"/>
      <c r="CS46" s="130"/>
      <c r="CT46" s="209">
        <f t="shared" si="24"/>
        <v>0</v>
      </c>
      <c r="CU46" s="213">
        <f t="shared" si="24"/>
        <v>0</v>
      </c>
      <c r="CV46" s="209">
        <f t="shared" si="25"/>
        <v>0</v>
      </c>
      <c r="CW46" s="213">
        <f t="shared" si="25"/>
        <v>0</v>
      </c>
      <c r="CX46" s="214">
        <f t="shared" si="26"/>
        <v>0</v>
      </c>
      <c r="CY46" s="215">
        <f t="shared" si="26"/>
        <v>0</v>
      </c>
      <c r="CZ46" s="216" t="str">
        <f>IF(O46&gt;0, ((CT46*#REF!)+(CV46*#REF!)+(CX46*#REF!)),"")</f>
        <v/>
      </c>
      <c r="DA46" s="133"/>
      <c r="DB46" s="209">
        <f t="shared" si="12"/>
        <v>0</v>
      </c>
      <c r="DC46" s="131"/>
      <c r="DD46" s="209">
        <f t="shared" si="13"/>
        <v>0</v>
      </c>
      <c r="DE46" s="131"/>
      <c r="DF46" s="209">
        <f t="shared" si="14"/>
        <v>0</v>
      </c>
      <c r="DG46" s="134"/>
      <c r="DH46" s="216" t="str">
        <f t="shared" si="2"/>
        <v/>
      </c>
      <c r="DI46" s="216" t="e">
        <f t="shared" si="21"/>
        <v>#VALUE!</v>
      </c>
      <c r="DJ46" s="216">
        <f t="shared" si="22"/>
        <v>0</v>
      </c>
      <c r="DK46" s="40"/>
      <c r="DL46" s="40"/>
      <c r="DM46" s="130"/>
      <c r="DN46" s="217">
        <f t="shared" si="15"/>
        <v>0</v>
      </c>
      <c r="DO46" s="135"/>
      <c r="DP46" s="217">
        <f t="shared" si="16"/>
        <v>0</v>
      </c>
      <c r="DQ46" s="135"/>
      <c r="DR46" s="217">
        <f t="shared" si="17"/>
        <v>0</v>
      </c>
      <c r="DS46" s="136"/>
      <c r="DT46" s="218" t="str">
        <f t="shared" si="3"/>
        <v/>
      </c>
      <c r="DU46" s="218" t="str">
        <f t="shared" si="23"/>
        <v/>
      </c>
      <c r="DV46" s="126"/>
      <c r="DW46" s="127"/>
      <c r="DX46" s="124"/>
      <c r="DY46" s="124"/>
      <c r="DZ46" s="13"/>
      <c r="EA46" s="119"/>
      <c r="EC46" s="120"/>
      <c r="ED46" s="5"/>
      <c r="EE46" s="121"/>
      <c r="EF46" s="5"/>
      <c r="EG46" s="121"/>
      <c r="EH46" s="5"/>
      <c r="EI46" s="119"/>
      <c r="EK46" s="120"/>
      <c r="EL46" s="17">
        <v>0</v>
      </c>
      <c r="EM46" s="137"/>
      <c r="EN46" s="17">
        <v>0</v>
      </c>
      <c r="EO46" s="137"/>
      <c r="EP46" s="17">
        <v>0</v>
      </c>
      <c r="EQ46" s="125"/>
      <c r="ER46" s="126"/>
      <c r="ES46" s="127"/>
      <c r="ET46" s="219">
        <f t="shared" si="18"/>
        <v>0</v>
      </c>
      <c r="EU46" s="125"/>
      <c r="EV46" s="126"/>
      <c r="EW46" s="127"/>
      <c r="EX46" s="220">
        <f>IFERROR((SUM($DN46:DR46)-SUM($BM46:$BQ46)+$DZ46+$ET46)," ")</f>
        <v>0</v>
      </c>
      <c r="EY46" s="119"/>
    </row>
    <row r="47" spans="1:155" ht="5.15" customHeight="1" x14ac:dyDescent="0.35">
      <c r="A47" s="115"/>
      <c r="B47" s="32"/>
      <c r="C47" s="46"/>
      <c r="D47" s="32"/>
      <c r="E47" s="32"/>
      <c r="F47" s="36"/>
      <c r="H47" s="29"/>
      <c r="I47" s="139"/>
      <c r="J47" s="139"/>
      <c r="K47" s="139"/>
      <c r="L47" s="139"/>
      <c r="M47" s="139"/>
      <c r="N47" s="139"/>
      <c r="O47" s="121"/>
      <c r="P47" s="140"/>
      <c r="Q47" s="141"/>
      <c r="R47" s="142"/>
      <c r="S47" s="139"/>
      <c r="T47" s="139"/>
      <c r="U47" s="139"/>
      <c r="V47" s="139"/>
      <c r="W47" s="139"/>
      <c r="X47" s="140"/>
      <c r="Y47" s="141"/>
      <c r="Z47" s="142"/>
      <c r="AA47" s="139"/>
      <c r="AB47" s="139"/>
      <c r="AC47" s="139"/>
      <c r="AD47" s="139"/>
      <c r="AE47" s="139"/>
      <c r="AF47" s="140"/>
      <c r="AG47" s="141"/>
      <c r="AH47" s="142"/>
      <c r="AI47" s="121"/>
      <c r="AJ47" s="139"/>
      <c r="AK47" s="121"/>
      <c r="AL47" s="139"/>
      <c r="AM47" s="121"/>
      <c r="AN47" s="140"/>
      <c r="AO47" s="141"/>
      <c r="AP47" s="142"/>
      <c r="AQ47" s="139"/>
      <c r="AR47" s="140"/>
      <c r="AS47" s="141"/>
      <c r="AT47" s="142"/>
      <c r="AU47" s="121"/>
      <c r="AV47" s="139"/>
      <c r="AW47" s="121"/>
      <c r="AX47" s="139"/>
      <c r="AY47" s="121"/>
      <c r="AZ47" s="139"/>
      <c r="BA47" s="121"/>
      <c r="BB47" s="36"/>
      <c r="BD47" s="29"/>
      <c r="BE47" s="143"/>
      <c r="BF47" s="143"/>
      <c r="BG47" s="143"/>
      <c r="BH47" s="143"/>
      <c r="BI47" s="143"/>
      <c r="BJ47" s="144"/>
      <c r="BK47" s="145"/>
      <c r="BL47" s="146"/>
      <c r="BM47" s="124"/>
      <c r="BN47" s="143"/>
      <c r="BO47" s="124"/>
      <c r="BP47" s="143"/>
      <c r="BQ47" s="124"/>
      <c r="BR47" s="36"/>
      <c r="BU47" s="92"/>
      <c r="BV47" s="92"/>
      <c r="BW47" s="92"/>
      <c r="BX47" s="92"/>
      <c r="BY47" s="92"/>
      <c r="BZ47" s="92"/>
      <c r="CA47" s="92"/>
      <c r="CB47" s="92"/>
      <c r="CC47" s="92"/>
      <c r="CG47" s="92"/>
      <c r="CH47" s="92"/>
      <c r="CI47" s="92"/>
      <c r="CJ47" s="92"/>
      <c r="CK47" s="92"/>
      <c r="CL47" s="92"/>
      <c r="CP47" s="32"/>
      <c r="CQ47" s="32"/>
      <c r="CR47" s="32"/>
      <c r="CS47" s="74"/>
      <c r="CT47" s="149"/>
      <c r="CU47" s="149"/>
      <c r="CV47" s="149"/>
      <c r="CW47" s="149"/>
      <c r="CX47" s="149"/>
      <c r="CY47" s="134"/>
      <c r="CZ47" s="216" t="str">
        <f>IF(O47&gt;0, ((CT47*#REF!)+(CV47*#REF!)+(CX47*#REF!)),"")</f>
        <v/>
      </c>
      <c r="DA47" s="151"/>
      <c r="DB47" s="149"/>
      <c r="DC47" s="149"/>
      <c r="DD47" s="149"/>
      <c r="DE47" s="149"/>
      <c r="DF47" s="149"/>
      <c r="DG47" s="134"/>
      <c r="DH47" s="40"/>
      <c r="DI47" s="40"/>
      <c r="DJ47" s="40"/>
      <c r="DK47" s="40"/>
      <c r="DL47" s="40"/>
      <c r="DM47" s="74"/>
      <c r="DN47" s="152"/>
      <c r="DO47" s="152"/>
      <c r="DP47" s="152"/>
      <c r="DQ47" s="152"/>
      <c r="DR47" s="152"/>
      <c r="DS47" s="136"/>
      <c r="DT47" s="218" t="str">
        <f t="shared" si="3"/>
        <v/>
      </c>
      <c r="DU47" s="218" t="str">
        <f t="shared" si="23"/>
        <v/>
      </c>
      <c r="DV47" s="145"/>
      <c r="DW47" s="146"/>
      <c r="DX47" s="143"/>
      <c r="DY47" s="143"/>
      <c r="DZ47" s="153"/>
      <c r="EA47" s="36"/>
      <c r="EC47" s="29"/>
      <c r="ED47" s="139"/>
      <c r="EE47" s="139"/>
      <c r="EF47" s="139"/>
      <c r="EG47" s="139"/>
      <c r="EH47" s="139"/>
      <c r="EI47" s="36"/>
      <c r="EK47" s="29"/>
      <c r="EL47" s="143"/>
      <c r="EM47" s="143"/>
      <c r="EN47" s="143"/>
      <c r="EO47" s="143"/>
      <c r="EP47" s="143"/>
      <c r="EQ47" s="144"/>
      <c r="ER47" s="145"/>
      <c r="ES47" s="146"/>
      <c r="ET47" s="163"/>
      <c r="EU47" s="144"/>
      <c r="EV47" s="145"/>
      <c r="EW47" s="146"/>
      <c r="EX47" s="155"/>
      <c r="EY47" s="36"/>
    </row>
    <row r="48" spans="1:155" s="92" customFormat="1" ht="15" customHeight="1" x14ac:dyDescent="0.35">
      <c r="A48" s="118"/>
      <c r="B48" s="46"/>
      <c r="C48" s="243" t="str">
        <f>IF(E48="","",C46+1)</f>
        <v/>
      </c>
      <c r="D48" s="46"/>
      <c r="E48" s="4"/>
      <c r="F48" s="119"/>
      <c r="H48" s="120"/>
      <c r="I48" s="15"/>
      <c r="J48" s="121"/>
      <c r="K48" s="15"/>
      <c r="L48" s="121"/>
      <c r="M48" s="15"/>
      <c r="N48" s="121"/>
      <c r="O48" s="209">
        <f t="shared" si="4"/>
        <v>0</v>
      </c>
      <c r="P48" s="122"/>
      <c r="Q48" s="40"/>
      <c r="R48" s="123"/>
      <c r="S48" s="15"/>
      <c r="T48" s="121"/>
      <c r="U48" s="15"/>
      <c r="V48" s="121"/>
      <c r="W48" s="15"/>
      <c r="X48" s="122"/>
      <c r="Y48" s="40"/>
      <c r="Z48" s="123"/>
      <c r="AA48" s="15"/>
      <c r="AB48" s="121"/>
      <c r="AC48" s="15"/>
      <c r="AD48" s="121"/>
      <c r="AE48" s="15"/>
      <c r="AF48" s="122"/>
      <c r="AG48" s="40"/>
      <c r="AH48" s="123"/>
      <c r="AI48" s="209">
        <f t="shared" si="5"/>
        <v>0</v>
      </c>
      <c r="AJ48" s="121"/>
      <c r="AK48" s="209">
        <f t="shared" si="6"/>
        <v>0</v>
      </c>
      <c r="AL48" s="121"/>
      <c r="AM48" s="209">
        <f>M48-W48+AE48</f>
        <v>0</v>
      </c>
      <c r="AN48" s="122"/>
      <c r="AO48" s="40"/>
      <c r="AP48" s="123"/>
      <c r="AQ48" s="15"/>
      <c r="AR48" s="122"/>
      <c r="AS48" s="40"/>
      <c r="AT48" s="123"/>
      <c r="AU48" s="209">
        <f t="shared" si="7"/>
        <v>0</v>
      </c>
      <c r="AV48" s="121"/>
      <c r="AW48" s="209">
        <f t="shared" si="19"/>
        <v>0</v>
      </c>
      <c r="AX48" s="121"/>
      <c r="AY48" s="209">
        <f t="shared" si="8"/>
        <v>0</v>
      </c>
      <c r="AZ48" s="121"/>
      <c r="BA48" s="209">
        <f>(SUM(AI48,AK48,AM48)-AQ48)</f>
        <v>0</v>
      </c>
      <c r="BB48" s="119"/>
      <c r="BD48" s="120"/>
      <c r="BE48" s="13">
        <v>0</v>
      </c>
      <c r="BF48" s="124"/>
      <c r="BG48" s="13">
        <v>0</v>
      </c>
      <c r="BH48" s="124"/>
      <c r="BI48" s="13">
        <v>0</v>
      </c>
      <c r="BJ48" s="125"/>
      <c r="BK48" s="126"/>
      <c r="BL48" s="127"/>
      <c r="BM48" s="210">
        <f>$BE48*$I48</f>
        <v>0</v>
      </c>
      <c r="BN48" s="124"/>
      <c r="BO48" s="210">
        <f>$BG48*$K48</f>
        <v>0</v>
      </c>
      <c r="BP48" s="124"/>
      <c r="BQ48" s="210">
        <f>$BI48*$M48</f>
        <v>0</v>
      </c>
      <c r="BR48" s="119"/>
      <c r="BU48" s="18"/>
      <c r="BV48" s="18"/>
      <c r="BW48" s="18"/>
      <c r="BX48" s="18"/>
      <c r="BY48" s="18"/>
      <c r="BZ48" s="18"/>
      <c r="CA48" s="18"/>
      <c r="CB48" s="18"/>
      <c r="CC48" s="18"/>
      <c r="CG48" s="18"/>
      <c r="CH48" s="18"/>
      <c r="CI48" s="18"/>
      <c r="CJ48" s="18"/>
      <c r="CK48" s="18"/>
      <c r="CL48" s="18"/>
      <c r="CP48" s="46"/>
      <c r="CQ48" s="46"/>
      <c r="CR48" s="46"/>
      <c r="CS48" s="130"/>
      <c r="CT48" s="209">
        <f t="shared" si="24"/>
        <v>0</v>
      </c>
      <c r="CU48" s="213">
        <f t="shared" si="24"/>
        <v>0</v>
      </c>
      <c r="CV48" s="209">
        <f t="shared" si="25"/>
        <v>0</v>
      </c>
      <c r="CW48" s="213">
        <f t="shared" si="25"/>
        <v>0</v>
      </c>
      <c r="CX48" s="214">
        <f t="shared" si="26"/>
        <v>0</v>
      </c>
      <c r="CY48" s="215">
        <f t="shared" si="26"/>
        <v>0</v>
      </c>
      <c r="CZ48" s="216" t="str">
        <f>IF(O48&gt;0, ((CT48*#REF!)+(CV48*#REF!)+(CX48*#REF!)),"")</f>
        <v/>
      </c>
      <c r="DA48" s="133"/>
      <c r="DB48" s="209">
        <f t="shared" si="12"/>
        <v>0</v>
      </c>
      <c r="DC48" s="131"/>
      <c r="DD48" s="209">
        <f t="shared" si="13"/>
        <v>0</v>
      </c>
      <c r="DE48" s="131"/>
      <c r="DF48" s="209">
        <f t="shared" si="14"/>
        <v>0</v>
      </c>
      <c r="DG48" s="134"/>
      <c r="DH48" s="216" t="str">
        <f t="shared" si="2"/>
        <v/>
      </c>
      <c r="DI48" s="216" t="e">
        <f t="shared" si="21"/>
        <v>#VALUE!</v>
      </c>
      <c r="DJ48" s="216">
        <f t="shared" si="22"/>
        <v>0</v>
      </c>
      <c r="DK48" s="40"/>
      <c r="DL48" s="40"/>
      <c r="DM48" s="130"/>
      <c r="DN48" s="217">
        <f t="shared" si="15"/>
        <v>0</v>
      </c>
      <c r="DO48" s="135"/>
      <c r="DP48" s="217">
        <f t="shared" si="16"/>
        <v>0</v>
      </c>
      <c r="DQ48" s="135"/>
      <c r="DR48" s="217">
        <f t="shared" si="17"/>
        <v>0</v>
      </c>
      <c r="DS48" s="136"/>
      <c r="DT48" s="218" t="str">
        <f t="shared" si="3"/>
        <v/>
      </c>
      <c r="DU48" s="218" t="str">
        <f t="shared" si="23"/>
        <v/>
      </c>
      <c r="DV48" s="126"/>
      <c r="DW48" s="127"/>
      <c r="DX48" s="124"/>
      <c r="DY48" s="124"/>
      <c r="DZ48" s="13"/>
      <c r="EA48" s="119"/>
      <c r="EC48" s="120"/>
      <c r="ED48" s="5"/>
      <c r="EE48" s="121"/>
      <c r="EF48" s="5"/>
      <c r="EG48" s="121"/>
      <c r="EH48" s="5"/>
      <c r="EI48" s="119"/>
      <c r="EK48" s="120"/>
      <c r="EL48" s="17">
        <v>0</v>
      </c>
      <c r="EM48" s="137"/>
      <c r="EN48" s="17">
        <v>0</v>
      </c>
      <c r="EO48" s="137"/>
      <c r="EP48" s="17">
        <v>0</v>
      </c>
      <c r="EQ48" s="125"/>
      <c r="ER48" s="126"/>
      <c r="ES48" s="127"/>
      <c r="ET48" s="219">
        <f t="shared" si="18"/>
        <v>0</v>
      </c>
      <c r="EU48" s="125"/>
      <c r="EV48" s="126"/>
      <c r="EW48" s="127"/>
      <c r="EX48" s="220">
        <f>IFERROR((SUM($DN48:DR48)-SUM($BM48:$BQ48)+$DZ48+$ET48)," ")</f>
        <v>0</v>
      </c>
      <c r="EY48" s="119"/>
    </row>
    <row r="49" spans="1:155" ht="5.15" customHeight="1" x14ac:dyDescent="0.35">
      <c r="A49" s="115"/>
      <c r="B49" s="32"/>
      <c r="C49" s="46"/>
      <c r="D49" s="32"/>
      <c r="E49" s="32"/>
      <c r="F49" s="36"/>
      <c r="H49" s="29"/>
      <c r="I49" s="139"/>
      <c r="J49" s="139"/>
      <c r="K49" s="139"/>
      <c r="L49" s="139"/>
      <c r="M49" s="139"/>
      <c r="N49" s="139"/>
      <c r="O49" s="121"/>
      <c r="P49" s="140"/>
      <c r="Q49" s="141"/>
      <c r="R49" s="142"/>
      <c r="S49" s="139"/>
      <c r="T49" s="139"/>
      <c r="U49" s="139"/>
      <c r="V49" s="139"/>
      <c r="W49" s="139"/>
      <c r="X49" s="140"/>
      <c r="Y49" s="141"/>
      <c r="Z49" s="142"/>
      <c r="AA49" s="139"/>
      <c r="AB49" s="139"/>
      <c r="AC49" s="139"/>
      <c r="AD49" s="139"/>
      <c r="AE49" s="139"/>
      <c r="AF49" s="140"/>
      <c r="AG49" s="141"/>
      <c r="AH49" s="142"/>
      <c r="AI49" s="121"/>
      <c r="AJ49" s="139"/>
      <c r="AK49" s="121"/>
      <c r="AL49" s="139"/>
      <c r="AM49" s="121"/>
      <c r="AN49" s="140"/>
      <c r="AO49" s="141"/>
      <c r="AP49" s="142"/>
      <c r="AQ49" s="139"/>
      <c r="AR49" s="140"/>
      <c r="AS49" s="141"/>
      <c r="AT49" s="142"/>
      <c r="AU49" s="121"/>
      <c r="AV49" s="139"/>
      <c r="AW49" s="121"/>
      <c r="AX49" s="139"/>
      <c r="AY49" s="121"/>
      <c r="AZ49" s="139"/>
      <c r="BA49" s="121"/>
      <c r="BB49" s="36"/>
      <c r="BD49" s="29"/>
      <c r="BE49" s="143"/>
      <c r="BF49" s="143"/>
      <c r="BG49" s="143"/>
      <c r="BH49" s="143"/>
      <c r="BI49" s="143"/>
      <c r="BJ49" s="144"/>
      <c r="BK49" s="145"/>
      <c r="BL49" s="146"/>
      <c r="BM49" s="124"/>
      <c r="BN49" s="143"/>
      <c r="BO49" s="124"/>
      <c r="BP49" s="143"/>
      <c r="BQ49" s="124"/>
      <c r="BR49" s="36"/>
      <c r="BU49" s="92"/>
      <c r="BV49" s="92"/>
      <c r="BW49" s="92"/>
      <c r="BX49" s="92"/>
      <c r="BY49" s="92"/>
      <c r="BZ49" s="92"/>
      <c r="CA49" s="92"/>
      <c r="CB49" s="92"/>
      <c r="CC49" s="92"/>
      <c r="CG49" s="92"/>
      <c r="CH49" s="92"/>
      <c r="CI49" s="92"/>
      <c r="CJ49" s="92"/>
      <c r="CK49" s="92"/>
      <c r="CL49" s="92"/>
      <c r="CP49" s="32"/>
      <c r="CQ49" s="46"/>
      <c r="CR49" s="32"/>
      <c r="CS49" s="74"/>
      <c r="CT49" s="149"/>
      <c r="CU49" s="149"/>
      <c r="CV49" s="149"/>
      <c r="CW49" s="149"/>
      <c r="CX49" s="149"/>
      <c r="CY49" s="134"/>
      <c r="CZ49" s="216" t="str">
        <f>IF(O49&gt;0, ((CT49*#REF!)+(CV49*#REF!)+(CX49*#REF!)),"")</f>
        <v/>
      </c>
      <c r="DA49" s="151"/>
      <c r="DB49" s="149"/>
      <c r="DC49" s="149"/>
      <c r="DD49" s="149"/>
      <c r="DE49" s="149"/>
      <c r="DF49" s="149"/>
      <c r="DG49" s="134"/>
      <c r="DH49" s="40"/>
      <c r="DI49" s="40"/>
      <c r="DJ49" s="40"/>
      <c r="DK49" s="40"/>
      <c r="DL49" s="40"/>
      <c r="DM49" s="74"/>
      <c r="DN49" s="152"/>
      <c r="DO49" s="152"/>
      <c r="DP49" s="152"/>
      <c r="DQ49" s="152"/>
      <c r="DR49" s="152"/>
      <c r="DS49" s="136"/>
      <c r="DT49" s="218" t="str">
        <f t="shared" si="3"/>
        <v/>
      </c>
      <c r="DU49" s="218" t="str">
        <f t="shared" si="23"/>
        <v/>
      </c>
      <c r="DV49" s="145"/>
      <c r="DW49" s="146"/>
      <c r="DX49" s="143"/>
      <c r="DY49" s="143"/>
      <c r="DZ49" s="153"/>
      <c r="EA49" s="36"/>
      <c r="EC49" s="29"/>
      <c r="ED49" s="139"/>
      <c r="EE49" s="139"/>
      <c r="EF49" s="139"/>
      <c r="EG49" s="139"/>
      <c r="EH49" s="139"/>
      <c r="EI49" s="36"/>
      <c r="EK49" s="29"/>
      <c r="EL49" s="143"/>
      <c r="EM49" s="143"/>
      <c r="EN49" s="143"/>
      <c r="EO49" s="143"/>
      <c r="EP49" s="143"/>
      <c r="EQ49" s="144"/>
      <c r="ER49" s="145"/>
      <c r="ES49" s="146"/>
      <c r="ET49" s="163"/>
      <c r="EU49" s="144"/>
      <c r="EV49" s="145"/>
      <c r="EW49" s="146"/>
      <c r="EX49" s="155"/>
      <c r="EY49" s="36"/>
    </row>
    <row r="50" spans="1:155" s="92" customFormat="1" x14ac:dyDescent="0.35">
      <c r="A50" s="118"/>
      <c r="B50" s="46"/>
      <c r="C50" s="243" t="str">
        <f>IF(E50="","",C48+1)</f>
        <v/>
      </c>
      <c r="D50" s="46"/>
      <c r="E50" s="4"/>
      <c r="F50" s="119"/>
      <c r="H50" s="120"/>
      <c r="I50" s="15"/>
      <c r="J50" s="121"/>
      <c r="K50" s="15"/>
      <c r="L50" s="121"/>
      <c r="M50" s="15"/>
      <c r="N50" s="121"/>
      <c r="O50" s="209">
        <f t="shared" si="4"/>
        <v>0</v>
      </c>
      <c r="P50" s="122"/>
      <c r="Q50" s="40"/>
      <c r="R50" s="123"/>
      <c r="S50" s="15"/>
      <c r="T50" s="121"/>
      <c r="U50" s="15"/>
      <c r="V50" s="121"/>
      <c r="W50" s="15"/>
      <c r="X50" s="122"/>
      <c r="Y50" s="40"/>
      <c r="Z50" s="123"/>
      <c r="AA50" s="15"/>
      <c r="AB50" s="121"/>
      <c r="AC50" s="15"/>
      <c r="AD50" s="121"/>
      <c r="AE50" s="15"/>
      <c r="AF50" s="122"/>
      <c r="AG50" s="40"/>
      <c r="AH50" s="123"/>
      <c r="AI50" s="209">
        <f t="shared" si="5"/>
        <v>0</v>
      </c>
      <c r="AJ50" s="121"/>
      <c r="AK50" s="209">
        <f t="shared" si="6"/>
        <v>0</v>
      </c>
      <c r="AL50" s="121"/>
      <c r="AM50" s="209">
        <f>M50-W50+AE50</f>
        <v>0</v>
      </c>
      <c r="AN50" s="122"/>
      <c r="AO50" s="40"/>
      <c r="AP50" s="123"/>
      <c r="AQ50" s="15"/>
      <c r="AR50" s="122"/>
      <c r="AS50" s="40"/>
      <c r="AT50" s="123"/>
      <c r="AU50" s="209">
        <f t="shared" si="7"/>
        <v>0</v>
      </c>
      <c r="AV50" s="121"/>
      <c r="AW50" s="209">
        <f t="shared" si="19"/>
        <v>0</v>
      </c>
      <c r="AX50" s="121"/>
      <c r="AY50" s="209">
        <f t="shared" si="8"/>
        <v>0</v>
      </c>
      <c r="AZ50" s="121"/>
      <c r="BA50" s="209">
        <f>(SUM(AI50,AK50,AM50)-AQ50)</f>
        <v>0</v>
      </c>
      <c r="BB50" s="119"/>
      <c r="BD50" s="120"/>
      <c r="BE50" s="13">
        <v>0</v>
      </c>
      <c r="BF50" s="124"/>
      <c r="BG50" s="13">
        <v>0</v>
      </c>
      <c r="BH50" s="124"/>
      <c r="BI50" s="13">
        <v>0</v>
      </c>
      <c r="BJ50" s="125"/>
      <c r="BK50" s="126"/>
      <c r="BL50" s="127"/>
      <c r="BM50" s="210">
        <f>$BE50*$I50</f>
        <v>0</v>
      </c>
      <c r="BN50" s="124"/>
      <c r="BO50" s="210">
        <f>$BG50*$K50</f>
        <v>0</v>
      </c>
      <c r="BP50" s="124"/>
      <c r="BQ50" s="210">
        <f>$BI50*$M50</f>
        <v>0</v>
      </c>
      <c r="BR50" s="119"/>
      <c r="BU50" s="18"/>
      <c r="BV50" s="18"/>
      <c r="BW50" s="18"/>
      <c r="BX50" s="18"/>
      <c r="BY50" s="18"/>
      <c r="BZ50" s="18"/>
      <c r="CA50" s="18"/>
      <c r="CB50" s="18"/>
      <c r="CC50" s="18"/>
      <c r="CG50" s="18"/>
      <c r="CH50" s="18"/>
      <c r="CI50" s="18"/>
      <c r="CJ50" s="18"/>
      <c r="CK50" s="18"/>
      <c r="CL50" s="18"/>
      <c r="CP50" s="46"/>
      <c r="CQ50" s="46"/>
      <c r="CR50" s="46"/>
      <c r="CS50" s="130"/>
      <c r="CT50" s="209">
        <f t="shared" si="24"/>
        <v>0</v>
      </c>
      <c r="CU50" s="213">
        <f t="shared" si="24"/>
        <v>0</v>
      </c>
      <c r="CV50" s="209">
        <f t="shared" si="25"/>
        <v>0</v>
      </c>
      <c r="CW50" s="213">
        <f t="shared" si="25"/>
        <v>0</v>
      </c>
      <c r="CX50" s="214">
        <f t="shared" si="26"/>
        <v>0</v>
      </c>
      <c r="CY50" s="215">
        <f t="shared" si="26"/>
        <v>0</v>
      </c>
      <c r="CZ50" s="216" t="str">
        <f>IF(O50&gt;0, ((CT50*#REF!)+(CV50*#REF!)+(CX50*#REF!)),"")</f>
        <v/>
      </c>
      <c r="DA50" s="133"/>
      <c r="DB50" s="209">
        <f t="shared" si="12"/>
        <v>0</v>
      </c>
      <c r="DC50" s="131"/>
      <c r="DD50" s="209">
        <f t="shared" si="13"/>
        <v>0</v>
      </c>
      <c r="DE50" s="131"/>
      <c r="DF50" s="209">
        <f t="shared" si="14"/>
        <v>0</v>
      </c>
      <c r="DG50" s="134"/>
      <c r="DH50" s="216" t="str">
        <f t="shared" ref="DH50:DH80" si="27">IF(O50&gt;0, (DF50+DD50+DB50),"")</f>
        <v/>
      </c>
      <c r="DI50" s="216" t="e">
        <f t="shared" si="21"/>
        <v>#VALUE!</v>
      </c>
      <c r="DJ50" s="216">
        <f t="shared" si="22"/>
        <v>0</v>
      </c>
      <c r="DK50" s="40"/>
      <c r="DL50" s="40"/>
      <c r="DM50" s="130"/>
      <c r="DN50" s="217">
        <f t="shared" si="15"/>
        <v>0</v>
      </c>
      <c r="DO50" s="135"/>
      <c r="DP50" s="217">
        <f t="shared" si="16"/>
        <v>0</v>
      </c>
      <c r="DQ50" s="135"/>
      <c r="DR50" s="217">
        <f t="shared" si="17"/>
        <v>0</v>
      </c>
      <c r="DS50" s="136"/>
      <c r="DT50" s="218" t="str">
        <f t="shared" ref="DT50:DT81" si="28">IF(O50&gt;0,(DN50+DP50+DR50),"")</f>
        <v/>
      </c>
      <c r="DU50" s="218" t="str">
        <f t="shared" si="23"/>
        <v/>
      </c>
      <c r="DV50" s="126"/>
      <c r="DW50" s="127"/>
      <c r="DX50" s="124"/>
      <c r="DY50" s="124"/>
      <c r="DZ50" s="13"/>
      <c r="EA50" s="119"/>
      <c r="EC50" s="120"/>
      <c r="ED50" s="5"/>
      <c r="EE50" s="121"/>
      <c r="EF50" s="5"/>
      <c r="EG50" s="121"/>
      <c r="EH50" s="5"/>
      <c r="EI50" s="119"/>
      <c r="EK50" s="120"/>
      <c r="EL50" s="17">
        <v>0</v>
      </c>
      <c r="EM50" s="137"/>
      <c r="EN50" s="17">
        <v>0</v>
      </c>
      <c r="EO50" s="137"/>
      <c r="EP50" s="17">
        <v>0</v>
      </c>
      <c r="EQ50" s="125"/>
      <c r="ER50" s="126"/>
      <c r="ES50" s="127"/>
      <c r="ET50" s="219">
        <f t="shared" si="18"/>
        <v>0</v>
      </c>
      <c r="EU50" s="125"/>
      <c r="EV50" s="126"/>
      <c r="EW50" s="127"/>
      <c r="EX50" s="220">
        <f>IFERROR((SUM($DN50:DR50)-SUM($BM50:$BQ50)+$DZ50+$ET50)," ")</f>
        <v>0</v>
      </c>
      <c r="EY50" s="119"/>
    </row>
    <row r="51" spans="1:155" ht="5.15" customHeight="1" x14ac:dyDescent="0.35">
      <c r="A51" s="115"/>
      <c r="B51" s="32"/>
      <c r="C51" s="46"/>
      <c r="D51" s="32"/>
      <c r="E51" s="32"/>
      <c r="F51" s="36"/>
      <c r="H51" s="29"/>
      <c r="I51" s="139"/>
      <c r="J51" s="139"/>
      <c r="K51" s="139"/>
      <c r="L51" s="139"/>
      <c r="M51" s="139"/>
      <c r="N51" s="139"/>
      <c r="O51" s="121"/>
      <c r="P51" s="140"/>
      <c r="Q51" s="141"/>
      <c r="R51" s="142"/>
      <c r="S51" s="139"/>
      <c r="T51" s="139"/>
      <c r="U51" s="139"/>
      <c r="V51" s="139"/>
      <c r="W51" s="139"/>
      <c r="X51" s="140"/>
      <c r="Y51" s="141"/>
      <c r="Z51" s="142"/>
      <c r="AA51" s="139"/>
      <c r="AB51" s="139"/>
      <c r="AC51" s="139"/>
      <c r="AD51" s="139"/>
      <c r="AE51" s="139"/>
      <c r="AF51" s="140"/>
      <c r="AG51" s="141"/>
      <c r="AH51" s="142"/>
      <c r="AI51" s="121"/>
      <c r="AJ51" s="139"/>
      <c r="AK51" s="121"/>
      <c r="AL51" s="139"/>
      <c r="AM51" s="121"/>
      <c r="AN51" s="140"/>
      <c r="AO51" s="141"/>
      <c r="AP51" s="142"/>
      <c r="AQ51" s="139"/>
      <c r="AR51" s="140"/>
      <c r="AS51" s="141"/>
      <c r="AT51" s="142"/>
      <c r="AU51" s="121"/>
      <c r="AV51" s="139"/>
      <c r="AW51" s="121"/>
      <c r="AX51" s="139"/>
      <c r="AY51" s="121"/>
      <c r="AZ51" s="139"/>
      <c r="BA51" s="121"/>
      <c r="BB51" s="36"/>
      <c r="BD51" s="29"/>
      <c r="BE51" s="143"/>
      <c r="BF51" s="143"/>
      <c r="BG51" s="143"/>
      <c r="BH51" s="143"/>
      <c r="BI51" s="143"/>
      <c r="BJ51" s="144"/>
      <c r="BK51" s="145"/>
      <c r="BL51" s="146"/>
      <c r="BM51" s="124"/>
      <c r="BN51" s="143"/>
      <c r="BO51" s="124"/>
      <c r="BP51" s="143"/>
      <c r="BQ51" s="124"/>
      <c r="BR51" s="36"/>
      <c r="BU51" s="92"/>
      <c r="BV51" s="92"/>
      <c r="BW51" s="92"/>
      <c r="BX51" s="92"/>
      <c r="BY51" s="92"/>
      <c r="BZ51" s="92"/>
      <c r="CA51" s="92"/>
      <c r="CB51" s="92"/>
      <c r="CC51" s="92"/>
      <c r="CG51" s="92"/>
      <c r="CH51" s="92"/>
      <c r="CI51" s="92"/>
      <c r="CJ51" s="92"/>
      <c r="CK51" s="92"/>
      <c r="CL51" s="92"/>
      <c r="CP51" s="32"/>
      <c r="CQ51" s="32"/>
      <c r="CR51" s="32"/>
      <c r="CS51" s="74"/>
      <c r="CT51" s="149"/>
      <c r="CU51" s="149"/>
      <c r="CV51" s="149"/>
      <c r="CW51" s="149"/>
      <c r="CX51" s="149"/>
      <c r="CY51" s="134"/>
      <c r="CZ51" s="216" t="str">
        <f>IF(O51&gt;0, ((CT51*#REF!)+(CV51*#REF!)+(CX51*#REF!)),"")</f>
        <v/>
      </c>
      <c r="DA51" s="151"/>
      <c r="DB51" s="149"/>
      <c r="DC51" s="149"/>
      <c r="DD51" s="149"/>
      <c r="DE51" s="149"/>
      <c r="DF51" s="149"/>
      <c r="DG51" s="134"/>
      <c r="DH51" s="40"/>
      <c r="DI51" s="40"/>
      <c r="DJ51" s="40"/>
      <c r="DK51" s="40"/>
      <c r="DL51" s="40"/>
      <c r="DM51" s="74"/>
      <c r="DN51" s="152"/>
      <c r="DO51" s="152"/>
      <c r="DP51" s="152"/>
      <c r="DQ51" s="152"/>
      <c r="DR51" s="152"/>
      <c r="DS51" s="136"/>
      <c r="DT51" s="218" t="str">
        <f t="shared" si="28"/>
        <v/>
      </c>
      <c r="DU51" s="218" t="str">
        <f t="shared" si="23"/>
        <v/>
      </c>
      <c r="DV51" s="145"/>
      <c r="DW51" s="146"/>
      <c r="DX51" s="143"/>
      <c r="DY51" s="143"/>
      <c r="DZ51" s="153"/>
      <c r="EA51" s="36"/>
      <c r="EC51" s="29"/>
      <c r="ED51" s="139"/>
      <c r="EE51" s="139"/>
      <c r="EF51" s="139"/>
      <c r="EG51" s="139"/>
      <c r="EH51" s="139"/>
      <c r="EI51" s="36"/>
      <c r="EK51" s="29"/>
      <c r="EL51" s="143"/>
      <c r="EM51" s="143"/>
      <c r="EN51" s="143"/>
      <c r="EO51" s="143"/>
      <c r="EP51" s="143"/>
      <c r="EQ51" s="144"/>
      <c r="ER51" s="145"/>
      <c r="ES51" s="146"/>
      <c r="ET51" s="163"/>
      <c r="EU51" s="144"/>
      <c r="EV51" s="145"/>
      <c r="EW51" s="146"/>
      <c r="EX51" s="155"/>
      <c r="EY51" s="36"/>
    </row>
    <row r="52" spans="1:155" s="92" customFormat="1" ht="15" customHeight="1" x14ac:dyDescent="0.35">
      <c r="A52" s="118"/>
      <c r="B52" s="46"/>
      <c r="C52" s="243" t="str">
        <f>IF(E52="","",C50+1)</f>
        <v/>
      </c>
      <c r="D52" s="46"/>
      <c r="E52" s="4"/>
      <c r="F52" s="119"/>
      <c r="H52" s="120"/>
      <c r="I52" s="15"/>
      <c r="J52" s="121"/>
      <c r="K52" s="15"/>
      <c r="L52" s="121"/>
      <c r="M52" s="15"/>
      <c r="N52" s="121"/>
      <c r="O52" s="209">
        <f t="shared" si="4"/>
        <v>0</v>
      </c>
      <c r="P52" s="122"/>
      <c r="Q52" s="40"/>
      <c r="R52" s="123"/>
      <c r="S52" s="15"/>
      <c r="T52" s="121"/>
      <c r="U52" s="15"/>
      <c r="V52" s="121"/>
      <c r="W52" s="15"/>
      <c r="X52" s="122"/>
      <c r="Y52" s="40"/>
      <c r="Z52" s="123"/>
      <c r="AA52" s="15"/>
      <c r="AB52" s="121"/>
      <c r="AC52" s="15"/>
      <c r="AD52" s="121"/>
      <c r="AE52" s="15"/>
      <c r="AF52" s="122"/>
      <c r="AG52" s="40"/>
      <c r="AH52" s="123"/>
      <c r="AI52" s="209">
        <f t="shared" si="5"/>
        <v>0</v>
      </c>
      <c r="AJ52" s="121"/>
      <c r="AK52" s="209">
        <f t="shared" si="6"/>
        <v>0</v>
      </c>
      <c r="AL52" s="121"/>
      <c r="AM52" s="209">
        <f>M52-W52+AE52</f>
        <v>0</v>
      </c>
      <c r="AN52" s="122"/>
      <c r="AO52" s="40"/>
      <c r="AP52" s="123"/>
      <c r="AQ52" s="15"/>
      <c r="AR52" s="122"/>
      <c r="AS52" s="40"/>
      <c r="AT52" s="123"/>
      <c r="AU52" s="209">
        <f t="shared" si="7"/>
        <v>0</v>
      </c>
      <c r="AV52" s="121"/>
      <c r="AW52" s="209">
        <f t="shared" si="19"/>
        <v>0</v>
      </c>
      <c r="AX52" s="121"/>
      <c r="AY52" s="209">
        <f t="shared" si="8"/>
        <v>0</v>
      </c>
      <c r="AZ52" s="121"/>
      <c r="BA52" s="209">
        <f>(SUM(AI52,AK52,AM52)-AQ52)</f>
        <v>0</v>
      </c>
      <c r="BB52" s="119"/>
      <c r="BD52" s="120"/>
      <c r="BE52" s="13">
        <v>0</v>
      </c>
      <c r="BF52" s="124"/>
      <c r="BG52" s="13">
        <v>0</v>
      </c>
      <c r="BH52" s="124"/>
      <c r="BI52" s="13">
        <v>0</v>
      </c>
      <c r="BJ52" s="125"/>
      <c r="BK52" s="126"/>
      <c r="BL52" s="127"/>
      <c r="BM52" s="210">
        <f>$BE52*$I52</f>
        <v>0</v>
      </c>
      <c r="BN52" s="124"/>
      <c r="BO52" s="210">
        <f>$BG52*$K52</f>
        <v>0</v>
      </c>
      <c r="BP52" s="124"/>
      <c r="BQ52" s="210">
        <f>$BI52*$M52</f>
        <v>0</v>
      </c>
      <c r="BR52" s="119"/>
      <c r="BU52" s="18"/>
      <c r="BV52" s="18"/>
      <c r="BW52" s="18"/>
      <c r="BX52" s="18"/>
      <c r="BY52" s="18"/>
      <c r="BZ52" s="18"/>
      <c r="CA52" s="18"/>
      <c r="CB52" s="18"/>
      <c r="CC52" s="18"/>
      <c r="CG52" s="18"/>
      <c r="CH52" s="18"/>
      <c r="CI52" s="18"/>
      <c r="CJ52" s="18"/>
      <c r="CK52" s="18"/>
      <c r="CL52" s="18"/>
      <c r="CP52" s="46"/>
      <c r="CQ52" s="46"/>
      <c r="CR52" s="46"/>
      <c r="CS52" s="130"/>
      <c r="CT52" s="209">
        <f t="shared" si="24"/>
        <v>0</v>
      </c>
      <c r="CU52" s="213">
        <f t="shared" si="24"/>
        <v>0</v>
      </c>
      <c r="CV52" s="209">
        <f t="shared" si="25"/>
        <v>0</v>
      </c>
      <c r="CW52" s="213">
        <f t="shared" si="25"/>
        <v>0</v>
      </c>
      <c r="CX52" s="214">
        <f t="shared" si="26"/>
        <v>0</v>
      </c>
      <c r="CY52" s="215">
        <f t="shared" si="26"/>
        <v>0</v>
      </c>
      <c r="CZ52" s="216" t="str">
        <f>IF(O52&gt;0, ((CT52*#REF!)+(CV52*#REF!)+(CX52*#REF!)),"")</f>
        <v/>
      </c>
      <c r="DA52" s="133"/>
      <c r="DB52" s="209">
        <f t="shared" si="12"/>
        <v>0</v>
      </c>
      <c r="DC52" s="131"/>
      <c r="DD52" s="209">
        <f t="shared" si="13"/>
        <v>0</v>
      </c>
      <c r="DE52" s="131"/>
      <c r="DF52" s="209">
        <f t="shared" si="14"/>
        <v>0</v>
      </c>
      <c r="DG52" s="134"/>
      <c r="DH52" s="216" t="str">
        <f t="shared" si="27"/>
        <v/>
      </c>
      <c r="DI52" s="216" t="e">
        <f t="shared" si="21"/>
        <v>#VALUE!</v>
      </c>
      <c r="DJ52" s="216">
        <f t="shared" si="22"/>
        <v>0</v>
      </c>
      <c r="DK52" s="40"/>
      <c r="DL52" s="40"/>
      <c r="DM52" s="130"/>
      <c r="DN52" s="217">
        <f t="shared" si="15"/>
        <v>0</v>
      </c>
      <c r="DO52" s="135"/>
      <c r="DP52" s="217">
        <f t="shared" si="16"/>
        <v>0</v>
      </c>
      <c r="DQ52" s="135"/>
      <c r="DR52" s="217">
        <f t="shared" si="17"/>
        <v>0</v>
      </c>
      <c r="DS52" s="136"/>
      <c r="DT52" s="218" t="str">
        <f t="shared" si="28"/>
        <v/>
      </c>
      <c r="DU52" s="218" t="str">
        <f t="shared" si="23"/>
        <v/>
      </c>
      <c r="DV52" s="126"/>
      <c r="DW52" s="127"/>
      <c r="DX52" s="124"/>
      <c r="DY52" s="124"/>
      <c r="DZ52" s="13"/>
      <c r="EA52" s="119"/>
      <c r="EC52" s="120"/>
      <c r="ED52" s="5"/>
      <c r="EE52" s="121"/>
      <c r="EF52" s="5"/>
      <c r="EG52" s="121"/>
      <c r="EH52" s="5"/>
      <c r="EI52" s="119"/>
      <c r="EK52" s="120"/>
      <c r="EL52" s="17">
        <v>0</v>
      </c>
      <c r="EM52" s="137"/>
      <c r="EN52" s="17">
        <v>0</v>
      </c>
      <c r="EO52" s="137"/>
      <c r="EP52" s="17">
        <v>0</v>
      </c>
      <c r="EQ52" s="125"/>
      <c r="ER52" s="126"/>
      <c r="ES52" s="127"/>
      <c r="ET52" s="219">
        <f t="shared" si="18"/>
        <v>0</v>
      </c>
      <c r="EU52" s="125"/>
      <c r="EV52" s="126"/>
      <c r="EW52" s="127"/>
      <c r="EX52" s="220">
        <f>IFERROR((SUM($DN52:DR52)-SUM($BM52:$BQ52)+$DZ52+$ET52)," ")</f>
        <v>0</v>
      </c>
      <c r="EY52" s="119"/>
    </row>
    <row r="53" spans="1:155" ht="5.15" customHeight="1" x14ac:dyDescent="0.35">
      <c r="A53" s="115"/>
      <c r="B53" s="32"/>
      <c r="C53" s="46"/>
      <c r="D53" s="32"/>
      <c r="E53" s="32"/>
      <c r="F53" s="36"/>
      <c r="H53" s="29"/>
      <c r="I53" s="139"/>
      <c r="J53" s="139"/>
      <c r="K53" s="139"/>
      <c r="L53" s="139"/>
      <c r="M53" s="139"/>
      <c r="N53" s="139"/>
      <c r="O53" s="121"/>
      <c r="P53" s="140"/>
      <c r="Q53" s="141"/>
      <c r="R53" s="142"/>
      <c r="S53" s="139"/>
      <c r="T53" s="139"/>
      <c r="U53" s="139"/>
      <c r="V53" s="139"/>
      <c r="W53" s="139"/>
      <c r="X53" s="140"/>
      <c r="Y53" s="141"/>
      <c r="Z53" s="142"/>
      <c r="AA53" s="139"/>
      <c r="AB53" s="139"/>
      <c r="AC53" s="139"/>
      <c r="AD53" s="139"/>
      <c r="AE53" s="139"/>
      <c r="AF53" s="140"/>
      <c r="AG53" s="141"/>
      <c r="AH53" s="142"/>
      <c r="AI53" s="121"/>
      <c r="AJ53" s="139"/>
      <c r="AK53" s="121"/>
      <c r="AL53" s="139"/>
      <c r="AM53" s="121"/>
      <c r="AN53" s="140"/>
      <c r="AO53" s="141"/>
      <c r="AP53" s="142"/>
      <c r="AQ53" s="139"/>
      <c r="AR53" s="140"/>
      <c r="AS53" s="141"/>
      <c r="AT53" s="142"/>
      <c r="AU53" s="121"/>
      <c r="AV53" s="139"/>
      <c r="AW53" s="121"/>
      <c r="AX53" s="139"/>
      <c r="AY53" s="121"/>
      <c r="AZ53" s="139"/>
      <c r="BA53" s="121"/>
      <c r="BB53" s="36"/>
      <c r="BD53" s="29"/>
      <c r="BE53" s="143"/>
      <c r="BF53" s="143"/>
      <c r="BG53" s="143"/>
      <c r="BH53" s="143"/>
      <c r="BI53" s="143"/>
      <c r="BJ53" s="144"/>
      <c r="BK53" s="145"/>
      <c r="BL53" s="146"/>
      <c r="BM53" s="124"/>
      <c r="BN53" s="143"/>
      <c r="BO53" s="124"/>
      <c r="BP53" s="143"/>
      <c r="BQ53" s="124"/>
      <c r="BR53" s="36"/>
      <c r="BU53" s="92"/>
      <c r="BV53" s="92"/>
      <c r="BW53" s="92"/>
      <c r="BX53" s="92"/>
      <c r="BY53" s="92"/>
      <c r="BZ53" s="92"/>
      <c r="CA53" s="92"/>
      <c r="CB53" s="92"/>
      <c r="CC53" s="92"/>
      <c r="CG53" s="92"/>
      <c r="CH53" s="92"/>
      <c r="CI53" s="92"/>
      <c r="CJ53" s="92"/>
      <c r="CK53" s="92"/>
      <c r="CL53" s="92"/>
      <c r="CP53" s="32"/>
      <c r="CQ53" s="32"/>
      <c r="CR53" s="32"/>
      <c r="CS53" s="74"/>
      <c r="CT53" s="149"/>
      <c r="CU53" s="149"/>
      <c r="CV53" s="149"/>
      <c r="CW53" s="149"/>
      <c r="CX53" s="149"/>
      <c r="CY53" s="134"/>
      <c r="CZ53" s="216" t="str">
        <f>IF(O53&gt;0, ((CT53*#REF!)+(CV53*#REF!)+(CX53*#REF!)),"")</f>
        <v/>
      </c>
      <c r="DA53" s="151"/>
      <c r="DB53" s="149"/>
      <c r="DC53" s="149"/>
      <c r="DD53" s="149"/>
      <c r="DE53" s="149"/>
      <c r="DF53" s="149"/>
      <c r="DG53" s="134"/>
      <c r="DH53" s="40"/>
      <c r="DI53" s="40"/>
      <c r="DJ53" s="40"/>
      <c r="DK53" s="40"/>
      <c r="DL53" s="40"/>
      <c r="DM53" s="74"/>
      <c r="DN53" s="152"/>
      <c r="DO53" s="152"/>
      <c r="DP53" s="152"/>
      <c r="DQ53" s="152"/>
      <c r="DR53" s="152"/>
      <c r="DS53" s="136"/>
      <c r="DT53" s="218" t="str">
        <f t="shared" si="28"/>
        <v/>
      </c>
      <c r="DU53" s="218" t="str">
        <f t="shared" si="23"/>
        <v/>
      </c>
      <c r="DV53" s="145"/>
      <c r="DW53" s="146"/>
      <c r="DX53" s="143"/>
      <c r="DY53" s="143"/>
      <c r="DZ53" s="153"/>
      <c r="EA53" s="36"/>
      <c r="EC53" s="29"/>
      <c r="ED53" s="139"/>
      <c r="EE53" s="139"/>
      <c r="EF53" s="139"/>
      <c r="EG53" s="139"/>
      <c r="EH53" s="139"/>
      <c r="EI53" s="36"/>
      <c r="EK53" s="29"/>
      <c r="EL53" s="143"/>
      <c r="EM53" s="143"/>
      <c r="EN53" s="143"/>
      <c r="EO53" s="143"/>
      <c r="EP53" s="143"/>
      <c r="EQ53" s="144"/>
      <c r="ER53" s="145"/>
      <c r="ES53" s="146"/>
      <c r="ET53" s="163"/>
      <c r="EU53" s="144"/>
      <c r="EV53" s="145"/>
      <c r="EW53" s="146"/>
      <c r="EX53" s="155"/>
      <c r="EY53" s="36"/>
    </row>
    <row r="54" spans="1:155" s="92" customFormat="1" ht="15.75" customHeight="1" x14ac:dyDescent="0.35">
      <c r="A54" s="118"/>
      <c r="B54" s="46"/>
      <c r="C54" s="243" t="str">
        <f>IF(E54="","",C52+1)</f>
        <v/>
      </c>
      <c r="D54" s="46"/>
      <c r="E54" s="4"/>
      <c r="F54" s="119"/>
      <c r="H54" s="120"/>
      <c r="I54" s="15"/>
      <c r="J54" s="121"/>
      <c r="K54" s="15"/>
      <c r="L54" s="121"/>
      <c r="M54" s="15"/>
      <c r="N54" s="121"/>
      <c r="O54" s="209">
        <f t="shared" si="4"/>
        <v>0</v>
      </c>
      <c r="P54" s="122"/>
      <c r="Q54" s="40"/>
      <c r="R54" s="123"/>
      <c r="S54" s="15"/>
      <c r="T54" s="121"/>
      <c r="U54" s="15"/>
      <c r="V54" s="121"/>
      <c r="W54" s="15"/>
      <c r="X54" s="122"/>
      <c r="Y54" s="40"/>
      <c r="Z54" s="123"/>
      <c r="AA54" s="15"/>
      <c r="AB54" s="121"/>
      <c r="AC54" s="15"/>
      <c r="AD54" s="121"/>
      <c r="AE54" s="15"/>
      <c r="AF54" s="122"/>
      <c r="AG54" s="40"/>
      <c r="AH54" s="123"/>
      <c r="AI54" s="209">
        <f t="shared" si="5"/>
        <v>0</v>
      </c>
      <c r="AJ54" s="121"/>
      <c r="AK54" s="209">
        <f t="shared" si="6"/>
        <v>0</v>
      </c>
      <c r="AL54" s="121"/>
      <c r="AM54" s="209">
        <f>M54-W54+AE54</f>
        <v>0</v>
      </c>
      <c r="AN54" s="122"/>
      <c r="AO54" s="40"/>
      <c r="AP54" s="123"/>
      <c r="AQ54" s="15"/>
      <c r="AR54" s="122"/>
      <c r="AS54" s="40"/>
      <c r="AT54" s="123"/>
      <c r="AU54" s="209">
        <f t="shared" si="7"/>
        <v>0</v>
      </c>
      <c r="AV54" s="121"/>
      <c r="AW54" s="209">
        <f t="shared" si="19"/>
        <v>0</v>
      </c>
      <c r="AX54" s="121"/>
      <c r="AY54" s="209">
        <f t="shared" si="8"/>
        <v>0</v>
      </c>
      <c r="AZ54" s="121"/>
      <c r="BA54" s="209">
        <f>(SUM(AI54,AK54,AM54)-AQ54)</f>
        <v>0</v>
      </c>
      <c r="BB54" s="119"/>
      <c r="BD54" s="120"/>
      <c r="BE54" s="13">
        <v>0</v>
      </c>
      <c r="BF54" s="124"/>
      <c r="BG54" s="13">
        <v>0</v>
      </c>
      <c r="BH54" s="124"/>
      <c r="BI54" s="13">
        <v>0</v>
      </c>
      <c r="BJ54" s="125"/>
      <c r="BK54" s="126"/>
      <c r="BL54" s="127"/>
      <c r="BM54" s="210">
        <f>$BE54*$I54</f>
        <v>0</v>
      </c>
      <c r="BN54" s="124"/>
      <c r="BO54" s="210">
        <f>$BG54*$K54</f>
        <v>0</v>
      </c>
      <c r="BP54" s="124"/>
      <c r="BQ54" s="210">
        <f>$BI54*$M54</f>
        <v>0</v>
      </c>
      <c r="BR54" s="119"/>
      <c r="BU54" s="18"/>
      <c r="BV54" s="18"/>
      <c r="BW54" s="18"/>
      <c r="BX54" s="18"/>
      <c r="BY54" s="18"/>
      <c r="BZ54" s="18"/>
      <c r="CA54" s="18"/>
      <c r="CB54" s="18"/>
      <c r="CC54" s="18"/>
      <c r="CG54" s="18"/>
      <c r="CH54" s="18"/>
      <c r="CI54" s="18"/>
      <c r="CJ54" s="18"/>
      <c r="CK54" s="18"/>
      <c r="CL54" s="18"/>
      <c r="CP54" s="596"/>
      <c r="CQ54" s="596"/>
      <c r="CR54" s="46"/>
      <c r="CS54" s="130"/>
      <c r="CT54" s="209">
        <f t="shared" si="24"/>
        <v>0</v>
      </c>
      <c r="CU54" s="213">
        <f t="shared" si="24"/>
        <v>0</v>
      </c>
      <c r="CV54" s="209">
        <f t="shared" si="25"/>
        <v>0</v>
      </c>
      <c r="CW54" s="213">
        <f t="shared" si="25"/>
        <v>0</v>
      </c>
      <c r="CX54" s="214">
        <f t="shared" si="26"/>
        <v>0</v>
      </c>
      <c r="CY54" s="215">
        <f t="shared" si="26"/>
        <v>0</v>
      </c>
      <c r="CZ54" s="216" t="str">
        <f>IF(O54&gt;0, ((CT54*#REF!)+(CV54*#REF!)+(CX54*#REF!)),"")</f>
        <v/>
      </c>
      <c r="DA54" s="133"/>
      <c r="DB54" s="209">
        <f t="shared" si="12"/>
        <v>0</v>
      </c>
      <c r="DC54" s="131"/>
      <c r="DD54" s="209">
        <f t="shared" si="13"/>
        <v>0</v>
      </c>
      <c r="DE54" s="131"/>
      <c r="DF54" s="209">
        <f t="shared" si="14"/>
        <v>0</v>
      </c>
      <c r="DG54" s="134"/>
      <c r="DH54" s="216" t="str">
        <f t="shared" si="27"/>
        <v/>
      </c>
      <c r="DI54" s="216" t="e">
        <f t="shared" ref="DI54:DI84" si="29">DH54-BA54</f>
        <v>#VALUE!</v>
      </c>
      <c r="DJ54" s="216">
        <f t="shared" ref="DJ54:DJ84" si="30">DB54-AU54</f>
        <v>0</v>
      </c>
      <c r="DK54" s="40"/>
      <c r="DL54" s="40"/>
      <c r="DM54" s="130"/>
      <c r="DN54" s="217">
        <f t="shared" si="15"/>
        <v>0</v>
      </c>
      <c r="DO54" s="135"/>
      <c r="DP54" s="217">
        <f t="shared" si="16"/>
        <v>0</v>
      </c>
      <c r="DQ54" s="135"/>
      <c r="DR54" s="217">
        <f t="shared" si="17"/>
        <v>0</v>
      </c>
      <c r="DS54" s="136"/>
      <c r="DT54" s="218" t="str">
        <f t="shared" si="28"/>
        <v/>
      </c>
      <c r="DU54" s="218" t="str">
        <f t="shared" ref="DU54:DU85" si="31">IF(O54&gt;0,(DT54-(BM54+BO54+BQ54)),"")</f>
        <v/>
      </c>
      <c r="DV54" s="126"/>
      <c r="DW54" s="127"/>
      <c r="DX54" s="124"/>
      <c r="DY54" s="124"/>
      <c r="DZ54" s="13"/>
      <c r="EA54" s="119"/>
      <c r="EC54" s="120"/>
      <c r="ED54" s="5"/>
      <c r="EE54" s="121"/>
      <c r="EF54" s="5"/>
      <c r="EG54" s="121"/>
      <c r="EH54" s="5"/>
      <c r="EI54" s="119"/>
      <c r="EK54" s="120"/>
      <c r="EL54" s="17">
        <v>0</v>
      </c>
      <c r="EM54" s="137"/>
      <c r="EN54" s="17">
        <v>0</v>
      </c>
      <c r="EO54" s="137"/>
      <c r="EP54" s="17">
        <v>0</v>
      </c>
      <c r="EQ54" s="125"/>
      <c r="ER54" s="126"/>
      <c r="ES54" s="127"/>
      <c r="ET54" s="219">
        <f t="shared" si="18"/>
        <v>0</v>
      </c>
      <c r="EU54" s="125"/>
      <c r="EV54" s="126"/>
      <c r="EW54" s="127"/>
      <c r="EX54" s="220">
        <f>IFERROR((SUM($DN54:DR54)-SUM($BM54:$BQ54)+$DZ54+$ET54)," ")</f>
        <v>0</v>
      </c>
      <c r="EY54" s="119"/>
    </row>
    <row r="55" spans="1:155" ht="5.15" customHeight="1" x14ac:dyDescent="0.35">
      <c r="A55" s="115"/>
      <c r="B55" s="32"/>
      <c r="C55" s="46"/>
      <c r="D55" s="32"/>
      <c r="E55" s="32"/>
      <c r="F55" s="36"/>
      <c r="H55" s="29"/>
      <c r="I55" s="139"/>
      <c r="J55" s="139"/>
      <c r="K55" s="139"/>
      <c r="L55" s="139"/>
      <c r="M55" s="139"/>
      <c r="N55" s="139"/>
      <c r="O55" s="121"/>
      <c r="P55" s="140"/>
      <c r="Q55" s="141"/>
      <c r="R55" s="142"/>
      <c r="S55" s="139"/>
      <c r="T55" s="139"/>
      <c r="U55" s="139"/>
      <c r="V55" s="139"/>
      <c r="W55" s="139"/>
      <c r="X55" s="140"/>
      <c r="Y55" s="141"/>
      <c r="Z55" s="142"/>
      <c r="AA55" s="139"/>
      <c r="AB55" s="139"/>
      <c r="AC55" s="139"/>
      <c r="AD55" s="139"/>
      <c r="AE55" s="139"/>
      <c r="AF55" s="140"/>
      <c r="AG55" s="141"/>
      <c r="AH55" s="142"/>
      <c r="AI55" s="121"/>
      <c r="AJ55" s="139"/>
      <c r="AK55" s="121"/>
      <c r="AL55" s="139"/>
      <c r="AM55" s="121"/>
      <c r="AN55" s="140"/>
      <c r="AO55" s="141"/>
      <c r="AP55" s="142"/>
      <c r="AQ55" s="139"/>
      <c r="AR55" s="140"/>
      <c r="AS55" s="141"/>
      <c r="AT55" s="142"/>
      <c r="AU55" s="121"/>
      <c r="AV55" s="139"/>
      <c r="AW55" s="121"/>
      <c r="AX55" s="139"/>
      <c r="AY55" s="121"/>
      <c r="AZ55" s="139"/>
      <c r="BA55" s="121"/>
      <c r="BB55" s="36"/>
      <c r="BD55" s="29"/>
      <c r="BE55" s="143"/>
      <c r="BF55" s="143"/>
      <c r="BG55" s="143"/>
      <c r="BH55" s="143"/>
      <c r="BI55" s="143"/>
      <c r="BJ55" s="144"/>
      <c r="BK55" s="145"/>
      <c r="BL55" s="146"/>
      <c r="BM55" s="124"/>
      <c r="BN55" s="143"/>
      <c r="BO55" s="124"/>
      <c r="BP55" s="143"/>
      <c r="BQ55" s="124"/>
      <c r="BR55" s="36"/>
      <c r="BU55" s="92"/>
      <c r="BV55" s="92"/>
      <c r="BW55" s="92"/>
      <c r="BX55" s="92"/>
      <c r="BY55" s="92"/>
      <c r="BZ55" s="92"/>
      <c r="CA55" s="92"/>
      <c r="CB55" s="92"/>
      <c r="CC55" s="92"/>
      <c r="CG55" s="92"/>
      <c r="CH55" s="92"/>
      <c r="CI55" s="92"/>
      <c r="CJ55" s="92"/>
      <c r="CK55" s="92"/>
      <c r="CL55" s="92"/>
      <c r="CP55" s="596"/>
      <c r="CQ55" s="596"/>
      <c r="CR55" s="32"/>
      <c r="CS55" s="74"/>
      <c r="CT55" s="149"/>
      <c r="CU55" s="149"/>
      <c r="CV55" s="149"/>
      <c r="CW55" s="149"/>
      <c r="CX55" s="149"/>
      <c r="CY55" s="134"/>
      <c r="CZ55" s="216" t="str">
        <f>IF(O55&gt;0, ((CT55*#REF!)+(CV55*#REF!)+(CX55*#REF!)),"")</f>
        <v/>
      </c>
      <c r="DA55" s="151"/>
      <c r="DB55" s="149"/>
      <c r="DC55" s="149"/>
      <c r="DD55" s="149"/>
      <c r="DE55" s="149"/>
      <c r="DF55" s="149"/>
      <c r="DG55" s="134"/>
      <c r="DH55" s="40"/>
      <c r="DI55" s="40"/>
      <c r="DJ55" s="40"/>
      <c r="DK55" s="40"/>
      <c r="DL55" s="40"/>
      <c r="DM55" s="74"/>
      <c r="DN55" s="152"/>
      <c r="DO55" s="152"/>
      <c r="DP55" s="152"/>
      <c r="DQ55" s="152"/>
      <c r="DR55" s="152"/>
      <c r="DS55" s="136"/>
      <c r="DT55" s="218" t="str">
        <f t="shared" si="28"/>
        <v/>
      </c>
      <c r="DU55" s="218" t="str">
        <f t="shared" si="31"/>
        <v/>
      </c>
      <c r="DV55" s="145"/>
      <c r="DW55" s="146"/>
      <c r="DX55" s="143"/>
      <c r="DY55" s="143"/>
      <c r="DZ55" s="153"/>
      <c r="EA55" s="36"/>
      <c r="EC55" s="29"/>
      <c r="ED55" s="139"/>
      <c r="EE55" s="139"/>
      <c r="EF55" s="139"/>
      <c r="EG55" s="139"/>
      <c r="EH55" s="139"/>
      <c r="EI55" s="36"/>
      <c r="EK55" s="29"/>
      <c r="EL55" s="143"/>
      <c r="EM55" s="143"/>
      <c r="EN55" s="143"/>
      <c r="EO55" s="143"/>
      <c r="EP55" s="143"/>
      <c r="EQ55" s="144"/>
      <c r="ER55" s="145"/>
      <c r="ES55" s="146"/>
      <c r="ET55" s="163"/>
      <c r="EU55" s="144"/>
      <c r="EV55" s="145"/>
      <c r="EW55" s="146"/>
      <c r="EX55" s="155"/>
      <c r="EY55" s="36"/>
    </row>
    <row r="56" spans="1:155" s="92" customFormat="1" ht="17.25" customHeight="1" x14ac:dyDescent="0.35">
      <c r="A56" s="118"/>
      <c r="B56" s="46"/>
      <c r="C56" s="243" t="str">
        <f>IF(E56="","",C54+1)</f>
        <v/>
      </c>
      <c r="D56" s="46"/>
      <c r="E56" s="4"/>
      <c r="F56" s="119"/>
      <c r="H56" s="120"/>
      <c r="I56" s="15"/>
      <c r="J56" s="121"/>
      <c r="K56" s="15"/>
      <c r="L56" s="121"/>
      <c r="M56" s="15"/>
      <c r="N56" s="121"/>
      <c r="O56" s="209">
        <f t="shared" si="4"/>
        <v>0</v>
      </c>
      <c r="P56" s="122"/>
      <c r="Q56" s="40"/>
      <c r="R56" s="123"/>
      <c r="S56" s="15"/>
      <c r="T56" s="121"/>
      <c r="U56" s="15"/>
      <c r="V56" s="121"/>
      <c r="W56" s="15"/>
      <c r="X56" s="122"/>
      <c r="Y56" s="40"/>
      <c r="Z56" s="123"/>
      <c r="AA56" s="15"/>
      <c r="AB56" s="121"/>
      <c r="AC56" s="15"/>
      <c r="AD56" s="121"/>
      <c r="AE56" s="15"/>
      <c r="AF56" s="122"/>
      <c r="AG56" s="40"/>
      <c r="AH56" s="123"/>
      <c r="AI56" s="209">
        <f t="shared" si="5"/>
        <v>0</v>
      </c>
      <c r="AJ56" s="121"/>
      <c r="AK56" s="209">
        <f t="shared" si="6"/>
        <v>0</v>
      </c>
      <c r="AL56" s="121"/>
      <c r="AM56" s="209">
        <f>M56-W56+AE56</f>
        <v>0</v>
      </c>
      <c r="AN56" s="122"/>
      <c r="AO56" s="40"/>
      <c r="AP56" s="123"/>
      <c r="AQ56" s="15"/>
      <c r="AR56" s="122"/>
      <c r="AS56" s="40"/>
      <c r="AT56" s="123"/>
      <c r="AU56" s="209">
        <f t="shared" si="7"/>
        <v>0</v>
      </c>
      <c r="AV56" s="121"/>
      <c r="AW56" s="209">
        <f t="shared" si="19"/>
        <v>0</v>
      </c>
      <c r="AX56" s="121"/>
      <c r="AY56" s="209">
        <f t="shared" si="8"/>
        <v>0</v>
      </c>
      <c r="AZ56" s="121"/>
      <c r="BA56" s="209">
        <f>(SUM(AI56,AK56,AM56)-AQ56)</f>
        <v>0</v>
      </c>
      <c r="BB56" s="119"/>
      <c r="BD56" s="120"/>
      <c r="BE56" s="13">
        <v>0</v>
      </c>
      <c r="BF56" s="124"/>
      <c r="BG56" s="13">
        <v>0</v>
      </c>
      <c r="BH56" s="124"/>
      <c r="BI56" s="13">
        <v>0</v>
      </c>
      <c r="BJ56" s="125"/>
      <c r="BK56" s="126"/>
      <c r="BL56" s="127"/>
      <c r="BM56" s="210">
        <f>$BE56*$I56</f>
        <v>0</v>
      </c>
      <c r="BN56" s="124"/>
      <c r="BO56" s="210">
        <f>$BG56*$K56</f>
        <v>0</v>
      </c>
      <c r="BP56" s="124"/>
      <c r="BQ56" s="210">
        <f>$BI56*$M56</f>
        <v>0</v>
      </c>
      <c r="BR56" s="119"/>
      <c r="BU56" s="18"/>
      <c r="BV56" s="18"/>
      <c r="BW56" s="18"/>
      <c r="BX56" s="18"/>
      <c r="BY56" s="18"/>
      <c r="BZ56" s="18"/>
      <c r="CA56" s="18"/>
      <c r="CB56" s="18"/>
      <c r="CC56" s="18"/>
      <c r="CG56" s="18"/>
      <c r="CH56" s="18"/>
      <c r="CI56" s="18"/>
      <c r="CJ56" s="18"/>
      <c r="CK56" s="18"/>
      <c r="CL56" s="18"/>
      <c r="CP56" s="596"/>
      <c r="CQ56" s="596"/>
      <c r="CR56" s="46"/>
      <c r="CS56" s="130"/>
      <c r="CT56" s="209">
        <f t="shared" si="24"/>
        <v>0</v>
      </c>
      <c r="CU56" s="213">
        <f t="shared" si="24"/>
        <v>0</v>
      </c>
      <c r="CV56" s="209">
        <f t="shared" si="25"/>
        <v>0</v>
      </c>
      <c r="CW56" s="213">
        <f t="shared" si="25"/>
        <v>0</v>
      </c>
      <c r="CX56" s="214">
        <f t="shared" si="26"/>
        <v>0</v>
      </c>
      <c r="CY56" s="215">
        <f t="shared" si="26"/>
        <v>0</v>
      </c>
      <c r="CZ56" s="216" t="str">
        <f>IF(O56&gt;0, ((CT56*#REF!)+(CV56*#REF!)+(CX56*#REF!)),"")</f>
        <v/>
      </c>
      <c r="DA56" s="133"/>
      <c r="DB56" s="209">
        <f t="shared" si="12"/>
        <v>0</v>
      </c>
      <c r="DC56" s="131"/>
      <c r="DD56" s="209">
        <f t="shared" si="13"/>
        <v>0</v>
      </c>
      <c r="DE56" s="131"/>
      <c r="DF56" s="209">
        <f t="shared" si="14"/>
        <v>0</v>
      </c>
      <c r="DG56" s="134"/>
      <c r="DH56" s="216" t="str">
        <f t="shared" si="27"/>
        <v/>
      </c>
      <c r="DI56" s="216" t="e">
        <f t="shared" si="29"/>
        <v>#VALUE!</v>
      </c>
      <c r="DJ56" s="216">
        <f t="shared" si="30"/>
        <v>0</v>
      </c>
      <c r="DK56" s="40"/>
      <c r="DL56" s="40"/>
      <c r="DM56" s="130"/>
      <c r="DN56" s="217">
        <f t="shared" si="15"/>
        <v>0</v>
      </c>
      <c r="DO56" s="135"/>
      <c r="DP56" s="217">
        <f t="shared" si="16"/>
        <v>0</v>
      </c>
      <c r="DQ56" s="135"/>
      <c r="DR56" s="217">
        <f t="shared" si="17"/>
        <v>0</v>
      </c>
      <c r="DS56" s="136"/>
      <c r="DT56" s="218" t="str">
        <f t="shared" si="28"/>
        <v/>
      </c>
      <c r="DU56" s="218" t="str">
        <f t="shared" si="31"/>
        <v/>
      </c>
      <c r="DV56" s="126"/>
      <c r="DW56" s="127"/>
      <c r="DX56" s="124"/>
      <c r="DY56" s="124"/>
      <c r="DZ56" s="13"/>
      <c r="EA56" s="119"/>
      <c r="EC56" s="120"/>
      <c r="ED56" s="5"/>
      <c r="EE56" s="121"/>
      <c r="EF56" s="5"/>
      <c r="EG56" s="121"/>
      <c r="EH56" s="5"/>
      <c r="EI56" s="119"/>
      <c r="EK56" s="120"/>
      <c r="EL56" s="17">
        <v>0</v>
      </c>
      <c r="EM56" s="137"/>
      <c r="EN56" s="17">
        <v>0</v>
      </c>
      <c r="EO56" s="137"/>
      <c r="EP56" s="17">
        <v>0</v>
      </c>
      <c r="EQ56" s="125"/>
      <c r="ER56" s="126"/>
      <c r="ES56" s="127"/>
      <c r="ET56" s="219">
        <f t="shared" si="18"/>
        <v>0</v>
      </c>
      <c r="EU56" s="125"/>
      <c r="EV56" s="126"/>
      <c r="EW56" s="127"/>
      <c r="EX56" s="220">
        <f>IFERROR((SUM($DN56:DR56)-SUM($BM56:$BQ56)+$DZ56+$ET56)," ")</f>
        <v>0</v>
      </c>
      <c r="EY56" s="119"/>
    </row>
    <row r="57" spans="1:155" ht="5.15" customHeight="1" x14ac:dyDescent="0.35">
      <c r="A57" s="115"/>
      <c r="B57" s="32"/>
      <c r="C57" s="46"/>
      <c r="D57" s="32"/>
      <c r="E57" s="32"/>
      <c r="F57" s="36"/>
      <c r="H57" s="29"/>
      <c r="I57" s="139"/>
      <c r="J57" s="139"/>
      <c r="K57" s="139"/>
      <c r="L57" s="139"/>
      <c r="M57" s="139"/>
      <c r="N57" s="139"/>
      <c r="O57" s="121"/>
      <c r="P57" s="140"/>
      <c r="Q57" s="141"/>
      <c r="R57" s="142"/>
      <c r="S57" s="139"/>
      <c r="T57" s="139"/>
      <c r="U57" s="139"/>
      <c r="V57" s="139"/>
      <c r="W57" s="139"/>
      <c r="X57" s="140"/>
      <c r="Y57" s="141"/>
      <c r="Z57" s="142"/>
      <c r="AA57" s="139"/>
      <c r="AB57" s="139"/>
      <c r="AC57" s="139"/>
      <c r="AD57" s="139"/>
      <c r="AE57" s="139"/>
      <c r="AF57" s="140"/>
      <c r="AG57" s="141"/>
      <c r="AH57" s="142"/>
      <c r="AI57" s="121"/>
      <c r="AJ57" s="139"/>
      <c r="AK57" s="121"/>
      <c r="AL57" s="139"/>
      <c r="AM57" s="121"/>
      <c r="AN57" s="140"/>
      <c r="AO57" s="141"/>
      <c r="AP57" s="142"/>
      <c r="AQ57" s="139"/>
      <c r="AR57" s="140"/>
      <c r="AS57" s="141"/>
      <c r="AT57" s="142"/>
      <c r="AU57" s="121"/>
      <c r="AV57" s="139"/>
      <c r="AW57" s="121"/>
      <c r="AX57" s="139"/>
      <c r="AY57" s="121"/>
      <c r="AZ57" s="139"/>
      <c r="BA57" s="121"/>
      <c r="BB57" s="36"/>
      <c r="BD57" s="29"/>
      <c r="BE57" s="143"/>
      <c r="BF57" s="143"/>
      <c r="BG57" s="143"/>
      <c r="BH57" s="143"/>
      <c r="BI57" s="143"/>
      <c r="BJ57" s="144"/>
      <c r="BK57" s="145"/>
      <c r="BL57" s="146"/>
      <c r="BM57" s="124"/>
      <c r="BN57" s="143"/>
      <c r="BO57" s="124"/>
      <c r="BP57" s="143"/>
      <c r="BQ57" s="124"/>
      <c r="BR57" s="36"/>
      <c r="BU57" s="92"/>
      <c r="BV57" s="92"/>
      <c r="BW57" s="92"/>
      <c r="BX57" s="92"/>
      <c r="BY57" s="92"/>
      <c r="BZ57" s="92"/>
      <c r="CA57" s="92"/>
      <c r="CB57" s="92"/>
      <c r="CC57" s="92"/>
      <c r="CG57" s="92"/>
      <c r="CH57" s="92"/>
      <c r="CI57" s="92"/>
      <c r="CJ57" s="92"/>
      <c r="CK57" s="92"/>
      <c r="CL57" s="92"/>
      <c r="CP57" s="596"/>
      <c r="CQ57" s="596"/>
      <c r="CR57" s="32"/>
      <c r="CS57" s="74"/>
      <c r="CT57" s="149"/>
      <c r="CU57" s="149"/>
      <c r="CV57" s="149"/>
      <c r="CW57" s="149"/>
      <c r="CX57" s="149"/>
      <c r="CY57" s="134"/>
      <c r="CZ57" s="216" t="str">
        <f>IF(O57&gt;0, ((CT57*#REF!)+(CV57*#REF!)+(CX57*#REF!)),"")</f>
        <v/>
      </c>
      <c r="DA57" s="151"/>
      <c r="DB57" s="149"/>
      <c r="DC57" s="149"/>
      <c r="DD57" s="149"/>
      <c r="DE57" s="149"/>
      <c r="DF57" s="149"/>
      <c r="DG57" s="134"/>
      <c r="DH57" s="40"/>
      <c r="DI57" s="40"/>
      <c r="DJ57" s="40"/>
      <c r="DK57" s="40"/>
      <c r="DL57" s="40"/>
      <c r="DM57" s="74"/>
      <c r="DN57" s="152"/>
      <c r="DO57" s="152"/>
      <c r="DP57" s="152"/>
      <c r="DQ57" s="152"/>
      <c r="DR57" s="152"/>
      <c r="DS57" s="136"/>
      <c r="DT57" s="218" t="str">
        <f t="shared" si="28"/>
        <v/>
      </c>
      <c r="DU57" s="218" t="str">
        <f t="shared" si="31"/>
        <v/>
      </c>
      <c r="DV57" s="145"/>
      <c r="DW57" s="146"/>
      <c r="DX57" s="143"/>
      <c r="DY57" s="143"/>
      <c r="DZ57" s="153"/>
      <c r="EA57" s="36"/>
      <c r="EC57" s="29"/>
      <c r="ED57" s="139"/>
      <c r="EE57" s="139"/>
      <c r="EF57" s="139"/>
      <c r="EG57" s="139"/>
      <c r="EH57" s="139"/>
      <c r="EI57" s="36"/>
      <c r="EK57" s="29"/>
      <c r="EL57" s="143"/>
      <c r="EM57" s="143"/>
      <c r="EN57" s="143"/>
      <c r="EO57" s="143"/>
      <c r="EP57" s="143"/>
      <c r="EQ57" s="144"/>
      <c r="ER57" s="145"/>
      <c r="ES57" s="146"/>
      <c r="ET57" s="163"/>
      <c r="EU57" s="144"/>
      <c r="EV57" s="145"/>
      <c r="EW57" s="146"/>
      <c r="EX57" s="155"/>
      <c r="EY57" s="36"/>
    </row>
    <row r="58" spans="1:155" s="92" customFormat="1" x14ac:dyDescent="0.35">
      <c r="A58" s="118"/>
      <c r="B58" s="46"/>
      <c r="C58" s="243" t="str">
        <f>IF(E58="","",C56+1)</f>
        <v/>
      </c>
      <c r="D58" s="46"/>
      <c r="E58" s="4"/>
      <c r="F58" s="119"/>
      <c r="H58" s="120"/>
      <c r="I58" s="15"/>
      <c r="J58" s="121"/>
      <c r="K58" s="15"/>
      <c r="L58" s="121"/>
      <c r="M58" s="15"/>
      <c r="N58" s="121"/>
      <c r="O58" s="209">
        <f t="shared" si="4"/>
        <v>0</v>
      </c>
      <c r="P58" s="122"/>
      <c r="Q58" s="40"/>
      <c r="R58" s="123"/>
      <c r="S58" s="15"/>
      <c r="T58" s="121"/>
      <c r="U58" s="15"/>
      <c r="V58" s="121"/>
      <c r="W58" s="15"/>
      <c r="X58" s="122"/>
      <c r="Y58" s="40"/>
      <c r="Z58" s="123"/>
      <c r="AA58" s="15"/>
      <c r="AB58" s="121"/>
      <c r="AC58" s="15"/>
      <c r="AD58" s="121"/>
      <c r="AE58" s="15"/>
      <c r="AF58" s="122"/>
      <c r="AG58" s="40"/>
      <c r="AH58" s="123"/>
      <c r="AI58" s="209">
        <f t="shared" si="5"/>
        <v>0</v>
      </c>
      <c r="AJ58" s="121"/>
      <c r="AK58" s="209">
        <f t="shared" si="6"/>
        <v>0</v>
      </c>
      <c r="AL58" s="121"/>
      <c r="AM58" s="209">
        <f>M58-W58+AE58</f>
        <v>0</v>
      </c>
      <c r="AN58" s="122"/>
      <c r="AO58" s="40"/>
      <c r="AP58" s="123"/>
      <c r="AQ58" s="15"/>
      <c r="AR58" s="122"/>
      <c r="AS58" s="40"/>
      <c r="AT58" s="123"/>
      <c r="AU58" s="209">
        <f t="shared" si="7"/>
        <v>0</v>
      </c>
      <c r="AV58" s="121"/>
      <c r="AW58" s="209">
        <f t="shared" si="19"/>
        <v>0</v>
      </c>
      <c r="AX58" s="121"/>
      <c r="AY58" s="209">
        <f t="shared" si="8"/>
        <v>0</v>
      </c>
      <c r="AZ58" s="121"/>
      <c r="BA58" s="209">
        <f>(SUM(AI58,AK58,AM58)-AQ58)</f>
        <v>0</v>
      </c>
      <c r="BB58" s="119"/>
      <c r="BD58" s="120"/>
      <c r="BE58" s="13">
        <v>0</v>
      </c>
      <c r="BF58" s="124"/>
      <c r="BG58" s="13">
        <v>0</v>
      </c>
      <c r="BH58" s="124"/>
      <c r="BI58" s="13">
        <v>0</v>
      </c>
      <c r="BJ58" s="125"/>
      <c r="BK58" s="126"/>
      <c r="BL58" s="127"/>
      <c r="BM58" s="210">
        <f>$BE58*$I58</f>
        <v>0</v>
      </c>
      <c r="BN58" s="124"/>
      <c r="BO58" s="210">
        <f>$BG58*$K58</f>
        <v>0</v>
      </c>
      <c r="BP58" s="124"/>
      <c r="BQ58" s="210">
        <f>$BI58*$M58</f>
        <v>0</v>
      </c>
      <c r="BR58" s="119"/>
      <c r="BU58" s="18"/>
      <c r="BV58" s="18"/>
      <c r="BW58" s="18"/>
      <c r="BX58" s="18"/>
      <c r="BY58" s="18"/>
      <c r="BZ58" s="18"/>
      <c r="CA58" s="18"/>
      <c r="CB58" s="18"/>
      <c r="CC58" s="18"/>
      <c r="CG58" s="18"/>
      <c r="CH58" s="18"/>
      <c r="CI58" s="18"/>
      <c r="CJ58" s="18"/>
      <c r="CK58" s="18"/>
      <c r="CL58" s="18"/>
      <c r="CP58" s="46"/>
      <c r="CQ58" s="46"/>
      <c r="CR58" s="46"/>
      <c r="CS58" s="130"/>
      <c r="CT58" s="209">
        <f t="shared" si="24"/>
        <v>0</v>
      </c>
      <c r="CU58" s="213">
        <f t="shared" si="24"/>
        <v>0</v>
      </c>
      <c r="CV58" s="209">
        <f t="shared" si="25"/>
        <v>0</v>
      </c>
      <c r="CW58" s="213">
        <f t="shared" si="25"/>
        <v>0</v>
      </c>
      <c r="CX58" s="214">
        <f t="shared" si="26"/>
        <v>0</v>
      </c>
      <c r="CY58" s="215">
        <f t="shared" si="26"/>
        <v>0</v>
      </c>
      <c r="CZ58" s="216" t="str">
        <f>IF(O58&gt;0, ((CT58*#REF!)+(CV58*#REF!)+(CX58*#REF!)),"")</f>
        <v/>
      </c>
      <c r="DA58" s="133"/>
      <c r="DB58" s="209">
        <f t="shared" si="12"/>
        <v>0</v>
      </c>
      <c r="DC58" s="131"/>
      <c r="DD58" s="209">
        <f t="shared" si="13"/>
        <v>0</v>
      </c>
      <c r="DE58" s="131"/>
      <c r="DF58" s="209">
        <f t="shared" si="14"/>
        <v>0</v>
      </c>
      <c r="DG58" s="134"/>
      <c r="DH58" s="216" t="str">
        <f t="shared" si="27"/>
        <v/>
      </c>
      <c r="DI58" s="216" t="e">
        <f t="shared" si="29"/>
        <v>#VALUE!</v>
      </c>
      <c r="DJ58" s="216">
        <f t="shared" si="30"/>
        <v>0</v>
      </c>
      <c r="DK58" s="40"/>
      <c r="DL58" s="40"/>
      <c r="DM58" s="130"/>
      <c r="DN58" s="217">
        <f t="shared" si="15"/>
        <v>0</v>
      </c>
      <c r="DO58" s="135"/>
      <c r="DP58" s="217">
        <f t="shared" si="16"/>
        <v>0</v>
      </c>
      <c r="DQ58" s="135"/>
      <c r="DR58" s="217">
        <f t="shared" si="17"/>
        <v>0</v>
      </c>
      <c r="DS58" s="136"/>
      <c r="DT58" s="218" t="str">
        <f t="shared" si="28"/>
        <v/>
      </c>
      <c r="DU58" s="218" t="str">
        <f t="shared" si="31"/>
        <v/>
      </c>
      <c r="DV58" s="126"/>
      <c r="DW58" s="127"/>
      <c r="DX58" s="124"/>
      <c r="DY58" s="124"/>
      <c r="DZ58" s="13"/>
      <c r="EA58" s="119"/>
      <c r="EC58" s="120"/>
      <c r="ED58" s="5"/>
      <c r="EE58" s="121"/>
      <c r="EF58" s="5"/>
      <c r="EG58" s="121"/>
      <c r="EH58" s="5"/>
      <c r="EI58" s="119"/>
      <c r="EK58" s="120"/>
      <c r="EL58" s="17">
        <v>0</v>
      </c>
      <c r="EM58" s="137"/>
      <c r="EN58" s="17">
        <v>0</v>
      </c>
      <c r="EO58" s="137"/>
      <c r="EP58" s="17">
        <v>0</v>
      </c>
      <c r="EQ58" s="125"/>
      <c r="ER58" s="126"/>
      <c r="ES58" s="127"/>
      <c r="ET58" s="219">
        <f t="shared" si="18"/>
        <v>0</v>
      </c>
      <c r="EU58" s="125"/>
      <c r="EV58" s="126"/>
      <c r="EW58" s="127"/>
      <c r="EX58" s="220">
        <f>IFERROR((SUM($DN58:DR58)-SUM($BM58:$BQ58)+$DZ58+$ET58)," ")</f>
        <v>0</v>
      </c>
      <c r="EY58" s="119"/>
    </row>
    <row r="59" spans="1:155" ht="5.15" customHeight="1" x14ac:dyDescent="0.35">
      <c r="A59" s="115"/>
      <c r="B59" s="32"/>
      <c r="C59" s="46"/>
      <c r="D59" s="32"/>
      <c r="E59" s="32"/>
      <c r="F59" s="36"/>
      <c r="H59" s="29"/>
      <c r="I59" s="139"/>
      <c r="J59" s="139"/>
      <c r="K59" s="139"/>
      <c r="L59" s="139"/>
      <c r="M59" s="139"/>
      <c r="N59" s="139"/>
      <c r="O59" s="121"/>
      <c r="P59" s="140"/>
      <c r="Q59" s="141"/>
      <c r="R59" s="142"/>
      <c r="S59" s="139"/>
      <c r="T59" s="139"/>
      <c r="U59" s="139"/>
      <c r="V59" s="139"/>
      <c r="W59" s="139"/>
      <c r="X59" s="140"/>
      <c r="Y59" s="141"/>
      <c r="Z59" s="142"/>
      <c r="AA59" s="139"/>
      <c r="AB59" s="139"/>
      <c r="AC59" s="139"/>
      <c r="AD59" s="139"/>
      <c r="AE59" s="139"/>
      <c r="AF59" s="140"/>
      <c r="AG59" s="141"/>
      <c r="AH59" s="142"/>
      <c r="AI59" s="121"/>
      <c r="AJ59" s="139"/>
      <c r="AK59" s="121"/>
      <c r="AL59" s="139"/>
      <c r="AM59" s="121"/>
      <c r="AN59" s="140"/>
      <c r="AO59" s="141"/>
      <c r="AP59" s="142"/>
      <c r="AQ59" s="139"/>
      <c r="AR59" s="140"/>
      <c r="AS59" s="141"/>
      <c r="AT59" s="142"/>
      <c r="AU59" s="121"/>
      <c r="AV59" s="139"/>
      <c r="AW59" s="121"/>
      <c r="AX59" s="139"/>
      <c r="AY59" s="121"/>
      <c r="AZ59" s="139"/>
      <c r="BA59" s="121"/>
      <c r="BB59" s="36"/>
      <c r="BD59" s="29"/>
      <c r="BE59" s="143"/>
      <c r="BF59" s="143"/>
      <c r="BG59" s="143"/>
      <c r="BH59" s="143"/>
      <c r="BI59" s="143"/>
      <c r="BJ59" s="144"/>
      <c r="BK59" s="145"/>
      <c r="BL59" s="146"/>
      <c r="BM59" s="124"/>
      <c r="BN59" s="143"/>
      <c r="BO59" s="124"/>
      <c r="BP59" s="143"/>
      <c r="BQ59" s="124"/>
      <c r="BR59" s="36"/>
      <c r="BU59" s="92"/>
      <c r="BV59" s="92"/>
      <c r="BW59" s="92"/>
      <c r="BX59" s="92"/>
      <c r="BY59" s="92"/>
      <c r="BZ59" s="92"/>
      <c r="CA59" s="92"/>
      <c r="CB59" s="92"/>
      <c r="CC59" s="92"/>
      <c r="CG59" s="92"/>
      <c r="CH59" s="92"/>
      <c r="CI59" s="92"/>
      <c r="CJ59" s="92"/>
      <c r="CK59" s="92"/>
      <c r="CL59" s="92"/>
      <c r="CP59" s="32"/>
      <c r="CQ59" s="32"/>
      <c r="CR59" s="32"/>
      <c r="CS59" s="74"/>
      <c r="CT59" s="149"/>
      <c r="CU59" s="149"/>
      <c r="CV59" s="149"/>
      <c r="CW59" s="149"/>
      <c r="CX59" s="149"/>
      <c r="CY59" s="134"/>
      <c r="CZ59" s="216" t="str">
        <f>IF(O59&gt;0, ((CT59*#REF!)+(CV59*#REF!)+(CX59*#REF!)),"")</f>
        <v/>
      </c>
      <c r="DA59" s="151"/>
      <c r="DB59" s="149"/>
      <c r="DC59" s="149"/>
      <c r="DD59" s="149"/>
      <c r="DE59" s="149"/>
      <c r="DF59" s="149"/>
      <c r="DG59" s="134"/>
      <c r="DH59" s="40"/>
      <c r="DI59" s="40"/>
      <c r="DJ59" s="40"/>
      <c r="DK59" s="40"/>
      <c r="DL59" s="40"/>
      <c r="DM59" s="74"/>
      <c r="DN59" s="152"/>
      <c r="DO59" s="152"/>
      <c r="DP59" s="152"/>
      <c r="DQ59" s="152"/>
      <c r="DR59" s="152"/>
      <c r="DS59" s="136"/>
      <c r="DT59" s="218" t="str">
        <f t="shared" si="28"/>
        <v/>
      </c>
      <c r="DU59" s="218" t="str">
        <f t="shared" si="31"/>
        <v/>
      </c>
      <c r="DV59" s="145"/>
      <c r="DW59" s="146"/>
      <c r="DX59" s="143"/>
      <c r="DY59" s="143"/>
      <c r="DZ59" s="153"/>
      <c r="EA59" s="36"/>
      <c r="EC59" s="29"/>
      <c r="ED59" s="139"/>
      <c r="EE59" s="139"/>
      <c r="EF59" s="139"/>
      <c r="EG59" s="139"/>
      <c r="EH59" s="139"/>
      <c r="EI59" s="36"/>
      <c r="EK59" s="29"/>
      <c r="EL59" s="143"/>
      <c r="EM59" s="143"/>
      <c r="EN59" s="143"/>
      <c r="EO59" s="143"/>
      <c r="EP59" s="143"/>
      <c r="EQ59" s="144"/>
      <c r="ER59" s="145"/>
      <c r="ES59" s="146"/>
      <c r="ET59" s="163"/>
      <c r="EU59" s="144"/>
      <c r="EV59" s="145"/>
      <c r="EW59" s="146"/>
      <c r="EX59" s="155"/>
      <c r="EY59" s="36"/>
    </row>
    <row r="60" spans="1:155" s="92" customFormat="1" x14ac:dyDescent="0.35">
      <c r="A60" s="118"/>
      <c r="B60" s="46"/>
      <c r="C60" s="243" t="str">
        <f>IF(E60="","",C58+1)</f>
        <v/>
      </c>
      <c r="D60" s="46"/>
      <c r="E60" s="4"/>
      <c r="F60" s="119"/>
      <c r="H60" s="120"/>
      <c r="I60" s="15"/>
      <c r="J60" s="121"/>
      <c r="K60" s="15"/>
      <c r="L60" s="121"/>
      <c r="M60" s="15"/>
      <c r="N60" s="121"/>
      <c r="O60" s="209">
        <f t="shared" si="4"/>
        <v>0</v>
      </c>
      <c r="P60" s="122"/>
      <c r="Q60" s="40"/>
      <c r="R60" s="123"/>
      <c r="S60" s="15"/>
      <c r="T60" s="121"/>
      <c r="U60" s="15"/>
      <c r="V60" s="121"/>
      <c r="W60" s="15"/>
      <c r="X60" s="122"/>
      <c r="Y60" s="40"/>
      <c r="Z60" s="123"/>
      <c r="AA60" s="15"/>
      <c r="AB60" s="121"/>
      <c r="AC60" s="15"/>
      <c r="AD60" s="121"/>
      <c r="AE60" s="15"/>
      <c r="AF60" s="122"/>
      <c r="AG60" s="40"/>
      <c r="AH60" s="123"/>
      <c r="AI60" s="209">
        <f t="shared" si="5"/>
        <v>0</v>
      </c>
      <c r="AJ60" s="121"/>
      <c r="AK60" s="209">
        <f t="shared" si="6"/>
        <v>0</v>
      </c>
      <c r="AL60" s="121"/>
      <c r="AM60" s="209">
        <f>M60-W60+AE60</f>
        <v>0</v>
      </c>
      <c r="AN60" s="122"/>
      <c r="AO60" s="40"/>
      <c r="AP60" s="123"/>
      <c r="AQ60" s="15"/>
      <c r="AR60" s="122"/>
      <c r="AS60" s="40"/>
      <c r="AT60" s="123"/>
      <c r="AU60" s="209">
        <f t="shared" si="7"/>
        <v>0</v>
      </c>
      <c r="AV60" s="121"/>
      <c r="AW60" s="209">
        <f t="shared" si="19"/>
        <v>0</v>
      </c>
      <c r="AX60" s="121"/>
      <c r="AY60" s="209">
        <f t="shared" si="8"/>
        <v>0</v>
      </c>
      <c r="AZ60" s="121"/>
      <c r="BA60" s="209">
        <f>(SUM(AI60,AK60,AM60)-AQ60)</f>
        <v>0</v>
      </c>
      <c r="BB60" s="119"/>
      <c r="BD60" s="120"/>
      <c r="BE60" s="13">
        <v>0</v>
      </c>
      <c r="BF60" s="124"/>
      <c r="BG60" s="13">
        <v>0</v>
      </c>
      <c r="BH60" s="124"/>
      <c r="BI60" s="13">
        <v>0</v>
      </c>
      <c r="BJ60" s="125"/>
      <c r="BK60" s="126"/>
      <c r="BL60" s="127"/>
      <c r="BM60" s="210">
        <f>$BE60*$I60</f>
        <v>0</v>
      </c>
      <c r="BN60" s="124"/>
      <c r="BO60" s="210">
        <f>$BG60*$K60</f>
        <v>0</v>
      </c>
      <c r="BP60" s="124"/>
      <c r="BQ60" s="210">
        <f>$BI60*$M60</f>
        <v>0</v>
      </c>
      <c r="BR60" s="119"/>
      <c r="BU60" s="18"/>
      <c r="BV60" s="18"/>
      <c r="BW60" s="18"/>
      <c r="BX60" s="18"/>
      <c r="BY60" s="18"/>
      <c r="BZ60" s="18"/>
      <c r="CA60" s="18"/>
      <c r="CB60" s="18"/>
      <c r="CC60" s="18"/>
      <c r="CG60" s="18"/>
      <c r="CH60" s="18"/>
      <c r="CI60" s="18"/>
      <c r="CJ60" s="18"/>
      <c r="CK60" s="18"/>
      <c r="CL60" s="18"/>
      <c r="CP60" s="46"/>
      <c r="CQ60" s="46"/>
      <c r="CR60" s="46"/>
      <c r="CS60" s="130"/>
      <c r="CT60" s="209">
        <f t="shared" ref="CT60:CU78" si="32">IF($AU60=0,0,ROUND(($BW$32*($AU60/$AU$218)),0))</f>
        <v>0</v>
      </c>
      <c r="CU60" s="213">
        <f t="shared" si="32"/>
        <v>0</v>
      </c>
      <c r="CV60" s="209">
        <f t="shared" ref="CV60:CW78" si="33">IF($AW60=0,0,ROUND(($BY$32*($AW60/$AW$218)),0))</f>
        <v>0</v>
      </c>
      <c r="CW60" s="213">
        <f t="shared" si="33"/>
        <v>0</v>
      </c>
      <c r="CX60" s="214">
        <f t="shared" ref="CX60:CY78" si="34">IF($AY60=0,0,ROUND(($CA$32*($AY60/$AY$218)),0))</f>
        <v>0</v>
      </c>
      <c r="CY60" s="215">
        <f t="shared" si="34"/>
        <v>0</v>
      </c>
      <c r="CZ60" s="216" t="str">
        <f>IF(O60&gt;0, ((CT60*#REF!)+(CV60*#REF!)+(CX60*#REF!)),"")</f>
        <v/>
      </c>
      <c r="DA60" s="133"/>
      <c r="DB60" s="209">
        <f t="shared" si="12"/>
        <v>0</v>
      </c>
      <c r="DC60" s="131"/>
      <c r="DD60" s="209">
        <f t="shared" si="13"/>
        <v>0</v>
      </c>
      <c r="DE60" s="131"/>
      <c r="DF60" s="209">
        <f t="shared" si="14"/>
        <v>0</v>
      </c>
      <c r="DG60" s="134"/>
      <c r="DH60" s="216" t="str">
        <f t="shared" si="27"/>
        <v/>
      </c>
      <c r="DI60" s="216" t="e">
        <f t="shared" si="29"/>
        <v>#VALUE!</v>
      </c>
      <c r="DJ60" s="216">
        <f t="shared" si="30"/>
        <v>0</v>
      </c>
      <c r="DK60" s="40"/>
      <c r="DL60" s="40"/>
      <c r="DM60" s="130"/>
      <c r="DN60" s="217">
        <f t="shared" si="15"/>
        <v>0</v>
      </c>
      <c r="DO60" s="135"/>
      <c r="DP60" s="217">
        <f t="shared" si="16"/>
        <v>0</v>
      </c>
      <c r="DQ60" s="135"/>
      <c r="DR60" s="217">
        <f t="shared" si="17"/>
        <v>0</v>
      </c>
      <c r="DS60" s="136"/>
      <c r="DT60" s="218" t="str">
        <f t="shared" si="28"/>
        <v/>
      </c>
      <c r="DU60" s="218" t="str">
        <f t="shared" si="31"/>
        <v/>
      </c>
      <c r="DV60" s="126"/>
      <c r="DW60" s="127"/>
      <c r="DX60" s="124"/>
      <c r="DY60" s="124"/>
      <c r="DZ60" s="13"/>
      <c r="EA60" s="119"/>
      <c r="EC60" s="120"/>
      <c r="ED60" s="5"/>
      <c r="EE60" s="121"/>
      <c r="EF60" s="5"/>
      <c r="EG60" s="121"/>
      <c r="EH60" s="5"/>
      <c r="EI60" s="119"/>
      <c r="EK60" s="120"/>
      <c r="EL60" s="17">
        <v>0</v>
      </c>
      <c r="EM60" s="137"/>
      <c r="EN60" s="17">
        <v>0</v>
      </c>
      <c r="EO60" s="137"/>
      <c r="EP60" s="17">
        <v>0</v>
      </c>
      <c r="EQ60" s="125"/>
      <c r="ER60" s="126"/>
      <c r="ES60" s="127"/>
      <c r="ET60" s="219">
        <f t="shared" si="18"/>
        <v>0</v>
      </c>
      <c r="EU60" s="125"/>
      <c r="EV60" s="126"/>
      <c r="EW60" s="127"/>
      <c r="EX60" s="220">
        <f>IFERROR((SUM($DN60:DR60)-SUM($BM60:$BQ60)+$DZ60+$ET60)," ")</f>
        <v>0</v>
      </c>
      <c r="EY60" s="119"/>
    </row>
    <row r="61" spans="1:155" ht="5.15" customHeight="1" x14ac:dyDescent="0.35">
      <c r="A61" s="115"/>
      <c r="B61" s="32"/>
      <c r="C61" s="46"/>
      <c r="D61" s="32"/>
      <c r="E61" s="32"/>
      <c r="F61" s="36"/>
      <c r="H61" s="29"/>
      <c r="I61" s="139"/>
      <c r="J61" s="139"/>
      <c r="K61" s="139"/>
      <c r="L61" s="139"/>
      <c r="M61" s="139"/>
      <c r="N61" s="139"/>
      <c r="O61" s="121"/>
      <c r="P61" s="140"/>
      <c r="Q61" s="141"/>
      <c r="R61" s="142"/>
      <c r="S61" s="139"/>
      <c r="T61" s="139"/>
      <c r="U61" s="139"/>
      <c r="V61" s="139"/>
      <c r="W61" s="139"/>
      <c r="X61" s="140"/>
      <c r="Y61" s="141"/>
      <c r="Z61" s="142"/>
      <c r="AA61" s="139"/>
      <c r="AB61" s="139"/>
      <c r="AC61" s="139"/>
      <c r="AD61" s="139"/>
      <c r="AE61" s="139"/>
      <c r="AF61" s="140"/>
      <c r="AG61" s="141"/>
      <c r="AH61" s="142"/>
      <c r="AI61" s="121"/>
      <c r="AJ61" s="139"/>
      <c r="AK61" s="121"/>
      <c r="AL61" s="139"/>
      <c r="AM61" s="121"/>
      <c r="AN61" s="140"/>
      <c r="AO61" s="141"/>
      <c r="AP61" s="142"/>
      <c r="AQ61" s="139"/>
      <c r="AR61" s="140"/>
      <c r="AS61" s="141"/>
      <c r="AT61" s="142"/>
      <c r="AU61" s="121"/>
      <c r="AV61" s="139"/>
      <c r="AW61" s="121"/>
      <c r="AX61" s="139"/>
      <c r="AY61" s="121"/>
      <c r="AZ61" s="139"/>
      <c r="BA61" s="121"/>
      <c r="BB61" s="36"/>
      <c r="BD61" s="29"/>
      <c r="BE61" s="143"/>
      <c r="BF61" s="143"/>
      <c r="BG61" s="143"/>
      <c r="BH61" s="143"/>
      <c r="BI61" s="143"/>
      <c r="BJ61" s="144"/>
      <c r="BK61" s="145"/>
      <c r="BL61" s="146"/>
      <c r="BM61" s="124"/>
      <c r="BN61" s="143"/>
      <c r="BO61" s="124"/>
      <c r="BP61" s="143"/>
      <c r="BQ61" s="124"/>
      <c r="BR61" s="36"/>
      <c r="BU61" s="92"/>
      <c r="BV61" s="92"/>
      <c r="BW61" s="92"/>
      <c r="BX61" s="92"/>
      <c r="BY61" s="92"/>
      <c r="BZ61" s="92"/>
      <c r="CA61" s="92"/>
      <c r="CB61" s="92"/>
      <c r="CC61" s="92"/>
      <c r="CG61" s="92"/>
      <c r="CH61" s="92"/>
      <c r="CI61" s="92"/>
      <c r="CJ61" s="92"/>
      <c r="CK61" s="92"/>
      <c r="CL61" s="92"/>
      <c r="CP61" s="32"/>
      <c r="CQ61" s="32"/>
      <c r="CR61" s="32"/>
      <c r="CS61" s="74"/>
      <c r="CT61" s="149"/>
      <c r="CU61" s="149"/>
      <c r="CV61" s="149"/>
      <c r="CW61" s="149"/>
      <c r="CX61" s="149"/>
      <c r="CY61" s="134"/>
      <c r="CZ61" s="216" t="str">
        <f>IF(O61&gt;0, ((CT61*#REF!)+(CV61*#REF!)+(CX61*#REF!)),"")</f>
        <v/>
      </c>
      <c r="DA61" s="151"/>
      <c r="DB61" s="149"/>
      <c r="DC61" s="149"/>
      <c r="DD61" s="149"/>
      <c r="DE61" s="149"/>
      <c r="DF61" s="149"/>
      <c r="DG61" s="134"/>
      <c r="DH61" s="40"/>
      <c r="DI61" s="40"/>
      <c r="DJ61" s="40"/>
      <c r="DK61" s="40"/>
      <c r="DL61" s="40"/>
      <c r="DM61" s="74"/>
      <c r="DN61" s="152"/>
      <c r="DO61" s="152"/>
      <c r="DP61" s="152"/>
      <c r="DQ61" s="152"/>
      <c r="DR61" s="152"/>
      <c r="DS61" s="136"/>
      <c r="DT61" s="218" t="str">
        <f t="shared" si="28"/>
        <v/>
      </c>
      <c r="DU61" s="218" t="str">
        <f t="shared" si="31"/>
        <v/>
      </c>
      <c r="DV61" s="145"/>
      <c r="DW61" s="146"/>
      <c r="DX61" s="143"/>
      <c r="DY61" s="143"/>
      <c r="DZ61" s="153"/>
      <c r="EA61" s="36"/>
      <c r="EC61" s="29"/>
      <c r="ED61" s="139"/>
      <c r="EE61" s="139"/>
      <c r="EF61" s="139"/>
      <c r="EG61" s="139"/>
      <c r="EH61" s="139"/>
      <c r="EI61" s="36"/>
      <c r="EK61" s="29"/>
      <c r="EL61" s="143"/>
      <c r="EM61" s="143"/>
      <c r="EN61" s="143"/>
      <c r="EO61" s="143"/>
      <c r="EP61" s="143"/>
      <c r="EQ61" s="144"/>
      <c r="ER61" s="145"/>
      <c r="ES61" s="146"/>
      <c r="ET61" s="163"/>
      <c r="EU61" s="144"/>
      <c r="EV61" s="145"/>
      <c r="EW61" s="146"/>
      <c r="EX61" s="155"/>
      <c r="EY61" s="36"/>
    </row>
    <row r="62" spans="1:155" s="92" customFormat="1" x14ac:dyDescent="0.35">
      <c r="A62" s="118"/>
      <c r="B62" s="46"/>
      <c r="C62" s="243" t="str">
        <f>IF(E62="","",C60+1)</f>
        <v/>
      </c>
      <c r="D62" s="46"/>
      <c r="E62" s="4"/>
      <c r="F62" s="119"/>
      <c r="H62" s="120"/>
      <c r="I62" s="15"/>
      <c r="J62" s="121"/>
      <c r="K62" s="15"/>
      <c r="L62" s="121"/>
      <c r="M62" s="15"/>
      <c r="N62" s="121"/>
      <c r="O62" s="209">
        <f t="shared" si="4"/>
        <v>0</v>
      </c>
      <c r="P62" s="122"/>
      <c r="Q62" s="40"/>
      <c r="R62" s="123"/>
      <c r="S62" s="15"/>
      <c r="T62" s="121"/>
      <c r="U62" s="15"/>
      <c r="V62" s="121"/>
      <c r="W62" s="15"/>
      <c r="X62" s="122"/>
      <c r="Y62" s="40"/>
      <c r="Z62" s="123"/>
      <c r="AA62" s="15"/>
      <c r="AB62" s="121"/>
      <c r="AC62" s="15"/>
      <c r="AD62" s="121"/>
      <c r="AE62" s="15"/>
      <c r="AF62" s="122"/>
      <c r="AG62" s="40"/>
      <c r="AH62" s="123"/>
      <c r="AI62" s="209">
        <f t="shared" si="5"/>
        <v>0</v>
      </c>
      <c r="AJ62" s="121"/>
      <c r="AK62" s="209">
        <f t="shared" si="6"/>
        <v>0</v>
      </c>
      <c r="AL62" s="121"/>
      <c r="AM62" s="209">
        <f>M62-W62+AE62</f>
        <v>0</v>
      </c>
      <c r="AN62" s="122"/>
      <c r="AO62" s="40"/>
      <c r="AP62" s="123"/>
      <c r="AQ62" s="15"/>
      <c r="AR62" s="122"/>
      <c r="AS62" s="40"/>
      <c r="AT62" s="123"/>
      <c r="AU62" s="209">
        <f t="shared" si="7"/>
        <v>0</v>
      </c>
      <c r="AV62" s="121"/>
      <c r="AW62" s="209">
        <f t="shared" si="19"/>
        <v>0</v>
      </c>
      <c r="AX62" s="121"/>
      <c r="AY62" s="209">
        <f t="shared" si="8"/>
        <v>0</v>
      </c>
      <c r="AZ62" s="121"/>
      <c r="BA62" s="209">
        <f>(SUM(AI62,AK62,AM62)-AQ62)</f>
        <v>0</v>
      </c>
      <c r="BB62" s="119"/>
      <c r="BD62" s="120"/>
      <c r="BE62" s="13">
        <v>0</v>
      </c>
      <c r="BF62" s="124"/>
      <c r="BG62" s="13">
        <v>0</v>
      </c>
      <c r="BH62" s="124"/>
      <c r="BI62" s="13">
        <v>0</v>
      </c>
      <c r="BJ62" s="125"/>
      <c r="BK62" s="126"/>
      <c r="BL62" s="127"/>
      <c r="BM62" s="210">
        <f>$BE62*$I62</f>
        <v>0</v>
      </c>
      <c r="BN62" s="124"/>
      <c r="BO62" s="210">
        <f>$BG62*$K62</f>
        <v>0</v>
      </c>
      <c r="BP62" s="124"/>
      <c r="BQ62" s="210">
        <f>$BI62*$M62</f>
        <v>0</v>
      </c>
      <c r="BR62" s="119"/>
      <c r="BU62" s="18"/>
      <c r="BV62" s="18"/>
      <c r="BW62" s="18"/>
      <c r="BX62" s="18"/>
      <c r="BY62" s="18"/>
      <c r="BZ62" s="18"/>
      <c r="CA62" s="18"/>
      <c r="CB62" s="18"/>
      <c r="CC62" s="18"/>
      <c r="CG62" s="18"/>
      <c r="CH62" s="18"/>
      <c r="CI62" s="18"/>
      <c r="CJ62" s="18"/>
      <c r="CK62" s="18"/>
      <c r="CL62" s="18"/>
      <c r="CP62" s="46"/>
      <c r="CQ62" s="46"/>
      <c r="CR62" s="46"/>
      <c r="CS62" s="130"/>
      <c r="CT62" s="209">
        <f t="shared" si="32"/>
        <v>0</v>
      </c>
      <c r="CU62" s="213">
        <f t="shared" si="32"/>
        <v>0</v>
      </c>
      <c r="CV62" s="209">
        <f t="shared" si="33"/>
        <v>0</v>
      </c>
      <c r="CW62" s="213">
        <f t="shared" si="33"/>
        <v>0</v>
      </c>
      <c r="CX62" s="214">
        <f t="shared" si="34"/>
        <v>0</v>
      </c>
      <c r="CY62" s="215">
        <f t="shared" si="34"/>
        <v>0</v>
      </c>
      <c r="CZ62" s="216" t="str">
        <f>IF(O62&gt;0, ((CT62*#REF!)+(CV62*#REF!)+(CX62*#REF!)),"")</f>
        <v/>
      </c>
      <c r="DA62" s="133"/>
      <c r="DB62" s="209">
        <f t="shared" si="12"/>
        <v>0</v>
      </c>
      <c r="DC62" s="131"/>
      <c r="DD62" s="209">
        <f t="shared" si="13"/>
        <v>0</v>
      </c>
      <c r="DE62" s="131"/>
      <c r="DF62" s="209">
        <f t="shared" si="14"/>
        <v>0</v>
      </c>
      <c r="DG62" s="134"/>
      <c r="DH62" s="216" t="str">
        <f t="shared" si="27"/>
        <v/>
      </c>
      <c r="DI62" s="216" t="e">
        <f t="shared" si="29"/>
        <v>#VALUE!</v>
      </c>
      <c r="DJ62" s="216">
        <f t="shared" si="30"/>
        <v>0</v>
      </c>
      <c r="DK62" s="40"/>
      <c r="DL62" s="40"/>
      <c r="DM62" s="130"/>
      <c r="DN62" s="217">
        <f t="shared" si="15"/>
        <v>0</v>
      </c>
      <c r="DO62" s="135"/>
      <c r="DP62" s="217">
        <f t="shared" si="16"/>
        <v>0</v>
      </c>
      <c r="DQ62" s="135"/>
      <c r="DR62" s="217">
        <f t="shared" si="17"/>
        <v>0</v>
      </c>
      <c r="DS62" s="136"/>
      <c r="DT62" s="218" t="str">
        <f t="shared" si="28"/>
        <v/>
      </c>
      <c r="DU62" s="218" t="str">
        <f t="shared" si="31"/>
        <v/>
      </c>
      <c r="DV62" s="126"/>
      <c r="DW62" s="127"/>
      <c r="DX62" s="124"/>
      <c r="DY62" s="124"/>
      <c r="DZ62" s="13"/>
      <c r="EA62" s="119"/>
      <c r="EC62" s="120"/>
      <c r="ED62" s="5"/>
      <c r="EE62" s="121"/>
      <c r="EF62" s="5"/>
      <c r="EG62" s="121"/>
      <c r="EH62" s="5"/>
      <c r="EI62" s="119"/>
      <c r="EK62" s="120"/>
      <c r="EL62" s="17">
        <v>0</v>
      </c>
      <c r="EM62" s="137"/>
      <c r="EN62" s="17">
        <v>0</v>
      </c>
      <c r="EO62" s="137"/>
      <c r="EP62" s="17">
        <v>0</v>
      </c>
      <c r="EQ62" s="125"/>
      <c r="ER62" s="126"/>
      <c r="ES62" s="127"/>
      <c r="ET62" s="219">
        <f t="shared" si="18"/>
        <v>0</v>
      </c>
      <c r="EU62" s="125"/>
      <c r="EV62" s="126"/>
      <c r="EW62" s="127"/>
      <c r="EX62" s="220">
        <f>IFERROR((SUM($DN62:DR62)-SUM($BM62:$BQ62)+$DZ62+$ET62)," ")</f>
        <v>0</v>
      </c>
      <c r="EY62" s="119"/>
    </row>
    <row r="63" spans="1:155" ht="5.15" customHeight="1" x14ac:dyDescent="0.35">
      <c r="A63" s="115"/>
      <c r="B63" s="32"/>
      <c r="C63" s="46"/>
      <c r="D63" s="32"/>
      <c r="E63" s="32"/>
      <c r="F63" s="36"/>
      <c r="H63" s="29"/>
      <c r="I63" s="139"/>
      <c r="J63" s="139"/>
      <c r="K63" s="139"/>
      <c r="L63" s="139"/>
      <c r="M63" s="139"/>
      <c r="N63" s="139"/>
      <c r="O63" s="121"/>
      <c r="P63" s="140"/>
      <c r="Q63" s="141"/>
      <c r="R63" s="142"/>
      <c r="S63" s="139"/>
      <c r="T63" s="139"/>
      <c r="U63" s="139"/>
      <c r="V63" s="139"/>
      <c r="W63" s="139"/>
      <c r="X63" s="140"/>
      <c r="Y63" s="141"/>
      <c r="Z63" s="142"/>
      <c r="AA63" s="139"/>
      <c r="AB63" s="139"/>
      <c r="AC63" s="139"/>
      <c r="AD63" s="139"/>
      <c r="AE63" s="139"/>
      <c r="AF63" s="140"/>
      <c r="AG63" s="141"/>
      <c r="AH63" s="142"/>
      <c r="AI63" s="121"/>
      <c r="AJ63" s="139"/>
      <c r="AK63" s="121"/>
      <c r="AL63" s="139"/>
      <c r="AM63" s="121"/>
      <c r="AN63" s="140"/>
      <c r="AO63" s="141"/>
      <c r="AP63" s="142"/>
      <c r="AQ63" s="139"/>
      <c r="AR63" s="140"/>
      <c r="AS63" s="141"/>
      <c r="AT63" s="142"/>
      <c r="AU63" s="121"/>
      <c r="AV63" s="139"/>
      <c r="AW63" s="121"/>
      <c r="AX63" s="139"/>
      <c r="AY63" s="121"/>
      <c r="AZ63" s="139"/>
      <c r="BA63" s="121"/>
      <c r="BB63" s="36"/>
      <c r="BD63" s="29"/>
      <c r="BE63" s="143"/>
      <c r="BF63" s="143"/>
      <c r="BG63" s="143"/>
      <c r="BH63" s="143"/>
      <c r="BI63" s="143"/>
      <c r="BJ63" s="144"/>
      <c r="BK63" s="145"/>
      <c r="BL63" s="146"/>
      <c r="BM63" s="124"/>
      <c r="BN63" s="143"/>
      <c r="BO63" s="124"/>
      <c r="BP63" s="143"/>
      <c r="BQ63" s="124"/>
      <c r="BR63" s="36"/>
      <c r="BU63" s="92"/>
      <c r="BV63" s="92"/>
      <c r="BW63" s="92"/>
      <c r="BX63" s="92"/>
      <c r="BY63" s="92"/>
      <c r="BZ63" s="92"/>
      <c r="CA63" s="92"/>
      <c r="CB63" s="92"/>
      <c r="CC63" s="92"/>
      <c r="CG63" s="92"/>
      <c r="CH63" s="92"/>
      <c r="CI63" s="92"/>
      <c r="CJ63" s="92"/>
      <c r="CK63" s="92"/>
      <c r="CL63" s="92"/>
      <c r="CP63" s="32"/>
      <c r="CQ63" s="32"/>
      <c r="CR63" s="32"/>
      <c r="CS63" s="74"/>
      <c r="CT63" s="149"/>
      <c r="CU63" s="149"/>
      <c r="CV63" s="149"/>
      <c r="CW63" s="149"/>
      <c r="CX63" s="149"/>
      <c r="CY63" s="134"/>
      <c r="CZ63" s="216" t="str">
        <f>IF(O63&gt;0, ((CT63*#REF!)+(CV63*#REF!)+(CX63*#REF!)),"")</f>
        <v/>
      </c>
      <c r="DA63" s="151"/>
      <c r="DB63" s="149"/>
      <c r="DC63" s="149"/>
      <c r="DD63" s="149"/>
      <c r="DE63" s="149"/>
      <c r="DF63" s="149"/>
      <c r="DG63" s="134"/>
      <c r="DH63" s="40"/>
      <c r="DI63" s="40"/>
      <c r="DJ63" s="40"/>
      <c r="DK63" s="40"/>
      <c r="DL63" s="40"/>
      <c r="DM63" s="74"/>
      <c r="DN63" s="152"/>
      <c r="DO63" s="152"/>
      <c r="DP63" s="152"/>
      <c r="DQ63" s="152"/>
      <c r="DR63" s="152"/>
      <c r="DS63" s="136"/>
      <c r="DT63" s="218" t="str">
        <f t="shared" si="28"/>
        <v/>
      </c>
      <c r="DU63" s="218" t="str">
        <f t="shared" si="31"/>
        <v/>
      </c>
      <c r="DV63" s="145"/>
      <c r="DW63" s="146"/>
      <c r="DX63" s="143"/>
      <c r="DY63" s="143"/>
      <c r="DZ63" s="153"/>
      <c r="EA63" s="36"/>
      <c r="EC63" s="29"/>
      <c r="ED63" s="139"/>
      <c r="EE63" s="139"/>
      <c r="EF63" s="139"/>
      <c r="EG63" s="139"/>
      <c r="EH63" s="139"/>
      <c r="EI63" s="36"/>
      <c r="EK63" s="29"/>
      <c r="EL63" s="143"/>
      <c r="EM63" s="143"/>
      <c r="EN63" s="143"/>
      <c r="EO63" s="143"/>
      <c r="EP63" s="143"/>
      <c r="EQ63" s="144"/>
      <c r="ER63" s="145"/>
      <c r="ES63" s="146"/>
      <c r="ET63" s="163"/>
      <c r="EU63" s="144"/>
      <c r="EV63" s="145"/>
      <c r="EW63" s="146"/>
      <c r="EX63" s="155"/>
      <c r="EY63" s="36"/>
    </row>
    <row r="64" spans="1:155" s="92" customFormat="1" x14ac:dyDescent="0.35">
      <c r="A64" s="118"/>
      <c r="B64" s="46"/>
      <c r="C64" s="243" t="str">
        <f>IF(E64="","",C62+1)</f>
        <v/>
      </c>
      <c r="D64" s="46"/>
      <c r="E64" s="4"/>
      <c r="F64" s="119"/>
      <c r="H64" s="120"/>
      <c r="I64" s="15"/>
      <c r="J64" s="121"/>
      <c r="K64" s="15"/>
      <c r="L64" s="121"/>
      <c r="M64" s="15"/>
      <c r="N64" s="121"/>
      <c r="O64" s="209">
        <f t="shared" si="4"/>
        <v>0</v>
      </c>
      <c r="P64" s="122"/>
      <c r="Q64" s="40"/>
      <c r="R64" s="123"/>
      <c r="S64" s="15"/>
      <c r="T64" s="121"/>
      <c r="U64" s="15"/>
      <c r="V64" s="121"/>
      <c r="W64" s="15"/>
      <c r="X64" s="122"/>
      <c r="Y64" s="40"/>
      <c r="Z64" s="123"/>
      <c r="AA64" s="15"/>
      <c r="AB64" s="121"/>
      <c r="AC64" s="15"/>
      <c r="AD64" s="121"/>
      <c r="AE64" s="15"/>
      <c r="AF64" s="122"/>
      <c r="AG64" s="40"/>
      <c r="AH64" s="123"/>
      <c r="AI64" s="209">
        <f t="shared" si="5"/>
        <v>0</v>
      </c>
      <c r="AJ64" s="121"/>
      <c r="AK64" s="209">
        <f t="shared" si="6"/>
        <v>0</v>
      </c>
      <c r="AL64" s="121"/>
      <c r="AM64" s="209">
        <f>M64-W64+AE64</f>
        <v>0</v>
      </c>
      <c r="AN64" s="122"/>
      <c r="AO64" s="40"/>
      <c r="AP64" s="123"/>
      <c r="AQ64" s="15"/>
      <c r="AR64" s="122"/>
      <c r="AS64" s="40"/>
      <c r="AT64" s="123"/>
      <c r="AU64" s="209">
        <f t="shared" si="7"/>
        <v>0</v>
      </c>
      <c r="AV64" s="121"/>
      <c r="AW64" s="209">
        <f t="shared" si="19"/>
        <v>0</v>
      </c>
      <c r="AX64" s="121"/>
      <c r="AY64" s="209">
        <f t="shared" si="8"/>
        <v>0</v>
      </c>
      <c r="AZ64" s="121"/>
      <c r="BA64" s="209">
        <f>(SUM(AI64,AK64,AM64)-AQ64)</f>
        <v>0</v>
      </c>
      <c r="BB64" s="119"/>
      <c r="BD64" s="120"/>
      <c r="BE64" s="13">
        <v>0</v>
      </c>
      <c r="BF64" s="124"/>
      <c r="BG64" s="13">
        <v>0</v>
      </c>
      <c r="BH64" s="124"/>
      <c r="BI64" s="13">
        <v>0</v>
      </c>
      <c r="BJ64" s="125"/>
      <c r="BK64" s="126"/>
      <c r="BL64" s="127"/>
      <c r="BM64" s="210">
        <f>$BE64*$I64</f>
        <v>0</v>
      </c>
      <c r="BN64" s="124"/>
      <c r="BO64" s="210">
        <f>$BG64*$K64</f>
        <v>0</v>
      </c>
      <c r="BP64" s="124"/>
      <c r="BQ64" s="210">
        <f>$BI64*$M64</f>
        <v>0</v>
      </c>
      <c r="BR64" s="119"/>
      <c r="BU64" s="18"/>
      <c r="BV64" s="18"/>
      <c r="BW64" s="18"/>
      <c r="BX64" s="18"/>
      <c r="BY64" s="18"/>
      <c r="BZ64" s="18"/>
      <c r="CA64" s="18"/>
      <c r="CB64" s="18"/>
      <c r="CC64" s="18"/>
      <c r="CG64" s="18"/>
      <c r="CH64" s="18"/>
      <c r="CI64" s="18"/>
      <c r="CJ64" s="18"/>
      <c r="CK64" s="18"/>
      <c r="CL64" s="18"/>
      <c r="CP64" s="46"/>
      <c r="CQ64" s="46"/>
      <c r="CR64" s="46"/>
      <c r="CS64" s="130"/>
      <c r="CT64" s="209">
        <f t="shared" si="32"/>
        <v>0</v>
      </c>
      <c r="CU64" s="213">
        <f t="shared" si="32"/>
        <v>0</v>
      </c>
      <c r="CV64" s="209">
        <f t="shared" si="33"/>
        <v>0</v>
      </c>
      <c r="CW64" s="213">
        <f t="shared" si="33"/>
        <v>0</v>
      </c>
      <c r="CX64" s="214">
        <f t="shared" si="34"/>
        <v>0</v>
      </c>
      <c r="CY64" s="215">
        <f t="shared" si="34"/>
        <v>0</v>
      </c>
      <c r="CZ64" s="216" t="str">
        <f>IF(O64&gt;0, ((CT64*#REF!)+(CV64*#REF!)+(CX64*#REF!)),"")</f>
        <v/>
      </c>
      <c r="DA64" s="133"/>
      <c r="DB64" s="209">
        <f t="shared" si="12"/>
        <v>0</v>
      </c>
      <c r="DC64" s="131"/>
      <c r="DD64" s="209">
        <f t="shared" si="13"/>
        <v>0</v>
      </c>
      <c r="DE64" s="131"/>
      <c r="DF64" s="209">
        <f t="shared" si="14"/>
        <v>0</v>
      </c>
      <c r="DG64" s="134"/>
      <c r="DH64" s="216" t="str">
        <f t="shared" si="27"/>
        <v/>
      </c>
      <c r="DI64" s="216" t="e">
        <f t="shared" si="29"/>
        <v>#VALUE!</v>
      </c>
      <c r="DJ64" s="216">
        <f t="shared" si="30"/>
        <v>0</v>
      </c>
      <c r="DK64" s="40"/>
      <c r="DL64" s="40"/>
      <c r="DM64" s="130"/>
      <c r="DN64" s="217">
        <f t="shared" si="15"/>
        <v>0</v>
      </c>
      <c r="DO64" s="135"/>
      <c r="DP64" s="217">
        <f t="shared" si="16"/>
        <v>0</v>
      </c>
      <c r="DQ64" s="135"/>
      <c r="DR64" s="217">
        <f t="shared" si="17"/>
        <v>0</v>
      </c>
      <c r="DS64" s="136"/>
      <c r="DT64" s="218" t="str">
        <f t="shared" si="28"/>
        <v/>
      </c>
      <c r="DU64" s="218" t="str">
        <f t="shared" si="31"/>
        <v/>
      </c>
      <c r="DV64" s="126"/>
      <c r="DW64" s="127"/>
      <c r="DX64" s="124"/>
      <c r="DY64" s="124"/>
      <c r="DZ64" s="13"/>
      <c r="EA64" s="119"/>
      <c r="EC64" s="120"/>
      <c r="ED64" s="5"/>
      <c r="EE64" s="121"/>
      <c r="EF64" s="5"/>
      <c r="EG64" s="121"/>
      <c r="EH64" s="5"/>
      <c r="EI64" s="119"/>
      <c r="EK64" s="120"/>
      <c r="EL64" s="17">
        <v>0</v>
      </c>
      <c r="EM64" s="137"/>
      <c r="EN64" s="17">
        <v>0</v>
      </c>
      <c r="EO64" s="137"/>
      <c r="EP64" s="17">
        <v>0</v>
      </c>
      <c r="EQ64" s="125"/>
      <c r="ER64" s="126"/>
      <c r="ES64" s="127"/>
      <c r="ET64" s="219">
        <f t="shared" si="18"/>
        <v>0</v>
      </c>
      <c r="EU64" s="125"/>
      <c r="EV64" s="126"/>
      <c r="EW64" s="127"/>
      <c r="EX64" s="220">
        <f>IFERROR((SUM($DN64:DR64)-SUM($BM64:$BQ64)+$DZ64+$ET64)," ")</f>
        <v>0</v>
      </c>
      <c r="EY64" s="119"/>
    </row>
    <row r="65" spans="1:155" ht="5.15" customHeight="1" x14ac:dyDescent="0.35">
      <c r="A65" s="115"/>
      <c r="B65" s="32"/>
      <c r="C65" s="46"/>
      <c r="D65" s="32"/>
      <c r="E65" s="32"/>
      <c r="F65" s="36"/>
      <c r="H65" s="29"/>
      <c r="I65" s="139"/>
      <c r="J65" s="139"/>
      <c r="K65" s="139"/>
      <c r="L65" s="139"/>
      <c r="M65" s="139"/>
      <c r="N65" s="139"/>
      <c r="O65" s="121"/>
      <c r="P65" s="140"/>
      <c r="Q65" s="141"/>
      <c r="R65" s="142"/>
      <c r="S65" s="139"/>
      <c r="T65" s="139"/>
      <c r="U65" s="139"/>
      <c r="V65" s="139"/>
      <c r="W65" s="139"/>
      <c r="X65" s="140"/>
      <c r="Y65" s="141"/>
      <c r="Z65" s="142"/>
      <c r="AA65" s="139"/>
      <c r="AB65" s="139"/>
      <c r="AC65" s="139"/>
      <c r="AD65" s="139"/>
      <c r="AE65" s="139"/>
      <c r="AF65" s="140"/>
      <c r="AG65" s="141"/>
      <c r="AH65" s="142"/>
      <c r="AI65" s="121"/>
      <c r="AJ65" s="139"/>
      <c r="AK65" s="121"/>
      <c r="AL65" s="139"/>
      <c r="AM65" s="121"/>
      <c r="AN65" s="140"/>
      <c r="AO65" s="141"/>
      <c r="AP65" s="142"/>
      <c r="AQ65" s="139"/>
      <c r="AR65" s="140"/>
      <c r="AS65" s="141"/>
      <c r="AT65" s="142"/>
      <c r="AU65" s="121"/>
      <c r="AV65" s="139"/>
      <c r="AW65" s="121"/>
      <c r="AX65" s="139"/>
      <c r="AY65" s="121"/>
      <c r="AZ65" s="139"/>
      <c r="BA65" s="121"/>
      <c r="BB65" s="36"/>
      <c r="BD65" s="29"/>
      <c r="BE65" s="143"/>
      <c r="BF65" s="143"/>
      <c r="BG65" s="143"/>
      <c r="BH65" s="143"/>
      <c r="BI65" s="143"/>
      <c r="BJ65" s="144"/>
      <c r="BK65" s="145"/>
      <c r="BL65" s="146"/>
      <c r="BM65" s="124"/>
      <c r="BN65" s="143"/>
      <c r="BO65" s="124"/>
      <c r="BP65" s="143"/>
      <c r="BQ65" s="124"/>
      <c r="BR65" s="36"/>
      <c r="BU65" s="92"/>
      <c r="BV65" s="92"/>
      <c r="BW65" s="92"/>
      <c r="BX65" s="92"/>
      <c r="BY65" s="92"/>
      <c r="BZ65" s="92"/>
      <c r="CA65" s="92"/>
      <c r="CB65" s="92"/>
      <c r="CC65" s="92"/>
      <c r="CG65" s="92"/>
      <c r="CH65" s="92"/>
      <c r="CI65" s="92"/>
      <c r="CJ65" s="92"/>
      <c r="CK65" s="92"/>
      <c r="CL65" s="92"/>
      <c r="CP65" s="32"/>
      <c r="CQ65" s="32"/>
      <c r="CR65" s="32"/>
      <c r="CS65" s="74"/>
      <c r="CT65" s="149"/>
      <c r="CU65" s="149"/>
      <c r="CV65" s="149"/>
      <c r="CW65" s="149"/>
      <c r="CX65" s="149"/>
      <c r="CY65" s="134"/>
      <c r="CZ65" s="216" t="str">
        <f>IF(O65&gt;0, ((CT65*#REF!)+(CV65*#REF!)+(CX65*#REF!)),"")</f>
        <v/>
      </c>
      <c r="DA65" s="151"/>
      <c r="DB65" s="149"/>
      <c r="DC65" s="149"/>
      <c r="DD65" s="149"/>
      <c r="DE65" s="149"/>
      <c r="DF65" s="149"/>
      <c r="DG65" s="134"/>
      <c r="DH65" s="40"/>
      <c r="DI65" s="40"/>
      <c r="DJ65" s="40"/>
      <c r="DK65" s="40"/>
      <c r="DL65" s="40"/>
      <c r="DM65" s="74"/>
      <c r="DN65" s="152"/>
      <c r="DO65" s="152"/>
      <c r="DP65" s="152"/>
      <c r="DQ65" s="152"/>
      <c r="DR65" s="152"/>
      <c r="DS65" s="136"/>
      <c r="DT65" s="218" t="str">
        <f t="shared" si="28"/>
        <v/>
      </c>
      <c r="DU65" s="218" t="str">
        <f t="shared" si="31"/>
        <v/>
      </c>
      <c r="DV65" s="145"/>
      <c r="DW65" s="146"/>
      <c r="DX65" s="143"/>
      <c r="DY65" s="143"/>
      <c r="DZ65" s="153"/>
      <c r="EA65" s="36"/>
      <c r="EC65" s="29"/>
      <c r="ED65" s="139"/>
      <c r="EE65" s="139"/>
      <c r="EF65" s="139"/>
      <c r="EG65" s="139"/>
      <c r="EH65" s="139"/>
      <c r="EI65" s="36"/>
      <c r="EK65" s="29"/>
      <c r="EL65" s="143"/>
      <c r="EM65" s="143"/>
      <c r="EN65" s="143"/>
      <c r="EO65" s="143"/>
      <c r="EP65" s="143"/>
      <c r="EQ65" s="144"/>
      <c r="ER65" s="145"/>
      <c r="ES65" s="146"/>
      <c r="ET65" s="163"/>
      <c r="EU65" s="144"/>
      <c r="EV65" s="145"/>
      <c r="EW65" s="146"/>
      <c r="EX65" s="155"/>
      <c r="EY65" s="36"/>
    </row>
    <row r="66" spans="1:155" s="92" customFormat="1" x14ac:dyDescent="0.35">
      <c r="A66" s="118"/>
      <c r="B66" s="46"/>
      <c r="C66" s="243" t="str">
        <f>IF(E66="","",C64+1)</f>
        <v/>
      </c>
      <c r="D66" s="46"/>
      <c r="E66" s="4"/>
      <c r="F66" s="119"/>
      <c r="H66" s="120"/>
      <c r="I66" s="15"/>
      <c r="J66" s="121"/>
      <c r="K66" s="15"/>
      <c r="L66" s="121"/>
      <c r="M66" s="15"/>
      <c r="N66" s="121"/>
      <c r="O66" s="209">
        <f t="shared" si="4"/>
        <v>0</v>
      </c>
      <c r="P66" s="122"/>
      <c r="Q66" s="40"/>
      <c r="R66" s="123"/>
      <c r="S66" s="15"/>
      <c r="T66" s="121"/>
      <c r="U66" s="15"/>
      <c r="V66" s="121"/>
      <c r="W66" s="15"/>
      <c r="X66" s="122"/>
      <c r="Y66" s="40"/>
      <c r="Z66" s="123"/>
      <c r="AA66" s="15"/>
      <c r="AB66" s="121"/>
      <c r="AC66" s="15"/>
      <c r="AD66" s="121"/>
      <c r="AE66" s="15"/>
      <c r="AF66" s="122"/>
      <c r="AG66" s="40"/>
      <c r="AH66" s="123"/>
      <c r="AI66" s="209">
        <f t="shared" si="5"/>
        <v>0</v>
      </c>
      <c r="AJ66" s="121"/>
      <c r="AK66" s="209">
        <f t="shared" si="6"/>
        <v>0</v>
      </c>
      <c r="AL66" s="121"/>
      <c r="AM66" s="209">
        <f>M66-W66+AE66</f>
        <v>0</v>
      </c>
      <c r="AN66" s="122"/>
      <c r="AO66" s="40"/>
      <c r="AP66" s="123"/>
      <c r="AQ66" s="15"/>
      <c r="AR66" s="122"/>
      <c r="AS66" s="40"/>
      <c r="AT66" s="123"/>
      <c r="AU66" s="209">
        <f t="shared" si="7"/>
        <v>0</v>
      </c>
      <c r="AV66" s="121"/>
      <c r="AW66" s="209">
        <f t="shared" si="19"/>
        <v>0</v>
      </c>
      <c r="AX66" s="121"/>
      <c r="AY66" s="209">
        <f t="shared" si="8"/>
        <v>0</v>
      </c>
      <c r="AZ66" s="121"/>
      <c r="BA66" s="209">
        <f>(SUM(AI66,AK66,AM66)-AQ66)</f>
        <v>0</v>
      </c>
      <c r="BB66" s="119"/>
      <c r="BD66" s="120"/>
      <c r="BE66" s="13">
        <v>0</v>
      </c>
      <c r="BF66" s="124"/>
      <c r="BG66" s="13">
        <v>0</v>
      </c>
      <c r="BH66" s="124"/>
      <c r="BI66" s="13">
        <v>0</v>
      </c>
      <c r="BJ66" s="125"/>
      <c r="BK66" s="126"/>
      <c r="BL66" s="127"/>
      <c r="BM66" s="210">
        <f>$BE66*$I66</f>
        <v>0</v>
      </c>
      <c r="BN66" s="124"/>
      <c r="BO66" s="210">
        <f>$BG66*$K66</f>
        <v>0</v>
      </c>
      <c r="BP66" s="124"/>
      <c r="BQ66" s="210">
        <f>$BI66*$M66</f>
        <v>0</v>
      </c>
      <c r="BR66" s="119"/>
      <c r="BU66" s="18"/>
      <c r="BV66" s="18"/>
      <c r="BW66" s="18"/>
      <c r="BX66" s="18"/>
      <c r="BY66" s="18"/>
      <c r="BZ66" s="18"/>
      <c r="CA66" s="18"/>
      <c r="CB66" s="18"/>
      <c r="CC66" s="18"/>
      <c r="CG66" s="18"/>
      <c r="CH66" s="18"/>
      <c r="CI66" s="18"/>
      <c r="CJ66" s="18"/>
      <c r="CK66" s="18"/>
      <c r="CL66" s="18"/>
      <c r="CP66" s="46"/>
      <c r="CQ66" s="46"/>
      <c r="CR66" s="46"/>
      <c r="CS66" s="130"/>
      <c r="CT66" s="209">
        <f t="shared" si="32"/>
        <v>0</v>
      </c>
      <c r="CU66" s="213">
        <f t="shared" si="32"/>
        <v>0</v>
      </c>
      <c r="CV66" s="209">
        <f t="shared" si="33"/>
        <v>0</v>
      </c>
      <c r="CW66" s="213">
        <f t="shared" si="33"/>
        <v>0</v>
      </c>
      <c r="CX66" s="214">
        <f t="shared" si="34"/>
        <v>0</v>
      </c>
      <c r="CY66" s="215">
        <f t="shared" si="34"/>
        <v>0</v>
      </c>
      <c r="CZ66" s="216" t="str">
        <f>IF(O66&gt;0, ((CT66*#REF!)+(CV66*#REF!)+(CX66*#REF!)),"")</f>
        <v/>
      </c>
      <c r="DA66" s="133"/>
      <c r="DB66" s="209">
        <f t="shared" si="12"/>
        <v>0</v>
      </c>
      <c r="DC66" s="131"/>
      <c r="DD66" s="209">
        <f t="shared" si="13"/>
        <v>0</v>
      </c>
      <c r="DE66" s="131"/>
      <c r="DF66" s="209">
        <f t="shared" si="14"/>
        <v>0</v>
      </c>
      <c r="DG66" s="134"/>
      <c r="DH66" s="216" t="str">
        <f t="shared" si="27"/>
        <v/>
      </c>
      <c r="DI66" s="216" t="e">
        <f t="shared" si="29"/>
        <v>#VALUE!</v>
      </c>
      <c r="DJ66" s="216">
        <f t="shared" si="30"/>
        <v>0</v>
      </c>
      <c r="DK66" s="40"/>
      <c r="DL66" s="40"/>
      <c r="DM66" s="130"/>
      <c r="DN66" s="217">
        <f t="shared" si="15"/>
        <v>0</v>
      </c>
      <c r="DO66" s="135"/>
      <c r="DP66" s="217">
        <f t="shared" si="16"/>
        <v>0</v>
      </c>
      <c r="DQ66" s="135"/>
      <c r="DR66" s="217">
        <f t="shared" si="17"/>
        <v>0</v>
      </c>
      <c r="DS66" s="136"/>
      <c r="DT66" s="218" t="str">
        <f t="shared" si="28"/>
        <v/>
      </c>
      <c r="DU66" s="218" t="str">
        <f t="shared" si="31"/>
        <v/>
      </c>
      <c r="DV66" s="126"/>
      <c r="DW66" s="127"/>
      <c r="DX66" s="124"/>
      <c r="DY66" s="124"/>
      <c r="DZ66" s="13"/>
      <c r="EA66" s="119"/>
      <c r="EC66" s="120"/>
      <c r="ED66" s="5"/>
      <c r="EE66" s="121"/>
      <c r="EF66" s="5"/>
      <c r="EG66" s="121"/>
      <c r="EH66" s="5"/>
      <c r="EI66" s="119"/>
      <c r="EK66" s="120"/>
      <c r="EL66" s="17">
        <v>0</v>
      </c>
      <c r="EM66" s="137"/>
      <c r="EN66" s="17">
        <v>0</v>
      </c>
      <c r="EO66" s="137"/>
      <c r="EP66" s="17">
        <v>0</v>
      </c>
      <c r="EQ66" s="125"/>
      <c r="ER66" s="126"/>
      <c r="ES66" s="127"/>
      <c r="ET66" s="219">
        <f t="shared" si="18"/>
        <v>0</v>
      </c>
      <c r="EU66" s="125"/>
      <c r="EV66" s="126"/>
      <c r="EW66" s="127"/>
      <c r="EX66" s="220">
        <f>IFERROR((SUM($DN66:DR66)-SUM($BM66:$BQ66)+$DZ66+$ET66)," ")</f>
        <v>0</v>
      </c>
      <c r="EY66" s="119"/>
    </row>
    <row r="67" spans="1:155" ht="5.15" customHeight="1" x14ac:dyDescent="0.35">
      <c r="A67" s="115"/>
      <c r="B67" s="32"/>
      <c r="C67" s="46"/>
      <c r="D67" s="32"/>
      <c r="E67" s="32"/>
      <c r="F67" s="36"/>
      <c r="H67" s="29"/>
      <c r="I67" s="139"/>
      <c r="J67" s="139"/>
      <c r="K67" s="139"/>
      <c r="L67" s="139"/>
      <c r="M67" s="139"/>
      <c r="N67" s="139"/>
      <c r="O67" s="121"/>
      <c r="P67" s="140"/>
      <c r="Q67" s="141"/>
      <c r="R67" s="142"/>
      <c r="S67" s="139"/>
      <c r="T67" s="139"/>
      <c r="U67" s="139"/>
      <c r="V67" s="139"/>
      <c r="W67" s="139"/>
      <c r="X67" s="140"/>
      <c r="Y67" s="141"/>
      <c r="Z67" s="142"/>
      <c r="AA67" s="139"/>
      <c r="AB67" s="139"/>
      <c r="AC67" s="139"/>
      <c r="AD67" s="139"/>
      <c r="AE67" s="139"/>
      <c r="AF67" s="140"/>
      <c r="AG67" s="141"/>
      <c r="AH67" s="142"/>
      <c r="AI67" s="121"/>
      <c r="AJ67" s="139"/>
      <c r="AK67" s="121"/>
      <c r="AL67" s="139"/>
      <c r="AM67" s="121"/>
      <c r="AN67" s="140"/>
      <c r="AO67" s="141"/>
      <c r="AP67" s="142"/>
      <c r="AQ67" s="139"/>
      <c r="AR67" s="140"/>
      <c r="AS67" s="141"/>
      <c r="AT67" s="142"/>
      <c r="AU67" s="121"/>
      <c r="AV67" s="139"/>
      <c r="AW67" s="121"/>
      <c r="AX67" s="139"/>
      <c r="AY67" s="121"/>
      <c r="AZ67" s="139"/>
      <c r="BA67" s="121"/>
      <c r="BB67" s="36"/>
      <c r="BD67" s="29"/>
      <c r="BE67" s="143"/>
      <c r="BF67" s="143"/>
      <c r="BG67" s="143"/>
      <c r="BH67" s="143"/>
      <c r="BI67" s="143"/>
      <c r="BJ67" s="144"/>
      <c r="BK67" s="145"/>
      <c r="BL67" s="146"/>
      <c r="BM67" s="124"/>
      <c r="BN67" s="143"/>
      <c r="BO67" s="124"/>
      <c r="BP67" s="143"/>
      <c r="BQ67" s="124"/>
      <c r="BR67" s="36"/>
      <c r="BU67" s="92"/>
      <c r="BV67" s="92"/>
      <c r="BW67" s="92"/>
      <c r="BX67" s="92"/>
      <c r="BY67" s="92"/>
      <c r="BZ67" s="92"/>
      <c r="CA67" s="92"/>
      <c r="CB67" s="92"/>
      <c r="CC67" s="92"/>
      <c r="CG67" s="92"/>
      <c r="CH67" s="92"/>
      <c r="CI67" s="92"/>
      <c r="CJ67" s="92"/>
      <c r="CK67" s="92"/>
      <c r="CL67" s="92"/>
      <c r="CP67" s="32"/>
      <c r="CQ67" s="32"/>
      <c r="CR67" s="32"/>
      <c r="CS67" s="74"/>
      <c r="CT67" s="149"/>
      <c r="CU67" s="149"/>
      <c r="CV67" s="149"/>
      <c r="CW67" s="149"/>
      <c r="CX67" s="149"/>
      <c r="CY67" s="134"/>
      <c r="CZ67" s="216" t="str">
        <f>IF(O67&gt;0, ((CT67*#REF!)+(CV67*#REF!)+(CX67*#REF!)),"")</f>
        <v/>
      </c>
      <c r="DA67" s="151"/>
      <c r="DB67" s="149"/>
      <c r="DC67" s="149"/>
      <c r="DD67" s="149"/>
      <c r="DE67" s="149"/>
      <c r="DF67" s="149"/>
      <c r="DG67" s="134"/>
      <c r="DH67" s="40"/>
      <c r="DI67" s="40"/>
      <c r="DJ67" s="40"/>
      <c r="DK67" s="40"/>
      <c r="DL67" s="40"/>
      <c r="DM67" s="74"/>
      <c r="DN67" s="152"/>
      <c r="DO67" s="152"/>
      <c r="DP67" s="152"/>
      <c r="DQ67" s="152"/>
      <c r="DR67" s="152"/>
      <c r="DS67" s="136"/>
      <c r="DT67" s="218" t="str">
        <f t="shared" si="28"/>
        <v/>
      </c>
      <c r="DU67" s="218" t="str">
        <f t="shared" si="31"/>
        <v/>
      </c>
      <c r="DV67" s="145"/>
      <c r="DW67" s="146"/>
      <c r="DX67" s="143"/>
      <c r="DY67" s="143"/>
      <c r="DZ67" s="153"/>
      <c r="EA67" s="36"/>
      <c r="EC67" s="29"/>
      <c r="ED67" s="139"/>
      <c r="EE67" s="139"/>
      <c r="EF67" s="139"/>
      <c r="EG67" s="139"/>
      <c r="EH67" s="139"/>
      <c r="EI67" s="36"/>
      <c r="EK67" s="29"/>
      <c r="EL67" s="143"/>
      <c r="EM67" s="143"/>
      <c r="EN67" s="143"/>
      <c r="EO67" s="143"/>
      <c r="EP67" s="143"/>
      <c r="EQ67" s="144"/>
      <c r="ER67" s="145"/>
      <c r="ES67" s="146"/>
      <c r="ET67" s="163"/>
      <c r="EU67" s="144"/>
      <c r="EV67" s="145"/>
      <c r="EW67" s="146"/>
      <c r="EX67" s="155"/>
      <c r="EY67" s="36"/>
    </row>
    <row r="68" spans="1:155" s="92" customFormat="1" x14ac:dyDescent="0.35">
      <c r="A68" s="118"/>
      <c r="B68" s="46"/>
      <c r="C68" s="243" t="str">
        <f>IF(E68="","",C66+1)</f>
        <v/>
      </c>
      <c r="D68" s="46"/>
      <c r="E68" s="4"/>
      <c r="F68" s="119"/>
      <c r="H68" s="120"/>
      <c r="I68" s="15"/>
      <c r="J68" s="121"/>
      <c r="K68" s="15"/>
      <c r="L68" s="121"/>
      <c r="M68" s="15"/>
      <c r="N68" s="121"/>
      <c r="O68" s="209">
        <f t="shared" si="4"/>
        <v>0</v>
      </c>
      <c r="P68" s="122"/>
      <c r="Q68" s="40"/>
      <c r="R68" s="123"/>
      <c r="S68" s="15"/>
      <c r="T68" s="121"/>
      <c r="U68" s="15"/>
      <c r="V68" s="121"/>
      <c r="W68" s="15"/>
      <c r="X68" s="122"/>
      <c r="Y68" s="40"/>
      <c r="Z68" s="123"/>
      <c r="AA68" s="15"/>
      <c r="AB68" s="121"/>
      <c r="AC68" s="15"/>
      <c r="AD68" s="121"/>
      <c r="AE68" s="15"/>
      <c r="AF68" s="122"/>
      <c r="AG68" s="40"/>
      <c r="AH68" s="123"/>
      <c r="AI68" s="209">
        <f t="shared" si="5"/>
        <v>0</v>
      </c>
      <c r="AJ68" s="121"/>
      <c r="AK68" s="209">
        <f t="shared" si="6"/>
        <v>0</v>
      </c>
      <c r="AL68" s="121"/>
      <c r="AM68" s="209">
        <f>M68-W68+AE68</f>
        <v>0</v>
      </c>
      <c r="AN68" s="122"/>
      <c r="AO68" s="40"/>
      <c r="AP68" s="123"/>
      <c r="AQ68" s="15"/>
      <c r="AR68" s="122"/>
      <c r="AS68" s="40"/>
      <c r="AT68" s="123"/>
      <c r="AU68" s="209">
        <f t="shared" si="7"/>
        <v>0</v>
      </c>
      <c r="AV68" s="121"/>
      <c r="AW68" s="209">
        <f t="shared" si="19"/>
        <v>0</v>
      </c>
      <c r="AX68" s="121"/>
      <c r="AY68" s="209">
        <f t="shared" si="8"/>
        <v>0</v>
      </c>
      <c r="AZ68" s="121"/>
      <c r="BA68" s="209">
        <f>(SUM(AI68,AK68,AM68)-AQ68)</f>
        <v>0</v>
      </c>
      <c r="BB68" s="119"/>
      <c r="BD68" s="120"/>
      <c r="BE68" s="13">
        <v>0</v>
      </c>
      <c r="BF68" s="124"/>
      <c r="BG68" s="13">
        <v>0</v>
      </c>
      <c r="BH68" s="124"/>
      <c r="BI68" s="13">
        <v>0</v>
      </c>
      <c r="BJ68" s="125"/>
      <c r="BK68" s="126"/>
      <c r="BL68" s="127"/>
      <c r="BM68" s="210">
        <f>$BE68*$I68</f>
        <v>0</v>
      </c>
      <c r="BN68" s="124"/>
      <c r="BO68" s="210">
        <f>$BG68*$K68</f>
        <v>0</v>
      </c>
      <c r="BP68" s="124"/>
      <c r="BQ68" s="210">
        <f>$BI68*$M68</f>
        <v>0</v>
      </c>
      <c r="BR68" s="119"/>
      <c r="BU68" s="18"/>
      <c r="BV68" s="18"/>
      <c r="BW68" s="18"/>
      <c r="BX68" s="18"/>
      <c r="BY68" s="18"/>
      <c r="BZ68" s="18"/>
      <c r="CA68" s="18"/>
      <c r="CB68" s="18"/>
      <c r="CC68" s="18"/>
      <c r="CG68" s="18"/>
      <c r="CH68" s="18"/>
      <c r="CI68" s="18"/>
      <c r="CJ68" s="18"/>
      <c r="CK68" s="18"/>
      <c r="CL68" s="18"/>
      <c r="CP68" s="46"/>
      <c r="CQ68" s="46"/>
      <c r="CR68" s="46"/>
      <c r="CS68" s="130"/>
      <c r="CT68" s="209">
        <f t="shared" si="32"/>
        <v>0</v>
      </c>
      <c r="CU68" s="213">
        <f t="shared" si="32"/>
        <v>0</v>
      </c>
      <c r="CV68" s="209">
        <f t="shared" si="33"/>
        <v>0</v>
      </c>
      <c r="CW68" s="213">
        <f t="shared" si="33"/>
        <v>0</v>
      </c>
      <c r="CX68" s="214">
        <f t="shared" si="34"/>
        <v>0</v>
      </c>
      <c r="CY68" s="215">
        <f t="shared" si="34"/>
        <v>0</v>
      </c>
      <c r="CZ68" s="216" t="str">
        <f>IF(O68&gt;0, ((CT68*#REF!)+(CV68*#REF!)+(CX68*#REF!)),"")</f>
        <v/>
      </c>
      <c r="DA68" s="133"/>
      <c r="DB68" s="209">
        <f t="shared" si="12"/>
        <v>0</v>
      </c>
      <c r="DC68" s="131"/>
      <c r="DD68" s="209">
        <f t="shared" si="13"/>
        <v>0</v>
      </c>
      <c r="DE68" s="131"/>
      <c r="DF68" s="209">
        <f t="shared" si="14"/>
        <v>0</v>
      </c>
      <c r="DG68" s="134"/>
      <c r="DH68" s="216" t="str">
        <f t="shared" si="27"/>
        <v/>
      </c>
      <c r="DI68" s="216" t="e">
        <f t="shared" si="29"/>
        <v>#VALUE!</v>
      </c>
      <c r="DJ68" s="216">
        <f t="shared" si="30"/>
        <v>0</v>
      </c>
      <c r="DK68" s="40"/>
      <c r="DL68" s="40"/>
      <c r="DM68" s="130"/>
      <c r="DN68" s="217">
        <f t="shared" si="15"/>
        <v>0</v>
      </c>
      <c r="DO68" s="135"/>
      <c r="DP68" s="217">
        <f t="shared" si="16"/>
        <v>0</v>
      </c>
      <c r="DQ68" s="135"/>
      <c r="DR68" s="217">
        <f t="shared" si="17"/>
        <v>0</v>
      </c>
      <c r="DS68" s="136"/>
      <c r="DT68" s="218" t="str">
        <f t="shared" si="28"/>
        <v/>
      </c>
      <c r="DU68" s="218" t="str">
        <f t="shared" si="31"/>
        <v/>
      </c>
      <c r="DV68" s="126"/>
      <c r="DW68" s="127"/>
      <c r="DX68" s="124"/>
      <c r="DY68" s="124"/>
      <c r="DZ68" s="13"/>
      <c r="EA68" s="119"/>
      <c r="EC68" s="120"/>
      <c r="ED68" s="5"/>
      <c r="EE68" s="121"/>
      <c r="EF68" s="5"/>
      <c r="EG68" s="121"/>
      <c r="EH68" s="5"/>
      <c r="EI68" s="119"/>
      <c r="EK68" s="120"/>
      <c r="EL68" s="17">
        <v>0</v>
      </c>
      <c r="EM68" s="137"/>
      <c r="EN68" s="17">
        <v>0</v>
      </c>
      <c r="EO68" s="137"/>
      <c r="EP68" s="17">
        <v>0</v>
      </c>
      <c r="EQ68" s="125"/>
      <c r="ER68" s="126"/>
      <c r="ES68" s="127"/>
      <c r="ET68" s="219">
        <f t="shared" si="18"/>
        <v>0</v>
      </c>
      <c r="EU68" s="125"/>
      <c r="EV68" s="126"/>
      <c r="EW68" s="127"/>
      <c r="EX68" s="220">
        <f>IFERROR((SUM($DN68:DR68)-SUM($BM68:$BQ68)+$DZ68+$ET68)," ")</f>
        <v>0</v>
      </c>
      <c r="EY68" s="119"/>
    </row>
    <row r="69" spans="1:155" ht="5.15" customHeight="1" x14ac:dyDescent="0.35">
      <c r="A69" s="115"/>
      <c r="B69" s="32"/>
      <c r="C69" s="46"/>
      <c r="D69" s="32"/>
      <c r="E69" s="32"/>
      <c r="F69" s="36"/>
      <c r="H69" s="29"/>
      <c r="I69" s="139"/>
      <c r="J69" s="139"/>
      <c r="K69" s="139"/>
      <c r="L69" s="139"/>
      <c r="M69" s="139"/>
      <c r="N69" s="139"/>
      <c r="O69" s="121"/>
      <c r="P69" s="140"/>
      <c r="Q69" s="141"/>
      <c r="R69" s="142"/>
      <c r="S69" s="139"/>
      <c r="T69" s="139"/>
      <c r="U69" s="139"/>
      <c r="V69" s="139"/>
      <c r="W69" s="139"/>
      <c r="X69" s="140"/>
      <c r="Y69" s="141"/>
      <c r="Z69" s="142"/>
      <c r="AA69" s="139"/>
      <c r="AB69" s="139"/>
      <c r="AC69" s="139"/>
      <c r="AD69" s="139"/>
      <c r="AE69" s="139"/>
      <c r="AF69" s="140"/>
      <c r="AG69" s="141"/>
      <c r="AH69" s="142"/>
      <c r="AI69" s="121"/>
      <c r="AJ69" s="139"/>
      <c r="AK69" s="121"/>
      <c r="AL69" s="139"/>
      <c r="AM69" s="121"/>
      <c r="AN69" s="140"/>
      <c r="AO69" s="141"/>
      <c r="AP69" s="142"/>
      <c r="AQ69" s="139"/>
      <c r="AR69" s="140"/>
      <c r="AS69" s="141"/>
      <c r="AT69" s="142"/>
      <c r="AU69" s="121"/>
      <c r="AV69" s="139"/>
      <c r="AW69" s="121"/>
      <c r="AX69" s="139"/>
      <c r="AY69" s="121"/>
      <c r="AZ69" s="139"/>
      <c r="BA69" s="121"/>
      <c r="BB69" s="36"/>
      <c r="BD69" s="29"/>
      <c r="BE69" s="143"/>
      <c r="BF69" s="143"/>
      <c r="BG69" s="143"/>
      <c r="BH69" s="143"/>
      <c r="BI69" s="143"/>
      <c r="BJ69" s="144"/>
      <c r="BK69" s="145"/>
      <c r="BL69" s="146"/>
      <c r="BM69" s="124"/>
      <c r="BN69" s="143"/>
      <c r="BO69" s="124"/>
      <c r="BP69" s="143"/>
      <c r="BQ69" s="124"/>
      <c r="BR69" s="36"/>
      <c r="BU69" s="92"/>
      <c r="BV69" s="92"/>
      <c r="BW69" s="92"/>
      <c r="BX69" s="92"/>
      <c r="BY69" s="92"/>
      <c r="BZ69" s="92"/>
      <c r="CA69" s="92"/>
      <c r="CB69" s="92"/>
      <c r="CC69" s="92"/>
      <c r="CD69" s="174"/>
      <c r="CG69" s="92"/>
      <c r="CH69" s="92"/>
      <c r="CI69" s="92"/>
      <c r="CJ69" s="92"/>
      <c r="CK69" s="92"/>
      <c r="CL69" s="92"/>
      <c r="CP69" s="32"/>
      <c r="CQ69" s="32"/>
      <c r="CR69" s="32"/>
      <c r="CS69" s="74"/>
      <c r="CT69" s="149"/>
      <c r="CU69" s="149"/>
      <c r="CV69" s="149"/>
      <c r="CW69" s="149"/>
      <c r="CX69" s="149"/>
      <c r="CY69" s="134"/>
      <c r="CZ69" s="216" t="str">
        <f>IF(O69&gt;0, ((CT69*#REF!)+(CV69*#REF!)+(CX69*#REF!)),"")</f>
        <v/>
      </c>
      <c r="DA69" s="151"/>
      <c r="DB69" s="149"/>
      <c r="DC69" s="149"/>
      <c r="DD69" s="149"/>
      <c r="DE69" s="149"/>
      <c r="DF69" s="149"/>
      <c r="DG69" s="134"/>
      <c r="DH69" s="40"/>
      <c r="DI69" s="40"/>
      <c r="DJ69" s="40"/>
      <c r="DK69" s="40"/>
      <c r="DL69" s="40"/>
      <c r="DM69" s="74"/>
      <c r="DN69" s="152"/>
      <c r="DO69" s="152"/>
      <c r="DP69" s="152"/>
      <c r="DQ69" s="152"/>
      <c r="DR69" s="152"/>
      <c r="DS69" s="136"/>
      <c r="DT69" s="218" t="str">
        <f t="shared" si="28"/>
        <v/>
      </c>
      <c r="DU69" s="218" t="str">
        <f t="shared" si="31"/>
        <v/>
      </c>
      <c r="DV69" s="145"/>
      <c r="DW69" s="146"/>
      <c r="DX69" s="143"/>
      <c r="DY69" s="143"/>
      <c r="DZ69" s="153"/>
      <c r="EA69" s="36"/>
      <c r="EC69" s="29"/>
      <c r="ED69" s="139"/>
      <c r="EE69" s="139"/>
      <c r="EF69" s="139"/>
      <c r="EG69" s="139"/>
      <c r="EH69" s="139"/>
      <c r="EI69" s="36"/>
      <c r="EK69" s="29"/>
      <c r="EL69" s="143"/>
      <c r="EM69" s="143"/>
      <c r="EN69" s="143"/>
      <c r="EO69" s="143"/>
      <c r="EP69" s="143"/>
      <c r="EQ69" s="144"/>
      <c r="ER69" s="145"/>
      <c r="ES69" s="146"/>
      <c r="ET69" s="163"/>
      <c r="EU69" s="144"/>
      <c r="EV69" s="145"/>
      <c r="EW69" s="146"/>
      <c r="EX69" s="155"/>
      <c r="EY69" s="36"/>
    </row>
    <row r="70" spans="1:155" s="92" customFormat="1" ht="15" customHeight="1" x14ac:dyDescent="0.35">
      <c r="A70" s="118"/>
      <c r="B70" s="46"/>
      <c r="C70" s="243" t="str">
        <f>IF(E70="","",C68+1)</f>
        <v/>
      </c>
      <c r="D70" s="46"/>
      <c r="E70" s="4"/>
      <c r="F70" s="119"/>
      <c r="H70" s="120"/>
      <c r="I70" s="15"/>
      <c r="J70" s="121"/>
      <c r="K70" s="15"/>
      <c r="L70" s="121"/>
      <c r="M70" s="15"/>
      <c r="N70" s="121"/>
      <c r="O70" s="209">
        <f t="shared" si="4"/>
        <v>0</v>
      </c>
      <c r="P70" s="122"/>
      <c r="Q70" s="40"/>
      <c r="R70" s="123"/>
      <c r="S70" s="15"/>
      <c r="T70" s="121"/>
      <c r="U70" s="15"/>
      <c r="V70" s="121"/>
      <c r="W70" s="15"/>
      <c r="X70" s="122"/>
      <c r="Y70" s="40"/>
      <c r="Z70" s="123"/>
      <c r="AA70" s="15"/>
      <c r="AB70" s="121"/>
      <c r="AC70" s="15"/>
      <c r="AD70" s="121"/>
      <c r="AE70" s="15"/>
      <c r="AF70" s="122"/>
      <c r="AG70" s="40"/>
      <c r="AH70" s="123"/>
      <c r="AI70" s="209">
        <f t="shared" si="5"/>
        <v>0</v>
      </c>
      <c r="AJ70" s="121"/>
      <c r="AK70" s="209">
        <f t="shared" si="6"/>
        <v>0</v>
      </c>
      <c r="AL70" s="121"/>
      <c r="AM70" s="209">
        <f>M70-W70+AE70</f>
        <v>0</v>
      </c>
      <c r="AN70" s="122"/>
      <c r="AO70" s="40"/>
      <c r="AP70" s="123"/>
      <c r="AQ70" s="15"/>
      <c r="AR70" s="122"/>
      <c r="AS70" s="40"/>
      <c r="AT70" s="123"/>
      <c r="AU70" s="209">
        <f t="shared" si="7"/>
        <v>0</v>
      </c>
      <c r="AV70" s="121"/>
      <c r="AW70" s="209">
        <f t="shared" si="19"/>
        <v>0</v>
      </c>
      <c r="AX70" s="121"/>
      <c r="AY70" s="209">
        <f t="shared" si="8"/>
        <v>0</v>
      </c>
      <c r="AZ70" s="121"/>
      <c r="BA70" s="209">
        <f>(SUM(AI70,AK70,AM70)-AQ70)</f>
        <v>0</v>
      </c>
      <c r="BB70" s="119"/>
      <c r="BD70" s="120"/>
      <c r="BE70" s="13">
        <v>0</v>
      </c>
      <c r="BF70" s="124"/>
      <c r="BG70" s="13">
        <v>0</v>
      </c>
      <c r="BH70" s="124"/>
      <c r="BI70" s="13">
        <v>0</v>
      </c>
      <c r="BJ70" s="125"/>
      <c r="BK70" s="126"/>
      <c r="BL70" s="127"/>
      <c r="BM70" s="210">
        <f>$BE70*$I70</f>
        <v>0</v>
      </c>
      <c r="BN70" s="124"/>
      <c r="BO70" s="210">
        <f>$BG70*$K70</f>
        <v>0</v>
      </c>
      <c r="BP70" s="124"/>
      <c r="BQ70" s="210">
        <f>$BI70*$M70</f>
        <v>0</v>
      </c>
      <c r="BR70" s="119"/>
      <c r="BU70" s="18"/>
      <c r="BV70" s="18"/>
      <c r="BW70" s="174"/>
      <c r="BX70" s="174"/>
      <c r="BY70" s="174"/>
      <c r="BZ70" s="174"/>
      <c r="CA70" s="174"/>
      <c r="CB70" s="174"/>
      <c r="CC70" s="174"/>
      <c r="CD70" s="174"/>
      <c r="CG70" s="18"/>
      <c r="CH70" s="18"/>
      <c r="CI70" s="18"/>
      <c r="CJ70" s="18"/>
      <c r="CK70" s="18"/>
      <c r="CL70" s="18"/>
      <c r="CP70" s="46"/>
      <c r="CQ70" s="46"/>
      <c r="CR70" s="46"/>
      <c r="CS70" s="130"/>
      <c r="CT70" s="209">
        <f t="shared" si="32"/>
        <v>0</v>
      </c>
      <c r="CU70" s="213">
        <f t="shared" si="32"/>
        <v>0</v>
      </c>
      <c r="CV70" s="209">
        <f t="shared" si="33"/>
        <v>0</v>
      </c>
      <c r="CW70" s="213">
        <f t="shared" si="33"/>
        <v>0</v>
      </c>
      <c r="CX70" s="214">
        <f t="shared" si="34"/>
        <v>0</v>
      </c>
      <c r="CY70" s="215">
        <f t="shared" si="34"/>
        <v>0</v>
      </c>
      <c r="CZ70" s="216" t="str">
        <f>IF(O70&gt;0, ((CT70*#REF!)+(CV70*#REF!)+(CX70*#REF!)),"")</f>
        <v/>
      </c>
      <c r="DA70" s="133"/>
      <c r="DB70" s="209">
        <f t="shared" si="12"/>
        <v>0</v>
      </c>
      <c r="DC70" s="131"/>
      <c r="DD70" s="209">
        <f t="shared" si="13"/>
        <v>0</v>
      </c>
      <c r="DE70" s="131"/>
      <c r="DF70" s="209">
        <f t="shared" si="14"/>
        <v>0</v>
      </c>
      <c r="DG70" s="134"/>
      <c r="DH70" s="216" t="str">
        <f t="shared" si="27"/>
        <v/>
      </c>
      <c r="DI70" s="216" t="e">
        <f t="shared" si="29"/>
        <v>#VALUE!</v>
      </c>
      <c r="DJ70" s="216">
        <f t="shared" si="30"/>
        <v>0</v>
      </c>
      <c r="DK70" s="40"/>
      <c r="DL70" s="40"/>
      <c r="DM70" s="130"/>
      <c r="DN70" s="217">
        <f t="shared" si="15"/>
        <v>0</v>
      </c>
      <c r="DO70" s="135"/>
      <c r="DP70" s="217">
        <f t="shared" si="16"/>
        <v>0</v>
      </c>
      <c r="DQ70" s="135"/>
      <c r="DR70" s="217">
        <f t="shared" si="17"/>
        <v>0</v>
      </c>
      <c r="DS70" s="136"/>
      <c r="DT70" s="218" t="str">
        <f t="shared" si="28"/>
        <v/>
      </c>
      <c r="DU70" s="218" t="str">
        <f t="shared" si="31"/>
        <v/>
      </c>
      <c r="DV70" s="126"/>
      <c r="DW70" s="127"/>
      <c r="DX70" s="124"/>
      <c r="DY70" s="124"/>
      <c r="DZ70" s="13"/>
      <c r="EA70" s="119"/>
      <c r="EC70" s="120"/>
      <c r="ED70" s="5"/>
      <c r="EE70" s="121"/>
      <c r="EF70" s="5"/>
      <c r="EG70" s="121"/>
      <c r="EH70" s="5"/>
      <c r="EI70" s="119"/>
      <c r="EK70" s="120"/>
      <c r="EL70" s="17">
        <v>0</v>
      </c>
      <c r="EM70" s="137"/>
      <c r="EN70" s="17">
        <v>0</v>
      </c>
      <c r="EO70" s="137"/>
      <c r="EP70" s="17">
        <v>0</v>
      </c>
      <c r="EQ70" s="125"/>
      <c r="ER70" s="126"/>
      <c r="ES70" s="127"/>
      <c r="ET70" s="219">
        <f t="shared" si="18"/>
        <v>0</v>
      </c>
      <c r="EU70" s="125"/>
      <c r="EV70" s="126"/>
      <c r="EW70" s="127"/>
      <c r="EX70" s="220">
        <f>IFERROR((SUM($DN70:DR70)-SUM($BM70:$BQ70)+$DZ70+$ET70)," ")</f>
        <v>0</v>
      </c>
      <c r="EY70" s="119"/>
    </row>
    <row r="71" spans="1:155" ht="5.15" customHeight="1" x14ac:dyDescent="0.35">
      <c r="A71" s="115"/>
      <c r="B71" s="32"/>
      <c r="C71" s="46"/>
      <c r="D71" s="32"/>
      <c r="E71" s="32"/>
      <c r="F71" s="36"/>
      <c r="H71" s="29"/>
      <c r="I71" s="139"/>
      <c r="J71" s="139"/>
      <c r="K71" s="139"/>
      <c r="L71" s="139"/>
      <c r="M71" s="139"/>
      <c r="N71" s="139"/>
      <c r="O71" s="121"/>
      <c r="P71" s="140"/>
      <c r="Q71" s="141"/>
      <c r="R71" s="142"/>
      <c r="S71" s="139"/>
      <c r="T71" s="139"/>
      <c r="U71" s="139"/>
      <c r="V71" s="139"/>
      <c r="W71" s="139"/>
      <c r="X71" s="140"/>
      <c r="Y71" s="141"/>
      <c r="Z71" s="142"/>
      <c r="AA71" s="139"/>
      <c r="AB71" s="139"/>
      <c r="AC71" s="139"/>
      <c r="AD71" s="139"/>
      <c r="AE71" s="139"/>
      <c r="AF71" s="140"/>
      <c r="AG71" s="141"/>
      <c r="AH71" s="142"/>
      <c r="AI71" s="121"/>
      <c r="AJ71" s="139"/>
      <c r="AK71" s="121"/>
      <c r="AL71" s="139"/>
      <c r="AM71" s="121"/>
      <c r="AN71" s="140"/>
      <c r="AO71" s="141"/>
      <c r="AP71" s="142"/>
      <c r="AQ71" s="139"/>
      <c r="AR71" s="140"/>
      <c r="AS71" s="141"/>
      <c r="AT71" s="142"/>
      <c r="AU71" s="121"/>
      <c r="AV71" s="139"/>
      <c r="AW71" s="121"/>
      <c r="AX71" s="139"/>
      <c r="AY71" s="121"/>
      <c r="AZ71" s="139"/>
      <c r="BA71" s="121"/>
      <c r="BB71" s="36"/>
      <c r="BD71" s="29"/>
      <c r="BE71" s="143"/>
      <c r="BF71" s="143"/>
      <c r="BG71" s="143"/>
      <c r="BH71" s="143"/>
      <c r="BI71" s="143"/>
      <c r="BJ71" s="144"/>
      <c r="BK71" s="145"/>
      <c r="BL71" s="146"/>
      <c r="BM71" s="124"/>
      <c r="BN71" s="143"/>
      <c r="BO71" s="124"/>
      <c r="BP71" s="143"/>
      <c r="BQ71" s="124"/>
      <c r="BR71" s="36"/>
      <c r="BU71" s="175"/>
      <c r="BV71" s="175"/>
      <c r="BW71" s="174"/>
      <c r="BX71" s="174"/>
      <c r="BY71" s="174"/>
      <c r="BZ71" s="174"/>
      <c r="CA71" s="174"/>
      <c r="CB71" s="174"/>
      <c r="CC71" s="174"/>
      <c r="CD71" s="174"/>
      <c r="CG71" s="92"/>
      <c r="CH71" s="92"/>
      <c r="CI71" s="92"/>
      <c r="CJ71" s="92"/>
      <c r="CK71" s="92"/>
      <c r="CL71" s="92"/>
      <c r="CP71" s="32"/>
      <c r="CQ71" s="32"/>
      <c r="CR71" s="32"/>
      <c r="CS71" s="74"/>
      <c r="CT71" s="149"/>
      <c r="CU71" s="149"/>
      <c r="CV71" s="149"/>
      <c r="CW71" s="149"/>
      <c r="CX71" s="149"/>
      <c r="CY71" s="134"/>
      <c r="CZ71" s="216" t="str">
        <f>IF(O71&gt;0, ((CT71*#REF!)+(CV71*#REF!)+(CX71*#REF!)),"")</f>
        <v/>
      </c>
      <c r="DA71" s="151"/>
      <c r="DB71" s="149"/>
      <c r="DC71" s="149"/>
      <c r="DD71" s="149"/>
      <c r="DE71" s="149"/>
      <c r="DF71" s="149"/>
      <c r="DG71" s="134"/>
      <c r="DH71" s="40"/>
      <c r="DI71" s="40"/>
      <c r="DJ71" s="40"/>
      <c r="DK71" s="40"/>
      <c r="DL71" s="40"/>
      <c r="DM71" s="74"/>
      <c r="DN71" s="152"/>
      <c r="DO71" s="152"/>
      <c r="DP71" s="152"/>
      <c r="DQ71" s="152"/>
      <c r="DR71" s="152"/>
      <c r="DS71" s="136"/>
      <c r="DT71" s="218" t="str">
        <f t="shared" si="28"/>
        <v/>
      </c>
      <c r="DU71" s="218" t="str">
        <f t="shared" si="31"/>
        <v/>
      </c>
      <c r="DV71" s="145"/>
      <c r="DW71" s="146"/>
      <c r="DX71" s="143"/>
      <c r="DY71" s="143"/>
      <c r="DZ71" s="153"/>
      <c r="EA71" s="36"/>
      <c r="EC71" s="29"/>
      <c r="ED71" s="139"/>
      <c r="EE71" s="139"/>
      <c r="EF71" s="139"/>
      <c r="EG71" s="139"/>
      <c r="EH71" s="139"/>
      <c r="EI71" s="36"/>
      <c r="EK71" s="29"/>
      <c r="EL71" s="143"/>
      <c r="EM71" s="143"/>
      <c r="EN71" s="143"/>
      <c r="EO71" s="143"/>
      <c r="EP71" s="143"/>
      <c r="EQ71" s="144"/>
      <c r="ER71" s="145"/>
      <c r="ES71" s="146"/>
      <c r="ET71" s="163"/>
      <c r="EU71" s="144"/>
      <c r="EV71" s="145"/>
      <c r="EW71" s="146"/>
      <c r="EX71" s="155"/>
      <c r="EY71" s="36"/>
    </row>
    <row r="72" spans="1:155" s="92" customFormat="1" x14ac:dyDescent="0.35">
      <c r="A72" s="118"/>
      <c r="B72" s="46"/>
      <c r="C72" s="243" t="str">
        <f>IF(E72="","",C70+1)</f>
        <v/>
      </c>
      <c r="D72" s="46"/>
      <c r="E72" s="4"/>
      <c r="F72" s="119"/>
      <c r="H72" s="120"/>
      <c r="I72" s="15"/>
      <c r="J72" s="121"/>
      <c r="K72" s="15"/>
      <c r="L72" s="121"/>
      <c r="M72" s="15"/>
      <c r="N72" s="121"/>
      <c r="O72" s="209">
        <f t="shared" si="4"/>
        <v>0</v>
      </c>
      <c r="P72" s="122"/>
      <c r="Q72" s="40"/>
      <c r="R72" s="123"/>
      <c r="S72" s="15"/>
      <c r="T72" s="121"/>
      <c r="U72" s="15"/>
      <c r="V72" s="121"/>
      <c r="W72" s="15"/>
      <c r="X72" s="122"/>
      <c r="Y72" s="40"/>
      <c r="Z72" s="123"/>
      <c r="AA72" s="15"/>
      <c r="AB72" s="121"/>
      <c r="AC72" s="15"/>
      <c r="AD72" s="121"/>
      <c r="AE72" s="15"/>
      <c r="AF72" s="122"/>
      <c r="AG72" s="40"/>
      <c r="AH72" s="123"/>
      <c r="AI72" s="209">
        <f t="shared" si="5"/>
        <v>0</v>
      </c>
      <c r="AJ72" s="121"/>
      <c r="AK72" s="209">
        <f t="shared" si="6"/>
        <v>0</v>
      </c>
      <c r="AL72" s="121"/>
      <c r="AM72" s="209">
        <f>M72-W72+AE72</f>
        <v>0</v>
      </c>
      <c r="AN72" s="122"/>
      <c r="AO72" s="40"/>
      <c r="AP72" s="123"/>
      <c r="AQ72" s="15"/>
      <c r="AR72" s="122"/>
      <c r="AS72" s="40"/>
      <c r="AT72" s="123"/>
      <c r="AU72" s="209">
        <f t="shared" si="7"/>
        <v>0</v>
      </c>
      <c r="AV72" s="121"/>
      <c r="AW72" s="209">
        <f t="shared" si="19"/>
        <v>0</v>
      </c>
      <c r="AX72" s="121"/>
      <c r="AY72" s="209">
        <f t="shared" si="8"/>
        <v>0</v>
      </c>
      <c r="AZ72" s="121"/>
      <c r="BA72" s="209">
        <f>(SUM(AI72,AK72,AM72)-AQ72)</f>
        <v>0</v>
      </c>
      <c r="BB72" s="119"/>
      <c r="BD72" s="120"/>
      <c r="BE72" s="13">
        <v>0</v>
      </c>
      <c r="BF72" s="124"/>
      <c r="BG72" s="13">
        <v>0</v>
      </c>
      <c r="BH72" s="124"/>
      <c r="BI72" s="13">
        <v>0</v>
      </c>
      <c r="BJ72" s="125"/>
      <c r="BK72" s="126"/>
      <c r="BL72" s="127"/>
      <c r="BM72" s="210">
        <f>$BE72*$I72</f>
        <v>0</v>
      </c>
      <c r="BN72" s="124"/>
      <c r="BO72" s="210">
        <f>$BG72*$K72</f>
        <v>0</v>
      </c>
      <c r="BP72" s="124"/>
      <c r="BQ72" s="210">
        <f>$BI72*$M72</f>
        <v>0</v>
      </c>
      <c r="BR72" s="119"/>
      <c r="BU72" s="18"/>
      <c r="BV72" s="18"/>
      <c r="BW72" s="174"/>
      <c r="BX72" s="174"/>
      <c r="BY72" s="174"/>
      <c r="BZ72" s="174"/>
      <c r="CA72" s="174"/>
      <c r="CB72" s="174"/>
      <c r="CC72" s="174"/>
      <c r="CD72" s="174"/>
      <c r="CG72" s="18"/>
      <c r="CH72" s="18"/>
      <c r="CI72" s="18"/>
      <c r="CJ72" s="18"/>
      <c r="CK72" s="18"/>
      <c r="CL72" s="18"/>
      <c r="CP72" s="46"/>
      <c r="CQ72" s="46"/>
      <c r="CR72" s="46"/>
      <c r="CS72" s="130"/>
      <c r="CT72" s="209">
        <f t="shared" si="32"/>
        <v>0</v>
      </c>
      <c r="CU72" s="213">
        <f t="shared" si="32"/>
        <v>0</v>
      </c>
      <c r="CV72" s="209">
        <f t="shared" si="33"/>
        <v>0</v>
      </c>
      <c r="CW72" s="213">
        <f t="shared" si="33"/>
        <v>0</v>
      </c>
      <c r="CX72" s="214">
        <f t="shared" si="34"/>
        <v>0</v>
      </c>
      <c r="CY72" s="215">
        <f t="shared" si="34"/>
        <v>0</v>
      </c>
      <c r="CZ72" s="216" t="str">
        <f>IF(O72&gt;0, ((CT72*#REF!)+(CV72*#REF!)+(CX72*#REF!)),"")</f>
        <v/>
      </c>
      <c r="DA72" s="133"/>
      <c r="DB72" s="209">
        <f t="shared" si="12"/>
        <v>0</v>
      </c>
      <c r="DC72" s="131"/>
      <c r="DD72" s="209">
        <f t="shared" si="13"/>
        <v>0</v>
      </c>
      <c r="DE72" s="131"/>
      <c r="DF72" s="209">
        <f t="shared" si="14"/>
        <v>0</v>
      </c>
      <c r="DG72" s="134"/>
      <c r="DH72" s="216" t="str">
        <f t="shared" si="27"/>
        <v/>
      </c>
      <c r="DI72" s="216" t="e">
        <f t="shared" si="29"/>
        <v>#VALUE!</v>
      </c>
      <c r="DJ72" s="216">
        <f t="shared" si="30"/>
        <v>0</v>
      </c>
      <c r="DK72" s="40"/>
      <c r="DL72" s="40"/>
      <c r="DM72" s="130"/>
      <c r="DN72" s="217">
        <f t="shared" si="15"/>
        <v>0</v>
      </c>
      <c r="DO72" s="135"/>
      <c r="DP72" s="217">
        <f t="shared" si="16"/>
        <v>0</v>
      </c>
      <c r="DQ72" s="135"/>
      <c r="DR72" s="217">
        <f t="shared" si="17"/>
        <v>0</v>
      </c>
      <c r="DS72" s="136"/>
      <c r="DT72" s="218" t="str">
        <f t="shared" si="28"/>
        <v/>
      </c>
      <c r="DU72" s="218" t="str">
        <f t="shared" si="31"/>
        <v/>
      </c>
      <c r="DV72" s="126"/>
      <c r="DW72" s="127"/>
      <c r="DX72" s="124"/>
      <c r="DY72" s="124"/>
      <c r="DZ72" s="13"/>
      <c r="EA72" s="119"/>
      <c r="EC72" s="120"/>
      <c r="ED72" s="5"/>
      <c r="EE72" s="121"/>
      <c r="EF72" s="5"/>
      <c r="EG72" s="121"/>
      <c r="EH72" s="5"/>
      <c r="EI72" s="119"/>
      <c r="EK72" s="120"/>
      <c r="EL72" s="17">
        <v>0</v>
      </c>
      <c r="EM72" s="137"/>
      <c r="EN72" s="17">
        <v>0</v>
      </c>
      <c r="EO72" s="137"/>
      <c r="EP72" s="17">
        <v>0</v>
      </c>
      <c r="EQ72" s="125"/>
      <c r="ER72" s="126"/>
      <c r="ES72" s="127"/>
      <c r="ET72" s="219">
        <f t="shared" si="18"/>
        <v>0</v>
      </c>
      <c r="EU72" s="125"/>
      <c r="EV72" s="126"/>
      <c r="EW72" s="127"/>
      <c r="EX72" s="220">
        <f>IFERROR((SUM($DN72:DR72)-SUM($BM72:$BQ72)+$DZ72+$ET72)," ")</f>
        <v>0</v>
      </c>
      <c r="EY72" s="119"/>
    </row>
    <row r="73" spans="1:155" ht="5.15" customHeight="1" x14ac:dyDescent="0.35">
      <c r="A73" s="115"/>
      <c r="B73" s="32"/>
      <c r="C73" s="46"/>
      <c r="D73" s="32"/>
      <c r="E73" s="32"/>
      <c r="F73" s="36"/>
      <c r="H73" s="29"/>
      <c r="I73" s="139"/>
      <c r="J73" s="139"/>
      <c r="K73" s="139"/>
      <c r="L73" s="139"/>
      <c r="M73" s="139"/>
      <c r="N73" s="139"/>
      <c r="O73" s="121"/>
      <c r="P73" s="140"/>
      <c r="Q73" s="141"/>
      <c r="R73" s="142"/>
      <c r="S73" s="139"/>
      <c r="T73" s="139"/>
      <c r="U73" s="139"/>
      <c r="V73" s="139"/>
      <c r="W73" s="139"/>
      <c r="X73" s="140"/>
      <c r="Y73" s="141"/>
      <c r="Z73" s="142"/>
      <c r="AA73" s="139"/>
      <c r="AB73" s="139"/>
      <c r="AC73" s="139"/>
      <c r="AD73" s="139"/>
      <c r="AE73" s="139"/>
      <c r="AF73" s="140"/>
      <c r="AG73" s="141"/>
      <c r="AH73" s="142"/>
      <c r="AI73" s="121"/>
      <c r="AJ73" s="139"/>
      <c r="AK73" s="121"/>
      <c r="AL73" s="139"/>
      <c r="AM73" s="121"/>
      <c r="AN73" s="140"/>
      <c r="AO73" s="141"/>
      <c r="AP73" s="142"/>
      <c r="AQ73" s="139"/>
      <c r="AR73" s="140"/>
      <c r="AS73" s="141"/>
      <c r="AT73" s="142"/>
      <c r="AU73" s="121"/>
      <c r="AV73" s="139"/>
      <c r="AW73" s="121"/>
      <c r="AX73" s="139"/>
      <c r="AY73" s="121"/>
      <c r="AZ73" s="139"/>
      <c r="BA73" s="121"/>
      <c r="BB73" s="36"/>
      <c r="BD73" s="29"/>
      <c r="BE73" s="143"/>
      <c r="BF73" s="143"/>
      <c r="BG73" s="143"/>
      <c r="BH73" s="143"/>
      <c r="BI73" s="143"/>
      <c r="BJ73" s="144"/>
      <c r="BK73" s="145"/>
      <c r="BL73" s="146"/>
      <c r="BM73" s="124"/>
      <c r="BN73" s="143"/>
      <c r="BO73" s="124"/>
      <c r="BP73" s="143"/>
      <c r="BQ73" s="124"/>
      <c r="BR73" s="36"/>
      <c r="BU73" s="175"/>
      <c r="BV73" s="175"/>
      <c r="BW73" s="174"/>
      <c r="BX73" s="174"/>
      <c r="BY73" s="174"/>
      <c r="BZ73" s="174"/>
      <c r="CA73" s="174"/>
      <c r="CB73" s="174"/>
      <c r="CC73" s="174"/>
      <c r="CD73" s="176"/>
      <c r="CG73" s="92"/>
      <c r="CH73" s="92"/>
      <c r="CI73" s="92"/>
      <c r="CJ73" s="92"/>
      <c r="CK73" s="92"/>
      <c r="CL73" s="92"/>
      <c r="CP73" s="32"/>
      <c r="CQ73" s="32"/>
      <c r="CR73" s="32"/>
      <c r="CS73" s="74"/>
      <c r="CT73" s="149"/>
      <c r="CU73" s="149"/>
      <c r="CV73" s="149"/>
      <c r="CW73" s="149"/>
      <c r="CX73" s="149"/>
      <c r="CY73" s="134"/>
      <c r="CZ73" s="216" t="str">
        <f>IF(O73&gt;0, ((CT73*#REF!)+(CV73*#REF!)+(CX73*#REF!)),"")</f>
        <v/>
      </c>
      <c r="DA73" s="151"/>
      <c r="DB73" s="149"/>
      <c r="DC73" s="149"/>
      <c r="DD73" s="149"/>
      <c r="DE73" s="149"/>
      <c r="DF73" s="149"/>
      <c r="DG73" s="134"/>
      <c r="DH73" s="40"/>
      <c r="DI73" s="40"/>
      <c r="DJ73" s="40"/>
      <c r="DK73" s="40"/>
      <c r="DL73" s="40"/>
      <c r="DM73" s="74"/>
      <c r="DN73" s="152"/>
      <c r="DO73" s="152"/>
      <c r="DP73" s="152"/>
      <c r="DQ73" s="152"/>
      <c r="DR73" s="152"/>
      <c r="DS73" s="136"/>
      <c r="DT73" s="218" t="str">
        <f t="shared" si="28"/>
        <v/>
      </c>
      <c r="DU73" s="218" t="str">
        <f t="shared" si="31"/>
        <v/>
      </c>
      <c r="DV73" s="145"/>
      <c r="DW73" s="146"/>
      <c r="DX73" s="143"/>
      <c r="DY73" s="143"/>
      <c r="DZ73" s="153"/>
      <c r="EA73" s="36"/>
      <c r="EC73" s="29"/>
      <c r="ED73" s="139"/>
      <c r="EE73" s="139"/>
      <c r="EF73" s="139"/>
      <c r="EG73" s="139"/>
      <c r="EH73" s="139"/>
      <c r="EI73" s="36"/>
      <c r="EK73" s="29"/>
      <c r="EL73" s="143"/>
      <c r="EM73" s="143"/>
      <c r="EN73" s="143"/>
      <c r="EO73" s="143"/>
      <c r="EP73" s="143"/>
      <c r="EQ73" s="144"/>
      <c r="ER73" s="145"/>
      <c r="ES73" s="146"/>
      <c r="ET73" s="163"/>
      <c r="EU73" s="144"/>
      <c r="EV73" s="145"/>
      <c r="EW73" s="146"/>
      <c r="EX73" s="155"/>
      <c r="EY73" s="36"/>
    </row>
    <row r="74" spans="1:155" s="92" customFormat="1" ht="15" customHeight="1" x14ac:dyDescent="0.35">
      <c r="A74" s="118"/>
      <c r="B74" s="46"/>
      <c r="C74" s="243" t="str">
        <f>IF(E74="","",C72+1)</f>
        <v/>
      </c>
      <c r="D74" s="46"/>
      <c r="E74" s="4"/>
      <c r="F74" s="119"/>
      <c r="H74" s="120"/>
      <c r="I74" s="15"/>
      <c r="J74" s="121"/>
      <c r="K74" s="15"/>
      <c r="L74" s="121"/>
      <c r="M74" s="15"/>
      <c r="N74" s="121"/>
      <c r="O74" s="209">
        <f t="shared" si="4"/>
        <v>0</v>
      </c>
      <c r="P74" s="122"/>
      <c r="Q74" s="40"/>
      <c r="R74" s="123"/>
      <c r="S74" s="15"/>
      <c r="T74" s="121"/>
      <c r="U74" s="15"/>
      <c r="V74" s="121"/>
      <c r="W74" s="15"/>
      <c r="X74" s="122"/>
      <c r="Y74" s="40"/>
      <c r="Z74" s="123"/>
      <c r="AA74" s="15"/>
      <c r="AB74" s="121"/>
      <c r="AC74" s="15"/>
      <c r="AD74" s="121"/>
      <c r="AE74" s="15"/>
      <c r="AF74" s="122"/>
      <c r="AG74" s="40"/>
      <c r="AH74" s="123"/>
      <c r="AI74" s="209">
        <f t="shared" si="5"/>
        <v>0</v>
      </c>
      <c r="AJ74" s="121"/>
      <c r="AK74" s="209">
        <f t="shared" si="6"/>
        <v>0</v>
      </c>
      <c r="AL74" s="121"/>
      <c r="AM74" s="209">
        <f>M74-W74+AE74</f>
        <v>0</v>
      </c>
      <c r="AN74" s="122"/>
      <c r="AO74" s="40"/>
      <c r="AP74" s="123"/>
      <c r="AQ74" s="15"/>
      <c r="AR74" s="122"/>
      <c r="AS74" s="40"/>
      <c r="AT74" s="123"/>
      <c r="AU74" s="209">
        <f t="shared" si="7"/>
        <v>0</v>
      </c>
      <c r="AV74" s="121"/>
      <c r="AW74" s="209">
        <f t="shared" si="19"/>
        <v>0</v>
      </c>
      <c r="AX74" s="121"/>
      <c r="AY74" s="209">
        <f t="shared" si="8"/>
        <v>0</v>
      </c>
      <c r="AZ74" s="121"/>
      <c r="BA74" s="209">
        <f>(SUM(AI74,AK74,AM74)-AQ74)</f>
        <v>0</v>
      </c>
      <c r="BB74" s="119"/>
      <c r="BD74" s="120"/>
      <c r="BE74" s="13">
        <v>0</v>
      </c>
      <c r="BF74" s="124"/>
      <c r="BG74" s="13">
        <v>0</v>
      </c>
      <c r="BH74" s="124"/>
      <c r="BI74" s="13">
        <v>0</v>
      </c>
      <c r="BJ74" s="125"/>
      <c r="BK74" s="126"/>
      <c r="BL74" s="127"/>
      <c r="BM74" s="210">
        <f>$BE74*$I74</f>
        <v>0</v>
      </c>
      <c r="BN74" s="124"/>
      <c r="BO74" s="210">
        <f>$BG74*$K74</f>
        <v>0</v>
      </c>
      <c r="BP74" s="124"/>
      <c r="BQ74" s="210">
        <f>$BI74*$M74</f>
        <v>0</v>
      </c>
      <c r="BR74" s="119"/>
      <c r="BU74" s="18"/>
      <c r="BV74" s="18"/>
      <c r="BW74" s="176"/>
      <c r="BX74" s="176"/>
      <c r="BY74" s="176"/>
      <c r="BZ74" s="176"/>
      <c r="CA74" s="176"/>
      <c r="CB74" s="176"/>
      <c r="CC74" s="176"/>
      <c r="CD74" s="177"/>
      <c r="CG74" s="18"/>
      <c r="CH74" s="18"/>
      <c r="CI74" s="18"/>
      <c r="CJ74" s="18"/>
      <c r="CK74" s="18"/>
      <c r="CL74" s="18"/>
      <c r="CP74" s="46"/>
      <c r="CQ74" s="46"/>
      <c r="CR74" s="46"/>
      <c r="CS74" s="130"/>
      <c r="CT74" s="209">
        <f t="shared" si="32"/>
        <v>0</v>
      </c>
      <c r="CU74" s="213">
        <f t="shared" si="32"/>
        <v>0</v>
      </c>
      <c r="CV74" s="209">
        <f t="shared" si="33"/>
        <v>0</v>
      </c>
      <c r="CW74" s="213">
        <f t="shared" si="33"/>
        <v>0</v>
      </c>
      <c r="CX74" s="214">
        <f t="shared" si="34"/>
        <v>0</v>
      </c>
      <c r="CY74" s="215">
        <f t="shared" si="34"/>
        <v>0</v>
      </c>
      <c r="CZ74" s="216" t="str">
        <f>IF(O74&gt;0, ((CT74*#REF!)+(CV74*#REF!)+(CX74*#REF!)),"")</f>
        <v/>
      </c>
      <c r="DA74" s="133"/>
      <c r="DB74" s="209">
        <f t="shared" si="12"/>
        <v>0</v>
      </c>
      <c r="DC74" s="131"/>
      <c r="DD74" s="209">
        <f t="shared" si="13"/>
        <v>0</v>
      </c>
      <c r="DE74" s="131"/>
      <c r="DF74" s="209">
        <f t="shared" si="14"/>
        <v>0</v>
      </c>
      <c r="DG74" s="134"/>
      <c r="DH74" s="216" t="str">
        <f t="shared" si="27"/>
        <v/>
      </c>
      <c r="DI74" s="216" t="e">
        <f t="shared" si="29"/>
        <v>#VALUE!</v>
      </c>
      <c r="DJ74" s="216">
        <f t="shared" si="30"/>
        <v>0</v>
      </c>
      <c r="DK74" s="40"/>
      <c r="DL74" s="40"/>
      <c r="DM74" s="130"/>
      <c r="DN74" s="217">
        <f t="shared" si="15"/>
        <v>0</v>
      </c>
      <c r="DO74" s="135"/>
      <c r="DP74" s="217">
        <f t="shared" si="16"/>
        <v>0</v>
      </c>
      <c r="DQ74" s="135"/>
      <c r="DR74" s="217">
        <f t="shared" si="17"/>
        <v>0</v>
      </c>
      <c r="DS74" s="136"/>
      <c r="DT74" s="218" t="str">
        <f t="shared" si="28"/>
        <v/>
      </c>
      <c r="DU74" s="218" t="str">
        <f t="shared" si="31"/>
        <v/>
      </c>
      <c r="DV74" s="126"/>
      <c r="DW74" s="127"/>
      <c r="DX74" s="124"/>
      <c r="DY74" s="124"/>
      <c r="DZ74" s="13"/>
      <c r="EA74" s="119"/>
      <c r="EC74" s="120"/>
      <c r="ED74" s="5"/>
      <c r="EE74" s="121"/>
      <c r="EF74" s="5"/>
      <c r="EG74" s="121"/>
      <c r="EH74" s="5"/>
      <c r="EI74" s="119"/>
      <c r="EK74" s="120"/>
      <c r="EL74" s="17">
        <v>0</v>
      </c>
      <c r="EM74" s="137"/>
      <c r="EN74" s="17">
        <v>0</v>
      </c>
      <c r="EO74" s="137"/>
      <c r="EP74" s="17">
        <v>0</v>
      </c>
      <c r="EQ74" s="125"/>
      <c r="ER74" s="126"/>
      <c r="ES74" s="127"/>
      <c r="ET74" s="219">
        <f t="shared" si="18"/>
        <v>0</v>
      </c>
      <c r="EU74" s="125"/>
      <c r="EV74" s="126"/>
      <c r="EW74" s="127"/>
      <c r="EX74" s="220">
        <f>IFERROR((SUM($DN74:DR74)-SUM($BM74:$BQ74)+$DZ74+$ET74)," ")</f>
        <v>0</v>
      </c>
      <c r="EY74" s="119"/>
    </row>
    <row r="75" spans="1:155" ht="5.15" customHeight="1" x14ac:dyDescent="0.35">
      <c r="A75" s="115"/>
      <c r="B75" s="32"/>
      <c r="C75" s="46"/>
      <c r="D75" s="32"/>
      <c r="E75" s="32"/>
      <c r="F75" s="36"/>
      <c r="H75" s="29"/>
      <c r="I75" s="139"/>
      <c r="J75" s="139"/>
      <c r="K75" s="139"/>
      <c r="L75" s="139"/>
      <c r="M75" s="139"/>
      <c r="N75" s="139"/>
      <c r="O75" s="121"/>
      <c r="P75" s="140"/>
      <c r="Q75" s="141"/>
      <c r="R75" s="142"/>
      <c r="S75" s="139"/>
      <c r="T75" s="139"/>
      <c r="U75" s="139"/>
      <c r="V75" s="139"/>
      <c r="W75" s="139"/>
      <c r="X75" s="140"/>
      <c r="Y75" s="141"/>
      <c r="Z75" s="142"/>
      <c r="AA75" s="139"/>
      <c r="AB75" s="139"/>
      <c r="AC75" s="139"/>
      <c r="AD75" s="139"/>
      <c r="AE75" s="139"/>
      <c r="AF75" s="140"/>
      <c r="AG75" s="141"/>
      <c r="AH75" s="142"/>
      <c r="AI75" s="121"/>
      <c r="AJ75" s="139"/>
      <c r="AK75" s="121"/>
      <c r="AL75" s="139"/>
      <c r="AM75" s="121"/>
      <c r="AN75" s="140"/>
      <c r="AO75" s="141"/>
      <c r="AP75" s="142"/>
      <c r="AQ75" s="139"/>
      <c r="AR75" s="140"/>
      <c r="AS75" s="141"/>
      <c r="AT75" s="142"/>
      <c r="AU75" s="121"/>
      <c r="AV75" s="139"/>
      <c r="AW75" s="121"/>
      <c r="AX75" s="139"/>
      <c r="AY75" s="121"/>
      <c r="AZ75" s="139"/>
      <c r="BA75" s="121"/>
      <c r="BB75" s="36"/>
      <c r="BD75" s="29"/>
      <c r="BE75" s="143"/>
      <c r="BF75" s="143"/>
      <c r="BG75" s="143"/>
      <c r="BH75" s="143"/>
      <c r="BI75" s="143"/>
      <c r="BJ75" s="144"/>
      <c r="BK75" s="145"/>
      <c r="BL75" s="146"/>
      <c r="BM75" s="124"/>
      <c r="BN75" s="143"/>
      <c r="BO75" s="124"/>
      <c r="BP75" s="143"/>
      <c r="BQ75" s="124"/>
      <c r="BR75" s="36"/>
      <c r="BU75" s="175"/>
      <c r="BV75" s="175"/>
      <c r="BW75" s="177"/>
      <c r="BX75" s="177"/>
      <c r="BY75" s="177"/>
      <c r="BZ75" s="177"/>
      <c r="CA75" s="177"/>
      <c r="CB75" s="177"/>
      <c r="CC75" s="177"/>
      <c r="CG75" s="92"/>
      <c r="CH75" s="92"/>
      <c r="CI75" s="92"/>
      <c r="CJ75" s="92"/>
      <c r="CK75" s="92"/>
      <c r="CL75" s="92"/>
      <c r="CP75" s="32"/>
      <c r="CQ75" s="32"/>
      <c r="CR75" s="32"/>
      <c r="CS75" s="74"/>
      <c r="CT75" s="149"/>
      <c r="CU75" s="149"/>
      <c r="CV75" s="149"/>
      <c r="CW75" s="149"/>
      <c r="CX75" s="149"/>
      <c r="CY75" s="134"/>
      <c r="CZ75" s="216" t="str">
        <f>IF(O75&gt;0, ((CT75*#REF!)+(CV75*#REF!)+(CX75*#REF!)),"")</f>
        <v/>
      </c>
      <c r="DA75" s="151"/>
      <c r="DB75" s="149"/>
      <c r="DC75" s="149"/>
      <c r="DD75" s="149"/>
      <c r="DE75" s="149"/>
      <c r="DF75" s="149"/>
      <c r="DG75" s="134"/>
      <c r="DH75" s="40"/>
      <c r="DI75" s="40"/>
      <c r="DJ75" s="40"/>
      <c r="DK75" s="40"/>
      <c r="DL75" s="40"/>
      <c r="DM75" s="74"/>
      <c r="DN75" s="152"/>
      <c r="DO75" s="152"/>
      <c r="DP75" s="152"/>
      <c r="DQ75" s="152"/>
      <c r="DR75" s="152"/>
      <c r="DS75" s="136"/>
      <c r="DT75" s="218" t="str">
        <f t="shared" si="28"/>
        <v/>
      </c>
      <c r="DU75" s="218" t="str">
        <f t="shared" si="31"/>
        <v/>
      </c>
      <c r="DV75" s="145"/>
      <c r="DW75" s="146"/>
      <c r="DX75" s="143"/>
      <c r="DY75" s="143"/>
      <c r="DZ75" s="153"/>
      <c r="EA75" s="36"/>
      <c r="EC75" s="29"/>
      <c r="ED75" s="139"/>
      <c r="EE75" s="139"/>
      <c r="EF75" s="139"/>
      <c r="EG75" s="139"/>
      <c r="EH75" s="139"/>
      <c r="EI75" s="36"/>
      <c r="EK75" s="29"/>
      <c r="EL75" s="143"/>
      <c r="EM75" s="143"/>
      <c r="EN75" s="143"/>
      <c r="EO75" s="143"/>
      <c r="EP75" s="143"/>
      <c r="EQ75" s="144"/>
      <c r="ER75" s="145"/>
      <c r="ES75" s="146"/>
      <c r="ET75" s="163"/>
      <c r="EU75" s="144"/>
      <c r="EV75" s="145"/>
      <c r="EW75" s="146"/>
      <c r="EX75" s="155"/>
      <c r="EY75" s="36"/>
    </row>
    <row r="76" spans="1:155" s="92" customFormat="1" ht="15.75" customHeight="1" x14ac:dyDescent="0.35">
      <c r="A76" s="118"/>
      <c r="B76" s="46"/>
      <c r="C76" s="243" t="str">
        <f>IF(E76="","",C74+1)</f>
        <v/>
      </c>
      <c r="D76" s="46"/>
      <c r="E76" s="4"/>
      <c r="F76" s="119"/>
      <c r="H76" s="120"/>
      <c r="I76" s="15"/>
      <c r="J76" s="121"/>
      <c r="K76" s="15"/>
      <c r="L76" s="121"/>
      <c r="M76" s="15"/>
      <c r="N76" s="121"/>
      <c r="O76" s="209">
        <f t="shared" si="4"/>
        <v>0</v>
      </c>
      <c r="P76" s="122"/>
      <c r="Q76" s="40"/>
      <c r="R76" s="123"/>
      <c r="S76" s="15"/>
      <c r="T76" s="121"/>
      <c r="U76" s="15"/>
      <c r="V76" s="121"/>
      <c r="W76" s="15"/>
      <c r="X76" s="122"/>
      <c r="Y76" s="40"/>
      <c r="Z76" s="123"/>
      <c r="AA76" s="15"/>
      <c r="AB76" s="121"/>
      <c r="AC76" s="15"/>
      <c r="AD76" s="121"/>
      <c r="AE76" s="15"/>
      <c r="AF76" s="122"/>
      <c r="AG76" s="40"/>
      <c r="AH76" s="123"/>
      <c r="AI76" s="209">
        <f t="shared" si="5"/>
        <v>0</v>
      </c>
      <c r="AJ76" s="121"/>
      <c r="AK76" s="209">
        <f t="shared" si="6"/>
        <v>0</v>
      </c>
      <c r="AL76" s="121"/>
      <c r="AM76" s="209">
        <f>M76-W76+AE76</f>
        <v>0</v>
      </c>
      <c r="AN76" s="122"/>
      <c r="AO76" s="40"/>
      <c r="AP76" s="123"/>
      <c r="AQ76" s="15"/>
      <c r="AR76" s="122"/>
      <c r="AS76" s="40"/>
      <c r="AT76" s="123"/>
      <c r="AU76" s="209">
        <f t="shared" si="7"/>
        <v>0</v>
      </c>
      <c r="AV76" s="121"/>
      <c r="AW76" s="209">
        <f t="shared" si="19"/>
        <v>0</v>
      </c>
      <c r="AX76" s="121"/>
      <c r="AY76" s="209">
        <f t="shared" si="8"/>
        <v>0</v>
      </c>
      <c r="AZ76" s="121"/>
      <c r="BA76" s="209">
        <f>(SUM(AI76,AK76,AM76)-AQ76)</f>
        <v>0</v>
      </c>
      <c r="BB76" s="119"/>
      <c r="BD76" s="120"/>
      <c r="BE76" s="13">
        <v>0</v>
      </c>
      <c r="BF76" s="124"/>
      <c r="BG76" s="13">
        <v>0</v>
      </c>
      <c r="BH76" s="124"/>
      <c r="BI76" s="13">
        <v>0</v>
      </c>
      <c r="BJ76" s="125"/>
      <c r="BK76" s="126"/>
      <c r="BL76" s="127"/>
      <c r="BM76" s="210">
        <f>$BE76*$I76</f>
        <v>0</v>
      </c>
      <c r="BN76" s="124"/>
      <c r="BO76" s="210">
        <f>$BG76*$K76</f>
        <v>0</v>
      </c>
      <c r="BP76" s="124"/>
      <c r="BQ76" s="210">
        <f>$BI76*$M76</f>
        <v>0</v>
      </c>
      <c r="BR76" s="119"/>
      <c r="BU76" s="18"/>
      <c r="BV76" s="18"/>
      <c r="BW76" s="18"/>
      <c r="BX76" s="18"/>
      <c r="BY76" s="18"/>
      <c r="BZ76" s="18"/>
      <c r="CA76" s="18"/>
      <c r="CB76" s="18"/>
      <c r="CC76" s="18"/>
      <c r="CG76" s="18"/>
      <c r="CH76" s="18"/>
      <c r="CI76" s="18"/>
      <c r="CJ76" s="18"/>
      <c r="CK76" s="18"/>
      <c r="CL76" s="18"/>
      <c r="CP76" s="46"/>
      <c r="CQ76" s="46"/>
      <c r="CR76" s="46"/>
      <c r="CS76" s="130"/>
      <c r="CT76" s="209">
        <f t="shared" si="32"/>
        <v>0</v>
      </c>
      <c r="CU76" s="213">
        <f t="shared" si="32"/>
        <v>0</v>
      </c>
      <c r="CV76" s="209">
        <f t="shared" si="33"/>
        <v>0</v>
      </c>
      <c r="CW76" s="213">
        <f t="shared" si="33"/>
        <v>0</v>
      </c>
      <c r="CX76" s="214">
        <f t="shared" si="34"/>
        <v>0</v>
      </c>
      <c r="CY76" s="215">
        <f t="shared" si="34"/>
        <v>0</v>
      </c>
      <c r="CZ76" s="216" t="str">
        <f>IF(O76&gt;0, ((CT76*#REF!)+(CV76*#REF!)+(CX76*#REF!)),"")</f>
        <v/>
      </c>
      <c r="DA76" s="133"/>
      <c r="DB76" s="209">
        <f t="shared" si="12"/>
        <v>0</v>
      </c>
      <c r="DC76" s="131"/>
      <c r="DD76" s="209">
        <f t="shared" si="13"/>
        <v>0</v>
      </c>
      <c r="DE76" s="131"/>
      <c r="DF76" s="209">
        <f t="shared" si="14"/>
        <v>0</v>
      </c>
      <c r="DG76" s="134"/>
      <c r="DH76" s="216" t="str">
        <f t="shared" si="27"/>
        <v/>
      </c>
      <c r="DI76" s="216" t="e">
        <f t="shared" si="29"/>
        <v>#VALUE!</v>
      </c>
      <c r="DJ76" s="216">
        <f t="shared" si="30"/>
        <v>0</v>
      </c>
      <c r="DK76" s="40"/>
      <c r="DL76" s="40"/>
      <c r="DM76" s="130"/>
      <c r="DN76" s="217">
        <f t="shared" si="15"/>
        <v>0</v>
      </c>
      <c r="DO76" s="135"/>
      <c r="DP76" s="217">
        <f t="shared" si="16"/>
        <v>0</v>
      </c>
      <c r="DQ76" s="135"/>
      <c r="DR76" s="217">
        <f t="shared" si="17"/>
        <v>0</v>
      </c>
      <c r="DS76" s="136"/>
      <c r="DT76" s="218" t="str">
        <f t="shared" si="28"/>
        <v/>
      </c>
      <c r="DU76" s="218" t="str">
        <f t="shared" si="31"/>
        <v/>
      </c>
      <c r="DV76" s="126"/>
      <c r="DW76" s="127"/>
      <c r="DX76" s="124"/>
      <c r="DY76" s="124"/>
      <c r="DZ76" s="13"/>
      <c r="EA76" s="119"/>
      <c r="EC76" s="120"/>
      <c r="ED76" s="5"/>
      <c r="EE76" s="121"/>
      <c r="EF76" s="5"/>
      <c r="EG76" s="121"/>
      <c r="EH76" s="5"/>
      <c r="EI76" s="119"/>
      <c r="EK76" s="120"/>
      <c r="EL76" s="17">
        <v>0</v>
      </c>
      <c r="EM76" s="137"/>
      <c r="EN76" s="17">
        <v>0</v>
      </c>
      <c r="EO76" s="137"/>
      <c r="EP76" s="17">
        <v>0</v>
      </c>
      <c r="EQ76" s="125"/>
      <c r="ER76" s="126"/>
      <c r="ES76" s="127"/>
      <c r="ET76" s="219">
        <f t="shared" si="18"/>
        <v>0</v>
      </c>
      <c r="EU76" s="125"/>
      <c r="EV76" s="126"/>
      <c r="EW76" s="127"/>
      <c r="EX76" s="220">
        <f>IFERROR((SUM($DN76:DR76)-SUM($BM76:$BQ76)+$DZ76+$ET76)," ")</f>
        <v>0</v>
      </c>
      <c r="EY76" s="119"/>
    </row>
    <row r="77" spans="1:155" ht="5.15" customHeight="1" x14ac:dyDescent="0.35">
      <c r="A77" s="115"/>
      <c r="B77" s="32"/>
      <c r="C77" s="46"/>
      <c r="D77" s="32"/>
      <c r="E77" s="32"/>
      <c r="F77" s="36"/>
      <c r="H77" s="29"/>
      <c r="I77" s="139"/>
      <c r="J77" s="139"/>
      <c r="K77" s="139"/>
      <c r="L77" s="139"/>
      <c r="M77" s="139"/>
      <c r="N77" s="139"/>
      <c r="O77" s="121"/>
      <c r="P77" s="140"/>
      <c r="Q77" s="141"/>
      <c r="R77" s="142"/>
      <c r="S77" s="139"/>
      <c r="T77" s="139"/>
      <c r="U77" s="139"/>
      <c r="V77" s="139"/>
      <c r="W77" s="139"/>
      <c r="X77" s="140"/>
      <c r="Y77" s="141"/>
      <c r="Z77" s="142"/>
      <c r="AA77" s="139"/>
      <c r="AB77" s="139"/>
      <c r="AC77" s="139"/>
      <c r="AD77" s="139"/>
      <c r="AE77" s="139"/>
      <c r="AF77" s="140"/>
      <c r="AG77" s="141"/>
      <c r="AH77" s="142"/>
      <c r="AI77" s="121"/>
      <c r="AJ77" s="139"/>
      <c r="AK77" s="121"/>
      <c r="AL77" s="139"/>
      <c r="AM77" s="121"/>
      <c r="AN77" s="140"/>
      <c r="AO77" s="141"/>
      <c r="AP77" s="142"/>
      <c r="AQ77" s="139"/>
      <c r="AR77" s="140"/>
      <c r="AS77" s="141"/>
      <c r="AT77" s="142"/>
      <c r="AU77" s="121"/>
      <c r="AV77" s="139"/>
      <c r="AW77" s="121"/>
      <c r="AX77" s="139"/>
      <c r="AY77" s="121"/>
      <c r="AZ77" s="139"/>
      <c r="BA77" s="121"/>
      <c r="BB77" s="36"/>
      <c r="BD77" s="29"/>
      <c r="BE77" s="143"/>
      <c r="BF77" s="143"/>
      <c r="BG77" s="143"/>
      <c r="BH77" s="143"/>
      <c r="BI77" s="143"/>
      <c r="BJ77" s="144"/>
      <c r="BK77" s="145"/>
      <c r="BL77" s="146"/>
      <c r="BM77" s="124"/>
      <c r="BN77" s="143"/>
      <c r="BO77" s="124"/>
      <c r="BP77" s="143"/>
      <c r="BQ77" s="124"/>
      <c r="BR77" s="36"/>
      <c r="BU77" s="92"/>
      <c r="BV77" s="92"/>
      <c r="BW77" s="92"/>
      <c r="BX77" s="92"/>
      <c r="BY77" s="92"/>
      <c r="BZ77" s="92"/>
      <c r="CA77" s="92"/>
      <c r="CB77" s="92"/>
      <c r="CC77" s="92"/>
      <c r="CG77" s="92"/>
      <c r="CH77" s="92"/>
      <c r="CI77" s="92"/>
      <c r="CJ77" s="92"/>
      <c r="CK77" s="92"/>
      <c r="CL77" s="92"/>
      <c r="CP77" s="32"/>
      <c r="CQ77" s="32"/>
      <c r="CR77" s="32"/>
      <c r="CS77" s="74"/>
      <c r="CT77" s="149"/>
      <c r="CU77" s="149"/>
      <c r="CV77" s="149"/>
      <c r="CW77" s="149"/>
      <c r="CX77" s="149"/>
      <c r="CY77" s="134"/>
      <c r="CZ77" s="216" t="str">
        <f>IF(O77&gt;0, ((CT77*#REF!)+(CV77*#REF!)+(CX77*#REF!)),"")</f>
        <v/>
      </c>
      <c r="DA77" s="151"/>
      <c r="DB77" s="149"/>
      <c r="DC77" s="149"/>
      <c r="DD77" s="149"/>
      <c r="DE77" s="149"/>
      <c r="DF77" s="149"/>
      <c r="DG77" s="134"/>
      <c r="DH77" s="40"/>
      <c r="DI77" s="40"/>
      <c r="DJ77" s="40"/>
      <c r="DK77" s="40"/>
      <c r="DL77" s="40"/>
      <c r="DM77" s="74"/>
      <c r="DN77" s="152"/>
      <c r="DO77" s="152"/>
      <c r="DP77" s="152"/>
      <c r="DQ77" s="152"/>
      <c r="DR77" s="152"/>
      <c r="DS77" s="136"/>
      <c r="DT77" s="218" t="str">
        <f t="shared" si="28"/>
        <v/>
      </c>
      <c r="DU77" s="218" t="str">
        <f t="shared" si="31"/>
        <v/>
      </c>
      <c r="DV77" s="145"/>
      <c r="DW77" s="146"/>
      <c r="DX77" s="143"/>
      <c r="DY77" s="143"/>
      <c r="DZ77" s="153"/>
      <c r="EA77" s="36"/>
      <c r="EC77" s="29"/>
      <c r="ED77" s="139"/>
      <c r="EE77" s="139"/>
      <c r="EF77" s="139"/>
      <c r="EG77" s="139"/>
      <c r="EH77" s="139"/>
      <c r="EI77" s="36"/>
      <c r="EK77" s="29"/>
      <c r="EL77" s="143"/>
      <c r="EM77" s="143"/>
      <c r="EN77" s="143"/>
      <c r="EO77" s="143"/>
      <c r="EP77" s="143"/>
      <c r="EQ77" s="144"/>
      <c r="ER77" s="145"/>
      <c r="ES77" s="146"/>
      <c r="ET77" s="163"/>
      <c r="EU77" s="144"/>
      <c r="EV77" s="145"/>
      <c r="EW77" s="146"/>
      <c r="EX77" s="155"/>
      <c r="EY77" s="36"/>
    </row>
    <row r="78" spans="1:155" s="92" customFormat="1" ht="18" customHeight="1" x14ac:dyDescent="0.35">
      <c r="A78" s="118"/>
      <c r="B78" s="46"/>
      <c r="C78" s="243" t="str">
        <f>IF(E78="","",C76+1)</f>
        <v/>
      </c>
      <c r="D78" s="46"/>
      <c r="E78" s="4"/>
      <c r="F78" s="119"/>
      <c r="H78" s="120"/>
      <c r="I78" s="15"/>
      <c r="J78" s="121"/>
      <c r="K78" s="15"/>
      <c r="L78" s="121"/>
      <c r="M78" s="15"/>
      <c r="N78" s="121"/>
      <c r="O78" s="209">
        <f t="shared" si="4"/>
        <v>0</v>
      </c>
      <c r="P78" s="122"/>
      <c r="Q78" s="40"/>
      <c r="R78" s="123"/>
      <c r="S78" s="15"/>
      <c r="T78" s="121"/>
      <c r="U78" s="15"/>
      <c r="V78" s="121"/>
      <c r="W78" s="15"/>
      <c r="X78" s="122"/>
      <c r="Y78" s="40"/>
      <c r="Z78" s="123"/>
      <c r="AA78" s="15"/>
      <c r="AB78" s="121"/>
      <c r="AC78" s="15"/>
      <c r="AD78" s="121"/>
      <c r="AE78" s="15"/>
      <c r="AF78" s="122"/>
      <c r="AG78" s="40"/>
      <c r="AH78" s="123"/>
      <c r="AI78" s="209">
        <f t="shared" si="5"/>
        <v>0</v>
      </c>
      <c r="AJ78" s="121"/>
      <c r="AK78" s="209">
        <f t="shared" si="6"/>
        <v>0</v>
      </c>
      <c r="AL78" s="121"/>
      <c r="AM78" s="209">
        <f>M78-W78+AE78</f>
        <v>0</v>
      </c>
      <c r="AN78" s="122"/>
      <c r="AO78" s="40"/>
      <c r="AP78" s="123"/>
      <c r="AQ78" s="15"/>
      <c r="AR78" s="122"/>
      <c r="AS78" s="40"/>
      <c r="AT78" s="123"/>
      <c r="AU78" s="209">
        <f t="shared" si="7"/>
        <v>0</v>
      </c>
      <c r="AV78" s="121"/>
      <c r="AW78" s="209">
        <f t="shared" si="19"/>
        <v>0</v>
      </c>
      <c r="AX78" s="121"/>
      <c r="AY78" s="209">
        <f t="shared" si="8"/>
        <v>0</v>
      </c>
      <c r="AZ78" s="121"/>
      <c r="BA78" s="209">
        <f>(SUM(AI78,AK78,AM78)-AQ78)</f>
        <v>0</v>
      </c>
      <c r="BB78" s="119"/>
      <c r="BD78" s="120"/>
      <c r="BE78" s="13">
        <v>0</v>
      </c>
      <c r="BF78" s="124"/>
      <c r="BG78" s="13">
        <v>0</v>
      </c>
      <c r="BH78" s="124"/>
      <c r="BI78" s="13">
        <v>0</v>
      </c>
      <c r="BJ78" s="125"/>
      <c r="BK78" s="126"/>
      <c r="BL78" s="127"/>
      <c r="BM78" s="210">
        <f>$BE78*$I78</f>
        <v>0</v>
      </c>
      <c r="BN78" s="124"/>
      <c r="BO78" s="210">
        <f>$BG78*$K78</f>
        <v>0</v>
      </c>
      <c r="BP78" s="124"/>
      <c r="BQ78" s="210">
        <f>$BI78*$M78</f>
        <v>0</v>
      </c>
      <c r="BR78" s="119"/>
      <c r="BU78" s="18"/>
      <c r="BV78" s="18"/>
      <c r="BW78" s="18"/>
      <c r="BX78" s="18"/>
      <c r="BY78" s="18"/>
      <c r="BZ78" s="18"/>
      <c r="CA78" s="18"/>
      <c r="CB78" s="18"/>
      <c r="CC78" s="18"/>
      <c r="CG78" s="18"/>
      <c r="CH78" s="18"/>
      <c r="CI78" s="18"/>
      <c r="CJ78" s="18"/>
      <c r="CK78" s="18"/>
      <c r="CL78" s="18"/>
      <c r="CP78" s="46"/>
      <c r="CQ78" s="46"/>
      <c r="CR78" s="46"/>
      <c r="CS78" s="130"/>
      <c r="CT78" s="209">
        <f t="shared" si="32"/>
        <v>0</v>
      </c>
      <c r="CU78" s="213">
        <f t="shared" si="32"/>
        <v>0</v>
      </c>
      <c r="CV78" s="209">
        <f t="shared" si="33"/>
        <v>0</v>
      </c>
      <c r="CW78" s="213">
        <f t="shared" si="33"/>
        <v>0</v>
      </c>
      <c r="CX78" s="214">
        <f t="shared" si="34"/>
        <v>0</v>
      </c>
      <c r="CY78" s="215">
        <f t="shared" si="34"/>
        <v>0</v>
      </c>
      <c r="CZ78" s="216" t="str">
        <f>IF(O78&gt;0, ((CT78*#REF!)+(CV78*#REF!)+(CX78*#REF!)),"")</f>
        <v/>
      </c>
      <c r="DA78" s="133"/>
      <c r="DB78" s="209">
        <f t="shared" si="12"/>
        <v>0</v>
      </c>
      <c r="DC78" s="131"/>
      <c r="DD78" s="209">
        <f t="shared" si="13"/>
        <v>0</v>
      </c>
      <c r="DE78" s="131"/>
      <c r="DF78" s="209">
        <f t="shared" si="14"/>
        <v>0</v>
      </c>
      <c r="DG78" s="134"/>
      <c r="DH78" s="216" t="str">
        <f t="shared" si="27"/>
        <v/>
      </c>
      <c r="DI78" s="216" t="e">
        <f t="shared" si="29"/>
        <v>#VALUE!</v>
      </c>
      <c r="DJ78" s="216">
        <f t="shared" si="30"/>
        <v>0</v>
      </c>
      <c r="DK78" s="40"/>
      <c r="DL78" s="40"/>
      <c r="DM78" s="130"/>
      <c r="DN78" s="217">
        <f t="shared" si="15"/>
        <v>0</v>
      </c>
      <c r="DO78" s="135"/>
      <c r="DP78" s="217">
        <f t="shared" si="16"/>
        <v>0</v>
      </c>
      <c r="DQ78" s="135"/>
      <c r="DR78" s="217">
        <f t="shared" si="17"/>
        <v>0</v>
      </c>
      <c r="DS78" s="136"/>
      <c r="DT78" s="218" t="str">
        <f t="shared" si="28"/>
        <v/>
      </c>
      <c r="DU78" s="218" t="str">
        <f t="shared" si="31"/>
        <v/>
      </c>
      <c r="DV78" s="126"/>
      <c r="DW78" s="127"/>
      <c r="DX78" s="124"/>
      <c r="DY78" s="124"/>
      <c r="DZ78" s="13"/>
      <c r="EA78" s="119"/>
      <c r="EC78" s="120"/>
      <c r="ED78" s="5"/>
      <c r="EE78" s="121"/>
      <c r="EF78" s="5"/>
      <c r="EG78" s="121"/>
      <c r="EH78" s="5"/>
      <c r="EI78" s="119"/>
      <c r="EK78" s="120"/>
      <c r="EL78" s="17">
        <v>0</v>
      </c>
      <c r="EM78" s="137"/>
      <c r="EN78" s="17">
        <v>0</v>
      </c>
      <c r="EO78" s="137"/>
      <c r="EP78" s="17">
        <v>0</v>
      </c>
      <c r="EQ78" s="125"/>
      <c r="ER78" s="126"/>
      <c r="ES78" s="127"/>
      <c r="ET78" s="219">
        <f t="shared" si="18"/>
        <v>0</v>
      </c>
      <c r="EU78" s="125"/>
      <c r="EV78" s="126"/>
      <c r="EW78" s="127"/>
      <c r="EX78" s="220">
        <f>IFERROR((SUM($DN78:DR78)-SUM($BM78:$BQ78)+$DZ78+$ET78)," ")</f>
        <v>0</v>
      </c>
      <c r="EY78" s="119"/>
    </row>
    <row r="79" spans="1:155" ht="5.15" customHeight="1" x14ac:dyDescent="0.35">
      <c r="A79" s="115"/>
      <c r="B79" s="32"/>
      <c r="C79" s="46"/>
      <c r="D79" s="32"/>
      <c r="E79" s="32"/>
      <c r="F79" s="36"/>
      <c r="H79" s="29"/>
      <c r="I79" s="139"/>
      <c r="J79" s="139"/>
      <c r="K79" s="139"/>
      <c r="L79" s="139"/>
      <c r="M79" s="139"/>
      <c r="N79" s="139"/>
      <c r="O79" s="121"/>
      <c r="P79" s="140"/>
      <c r="Q79" s="141"/>
      <c r="R79" s="142"/>
      <c r="S79" s="139"/>
      <c r="T79" s="139"/>
      <c r="U79" s="139"/>
      <c r="V79" s="139"/>
      <c r="W79" s="139"/>
      <c r="X79" s="140"/>
      <c r="Y79" s="141"/>
      <c r="Z79" s="142"/>
      <c r="AA79" s="139"/>
      <c r="AB79" s="139"/>
      <c r="AC79" s="139"/>
      <c r="AD79" s="139"/>
      <c r="AE79" s="139"/>
      <c r="AF79" s="140"/>
      <c r="AG79" s="141"/>
      <c r="AH79" s="142"/>
      <c r="AI79" s="121"/>
      <c r="AJ79" s="139"/>
      <c r="AK79" s="121"/>
      <c r="AL79" s="139"/>
      <c r="AM79" s="121"/>
      <c r="AN79" s="140"/>
      <c r="AO79" s="141"/>
      <c r="AP79" s="142"/>
      <c r="AQ79" s="139"/>
      <c r="AR79" s="140"/>
      <c r="AS79" s="141"/>
      <c r="AT79" s="142"/>
      <c r="AU79" s="121"/>
      <c r="AV79" s="139"/>
      <c r="AW79" s="121"/>
      <c r="AX79" s="139"/>
      <c r="AY79" s="121"/>
      <c r="AZ79" s="139"/>
      <c r="BA79" s="121"/>
      <c r="BB79" s="36"/>
      <c r="BD79" s="29"/>
      <c r="BE79" s="143"/>
      <c r="BF79" s="143"/>
      <c r="BG79" s="143"/>
      <c r="BH79" s="143"/>
      <c r="BI79" s="143"/>
      <c r="BJ79" s="144"/>
      <c r="BK79" s="145"/>
      <c r="BL79" s="146"/>
      <c r="BM79" s="124"/>
      <c r="BN79" s="143"/>
      <c r="BO79" s="124"/>
      <c r="BP79" s="143"/>
      <c r="BQ79" s="124"/>
      <c r="BR79" s="36"/>
      <c r="BU79" s="92"/>
      <c r="BV79" s="92"/>
      <c r="BW79" s="93"/>
      <c r="BX79" s="93"/>
      <c r="BY79" s="93"/>
      <c r="BZ79" s="93"/>
      <c r="CA79" s="178"/>
      <c r="CB79" s="178"/>
      <c r="CC79" s="92"/>
      <c r="CG79" s="92"/>
      <c r="CH79" s="92"/>
      <c r="CI79" s="92"/>
      <c r="CJ79" s="92"/>
      <c r="CK79" s="92"/>
      <c r="CL79" s="92"/>
      <c r="CP79" s="32"/>
      <c r="CQ79" s="32"/>
      <c r="CR79" s="32"/>
      <c r="CS79" s="74"/>
      <c r="CT79" s="149"/>
      <c r="CU79" s="149"/>
      <c r="CV79" s="149"/>
      <c r="CW79" s="149"/>
      <c r="CX79" s="149"/>
      <c r="CY79" s="134"/>
      <c r="CZ79" s="216" t="str">
        <f>IF(O79&gt;0, ((CT79*#REF!)+(CV79*#REF!)+(CX79*#REF!)),"")</f>
        <v/>
      </c>
      <c r="DA79" s="151"/>
      <c r="DB79" s="149"/>
      <c r="DC79" s="149"/>
      <c r="DD79" s="149"/>
      <c r="DE79" s="149"/>
      <c r="DF79" s="149"/>
      <c r="DG79" s="134"/>
      <c r="DH79" s="40"/>
      <c r="DI79" s="40"/>
      <c r="DJ79" s="40"/>
      <c r="DK79" s="40"/>
      <c r="DL79" s="40"/>
      <c r="DM79" s="74"/>
      <c r="DN79" s="152"/>
      <c r="DO79" s="152"/>
      <c r="DP79" s="152"/>
      <c r="DQ79" s="152"/>
      <c r="DR79" s="152"/>
      <c r="DS79" s="136"/>
      <c r="DT79" s="218" t="str">
        <f t="shared" si="28"/>
        <v/>
      </c>
      <c r="DU79" s="218" t="str">
        <f t="shared" si="31"/>
        <v/>
      </c>
      <c r="DV79" s="145"/>
      <c r="DW79" s="146"/>
      <c r="DX79" s="143"/>
      <c r="DY79" s="143"/>
      <c r="DZ79" s="153"/>
      <c r="EA79" s="36"/>
      <c r="EC79" s="29"/>
      <c r="ED79" s="139"/>
      <c r="EE79" s="139"/>
      <c r="EF79" s="139"/>
      <c r="EG79" s="139"/>
      <c r="EH79" s="139"/>
      <c r="EI79" s="36"/>
      <c r="EK79" s="29"/>
      <c r="EL79" s="143"/>
      <c r="EM79" s="143"/>
      <c r="EN79" s="143"/>
      <c r="EO79" s="143"/>
      <c r="EP79" s="143"/>
      <c r="EQ79" s="144"/>
      <c r="ER79" s="145"/>
      <c r="ES79" s="146"/>
      <c r="ET79" s="163"/>
      <c r="EU79" s="144"/>
      <c r="EV79" s="145"/>
      <c r="EW79" s="146"/>
      <c r="EX79" s="155"/>
      <c r="EY79" s="36"/>
    </row>
    <row r="80" spans="1:155" s="92" customFormat="1" x14ac:dyDescent="0.35">
      <c r="A80" s="118"/>
      <c r="B80" s="46"/>
      <c r="C80" s="243" t="str">
        <f>IF(E80="","",C78+1)</f>
        <v/>
      </c>
      <c r="D80" s="46"/>
      <c r="E80" s="4"/>
      <c r="F80" s="119"/>
      <c r="H80" s="120"/>
      <c r="I80" s="15"/>
      <c r="J80" s="121"/>
      <c r="K80" s="15"/>
      <c r="L80" s="121"/>
      <c r="M80" s="15"/>
      <c r="N80" s="121"/>
      <c r="O80" s="209">
        <f t="shared" si="4"/>
        <v>0</v>
      </c>
      <c r="P80" s="122"/>
      <c r="Q80" s="40"/>
      <c r="R80" s="123"/>
      <c r="S80" s="15"/>
      <c r="T80" s="121"/>
      <c r="U80" s="15"/>
      <c r="V80" s="121"/>
      <c r="W80" s="15"/>
      <c r="X80" s="122"/>
      <c r="Y80" s="40"/>
      <c r="Z80" s="123"/>
      <c r="AA80" s="15"/>
      <c r="AB80" s="121"/>
      <c r="AC80" s="15"/>
      <c r="AD80" s="121"/>
      <c r="AE80" s="15"/>
      <c r="AF80" s="122"/>
      <c r="AG80" s="40"/>
      <c r="AH80" s="123"/>
      <c r="AI80" s="209">
        <f t="shared" si="5"/>
        <v>0</v>
      </c>
      <c r="AJ80" s="121"/>
      <c r="AK80" s="209">
        <f t="shared" si="6"/>
        <v>0</v>
      </c>
      <c r="AL80" s="121"/>
      <c r="AM80" s="209">
        <f>M80-W80+AE80</f>
        <v>0</v>
      </c>
      <c r="AN80" s="122"/>
      <c r="AO80" s="40"/>
      <c r="AP80" s="123"/>
      <c r="AQ80" s="15"/>
      <c r="AR80" s="122"/>
      <c r="AS80" s="40"/>
      <c r="AT80" s="123"/>
      <c r="AU80" s="209">
        <f t="shared" si="7"/>
        <v>0</v>
      </c>
      <c r="AV80" s="121"/>
      <c r="AW80" s="209">
        <f t="shared" si="19"/>
        <v>0</v>
      </c>
      <c r="AX80" s="121"/>
      <c r="AY80" s="209">
        <f t="shared" si="8"/>
        <v>0</v>
      </c>
      <c r="AZ80" s="121"/>
      <c r="BA80" s="209">
        <f>(SUM(AI80,AK80,AM80)-AQ80)</f>
        <v>0</v>
      </c>
      <c r="BB80" s="119"/>
      <c r="BD80" s="120"/>
      <c r="BE80" s="13">
        <v>0</v>
      </c>
      <c r="BF80" s="124"/>
      <c r="BG80" s="13">
        <v>0</v>
      </c>
      <c r="BH80" s="124"/>
      <c r="BI80" s="13">
        <v>0</v>
      </c>
      <c r="BJ80" s="125"/>
      <c r="BK80" s="126"/>
      <c r="BL80" s="127"/>
      <c r="BM80" s="210">
        <f>$BE80*$I80</f>
        <v>0</v>
      </c>
      <c r="BN80" s="124"/>
      <c r="BO80" s="210">
        <f>$BG80*$K80</f>
        <v>0</v>
      </c>
      <c r="BP80" s="124"/>
      <c r="BQ80" s="210">
        <f>$BI80*$M80</f>
        <v>0</v>
      </c>
      <c r="BR80" s="119"/>
      <c r="BU80" s="18"/>
      <c r="BV80" s="18"/>
      <c r="BW80" s="18"/>
      <c r="BX80" s="18"/>
      <c r="BY80" s="18"/>
      <c r="BZ80" s="18"/>
      <c r="CA80" s="18"/>
      <c r="CB80" s="18"/>
      <c r="CC80" s="18"/>
      <c r="CG80" s="18"/>
      <c r="CH80" s="18"/>
      <c r="CI80" s="18"/>
      <c r="CJ80" s="18"/>
      <c r="CK80" s="18"/>
      <c r="CL80" s="18"/>
      <c r="CP80" s="46"/>
      <c r="CQ80" s="46"/>
      <c r="CR80" s="46"/>
      <c r="CS80" s="130"/>
      <c r="CT80" s="209">
        <f t="shared" ref="CT80:CU98" si="35">IF($AU80=0,0,ROUND(($BW$32*($AU80/$AU$218)),0))</f>
        <v>0</v>
      </c>
      <c r="CU80" s="213">
        <f t="shared" si="35"/>
        <v>0</v>
      </c>
      <c r="CV80" s="209">
        <f t="shared" ref="CV80:CW98" si="36">IF($AW80=0,0,ROUND(($BY$32*($AW80/$AW$218)),0))</f>
        <v>0</v>
      </c>
      <c r="CW80" s="213">
        <f t="shared" si="36"/>
        <v>0</v>
      </c>
      <c r="CX80" s="214">
        <f t="shared" ref="CX80:CY98" si="37">IF($AY80=0,0,ROUND(($CA$32*($AY80/$AY$218)),0))</f>
        <v>0</v>
      </c>
      <c r="CY80" s="215">
        <f t="shared" si="37"/>
        <v>0</v>
      </c>
      <c r="CZ80" s="216" t="str">
        <f>IF(O80&gt;0, ((CT80*#REF!)+(CV80*#REF!)+(CX80*#REF!)),"")</f>
        <v/>
      </c>
      <c r="DA80" s="133"/>
      <c r="DB80" s="209">
        <f t="shared" si="12"/>
        <v>0</v>
      </c>
      <c r="DC80" s="131"/>
      <c r="DD80" s="209">
        <f t="shared" si="13"/>
        <v>0</v>
      </c>
      <c r="DE80" s="131"/>
      <c r="DF80" s="209">
        <f t="shared" si="14"/>
        <v>0</v>
      </c>
      <c r="DG80" s="134"/>
      <c r="DH80" s="216" t="str">
        <f t="shared" si="27"/>
        <v/>
      </c>
      <c r="DI80" s="216" t="e">
        <f t="shared" si="29"/>
        <v>#VALUE!</v>
      </c>
      <c r="DJ80" s="216">
        <f t="shared" si="30"/>
        <v>0</v>
      </c>
      <c r="DK80" s="40"/>
      <c r="DL80" s="40"/>
      <c r="DM80" s="130"/>
      <c r="DN80" s="217">
        <f t="shared" si="15"/>
        <v>0</v>
      </c>
      <c r="DO80" s="135"/>
      <c r="DP80" s="217">
        <f t="shared" si="16"/>
        <v>0</v>
      </c>
      <c r="DQ80" s="135"/>
      <c r="DR80" s="217">
        <f t="shared" si="17"/>
        <v>0</v>
      </c>
      <c r="DS80" s="136"/>
      <c r="DT80" s="218" t="str">
        <f t="shared" si="28"/>
        <v/>
      </c>
      <c r="DU80" s="218" t="str">
        <f t="shared" si="31"/>
        <v/>
      </c>
      <c r="DV80" s="126"/>
      <c r="DW80" s="127"/>
      <c r="DX80" s="124"/>
      <c r="DY80" s="124"/>
      <c r="DZ80" s="13"/>
      <c r="EA80" s="119"/>
      <c r="EC80" s="120"/>
      <c r="ED80" s="5"/>
      <c r="EE80" s="121"/>
      <c r="EF80" s="5"/>
      <c r="EG80" s="121"/>
      <c r="EH80" s="5"/>
      <c r="EI80" s="119"/>
      <c r="EK80" s="120"/>
      <c r="EL80" s="17">
        <v>0</v>
      </c>
      <c r="EM80" s="137"/>
      <c r="EN80" s="17">
        <v>0</v>
      </c>
      <c r="EO80" s="137"/>
      <c r="EP80" s="17">
        <v>0</v>
      </c>
      <c r="EQ80" s="125"/>
      <c r="ER80" s="126"/>
      <c r="ES80" s="127"/>
      <c r="ET80" s="219">
        <f t="shared" si="18"/>
        <v>0</v>
      </c>
      <c r="EU80" s="125"/>
      <c r="EV80" s="126"/>
      <c r="EW80" s="127"/>
      <c r="EX80" s="220">
        <f>IFERROR((SUM($DN80:DR80)-SUM($BM80:$BQ80)+$DZ80+$ET80)," ")</f>
        <v>0</v>
      </c>
      <c r="EY80" s="119"/>
    </row>
    <row r="81" spans="1:155" ht="5.15" customHeight="1" x14ac:dyDescent="0.35">
      <c r="A81" s="115"/>
      <c r="B81" s="32"/>
      <c r="C81" s="46"/>
      <c r="D81" s="32"/>
      <c r="E81" s="32"/>
      <c r="F81" s="36"/>
      <c r="H81" s="29"/>
      <c r="I81" s="139"/>
      <c r="J81" s="139"/>
      <c r="K81" s="139"/>
      <c r="L81" s="139"/>
      <c r="M81" s="139"/>
      <c r="N81" s="139"/>
      <c r="O81" s="121"/>
      <c r="P81" s="140"/>
      <c r="Q81" s="141"/>
      <c r="R81" s="142"/>
      <c r="S81" s="139"/>
      <c r="T81" s="139"/>
      <c r="U81" s="139"/>
      <c r="V81" s="139"/>
      <c r="W81" s="139"/>
      <c r="X81" s="140"/>
      <c r="Y81" s="141"/>
      <c r="Z81" s="142"/>
      <c r="AA81" s="139"/>
      <c r="AB81" s="139"/>
      <c r="AC81" s="139"/>
      <c r="AD81" s="139"/>
      <c r="AE81" s="139"/>
      <c r="AF81" s="140"/>
      <c r="AG81" s="141"/>
      <c r="AH81" s="142"/>
      <c r="AI81" s="121"/>
      <c r="AJ81" s="139"/>
      <c r="AK81" s="121"/>
      <c r="AL81" s="139"/>
      <c r="AM81" s="121"/>
      <c r="AN81" s="140"/>
      <c r="AO81" s="141"/>
      <c r="AP81" s="142"/>
      <c r="AQ81" s="139"/>
      <c r="AR81" s="140"/>
      <c r="AS81" s="141"/>
      <c r="AT81" s="142"/>
      <c r="AU81" s="121"/>
      <c r="AV81" s="139"/>
      <c r="AW81" s="121"/>
      <c r="AX81" s="139"/>
      <c r="AY81" s="121"/>
      <c r="AZ81" s="139"/>
      <c r="BA81" s="121"/>
      <c r="BB81" s="36"/>
      <c r="BD81" s="29"/>
      <c r="BE81" s="143"/>
      <c r="BF81" s="143"/>
      <c r="BG81" s="143"/>
      <c r="BH81" s="143"/>
      <c r="BI81" s="143"/>
      <c r="BJ81" s="144"/>
      <c r="BK81" s="145"/>
      <c r="BL81" s="146"/>
      <c r="BM81" s="124"/>
      <c r="BN81" s="143"/>
      <c r="BO81" s="124"/>
      <c r="BP81" s="143"/>
      <c r="BQ81" s="124"/>
      <c r="BR81" s="36"/>
      <c r="BU81" s="92"/>
      <c r="BV81" s="92"/>
      <c r="BW81" s="92"/>
      <c r="BX81" s="92"/>
      <c r="BY81" s="92"/>
      <c r="BZ81" s="92"/>
      <c r="CA81" s="92"/>
      <c r="CB81" s="92"/>
      <c r="CC81" s="92"/>
      <c r="CG81" s="92"/>
      <c r="CH81" s="92"/>
      <c r="CI81" s="92"/>
      <c r="CJ81" s="92"/>
      <c r="CK81" s="92"/>
      <c r="CL81" s="92"/>
      <c r="CP81" s="32"/>
      <c r="CQ81" s="32"/>
      <c r="CR81" s="32"/>
      <c r="CS81" s="74"/>
      <c r="CT81" s="149"/>
      <c r="CU81" s="149"/>
      <c r="CV81" s="149"/>
      <c r="CW81" s="149"/>
      <c r="CX81" s="149"/>
      <c r="CY81" s="134"/>
      <c r="CZ81" s="216" t="str">
        <f>IF(O81&gt;0, ((CT81*#REF!)+(CV81*#REF!)+(CX81*#REF!)),"")</f>
        <v/>
      </c>
      <c r="DA81" s="151"/>
      <c r="DB81" s="149"/>
      <c r="DC81" s="149"/>
      <c r="DD81" s="149"/>
      <c r="DE81" s="149"/>
      <c r="DF81" s="149"/>
      <c r="DG81" s="134"/>
      <c r="DH81" s="40"/>
      <c r="DI81" s="40"/>
      <c r="DJ81" s="40"/>
      <c r="DK81" s="40"/>
      <c r="DL81" s="40"/>
      <c r="DM81" s="74"/>
      <c r="DN81" s="152"/>
      <c r="DO81" s="152"/>
      <c r="DP81" s="152"/>
      <c r="DQ81" s="152"/>
      <c r="DR81" s="152"/>
      <c r="DS81" s="136"/>
      <c r="DT81" s="218" t="str">
        <f t="shared" si="28"/>
        <v/>
      </c>
      <c r="DU81" s="218" t="str">
        <f t="shared" si="31"/>
        <v/>
      </c>
      <c r="DV81" s="145"/>
      <c r="DW81" s="146"/>
      <c r="DX81" s="143"/>
      <c r="DY81" s="143"/>
      <c r="DZ81" s="153"/>
      <c r="EA81" s="36"/>
      <c r="EC81" s="29"/>
      <c r="ED81" s="139"/>
      <c r="EE81" s="139"/>
      <c r="EF81" s="139"/>
      <c r="EG81" s="139"/>
      <c r="EH81" s="139"/>
      <c r="EI81" s="36"/>
      <c r="EK81" s="29"/>
      <c r="EL81" s="143"/>
      <c r="EM81" s="143"/>
      <c r="EN81" s="143"/>
      <c r="EO81" s="143"/>
      <c r="EP81" s="143"/>
      <c r="EQ81" s="144"/>
      <c r="ER81" s="145"/>
      <c r="ES81" s="146"/>
      <c r="ET81" s="163"/>
      <c r="EU81" s="144"/>
      <c r="EV81" s="145"/>
      <c r="EW81" s="146"/>
      <c r="EX81" s="155"/>
      <c r="EY81" s="36"/>
    </row>
    <row r="82" spans="1:155" s="92" customFormat="1" x14ac:dyDescent="0.35">
      <c r="A82" s="118"/>
      <c r="B82" s="46"/>
      <c r="C82" s="243" t="str">
        <f>IF(E82="","",C80+1)</f>
        <v/>
      </c>
      <c r="D82" s="46"/>
      <c r="E82" s="4"/>
      <c r="F82" s="119"/>
      <c r="H82" s="120"/>
      <c r="I82" s="15"/>
      <c r="J82" s="121"/>
      <c r="K82" s="15"/>
      <c r="L82" s="121"/>
      <c r="M82" s="15"/>
      <c r="N82" s="121"/>
      <c r="O82" s="209">
        <f t="shared" si="4"/>
        <v>0</v>
      </c>
      <c r="P82" s="122"/>
      <c r="Q82" s="40"/>
      <c r="R82" s="123"/>
      <c r="S82" s="15"/>
      <c r="T82" s="121"/>
      <c r="U82" s="15"/>
      <c r="V82" s="121"/>
      <c r="W82" s="15"/>
      <c r="X82" s="122"/>
      <c r="Y82" s="40"/>
      <c r="Z82" s="123"/>
      <c r="AA82" s="15"/>
      <c r="AB82" s="121"/>
      <c r="AC82" s="15"/>
      <c r="AD82" s="121"/>
      <c r="AE82" s="15"/>
      <c r="AF82" s="122"/>
      <c r="AG82" s="40"/>
      <c r="AH82" s="123"/>
      <c r="AI82" s="209">
        <f t="shared" si="5"/>
        <v>0</v>
      </c>
      <c r="AJ82" s="121"/>
      <c r="AK82" s="209">
        <f t="shared" si="6"/>
        <v>0</v>
      </c>
      <c r="AL82" s="121"/>
      <c r="AM82" s="209">
        <f>M82-W82+AE82</f>
        <v>0</v>
      </c>
      <c r="AN82" s="122"/>
      <c r="AO82" s="40"/>
      <c r="AP82" s="123"/>
      <c r="AQ82" s="15"/>
      <c r="AR82" s="122"/>
      <c r="AS82" s="40"/>
      <c r="AT82" s="123"/>
      <c r="AU82" s="209">
        <f t="shared" si="7"/>
        <v>0</v>
      </c>
      <c r="AV82" s="121"/>
      <c r="AW82" s="209">
        <f t="shared" si="19"/>
        <v>0</v>
      </c>
      <c r="AX82" s="121"/>
      <c r="AY82" s="209">
        <f t="shared" si="8"/>
        <v>0</v>
      </c>
      <c r="AZ82" s="121"/>
      <c r="BA82" s="209">
        <f>(SUM(AI82,AK82,AM82)-AQ82)</f>
        <v>0</v>
      </c>
      <c r="BB82" s="119"/>
      <c r="BD82" s="120"/>
      <c r="BE82" s="13">
        <v>0</v>
      </c>
      <c r="BF82" s="124"/>
      <c r="BG82" s="13">
        <v>0</v>
      </c>
      <c r="BH82" s="124"/>
      <c r="BI82" s="13">
        <v>0</v>
      </c>
      <c r="BJ82" s="125"/>
      <c r="BK82" s="126"/>
      <c r="BL82" s="127"/>
      <c r="BM82" s="210">
        <f>$BE82*$I82</f>
        <v>0</v>
      </c>
      <c r="BN82" s="124"/>
      <c r="BO82" s="210">
        <f>$BG82*$K82</f>
        <v>0</v>
      </c>
      <c r="BP82" s="124"/>
      <c r="BQ82" s="210">
        <f>$BI82*$M82</f>
        <v>0</v>
      </c>
      <c r="BR82" s="119"/>
      <c r="BU82" s="18"/>
      <c r="BV82" s="18"/>
      <c r="BW82" s="18"/>
      <c r="BX82" s="18"/>
      <c r="BY82" s="18"/>
      <c r="BZ82" s="18"/>
      <c r="CA82" s="18"/>
      <c r="CB82" s="18"/>
      <c r="CC82" s="18"/>
      <c r="CG82" s="18"/>
      <c r="CH82" s="18"/>
      <c r="CI82" s="18"/>
      <c r="CJ82" s="18"/>
      <c r="CK82" s="18"/>
      <c r="CL82" s="18"/>
      <c r="CP82" s="46"/>
      <c r="CQ82" s="46"/>
      <c r="CR82" s="46"/>
      <c r="CS82" s="130"/>
      <c r="CT82" s="209">
        <f t="shared" si="35"/>
        <v>0</v>
      </c>
      <c r="CU82" s="213">
        <f t="shared" si="35"/>
        <v>0</v>
      </c>
      <c r="CV82" s="209">
        <f t="shared" si="36"/>
        <v>0</v>
      </c>
      <c r="CW82" s="213">
        <f t="shared" si="36"/>
        <v>0</v>
      </c>
      <c r="CX82" s="214">
        <f t="shared" si="37"/>
        <v>0</v>
      </c>
      <c r="CY82" s="215">
        <f t="shared" si="37"/>
        <v>0</v>
      </c>
      <c r="CZ82" s="216" t="str">
        <f>IF(O82&gt;0, ((CT82*#REF!)+(CV82*#REF!)+(CX82*#REF!)),"")</f>
        <v/>
      </c>
      <c r="DA82" s="133"/>
      <c r="DB82" s="209">
        <f t="shared" si="12"/>
        <v>0</v>
      </c>
      <c r="DC82" s="131"/>
      <c r="DD82" s="209">
        <f t="shared" si="13"/>
        <v>0</v>
      </c>
      <c r="DE82" s="131"/>
      <c r="DF82" s="209">
        <f t="shared" si="14"/>
        <v>0</v>
      </c>
      <c r="DG82" s="134"/>
      <c r="DH82" s="216" t="str">
        <f t="shared" ref="DH82:DH112" si="38">IF(O82&gt;0, (DF82+DD82+DB82),"")</f>
        <v/>
      </c>
      <c r="DI82" s="216" t="e">
        <f t="shared" si="29"/>
        <v>#VALUE!</v>
      </c>
      <c r="DJ82" s="216">
        <f t="shared" si="30"/>
        <v>0</v>
      </c>
      <c r="DK82" s="40"/>
      <c r="DL82" s="40"/>
      <c r="DM82" s="130"/>
      <c r="DN82" s="217">
        <f t="shared" si="15"/>
        <v>0</v>
      </c>
      <c r="DO82" s="135"/>
      <c r="DP82" s="217">
        <f t="shared" si="16"/>
        <v>0</v>
      </c>
      <c r="DQ82" s="135"/>
      <c r="DR82" s="217">
        <f t="shared" si="17"/>
        <v>0</v>
      </c>
      <c r="DS82" s="136"/>
      <c r="DT82" s="218" t="str">
        <f t="shared" ref="DT82:DT113" si="39">IF(O82&gt;0,(DN82+DP82+DR82),"")</f>
        <v/>
      </c>
      <c r="DU82" s="218" t="str">
        <f t="shared" si="31"/>
        <v/>
      </c>
      <c r="DV82" s="126"/>
      <c r="DW82" s="127"/>
      <c r="DX82" s="124"/>
      <c r="DY82" s="124"/>
      <c r="DZ82" s="13"/>
      <c r="EA82" s="119"/>
      <c r="EC82" s="120"/>
      <c r="ED82" s="5"/>
      <c r="EE82" s="121"/>
      <c r="EF82" s="5"/>
      <c r="EG82" s="121"/>
      <c r="EH82" s="5"/>
      <c r="EI82" s="119"/>
      <c r="EK82" s="120"/>
      <c r="EL82" s="17">
        <v>0</v>
      </c>
      <c r="EM82" s="137"/>
      <c r="EN82" s="17">
        <v>0</v>
      </c>
      <c r="EO82" s="137"/>
      <c r="EP82" s="17">
        <v>0</v>
      </c>
      <c r="EQ82" s="125"/>
      <c r="ER82" s="126"/>
      <c r="ES82" s="127"/>
      <c r="ET82" s="219">
        <f t="shared" si="18"/>
        <v>0</v>
      </c>
      <c r="EU82" s="125"/>
      <c r="EV82" s="126"/>
      <c r="EW82" s="127"/>
      <c r="EX82" s="220">
        <f>IFERROR((SUM($DN82:DR82)-SUM($BM82:$BQ82)+$DZ82+$ET82)," ")</f>
        <v>0</v>
      </c>
      <c r="EY82" s="119"/>
    </row>
    <row r="83" spans="1:155" ht="5.15" customHeight="1" x14ac:dyDescent="0.35">
      <c r="A83" s="115"/>
      <c r="B83" s="32"/>
      <c r="C83" s="46"/>
      <c r="D83" s="32"/>
      <c r="E83" s="32"/>
      <c r="F83" s="36"/>
      <c r="H83" s="29"/>
      <c r="I83" s="139"/>
      <c r="J83" s="139"/>
      <c r="K83" s="139"/>
      <c r="L83" s="139"/>
      <c r="M83" s="139"/>
      <c r="N83" s="139"/>
      <c r="O83" s="121"/>
      <c r="P83" s="140"/>
      <c r="Q83" s="141"/>
      <c r="R83" s="142"/>
      <c r="S83" s="139"/>
      <c r="T83" s="139"/>
      <c r="U83" s="139"/>
      <c r="V83" s="139"/>
      <c r="W83" s="139"/>
      <c r="X83" s="140"/>
      <c r="Y83" s="141"/>
      <c r="Z83" s="142"/>
      <c r="AA83" s="139"/>
      <c r="AB83" s="139"/>
      <c r="AC83" s="139"/>
      <c r="AD83" s="139"/>
      <c r="AE83" s="139"/>
      <c r="AF83" s="140"/>
      <c r="AG83" s="141"/>
      <c r="AH83" s="142"/>
      <c r="AI83" s="121"/>
      <c r="AJ83" s="139"/>
      <c r="AK83" s="121"/>
      <c r="AL83" s="139"/>
      <c r="AM83" s="121"/>
      <c r="AN83" s="140"/>
      <c r="AO83" s="141"/>
      <c r="AP83" s="142"/>
      <c r="AQ83" s="139"/>
      <c r="AR83" s="140"/>
      <c r="AS83" s="141"/>
      <c r="AT83" s="142"/>
      <c r="AU83" s="121"/>
      <c r="AV83" s="139"/>
      <c r="AW83" s="121"/>
      <c r="AX83" s="139"/>
      <c r="AY83" s="121"/>
      <c r="AZ83" s="139"/>
      <c r="BA83" s="121"/>
      <c r="BB83" s="36"/>
      <c r="BD83" s="29"/>
      <c r="BE83" s="143"/>
      <c r="BF83" s="143"/>
      <c r="BG83" s="143"/>
      <c r="BH83" s="143"/>
      <c r="BI83" s="143"/>
      <c r="BJ83" s="144"/>
      <c r="BK83" s="145"/>
      <c r="BL83" s="146"/>
      <c r="BM83" s="124"/>
      <c r="BN83" s="143"/>
      <c r="BO83" s="124"/>
      <c r="BP83" s="143"/>
      <c r="BQ83" s="124"/>
      <c r="BR83" s="36"/>
      <c r="BU83" s="92"/>
      <c r="BV83" s="92"/>
      <c r="BW83" s="92"/>
      <c r="BX83" s="92"/>
      <c r="BY83" s="92"/>
      <c r="BZ83" s="92"/>
      <c r="CA83" s="92"/>
      <c r="CB83" s="92"/>
      <c r="CC83" s="92"/>
      <c r="CG83" s="92"/>
      <c r="CH83" s="92"/>
      <c r="CI83" s="92"/>
      <c r="CJ83" s="92"/>
      <c r="CK83" s="92"/>
      <c r="CL83" s="92"/>
      <c r="CP83" s="32"/>
      <c r="CQ83" s="32"/>
      <c r="CR83" s="32"/>
      <c r="CS83" s="74"/>
      <c r="CT83" s="149"/>
      <c r="CU83" s="149"/>
      <c r="CV83" s="149"/>
      <c r="CW83" s="149"/>
      <c r="CX83" s="149"/>
      <c r="CY83" s="134"/>
      <c r="CZ83" s="216" t="str">
        <f>IF(O83&gt;0, ((CT83*#REF!)+(CV83*#REF!)+(CX83*#REF!)),"")</f>
        <v/>
      </c>
      <c r="DA83" s="151"/>
      <c r="DB83" s="149"/>
      <c r="DC83" s="149"/>
      <c r="DD83" s="149"/>
      <c r="DE83" s="149"/>
      <c r="DF83" s="149"/>
      <c r="DG83" s="134"/>
      <c r="DH83" s="40"/>
      <c r="DI83" s="40"/>
      <c r="DJ83" s="40"/>
      <c r="DK83" s="40"/>
      <c r="DL83" s="40"/>
      <c r="DM83" s="74"/>
      <c r="DN83" s="152"/>
      <c r="DO83" s="152"/>
      <c r="DP83" s="152"/>
      <c r="DQ83" s="152"/>
      <c r="DR83" s="152"/>
      <c r="DS83" s="136"/>
      <c r="DT83" s="218" t="str">
        <f t="shared" si="39"/>
        <v/>
      </c>
      <c r="DU83" s="218" t="str">
        <f t="shared" si="31"/>
        <v/>
      </c>
      <c r="DV83" s="145"/>
      <c r="DW83" s="146"/>
      <c r="DX83" s="143"/>
      <c r="DY83" s="143"/>
      <c r="DZ83" s="153"/>
      <c r="EA83" s="36"/>
      <c r="EC83" s="29"/>
      <c r="ED83" s="139"/>
      <c r="EE83" s="139"/>
      <c r="EF83" s="139"/>
      <c r="EG83" s="139"/>
      <c r="EH83" s="139"/>
      <c r="EI83" s="36"/>
      <c r="EK83" s="29"/>
      <c r="EL83" s="143"/>
      <c r="EM83" s="143"/>
      <c r="EN83" s="143"/>
      <c r="EO83" s="143"/>
      <c r="EP83" s="143"/>
      <c r="EQ83" s="144"/>
      <c r="ER83" s="145"/>
      <c r="ES83" s="146"/>
      <c r="ET83" s="163"/>
      <c r="EU83" s="144"/>
      <c r="EV83" s="145"/>
      <c r="EW83" s="146"/>
      <c r="EX83" s="155"/>
      <c r="EY83" s="36"/>
    </row>
    <row r="84" spans="1:155" s="92" customFormat="1" x14ac:dyDescent="0.35">
      <c r="A84" s="118"/>
      <c r="B84" s="46"/>
      <c r="C84" s="243" t="str">
        <f>IF(E84="","",C82+1)</f>
        <v/>
      </c>
      <c r="D84" s="46"/>
      <c r="E84" s="4"/>
      <c r="F84" s="119"/>
      <c r="H84" s="120"/>
      <c r="I84" s="15"/>
      <c r="J84" s="121"/>
      <c r="K84" s="15"/>
      <c r="L84" s="121"/>
      <c r="M84" s="15"/>
      <c r="N84" s="121"/>
      <c r="O84" s="209">
        <f t="shared" si="4"/>
        <v>0</v>
      </c>
      <c r="P84" s="122"/>
      <c r="Q84" s="40"/>
      <c r="R84" s="123"/>
      <c r="S84" s="15"/>
      <c r="T84" s="121"/>
      <c r="U84" s="15"/>
      <c r="V84" s="121"/>
      <c r="W84" s="15"/>
      <c r="X84" s="122"/>
      <c r="Y84" s="40"/>
      <c r="Z84" s="123"/>
      <c r="AA84" s="15"/>
      <c r="AB84" s="121"/>
      <c r="AC84" s="15"/>
      <c r="AD84" s="121"/>
      <c r="AE84" s="15"/>
      <c r="AF84" s="122"/>
      <c r="AG84" s="40"/>
      <c r="AH84" s="123"/>
      <c r="AI84" s="209">
        <f t="shared" si="5"/>
        <v>0</v>
      </c>
      <c r="AJ84" s="121"/>
      <c r="AK84" s="209">
        <f t="shared" si="6"/>
        <v>0</v>
      </c>
      <c r="AL84" s="121"/>
      <c r="AM84" s="209">
        <f>M84-W84+AE84</f>
        <v>0</v>
      </c>
      <c r="AN84" s="122"/>
      <c r="AO84" s="40"/>
      <c r="AP84" s="123"/>
      <c r="AQ84" s="15"/>
      <c r="AR84" s="122"/>
      <c r="AS84" s="40"/>
      <c r="AT84" s="123"/>
      <c r="AU84" s="209">
        <f t="shared" ref="AU84:AU146" si="40">(IF($O84=0,(0),(ROUNDUP(($AI84/(SUM($AI84,$AK84,$AM84)))*$BA84,0))))</f>
        <v>0</v>
      </c>
      <c r="AV84" s="121"/>
      <c r="AW84" s="209">
        <f t="shared" si="19"/>
        <v>0</v>
      </c>
      <c r="AX84" s="121"/>
      <c r="AY84" s="209">
        <f t="shared" si="8"/>
        <v>0</v>
      </c>
      <c r="AZ84" s="121"/>
      <c r="BA84" s="209">
        <f>(SUM(AI84,AK84,AM84)-AQ84)</f>
        <v>0</v>
      </c>
      <c r="BB84" s="119"/>
      <c r="BD84" s="120"/>
      <c r="BE84" s="13">
        <v>0</v>
      </c>
      <c r="BF84" s="124"/>
      <c r="BG84" s="13">
        <v>0</v>
      </c>
      <c r="BH84" s="124"/>
      <c r="BI84" s="13">
        <v>0</v>
      </c>
      <c r="BJ84" s="125"/>
      <c r="BK84" s="126"/>
      <c r="BL84" s="127"/>
      <c r="BM84" s="210">
        <f>$BE84*$I84</f>
        <v>0</v>
      </c>
      <c r="BN84" s="124"/>
      <c r="BO84" s="210">
        <f>$BG84*$K84</f>
        <v>0</v>
      </c>
      <c r="BP84" s="124"/>
      <c r="BQ84" s="210">
        <f>$BI84*$M84</f>
        <v>0</v>
      </c>
      <c r="BR84" s="119"/>
      <c r="BU84" s="18"/>
      <c r="BV84" s="18"/>
      <c r="BW84" s="18"/>
      <c r="BX84" s="18"/>
      <c r="BY84" s="18"/>
      <c r="BZ84" s="18"/>
      <c r="CA84" s="18"/>
      <c r="CB84" s="18"/>
      <c r="CC84" s="18"/>
      <c r="CG84" s="18"/>
      <c r="CH84" s="18"/>
      <c r="CI84" s="18"/>
      <c r="CJ84" s="18"/>
      <c r="CK84" s="18"/>
      <c r="CL84" s="18"/>
      <c r="CP84" s="46"/>
      <c r="CQ84" s="46"/>
      <c r="CR84" s="46"/>
      <c r="CS84" s="130"/>
      <c r="CT84" s="209">
        <f t="shared" si="35"/>
        <v>0</v>
      </c>
      <c r="CU84" s="213">
        <f t="shared" si="35"/>
        <v>0</v>
      </c>
      <c r="CV84" s="209">
        <f t="shared" si="36"/>
        <v>0</v>
      </c>
      <c r="CW84" s="213">
        <f t="shared" si="36"/>
        <v>0</v>
      </c>
      <c r="CX84" s="214">
        <f t="shared" si="37"/>
        <v>0</v>
      </c>
      <c r="CY84" s="215">
        <f t="shared" si="37"/>
        <v>0</v>
      </c>
      <c r="CZ84" s="216" t="str">
        <f>IF(O84&gt;0, ((CT84*#REF!)+(CV84*#REF!)+(CX84*#REF!)),"")</f>
        <v/>
      </c>
      <c r="DA84" s="133"/>
      <c r="DB84" s="209">
        <f t="shared" ref="DB84:DB146" si="41">($CT84+$AU84)</f>
        <v>0</v>
      </c>
      <c r="DC84" s="131"/>
      <c r="DD84" s="209">
        <f t="shared" ref="DD84:DD146" si="42">($CV84+$AW84)</f>
        <v>0</v>
      </c>
      <c r="DE84" s="131"/>
      <c r="DF84" s="209">
        <f t="shared" ref="DF84:DF146" si="43">($CX84+$AY84)</f>
        <v>0</v>
      </c>
      <c r="DG84" s="134"/>
      <c r="DH84" s="216" t="str">
        <f t="shared" si="38"/>
        <v/>
      </c>
      <c r="DI84" s="216" t="e">
        <f t="shared" si="29"/>
        <v>#VALUE!</v>
      </c>
      <c r="DJ84" s="216">
        <f t="shared" si="30"/>
        <v>0</v>
      </c>
      <c r="DK84" s="40"/>
      <c r="DL84" s="40"/>
      <c r="DM84" s="130"/>
      <c r="DN84" s="217">
        <f t="shared" ref="DN84:DN146" si="44">(DB84*BE84)</f>
        <v>0</v>
      </c>
      <c r="DO84" s="135"/>
      <c r="DP84" s="217">
        <f t="shared" ref="DP84:DP146" si="45">(DD84*BG84)</f>
        <v>0</v>
      </c>
      <c r="DQ84" s="135"/>
      <c r="DR84" s="217">
        <f t="shared" ref="DR84:DR146" si="46">(DF84*BI84)</f>
        <v>0</v>
      </c>
      <c r="DS84" s="136"/>
      <c r="DT84" s="218" t="str">
        <f t="shared" si="39"/>
        <v/>
      </c>
      <c r="DU84" s="218" t="str">
        <f t="shared" si="31"/>
        <v/>
      </c>
      <c r="DV84" s="126"/>
      <c r="DW84" s="127"/>
      <c r="DX84" s="124"/>
      <c r="DY84" s="124"/>
      <c r="DZ84" s="13"/>
      <c r="EA84" s="119"/>
      <c r="EC84" s="120"/>
      <c r="ED84" s="5"/>
      <c r="EE84" s="121"/>
      <c r="EF84" s="5"/>
      <c r="EG84" s="121"/>
      <c r="EH84" s="5"/>
      <c r="EI84" s="119"/>
      <c r="EK84" s="120"/>
      <c r="EL84" s="17">
        <v>0</v>
      </c>
      <c r="EM84" s="137"/>
      <c r="EN84" s="17">
        <v>0</v>
      </c>
      <c r="EO84" s="137"/>
      <c r="EP84" s="17">
        <v>0</v>
      </c>
      <c r="EQ84" s="125"/>
      <c r="ER84" s="126"/>
      <c r="ES84" s="127"/>
      <c r="ET84" s="219">
        <f t="shared" ref="ET84:ET146" si="47">(SUMPRODUCT($ED84:$EH84,$EL84:$EP84))</f>
        <v>0</v>
      </c>
      <c r="EU84" s="125"/>
      <c r="EV84" s="126"/>
      <c r="EW84" s="127"/>
      <c r="EX84" s="220">
        <f>IFERROR((SUM($DN84:DR84)-SUM($BM84:$BQ84)+$DZ84+$ET84)," ")</f>
        <v>0</v>
      </c>
      <c r="EY84" s="119"/>
    </row>
    <row r="85" spans="1:155" ht="5.15" customHeight="1" x14ac:dyDescent="0.35">
      <c r="A85" s="115"/>
      <c r="B85" s="32"/>
      <c r="C85" s="46"/>
      <c r="D85" s="32"/>
      <c r="E85" s="32"/>
      <c r="F85" s="36"/>
      <c r="H85" s="29"/>
      <c r="I85" s="139"/>
      <c r="J85" s="139"/>
      <c r="K85" s="139"/>
      <c r="L85" s="139"/>
      <c r="M85" s="139"/>
      <c r="N85" s="139"/>
      <c r="O85" s="121"/>
      <c r="P85" s="140"/>
      <c r="Q85" s="141"/>
      <c r="R85" s="142"/>
      <c r="S85" s="139"/>
      <c r="T85" s="139"/>
      <c r="U85" s="139"/>
      <c r="V85" s="139"/>
      <c r="W85" s="139"/>
      <c r="X85" s="140"/>
      <c r="Y85" s="141"/>
      <c r="Z85" s="142"/>
      <c r="AA85" s="139"/>
      <c r="AB85" s="139"/>
      <c r="AC85" s="139"/>
      <c r="AD85" s="139"/>
      <c r="AE85" s="139"/>
      <c r="AF85" s="140"/>
      <c r="AG85" s="141"/>
      <c r="AH85" s="142"/>
      <c r="AI85" s="121"/>
      <c r="AJ85" s="139"/>
      <c r="AK85" s="121"/>
      <c r="AL85" s="139"/>
      <c r="AM85" s="121"/>
      <c r="AN85" s="140"/>
      <c r="AO85" s="141"/>
      <c r="AP85" s="142"/>
      <c r="AQ85" s="139"/>
      <c r="AR85" s="140"/>
      <c r="AS85" s="141"/>
      <c r="AT85" s="142"/>
      <c r="AU85" s="121"/>
      <c r="AV85" s="139"/>
      <c r="AW85" s="121"/>
      <c r="AX85" s="139"/>
      <c r="AY85" s="121"/>
      <c r="AZ85" s="139"/>
      <c r="BA85" s="121"/>
      <c r="BB85" s="36"/>
      <c r="BD85" s="29"/>
      <c r="BE85" s="143"/>
      <c r="BF85" s="143"/>
      <c r="BG85" s="143"/>
      <c r="BH85" s="143"/>
      <c r="BI85" s="143"/>
      <c r="BJ85" s="144"/>
      <c r="BK85" s="145"/>
      <c r="BL85" s="146"/>
      <c r="BM85" s="124"/>
      <c r="BN85" s="143"/>
      <c r="BO85" s="124"/>
      <c r="BP85" s="143"/>
      <c r="BQ85" s="124"/>
      <c r="BR85" s="36"/>
      <c r="BU85" s="92"/>
      <c r="BV85" s="92"/>
      <c r="BW85" s="92"/>
      <c r="BX85" s="92"/>
      <c r="BY85" s="92"/>
      <c r="BZ85" s="92"/>
      <c r="CA85" s="92"/>
      <c r="CB85" s="92"/>
      <c r="CC85" s="92"/>
      <c r="CG85" s="92"/>
      <c r="CH85" s="92"/>
      <c r="CI85" s="92"/>
      <c r="CJ85" s="92"/>
      <c r="CK85" s="92"/>
      <c r="CL85" s="92"/>
      <c r="CP85" s="32"/>
      <c r="CQ85" s="32"/>
      <c r="CR85" s="32"/>
      <c r="CS85" s="74"/>
      <c r="CT85" s="149"/>
      <c r="CU85" s="149"/>
      <c r="CV85" s="149"/>
      <c r="CW85" s="149"/>
      <c r="CX85" s="149"/>
      <c r="CY85" s="134"/>
      <c r="CZ85" s="216" t="str">
        <f>IF(O85&gt;0, ((CT85*#REF!)+(CV85*#REF!)+(CX85*#REF!)),"")</f>
        <v/>
      </c>
      <c r="DA85" s="151"/>
      <c r="DB85" s="149"/>
      <c r="DC85" s="149"/>
      <c r="DD85" s="149"/>
      <c r="DE85" s="149"/>
      <c r="DF85" s="149"/>
      <c r="DG85" s="134"/>
      <c r="DH85" s="40"/>
      <c r="DI85" s="40"/>
      <c r="DJ85" s="40"/>
      <c r="DK85" s="40"/>
      <c r="DL85" s="40"/>
      <c r="DM85" s="74"/>
      <c r="DN85" s="152"/>
      <c r="DO85" s="152"/>
      <c r="DP85" s="152"/>
      <c r="DQ85" s="152"/>
      <c r="DR85" s="152"/>
      <c r="DS85" s="136"/>
      <c r="DT85" s="218" t="str">
        <f t="shared" si="39"/>
        <v/>
      </c>
      <c r="DU85" s="218" t="str">
        <f t="shared" si="31"/>
        <v/>
      </c>
      <c r="DV85" s="145"/>
      <c r="DW85" s="146"/>
      <c r="DX85" s="143"/>
      <c r="DY85" s="143"/>
      <c r="DZ85" s="153"/>
      <c r="EA85" s="36"/>
      <c r="EC85" s="29"/>
      <c r="ED85" s="139"/>
      <c r="EE85" s="139"/>
      <c r="EF85" s="139"/>
      <c r="EG85" s="139"/>
      <c r="EH85" s="139"/>
      <c r="EI85" s="36"/>
      <c r="EK85" s="29"/>
      <c r="EL85" s="143"/>
      <c r="EM85" s="143"/>
      <c r="EN85" s="143"/>
      <c r="EO85" s="143"/>
      <c r="EP85" s="143"/>
      <c r="EQ85" s="144"/>
      <c r="ER85" s="145"/>
      <c r="ES85" s="146"/>
      <c r="ET85" s="163"/>
      <c r="EU85" s="144"/>
      <c r="EV85" s="145"/>
      <c r="EW85" s="146"/>
      <c r="EX85" s="155"/>
      <c r="EY85" s="36"/>
    </row>
    <row r="86" spans="1:155" s="92" customFormat="1" x14ac:dyDescent="0.35">
      <c r="A86" s="118"/>
      <c r="B86" s="46"/>
      <c r="C86" s="243" t="str">
        <f>IF(E86="","",C84+1)</f>
        <v/>
      </c>
      <c r="D86" s="46"/>
      <c r="E86" s="4"/>
      <c r="F86" s="119"/>
      <c r="H86" s="120"/>
      <c r="I86" s="15"/>
      <c r="J86" s="121"/>
      <c r="K86" s="15"/>
      <c r="L86" s="121"/>
      <c r="M86" s="15"/>
      <c r="N86" s="121"/>
      <c r="O86" s="209">
        <f t="shared" si="4"/>
        <v>0</v>
      </c>
      <c r="P86" s="122"/>
      <c r="Q86" s="40"/>
      <c r="R86" s="123"/>
      <c r="S86" s="15"/>
      <c r="T86" s="121"/>
      <c r="U86" s="15"/>
      <c r="V86" s="121"/>
      <c r="W86" s="15"/>
      <c r="X86" s="122"/>
      <c r="Y86" s="40"/>
      <c r="Z86" s="123"/>
      <c r="AA86" s="15"/>
      <c r="AB86" s="121"/>
      <c r="AC86" s="15"/>
      <c r="AD86" s="121"/>
      <c r="AE86" s="15"/>
      <c r="AF86" s="122"/>
      <c r="AG86" s="40"/>
      <c r="AH86" s="123"/>
      <c r="AI86" s="209">
        <f t="shared" si="5"/>
        <v>0</v>
      </c>
      <c r="AJ86" s="121"/>
      <c r="AK86" s="209">
        <f t="shared" si="6"/>
        <v>0</v>
      </c>
      <c r="AL86" s="121"/>
      <c r="AM86" s="209">
        <f>M86-W86+AE86</f>
        <v>0</v>
      </c>
      <c r="AN86" s="122"/>
      <c r="AO86" s="40"/>
      <c r="AP86" s="123"/>
      <c r="AQ86" s="15"/>
      <c r="AR86" s="122"/>
      <c r="AS86" s="40"/>
      <c r="AT86" s="123"/>
      <c r="AU86" s="209">
        <f t="shared" si="40"/>
        <v>0</v>
      </c>
      <c r="AV86" s="121"/>
      <c r="AW86" s="209">
        <f t="shared" ref="AW86:AW148" si="48">(IF($O86=0,(0),(ROUNDUP(($AK86/(SUM($AI86,$AK86,$AM86)))*$BA86,0))))</f>
        <v>0</v>
      </c>
      <c r="AX86" s="121"/>
      <c r="AY86" s="209">
        <f t="shared" si="8"/>
        <v>0</v>
      </c>
      <c r="AZ86" s="121"/>
      <c r="BA86" s="209">
        <f>(SUM(AI86,AK86,AM86)-AQ86)</f>
        <v>0</v>
      </c>
      <c r="BB86" s="119"/>
      <c r="BD86" s="120"/>
      <c r="BE86" s="13">
        <v>0</v>
      </c>
      <c r="BF86" s="124"/>
      <c r="BG86" s="13">
        <v>0</v>
      </c>
      <c r="BH86" s="124"/>
      <c r="BI86" s="13">
        <v>0</v>
      </c>
      <c r="BJ86" s="125"/>
      <c r="BK86" s="126"/>
      <c r="BL86" s="127"/>
      <c r="BM86" s="210">
        <f>$BE86*$I86</f>
        <v>0</v>
      </c>
      <c r="BN86" s="124"/>
      <c r="BO86" s="210">
        <f>$BG86*$K86</f>
        <v>0</v>
      </c>
      <c r="BP86" s="124"/>
      <c r="BQ86" s="210">
        <f>$BI86*$M86</f>
        <v>0</v>
      </c>
      <c r="BR86" s="119"/>
      <c r="BU86" s="18"/>
      <c r="BV86" s="18"/>
      <c r="BW86" s="18"/>
      <c r="BX86" s="18"/>
      <c r="BY86" s="18"/>
      <c r="BZ86" s="18"/>
      <c r="CA86" s="18"/>
      <c r="CB86" s="18"/>
      <c r="CC86" s="18"/>
      <c r="CG86" s="18"/>
      <c r="CH86" s="18"/>
      <c r="CI86" s="18"/>
      <c r="CJ86" s="18"/>
      <c r="CK86" s="18"/>
      <c r="CL86" s="18"/>
      <c r="CP86" s="46"/>
      <c r="CQ86" s="46"/>
      <c r="CR86" s="46"/>
      <c r="CS86" s="130"/>
      <c r="CT86" s="209">
        <f t="shared" si="35"/>
        <v>0</v>
      </c>
      <c r="CU86" s="213">
        <f t="shared" si="35"/>
        <v>0</v>
      </c>
      <c r="CV86" s="209">
        <f t="shared" si="36"/>
        <v>0</v>
      </c>
      <c r="CW86" s="213">
        <f t="shared" si="36"/>
        <v>0</v>
      </c>
      <c r="CX86" s="214">
        <f t="shared" si="37"/>
        <v>0</v>
      </c>
      <c r="CY86" s="215">
        <f t="shared" si="37"/>
        <v>0</v>
      </c>
      <c r="CZ86" s="216" t="str">
        <f>IF(O86&gt;0, ((CT86*#REF!)+(CV86*#REF!)+(CX86*#REF!)),"")</f>
        <v/>
      </c>
      <c r="DA86" s="133"/>
      <c r="DB86" s="209">
        <f t="shared" si="41"/>
        <v>0</v>
      </c>
      <c r="DC86" s="131"/>
      <c r="DD86" s="209">
        <f t="shared" si="42"/>
        <v>0</v>
      </c>
      <c r="DE86" s="131"/>
      <c r="DF86" s="209">
        <f t="shared" si="43"/>
        <v>0</v>
      </c>
      <c r="DG86" s="134"/>
      <c r="DH86" s="216" t="str">
        <f t="shared" si="38"/>
        <v/>
      </c>
      <c r="DI86" s="216" t="e">
        <f t="shared" ref="DI86:DI116" si="49">DH86-BA86</f>
        <v>#VALUE!</v>
      </c>
      <c r="DJ86" s="216">
        <f t="shared" ref="DJ86:DJ116" si="50">DB86-AU86</f>
        <v>0</v>
      </c>
      <c r="DK86" s="40"/>
      <c r="DL86" s="40"/>
      <c r="DM86" s="130"/>
      <c r="DN86" s="217">
        <f t="shared" si="44"/>
        <v>0</v>
      </c>
      <c r="DO86" s="135"/>
      <c r="DP86" s="217">
        <f t="shared" si="45"/>
        <v>0</v>
      </c>
      <c r="DQ86" s="135"/>
      <c r="DR86" s="217">
        <f t="shared" si="46"/>
        <v>0</v>
      </c>
      <c r="DS86" s="136"/>
      <c r="DT86" s="218" t="str">
        <f t="shared" si="39"/>
        <v/>
      </c>
      <c r="DU86" s="218" t="str">
        <f t="shared" ref="DU86:DU117" si="51">IF(O86&gt;0,(DT86-(BM86+BO86+BQ86)),"")</f>
        <v/>
      </c>
      <c r="DV86" s="126"/>
      <c r="DW86" s="127"/>
      <c r="DX86" s="124"/>
      <c r="DY86" s="124"/>
      <c r="DZ86" s="13"/>
      <c r="EA86" s="119"/>
      <c r="EC86" s="120"/>
      <c r="ED86" s="5"/>
      <c r="EE86" s="121"/>
      <c r="EF86" s="5"/>
      <c r="EG86" s="121"/>
      <c r="EH86" s="5"/>
      <c r="EI86" s="119"/>
      <c r="EK86" s="120"/>
      <c r="EL86" s="17">
        <v>0</v>
      </c>
      <c r="EM86" s="137"/>
      <c r="EN86" s="17">
        <v>0</v>
      </c>
      <c r="EO86" s="137"/>
      <c r="EP86" s="17">
        <v>0</v>
      </c>
      <c r="EQ86" s="125"/>
      <c r="ER86" s="126"/>
      <c r="ES86" s="127"/>
      <c r="ET86" s="219">
        <f t="shared" si="47"/>
        <v>0</v>
      </c>
      <c r="EU86" s="125"/>
      <c r="EV86" s="126"/>
      <c r="EW86" s="127"/>
      <c r="EX86" s="220">
        <f>IFERROR((SUM($DN86:DR86)-SUM($BM86:$BQ86)+$DZ86+$ET86)," ")</f>
        <v>0</v>
      </c>
      <c r="EY86" s="119"/>
    </row>
    <row r="87" spans="1:155" ht="5.15" customHeight="1" x14ac:dyDescent="0.35">
      <c r="A87" s="115"/>
      <c r="B87" s="32"/>
      <c r="C87" s="46"/>
      <c r="D87" s="32"/>
      <c r="E87" s="32"/>
      <c r="F87" s="36"/>
      <c r="H87" s="29"/>
      <c r="I87" s="139"/>
      <c r="J87" s="139"/>
      <c r="K87" s="139"/>
      <c r="L87" s="139"/>
      <c r="M87" s="139"/>
      <c r="N87" s="139"/>
      <c r="O87" s="121"/>
      <c r="P87" s="140"/>
      <c r="Q87" s="141"/>
      <c r="R87" s="142"/>
      <c r="S87" s="139"/>
      <c r="T87" s="139"/>
      <c r="U87" s="139"/>
      <c r="V87" s="139"/>
      <c r="W87" s="139"/>
      <c r="X87" s="140"/>
      <c r="Y87" s="141"/>
      <c r="Z87" s="142"/>
      <c r="AA87" s="139"/>
      <c r="AB87" s="139"/>
      <c r="AC87" s="139"/>
      <c r="AD87" s="139"/>
      <c r="AE87" s="139"/>
      <c r="AF87" s="140"/>
      <c r="AG87" s="141"/>
      <c r="AH87" s="142"/>
      <c r="AI87" s="121"/>
      <c r="AJ87" s="139"/>
      <c r="AK87" s="121"/>
      <c r="AL87" s="139"/>
      <c r="AM87" s="121"/>
      <c r="AN87" s="140"/>
      <c r="AO87" s="141"/>
      <c r="AP87" s="142"/>
      <c r="AQ87" s="139"/>
      <c r="AR87" s="140"/>
      <c r="AS87" s="141"/>
      <c r="AT87" s="142"/>
      <c r="AU87" s="121"/>
      <c r="AV87" s="139"/>
      <c r="AW87" s="121"/>
      <c r="AX87" s="139"/>
      <c r="AY87" s="121"/>
      <c r="AZ87" s="139"/>
      <c r="BA87" s="121"/>
      <c r="BB87" s="36"/>
      <c r="BD87" s="29"/>
      <c r="BE87" s="143"/>
      <c r="BF87" s="143"/>
      <c r="BG87" s="143"/>
      <c r="BH87" s="143"/>
      <c r="BI87" s="143"/>
      <c r="BJ87" s="144"/>
      <c r="BK87" s="145"/>
      <c r="BL87" s="146"/>
      <c r="BM87" s="124"/>
      <c r="BN87" s="143"/>
      <c r="BO87" s="124"/>
      <c r="BP87" s="143"/>
      <c r="BQ87" s="124"/>
      <c r="BR87" s="36"/>
      <c r="BU87" s="92"/>
      <c r="BV87" s="92"/>
      <c r="BW87" s="92"/>
      <c r="BX87" s="92"/>
      <c r="BY87" s="92"/>
      <c r="BZ87" s="92"/>
      <c r="CA87" s="92"/>
      <c r="CB87" s="92"/>
      <c r="CC87" s="92"/>
      <c r="CG87" s="92"/>
      <c r="CH87" s="92"/>
      <c r="CI87" s="92"/>
      <c r="CJ87" s="92"/>
      <c r="CK87" s="92"/>
      <c r="CL87" s="92"/>
      <c r="CP87" s="32"/>
      <c r="CQ87" s="32"/>
      <c r="CR87" s="32"/>
      <c r="CS87" s="74"/>
      <c r="CT87" s="149"/>
      <c r="CU87" s="149"/>
      <c r="CV87" s="149"/>
      <c r="CW87" s="149"/>
      <c r="CX87" s="149"/>
      <c r="CY87" s="134"/>
      <c r="CZ87" s="216" t="str">
        <f>IF(O87&gt;0, ((CT87*#REF!)+(CV87*#REF!)+(CX87*#REF!)),"")</f>
        <v/>
      </c>
      <c r="DA87" s="151"/>
      <c r="DB87" s="149"/>
      <c r="DC87" s="149"/>
      <c r="DD87" s="149"/>
      <c r="DE87" s="149"/>
      <c r="DF87" s="149"/>
      <c r="DG87" s="134"/>
      <c r="DH87" s="40"/>
      <c r="DI87" s="40"/>
      <c r="DJ87" s="40"/>
      <c r="DK87" s="40"/>
      <c r="DL87" s="40"/>
      <c r="DM87" s="74"/>
      <c r="DN87" s="152"/>
      <c r="DO87" s="152"/>
      <c r="DP87" s="152"/>
      <c r="DQ87" s="152"/>
      <c r="DR87" s="152"/>
      <c r="DS87" s="136"/>
      <c r="DT87" s="218" t="str">
        <f t="shared" si="39"/>
        <v/>
      </c>
      <c r="DU87" s="218" t="str">
        <f t="shared" si="51"/>
        <v/>
      </c>
      <c r="DV87" s="145"/>
      <c r="DW87" s="146"/>
      <c r="DX87" s="143"/>
      <c r="DY87" s="143"/>
      <c r="DZ87" s="153"/>
      <c r="EA87" s="36"/>
      <c r="EC87" s="29"/>
      <c r="ED87" s="139"/>
      <c r="EE87" s="139"/>
      <c r="EF87" s="139"/>
      <c r="EG87" s="139"/>
      <c r="EH87" s="139"/>
      <c r="EI87" s="36"/>
      <c r="EK87" s="29"/>
      <c r="EL87" s="143"/>
      <c r="EM87" s="143"/>
      <c r="EN87" s="143"/>
      <c r="EO87" s="143"/>
      <c r="EP87" s="143"/>
      <c r="EQ87" s="144"/>
      <c r="ER87" s="145"/>
      <c r="ES87" s="146"/>
      <c r="ET87" s="163"/>
      <c r="EU87" s="144"/>
      <c r="EV87" s="145"/>
      <c r="EW87" s="146"/>
      <c r="EX87" s="155"/>
      <c r="EY87" s="36"/>
    </row>
    <row r="88" spans="1:155" s="92" customFormat="1" x14ac:dyDescent="0.35">
      <c r="A88" s="118"/>
      <c r="B88" s="46"/>
      <c r="C88" s="243" t="str">
        <f>IF(E88="","",C86+1)</f>
        <v/>
      </c>
      <c r="D88" s="46"/>
      <c r="E88" s="4"/>
      <c r="F88" s="119"/>
      <c r="H88" s="120"/>
      <c r="I88" s="15"/>
      <c r="J88" s="121"/>
      <c r="K88" s="15"/>
      <c r="L88" s="121"/>
      <c r="M88" s="15"/>
      <c r="N88" s="121"/>
      <c r="O88" s="209">
        <f t="shared" si="4"/>
        <v>0</v>
      </c>
      <c r="P88" s="122"/>
      <c r="Q88" s="40"/>
      <c r="R88" s="123"/>
      <c r="S88" s="15"/>
      <c r="T88" s="121"/>
      <c r="U88" s="15"/>
      <c r="V88" s="121"/>
      <c r="W88" s="15"/>
      <c r="X88" s="122"/>
      <c r="Y88" s="40"/>
      <c r="Z88" s="123"/>
      <c r="AA88" s="15"/>
      <c r="AB88" s="121"/>
      <c r="AC88" s="15"/>
      <c r="AD88" s="121"/>
      <c r="AE88" s="15"/>
      <c r="AF88" s="122"/>
      <c r="AG88" s="40"/>
      <c r="AH88" s="123"/>
      <c r="AI88" s="209">
        <f t="shared" si="5"/>
        <v>0</v>
      </c>
      <c r="AJ88" s="121"/>
      <c r="AK88" s="209">
        <f t="shared" si="6"/>
        <v>0</v>
      </c>
      <c r="AL88" s="121"/>
      <c r="AM88" s="209">
        <f>M88-W88+AE88</f>
        <v>0</v>
      </c>
      <c r="AN88" s="122"/>
      <c r="AO88" s="40"/>
      <c r="AP88" s="123"/>
      <c r="AQ88" s="15"/>
      <c r="AR88" s="122"/>
      <c r="AS88" s="40"/>
      <c r="AT88" s="123"/>
      <c r="AU88" s="209">
        <f t="shared" si="40"/>
        <v>0</v>
      </c>
      <c r="AV88" s="121"/>
      <c r="AW88" s="209">
        <f t="shared" si="48"/>
        <v>0</v>
      </c>
      <c r="AX88" s="121"/>
      <c r="AY88" s="209">
        <f t="shared" si="8"/>
        <v>0</v>
      </c>
      <c r="AZ88" s="121"/>
      <c r="BA88" s="209">
        <f>(SUM(AI88,AK88,AM88)-AQ88)</f>
        <v>0</v>
      </c>
      <c r="BB88" s="119"/>
      <c r="BD88" s="120"/>
      <c r="BE88" s="13">
        <v>0</v>
      </c>
      <c r="BF88" s="124"/>
      <c r="BG88" s="13">
        <v>0</v>
      </c>
      <c r="BH88" s="124"/>
      <c r="BI88" s="13">
        <v>0</v>
      </c>
      <c r="BJ88" s="125"/>
      <c r="BK88" s="126"/>
      <c r="BL88" s="127"/>
      <c r="BM88" s="210">
        <f>$BE88*$I88</f>
        <v>0</v>
      </c>
      <c r="BN88" s="124"/>
      <c r="BO88" s="210">
        <f>$BG88*$K88</f>
        <v>0</v>
      </c>
      <c r="BP88" s="124"/>
      <c r="BQ88" s="210">
        <f>$BI88*$M88</f>
        <v>0</v>
      </c>
      <c r="BR88" s="119"/>
      <c r="BU88" s="18"/>
      <c r="BV88" s="18"/>
      <c r="BW88" s="18"/>
      <c r="BX88" s="18"/>
      <c r="BY88" s="18"/>
      <c r="BZ88" s="18"/>
      <c r="CA88" s="18"/>
      <c r="CB88" s="18"/>
      <c r="CC88" s="18"/>
      <c r="CG88" s="18"/>
      <c r="CH88" s="18"/>
      <c r="CI88" s="18"/>
      <c r="CJ88" s="18"/>
      <c r="CK88" s="18"/>
      <c r="CL88" s="18"/>
      <c r="CP88" s="46"/>
      <c r="CQ88" s="46"/>
      <c r="CR88" s="46"/>
      <c r="CS88" s="130"/>
      <c r="CT88" s="209">
        <f t="shared" si="35"/>
        <v>0</v>
      </c>
      <c r="CU88" s="213">
        <f t="shared" si="35"/>
        <v>0</v>
      </c>
      <c r="CV88" s="209">
        <f t="shared" si="36"/>
        <v>0</v>
      </c>
      <c r="CW88" s="213">
        <f t="shared" si="36"/>
        <v>0</v>
      </c>
      <c r="CX88" s="214">
        <f t="shared" si="37"/>
        <v>0</v>
      </c>
      <c r="CY88" s="215">
        <f t="shared" si="37"/>
        <v>0</v>
      </c>
      <c r="CZ88" s="216" t="str">
        <f>IF(O88&gt;0, ((CT88*#REF!)+(CV88*#REF!)+(CX88*#REF!)),"")</f>
        <v/>
      </c>
      <c r="DA88" s="133"/>
      <c r="DB88" s="209">
        <f t="shared" si="41"/>
        <v>0</v>
      </c>
      <c r="DC88" s="131"/>
      <c r="DD88" s="209">
        <f t="shared" si="42"/>
        <v>0</v>
      </c>
      <c r="DE88" s="131"/>
      <c r="DF88" s="209">
        <f t="shared" si="43"/>
        <v>0</v>
      </c>
      <c r="DG88" s="134"/>
      <c r="DH88" s="216" t="str">
        <f t="shared" si="38"/>
        <v/>
      </c>
      <c r="DI88" s="216" t="e">
        <f t="shared" si="49"/>
        <v>#VALUE!</v>
      </c>
      <c r="DJ88" s="216">
        <f t="shared" si="50"/>
        <v>0</v>
      </c>
      <c r="DK88" s="40"/>
      <c r="DL88" s="40"/>
      <c r="DM88" s="130"/>
      <c r="DN88" s="217">
        <f t="shared" si="44"/>
        <v>0</v>
      </c>
      <c r="DO88" s="135"/>
      <c r="DP88" s="217">
        <f t="shared" si="45"/>
        <v>0</v>
      </c>
      <c r="DQ88" s="135"/>
      <c r="DR88" s="217">
        <f t="shared" si="46"/>
        <v>0</v>
      </c>
      <c r="DS88" s="136"/>
      <c r="DT88" s="218" t="str">
        <f t="shared" si="39"/>
        <v/>
      </c>
      <c r="DU88" s="218" t="str">
        <f t="shared" si="51"/>
        <v/>
      </c>
      <c r="DV88" s="126"/>
      <c r="DW88" s="127"/>
      <c r="DX88" s="124"/>
      <c r="DY88" s="124"/>
      <c r="DZ88" s="13"/>
      <c r="EA88" s="119"/>
      <c r="EC88" s="120"/>
      <c r="ED88" s="5"/>
      <c r="EE88" s="121"/>
      <c r="EF88" s="5"/>
      <c r="EG88" s="121"/>
      <c r="EH88" s="5"/>
      <c r="EI88" s="119"/>
      <c r="EK88" s="120"/>
      <c r="EL88" s="17">
        <v>0</v>
      </c>
      <c r="EM88" s="137"/>
      <c r="EN88" s="17">
        <v>0</v>
      </c>
      <c r="EO88" s="137"/>
      <c r="EP88" s="17">
        <v>0</v>
      </c>
      <c r="EQ88" s="125"/>
      <c r="ER88" s="126"/>
      <c r="ES88" s="127"/>
      <c r="ET88" s="219">
        <f t="shared" si="47"/>
        <v>0</v>
      </c>
      <c r="EU88" s="125"/>
      <c r="EV88" s="126"/>
      <c r="EW88" s="127"/>
      <c r="EX88" s="220">
        <f>IFERROR((SUM($DN88:DR88)-SUM($BM88:$BQ88)+$DZ88+$ET88)," ")</f>
        <v>0</v>
      </c>
      <c r="EY88" s="119"/>
    </row>
    <row r="89" spans="1:155" ht="5.15" customHeight="1" x14ac:dyDescent="0.35">
      <c r="A89" s="115"/>
      <c r="B89" s="32"/>
      <c r="C89" s="46"/>
      <c r="D89" s="32"/>
      <c r="E89" s="32"/>
      <c r="F89" s="36"/>
      <c r="H89" s="29"/>
      <c r="I89" s="139"/>
      <c r="J89" s="139"/>
      <c r="K89" s="139"/>
      <c r="L89" s="139"/>
      <c r="M89" s="139"/>
      <c r="N89" s="139"/>
      <c r="O89" s="121"/>
      <c r="P89" s="140"/>
      <c r="Q89" s="141"/>
      <c r="R89" s="142"/>
      <c r="S89" s="139"/>
      <c r="T89" s="139"/>
      <c r="U89" s="139"/>
      <c r="V89" s="139"/>
      <c r="W89" s="139"/>
      <c r="X89" s="140"/>
      <c r="Y89" s="141"/>
      <c r="Z89" s="142"/>
      <c r="AA89" s="139"/>
      <c r="AB89" s="139"/>
      <c r="AC89" s="139"/>
      <c r="AD89" s="139"/>
      <c r="AE89" s="139"/>
      <c r="AF89" s="140"/>
      <c r="AG89" s="141"/>
      <c r="AH89" s="142"/>
      <c r="AI89" s="121"/>
      <c r="AJ89" s="139"/>
      <c r="AK89" s="121"/>
      <c r="AL89" s="139"/>
      <c r="AM89" s="121"/>
      <c r="AN89" s="140"/>
      <c r="AO89" s="141"/>
      <c r="AP89" s="142"/>
      <c r="AQ89" s="139"/>
      <c r="AR89" s="140"/>
      <c r="AS89" s="141"/>
      <c r="AT89" s="142"/>
      <c r="AU89" s="121"/>
      <c r="AV89" s="139"/>
      <c r="AW89" s="121"/>
      <c r="AX89" s="139"/>
      <c r="AY89" s="121"/>
      <c r="AZ89" s="139"/>
      <c r="BA89" s="121"/>
      <c r="BB89" s="36"/>
      <c r="BD89" s="29"/>
      <c r="BE89" s="143"/>
      <c r="BF89" s="143"/>
      <c r="BG89" s="143"/>
      <c r="BH89" s="143"/>
      <c r="BI89" s="143"/>
      <c r="BJ89" s="144"/>
      <c r="BK89" s="145"/>
      <c r="BL89" s="146"/>
      <c r="BM89" s="124"/>
      <c r="BN89" s="143"/>
      <c r="BO89" s="124"/>
      <c r="BP89" s="143"/>
      <c r="BQ89" s="124"/>
      <c r="BR89" s="36"/>
      <c r="BU89" s="92"/>
      <c r="BV89" s="92"/>
      <c r="BW89" s="92"/>
      <c r="BX89" s="92"/>
      <c r="BY89" s="92"/>
      <c r="BZ89" s="92"/>
      <c r="CA89" s="92"/>
      <c r="CB89" s="92"/>
      <c r="CC89" s="92"/>
      <c r="CG89" s="92"/>
      <c r="CH89" s="92"/>
      <c r="CI89" s="92"/>
      <c r="CJ89" s="92"/>
      <c r="CK89" s="92"/>
      <c r="CL89" s="92"/>
      <c r="CP89" s="32"/>
      <c r="CQ89" s="32"/>
      <c r="CR89" s="32"/>
      <c r="CS89" s="74"/>
      <c r="CT89" s="149"/>
      <c r="CU89" s="149"/>
      <c r="CV89" s="149"/>
      <c r="CW89" s="149"/>
      <c r="CX89" s="149"/>
      <c r="CY89" s="134"/>
      <c r="CZ89" s="216" t="str">
        <f>IF(O89&gt;0, ((CT89*#REF!)+(CV89*#REF!)+(CX89*#REF!)),"")</f>
        <v/>
      </c>
      <c r="DA89" s="151"/>
      <c r="DB89" s="149"/>
      <c r="DC89" s="149"/>
      <c r="DD89" s="149"/>
      <c r="DE89" s="149"/>
      <c r="DF89" s="149"/>
      <c r="DG89" s="134"/>
      <c r="DH89" s="40"/>
      <c r="DI89" s="40"/>
      <c r="DJ89" s="40"/>
      <c r="DK89" s="40"/>
      <c r="DL89" s="40"/>
      <c r="DM89" s="74"/>
      <c r="DN89" s="152"/>
      <c r="DO89" s="152"/>
      <c r="DP89" s="152"/>
      <c r="DQ89" s="152"/>
      <c r="DR89" s="152"/>
      <c r="DS89" s="136"/>
      <c r="DT89" s="218" t="str">
        <f t="shared" si="39"/>
        <v/>
      </c>
      <c r="DU89" s="218" t="str">
        <f t="shared" si="51"/>
        <v/>
      </c>
      <c r="DV89" s="145"/>
      <c r="DW89" s="146"/>
      <c r="DX89" s="143"/>
      <c r="DY89" s="143"/>
      <c r="DZ89" s="153"/>
      <c r="EA89" s="36"/>
      <c r="EC89" s="29"/>
      <c r="ED89" s="139"/>
      <c r="EE89" s="139"/>
      <c r="EF89" s="139"/>
      <c r="EG89" s="139"/>
      <c r="EH89" s="139"/>
      <c r="EI89" s="36"/>
      <c r="EK89" s="29"/>
      <c r="EL89" s="143"/>
      <c r="EM89" s="143"/>
      <c r="EN89" s="143"/>
      <c r="EO89" s="143"/>
      <c r="EP89" s="143"/>
      <c r="EQ89" s="144"/>
      <c r="ER89" s="145"/>
      <c r="ES89" s="146"/>
      <c r="ET89" s="163"/>
      <c r="EU89" s="144"/>
      <c r="EV89" s="145"/>
      <c r="EW89" s="146"/>
      <c r="EX89" s="155"/>
      <c r="EY89" s="36"/>
    </row>
    <row r="90" spans="1:155" s="92" customFormat="1" x14ac:dyDescent="0.35">
      <c r="A90" s="118"/>
      <c r="B90" s="46"/>
      <c r="C90" s="243" t="str">
        <f>IF(E90="","",C88+1)</f>
        <v/>
      </c>
      <c r="D90" s="46"/>
      <c r="E90" s="4"/>
      <c r="F90" s="119"/>
      <c r="H90" s="120"/>
      <c r="I90" s="15"/>
      <c r="J90" s="121"/>
      <c r="K90" s="15"/>
      <c r="L90" s="121"/>
      <c r="M90" s="15"/>
      <c r="N90" s="121"/>
      <c r="O90" s="209">
        <f t="shared" si="4"/>
        <v>0</v>
      </c>
      <c r="P90" s="122"/>
      <c r="Q90" s="40"/>
      <c r="R90" s="123"/>
      <c r="S90" s="15"/>
      <c r="T90" s="121"/>
      <c r="U90" s="15"/>
      <c r="V90" s="121"/>
      <c r="W90" s="15"/>
      <c r="X90" s="122"/>
      <c r="Y90" s="40"/>
      <c r="Z90" s="123"/>
      <c r="AA90" s="15"/>
      <c r="AB90" s="121"/>
      <c r="AC90" s="15"/>
      <c r="AD90" s="121"/>
      <c r="AE90" s="15"/>
      <c r="AF90" s="122"/>
      <c r="AG90" s="40"/>
      <c r="AH90" s="123"/>
      <c r="AI90" s="209">
        <f t="shared" si="5"/>
        <v>0</v>
      </c>
      <c r="AJ90" s="121"/>
      <c r="AK90" s="209">
        <f t="shared" si="6"/>
        <v>0</v>
      </c>
      <c r="AL90" s="121"/>
      <c r="AM90" s="209">
        <f>M90-W90+AE90</f>
        <v>0</v>
      </c>
      <c r="AN90" s="122"/>
      <c r="AO90" s="40"/>
      <c r="AP90" s="123"/>
      <c r="AQ90" s="15"/>
      <c r="AR90" s="122"/>
      <c r="AS90" s="40"/>
      <c r="AT90" s="123"/>
      <c r="AU90" s="209">
        <f t="shared" si="40"/>
        <v>0</v>
      </c>
      <c r="AV90" s="121"/>
      <c r="AW90" s="209">
        <f t="shared" si="48"/>
        <v>0</v>
      </c>
      <c r="AX90" s="121"/>
      <c r="AY90" s="209">
        <f t="shared" si="8"/>
        <v>0</v>
      </c>
      <c r="AZ90" s="121"/>
      <c r="BA90" s="209">
        <f>(SUM(AI90,AK90,AM90)-AQ90)</f>
        <v>0</v>
      </c>
      <c r="BB90" s="119"/>
      <c r="BD90" s="120"/>
      <c r="BE90" s="13">
        <v>0</v>
      </c>
      <c r="BF90" s="124"/>
      <c r="BG90" s="13">
        <v>0</v>
      </c>
      <c r="BH90" s="124"/>
      <c r="BI90" s="13">
        <v>0</v>
      </c>
      <c r="BJ90" s="125"/>
      <c r="BK90" s="126"/>
      <c r="BL90" s="127"/>
      <c r="BM90" s="210">
        <f>$BE90*$I90</f>
        <v>0</v>
      </c>
      <c r="BN90" s="124"/>
      <c r="BO90" s="210">
        <f>$BG90*$K90</f>
        <v>0</v>
      </c>
      <c r="BP90" s="124"/>
      <c r="BQ90" s="210">
        <f>$BI90*$M90</f>
        <v>0</v>
      </c>
      <c r="BR90" s="119"/>
      <c r="BU90" s="18"/>
      <c r="BV90" s="18"/>
      <c r="BW90" s="18"/>
      <c r="BX90" s="18"/>
      <c r="BY90" s="18"/>
      <c r="BZ90" s="18"/>
      <c r="CA90" s="18"/>
      <c r="CB90" s="18"/>
      <c r="CC90" s="18"/>
      <c r="CG90" s="18"/>
      <c r="CH90" s="18"/>
      <c r="CI90" s="18"/>
      <c r="CJ90" s="18"/>
      <c r="CK90" s="18"/>
      <c r="CL90" s="18"/>
      <c r="CP90" s="46"/>
      <c r="CQ90" s="46"/>
      <c r="CR90" s="46"/>
      <c r="CS90" s="130"/>
      <c r="CT90" s="209">
        <f t="shared" si="35"/>
        <v>0</v>
      </c>
      <c r="CU90" s="213">
        <f t="shared" si="35"/>
        <v>0</v>
      </c>
      <c r="CV90" s="209">
        <f t="shared" si="36"/>
        <v>0</v>
      </c>
      <c r="CW90" s="213">
        <f t="shared" si="36"/>
        <v>0</v>
      </c>
      <c r="CX90" s="214">
        <f t="shared" si="37"/>
        <v>0</v>
      </c>
      <c r="CY90" s="215">
        <f t="shared" si="37"/>
        <v>0</v>
      </c>
      <c r="CZ90" s="216" t="str">
        <f>IF(O90&gt;0, ((CT90*#REF!)+(CV90*#REF!)+(CX90*#REF!)),"")</f>
        <v/>
      </c>
      <c r="DA90" s="133"/>
      <c r="DB90" s="209">
        <f t="shared" si="41"/>
        <v>0</v>
      </c>
      <c r="DC90" s="131"/>
      <c r="DD90" s="209">
        <f t="shared" si="42"/>
        <v>0</v>
      </c>
      <c r="DE90" s="131"/>
      <c r="DF90" s="209">
        <f t="shared" si="43"/>
        <v>0</v>
      </c>
      <c r="DG90" s="134"/>
      <c r="DH90" s="216" t="str">
        <f t="shared" si="38"/>
        <v/>
      </c>
      <c r="DI90" s="216" t="e">
        <f t="shared" si="49"/>
        <v>#VALUE!</v>
      </c>
      <c r="DJ90" s="216">
        <f t="shared" si="50"/>
        <v>0</v>
      </c>
      <c r="DK90" s="40"/>
      <c r="DL90" s="40"/>
      <c r="DM90" s="130"/>
      <c r="DN90" s="217">
        <f t="shared" si="44"/>
        <v>0</v>
      </c>
      <c r="DO90" s="135"/>
      <c r="DP90" s="217">
        <f t="shared" si="45"/>
        <v>0</v>
      </c>
      <c r="DQ90" s="135"/>
      <c r="DR90" s="217">
        <f t="shared" si="46"/>
        <v>0</v>
      </c>
      <c r="DS90" s="136"/>
      <c r="DT90" s="218" t="str">
        <f t="shared" si="39"/>
        <v/>
      </c>
      <c r="DU90" s="218" t="str">
        <f t="shared" si="51"/>
        <v/>
      </c>
      <c r="DV90" s="126"/>
      <c r="DW90" s="127"/>
      <c r="DX90" s="124"/>
      <c r="DY90" s="124"/>
      <c r="DZ90" s="13"/>
      <c r="EA90" s="119"/>
      <c r="EC90" s="120"/>
      <c r="ED90" s="5"/>
      <c r="EE90" s="121"/>
      <c r="EF90" s="5"/>
      <c r="EG90" s="121"/>
      <c r="EH90" s="5"/>
      <c r="EI90" s="119"/>
      <c r="EK90" s="120"/>
      <c r="EL90" s="17">
        <v>0</v>
      </c>
      <c r="EM90" s="137"/>
      <c r="EN90" s="17">
        <v>0</v>
      </c>
      <c r="EO90" s="137"/>
      <c r="EP90" s="17">
        <v>0</v>
      </c>
      <c r="EQ90" s="125"/>
      <c r="ER90" s="126"/>
      <c r="ES90" s="127"/>
      <c r="ET90" s="219">
        <f t="shared" si="47"/>
        <v>0</v>
      </c>
      <c r="EU90" s="125"/>
      <c r="EV90" s="126"/>
      <c r="EW90" s="127"/>
      <c r="EX90" s="220">
        <f>IFERROR((SUM($DN90:DR90)-SUM($BM90:$BQ90)+$DZ90+$ET90)," ")</f>
        <v>0</v>
      </c>
      <c r="EY90" s="119"/>
    </row>
    <row r="91" spans="1:155" ht="5.15" customHeight="1" x14ac:dyDescent="0.35">
      <c r="A91" s="115"/>
      <c r="B91" s="32"/>
      <c r="C91" s="46"/>
      <c r="D91" s="32"/>
      <c r="E91" s="32"/>
      <c r="F91" s="36"/>
      <c r="H91" s="29"/>
      <c r="I91" s="139"/>
      <c r="J91" s="139"/>
      <c r="K91" s="139"/>
      <c r="L91" s="139"/>
      <c r="M91" s="139"/>
      <c r="N91" s="139"/>
      <c r="O91" s="121"/>
      <c r="P91" s="140"/>
      <c r="Q91" s="141"/>
      <c r="R91" s="142"/>
      <c r="S91" s="139"/>
      <c r="T91" s="139"/>
      <c r="U91" s="139"/>
      <c r="V91" s="139"/>
      <c r="W91" s="139"/>
      <c r="X91" s="140"/>
      <c r="Y91" s="141"/>
      <c r="Z91" s="142"/>
      <c r="AA91" s="139"/>
      <c r="AB91" s="139"/>
      <c r="AC91" s="139"/>
      <c r="AD91" s="139"/>
      <c r="AE91" s="139"/>
      <c r="AF91" s="140"/>
      <c r="AG91" s="141"/>
      <c r="AH91" s="142"/>
      <c r="AI91" s="121"/>
      <c r="AJ91" s="139"/>
      <c r="AK91" s="121"/>
      <c r="AL91" s="139"/>
      <c r="AM91" s="121"/>
      <c r="AN91" s="140"/>
      <c r="AO91" s="141"/>
      <c r="AP91" s="142"/>
      <c r="AQ91" s="139"/>
      <c r="AR91" s="140"/>
      <c r="AS91" s="141"/>
      <c r="AT91" s="142"/>
      <c r="AU91" s="121"/>
      <c r="AV91" s="139"/>
      <c r="AW91" s="121"/>
      <c r="AX91" s="139"/>
      <c r="AY91" s="121"/>
      <c r="AZ91" s="139"/>
      <c r="BA91" s="121"/>
      <c r="BB91" s="36"/>
      <c r="BD91" s="29"/>
      <c r="BE91" s="143"/>
      <c r="BF91" s="143"/>
      <c r="BG91" s="143"/>
      <c r="BH91" s="143"/>
      <c r="BI91" s="143"/>
      <c r="BJ91" s="144"/>
      <c r="BK91" s="145"/>
      <c r="BL91" s="146"/>
      <c r="BM91" s="124"/>
      <c r="BN91" s="143"/>
      <c r="BO91" s="124"/>
      <c r="BP91" s="143"/>
      <c r="BQ91" s="124"/>
      <c r="BR91" s="36"/>
      <c r="BU91" s="92"/>
      <c r="BV91" s="92"/>
      <c r="BW91" s="92"/>
      <c r="BX91" s="92"/>
      <c r="BY91" s="92"/>
      <c r="BZ91" s="92"/>
      <c r="CA91" s="92"/>
      <c r="CB91" s="92"/>
      <c r="CC91" s="92"/>
      <c r="CD91" s="174"/>
      <c r="CG91" s="92"/>
      <c r="CH91" s="92"/>
      <c r="CI91" s="92"/>
      <c r="CJ91" s="92"/>
      <c r="CK91" s="92"/>
      <c r="CL91" s="92"/>
      <c r="CP91" s="32"/>
      <c r="CQ91" s="32"/>
      <c r="CR91" s="32"/>
      <c r="CS91" s="74"/>
      <c r="CT91" s="149"/>
      <c r="CU91" s="149"/>
      <c r="CV91" s="149"/>
      <c r="CW91" s="149"/>
      <c r="CX91" s="149"/>
      <c r="CY91" s="134"/>
      <c r="CZ91" s="216" t="str">
        <f>IF(O91&gt;0, ((CT91*#REF!)+(CV91*#REF!)+(CX91*#REF!)),"")</f>
        <v/>
      </c>
      <c r="DA91" s="151"/>
      <c r="DB91" s="149"/>
      <c r="DC91" s="149"/>
      <c r="DD91" s="149"/>
      <c r="DE91" s="149"/>
      <c r="DF91" s="149"/>
      <c r="DG91" s="134"/>
      <c r="DH91" s="40"/>
      <c r="DI91" s="40"/>
      <c r="DJ91" s="40"/>
      <c r="DK91" s="40"/>
      <c r="DL91" s="40"/>
      <c r="DM91" s="74"/>
      <c r="DN91" s="152"/>
      <c r="DO91" s="152"/>
      <c r="DP91" s="152"/>
      <c r="DQ91" s="152"/>
      <c r="DR91" s="152"/>
      <c r="DS91" s="136"/>
      <c r="DT91" s="218" t="str">
        <f t="shared" si="39"/>
        <v/>
      </c>
      <c r="DU91" s="218" t="str">
        <f t="shared" si="51"/>
        <v/>
      </c>
      <c r="DV91" s="145"/>
      <c r="DW91" s="146"/>
      <c r="DX91" s="143"/>
      <c r="DY91" s="143"/>
      <c r="DZ91" s="153"/>
      <c r="EA91" s="36"/>
      <c r="EC91" s="29"/>
      <c r="ED91" s="139"/>
      <c r="EE91" s="139"/>
      <c r="EF91" s="139"/>
      <c r="EG91" s="139"/>
      <c r="EH91" s="139"/>
      <c r="EI91" s="36"/>
      <c r="EK91" s="29"/>
      <c r="EL91" s="143"/>
      <c r="EM91" s="143"/>
      <c r="EN91" s="143"/>
      <c r="EO91" s="143"/>
      <c r="EP91" s="143"/>
      <c r="EQ91" s="144"/>
      <c r="ER91" s="145"/>
      <c r="ES91" s="146"/>
      <c r="ET91" s="163"/>
      <c r="EU91" s="144"/>
      <c r="EV91" s="145"/>
      <c r="EW91" s="146"/>
      <c r="EX91" s="155"/>
      <c r="EY91" s="36"/>
    </row>
    <row r="92" spans="1:155" s="92" customFormat="1" ht="15" customHeight="1" x14ac:dyDescent="0.35">
      <c r="A92" s="118"/>
      <c r="B92" s="46"/>
      <c r="C92" s="243" t="str">
        <f>IF(E92="","",C90+1)</f>
        <v/>
      </c>
      <c r="D92" s="46"/>
      <c r="E92" s="4"/>
      <c r="F92" s="119"/>
      <c r="H92" s="120"/>
      <c r="I92" s="15"/>
      <c r="J92" s="121"/>
      <c r="K92" s="15"/>
      <c r="L92" s="121"/>
      <c r="M92" s="15"/>
      <c r="N92" s="121"/>
      <c r="O92" s="209">
        <f t="shared" si="4"/>
        <v>0</v>
      </c>
      <c r="P92" s="122"/>
      <c r="Q92" s="40"/>
      <c r="R92" s="123"/>
      <c r="S92" s="15"/>
      <c r="T92" s="121"/>
      <c r="U92" s="15"/>
      <c r="V92" s="121"/>
      <c r="W92" s="15"/>
      <c r="X92" s="122"/>
      <c r="Y92" s="40"/>
      <c r="Z92" s="123"/>
      <c r="AA92" s="15"/>
      <c r="AB92" s="121"/>
      <c r="AC92" s="15"/>
      <c r="AD92" s="121"/>
      <c r="AE92" s="15"/>
      <c r="AF92" s="122"/>
      <c r="AG92" s="40"/>
      <c r="AH92" s="123"/>
      <c r="AI92" s="209">
        <f t="shared" si="5"/>
        <v>0</v>
      </c>
      <c r="AJ92" s="121"/>
      <c r="AK92" s="209">
        <f t="shared" si="6"/>
        <v>0</v>
      </c>
      <c r="AL92" s="121"/>
      <c r="AM92" s="209">
        <f>M92-W92+AE92</f>
        <v>0</v>
      </c>
      <c r="AN92" s="122"/>
      <c r="AO92" s="40"/>
      <c r="AP92" s="123"/>
      <c r="AQ92" s="15"/>
      <c r="AR92" s="122"/>
      <c r="AS92" s="40"/>
      <c r="AT92" s="123"/>
      <c r="AU92" s="209">
        <f t="shared" si="40"/>
        <v>0</v>
      </c>
      <c r="AV92" s="121"/>
      <c r="AW92" s="209">
        <f t="shared" si="48"/>
        <v>0</v>
      </c>
      <c r="AX92" s="121"/>
      <c r="AY92" s="209">
        <f t="shared" si="8"/>
        <v>0</v>
      </c>
      <c r="AZ92" s="121"/>
      <c r="BA92" s="209">
        <f>(SUM(AI92,AK92,AM92)-AQ92)</f>
        <v>0</v>
      </c>
      <c r="BB92" s="119"/>
      <c r="BD92" s="120"/>
      <c r="BE92" s="13">
        <v>0</v>
      </c>
      <c r="BF92" s="124"/>
      <c r="BG92" s="13">
        <v>0</v>
      </c>
      <c r="BH92" s="124"/>
      <c r="BI92" s="13">
        <v>0</v>
      </c>
      <c r="BJ92" s="125"/>
      <c r="BK92" s="126"/>
      <c r="BL92" s="127"/>
      <c r="BM92" s="210">
        <f>$BE92*$I92</f>
        <v>0</v>
      </c>
      <c r="BN92" s="124"/>
      <c r="BO92" s="210">
        <f>$BG92*$K92</f>
        <v>0</v>
      </c>
      <c r="BP92" s="124"/>
      <c r="BQ92" s="210">
        <f>$BI92*$M92</f>
        <v>0</v>
      </c>
      <c r="BR92" s="119"/>
      <c r="BU92" s="18"/>
      <c r="BV92" s="18"/>
      <c r="BW92" s="174"/>
      <c r="BX92" s="174"/>
      <c r="BY92" s="174"/>
      <c r="BZ92" s="174"/>
      <c r="CA92" s="174"/>
      <c r="CB92" s="174"/>
      <c r="CC92" s="174"/>
      <c r="CD92" s="174"/>
      <c r="CG92" s="18"/>
      <c r="CH92" s="18"/>
      <c r="CI92" s="18"/>
      <c r="CJ92" s="18"/>
      <c r="CK92" s="18"/>
      <c r="CL92" s="18"/>
      <c r="CP92" s="46"/>
      <c r="CQ92" s="46"/>
      <c r="CR92" s="46"/>
      <c r="CS92" s="130"/>
      <c r="CT92" s="209">
        <f t="shared" si="35"/>
        <v>0</v>
      </c>
      <c r="CU92" s="213">
        <f t="shared" si="35"/>
        <v>0</v>
      </c>
      <c r="CV92" s="209">
        <f t="shared" si="36"/>
        <v>0</v>
      </c>
      <c r="CW92" s="213">
        <f t="shared" si="36"/>
        <v>0</v>
      </c>
      <c r="CX92" s="214">
        <f t="shared" si="37"/>
        <v>0</v>
      </c>
      <c r="CY92" s="215">
        <f t="shared" si="37"/>
        <v>0</v>
      </c>
      <c r="CZ92" s="216" t="str">
        <f>IF(O92&gt;0, ((CT92*#REF!)+(CV92*#REF!)+(CX92*#REF!)),"")</f>
        <v/>
      </c>
      <c r="DA92" s="133"/>
      <c r="DB92" s="209">
        <f t="shared" si="41"/>
        <v>0</v>
      </c>
      <c r="DC92" s="131"/>
      <c r="DD92" s="209">
        <f t="shared" si="42"/>
        <v>0</v>
      </c>
      <c r="DE92" s="131"/>
      <c r="DF92" s="209">
        <f t="shared" si="43"/>
        <v>0</v>
      </c>
      <c r="DG92" s="134"/>
      <c r="DH92" s="216" t="str">
        <f t="shared" si="38"/>
        <v/>
      </c>
      <c r="DI92" s="216" t="e">
        <f t="shared" si="49"/>
        <v>#VALUE!</v>
      </c>
      <c r="DJ92" s="216">
        <f t="shared" si="50"/>
        <v>0</v>
      </c>
      <c r="DK92" s="40"/>
      <c r="DL92" s="40"/>
      <c r="DM92" s="130"/>
      <c r="DN92" s="217">
        <f t="shared" si="44"/>
        <v>0</v>
      </c>
      <c r="DO92" s="135"/>
      <c r="DP92" s="217">
        <f t="shared" si="45"/>
        <v>0</v>
      </c>
      <c r="DQ92" s="135"/>
      <c r="DR92" s="217">
        <f t="shared" si="46"/>
        <v>0</v>
      </c>
      <c r="DS92" s="136"/>
      <c r="DT92" s="218" t="str">
        <f t="shared" si="39"/>
        <v/>
      </c>
      <c r="DU92" s="218" t="str">
        <f t="shared" si="51"/>
        <v/>
      </c>
      <c r="DV92" s="126"/>
      <c r="DW92" s="127"/>
      <c r="DX92" s="124"/>
      <c r="DY92" s="124"/>
      <c r="DZ92" s="13"/>
      <c r="EA92" s="119"/>
      <c r="EC92" s="120"/>
      <c r="ED92" s="5"/>
      <c r="EE92" s="121"/>
      <c r="EF92" s="5"/>
      <c r="EG92" s="121"/>
      <c r="EH92" s="5"/>
      <c r="EI92" s="119"/>
      <c r="EK92" s="120"/>
      <c r="EL92" s="17">
        <v>0</v>
      </c>
      <c r="EM92" s="137"/>
      <c r="EN92" s="17">
        <v>0</v>
      </c>
      <c r="EO92" s="137"/>
      <c r="EP92" s="17">
        <v>0</v>
      </c>
      <c r="EQ92" s="125"/>
      <c r="ER92" s="126"/>
      <c r="ES92" s="127"/>
      <c r="ET92" s="219">
        <f t="shared" si="47"/>
        <v>0</v>
      </c>
      <c r="EU92" s="125"/>
      <c r="EV92" s="126"/>
      <c r="EW92" s="127"/>
      <c r="EX92" s="220">
        <f>IFERROR((SUM($DN92:DR92)-SUM($BM92:$BQ92)+$DZ92+$ET92)," ")</f>
        <v>0</v>
      </c>
      <c r="EY92" s="119"/>
    </row>
    <row r="93" spans="1:155" ht="5.15" customHeight="1" x14ac:dyDescent="0.35">
      <c r="A93" s="115"/>
      <c r="B93" s="32"/>
      <c r="C93" s="46"/>
      <c r="D93" s="32"/>
      <c r="E93" s="32"/>
      <c r="F93" s="36"/>
      <c r="H93" s="29"/>
      <c r="I93" s="139"/>
      <c r="J93" s="139"/>
      <c r="K93" s="139"/>
      <c r="L93" s="139"/>
      <c r="M93" s="139"/>
      <c r="N93" s="139"/>
      <c r="O93" s="121"/>
      <c r="P93" s="140"/>
      <c r="Q93" s="141"/>
      <c r="R93" s="142"/>
      <c r="S93" s="139"/>
      <c r="T93" s="139"/>
      <c r="U93" s="139"/>
      <c r="V93" s="139"/>
      <c r="W93" s="139"/>
      <c r="X93" s="140"/>
      <c r="Y93" s="141"/>
      <c r="Z93" s="142"/>
      <c r="AA93" s="139"/>
      <c r="AB93" s="139"/>
      <c r="AC93" s="139"/>
      <c r="AD93" s="139"/>
      <c r="AE93" s="139"/>
      <c r="AF93" s="140"/>
      <c r="AG93" s="141"/>
      <c r="AH93" s="142"/>
      <c r="AI93" s="121"/>
      <c r="AJ93" s="139"/>
      <c r="AK93" s="121"/>
      <c r="AL93" s="139"/>
      <c r="AM93" s="121"/>
      <c r="AN93" s="140"/>
      <c r="AO93" s="141"/>
      <c r="AP93" s="142"/>
      <c r="AQ93" s="139"/>
      <c r="AR93" s="140"/>
      <c r="AS93" s="141"/>
      <c r="AT93" s="142"/>
      <c r="AU93" s="121"/>
      <c r="AV93" s="139"/>
      <c r="AW93" s="121"/>
      <c r="AX93" s="139"/>
      <c r="AY93" s="121"/>
      <c r="AZ93" s="139"/>
      <c r="BA93" s="121"/>
      <c r="BB93" s="36"/>
      <c r="BD93" s="29"/>
      <c r="BE93" s="143"/>
      <c r="BF93" s="143"/>
      <c r="BG93" s="143"/>
      <c r="BH93" s="143"/>
      <c r="BI93" s="143"/>
      <c r="BJ93" s="144"/>
      <c r="BK93" s="145"/>
      <c r="BL93" s="146"/>
      <c r="BM93" s="124"/>
      <c r="BN93" s="143"/>
      <c r="BO93" s="124"/>
      <c r="BP93" s="143"/>
      <c r="BQ93" s="124"/>
      <c r="BR93" s="36"/>
      <c r="BU93" s="175"/>
      <c r="BV93" s="175"/>
      <c r="BW93" s="174"/>
      <c r="BX93" s="174"/>
      <c r="BY93" s="174"/>
      <c r="BZ93" s="174"/>
      <c r="CA93" s="174"/>
      <c r="CB93" s="174"/>
      <c r="CC93" s="174"/>
      <c r="CD93" s="174"/>
      <c r="CG93" s="92"/>
      <c r="CH93" s="92"/>
      <c r="CI93" s="92"/>
      <c r="CJ93" s="92"/>
      <c r="CK93" s="92"/>
      <c r="CL93" s="92"/>
      <c r="CP93" s="32"/>
      <c r="CQ93" s="32"/>
      <c r="CR93" s="32"/>
      <c r="CS93" s="74"/>
      <c r="CT93" s="149"/>
      <c r="CU93" s="149"/>
      <c r="CV93" s="149"/>
      <c r="CW93" s="149"/>
      <c r="CX93" s="149"/>
      <c r="CY93" s="134"/>
      <c r="CZ93" s="216" t="str">
        <f>IF(O93&gt;0, ((CT93*#REF!)+(CV93*#REF!)+(CX93*#REF!)),"")</f>
        <v/>
      </c>
      <c r="DA93" s="151"/>
      <c r="DB93" s="149"/>
      <c r="DC93" s="149"/>
      <c r="DD93" s="149"/>
      <c r="DE93" s="149"/>
      <c r="DF93" s="149"/>
      <c r="DG93" s="134"/>
      <c r="DH93" s="40"/>
      <c r="DI93" s="40"/>
      <c r="DJ93" s="40"/>
      <c r="DK93" s="40"/>
      <c r="DL93" s="40"/>
      <c r="DM93" s="74"/>
      <c r="DN93" s="152"/>
      <c r="DO93" s="152"/>
      <c r="DP93" s="152"/>
      <c r="DQ93" s="152"/>
      <c r="DR93" s="152"/>
      <c r="DS93" s="136"/>
      <c r="DT93" s="218" t="str">
        <f t="shared" si="39"/>
        <v/>
      </c>
      <c r="DU93" s="218" t="str">
        <f t="shared" si="51"/>
        <v/>
      </c>
      <c r="DV93" s="145"/>
      <c r="DW93" s="146"/>
      <c r="DX93" s="143"/>
      <c r="DY93" s="143"/>
      <c r="DZ93" s="153"/>
      <c r="EA93" s="36"/>
      <c r="EC93" s="29"/>
      <c r="ED93" s="139"/>
      <c r="EE93" s="139"/>
      <c r="EF93" s="139"/>
      <c r="EG93" s="139"/>
      <c r="EH93" s="139"/>
      <c r="EI93" s="36"/>
      <c r="EK93" s="29"/>
      <c r="EL93" s="143"/>
      <c r="EM93" s="143"/>
      <c r="EN93" s="143"/>
      <c r="EO93" s="143"/>
      <c r="EP93" s="143"/>
      <c r="EQ93" s="144"/>
      <c r="ER93" s="145"/>
      <c r="ES93" s="146"/>
      <c r="ET93" s="163"/>
      <c r="EU93" s="144"/>
      <c r="EV93" s="145"/>
      <c r="EW93" s="146"/>
      <c r="EX93" s="155"/>
      <c r="EY93" s="36"/>
    </row>
    <row r="94" spans="1:155" s="92" customFormat="1" x14ac:dyDescent="0.35">
      <c r="A94" s="118"/>
      <c r="B94" s="46"/>
      <c r="C94" s="243" t="str">
        <f>IF(E94="","",C92+1)</f>
        <v/>
      </c>
      <c r="D94" s="46"/>
      <c r="E94" s="4"/>
      <c r="F94" s="119"/>
      <c r="H94" s="120"/>
      <c r="I94" s="15"/>
      <c r="J94" s="121"/>
      <c r="K94" s="15"/>
      <c r="L94" s="121"/>
      <c r="M94" s="15"/>
      <c r="N94" s="121"/>
      <c r="O94" s="209">
        <f t="shared" si="4"/>
        <v>0</v>
      </c>
      <c r="P94" s="122"/>
      <c r="Q94" s="40"/>
      <c r="R94" s="123"/>
      <c r="S94" s="15"/>
      <c r="T94" s="121"/>
      <c r="U94" s="15"/>
      <c r="V94" s="121"/>
      <c r="W94" s="15"/>
      <c r="X94" s="122"/>
      <c r="Y94" s="40"/>
      <c r="Z94" s="123"/>
      <c r="AA94" s="15"/>
      <c r="AB94" s="121"/>
      <c r="AC94" s="15"/>
      <c r="AD94" s="121"/>
      <c r="AE94" s="15"/>
      <c r="AF94" s="122"/>
      <c r="AG94" s="40"/>
      <c r="AH94" s="123"/>
      <c r="AI94" s="209">
        <f t="shared" si="5"/>
        <v>0</v>
      </c>
      <c r="AJ94" s="121"/>
      <c r="AK94" s="209">
        <f t="shared" si="6"/>
        <v>0</v>
      </c>
      <c r="AL94" s="121"/>
      <c r="AM94" s="209">
        <f>M94-W94+AE94</f>
        <v>0</v>
      </c>
      <c r="AN94" s="122"/>
      <c r="AO94" s="40"/>
      <c r="AP94" s="123"/>
      <c r="AQ94" s="15"/>
      <c r="AR94" s="122"/>
      <c r="AS94" s="40"/>
      <c r="AT94" s="123"/>
      <c r="AU94" s="209">
        <f t="shared" si="40"/>
        <v>0</v>
      </c>
      <c r="AV94" s="121"/>
      <c r="AW94" s="209">
        <f t="shared" si="48"/>
        <v>0</v>
      </c>
      <c r="AX94" s="121"/>
      <c r="AY94" s="209">
        <f t="shared" si="8"/>
        <v>0</v>
      </c>
      <c r="AZ94" s="121"/>
      <c r="BA94" s="209">
        <f>(SUM(AI94,AK94,AM94)-AQ94)</f>
        <v>0</v>
      </c>
      <c r="BB94" s="119"/>
      <c r="BD94" s="120"/>
      <c r="BE94" s="13">
        <v>0</v>
      </c>
      <c r="BF94" s="124"/>
      <c r="BG94" s="13">
        <v>0</v>
      </c>
      <c r="BH94" s="124"/>
      <c r="BI94" s="13">
        <v>0</v>
      </c>
      <c r="BJ94" s="125"/>
      <c r="BK94" s="126"/>
      <c r="BL94" s="127"/>
      <c r="BM94" s="210">
        <f>$BE94*$I94</f>
        <v>0</v>
      </c>
      <c r="BN94" s="124"/>
      <c r="BO94" s="210">
        <f>$BG94*$K94</f>
        <v>0</v>
      </c>
      <c r="BP94" s="124"/>
      <c r="BQ94" s="210">
        <f>$BI94*$M94</f>
        <v>0</v>
      </c>
      <c r="BR94" s="119"/>
      <c r="BU94" s="18"/>
      <c r="BV94" s="18"/>
      <c r="BW94" s="174"/>
      <c r="BX94" s="174"/>
      <c r="BY94" s="174"/>
      <c r="BZ94" s="174"/>
      <c r="CA94" s="174"/>
      <c r="CB94" s="174"/>
      <c r="CC94" s="174"/>
      <c r="CD94" s="174"/>
      <c r="CG94" s="18"/>
      <c r="CH94" s="18"/>
      <c r="CI94" s="18"/>
      <c r="CJ94" s="18"/>
      <c r="CK94" s="18"/>
      <c r="CL94" s="18"/>
      <c r="CP94" s="46"/>
      <c r="CQ94" s="46"/>
      <c r="CR94" s="46"/>
      <c r="CS94" s="130"/>
      <c r="CT94" s="209">
        <f t="shared" si="35"/>
        <v>0</v>
      </c>
      <c r="CU94" s="213">
        <f t="shared" si="35"/>
        <v>0</v>
      </c>
      <c r="CV94" s="209">
        <f t="shared" si="36"/>
        <v>0</v>
      </c>
      <c r="CW94" s="213">
        <f t="shared" si="36"/>
        <v>0</v>
      </c>
      <c r="CX94" s="214">
        <f t="shared" si="37"/>
        <v>0</v>
      </c>
      <c r="CY94" s="215">
        <f t="shared" si="37"/>
        <v>0</v>
      </c>
      <c r="CZ94" s="216" t="str">
        <f>IF(O94&gt;0, ((CT94*#REF!)+(CV94*#REF!)+(CX94*#REF!)),"")</f>
        <v/>
      </c>
      <c r="DA94" s="133"/>
      <c r="DB94" s="209">
        <f t="shared" si="41"/>
        <v>0</v>
      </c>
      <c r="DC94" s="131"/>
      <c r="DD94" s="209">
        <f t="shared" si="42"/>
        <v>0</v>
      </c>
      <c r="DE94" s="131"/>
      <c r="DF94" s="209">
        <f t="shared" si="43"/>
        <v>0</v>
      </c>
      <c r="DG94" s="134"/>
      <c r="DH94" s="216" t="str">
        <f t="shared" si="38"/>
        <v/>
      </c>
      <c r="DI94" s="216" t="e">
        <f t="shared" si="49"/>
        <v>#VALUE!</v>
      </c>
      <c r="DJ94" s="216">
        <f t="shared" si="50"/>
        <v>0</v>
      </c>
      <c r="DK94" s="40"/>
      <c r="DL94" s="40"/>
      <c r="DM94" s="130"/>
      <c r="DN94" s="217">
        <f t="shared" si="44"/>
        <v>0</v>
      </c>
      <c r="DO94" s="135"/>
      <c r="DP94" s="217">
        <f t="shared" si="45"/>
        <v>0</v>
      </c>
      <c r="DQ94" s="135"/>
      <c r="DR94" s="217">
        <f t="shared" si="46"/>
        <v>0</v>
      </c>
      <c r="DS94" s="136"/>
      <c r="DT94" s="218" t="str">
        <f t="shared" si="39"/>
        <v/>
      </c>
      <c r="DU94" s="218" t="str">
        <f t="shared" si="51"/>
        <v/>
      </c>
      <c r="DV94" s="126"/>
      <c r="DW94" s="127"/>
      <c r="DX94" s="124"/>
      <c r="DY94" s="124"/>
      <c r="DZ94" s="13"/>
      <c r="EA94" s="119"/>
      <c r="EC94" s="120"/>
      <c r="ED94" s="5"/>
      <c r="EE94" s="121"/>
      <c r="EF94" s="5"/>
      <c r="EG94" s="121"/>
      <c r="EH94" s="5"/>
      <c r="EI94" s="119"/>
      <c r="EK94" s="120"/>
      <c r="EL94" s="17">
        <v>0</v>
      </c>
      <c r="EM94" s="137"/>
      <c r="EN94" s="17">
        <v>0</v>
      </c>
      <c r="EO94" s="137"/>
      <c r="EP94" s="17">
        <v>0</v>
      </c>
      <c r="EQ94" s="125"/>
      <c r="ER94" s="126"/>
      <c r="ES94" s="127"/>
      <c r="ET94" s="219">
        <f t="shared" si="47"/>
        <v>0</v>
      </c>
      <c r="EU94" s="125"/>
      <c r="EV94" s="126"/>
      <c r="EW94" s="127"/>
      <c r="EX94" s="220">
        <f>IFERROR((SUM($DN94:DR94)-SUM($BM94:$BQ94)+$DZ94+$ET94)," ")</f>
        <v>0</v>
      </c>
      <c r="EY94" s="119"/>
    </row>
    <row r="95" spans="1:155" ht="5.15" customHeight="1" x14ac:dyDescent="0.35">
      <c r="A95" s="115"/>
      <c r="B95" s="32"/>
      <c r="C95" s="46"/>
      <c r="D95" s="32"/>
      <c r="E95" s="32"/>
      <c r="F95" s="36"/>
      <c r="H95" s="29"/>
      <c r="I95" s="139"/>
      <c r="J95" s="139"/>
      <c r="K95" s="139"/>
      <c r="L95" s="139"/>
      <c r="M95" s="139"/>
      <c r="N95" s="139"/>
      <c r="O95" s="121"/>
      <c r="P95" s="140"/>
      <c r="Q95" s="141"/>
      <c r="R95" s="142"/>
      <c r="S95" s="139"/>
      <c r="T95" s="139"/>
      <c r="U95" s="139"/>
      <c r="V95" s="139"/>
      <c r="W95" s="139"/>
      <c r="X95" s="140"/>
      <c r="Y95" s="141"/>
      <c r="Z95" s="142"/>
      <c r="AA95" s="139"/>
      <c r="AB95" s="139"/>
      <c r="AC95" s="139"/>
      <c r="AD95" s="139"/>
      <c r="AE95" s="139"/>
      <c r="AF95" s="140"/>
      <c r="AG95" s="141"/>
      <c r="AH95" s="142"/>
      <c r="AI95" s="121"/>
      <c r="AJ95" s="139"/>
      <c r="AK95" s="121"/>
      <c r="AL95" s="139"/>
      <c r="AM95" s="121"/>
      <c r="AN95" s="140"/>
      <c r="AO95" s="141"/>
      <c r="AP95" s="142"/>
      <c r="AQ95" s="139"/>
      <c r="AR95" s="140"/>
      <c r="AS95" s="141"/>
      <c r="AT95" s="142"/>
      <c r="AU95" s="121"/>
      <c r="AV95" s="139"/>
      <c r="AW95" s="121"/>
      <c r="AX95" s="139"/>
      <c r="AY95" s="121"/>
      <c r="AZ95" s="139"/>
      <c r="BA95" s="121"/>
      <c r="BB95" s="36"/>
      <c r="BD95" s="29"/>
      <c r="BE95" s="143"/>
      <c r="BF95" s="143"/>
      <c r="BG95" s="143"/>
      <c r="BH95" s="143"/>
      <c r="BI95" s="143"/>
      <c r="BJ95" s="144"/>
      <c r="BK95" s="145"/>
      <c r="BL95" s="146"/>
      <c r="BM95" s="124"/>
      <c r="BN95" s="143"/>
      <c r="BO95" s="124"/>
      <c r="BP95" s="143"/>
      <c r="BQ95" s="124"/>
      <c r="BR95" s="36"/>
      <c r="BU95" s="175"/>
      <c r="BV95" s="175"/>
      <c r="BW95" s="174"/>
      <c r="BX95" s="174"/>
      <c r="BY95" s="174"/>
      <c r="BZ95" s="174"/>
      <c r="CA95" s="174"/>
      <c r="CB95" s="174"/>
      <c r="CC95" s="174"/>
      <c r="CD95" s="176"/>
      <c r="CG95" s="92"/>
      <c r="CH95" s="92"/>
      <c r="CI95" s="92"/>
      <c r="CJ95" s="92"/>
      <c r="CK95" s="92"/>
      <c r="CL95" s="92"/>
      <c r="CP95" s="32"/>
      <c r="CQ95" s="32"/>
      <c r="CR95" s="32"/>
      <c r="CS95" s="74"/>
      <c r="CT95" s="149"/>
      <c r="CU95" s="149"/>
      <c r="CV95" s="149"/>
      <c r="CW95" s="149"/>
      <c r="CX95" s="149"/>
      <c r="CY95" s="134"/>
      <c r="CZ95" s="216" t="str">
        <f>IF(O95&gt;0, ((CT95*#REF!)+(CV95*#REF!)+(CX95*#REF!)),"")</f>
        <v/>
      </c>
      <c r="DA95" s="151"/>
      <c r="DB95" s="149"/>
      <c r="DC95" s="149"/>
      <c r="DD95" s="149"/>
      <c r="DE95" s="149"/>
      <c r="DF95" s="149"/>
      <c r="DG95" s="134"/>
      <c r="DH95" s="40"/>
      <c r="DI95" s="40"/>
      <c r="DJ95" s="40"/>
      <c r="DK95" s="40"/>
      <c r="DL95" s="40"/>
      <c r="DM95" s="74"/>
      <c r="DN95" s="152"/>
      <c r="DO95" s="152"/>
      <c r="DP95" s="152"/>
      <c r="DQ95" s="152"/>
      <c r="DR95" s="152"/>
      <c r="DS95" s="136"/>
      <c r="DT95" s="218" t="str">
        <f t="shared" si="39"/>
        <v/>
      </c>
      <c r="DU95" s="218" t="str">
        <f t="shared" si="51"/>
        <v/>
      </c>
      <c r="DV95" s="145"/>
      <c r="DW95" s="146"/>
      <c r="DX95" s="143"/>
      <c r="DY95" s="143"/>
      <c r="DZ95" s="153"/>
      <c r="EA95" s="36"/>
      <c r="EC95" s="29"/>
      <c r="ED95" s="139"/>
      <c r="EE95" s="139"/>
      <c r="EF95" s="139"/>
      <c r="EG95" s="139"/>
      <c r="EH95" s="139"/>
      <c r="EI95" s="36"/>
      <c r="EK95" s="29"/>
      <c r="EL95" s="143"/>
      <c r="EM95" s="143"/>
      <c r="EN95" s="143"/>
      <c r="EO95" s="143"/>
      <c r="EP95" s="143"/>
      <c r="EQ95" s="144"/>
      <c r="ER95" s="145"/>
      <c r="ES95" s="146"/>
      <c r="ET95" s="163"/>
      <c r="EU95" s="144"/>
      <c r="EV95" s="145"/>
      <c r="EW95" s="146"/>
      <c r="EX95" s="155"/>
      <c r="EY95" s="36"/>
    </row>
    <row r="96" spans="1:155" s="92" customFormat="1" ht="15" customHeight="1" x14ac:dyDescent="0.35">
      <c r="A96" s="118"/>
      <c r="B96" s="46"/>
      <c r="C96" s="243" t="str">
        <f>IF(E96="","",C94+1)</f>
        <v/>
      </c>
      <c r="D96" s="46"/>
      <c r="E96" s="4"/>
      <c r="F96" s="119"/>
      <c r="H96" s="120"/>
      <c r="I96" s="15"/>
      <c r="J96" s="121"/>
      <c r="K96" s="15"/>
      <c r="L96" s="121"/>
      <c r="M96" s="15"/>
      <c r="N96" s="121"/>
      <c r="O96" s="209">
        <f t="shared" si="4"/>
        <v>0</v>
      </c>
      <c r="P96" s="122"/>
      <c r="Q96" s="40"/>
      <c r="R96" s="123"/>
      <c r="S96" s="15"/>
      <c r="T96" s="121"/>
      <c r="U96" s="15"/>
      <c r="V96" s="121"/>
      <c r="W96" s="15"/>
      <c r="X96" s="122"/>
      <c r="Y96" s="40"/>
      <c r="Z96" s="123"/>
      <c r="AA96" s="15"/>
      <c r="AB96" s="121"/>
      <c r="AC96" s="15"/>
      <c r="AD96" s="121"/>
      <c r="AE96" s="15"/>
      <c r="AF96" s="122"/>
      <c r="AG96" s="40"/>
      <c r="AH96" s="123"/>
      <c r="AI96" s="209">
        <f t="shared" si="5"/>
        <v>0</v>
      </c>
      <c r="AJ96" s="121"/>
      <c r="AK96" s="209">
        <f t="shared" si="6"/>
        <v>0</v>
      </c>
      <c r="AL96" s="121"/>
      <c r="AM96" s="209">
        <f>M96-W96+AE96</f>
        <v>0</v>
      </c>
      <c r="AN96" s="122"/>
      <c r="AO96" s="40"/>
      <c r="AP96" s="123"/>
      <c r="AQ96" s="15"/>
      <c r="AR96" s="122"/>
      <c r="AS96" s="40"/>
      <c r="AT96" s="123"/>
      <c r="AU96" s="209">
        <f t="shared" si="40"/>
        <v>0</v>
      </c>
      <c r="AV96" s="121"/>
      <c r="AW96" s="209">
        <f t="shared" si="48"/>
        <v>0</v>
      </c>
      <c r="AX96" s="121"/>
      <c r="AY96" s="209">
        <f t="shared" si="8"/>
        <v>0</v>
      </c>
      <c r="AZ96" s="121"/>
      <c r="BA96" s="209">
        <f>(SUM(AI96,AK96,AM96)-AQ96)</f>
        <v>0</v>
      </c>
      <c r="BB96" s="119"/>
      <c r="BD96" s="120"/>
      <c r="BE96" s="13">
        <v>0</v>
      </c>
      <c r="BF96" s="124"/>
      <c r="BG96" s="13">
        <v>0</v>
      </c>
      <c r="BH96" s="124"/>
      <c r="BI96" s="13">
        <v>0</v>
      </c>
      <c r="BJ96" s="125"/>
      <c r="BK96" s="126"/>
      <c r="BL96" s="127"/>
      <c r="BM96" s="210">
        <f>$BE96*$I96</f>
        <v>0</v>
      </c>
      <c r="BN96" s="124"/>
      <c r="BO96" s="210">
        <f>$BG96*$K96</f>
        <v>0</v>
      </c>
      <c r="BP96" s="124"/>
      <c r="BQ96" s="210">
        <f>$BI96*$M96</f>
        <v>0</v>
      </c>
      <c r="BR96" s="119"/>
      <c r="BU96" s="18"/>
      <c r="BV96" s="18"/>
      <c r="BW96" s="176"/>
      <c r="BX96" s="176"/>
      <c r="BY96" s="176"/>
      <c r="BZ96" s="176"/>
      <c r="CA96" s="176"/>
      <c r="CB96" s="176"/>
      <c r="CC96" s="176"/>
      <c r="CD96" s="177"/>
      <c r="CG96" s="18"/>
      <c r="CH96" s="18"/>
      <c r="CI96" s="18"/>
      <c r="CJ96" s="18"/>
      <c r="CK96" s="18"/>
      <c r="CL96" s="18"/>
      <c r="CP96" s="46"/>
      <c r="CQ96" s="46"/>
      <c r="CR96" s="46"/>
      <c r="CS96" s="130"/>
      <c r="CT96" s="209">
        <f t="shared" si="35"/>
        <v>0</v>
      </c>
      <c r="CU96" s="213">
        <f t="shared" si="35"/>
        <v>0</v>
      </c>
      <c r="CV96" s="209">
        <f t="shared" si="36"/>
        <v>0</v>
      </c>
      <c r="CW96" s="213">
        <f t="shared" si="36"/>
        <v>0</v>
      </c>
      <c r="CX96" s="214">
        <f t="shared" si="37"/>
        <v>0</v>
      </c>
      <c r="CY96" s="215">
        <f t="shared" si="37"/>
        <v>0</v>
      </c>
      <c r="CZ96" s="216" t="str">
        <f>IF(O96&gt;0, ((CT96*#REF!)+(CV96*#REF!)+(CX96*#REF!)),"")</f>
        <v/>
      </c>
      <c r="DA96" s="133"/>
      <c r="DB96" s="209">
        <f t="shared" si="41"/>
        <v>0</v>
      </c>
      <c r="DC96" s="131"/>
      <c r="DD96" s="209">
        <f t="shared" si="42"/>
        <v>0</v>
      </c>
      <c r="DE96" s="131"/>
      <c r="DF96" s="209">
        <f t="shared" si="43"/>
        <v>0</v>
      </c>
      <c r="DG96" s="134"/>
      <c r="DH96" s="216" t="str">
        <f t="shared" si="38"/>
        <v/>
      </c>
      <c r="DI96" s="216" t="e">
        <f t="shared" si="49"/>
        <v>#VALUE!</v>
      </c>
      <c r="DJ96" s="216">
        <f t="shared" si="50"/>
        <v>0</v>
      </c>
      <c r="DK96" s="40"/>
      <c r="DL96" s="40"/>
      <c r="DM96" s="130"/>
      <c r="DN96" s="217">
        <f t="shared" si="44"/>
        <v>0</v>
      </c>
      <c r="DO96" s="135"/>
      <c r="DP96" s="217">
        <f t="shared" si="45"/>
        <v>0</v>
      </c>
      <c r="DQ96" s="135"/>
      <c r="DR96" s="217">
        <f t="shared" si="46"/>
        <v>0</v>
      </c>
      <c r="DS96" s="136"/>
      <c r="DT96" s="218" t="str">
        <f t="shared" si="39"/>
        <v/>
      </c>
      <c r="DU96" s="218" t="str">
        <f t="shared" si="51"/>
        <v/>
      </c>
      <c r="DV96" s="126"/>
      <c r="DW96" s="127"/>
      <c r="DX96" s="124"/>
      <c r="DY96" s="124"/>
      <c r="DZ96" s="13"/>
      <c r="EA96" s="119"/>
      <c r="EC96" s="120"/>
      <c r="ED96" s="5"/>
      <c r="EE96" s="121"/>
      <c r="EF96" s="5"/>
      <c r="EG96" s="121"/>
      <c r="EH96" s="5"/>
      <c r="EI96" s="119"/>
      <c r="EK96" s="120"/>
      <c r="EL96" s="17">
        <v>0</v>
      </c>
      <c r="EM96" s="137"/>
      <c r="EN96" s="17">
        <v>0</v>
      </c>
      <c r="EO96" s="137"/>
      <c r="EP96" s="17">
        <v>0</v>
      </c>
      <c r="EQ96" s="125"/>
      <c r="ER96" s="126"/>
      <c r="ES96" s="127"/>
      <c r="ET96" s="219">
        <f t="shared" si="47"/>
        <v>0</v>
      </c>
      <c r="EU96" s="125"/>
      <c r="EV96" s="126"/>
      <c r="EW96" s="127"/>
      <c r="EX96" s="220">
        <f>IFERROR((SUM($DN96:DR96)-SUM($BM96:$BQ96)+$DZ96+$ET96)," ")</f>
        <v>0</v>
      </c>
      <c r="EY96" s="119"/>
    </row>
    <row r="97" spans="1:155" ht="5.15" customHeight="1" x14ac:dyDescent="0.35">
      <c r="A97" s="115"/>
      <c r="B97" s="32"/>
      <c r="C97" s="46"/>
      <c r="D97" s="32"/>
      <c r="E97" s="32"/>
      <c r="F97" s="36"/>
      <c r="H97" s="29"/>
      <c r="I97" s="139"/>
      <c r="J97" s="139"/>
      <c r="K97" s="139"/>
      <c r="L97" s="139"/>
      <c r="M97" s="139"/>
      <c r="N97" s="139"/>
      <c r="O97" s="121"/>
      <c r="P97" s="140"/>
      <c r="Q97" s="141"/>
      <c r="R97" s="142"/>
      <c r="S97" s="139"/>
      <c r="T97" s="139"/>
      <c r="U97" s="139"/>
      <c r="V97" s="139"/>
      <c r="W97" s="139"/>
      <c r="X97" s="140"/>
      <c r="Y97" s="141"/>
      <c r="Z97" s="142"/>
      <c r="AA97" s="139"/>
      <c r="AB97" s="139"/>
      <c r="AC97" s="139"/>
      <c r="AD97" s="139"/>
      <c r="AE97" s="139"/>
      <c r="AF97" s="140"/>
      <c r="AG97" s="141"/>
      <c r="AH97" s="142"/>
      <c r="AI97" s="121"/>
      <c r="AJ97" s="139"/>
      <c r="AK97" s="121"/>
      <c r="AL97" s="139"/>
      <c r="AM97" s="121"/>
      <c r="AN97" s="140"/>
      <c r="AO97" s="141"/>
      <c r="AP97" s="142"/>
      <c r="AQ97" s="139"/>
      <c r="AR97" s="140"/>
      <c r="AS97" s="141"/>
      <c r="AT97" s="142"/>
      <c r="AU97" s="121"/>
      <c r="AV97" s="139"/>
      <c r="AW97" s="121"/>
      <c r="AX97" s="139"/>
      <c r="AY97" s="121"/>
      <c r="AZ97" s="139"/>
      <c r="BA97" s="121"/>
      <c r="BB97" s="36"/>
      <c r="BD97" s="29"/>
      <c r="BE97" s="143"/>
      <c r="BF97" s="143"/>
      <c r="BG97" s="143"/>
      <c r="BH97" s="143"/>
      <c r="BI97" s="143"/>
      <c r="BJ97" s="144"/>
      <c r="BK97" s="145"/>
      <c r="BL97" s="146"/>
      <c r="BM97" s="124"/>
      <c r="BN97" s="143"/>
      <c r="BO97" s="124"/>
      <c r="BP97" s="143"/>
      <c r="BQ97" s="124"/>
      <c r="BR97" s="36"/>
      <c r="BU97" s="175"/>
      <c r="BV97" s="175"/>
      <c r="BW97" s="177"/>
      <c r="BX97" s="177"/>
      <c r="BY97" s="177"/>
      <c r="BZ97" s="177"/>
      <c r="CA97" s="177"/>
      <c r="CB97" s="177"/>
      <c r="CC97" s="177"/>
      <c r="CG97" s="92"/>
      <c r="CH97" s="92"/>
      <c r="CI97" s="92"/>
      <c r="CJ97" s="92"/>
      <c r="CK97" s="92"/>
      <c r="CL97" s="92"/>
      <c r="CP97" s="32"/>
      <c r="CQ97" s="32"/>
      <c r="CR97" s="32"/>
      <c r="CS97" s="74"/>
      <c r="CT97" s="149"/>
      <c r="CU97" s="149"/>
      <c r="CV97" s="149"/>
      <c r="CW97" s="149"/>
      <c r="CX97" s="149"/>
      <c r="CY97" s="134"/>
      <c r="CZ97" s="216" t="str">
        <f>IF(O97&gt;0, ((CT97*#REF!)+(CV97*#REF!)+(CX97*#REF!)),"")</f>
        <v/>
      </c>
      <c r="DA97" s="151"/>
      <c r="DB97" s="149"/>
      <c r="DC97" s="149"/>
      <c r="DD97" s="149"/>
      <c r="DE97" s="149"/>
      <c r="DF97" s="149"/>
      <c r="DG97" s="134"/>
      <c r="DH97" s="40"/>
      <c r="DI97" s="40"/>
      <c r="DJ97" s="40"/>
      <c r="DK97" s="40"/>
      <c r="DL97" s="40"/>
      <c r="DM97" s="74"/>
      <c r="DN97" s="152"/>
      <c r="DO97" s="152"/>
      <c r="DP97" s="152"/>
      <c r="DQ97" s="152"/>
      <c r="DR97" s="152"/>
      <c r="DS97" s="136"/>
      <c r="DT97" s="218" t="str">
        <f t="shared" si="39"/>
        <v/>
      </c>
      <c r="DU97" s="218" t="str">
        <f t="shared" si="51"/>
        <v/>
      </c>
      <c r="DV97" s="145"/>
      <c r="DW97" s="146"/>
      <c r="DX97" s="143"/>
      <c r="DY97" s="143"/>
      <c r="DZ97" s="153"/>
      <c r="EA97" s="36"/>
      <c r="EC97" s="29"/>
      <c r="ED97" s="139"/>
      <c r="EE97" s="139"/>
      <c r="EF97" s="139"/>
      <c r="EG97" s="139"/>
      <c r="EH97" s="139"/>
      <c r="EI97" s="36"/>
      <c r="EK97" s="29"/>
      <c r="EL97" s="143"/>
      <c r="EM97" s="143"/>
      <c r="EN97" s="143"/>
      <c r="EO97" s="143"/>
      <c r="EP97" s="143"/>
      <c r="EQ97" s="144"/>
      <c r="ER97" s="145"/>
      <c r="ES97" s="146"/>
      <c r="ET97" s="163"/>
      <c r="EU97" s="144"/>
      <c r="EV97" s="145"/>
      <c r="EW97" s="146"/>
      <c r="EX97" s="155"/>
      <c r="EY97" s="36"/>
    </row>
    <row r="98" spans="1:155" s="92" customFormat="1" ht="15.75" customHeight="1" x14ac:dyDescent="0.35">
      <c r="A98" s="118"/>
      <c r="B98" s="46"/>
      <c r="C98" s="243" t="str">
        <f>IF(E98="","",C96+1)</f>
        <v/>
      </c>
      <c r="D98" s="46"/>
      <c r="E98" s="4"/>
      <c r="F98" s="119"/>
      <c r="H98" s="120"/>
      <c r="I98" s="15"/>
      <c r="J98" s="121"/>
      <c r="K98" s="15"/>
      <c r="L98" s="121"/>
      <c r="M98" s="15"/>
      <c r="N98" s="121"/>
      <c r="O98" s="209">
        <f t="shared" si="4"/>
        <v>0</v>
      </c>
      <c r="P98" s="122"/>
      <c r="Q98" s="40"/>
      <c r="R98" s="123"/>
      <c r="S98" s="15"/>
      <c r="T98" s="121"/>
      <c r="U98" s="15"/>
      <c r="V98" s="121"/>
      <c r="W98" s="15"/>
      <c r="X98" s="122"/>
      <c r="Y98" s="40"/>
      <c r="Z98" s="123"/>
      <c r="AA98" s="15"/>
      <c r="AB98" s="121"/>
      <c r="AC98" s="15"/>
      <c r="AD98" s="121"/>
      <c r="AE98" s="15"/>
      <c r="AF98" s="122"/>
      <c r="AG98" s="40"/>
      <c r="AH98" s="123"/>
      <c r="AI98" s="209">
        <f t="shared" si="5"/>
        <v>0</v>
      </c>
      <c r="AJ98" s="121"/>
      <c r="AK98" s="209">
        <f t="shared" si="6"/>
        <v>0</v>
      </c>
      <c r="AL98" s="121"/>
      <c r="AM98" s="209">
        <f>M98-W98+AE98</f>
        <v>0</v>
      </c>
      <c r="AN98" s="122"/>
      <c r="AO98" s="40"/>
      <c r="AP98" s="123"/>
      <c r="AQ98" s="15"/>
      <c r="AR98" s="122"/>
      <c r="AS98" s="40"/>
      <c r="AT98" s="123"/>
      <c r="AU98" s="209">
        <f t="shared" si="40"/>
        <v>0</v>
      </c>
      <c r="AV98" s="121"/>
      <c r="AW98" s="209">
        <f t="shared" si="48"/>
        <v>0</v>
      </c>
      <c r="AX98" s="121"/>
      <c r="AY98" s="209">
        <f t="shared" si="8"/>
        <v>0</v>
      </c>
      <c r="AZ98" s="121"/>
      <c r="BA98" s="209">
        <f>(SUM(AI98,AK98,AM98)-AQ98)</f>
        <v>0</v>
      </c>
      <c r="BB98" s="119"/>
      <c r="BD98" s="120"/>
      <c r="BE98" s="13">
        <v>0</v>
      </c>
      <c r="BF98" s="124"/>
      <c r="BG98" s="13">
        <v>0</v>
      </c>
      <c r="BH98" s="124"/>
      <c r="BI98" s="13">
        <v>0</v>
      </c>
      <c r="BJ98" s="125"/>
      <c r="BK98" s="126"/>
      <c r="BL98" s="127"/>
      <c r="BM98" s="210">
        <f>$BE98*$I98</f>
        <v>0</v>
      </c>
      <c r="BN98" s="124"/>
      <c r="BO98" s="210">
        <f>$BG98*$K98</f>
        <v>0</v>
      </c>
      <c r="BP98" s="124"/>
      <c r="BQ98" s="210">
        <f>$BI98*$M98</f>
        <v>0</v>
      </c>
      <c r="BR98" s="119"/>
      <c r="BU98" s="18"/>
      <c r="BV98" s="18"/>
      <c r="BW98" s="18"/>
      <c r="BX98" s="18"/>
      <c r="BY98" s="18"/>
      <c r="BZ98" s="18"/>
      <c r="CA98" s="18"/>
      <c r="CB98" s="18"/>
      <c r="CC98" s="18"/>
      <c r="CG98" s="18"/>
      <c r="CH98" s="18"/>
      <c r="CI98" s="18"/>
      <c r="CJ98" s="18"/>
      <c r="CK98" s="18"/>
      <c r="CL98" s="18"/>
      <c r="CP98" s="46"/>
      <c r="CQ98" s="46"/>
      <c r="CR98" s="46"/>
      <c r="CS98" s="130"/>
      <c r="CT98" s="209">
        <f t="shared" si="35"/>
        <v>0</v>
      </c>
      <c r="CU98" s="213">
        <f t="shared" si="35"/>
        <v>0</v>
      </c>
      <c r="CV98" s="209">
        <f t="shared" si="36"/>
        <v>0</v>
      </c>
      <c r="CW98" s="213">
        <f t="shared" si="36"/>
        <v>0</v>
      </c>
      <c r="CX98" s="214">
        <f t="shared" si="37"/>
        <v>0</v>
      </c>
      <c r="CY98" s="215">
        <f t="shared" si="37"/>
        <v>0</v>
      </c>
      <c r="CZ98" s="216" t="str">
        <f>IF(O98&gt;0, ((CT98*#REF!)+(CV98*#REF!)+(CX98*#REF!)),"")</f>
        <v/>
      </c>
      <c r="DA98" s="133"/>
      <c r="DB98" s="209">
        <f t="shared" si="41"/>
        <v>0</v>
      </c>
      <c r="DC98" s="131"/>
      <c r="DD98" s="209">
        <f t="shared" si="42"/>
        <v>0</v>
      </c>
      <c r="DE98" s="131"/>
      <c r="DF98" s="209">
        <f t="shared" si="43"/>
        <v>0</v>
      </c>
      <c r="DG98" s="134"/>
      <c r="DH98" s="216" t="str">
        <f t="shared" si="38"/>
        <v/>
      </c>
      <c r="DI98" s="216" t="e">
        <f t="shared" si="49"/>
        <v>#VALUE!</v>
      </c>
      <c r="DJ98" s="216">
        <f t="shared" si="50"/>
        <v>0</v>
      </c>
      <c r="DK98" s="40"/>
      <c r="DL98" s="40"/>
      <c r="DM98" s="130"/>
      <c r="DN98" s="217">
        <f t="shared" si="44"/>
        <v>0</v>
      </c>
      <c r="DO98" s="135"/>
      <c r="DP98" s="217">
        <f t="shared" si="45"/>
        <v>0</v>
      </c>
      <c r="DQ98" s="135"/>
      <c r="DR98" s="217">
        <f t="shared" si="46"/>
        <v>0</v>
      </c>
      <c r="DS98" s="136"/>
      <c r="DT98" s="218" t="str">
        <f t="shared" si="39"/>
        <v/>
      </c>
      <c r="DU98" s="218" t="str">
        <f t="shared" si="51"/>
        <v/>
      </c>
      <c r="DV98" s="126"/>
      <c r="DW98" s="127"/>
      <c r="DX98" s="124"/>
      <c r="DY98" s="124"/>
      <c r="DZ98" s="13"/>
      <c r="EA98" s="119"/>
      <c r="EC98" s="120"/>
      <c r="ED98" s="5"/>
      <c r="EE98" s="121"/>
      <c r="EF98" s="5"/>
      <c r="EG98" s="121"/>
      <c r="EH98" s="5"/>
      <c r="EI98" s="119"/>
      <c r="EK98" s="120"/>
      <c r="EL98" s="17">
        <v>0</v>
      </c>
      <c r="EM98" s="137"/>
      <c r="EN98" s="17">
        <v>0</v>
      </c>
      <c r="EO98" s="137"/>
      <c r="EP98" s="17">
        <v>0</v>
      </c>
      <c r="EQ98" s="125"/>
      <c r="ER98" s="126"/>
      <c r="ES98" s="127"/>
      <c r="ET98" s="219">
        <f t="shared" si="47"/>
        <v>0</v>
      </c>
      <c r="EU98" s="125"/>
      <c r="EV98" s="126"/>
      <c r="EW98" s="127"/>
      <c r="EX98" s="220">
        <f>IFERROR((SUM($DN98:DR98)-SUM($BM98:$BQ98)+$DZ98+$ET98)," ")</f>
        <v>0</v>
      </c>
      <c r="EY98" s="119"/>
    </row>
    <row r="99" spans="1:155" ht="5.15" customHeight="1" x14ac:dyDescent="0.35">
      <c r="A99" s="115"/>
      <c r="B99" s="32"/>
      <c r="C99" s="46"/>
      <c r="D99" s="32"/>
      <c r="E99" s="32"/>
      <c r="F99" s="36"/>
      <c r="H99" s="29"/>
      <c r="I99" s="139"/>
      <c r="J99" s="139"/>
      <c r="K99" s="139"/>
      <c r="L99" s="139"/>
      <c r="M99" s="139"/>
      <c r="N99" s="139"/>
      <c r="O99" s="121"/>
      <c r="P99" s="140"/>
      <c r="Q99" s="141"/>
      <c r="R99" s="142"/>
      <c r="S99" s="139"/>
      <c r="T99" s="139"/>
      <c r="U99" s="139"/>
      <c r="V99" s="139"/>
      <c r="W99" s="139"/>
      <c r="X99" s="140"/>
      <c r="Y99" s="141"/>
      <c r="Z99" s="142"/>
      <c r="AA99" s="139"/>
      <c r="AB99" s="139"/>
      <c r="AC99" s="139"/>
      <c r="AD99" s="139"/>
      <c r="AE99" s="139"/>
      <c r="AF99" s="140"/>
      <c r="AG99" s="141"/>
      <c r="AH99" s="142"/>
      <c r="AI99" s="121"/>
      <c r="AJ99" s="139"/>
      <c r="AK99" s="121"/>
      <c r="AL99" s="139"/>
      <c r="AM99" s="121"/>
      <c r="AN99" s="140"/>
      <c r="AO99" s="141"/>
      <c r="AP99" s="142"/>
      <c r="AQ99" s="139"/>
      <c r="AR99" s="140"/>
      <c r="AS99" s="141"/>
      <c r="AT99" s="142"/>
      <c r="AU99" s="121"/>
      <c r="AV99" s="139"/>
      <c r="AW99" s="121"/>
      <c r="AX99" s="139"/>
      <c r="AY99" s="121"/>
      <c r="AZ99" s="139"/>
      <c r="BA99" s="121"/>
      <c r="BB99" s="36"/>
      <c r="BD99" s="29"/>
      <c r="BE99" s="143"/>
      <c r="BF99" s="143"/>
      <c r="BG99" s="143"/>
      <c r="BH99" s="143"/>
      <c r="BI99" s="143"/>
      <c r="BJ99" s="144"/>
      <c r="BK99" s="145"/>
      <c r="BL99" s="146"/>
      <c r="BM99" s="124"/>
      <c r="BN99" s="143"/>
      <c r="BO99" s="124"/>
      <c r="BP99" s="143"/>
      <c r="BQ99" s="124"/>
      <c r="BR99" s="36"/>
      <c r="BU99" s="92"/>
      <c r="BV99" s="92"/>
      <c r="BW99" s="92"/>
      <c r="BX99" s="92"/>
      <c r="BY99" s="92"/>
      <c r="BZ99" s="92"/>
      <c r="CA99" s="92"/>
      <c r="CB99" s="92"/>
      <c r="CC99" s="92"/>
      <c r="CG99" s="92"/>
      <c r="CH99" s="92"/>
      <c r="CI99" s="92"/>
      <c r="CJ99" s="92"/>
      <c r="CK99" s="92"/>
      <c r="CL99" s="92"/>
      <c r="CP99" s="32"/>
      <c r="CQ99" s="32"/>
      <c r="CR99" s="32"/>
      <c r="CS99" s="74"/>
      <c r="CT99" s="149"/>
      <c r="CU99" s="149"/>
      <c r="CV99" s="149"/>
      <c r="CW99" s="149"/>
      <c r="CX99" s="149"/>
      <c r="CY99" s="134"/>
      <c r="CZ99" s="216" t="str">
        <f>IF(O99&gt;0, ((CT99*#REF!)+(CV99*#REF!)+(CX99*#REF!)),"")</f>
        <v/>
      </c>
      <c r="DA99" s="151"/>
      <c r="DB99" s="149"/>
      <c r="DC99" s="149"/>
      <c r="DD99" s="149"/>
      <c r="DE99" s="149"/>
      <c r="DF99" s="149"/>
      <c r="DG99" s="134"/>
      <c r="DH99" s="40"/>
      <c r="DI99" s="40"/>
      <c r="DJ99" s="40"/>
      <c r="DK99" s="40"/>
      <c r="DL99" s="40"/>
      <c r="DM99" s="74"/>
      <c r="DN99" s="152"/>
      <c r="DO99" s="152"/>
      <c r="DP99" s="152"/>
      <c r="DQ99" s="152"/>
      <c r="DR99" s="152"/>
      <c r="DS99" s="136"/>
      <c r="DT99" s="218" t="str">
        <f t="shared" si="39"/>
        <v/>
      </c>
      <c r="DU99" s="218" t="str">
        <f t="shared" si="51"/>
        <v/>
      </c>
      <c r="DV99" s="145"/>
      <c r="DW99" s="146"/>
      <c r="DX99" s="143"/>
      <c r="DY99" s="143"/>
      <c r="DZ99" s="153"/>
      <c r="EA99" s="36"/>
      <c r="EC99" s="29"/>
      <c r="ED99" s="139"/>
      <c r="EE99" s="139"/>
      <c r="EF99" s="139"/>
      <c r="EG99" s="139"/>
      <c r="EH99" s="139"/>
      <c r="EI99" s="36"/>
      <c r="EK99" s="29"/>
      <c r="EL99" s="143"/>
      <c r="EM99" s="143"/>
      <c r="EN99" s="143"/>
      <c r="EO99" s="143"/>
      <c r="EP99" s="143"/>
      <c r="EQ99" s="144"/>
      <c r="ER99" s="145"/>
      <c r="ES99" s="146"/>
      <c r="ET99" s="163"/>
      <c r="EU99" s="144"/>
      <c r="EV99" s="145"/>
      <c r="EW99" s="146"/>
      <c r="EX99" s="155"/>
      <c r="EY99" s="36"/>
    </row>
    <row r="100" spans="1:155" s="92" customFormat="1" ht="18" customHeight="1" x14ac:dyDescent="0.35">
      <c r="A100" s="118"/>
      <c r="B100" s="46"/>
      <c r="C100" s="243" t="str">
        <f>IF(E100="","",C98+1)</f>
        <v/>
      </c>
      <c r="D100" s="46"/>
      <c r="E100" s="4"/>
      <c r="F100" s="119"/>
      <c r="H100" s="120"/>
      <c r="I100" s="15"/>
      <c r="J100" s="121"/>
      <c r="K100" s="15"/>
      <c r="L100" s="121"/>
      <c r="M100" s="15"/>
      <c r="N100" s="121"/>
      <c r="O100" s="209">
        <f t="shared" si="4"/>
        <v>0</v>
      </c>
      <c r="P100" s="122"/>
      <c r="Q100" s="40"/>
      <c r="R100" s="123"/>
      <c r="S100" s="15"/>
      <c r="T100" s="121"/>
      <c r="U100" s="15"/>
      <c r="V100" s="121"/>
      <c r="W100" s="15"/>
      <c r="X100" s="122"/>
      <c r="Y100" s="40"/>
      <c r="Z100" s="123"/>
      <c r="AA100" s="15"/>
      <c r="AB100" s="121"/>
      <c r="AC100" s="15"/>
      <c r="AD100" s="121"/>
      <c r="AE100" s="15"/>
      <c r="AF100" s="122"/>
      <c r="AG100" s="40"/>
      <c r="AH100" s="123"/>
      <c r="AI100" s="209">
        <f t="shared" si="5"/>
        <v>0</v>
      </c>
      <c r="AJ100" s="121"/>
      <c r="AK100" s="209">
        <f t="shared" si="6"/>
        <v>0</v>
      </c>
      <c r="AL100" s="121"/>
      <c r="AM100" s="209">
        <f>M100-W100+AE100</f>
        <v>0</v>
      </c>
      <c r="AN100" s="122"/>
      <c r="AO100" s="40"/>
      <c r="AP100" s="123"/>
      <c r="AQ100" s="15"/>
      <c r="AR100" s="122"/>
      <c r="AS100" s="40"/>
      <c r="AT100" s="123"/>
      <c r="AU100" s="209">
        <f t="shared" si="40"/>
        <v>0</v>
      </c>
      <c r="AV100" s="121"/>
      <c r="AW100" s="209">
        <f t="shared" si="48"/>
        <v>0</v>
      </c>
      <c r="AX100" s="121"/>
      <c r="AY100" s="209">
        <f t="shared" si="8"/>
        <v>0</v>
      </c>
      <c r="AZ100" s="121"/>
      <c r="BA100" s="209">
        <f>(SUM(AI100,AK100,AM100)-AQ100)</f>
        <v>0</v>
      </c>
      <c r="BB100" s="119"/>
      <c r="BD100" s="120"/>
      <c r="BE100" s="13">
        <v>0</v>
      </c>
      <c r="BF100" s="124"/>
      <c r="BG100" s="13">
        <v>0</v>
      </c>
      <c r="BH100" s="124"/>
      <c r="BI100" s="13">
        <v>0</v>
      </c>
      <c r="BJ100" s="125"/>
      <c r="BK100" s="126"/>
      <c r="BL100" s="127"/>
      <c r="BM100" s="210">
        <f>$BE100*$I100</f>
        <v>0</v>
      </c>
      <c r="BN100" s="124"/>
      <c r="BO100" s="210">
        <f>$BG100*$K100</f>
        <v>0</v>
      </c>
      <c r="BP100" s="124"/>
      <c r="BQ100" s="210">
        <f>$BI100*$M100</f>
        <v>0</v>
      </c>
      <c r="BR100" s="119"/>
      <c r="BU100" s="18"/>
      <c r="BV100" s="18"/>
      <c r="BW100" s="18"/>
      <c r="BX100" s="18"/>
      <c r="BY100" s="18"/>
      <c r="BZ100" s="18"/>
      <c r="CA100" s="18"/>
      <c r="CB100" s="18"/>
      <c r="CC100" s="18"/>
      <c r="CG100" s="18"/>
      <c r="CH100" s="18"/>
      <c r="CI100" s="18"/>
      <c r="CJ100" s="18"/>
      <c r="CK100" s="18"/>
      <c r="CL100" s="18"/>
      <c r="CP100" s="46"/>
      <c r="CQ100" s="46"/>
      <c r="CR100" s="46"/>
      <c r="CS100" s="130"/>
      <c r="CT100" s="209">
        <f t="shared" ref="CT100:CU118" si="52">IF($AU100=0,0,ROUND(($BW$32*($AU100/$AU$218)),0))</f>
        <v>0</v>
      </c>
      <c r="CU100" s="213">
        <f t="shared" si="52"/>
        <v>0</v>
      </c>
      <c r="CV100" s="209">
        <f t="shared" ref="CV100:CW118" si="53">IF($AW100=0,0,ROUND(($BY$32*($AW100/$AW$218)),0))</f>
        <v>0</v>
      </c>
      <c r="CW100" s="213">
        <f t="shared" si="53"/>
        <v>0</v>
      </c>
      <c r="CX100" s="214">
        <f t="shared" ref="CX100:CY118" si="54">IF($AY100=0,0,ROUND(($CA$32*($AY100/$AY$218)),0))</f>
        <v>0</v>
      </c>
      <c r="CY100" s="215">
        <f t="shared" si="54"/>
        <v>0</v>
      </c>
      <c r="CZ100" s="216" t="str">
        <f>IF(O100&gt;0, ((CT100*#REF!)+(CV100*#REF!)+(CX100*#REF!)),"")</f>
        <v/>
      </c>
      <c r="DA100" s="133"/>
      <c r="DB100" s="209">
        <f t="shared" si="41"/>
        <v>0</v>
      </c>
      <c r="DC100" s="131"/>
      <c r="DD100" s="209">
        <f t="shared" si="42"/>
        <v>0</v>
      </c>
      <c r="DE100" s="131"/>
      <c r="DF100" s="209">
        <f t="shared" si="43"/>
        <v>0</v>
      </c>
      <c r="DG100" s="134"/>
      <c r="DH100" s="216" t="str">
        <f t="shared" si="38"/>
        <v/>
      </c>
      <c r="DI100" s="216" t="e">
        <f t="shared" si="49"/>
        <v>#VALUE!</v>
      </c>
      <c r="DJ100" s="216">
        <f t="shared" si="50"/>
        <v>0</v>
      </c>
      <c r="DK100" s="40"/>
      <c r="DL100" s="40"/>
      <c r="DM100" s="130"/>
      <c r="DN100" s="217">
        <f t="shared" si="44"/>
        <v>0</v>
      </c>
      <c r="DO100" s="135"/>
      <c r="DP100" s="217">
        <f t="shared" si="45"/>
        <v>0</v>
      </c>
      <c r="DQ100" s="135"/>
      <c r="DR100" s="217">
        <f t="shared" si="46"/>
        <v>0</v>
      </c>
      <c r="DS100" s="136"/>
      <c r="DT100" s="218" t="str">
        <f t="shared" si="39"/>
        <v/>
      </c>
      <c r="DU100" s="218" t="str">
        <f t="shared" si="51"/>
        <v/>
      </c>
      <c r="DV100" s="126"/>
      <c r="DW100" s="127"/>
      <c r="DX100" s="124"/>
      <c r="DY100" s="124"/>
      <c r="DZ100" s="13"/>
      <c r="EA100" s="119"/>
      <c r="EC100" s="120"/>
      <c r="ED100" s="5"/>
      <c r="EE100" s="121"/>
      <c r="EF100" s="5"/>
      <c r="EG100" s="121"/>
      <c r="EH100" s="5"/>
      <c r="EI100" s="119"/>
      <c r="EK100" s="120"/>
      <c r="EL100" s="17">
        <v>0</v>
      </c>
      <c r="EM100" s="137"/>
      <c r="EN100" s="17">
        <v>0</v>
      </c>
      <c r="EO100" s="137"/>
      <c r="EP100" s="17">
        <v>0</v>
      </c>
      <c r="EQ100" s="125"/>
      <c r="ER100" s="126"/>
      <c r="ES100" s="127"/>
      <c r="ET100" s="219">
        <f t="shared" si="47"/>
        <v>0</v>
      </c>
      <c r="EU100" s="125"/>
      <c r="EV100" s="126"/>
      <c r="EW100" s="127"/>
      <c r="EX100" s="220">
        <f>IFERROR((SUM($DN100:DR100)-SUM($BM100:$BQ100)+$DZ100+$ET100)," ")</f>
        <v>0</v>
      </c>
      <c r="EY100" s="119"/>
    </row>
    <row r="101" spans="1:155" ht="5.15" customHeight="1" x14ac:dyDescent="0.35">
      <c r="A101" s="115"/>
      <c r="B101" s="32"/>
      <c r="C101" s="46"/>
      <c r="D101" s="32"/>
      <c r="E101" s="32"/>
      <c r="F101" s="36"/>
      <c r="H101" s="29"/>
      <c r="I101" s="139"/>
      <c r="J101" s="139"/>
      <c r="K101" s="139"/>
      <c r="L101" s="139"/>
      <c r="M101" s="139"/>
      <c r="N101" s="139"/>
      <c r="O101" s="121"/>
      <c r="P101" s="140"/>
      <c r="Q101" s="141"/>
      <c r="R101" s="142"/>
      <c r="S101" s="139"/>
      <c r="T101" s="139"/>
      <c r="U101" s="139"/>
      <c r="V101" s="139"/>
      <c r="W101" s="139"/>
      <c r="X101" s="140"/>
      <c r="Y101" s="141"/>
      <c r="Z101" s="142"/>
      <c r="AA101" s="139"/>
      <c r="AB101" s="139"/>
      <c r="AC101" s="139"/>
      <c r="AD101" s="139"/>
      <c r="AE101" s="139"/>
      <c r="AF101" s="140"/>
      <c r="AG101" s="141"/>
      <c r="AH101" s="142"/>
      <c r="AI101" s="121"/>
      <c r="AJ101" s="139"/>
      <c r="AK101" s="121"/>
      <c r="AL101" s="139"/>
      <c r="AM101" s="121"/>
      <c r="AN101" s="140"/>
      <c r="AO101" s="141"/>
      <c r="AP101" s="142"/>
      <c r="AQ101" s="139"/>
      <c r="AR101" s="140"/>
      <c r="AS101" s="141"/>
      <c r="AT101" s="142"/>
      <c r="AU101" s="121"/>
      <c r="AV101" s="139"/>
      <c r="AW101" s="121"/>
      <c r="AX101" s="139"/>
      <c r="AY101" s="121"/>
      <c r="AZ101" s="139"/>
      <c r="BA101" s="121"/>
      <c r="BB101" s="36"/>
      <c r="BD101" s="29"/>
      <c r="BE101" s="143"/>
      <c r="BF101" s="143"/>
      <c r="BG101" s="143"/>
      <c r="BH101" s="143"/>
      <c r="BI101" s="143"/>
      <c r="BJ101" s="144"/>
      <c r="BK101" s="145"/>
      <c r="BL101" s="146"/>
      <c r="BM101" s="124"/>
      <c r="BN101" s="143"/>
      <c r="BO101" s="124"/>
      <c r="BP101" s="143"/>
      <c r="BQ101" s="124"/>
      <c r="BR101" s="36"/>
      <c r="BU101" s="92"/>
      <c r="BV101" s="92"/>
      <c r="BW101" s="93"/>
      <c r="BX101" s="93"/>
      <c r="BY101" s="93"/>
      <c r="BZ101" s="93"/>
      <c r="CA101" s="178"/>
      <c r="CB101" s="178"/>
      <c r="CC101" s="92"/>
      <c r="CG101" s="92"/>
      <c r="CH101" s="92"/>
      <c r="CI101" s="92"/>
      <c r="CJ101" s="92"/>
      <c r="CK101" s="92"/>
      <c r="CL101" s="92"/>
      <c r="CP101" s="32"/>
      <c r="CQ101" s="32"/>
      <c r="CR101" s="32"/>
      <c r="CS101" s="74"/>
      <c r="CT101" s="149"/>
      <c r="CU101" s="149"/>
      <c r="CV101" s="149"/>
      <c r="CW101" s="149"/>
      <c r="CX101" s="149"/>
      <c r="CY101" s="134"/>
      <c r="CZ101" s="216" t="str">
        <f>IF(O101&gt;0, ((CT101*#REF!)+(CV101*#REF!)+(CX101*#REF!)),"")</f>
        <v/>
      </c>
      <c r="DA101" s="151"/>
      <c r="DB101" s="149"/>
      <c r="DC101" s="149"/>
      <c r="DD101" s="149"/>
      <c r="DE101" s="149"/>
      <c r="DF101" s="149"/>
      <c r="DG101" s="134"/>
      <c r="DH101" s="40"/>
      <c r="DI101" s="40"/>
      <c r="DJ101" s="40"/>
      <c r="DK101" s="40"/>
      <c r="DL101" s="40"/>
      <c r="DM101" s="74"/>
      <c r="DN101" s="152"/>
      <c r="DO101" s="152"/>
      <c r="DP101" s="152"/>
      <c r="DQ101" s="152"/>
      <c r="DR101" s="152"/>
      <c r="DS101" s="136"/>
      <c r="DT101" s="218" t="str">
        <f t="shared" si="39"/>
        <v/>
      </c>
      <c r="DU101" s="218" t="str">
        <f t="shared" si="51"/>
        <v/>
      </c>
      <c r="DV101" s="145"/>
      <c r="DW101" s="146"/>
      <c r="DX101" s="143"/>
      <c r="DY101" s="143"/>
      <c r="DZ101" s="153"/>
      <c r="EA101" s="36"/>
      <c r="EC101" s="29"/>
      <c r="ED101" s="139"/>
      <c r="EE101" s="139"/>
      <c r="EF101" s="139"/>
      <c r="EG101" s="139"/>
      <c r="EH101" s="139"/>
      <c r="EI101" s="36"/>
      <c r="EK101" s="29"/>
      <c r="EL101" s="143"/>
      <c r="EM101" s="143"/>
      <c r="EN101" s="143"/>
      <c r="EO101" s="143"/>
      <c r="EP101" s="143"/>
      <c r="EQ101" s="144"/>
      <c r="ER101" s="145"/>
      <c r="ES101" s="146"/>
      <c r="ET101" s="163"/>
      <c r="EU101" s="144"/>
      <c r="EV101" s="145"/>
      <c r="EW101" s="146"/>
      <c r="EX101" s="155"/>
      <c r="EY101" s="36"/>
    </row>
    <row r="102" spans="1:155" s="92" customFormat="1" x14ac:dyDescent="0.35">
      <c r="A102" s="118"/>
      <c r="B102" s="46"/>
      <c r="C102" s="243" t="str">
        <f>IF(E102="","",C100+1)</f>
        <v/>
      </c>
      <c r="D102" s="46"/>
      <c r="E102" s="4"/>
      <c r="F102" s="119"/>
      <c r="H102" s="120"/>
      <c r="I102" s="15"/>
      <c r="J102" s="121"/>
      <c r="K102" s="15"/>
      <c r="L102" s="121"/>
      <c r="M102" s="15"/>
      <c r="N102" s="121"/>
      <c r="O102" s="209">
        <f t="shared" si="4"/>
        <v>0</v>
      </c>
      <c r="P102" s="122"/>
      <c r="Q102" s="40"/>
      <c r="R102" s="123"/>
      <c r="S102" s="15"/>
      <c r="T102" s="121"/>
      <c r="U102" s="15"/>
      <c r="V102" s="121"/>
      <c r="W102" s="15"/>
      <c r="X102" s="122"/>
      <c r="Y102" s="40"/>
      <c r="Z102" s="123"/>
      <c r="AA102" s="15"/>
      <c r="AB102" s="121"/>
      <c r="AC102" s="15"/>
      <c r="AD102" s="121"/>
      <c r="AE102" s="15"/>
      <c r="AF102" s="122"/>
      <c r="AG102" s="40"/>
      <c r="AH102" s="123"/>
      <c r="AI102" s="209">
        <f t="shared" si="5"/>
        <v>0</v>
      </c>
      <c r="AJ102" s="121"/>
      <c r="AK102" s="209">
        <f t="shared" si="6"/>
        <v>0</v>
      </c>
      <c r="AL102" s="121"/>
      <c r="AM102" s="209">
        <f>M102-W102+AE102</f>
        <v>0</v>
      </c>
      <c r="AN102" s="122"/>
      <c r="AO102" s="40"/>
      <c r="AP102" s="123"/>
      <c r="AQ102" s="15"/>
      <c r="AR102" s="122"/>
      <c r="AS102" s="40"/>
      <c r="AT102" s="123"/>
      <c r="AU102" s="209">
        <f t="shared" si="40"/>
        <v>0</v>
      </c>
      <c r="AV102" s="121"/>
      <c r="AW102" s="209">
        <f t="shared" si="48"/>
        <v>0</v>
      </c>
      <c r="AX102" s="121"/>
      <c r="AY102" s="209">
        <f t="shared" si="8"/>
        <v>0</v>
      </c>
      <c r="AZ102" s="121"/>
      <c r="BA102" s="209">
        <f>(SUM(AI102,AK102,AM102)-AQ102)</f>
        <v>0</v>
      </c>
      <c r="BB102" s="119"/>
      <c r="BD102" s="120"/>
      <c r="BE102" s="13">
        <v>0</v>
      </c>
      <c r="BF102" s="124"/>
      <c r="BG102" s="13">
        <v>0</v>
      </c>
      <c r="BH102" s="124"/>
      <c r="BI102" s="13">
        <v>0</v>
      </c>
      <c r="BJ102" s="125"/>
      <c r="BK102" s="126"/>
      <c r="BL102" s="127"/>
      <c r="BM102" s="210">
        <f>$BE102*$I102</f>
        <v>0</v>
      </c>
      <c r="BN102" s="124"/>
      <c r="BO102" s="210">
        <f>$BG102*$K102</f>
        <v>0</v>
      </c>
      <c r="BP102" s="124"/>
      <c r="BQ102" s="210">
        <f>$BI102*$M102</f>
        <v>0</v>
      </c>
      <c r="BR102" s="119"/>
      <c r="BU102" s="18"/>
      <c r="BV102" s="18"/>
      <c r="BW102" s="18"/>
      <c r="BX102" s="18"/>
      <c r="BY102" s="18"/>
      <c r="BZ102" s="18"/>
      <c r="CA102" s="18"/>
      <c r="CB102" s="18"/>
      <c r="CC102" s="18"/>
      <c r="CG102" s="18"/>
      <c r="CH102" s="18"/>
      <c r="CI102" s="18"/>
      <c r="CJ102" s="18"/>
      <c r="CK102" s="18"/>
      <c r="CL102" s="18"/>
      <c r="CP102" s="46"/>
      <c r="CQ102" s="46"/>
      <c r="CR102" s="46"/>
      <c r="CS102" s="130"/>
      <c r="CT102" s="209">
        <f t="shared" si="52"/>
        <v>0</v>
      </c>
      <c r="CU102" s="213">
        <f t="shared" si="52"/>
        <v>0</v>
      </c>
      <c r="CV102" s="209">
        <f t="shared" si="53"/>
        <v>0</v>
      </c>
      <c r="CW102" s="213">
        <f t="shared" si="53"/>
        <v>0</v>
      </c>
      <c r="CX102" s="214">
        <f t="shared" si="54"/>
        <v>0</v>
      </c>
      <c r="CY102" s="215">
        <f t="shared" si="54"/>
        <v>0</v>
      </c>
      <c r="CZ102" s="216" t="str">
        <f>IF(O102&gt;0, ((CT102*#REF!)+(CV102*#REF!)+(CX102*#REF!)),"")</f>
        <v/>
      </c>
      <c r="DA102" s="133"/>
      <c r="DB102" s="209">
        <f t="shared" si="41"/>
        <v>0</v>
      </c>
      <c r="DC102" s="131"/>
      <c r="DD102" s="209">
        <f t="shared" si="42"/>
        <v>0</v>
      </c>
      <c r="DE102" s="131"/>
      <c r="DF102" s="209">
        <f t="shared" si="43"/>
        <v>0</v>
      </c>
      <c r="DG102" s="134"/>
      <c r="DH102" s="216" t="str">
        <f t="shared" si="38"/>
        <v/>
      </c>
      <c r="DI102" s="216" t="e">
        <f t="shared" si="49"/>
        <v>#VALUE!</v>
      </c>
      <c r="DJ102" s="216">
        <f t="shared" si="50"/>
        <v>0</v>
      </c>
      <c r="DK102" s="40"/>
      <c r="DL102" s="40"/>
      <c r="DM102" s="130"/>
      <c r="DN102" s="217">
        <f t="shared" si="44"/>
        <v>0</v>
      </c>
      <c r="DO102" s="135"/>
      <c r="DP102" s="217">
        <f t="shared" si="45"/>
        <v>0</v>
      </c>
      <c r="DQ102" s="135"/>
      <c r="DR102" s="217">
        <f t="shared" si="46"/>
        <v>0</v>
      </c>
      <c r="DS102" s="136"/>
      <c r="DT102" s="218" t="str">
        <f t="shared" si="39"/>
        <v/>
      </c>
      <c r="DU102" s="218" t="str">
        <f t="shared" si="51"/>
        <v/>
      </c>
      <c r="DV102" s="126"/>
      <c r="DW102" s="127"/>
      <c r="DX102" s="124"/>
      <c r="DY102" s="124"/>
      <c r="DZ102" s="13"/>
      <c r="EA102" s="119"/>
      <c r="EC102" s="120"/>
      <c r="ED102" s="5"/>
      <c r="EE102" s="121"/>
      <c r="EF102" s="5"/>
      <c r="EG102" s="121"/>
      <c r="EH102" s="5"/>
      <c r="EI102" s="119"/>
      <c r="EK102" s="120"/>
      <c r="EL102" s="17">
        <v>0</v>
      </c>
      <c r="EM102" s="137"/>
      <c r="EN102" s="17">
        <v>0</v>
      </c>
      <c r="EO102" s="137"/>
      <c r="EP102" s="17">
        <v>0</v>
      </c>
      <c r="EQ102" s="125"/>
      <c r="ER102" s="126"/>
      <c r="ES102" s="127"/>
      <c r="ET102" s="219">
        <f t="shared" si="47"/>
        <v>0</v>
      </c>
      <c r="EU102" s="125"/>
      <c r="EV102" s="126"/>
      <c r="EW102" s="127"/>
      <c r="EX102" s="220">
        <f>IFERROR((SUM($DN102:DR102)-SUM($BM102:$BQ102)+$DZ102+$ET102)," ")</f>
        <v>0</v>
      </c>
      <c r="EY102" s="119"/>
    </row>
    <row r="103" spans="1:155" ht="5.15" customHeight="1" x14ac:dyDescent="0.35">
      <c r="A103" s="115"/>
      <c r="B103" s="32"/>
      <c r="C103" s="46"/>
      <c r="D103" s="32"/>
      <c r="E103" s="32"/>
      <c r="F103" s="36"/>
      <c r="H103" s="29"/>
      <c r="I103" s="139"/>
      <c r="J103" s="139"/>
      <c r="K103" s="139"/>
      <c r="L103" s="139"/>
      <c r="M103" s="139"/>
      <c r="N103" s="139"/>
      <c r="O103" s="121"/>
      <c r="P103" s="140"/>
      <c r="Q103" s="141"/>
      <c r="R103" s="142"/>
      <c r="S103" s="139"/>
      <c r="T103" s="139"/>
      <c r="U103" s="139"/>
      <c r="V103" s="139"/>
      <c r="W103" s="139"/>
      <c r="X103" s="140"/>
      <c r="Y103" s="141"/>
      <c r="Z103" s="142"/>
      <c r="AA103" s="139"/>
      <c r="AB103" s="139"/>
      <c r="AC103" s="139"/>
      <c r="AD103" s="139"/>
      <c r="AE103" s="139"/>
      <c r="AF103" s="140"/>
      <c r="AG103" s="141"/>
      <c r="AH103" s="142"/>
      <c r="AI103" s="121"/>
      <c r="AJ103" s="139"/>
      <c r="AK103" s="121"/>
      <c r="AL103" s="139"/>
      <c r="AM103" s="121"/>
      <c r="AN103" s="140"/>
      <c r="AO103" s="141"/>
      <c r="AP103" s="142"/>
      <c r="AQ103" s="139"/>
      <c r="AR103" s="140"/>
      <c r="AS103" s="141"/>
      <c r="AT103" s="142"/>
      <c r="AU103" s="121"/>
      <c r="AV103" s="139"/>
      <c r="AW103" s="121"/>
      <c r="AX103" s="139"/>
      <c r="AY103" s="121"/>
      <c r="AZ103" s="139"/>
      <c r="BA103" s="121"/>
      <c r="BB103" s="36"/>
      <c r="BD103" s="29"/>
      <c r="BE103" s="143"/>
      <c r="BF103" s="143"/>
      <c r="BG103" s="143"/>
      <c r="BH103" s="143"/>
      <c r="BI103" s="143"/>
      <c r="BJ103" s="144"/>
      <c r="BK103" s="145"/>
      <c r="BL103" s="146"/>
      <c r="BM103" s="124"/>
      <c r="BN103" s="143"/>
      <c r="BO103" s="124"/>
      <c r="BP103" s="143"/>
      <c r="BQ103" s="124"/>
      <c r="BR103" s="36"/>
      <c r="BU103" s="92"/>
      <c r="BV103" s="92"/>
      <c r="BW103" s="92"/>
      <c r="BX103" s="92"/>
      <c r="BY103" s="92"/>
      <c r="BZ103" s="92"/>
      <c r="CA103" s="92"/>
      <c r="CB103" s="92"/>
      <c r="CC103" s="92"/>
      <c r="CG103" s="92"/>
      <c r="CH103" s="92"/>
      <c r="CI103" s="92"/>
      <c r="CJ103" s="92"/>
      <c r="CK103" s="92"/>
      <c r="CL103" s="92"/>
      <c r="CP103" s="32"/>
      <c r="CQ103" s="32"/>
      <c r="CR103" s="32"/>
      <c r="CS103" s="74"/>
      <c r="CT103" s="149"/>
      <c r="CU103" s="149"/>
      <c r="CV103" s="149"/>
      <c r="CW103" s="149"/>
      <c r="CX103" s="149"/>
      <c r="CY103" s="134"/>
      <c r="CZ103" s="216" t="str">
        <f>IF(O103&gt;0, ((CT103*#REF!)+(CV103*#REF!)+(CX103*#REF!)),"")</f>
        <v/>
      </c>
      <c r="DA103" s="151"/>
      <c r="DB103" s="149"/>
      <c r="DC103" s="149"/>
      <c r="DD103" s="149"/>
      <c r="DE103" s="149"/>
      <c r="DF103" s="149"/>
      <c r="DG103" s="134"/>
      <c r="DH103" s="40"/>
      <c r="DI103" s="40"/>
      <c r="DJ103" s="40"/>
      <c r="DK103" s="40"/>
      <c r="DL103" s="40"/>
      <c r="DM103" s="74"/>
      <c r="DN103" s="152"/>
      <c r="DO103" s="152"/>
      <c r="DP103" s="152"/>
      <c r="DQ103" s="152"/>
      <c r="DR103" s="152"/>
      <c r="DS103" s="136"/>
      <c r="DT103" s="218" t="str">
        <f t="shared" si="39"/>
        <v/>
      </c>
      <c r="DU103" s="218" t="str">
        <f t="shared" si="51"/>
        <v/>
      </c>
      <c r="DV103" s="145"/>
      <c r="DW103" s="146"/>
      <c r="DX103" s="143"/>
      <c r="DY103" s="143"/>
      <c r="DZ103" s="153"/>
      <c r="EA103" s="36"/>
      <c r="EC103" s="29"/>
      <c r="ED103" s="139"/>
      <c r="EE103" s="139"/>
      <c r="EF103" s="139"/>
      <c r="EG103" s="139"/>
      <c r="EH103" s="139"/>
      <c r="EI103" s="36"/>
      <c r="EK103" s="29"/>
      <c r="EL103" s="143"/>
      <c r="EM103" s="143"/>
      <c r="EN103" s="143"/>
      <c r="EO103" s="143"/>
      <c r="EP103" s="143"/>
      <c r="EQ103" s="144"/>
      <c r="ER103" s="145"/>
      <c r="ES103" s="146"/>
      <c r="ET103" s="163"/>
      <c r="EU103" s="144"/>
      <c r="EV103" s="145"/>
      <c r="EW103" s="146"/>
      <c r="EX103" s="155"/>
      <c r="EY103" s="36"/>
    </row>
    <row r="104" spans="1:155" s="92" customFormat="1" x14ac:dyDescent="0.35">
      <c r="A104" s="118"/>
      <c r="B104" s="46"/>
      <c r="C104" s="243" t="str">
        <f>IF(E104="","",C102+1)</f>
        <v/>
      </c>
      <c r="D104" s="46"/>
      <c r="E104" s="4"/>
      <c r="F104" s="119"/>
      <c r="H104" s="120"/>
      <c r="I104" s="15"/>
      <c r="J104" s="121"/>
      <c r="K104" s="15"/>
      <c r="L104" s="121"/>
      <c r="M104" s="15"/>
      <c r="N104" s="121"/>
      <c r="O104" s="209">
        <f t="shared" si="4"/>
        <v>0</v>
      </c>
      <c r="P104" s="122"/>
      <c r="Q104" s="40"/>
      <c r="R104" s="123"/>
      <c r="S104" s="15"/>
      <c r="T104" s="121"/>
      <c r="U104" s="15"/>
      <c r="V104" s="121"/>
      <c r="W104" s="15"/>
      <c r="X104" s="122"/>
      <c r="Y104" s="40"/>
      <c r="Z104" s="123"/>
      <c r="AA104" s="15"/>
      <c r="AB104" s="121"/>
      <c r="AC104" s="15"/>
      <c r="AD104" s="121"/>
      <c r="AE104" s="15"/>
      <c r="AF104" s="122"/>
      <c r="AG104" s="40"/>
      <c r="AH104" s="123"/>
      <c r="AI104" s="209">
        <f t="shared" si="5"/>
        <v>0</v>
      </c>
      <c r="AJ104" s="121"/>
      <c r="AK104" s="209">
        <f t="shared" si="6"/>
        <v>0</v>
      </c>
      <c r="AL104" s="121"/>
      <c r="AM104" s="209">
        <f>M104-W104+AE104</f>
        <v>0</v>
      </c>
      <c r="AN104" s="122"/>
      <c r="AO104" s="40"/>
      <c r="AP104" s="123"/>
      <c r="AQ104" s="15"/>
      <c r="AR104" s="122"/>
      <c r="AS104" s="40"/>
      <c r="AT104" s="123"/>
      <c r="AU104" s="209">
        <f t="shared" si="40"/>
        <v>0</v>
      </c>
      <c r="AV104" s="121"/>
      <c r="AW104" s="209">
        <f t="shared" si="48"/>
        <v>0</v>
      </c>
      <c r="AX104" s="121"/>
      <c r="AY104" s="209">
        <f t="shared" si="8"/>
        <v>0</v>
      </c>
      <c r="AZ104" s="121"/>
      <c r="BA104" s="209">
        <f>(SUM(AI104,AK104,AM104)-AQ104)</f>
        <v>0</v>
      </c>
      <c r="BB104" s="119"/>
      <c r="BD104" s="120"/>
      <c r="BE104" s="13">
        <v>0</v>
      </c>
      <c r="BF104" s="124"/>
      <c r="BG104" s="13">
        <v>0</v>
      </c>
      <c r="BH104" s="124"/>
      <c r="BI104" s="13">
        <v>0</v>
      </c>
      <c r="BJ104" s="125"/>
      <c r="BK104" s="126"/>
      <c r="BL104" s="127"/>
      <c r="BM104" s="210">
        <f>$BE104*$I104</f>
        <v>0</v>
      </c>
      <c r="BN104" s="124"/>
      <c r="BO104" s="210">
        <f>$BG104*$K104</f>
        <v>0</v>
      </c>
      <c r="BP104" s="124"/>
      <c r="BQ104" s="210">
        <f>$BI104*$M104</f>
        <v>0</v>
      </c>
      <c r="BR104" s="119"/>
      <c r="BU104" s="18"/>
      <c r="BV104" s="18"/>
      <c r="BW104" s="18"/>
      <c r="BX104" s="18"/>
      <c r="BY104" s="18"/>
      <c r="BZ104" s="18"/>
      <c r="CA104" s="18"/>
      <c r="CB104" s="18"/>
      <c r="CC104" s="18"/>
      <c r="CG104" s="18"/>
      <c r="CH104" s="18"/>
      <c r="CI104" s="18"/>
      <c r="CJ104" s="18"/>
      <c r="CK104" s="18"/>
      <c r="CL104" s="18"/>
      <c r="CP104" s="46"/>
      <c r="CQ104" s="46"/>
      <c r="CR104" s="46"/>
      <c r="CS104" s="130"/>
      <c r="CT104" s="209">
        <f t="shared" si="52"/>
        <v>0</v>
      </c>
      <c r="CU104" s="213">
        <f t="shared" si="52"/>
        <v>0</v>
      </c>
      <c r="CV104" s="209">
        <f t="shared" si="53"/>
        <v>0</v>
      </c>
      <c r="CW104" s="213">
        <f t="shared" si="53"/>
        <v>0</v>
      </c>
      <c r="CX104" s="214">
        <f t="shared" si="54"/>
        <v>0</v>
      </c>
      <c r="CY104" s="215">
        <f t="shared" si="54"/>
        <v>0</v>
      </c>
      <c r="CZ104" s="216" t="str">
        <f>IF(O104&gt;0, ((CT104*#REF!)+(CV104*#REF!)+(CX104*#REF!)),"")</f>
        <v/>
      </c>
      <c r="DA104" s="133"/>
      <c r="DB104" s="209">
        <f t="shared" si="41"/>
        <v>0</v>
      </c>
      <c r="DC104" s="131"/>
      <c r="DD104" s="209">
        <f t="shared" si="42"/>
        <v>0</v>
      </c>
      <c r="DE104" s="131"/>
      <c r="DF104" s="209">
        <f t="shared" si="43"/>
        <v>0</v>
      </c>
      <c r="DG104" s="134"/>
      <c r="DH104" s="216" t="str">
        <f t="shared" si="38"/>
        <v/>
      </c>
      <c r="DI104" s="216" t="e">
        <f t="shared" si="49"/>
        <v>#VALUE!</v>
      </c>
      <c r="DJ104" s="216">
        <f t="shared" si="50"/>
        <v>0</v>
      </c>
      <c r="DK104" s="40"/>
      <c r="DL104" s="40"/>
      <c r="DM104" s="130"/>
      <c r="DN104" s="217">
        <f t="shared" si="44"/>
        <v>0</v>
      </c>
      <c r="DO104" s="135"/>
      <c r="DP104" s="217">
        <f t="shared" si="45"/>
        <v>0</v>
      </c>
      <c r="DQ104" s="135"/>
      <c r="DR104" s="217">
        <f t="shared" si="46"/>
        <v>0</v>
      </c>
      <c r="DS104" s="136"/>
      <c r="DT104" s="218" t="str">
        <f t="shared" si="39"/>
        <v/>
      </c>
      <c r="DU104" s="218" t="str">
        <f t="shared" si="51"/>
        <v/>
      </c>
      <c r="DV104" s="126"/>
      <c r="DW104" s="127"/>
      <c r="DX104" s="124"/>
      <c r="DY104" s="124"/>
      <c r="DZ104" s="13"/>
      <c r="EA104" s="119"/>
      <c r="EC104" s="120"/>
      <c r="ED104" s="5"/>
      <c r="EE104" s="121"/>
      <c r="EF104" s="5"/>
      <c r="EG104" s="121"/>
      <c r="EH104" s="5"/>
      <c r="EI104" s="119"/>
      <c r="EK104" s="120"/>
      <c r="EL104" s="17">
        <v>0</v>
      </c>
      <c r="EM104" s="137"/>
      <c r="EN104" s="17">
        <v>0</v>
      </c>
      <c r="EO104" s="137"/>
      <c r="EP104" s="17">
        <v>0</v>
      </c>
      <c r="EQ104" s="125"/>
      <c r="ER104" s="126"/>
      <c r="ES104" s="127"/>
      <c r="ET104" s="219">
        <f t="shared" si="47"/>
        <v>0</v>
      </c>
      <c r="EU104" s="125"/>
      <c r="EV104" s="126"/>
      <c r="EW104" s="127"/>
      <c r="EX104" s="220">
        <f>IFERROR((SUM($DN104:DR104)-SUM($BM104:$BQ104)+$DZ104+$ET104)," ")</f>
        <v>0</v>
      </c>
      <c r="EY104" s="119"/>
    </row>
    <row r="105" spans="1:155" ht="5.15" customHeight="1" x14ac:dyDescent="0.35">
      <c r="A105" s="115"/>
      <c r="B105" s="32"/>
      <c r="C105" s="46"/>
      <c r="D105" s="32"/>
      <c r="E105" s="32"/>
      <c r="F105" s="36"/>
      <c r="H105" s="29"/>
      <c r="I105" s="139"/>
      <c r="J105" s="139"/>
      <c r="K105" s="139"/>
      <c r="L105" s="139"/>
      <c r="M105" s="139"/>
      <c r="N105" s="139"/>
      <c r="O105" s="121"/>
      <c r="P105" s="140"/>
      <c r="Q105" s="141"/>
      <c r="R105" s="142"/>
      <c r="S105" s="139"/>
      <c r="T105" s="139"/>
      <c r="U105" s="139"/>
      <c r="V105" s="139"/>
      <c r="W105" s="139"/>
      <c r="X105" s="140"/>
      <c r="Y105" s="141"/>
      <c r="Z105" s="142"/>
      <c r="AA105" s="139"/>
      <c r="AB105" s="139"/>
      <c r="AC105" s="139"/>
      <c r="AD105" s="139"/>
      <c r="AE105" s="139"/>
      <c r="AF105" s="140"/>
      <c r="AG105" s="141"/>
      <c r="AH105" s="142"/>
      <c r="AI105" s="121"/>
      <c r="AJ105" s="139"/>
      <c r="AK105" s="121"/>
      <c r="AL105" s="139"/>
      <c r="AM105" s="121"/>
      <c r="AN105" s="140"/>
      <c r="AO105" s="141"/>
      <c r="AP105" s="142"/>
      <c r="AQ105" s="139"/>
      <c r="AR105" s="140"/>
      <c r="AS105" s="141"/>
      <c r="AT105" s="142"/>
      <c r="AU105" s="121"/>
      <c r="AV105" s="139"/>
      <c r="AW105" s="121"/>
      <c r="AX105" s="139"/>
      <c r="AY105" s="121"/>
      <c r="AZ105" s="139"/>
      <c r="BA105" s="121"/>
      <c r="BB105" s="36"/>
      <c r="BD105" s="29"/>
      <c r="BE105" s="143"/>
      <c r="BF105" s="143"/>
      <c r="BG105" s="143"/>
      <c r="BH105" s="143"/>
      <c r="BI105" s="143"/>
      <c r="BJ105" s="144"/>
      <c r="BK105" s="145"/>
      <c r="BL105" s="146"/>
      <c r="BM105" s="124"/>
      <c r="BN105" s="143"/>
      <c r="BO105" s="124"/>
      <c r="BP105" s="143"/>
      <c r="BQ105" s="124"/>
      <c r="BR105" s="36"/>
      <c r="BU105" s="92"/>
      <c r="BV105" s="92"/>
      <c r="BW105" s="92"/>
      <c r="BX105" s="92"/>
      <c r="BY105" s="92"/>
      <c r="BZ105" s="92"/>
      <c r="CA105" s="92"/>
      <c r="CB105" s="92"/>
      <c r="CC105" s="92"/>
      <c r="CG105" s="92"/>
      <c r="CH105" s="92"/>
      <c r="CI105" s="92"/>
      <c r="CJ105" s="92"/>
      <c r="CK105" s="92"/>
      <c r="CL105" s="92"/>
      <c r="CP105" s="32"/>
      <c r="CQ105" s="32"/>
      <c r="CR105" s="32"/>
      <c r="CS105" s="74"/>
      <c r="CT105" s="149"/>
      <c r="CU105" s="149"/>
      <c r="CV105" s="149"/>
      <c r="CW105" s="149"/>
      <c r="CX105" s="149"/>
      <c r="CY105" s="134"/>
      <c r="CZ105" s="216" t="str">
        <f>IF(O105&gt;0, ((CT105*#REF!)+(CV105*#REF!)+(CX105*#REF!)),"")</f>
        <v/>
      </c>
      <c r="DA105" s="151"/>
      <c r="DB105" s="149"/>
      <c r="DC105" s="149"/>
      <c r="DD105" s="149"/>
      <c r="DE105" s="149"/>
      <c r="DF105" s="149"/>
      <c r="DG105" s="134"/>
      <c r="DH105" s="40"/>
      <c r="DI105" s="40"/>
      <c r="DJ105" s="40"/>
      <c r="DK105" s="40"/>
      <c r="DL105" s="40"/>
      <c r="DM105" s="74"/>
      <c r="DN105" s="152"/>
      <c r="DO105" s="152"/>
      <c r="DP105" s="152"/>
      <c r="DQ105" s="152"/>
      <c r="DR105" s="152"/>
      <c r="DS105" s="136"/>
      <c r="DT105" s="218" t="str">
        <f t="shared" si="39"/>
        <v/>
      </c>
      <c r="DU105" s="218" t="str">
        <f t="shared" si="51"/>
        <v/>
      </c>
      <c r="DV105" s="145"/>
      <c r="DW105" s="146"/>
      <c r="DX105" s="143"/>
      <c r="DY105" s="143"/>
      <c r="DZ105" s="153"/>
      <c r="EA105" s="36"/>
      <c r="EC105" s="29"/>
      <c r="ED105" s="139"/>
      <c r="EE105" s="139"/>
      <c r="EF105" s="139"/>
      <c r="EG105" s="139"/>
      <c r="EH105" s="139"/>
      <c r="EI105" s="36"/>
      <c r="EK105" s="29"/>
      <c r="EL105" s="143"/>
      <c r="EM105" s="143"/>
      <c r="EN105" s="143"/>
      <c r="EO105" s="143"/>
      <c r="EP105" s="143"/>
      <c r="EQ105" s="144"/>
      <c r="ER105" s="145"/>
      <c r="ES105" s="146"/>
      <c r="ET105" s="163"/>
      <c r="EU105" s="144"/>
      <c r="EV105" s="145"/>
      <c r="EW105" s="146"/>
      <c r="EX105" s="155"/>
      <c r="EY105" s="36"/>
    </row>
    <row r="106" spans="1:155" s="92" customFormat="1" x14ac:dyDescent="0.35">
      <c r="A106" s="118"/>
      <c r="B106" s="46"/>
      <c r="C106" s="243" t="str">
        <f>IF(E106="","",C104+1)</f>
        <v/>
      </c>
      <c r="D106" s="46"/>
      <c r="E106" s="4"/>
      <c r="F106" s="119"/>
      <c r="H106" s="120"/>
      <c r="I106" s="15"/>
      <c r="J106" s="121"/>
      <c r="K106" s="15"/>
      <c r="L106" s="121"/>
      <c r="M106" s="15"/>
      <c r="N106" s="121"/>
      <c r="O106" s="209">
        <f t="shared" si="4"/>
        <v>0</v>
      </c>
      <c r="P106" s="122"/>
      <c r="Q106" s="40"/>
      <c r="R106" s="123"/>
      <c r="S106" s="15"/>
      <c r="T106" s="121"/>
      <c r="U106" s="15"/>
      <c r="V106" s="121"/>
      <c r="W106" s="15"/>
      <c r="X106" s="122"/>
      <c r="Y106" s="40"/>
      <c r="Z106" s="123"/>
      <c r="AA106" s="15"/>
      <c r="AB106" s="121"/>
      <c r="AC106" s="15"/>
      <c r="AD106" s="121"/>
      <c r="AE106" s="15"/>
      <c r="AF106" s="122"/>
      <c r="AG106" s="40"/>
      <c r="AH106" s="123"/>
      <c r="AI106" s="209">
        <f t="shared" si="5"/>
        <v>0</v>
      </c>
      <c r="AJ106" s="121"/>
      <c r="AK106" s="209">
        <f t="shared" si="6"/>
        <v>0</v>
      </c>
      <c r="AL106" s="121"/>
      <c r="AM106" s="209">
        <f>M106-W106+AE106</f>
        <v>0</v>
      </c>
      <c r="AN106" s="122"/>
      <c r="AO106" s="40"/>
      <c r="AP106" s="123"/>
      <c r="AQ106" s="15"/>
      <c r="AR106" s="122"/>
      <c r="AS106" s="40"/>
      <c r="AT106" s="123"/>
      <c r="AU106" s="209">
        <f t="shared" si="40"/>
        <v>0</v>
      </c>
      <c r="AV106" s="121"/>
      <c r="AW106" s="209">
        <f t="shared" si="48"/>
        <v>0</v>
      </c>
      <c r="AX106" s="121"/>
      <c r="AY106" s="209">
        <f t="shared" si="8"/>
        <v>0</v>
      </c>
      <c r="AZ106" s="121"/>
      <c r="BA106" s="209">
        <f>(SUM(AI106,AK106,AM106)-AQ106)</f>
        <v>0</v>
      </c>
      <c r="BB106" s="119"/>
      <c r="BD106" s="120"/>
      <c r="BE106" s="13">
        <v>0</v>
      </c>
      <c r="BF106" s="124"/>
      <c r="BG106" s="13">
        <v>0</v>
      </c>
      <c r="BH106" s="124"/>
      <c r="BI106" s="13">
        <v>0</v>
      </c>
      <c r="BJ106" s="125"/>
      <c r="BK106" s="126"/>
      <c r="BL106" s="127"/>
      <c r="BM106" s="210">
        <f>$BE106*$I106</f>
        <v>0</v>
      </c>
      <c r="BN106" s="124"/>
      <c r="BO106" s="210">
        <f>$BG106*$K106</f>
        <v>0</v>
      </c>
      <c r="BP106" s="124"/>
      <c r="BQ106" s="210">
        <f>$BI106*$M106</f>
        <v>0</v>
      </c>
      <c r="BR106" s="119"/>
      <c r="BU106" s="18"/>
      <c r="BV106" s="18"/>
      <c r="BW106" s="18"/>
      <c r="BX106" s="18"/>
      <c r="BY106" s="18"/>
      <c r="BZ106" s="18"/>
      <c r="CA106" s="18"/>
      <c r="CB106" s="18"/>
      <c r="CC106" s="18"/>
      <c r="CG106" s="18"/>
      <c r="CH106" s="18"/>
      <c r="CI106" s="18"/>
      <c r="CJ106" s="18"/>
      <c r="CK106" s="18"/>
      <c r="CL106" s="18"/>
      <c r="CP106" s="46"/>
      <c r="CQ106" s="46"/>
      <c r="CR106" s="46"/>
      <c r="CS106" s="130"/>
      <c r="CT106" s="209">
        <f t="shared" si="52"/>
        <v>0</v>
      </c>
      <c r="CU106" s="213">
        <f t="shared" si="52"/>
        <v>0</v>
      </c>
      <c r="CV106" s="209">
        <f t="shared" si="53"/>
        <v>0</v>
      </c>
      <c r="CW106" s="213">
        <f t="shared" si="53"/>
        <v>0</v>
      </c>
      <c r="CX106" s="214">
        <f t="shared" si="54"/>
        <v>0</v>
      </c>
      <c r="CY106" s="215">
        <f t="shared" si="54"/>
        <v>0</v>
      </c>
      <c r="CZ106" s="216" t="str">
        <f>IF(O106&gt;0, ((CT106*#REF!)+(CV106*#REF!)+(CX106*#REF!)),"")</f>
        <v/>
      </c>
      <c r="DA106" s="133"/>
      <c r="DB106" s="209">
        <f t="shared" si="41"/>
        <v>0</v>
      </c>
      <c r="DC106" s="131"/>
      <c r="DD106" s="209">
        <f t="shared" si="42"/>
        <v>0</v>
      </c>
      <c r="DE106" s="131"/>
      <c r="DF106" s="209">
        <f t="shared" si="43"/>
        <v>0</v>
      </c>
      <c r="DG106" s="134"/>
      <c r="DH106" s="216" t="str">
        <f t="shared" si="38"/>
        <v/>
      </c>
      <c r="DI106" s="216" t="e">
        <f t="shared" si="49"/>
        <v>#VALUE!</v>
      </c>
      <c r="DJ106" s="216">
        <f t="shared" si="50"/>
        <v>0</v>
      </c>
      <c r="DK106" s="40"/>
      <c r="DL106" s="40"/>
      <c r="DM106" s="130"/>
      <c r="DN106" s="217">
        <f t="shared" si="44"/>
        <v>0</v>
      </c>
      <c r="DO106" s="135"/>
      <c r="DP106" s="217">
        <f t="shared" si="45"/>
        <v>0</v>
      </c>
      <c r="DQ106" s="135"/>
      <c r="DR106" s="217">
        <f t="shared" si="46"/>
        <v>0</v>
      </c>
      <c r="DS106" s="136"/>
      <c r="DT106" s="218" t="str">
        <f t="shared" si="39"/>
        <v/>
      </c>
      <c r="DU106" s="218" t="str">
        <f t="shared" si="51"/>
        <v/>
      </c>
      <c r="DV106" s="126"/>
      <c r="DW106" s="127"/>
      <c r="DX106" s="124"/>
      <c r="DY106" s="124"/>
      <c r="DZ106" s="13"/>
      <c r="EA106" s="119"/>
      <c r="EC106" s="120"/>
      <c r="ED106" s="5"/>
      <c r="EE106" s="121"/>
      <c r="EF106" s="5"/>
      <c r="EG106" s="121"/>
      <c r="EH106" s="5"/>
      <c r="EI106" s="119"/>
      <c r="EK106" s="120"/>
      <c r="EL106" s="17">
        <v>0</v>
      </c>
      <c r="EM106" s="137"/>
      <c r="EN106" s="17">
        <v>0</v>
      </c>
      <c r="EO106" s="137"/>
      <c r="EP106" s="17">
        <v>0</v>
      </c>
      <c r="EQ106" s="125"/>
      <c r="ER106" s="126"/>
      <c r="ES106" s="127"/>
      <c r="ET106" s="219">
        <f t="shared" si="47"/>
        <v>0</v>
      </c>
      <c r="EU106" s="125"/>
      <c r="EV106" s="126"/>
      <c r="EW106" s="127"/>
      <c r="EX106" s="220">
        <f>IFERROR((SUM($DN106:DR106)-SUM($BM106:$BQ106)+$DZ106+$ET106)," ")</f>
        <v>0</v>
      </c>
      <c r="EY106" s="119"/>
    </row>
    <row r="107" spans="1:155" ht="5.15" customHeight="1" x14ac:dyDescent="0.35">
      <c r="A107" s="115"/>
      <c r="B107" s="32"/>
      <c r="C107" s="46"/>
      <c r="D107" s="32"/>
      <c r="E107" s="32"/>
      <c r="F107" s="36"/>
      <c r="H107" s="29"/>
      <c r="I107" s="139"/>
      <c r="J107" s="139"/>
      <c r="K107" s="139"/>
      <c r="L107" s="139"/>
      <c r="M107" s="139"/>
      <c r="N107" s="139"/>
      <c r="O107" s="121"/>
      <c r="P107" s="140"/>
      <c r="Q107" s="141"/>
      <c r="R107" s="142"/>
      <c r="S107" s="139"/>
      <c r="T107" s="139"/>
      <c r="U107" s="139"/>
      <c r="V107" s="139"/>
      <c r="W107" s="139"/>
      <c r="X107" s="140"/>
      <c r="Y107" s="141"/>
      <c r="Z107" s="142"/>
      <c r="AA107" s="139"/>
      <c r="AB107" s="139"/>
      <c r="AC107" s="139"/>
      <c r="AD107" s="139"/>
      <c r="AE107" s="139"/>
      <c r="AF107" s="140"/>
      <c r="AG107" s="141"/>
      <c r="AH107" s="142"/>
      <c r="AI107" s="121"/>
      <c r="AJ107" s="139"/>
      <c r="AK107" s="121"/>
      <c r="AL107" s="139"/>
      <c r="AM107" s="121"/>
      <c r="AN107" s="140"/>
      <c r="AO107" s="141"/>
      <c r="AP107" s="142"/>
      <c r="AQ107" s="139"/>
      <c r="AR107" s="140"/>
      <c r="AS107" s="141"/>
      <c r="AT107" s="142"/>
      <c r="AU107" s="121"/>
      <c r="AV107" s="139"/>
      <c r="AW107" s="121"/>
      <c r="AX107" s="139"/>
      <c r="AY107" s="121"/>
      <c r="AZ107" s="139"/>
      <c r="BA107" s="121"/>
      <c r="BB107" s="36"/>
      <c r="BD107" s="29"/>
      <c r="BE107" s="143"/>
      <c r="BF107" s="143"/>
      <c r="BG107" s="143"/>
      <c r="BH107" s="143"/>
      <c r="BI107" s="143"/>
      <c r="BJ107" s="144"/>
      <c r="BK107" s="145"/>
      <c r="BL107" s="146"/>
      <c r="BM107" s="124"/>
      <c r="BN107" s="143"/>
      <c r="BO107" s="124"/>
      <c r="BP107" s="143"/>
      <c r="BQ107" s="124"/>
      <c r="BR107" s="36"/>
      <c r="BU107" s="92"/>
      <c r="BV107" s="92"/>
      <c r="BW107" s="92"/>
      <c r="BX107" s="92"/>
      <c r="BY107" s="92"/>
      <c r="BZ107" s="92"/>
      <c r="CA107" s="92"/>
      <c r="CB107" s="92"/>
      <c r="CC107" s="92"/>
      <c r="CG107" s="92"/>
      <c r="CH107" s="92"/>
      <c r="CI107" s="92"/>
      <c r="CJ107" s="92"/>
      <c r="CK107" s="92"/>
      <c r="CL107" s="92"/>
      <c r="CP107" s="32"/>
      <c r="CQ107" s="32"/>
      <c r="CR107" s="32"/>
      <c r="CS107" s="74"/>
      <c r="CT107" s="149"/>
      <c r="CU107" s="149"/>
      <c r="CV107" s="149"/>
      <c r="CW107" s="149"/>
      <c r="CX107" s="149"/>
      <c r="CY107" s="134"/>
      <c r="CZ107" s="216" t="str">
        <f>IF(O107&gt;0, ((CT107*#REF!)+(CV107*#REF!)+(CX107*#REF!)),"")</f>
        <v/>
      </c>
      <c r="DA107" s="151"/>
      <c r="DB107" s="149"/>
      <c r="DC107" s="149"/>
      <c r="DD107" s="149"/>
      <c r="DE107" s="149"/>
      <c r="DF107" s="149"/>
      <c r="DG107" s="134"/>
      <c r="DH107" s="40"/>
      <c r="DI107" s="40"/>
      <c r="DJ107" s="40"/>
      <c r="DK107" s="40"/>
      <c r="DL107" s="40"/>
      <c r="DM107" s="74"/>
      <c r="DN107" s="152"/>
      <c r="DO107" s="152"/>
      <c r="DP107" s="152"/>
      <c r="DQ107" s="152"/>
      <c r="DR107" s="152"/>
      <c r="DS107" s="136"/>
      <c r="DT107" s="218" t="str">
        <f t="shared" si="39"/>
        <v/>
      </c>
      <c r="DU107" s="218" t="str">
        <f t="shared" si="51"/>
        <v/>
      </c>
      <c r="DV107" s="145"/>
      <c r="DW107" s="146"/>
      <c r="DX107" s="143"/>
      <c r="DY107" s="143"/>
      <c r="DZ107" s="153"/>
      <c r="EA107" s="36"/>
      <c r="EC107" s="29"/>
      <c r="ED107" s="139"/>
      <c r="EE107" s="139"/>
      <c r="EF107" s="139"/>
      <c r="EG107" s="139"/>
      <c r="EH107" s="139"/>
      <c r="EI107" s="36"/>
      <c r="EK107" s="29"/>
      <c r="EL107" s="143"/>
      <c r="EM107" s="143"/>
      <c r="EN107" s="143"/>
      <c r="EO107" s="143"/>
      <c r="EP107" s="143"/>
      <c r="EQ107" s="144"/>
      <c r="ER107" s="145"/>
      <c r="ES107" s="146"/>
      <c r="ET107" s="163"/>
      <c r="EU107" s="144"/>
      <c r="EV107" s="145"/>
      <c r="EW107" s="146"/>
      <c r="EX107" s="155"/>
      <c r="EY107" s="36"/>
    </row>
    <row r="108" spans="1:155" s="92" customFormat="1" x14ac:dyDescent="0.35">
      <c r="A108" s="118"/>
      <c r="B108" s="46"/>
      <c r="C108" s="243" t="str">
        <f>IF(E108="","",C106+1)</f>
        <v/>
      </c>
      <c r="D108" s="46"/>
      <c r="E108" s="4"/>
      <c r="F108" s="119"/>
      <c r="H108" s="120"/>
      <c r="I108" s="15"/>
      <c r="J108" s="121"/>
      <c r="K108" s="15"/>
      <c r="L108" s="121"/>
      <c r="M108" s="15"/>
      <c r="N108" s="121"/>
      <c r="O108" s="209">
        <f t="shared" si="4"/>
        <v>0</v>
      </c>
      <c r="P108" s="122"/>
      <c r="Q108" s="40"/>
      <c r="R108" s="123"/>
      <c r="S108" s="15"/>
      <c r="T108" s="121"/>
      <c r="U108" s="15"/>
      <c r="V108" s="121"/>
      <c r="W108" s="15"/>
      <c r="X108" s="122"/>
      <c r="Y108" s="40"/>
      <c r="Z108" s="123"/>
      <c r="AA108" s="15"/>
      <c r="AB108" s="121"/>
      <c r="AC108" s="15"/>
      <c r="AD108" s="121"/>
      <c r="AE108" s="15"/>
      <c r="AF108" s="122"/>
      <c r="AG108" s="40"/>
      <c r="AH108" s="123"/>
      <c r="AI108" s="209">
        <f t="shared" si="5"/>
        <v>0</v>
      </c>
      <c r="AJ108" s="121"/>
      <c r="AK108" s="209">
        <f t="shared" si="6"/>
        <v>0</v>
      </c>
      <c r="AL108" s="121"/>
      <c r="AM108" s="209">
        <f>M108-W108+AE108</f>
        <v>0</v>
      </c>
      <c r="AN108" s="122"/>
      <c r="AO108" s="40"/>
      <c r="AP108" s="123"/>
      <c r="AQ108" s="15"/>
      <c r="AR108" s="122"/>
      <c r="AS108" s="40"/>
      <c r="AT108" s="123"/>
      <c r="AU108" s="209">
        <f t="shared" si="40"/>
        <v>0</v>
      </c>
      <c r="AV108" s="121"/>
      <c r="AW108" s="209">
        <f t="shared" si="48"/>
        <v>0</v>
      </c>
      <c r="AX108" s="121"/>
      <c r="AY108" s="209">
        <f t="shared" si="8"/>
        <v>0</v>
      </c>
      <c r="AZ108" s="121"/>
      <c r="BA108" s="209">
        <f>(SUM(AI108,AK108,AM108)-AQ108)</f>
        <v>0</v>
      </c>
      <c r="BB108" s="119"/>
      <c r="BD108" s="120"/>
      <c r="BE108" s="13">
        <v>0</v>
      </c>
      <c r="BF108" s="124"/>
      <c r="BG108" s="13">
        <v>0</v>
      </c>
      <c r="BH108" s="124"/>
      <c r="BI108" s="13">
        <v>0</v>
      </c>
      <c r="BJ108" s="125"/>
      <c r="BK108" s="126"/>
      <c r="BL108" s="127"/>
      <c r="BM108" s="210">
        <f>$BE108*$I108</f>
        <v>0</v>
      </c>
      <c r="BN108" s="124"/>
      <c r="BO108" s="210">
        <f>$BG108*$K108</f>
        <v>0</v>
      </c>
      <c r="BP108" s="124"/>
      <c r="BQ108" s="210">
        <f>$BI108*$M108</f>
        <v>0</v>
      </c>
      <c r="BR108" s="119"/>
      <c r="BU108" s="18"/>
      <c r="BV108" s="18"/>
      <c r="BW108" s="18"/>
      <c r="BX108" s="18"/>
      <c r="BY108" s="18"/>
      <c r="BZ108" s="18"/>
      <c r="CA108" s="18"/>
      <c r="CB108" s="18"/>
      <c r="CC108" s="18"/>
      <c r="CG108" s="18"/>
      <c r="CH108" s="18"/>
      <c r="CI108" s="18"/>
      <c r="CJ108" s="18"/>
      <c r="CK108" s="18"/>
      <c r="CL108" s="18"/>
      <c r="CP108" s="46"/>
      <c r="CQ108" s="46"/>
      <c r="CR108" s="46"/>
      <c r="CS108" s="130"/>
      <c r="CT108" s="209">
        <f t="shared" si="52"/>
        <v>0</v>
      </c>
      <c r="CU108" s="213">
        <f t="shared" si="52"/>
        <v>0</v>
      </c>
      <c r="CV108" s="209">
        <f t="shared" si="53"/>
        <v>0</v>
      </c>
      <c r="CW108" s="213">
        <f t="shared" si="53"/>
        <v>0</v>
      </c>
      <c r="CX108" s="214">
        <f t="shared" si="54"/>
        <v>0</v>
      </c>
      <c r="CY108" s="215">
        <f t="shared" si="54"/>
        <v>0</v>
      </c>
      <c r="CZ108" s="216" t="str">
        <f>IF(O108&gt;0, ((CT108*#REF!)+(CV108*#REF!)+(CX108*#REF!)),"")</f>
        <v/>
      </c>
      <c r="DA108" s="133"/>
      <c r="DB108" s="209">
        <f t="shared" si="41"/>
        <v>0</v>
      </c>
      <c r="DC108" s="131"/>
      <c r="DD108" s="209">
        <f t="shared" si="42"/>
        <v>0</v>
      </c>
      <c r="DE108" s="131"/>
      <c r="DF108" s="209">
        <f t="shared" si="43"/>
        <v>0</v>
      </c>
      <c r="DG108" s="134"/>
      <c r="DH108" s="216" t="str">
        <f t="shared" si="38"/>
        <v/>
      </c>
      <c r="DI108" s="216" t="e">
        <f t="shared" si="49"/>
        <v>#VALUE!</v>
      </c>
      <c r="DJ108" s="216">
        <f t="shared" si="50"/>
        <v>0</v>
      </c>
      <c r="DK108" s="40"/>
      <c r="DL108" s="40"/>
      <c r="DM108" s="130"/>
      <c r="DN108" s="217">
        <f t="shared" si="44"/>
        <v>0</v>
      </c>
      <c r="DO108" s="135"/>
      <c r="DP108" s="217">
        <f t="shared" si="45"/>
        <v>0</v>
      </c>
      <c r="DQ108" s="135"/>
      <c r="DR108" s="217">
        <f t="shared" si="46"/>
        <v>0</v>
      </c>
      <c r="DS108" s="136"/>
      <c r="DT108" s="218" t="str">
        <f t="shared" si="39"/>
        <v/>
      </c>
      <c r="DU108" s="218" t="str">
        <f t="shared" si="51"/>
        <v/>
      </c>
      <c r="DV108" s="126"/>
      <c r="DW108" s="127"/>
      <c r="DX108" s="124"/>
      <c r="DY108" s="124"/>
      <c r="DZ108" s="13"/>
      <c r="EA108" s="119"/>
      <c r="EC108" s="120"/>
      <c r="ED108" s="5"/>
      <c r="EE108" s="121"/>
      <c r="EF108" s="5"/>
      <c r="EG108" s="121"/>
      <c r="EH108" s="5"/>
      <c r="EI108" s="119"/>
      <c r="EK108" s="120"/>
      <c r="EL108" s="17">
        <v>0</v>
      </c>
      <c r="EM108" s="137"/>
      <c r="EN108" s="17">
        <v>0</v>
      </c>
      <c r="EO108" s="137"/>
      <c r="EP108" s="17">
        <v>0</v>
      </c>
      <c r="EQ108" s="125"/>
      <c r="ER108" s="126"/>
      <c r="ES108" s="127"/>
      <c r="ET108" s="219">
        <f t="shared" si="47"/>
        <v>0</v>
      </c>
      <c r="EU108" s="125"/>
      <c r="EV108" s="126"/>
      <c r="EW108" s="127"/>
      <c r="EX108" s="220">
        <f>IFERROR((SUM($DN108:DR108)-SUM($BM108:$BQ108)+$DZ108+$ET108)," ")</f>
        <v>0</v>
      </c>
      <c r="EY108" s="119"/>
    </row>
    <row r="109" spans="1:155" ht="5.15" customHeight="1" x14ac:dyDescent="0.35">
      <c r="A109" s="115"/>
      <c r="B109" s="32"/>
      <c r="C109" s="46"/>
      <c r="D109" s="32"/>
      <c r="E109" s="32"/>
      <c r="F109" s="36"/>
      <c r="H109" s="29"/>
      <c r="I109" s="139"/>
      <c r="J109" s="139"/>
      <c r="K109" s="139"/>
      <c r="L109" s="139"/>
      <c r="M109" s="139"/>
      <c r="N109" s="139"/>
      <c r="O109" s="121"/>
      <c r="P109" s="140"/>
      <c r="Q109" s="141"/>
      <c r="R109" s="142"/>
      <c r="S109" s="139"/>
      <c r="T109" s="139"/>
      <c r="U109" s="139"/>
      <c r="V109" s="139"/>
      <c r="W109" s="139"/>
      <c r="X109" s="140"/>
      <c r="Y109" s="141"/>
      <c r="Z109" s="142"/>
      <c r="AA109" s="139"/>
      <c r="AB109" s="139"/>
      <c r="AC109" s="139"/>
      <c r="AD109" s="139"/>
      <c r="AE109" s="139"/>
      <c r="AF109" s="140"/>
      <c r="AG109" s="141"/>
      <c r="AH109" s="142"/>
      <c r="AI109" s="121"/>
      <c r="AJ109" s="139"/>
      <c r="AK109" s="121"/>
      <c r="AL109" s="139"/>
      <c r="AM109" s="121"/>
      <c r="AN109" s="140"/>
      <c r="AO109" s="141"/>
      <c r="AP109" s="142"/>
      <c r="AQ109" s="139"/>
      <c r="AR109" s="140"/>
      <c r="AS109" s="141"/>
      <c r="AT109" s="142"/>
      <c r="AU109" s="121"/>
      <c r="AV109" s="139"/>
      <c r="AW109" s="121"/>
      <c r="AX109" s="139"/>
      <c r="AY109" s="121"/>
      <c r="AZ109" s="139"/>
      <c r="BA109" s="121"/>
      <c r="BB109" s="36"/>
      <c r="BD109" s="29"/>
      <c r="BE109" s="143"/>
      <c r="BF109" s="143"/>
      <c r="BG109" s="143"/>
      <c r="BH109" s="143"/>
      <c r="BI109" s="143"/>
      <c r="BJ109" s="144"/>
      <c r="BK109" s="145"/>
      <c r="BL109" s="146"/>
      <c r="BM109" s="124"/>
      <c r="BN109" s="143"/>
      <c r="BO109" s="124"/>
      <c r="BP109" s="143"/>
      <c r="BQ109" s="124"/>
      <c r="BR109" s="36"/>
      <c r="BU109" s="92"/>
      <c r="BV109" s="92"/>
      <c r="BW109" s="92"/>
      <c r="BX109" s="92"/>
      <c r="BY109" s="92"/>
      <c r="BZ109" s="92"/>
      <c r="CA109" s="92"/>
      <c r="CB109" s="92"/>
      <c r="CC109" s="92"/>
      <c r="CG109" s="92"/>
      <c r="CH109" s="92"/>
      <c r="CI109" s="92"/>
      <c r="CJ109" s="92"/>
      <c r="CK109" s="92"/>
      <c r="CL109" s="92"/>
      <c r="CP109" s="32"/>
      <c r="CQ109" s="32"/>
      <c r="CR109" s="32"/>
      <c r="CS109" s="74"/>
      <c r="CT109" s="149"/>
      <c r="CU109" s="149"/>
      <c r="CV109" s="149"/>
      <c r="CW109" s="149"/>
      <c r="CX109" s="149"/>
      <c r="CY109" s="134"/>
      <c r="CZ109" s="216" t="str">
        <f>IF(O109&gt;0, ((CT109*#REF!)+(CV109*#REF!)+(CX109*#REF!)),"")</f>
        <v/>
      </c>
      <c r="DA109" s="151"/>
      <c r="DB109" s="149"/>
      <c r="DC109" s="149"/>
      <c r="DD109" s="149"/>
      <c r="DE109" s="149"/>
      <c r="DF109" s="149"/>
      <c r="DG109" s="134"/>
      <c r="DH109" s="40"/>
      <c r="DI109" s="40"/>
      <c r="DJ109" s="40"/>
      <c r="DK109" s="40"/>
      <c r="DL109" s="40"/>
      <c r="DM109" s="74"/>
      <c r="DN109" s="152"/>
      <c r="DO109" s="152"/>
      <c r="DP109" s="152"/>
      <c r="DQ109" s="152"/>
      <c r="DR109" s="152"/>
      <c r="DS109" s="136"/>
      <c r="DT109" s="218" t="str">
        <f t="shared" si="39"/>
        <v/>
      </c>
      <c r="DU109" s="218" t="str">
        <f t="shared" si="51"/>
        <v/>
      </c>
      <c r="DV109" s="145"/>
      <c r="DW109" s="146"/>
      <c r="DX109" s="143"/>
      <c r="DY109" s="143"/>
      <c r="DZ109" s="153"/>
      <c r="EA109" s="36"/>
      <c r="EC109" s="29"/>
      <c r="ED109" s="139"/>
      <c r="EE109" s="139"/>
      <c r="EF109" s="139"/>
      <c r="EG109" s="139"/>
      <c r="EH109" s="139"/>
      <c r="EI109" s="36"/>
      <c r="EK109" s="29"/>
      <c r="EL109" s="143"/>
      <c r="EM109" s="143"/>
      <c r="EN109" s="143"/>
      <c r="EO109" s="143"/>
      <c r="EP109" s="143"/>
      <c r="EQ109" s="144"/>
      <c r="ER109" s="145"/>
      <c r="ES109" s="146"/>
      <c r="ET109" s="163"/>
      <c r="EU109" s="144"/>
      <c r="EV109" s="145"/>
      <c r="EW109" s="146"/>
      <c r="EX109" s="155"/>
      <c r="EY109" s="36"/>
    </row>
    <row r="110" spans="1:155" s="92" customFormat="1" x14ac:dyDescent="0.35">
      <c r="A110" s="118"/>
      <c r="B110" s="46"/>
      <c r="C110" s="243" t="str">
        <f>IF(E110="","",C108+1)</f>
        <v/>
      </c>
      <c r="D110" s="46"/>
      <c r="E110" s="4"/>
      <c r="F110" s="119"/>
      <c r="H110" s="120"/>
      <c r="I110" s="15"/>
      <c r="J110" s="121"/>
      <c r="K110" s="15"/>
      <c r="L110" s="121"/>
      <c r="M110" s="15"/>
      <c r="N110" s="121"/>
      <c r="O110" s="209">
        <f t="shared" si="4"/>
        <v>0</v>
      </c>
      <c r="P110" s="122"/>
      <c r="Q110" s="40"/>
      <c r="R110" s="123"/>
      <c r="S110" s="15"/>
      <c r="T110" s="121"/>
      <c r="U110" s="15"/>
      <c r="V110" s="121"/>
      <c r="W110" s="15"/>
      <c r="X110" s="122"/>
      <c r="Y110" s="40"/>
      <c r="Z110" s="123"/>
      <c r="AA110" s="15"/>
      <c r="AB110" s="121"/>
      <c r="AC110" s="15"/>
      <c r="AD110" s="121"/>
      <c r="AE110" s="15"/>
      <c r="AF110" s="122"/>
      <c r="AG110" s="40"/>
      <c r="AH110" s="123"/>
      <c r="AI110" s="209">
        <f t="shared" si="5"/>
        <v>0</v>
      </c>
      <c r="AJ110" s="121"/>
      <c r="AK110" s="209">
        <f t="shared" si="6"/>
        <v>0</v>
      </c>
      <c r="AL110" s="121"/>
      <c r="AM110" s="209">
        <f>M110-W110+AE110</f>
        <v>0</v>
      </c>
      <c r="AN110" s="122"/>
      <c r="AO110" s="40"/>
      <c r="AP110" s="123"/>
      <c r="AQ110" s="15"/>
      <c r="AR110" s="122"/>
      <c r="AS110" s="40"/>
      <c r="AT110" s="123"/>
      <c r="AU110" s="209">
        <f t="shared" si="40"/>
        <v>0</v>
      </c>
      <c r="AV110" s="121"/>
      <c r="AW110" s="209">
        <f t="shared" si="48"/>
        <v>0</v>
      </c>
      <c r="AX110" s="121"/>
      <c r="AY110" s="209">
        <f t="shared" si="8"/>
        <v>0</v>
      </c>
      <c r="AZ110" s="121"/>
      <c r="BA110" s="209">
        <f>(SUM(AI110,AK110,AM110)-AQ110)</f>
        <v>0</v>
      </c>
      <c r="BB110" s="119"/>
      <c r="BD110" s="120"/>
      <c r="BE110" s="13">
        <v>0</v>
      </c>
      <c r="BF110" s="124"/>
      <c r="BG110" s="13">
        <v>0</v>
      </c>
      <c r="BH110" s="124"/>
      <c r="BI110" s="13">
        <v>0</v>
      </c>
      <c r="BJ110" s="125"/>
      <c r="BK110" s="126"/>
      <c r="BL110" s="127"/>
      <c r="BM110" s="210">
        <f>$BE110*$I110</f>
        <v>0</v>
      </c>
      <c r="BN110" s="124"/>
      <c r="BO110" s="210">
        <f>$BG110*$K110</f>
        <v>0</v>
      </c>
      <c r="BP110" s="124"/>
      <c r="BQ110" s="210">
        <f>$BI110*$M110</f>
        <v>0</v>
      </c>
      <c r="BR110" s="119"/>
      <c r="BU110" s="18"/>
      <c r="BV110" s="18"/>
      <c r="BW110" s="18"/>
      <c r="BX110" s="18"/>
      <c r="BY110" s="18"/>
      <c r="BZ110" s="18"/>
      <c r="CA110" s="18"/>
      <c r="CB110" s="18"/>
      <c r="CC110" s="18"/>
      <c r="CG110" s="18"/>
      <c r="CH110" s="18"/>
      <c r="CI110" s="18"/>
      <c r="CJ110" s="18"/>
      <c r="CK110" s="18"/>
      <c r="CL110" s="18"/>
      <c r="CP110" s="46"/>
      <c r="CQ110" s="46"/>
      <c r="CR110" s="46"/>
      <c r="CS110" s="130"/>
      <c r="CT110" s="209">
        <f t="shared" si="52"/>
        <v>0</v>
      </c>
      <c r="CU110" s="213">
        <f t="shared" si="52"/>
        <v>0</v>
      </c>
      <c r="CV110" s="209">
        <f t="shared" si="53"/>
        <v>0</v>
      </c>
      <c r="CW110" s="213">
        <f t="shared" si="53"/>
        <v>0</v>
      </c>
      <c r="CX110" s="214">
        <f t="shared" si="54"/>
        <v>0</v>
      </c>
      <c r="CY110" s="215">
        <f t="shared" si="54"/>
        <v>0</v>
      </c>
      <c r="CZ110" s="216" t="str">
        <f>IF(O110&gt;0, ((CT110*#REF!)+(CV110*#REF!)+(CX110*#REF!)),"")</f>
        <v/>
      </c>
      <c r="DA110" s="133"/>
      <c r="DB110" s="209">
        <f t="shared" si="41"/>
        <v>0</v>
      </c>
      <c r="DC110" s="131"/>
      <c r="DD110" s="209">
        <f t="shared" si="42"/>
        <v>0</v>
      </c>
      <c r="DE110" s="131"/>
      <c r="DF110" s="209">
        <f t="shared" si="43"/>
        <v>0</v>
      </c>
      <c r="DG110" s="134"/>
      <c r="DH110" s="216" t="str">
        <f t="shared" si="38"/>
        <v/>
      </c>
      <c r="DI110" s="216" t="e">
        <f t="shared" si="49"/>
        <v>#VALUE!</v>
      </c>
      <c r="DJ110" s="216">
        <f t="shared" si="50"/>
        <v>0</v>
      </c>
      <c r="DK110" s="40"/>
      <c r="DL110" s="40"/>
      <c r="DM110" s="130"/>
      <c r="DN110" s="217">
        <f t="shared" si="44"/>
        <v>0</v>
      </c>
      <c r="DO110" s="135"/>
      <c r="DP110" s="217">
        <f t="shared" si="45"/>
        <v>0</v>
      </c>
      <c r="DQ110" s="135"/>
      <c r="DR110" s="217">
        <f t="shared" si="46"/>
        <v>0</v>
      </c>
      <c r="DS110" s="136"/>
      <c r="DT110" s="218" t="str">
        <f t="shared" si="39"/>
        <v/>
      </c>
      <c r="DU110" s="218" t="str">
        <f t="shared" si="51"/>
        <v/>
      </c>
      <c r="DV110" s="126"/>
      <c r="DW110" s="127"/>
      <c r="DX110" s="124"/>
      <c r="DY110" s="124"/>
      <c r="DZ110" s="13"/>
      <c r="EA110" s="119"/>
      <c r="EC110" s="120"/>
      <c r="ED110" s="5"/>
      <c r="EE110" s="121"/>
      <c r="EF110" s="5"/>
      <c r="EG110" s="121"/>
      <c r="EH110" s="5"/>
      <c r="EI110" s="119"/>
      <c r="EK110" s="120"/>
      <c r="EL110" s="17">
        <v>0</v>
      </c>
      <c r="EM110" s="137"/>
      <c r="EN110" s="17">
        <v>0</v>
      </c>
      <c r="EO110" s="137"/>
      <c r="EP110" s="17">
        <v>0</v>
      </c>
      <c r="EQ110" s="125"/>
      <c r="ER110" s="126"/>
      <c r="ES110" s="127"/>
      <c r="ET110" s="219">
        <f t="shared" si="47"/>
        <v>0</v>
      </c>
      <c r="EU110" s="125"/>
      <c r="EV110" s="126"/>
      <c r="EW110" s="127"/>
      <c r="EX110" s="220">
        <f>IFERROR((SUM($DN110:DR110)-SUM($BM110:$BQ110)+$DZ110+$ET110)," ")</f>
        <v>0</v>
      </c>
      <c r="EY110" s="119"/>
    </row>
    <row r="111" spans="1:155" ht="5.15" customHeight="1" x14ac:dyDescent="0.35">
      <c r="A111" s="115"/>
      <c r="B111" s="32"/>
      <c r="C111" s="46"/>
      <c r="D111" s="32"/>
      <c r="E111" s="32"/>
      <c r="F111" s="36"/>
      <c r="H111" s="29"/>
      <c r="I111" s="139"/>
      <c r="J111" s="139"/>
      <c r="K111" s="139"/>
      <c r="L111" s="139"/>
      <c r="M111" s="139"/>
      <c r="N111" s="139"/>
      <c r="O111" s="121"/>
      <c r="P111" s="140"/>
      <c r="Q111" s="141"/>
      <c r="R111" s="142"/>
      <c r="S111" s="139"/>
      <c r="T111" s="139"/>
      <c r="U111" s="139"/>
      <c r="V111" s="139"/>
      <c r="W111" s="139"/>
      <c r="X111" s="140"/>
      <c r="Y111" s="141"/>
      <c r="Z111" s="142"/>
      <c r="AA111" s="139"/>
      <c r="AB111" s="139"/>
      <c r="AC111" s="139"/>
      <c r="AD111" s="139"/>
      <c r="AE111" s="139"/>
      <c r="AF111" s="140"/>
      <c r="AG111" s="141"/>
      <c r="AH111" s="142"/>
      <c r="AI111" s="121"/>
      <c r="AJ111" s="139"/>
      <c r="AK111" s="121"/>
      <c r="AL111" s="139"/>
      <c r="AM111" s="121"/>
      <c r="AN111" s="140"/>
      <c r="AO111" s="141"/>
      <c r="AP111" s="142"/>
      <c r="AQ111" s="139"/>
      <c r="AR111" s="140"/>
      <c r="AS111" s="141"/>
      <c r="AT111" s="142"/>
      <c r="AU111" s="121"/>
      <c r="AV111" s="139"/>
      <c r="AW111" s="121"/>
      <c r="AX111" s="139"/>
      <c r="AY111" s="121"/>
      <c r="AZ111" s="139"/>
      <c r="BA111" s="121"/>
      <c r="BB111" s="36"/>
      <c r="BD111" s="29"/>
      <c r="BE111" s="143"/>
      <c r="BF111" s="143"/>
      <c r="BG111" s="143"/>
      <c r="BH111" s="143"/>
      <c r="BI111" s="143"/>
      <c r="BJ111" s="144"/>
      <c r="BK111" s="145"/>
      <c r="BL111" s="146"/>
      <c r="BM111" s="124"/>
      <c r="BN111" s="143"/>
      <c r="BO111" s="124"/>
      <c r="BP111" s="143"/>
      <c r="BQ111" s="124"/>
      <c r="BR111" s="36"/>
      <c r="BU111" s="92"/>
      <c r="BV111" s="92"/>
      <c r="BW111" s="92"/>
      <c r="BX111" s="92"/>
      <c r="BY111" s="92"/>
      <c r="BZ111" s="92"/>
      <c r="CA111" s="92"/>
      <c r="CB111" s="92"/>
      <c r="CC111" s="92"/>
      <c r="CG111" s="92"/>
      <c r="CH111" s="92"/>
      <c r="CI111" s="92"/>
      <c r="CJ111" s="92"/>
      <c r="CK111" s="92"/>
      <c r="CL111" s="92"/>
      <c r="CP111" s="32"/>
      <c r="CQ111" s="32"/>
      <c r="CR111" s="32"/>
      <c r="CS111" s="74"/>
      <c r="CT111" s="149"/>
      <c r="CU111" s="149"/>
      <c r="CV111" s="149"/>
      <c r="CW111" s="149"/>
      <c r="CX111" s="149"/>
      <c r="CY111" s="134"/>
      <c r="CZ111" s="216" t="str">
        <f>IF(O111&gt;0, ((CT111*#REF!)+(CV111*#REF!)+(CX111*#REF!)),"")</f>
        <v/>
      </c>
      <c r="DA111" s="151"/>
      <c r="DB111" s="149"/>
      <c r="DC111" s="149"/>
      <c r="DD111" s="149"/>
      <c r="DE111" s="149"/>
      <c r="DF111" s="149"/>
      <c r="DG111" s="134"/>
      <c r="DH111" s="40"/>
      <c r="DI111" s="40"/>
      <c r="DJ111" s="40"/>
      <c r="DK111" s="40"/>
      <c r="DL111" s="40"/>
      <c r="DM111" s="74"/>
      <c r="DN111" s="152"/>
      <c r="DO111" s="152"/>
      <c r="DP111" s="152"/>
      <c r="DQ111" s="152"/>
      <c r="DR111" s="152"/>
      <c r="DS111" s="136"/>
      <c r="DT111" s="218" t="str">
        <f t="shared" si="39"/>
        <v/>
      </c>
      <c r="DU111" s="218" t="str">
        <f t="shared" si="51"/>
        <v/>
      </c>
      <c r="DV111" s="145"/>
      <c r="DW111" s="146"/>
      <c r="DX111" s="143"/>
      <c r="DY111" s="143"/>
      <c r="DZ111" s="153"/>
      <c r="EA111" s="36"/>
      <c r="EC111" s="29"/>
      <c r="ED111" s="139"/>
      <c r="EE111" s="139"/>
      <c r="EF111" s="139"/>
      <c r="EG111" s="139"/>
      <c r="EH111" s="139"/>
      <c r="EI111" s="36"/>
      <c r="EK111" s="29"/>
      <c r="EL111" s="143"/>
      <c r="EM111" s="143"/>
      <c r="EN111" s="143"/>
      <c r="EO111" s="143"/>
      <c r="EP111" s="143"/>
      <c r="EQ111" s="144"/>
      <c r="ER111" s="145"/>
      <c r="ES111" s="146"/>
      <c r="ET111" s="163"/>
      <c r="EU111" s="144"/>
      <c r="EV111" s="145"/>
      <c r="EW111" s="146"/>
      <c r="EX111" s="155"/>
      <c r="EY111" s="36"/>
    </row>
    <row r="112" spans="1:155" s="92" customFormat="1" x14ac:dyDescent="0.35">
      <c r="A112" s="118"/>
      <c r="B112" s="46"/>
      <c r="C112" s="243" t="str">
        <f>IF(E112="","",C110+1)</f>
        <v/>
      </c>
      <c r="D112" s="46"/>
      <c r="E112" s="4"/>
      <c r="F112" s="119"/>
      <c r="H112" s="120"/>
      <c r="I112" s="15"/>
      <c r="J112" s="121"/>
      <c r="K112" s="15"/>
      <c r="L112" s="121"/>
      <c r="M112" s="15"/>
      <c r="N112" s="121"/>
      <c r="O112" s="209">
        <f t="shared" si="4"/>
        <v>0</v>
      </c>
      <c r="P112" s="122"/>
      <c r="Q112" s="40"/>
      <c r="R112" s="123"/>
      <c r="S112" s="15"/>
      <c r="T112" s="121"/>
      <c r="U112" s="15"/>
      <c r="V112" s="121"/>
      <c r="W112" s="15"/>
      <c r="X112" s="122"/>
      <c r="Y112" s="40"/>
      <c r="Z112" s="123"/>
      <c r="AA112" s="15"/>
      <c r="AB112" s="121"/>
      <c r="AC112" s="15"/>
      <c r="AD112" s="121"/>
      <c r="AE112" s="15"/>
      <c r="AF112" s="122"/>
      <c r="AG112" s="40"/>
      <c r="AH112" s="123"/>
      <c r="AI112" s="209">
        <f t="shared" si="5"/>
        <v>0</v>
      </c>
      <c r="AJ112" s="121"/>
      <c r="AK112" s="209">
        <f t="shared" si="6"/>
        <v>0</v>
      </c>
      <c r="AL112" s="121"/>
      <c r="AM112" s="209">
        <f>M112-W112+AE112</f>
        <v>0</v>
      </c>
      <c r="AN112" s="122"/>
      <c r="AO112" s="40"/>
      <c r="AP112" s="123"/>
      <c r="AQ112" s="15"/>
      <c r="AR112" s="122"/>
      <c r="AS112" s="40"/>
      <c r="AT112" s="123"/>
      <c r="AU112" s="209">
        <f t="shared" si="40"/>
        <v>0</v>
      </c>
      <c r="AV112" s="121"/>
      <c r="AW112" s="209">
        <f t="shared" si="48"/>
        <v>0</v>
      </c>
      <c r="AX112" s="121"/>
      <c r="AY112" s="209">
        <f t="shared" si="8"/>
        <v>0</v>
      </c>
      <c r="AZ112" s="121"/>
      <c r="BA112" s="209">
        <f>(SUM(AI112,AK112,AM112)-AQ112)</f>
        <v>0</v>
      </c>
      <c r="BB112" s="119"/>
      <c r="BD112" s="120"/>
      <c r="BE112" s="13">
        <v>0</v>
      </c>
      <c r="BF112" s="124"/>
      <c r="BG112" s="13">
        <v>0</v>
      </c>
      <c r="BH112" s="124"/>
      <c r="BI112" s="13">
        <v>0</v>
      </c>
      <c r="BJ112" s="125"/>
      <c r="BK112" s="126"/>
      <c r="BL112" s="127"/>
      <c r="BM112" s="210">
        <f>$BE112*$I112</f>
        <v>0</v>
      </c>
      <c r="BN112" s="124"/>
      <c r="BO112" s="210">
        <f>$BG112*$K112</f>
        <v>0</v>
      </c>
      <c r="BP112" s="124"/>
      <c r="BQ112" s="210">
        <f>$BI112*$M112</f>
        <v>0</v>
      </c>
      <c r="BR112" s="119"/>
      <c r="BU112" s="18"/>
      <c r="BV112" s="18"/>
      <c r="BW112" s="18"/>
      <c r="BX112" s="18"/>
      <c r="BY112" s="18"/>
      <c r="BZ112" s="18"/>
      <c r="CA112" s="18"/>
      <c r="CB112" s="18"/>
      <c r="CC112" s="18"/>
      <c r="CG112" s="18"/>
      <c r="CH112" s="18"/>
      <c r="CI112" s="18"/>
      <c r="CJ112" s="18"/>
      <c r="CK112" s="18"/>
      <c r="CL112" s="18"/>
      <c r="CP112" s="46"/>
      <c r="CQ112" s="46"/>
      <c r="CR112" s="46"/>
      <c r="CS112" s="130"/>
      <c r="CT112" s="209">
        <f t="shared" si="52"/>
        <v>0</v>
      </c>
      <c r="CU112" s="213">
        <f t="shared" si="52"/>
        <v>0</v>
      </c>
      <c r="CV112" s="209">
        <f t="shared" si="53"/>
        <v>0</v>
      </c>
      <c r="CW112" s="213">
        <f t="shared" si="53"/>
        <v>0</v>
      </c>
      <c r="CX112" s="214">
        <f t="shared" si="54"/>
        <v>0</v>
      </c>
      <c r="CY112" s="215">
        <f t="shared" si="54"/>
        <v>0</v>
      </c>
      <c r="CZ112" s="216" t="str">
        <f>IF(O112&gt;0, ((CT112*#REF!)+(CV112*#REF!)+(CX112*#REF!)),"")</f>
        <v/>
      </c>
      <c r="DA112" s="133"/>
      <c r="DB112" s="209">
        <f t="shared" si="41"/>
        <v>0</v>
      </c>
      <c r="DC112" s="131"/>
      <c r="DD112" s="209">
        <f t="shared" si="42"/>
        <v>0</v>
      </c>
      <c r="DE112" s="131"/>
      <c r="DF112" s="209">
        <f t="shared" si="43"/>
        <v>0</v>
      </c>
      <c r="DG112" s="134"/>
      <c r="DH112" s="216" t="str">
        <f t="shared" si="38"/>
        <v/>
      </c>
      <c r="DI112" s="216" t="e">
        <f t="shared" si="49"/>
        <v>#VALUE!</v>
      </c>
      <c r="DJ112" s="216">
        <f t="shared" si="50"/>
        <v>0</v>
      </c>
      <c r="DK112" s="40"/>
      <c r="DL112" s="40"/>
      <c r="DM112" s="130"/>
      <c r="DN112" s="217">
        <f t="shared" si="44"/>
        <v>0</v>
      </c>
      <c r="DO112" s="135"/>
      <c r="DP112" s="217">
        <f t="shared" si="45"/>
        <v>0</v>
      </c>
      <c r="DQ112" s="135"/>
      <c r="DR112" s="217">
        <f t="shared" si="46"/>
        <v>0</v>
      </c>
      <c r="DS112" s="136"/>
      <c r="DT112" s="218" t="str">
        <f t="shared" si="39"/>
        <v/>
      </c>
      <c r="DU112" s="218" t="str">
        <f t="shared" si="51"/>
        <v/>
      </c>
      <c r="DV112" s="126"/>
      <c r="DW112" s="127"/>
      <c r="DX112" s="124"/>
      <c r="DY112" s="124"/>
      <c r="DZ112" s="13"/>
      <c r="EA112" s="119"/>
      <c r="EC112" s="120"/>
      <c r="ED112" s="5"/>
      <c r="EE112" s="121"/>
      <c r="EF112" s="5"/>
      <c r="EG112" s="121"/>
      <c r="EH112" s="5"/>
      <c r="EI112" s="119"/>
      <c r="EK112" s="120"/>
      <c r="EL112" s="17">
        <v>0</v>
      </c>
      <c r="EM112" s="137"/>
      <c r="EN112" s="17">
        <v>0</v>
      </c>
      <c r="EO112" s="137"/>
      <c r="EP112" s="17">
        <v>0</v>
      </c>
      <c r="EQ112" s="125"/>
      <c r="ER112" s="126"/>
      <c r="ES112" s="127"/>
      <c r="ET112" s="219">
        <f t="shared" si="47"/>
        <v>0</v>
      </c>
      <c r="EU112" s="125"/>
      <c r="EV112" s="126"/>
      <c r="EW112" s="127"/>
      <c r="EX112" s="220">
        <f>IFERROR((SUM($DN112:DR112)-SUM($BM112:$BQ112)+$DZ112+$ET112)," ")</f>
        <v>0</v>
      </c>
      <c r="EY112" s="119"/>
    </row>
    <row r="113" spans="1:155" ht="5.15" customHeight="1" x14ac:dyDescent="0.35">
      <c r="A113" s="115"/>
      <c r="B113" s="32"/>
      <c r="C113" s="46"/>
      <c r="D113" s="32"/>
      <c r="E113" s="32"/>
      <c r="F113" s="36"/>
      <c r="H113" s="29"/>
      <c r="I113" s="139"/>
      <c r="J113" s="139"/>
      <c r="K113" s="139"/>
      <c r="L113" s="139"/>
      <c r="M113" s="139"/>
      <c r="N113" s="139"/>
      <c r="O113" s="121"/>
      <c r="P113" s="140"/>
      <c r="Q113" s="141"/>
      <c r="R113" s="142"/>
      <c r="S113" s="139"/>
      <c r="T113" s="139"/>
      <c r="U113" s="139"/>
      <c r="V113" s="139"/>
      <c r="W113" s="139"/>
      <c r="X113" s="140"/>
      <c r="Y113" s="141"/>
      <c r="Z113" s="142"/>
      <c r="AA113" s="139"/>
      <c r="AB113" s="139"/>
      <c r="AC113" s="139"/>
      <c r="AD113" s="139"/>
      <c r="AE113" s="139"/>
      <c r="AF113" s="140"/>
      <c r="AG113" s="141"/>
      <c r="AH113" s="142"/>
      <c r="AI113" s="121"/>
      <c r="AJ113" s="139"/>
      <c r="AK113" s="121"/>
      <c r="AL113" s="139"/>
      <c r="AM113" s="121"/>
      <c r="AN113" s="140"/>
      <c r="AO113" s="141"/>
      <c r="AP113" s="142"/>
      <c r="AQ113" s="139"/>
      <c r="AR113" s="140"/>
      <c r="AS113" s="141"/>
      <c r="AT113" s="142"/>
      <c r="AU113" s="121"/>
      <c r="AV113" s="139"/>
      <c r="AW113" s="121"/>
      <c r="AX113" s="139"/>
      <c r="AY113" s="121"/>
      <c r="AZ113" s="139"/>
      <c r="BA113" s="121"/>
      <c r="BB113" s="36"/>
      <c r="BD113" s="29"/>
      <c r="BE113" s="143"/>
      <c r="BF113" s="143"/>
      <c r="BG113" s="143"/>
      <c r="BH113" s="143"/>
      <c r="BI113" s="143"/>
      <c r="BJ113" s="144"/>
      <c r="BK113" s="145"/>
      <c r="BL113" s="146"/>
      <c r="BM113" s="124"/>
      <c r="BN113" s="143"/>
      <c r="BO113" s="124"/>
      <c r="BP113" s="143"/>
      <c r="BQ113" s="124"/>
      <c r="BR113" s="36"/>
      <c r="BU113" s="92"/>
      <c r="BV113" s="92"/>
      <c r="BW113" s="92"/>
      <c r="BX113" s="92"/>
      <c r="BY113" s="92"/>
      <c r="BZ113" s="92"/>
      <c r="CA113" s="92"/>
      <c r="CB113" s="92"/>
      <c r="CC113" s="92"/>
      <c r="CD113" s="174"/>
      <c r="CG113" s="92"/>
      <c r="CH113" s="92"/>
      <c r="CI113" s="92"/>
      <c r="CJ113" s="92"/>
      <c r="CK113" s="92"/>
      <c r="CL113" s="92"/>
      <c r="CP113" s="32"/>
      <c r="CQ113" s="32"/>
      <c r="CR113" s="32"/>
      <c r="CS113" s="74"/>
      <c r="CT113" s="149"/>
      <c r="CU113" s="149"/>
      <c r="CV113" s="149"/>
      <c r="CW113" s="149"/>
      <c r="CX113" s="149"/>
      <c r="CY113" s="134"/>
      <c r="CZ113" s="216" t="str">
        <f>IF(O113&gt;0, ((CT113*#REF!)+(CV113*#REF!)+(CX113*#REF!)),"")</f>
        <v/>
      </c>
      <c r="DA113" s="151"/>
      <c r="DB113" s="149"/>
      <c r="DC113" s="149"/>
      <c r="DD113" s="149"/>
      <c r="DE113" s="149"/>
      <c r="DF113" s="149"/>
      <c r="DG113" s="134"/>
      <c r="DH113" s="40"/>
      <c r="DI113" s="40"/>
      <c r="DJ113" s="40"/>
      <c r="DK113" s="40"/>
      <c r="DL113" s="40"/>
      <c r="DM113" s="74"/>
      <c r="DN113" s="152"/>
      <c r="DO113" s="152"/>
      <c r="DP113" s="152"/>
      <c r="DQ113" s="152"/>
      <c r="DR113" s="152"/>
      <c r="DS113" s="136"/>
      <c r="DT113" s="218" t="str">
        <f t="shared" si="39"/>
        <v/>
      </c>
      <c r="DU113" s="218" t="str">
        <f t="shared" si="51"/>
        <v/>
      </c>
      <c r="DV113" s="145"/>
      <c r="DW113" s="146"/>
      <c r="DX113" s="143"/>
      <c r="DY113" s="143"/>
      <c r="DZ113" s="153"/>
      <c r="EA113" s="36"/>
      <c r="EC113" s="29"/>
      <c r="ED113" s="139"/>
      <c r="EE113" s="139"/>
      <c r="EF113" s="139"/>
      <c r="EG113" s="139"/>
      <c r="EH113" s="139"/>
      <c r="EI113" s="36"/>
      <c r="EK113" s="29"/>
      <c r="EL113" s="143"/>
      <c r="EM113" s="143"/>
      <c r="EN113" s="143"/>
      <c r="EO113" s="143"/>
      <c r="EP113" s="143"/>
      <c r="EQ113" s="144"/>
      <c r="ER113" s="145"/>
      <c r="ES113" s="146"/>
      <c r="ET113" s="163"/>
      <c r="EU113" s="144"/>
      <c r="EV113" s="145"/>
      <c r="EW113" s="146"/>
      <c r="EX113" s="155"/>
      <c r="EY113" s="36"/>
    </row>
    <row r="114" spans="1:155" s="92" customFormat="1" ht="15" customHeight="1" x14ac:dyDescent="0.35">
      <c r="A114" s="118"/>
      <c r="B114" s="46"/>
      <c r="C114" s="243" t="str">
        <f>IF(E114="","",C112+1)</f>
        <v/>
      </c>
      <c r="D114" s="46"/>
      <c r="E114" s="4"/>
      <c r="F114" s="119"/>
      <c r="H114" s="120"/>
      <c r="I114" s="15"/>
      <c r="J114" s="121"/>
      <c r="K114" s="15"/>
      <c r="L114" s="121"/>
      <c r="M114" s="15"/>
      <c r="N114" s="121"/>
      <c r="O114" s="209">
        <f t="shared" si="4"/>
        <v>0</v>
      </c>
      <c r="P114" s="122"/>
      <c r="Q114" s="40"/>
      <c r="R114" s="123"/>
      <c r="S114" s="15"/>
      <c r="T114" s="121"/>
      <c r="U114" s="15"/>
      <c r="V114" s="121"/>
      <c r="W114" s="15"/>
      <c r="X114" s="122"/>
      <c r="Y114" s="40"/>
      <c r="Z114" s="123"/>
      <c r="AA114" s="15"/>
      <c r="AB114" s="121"/>
      <c r="AC114" s="15"/>
      <c r="AD114" s="121"/>
      <c r="AE114" s="15"/>
      <c r="AF114" s="122"/>
      <c r="AG114" s="40"/>
      <c r="AH114" s="123"/>
      <c r="AI114" s="209">
        <f t="shared" si="5"/>
        <v>0</v>
      </c>
      <c r="AJ114" s="121"/>
      <c r="AK114" s="209">
        <f t="shared" si="6"/>
        <v>0</v>
      </c>
      <c r="AL114" s="121"/>
      <c r="AM114" s="209">
        <f>M114-W114+AE114</f>
        <v>0</v>
      </c>
      <c r="AN114" s="122"/>
      <c r="AO114" s="40"/>
      <c r="AP114" s="123"/>
      <c r="AQ114" s="15"/>
      <c r="AR114" s="122"/>
      <c r="AS114" s="40"/>
      <c r="AT114" s="123"/>
      <c r="AU114" s="209">
        <f t="shared" si="40"/>
        <v>0</v>
      </c>
      <c r="AV114" s="121"/>
      <c r="AW114" s="209">
        <f t="shared" si="48"/>
        <v>0</v>
      </c>
      <c r="AX114" s="121"/>
      <c r="AY114" s="209">
        <f t="shared" si="8"/>
        <v>0</v>
      </c>
      <c r="AZ114" s="121"/>
      <c r="BA114" s="209">
        <f>(SUM(AI114,AK114,AM114)-AQ114)</f>
        <v>0</v>
      </c>
      <c r="BB114" s="119"/>
      <c r="BD114" s="120"/>
      <c r="BE114" s="13">
        <v>0</v>
      </c>
      <c r="BF114" s="124"/>
      <c r="BG114" s="13">
        <v>0</v>
      </c>
      <c r="BH114" s="124"/>
      <c r="BI114" s="13">
        <v>0</v>
      </c>
      <c r="BJ114" s="125"/>
      <c r="BK114" s="126"/>
      <c r="BL114" s="127"/>
      <c r="BM114" s="210">
        <f>$BE114*$I114</f>
        <v>0</v>
      </c>
      <c r="BN114" s="124"/>
      <c r="BO114" s="210">
        <f>$BG114*$K114</f>
        <v>0</v>
      </c>
      <c r="BP114" s="124"/>
      <c r="BQ114" s="210">
        <f>$BI114*$M114</f>
        <v>0</v>
      </c>
      <c r="BR114" s="119"/>
      <c r="BU114" s="18"/>
      <c r="BV114" s="18"/>
      <c r="BW114" s="174"/>
      <c r="BX114" s="174"/>
      <c r="BY114" s="174"/>
      <c r="BZ114" s="174"/>
      <c r="CA114" s="174"/>
      <c r="CB114" s="174"/>
      <c r="CC114" s="174"/>
      <c r="CD114" s="174"/>
      <c r="CG114" s="18"/>
      <c r="CH114" s="18"/>
      <c r="CI114" s="18"/>
      <c r="CJ114" s="18"/>
      <c r="CK114" s="18"/>
      <c r="CL114" s="18"/>
      <c r="CP114" s="46"/>
      <c r="CQ114" s="46"/>
      <c r="CR114" s="46"/>
      <c r="CS114" s="130"/>
      <c r="CT114" s="209">
        <f t="shared" si="52"/>
        <v>0</v>
      </c>
      <c r="CU114" s="213">
        <f t="shared" si="52"/>
        <v>0</v>
      </c>
      <c r="CV114" s="209">
        <f t="shared" si="53"/>
        <v>0</v>
      </c>
      <c r="CW114" s="213">
        <f t="shared" si="53"/>
        <v>0</v>
      </c>
      <c r="CX114" s="214">
        <f t="shared" si="54"/>
        <v>0</v>
      </c>
      <c r="CY114" s="215">
        <f t="shared" si="54"/>
        <v>0</v>
      </c>
      <c r="CZ114" s="216" t="str">
        <f>IF(O114&gt;0, ((CT114*#REF!)+(CV114*#REF!)+(CX114*#REF!)),"")</f>
        <v/>
      </c>
      <c r="DA114" s="133"/>
      <c r="DB114" s="209">
        <f t="shared" si="41"/>
        <v>0</v>
      </c>
      <c r="DC114" s="131"/>
      <c r="DD114" s="209">
        <f t="shared" si="42"/>
        <v>0</v>
      </c>
      <c r="DE114" s="131"/>
      <c r="DF114" s="209">
        <f t="shared" si="43"/>
        <v>0</v>
      </c>
      <c r="DG114" s="134"/>
      <c r="DH114" s="216" t="str">
        <f t="shared" ref="DH114:DH144" si="55">IF(O114&gt;0, (DF114+DD114+DB114),"")</f>
        <v/>
      </c>
      <c r="DI114" s="216" t="e">
        <f t="shared" si="49"/>
        <v>#VALUE!</v>
      </c>
      <c r="DJ114" s="216">
        <f t="shared" si="50"/>
        <v>0</v>
      </c>
      <c r="DK114" s="40"/>
      <c r="DL114" s="40"/>
      <c r="DM114" s="130"/>
      <c r="DN114" s="217">
        <f t="shared" si="44"/>
        <v>0</v>
      </c>
      <c r="DO114" s="135"/>
      <c r="DP114" s="217">
        <f t="shared" si="45"/>
        <v>0</v>
      </c>
      <c r="DQ114" s="135"/>
      <c r="DR114" s="217">
        <f t="shared" si="46"/>
        <v>0</v>
      </c>
      <c r="DS114" s="136"/>
      <c r="DT114" s="218" t="str">
        <f t="shared" ref="DT114:DT145" si="56">IF(O114&gt;0,(DN114+DP114+DR114),"")</f>
        <v/>
      </c>
      <c r="DU114" s="218" t="str">
        <f t="shared" si="51"/>
        <v/>
      </c>
      <c r="DV114" s="126"/>
      <c r="DW114" s="127"/>
      <c r="DX114" s="124"/>
      <c r="DY114" s="124"/>
      <c r="DZ114" s="13"/>
      <c r="EA114" s="119"/>
      <c r="EC114" s="120"/>
      <c r="ED114" s="5"/>
      <c r="EE114" s="121"/>
      <c r="EF114" s="5"/>
      <c r="EG114" s="121"/>
      <c r="EH114" s="5"/>
      <c r="EI114" s="119"/>
      <c r="EK114" s="120"/>
      <c r="EL114" s="17">
        <v>0</v>
      </c>
      <c r="EM114" s="137"/>
      <c r="EN114" s="17">
        <v>0</v>
      </c>
      <c r="EO114" s="137"/>
      <c r="EP114" s="17">
        <v>0</v>
      </c>
      <c r="EQ114" s="125"/>
      <c r="ER114" s="126"/>
      <c r="ES114" s="127"/>
      <c r="ET114" s="219">
        <f t="shared" si="47"/>
        <v>0</v>
      </c>
      <c r="EU114" s="125"/>
      <c r="EV114" s="126"/>
      <c r="EW114" s="127"/>
      <c r="EX114" s="220">
        <f>IFERROR((SUM($DN114:DR114)-SUM($BM114:$BQ114)+$DZ114+$ET114)," ")</f>
        <v>0</v>
      </c>
      <c r="EY114" s="119"/>
    </row>
    <row r="115" spans="1:155" ht="5.15" customHeight="1" x14ac:dyDescent="0.35">
      <c r="A115" s="115"/>
      <c r="B115" s="32"/>
      <c r="C115" s="46"/>
      <c r="D115" s="32"/>
      <c r="E115" s="32"/>
      <c r="F115" s="36"/>
      <c r="H115" s="29"/>
      <c r="I115" s="139"/>
      <c r="J115" s="139"/>
      <c r="K115" s="139"/>
      <c r="L115" s="139"/>
      <c r="M115" s="139"/>
      <c r="N115" s="139"/>
      <c r="O115" s="121"/>
      <c r="P115" s="140"/>
      <c r="Q115" s="141"/>
      <c r="R115" s="142"/>
      <c r="S115" s="139"/>
      <c r="T115" s="139"/>
      <c r="U115" s="139"/>
      <c r="V115" s="139"/>
      <c r="W115" s="139"/>
      <c r="X115" s="140"/>
      <c r="Y115" s="141"/>
      <c r="Z115" s="142"/>
      <c r="AA115" s="139"/>
      <c r="AB115" s="139"/>
      <c r="AC115" s="139"/>
      <c r="AD115" s="139"/>
      <c r="AE115" s="139"/>
      <c r="AF115" s="140"/>
      <c r="AG115" s="141"/>
      <c r="AH115" s="142"/>
      <c r="AI115" s="121"/>
      <c r="AJ115" s="139"/>
      <c r="AK115" s="121"/>
      <c r="AL115" s="139"/>
      <c r="AM115" s="121"/>
      <c r="AN115" s="140"/>
      <c r="AO115" s="141"/>
      <c r="AP115" s="142"/>
      <c r="AQ115" s="139"/>
      <c r="AR115" s="140"/>
      <c r="AS115" s="141"/>
      <c r="AT115" s="142"/>
      <c r="AU115" s="121"/>
      <c r="AV115" s="139"/>
      <c r="AW115" s="121"/>
      <c r="AX115" s="139"/>
      <c r="AY115" s="121"/>
      <c r="AZ115" s="139"/>
      <c r="BA115" s="121"/>
      <c r="BB115" s="36"/>
      <c r="BD115" s="29"/>
      <c r="BE115" s="143"/>
      <c r="BF115" s="143"/>
      <c r="BG115" s="143"/>
      <c r="BH115" s="143"/>
      <c r="BI115" s="143"/>
      <c r="BJ115" s="144"/>
      <c r="BK115" s="145"/>
      <c r="BL115" s="146"/>
      <c r="BM115" s="124"/>
      <c r="BN115" s="143"/>
      <c r="BO115" s="124"/>
      <c r="BP115" s="143"/>
      <c r="BQ115" s="124"/>
      <c r="BR115" s="36"/>
      <c r="BU115" s="175"/>
      <c r="BV115" s="175"/>
      <c r="BW115" s="174"/>
      <c r="BX115" s="174"/>
      <c r="BY115" s="174"/>
      <c r="BZ115" s="174"/>
      <c r="CA115" s="174"/>
      <c r="CB115" s="174"/>
      <c r="CC115" s="174"/>
      <c r="CD115" s="174"/>
      <c r="CG115" s="92"/>
      <c r="CH115" s="92"/>
      <c r="CI115" s="92"/>
      <c r="CJ115" s="92"/>
      <c r="CK115" s="92"/>
      <c r="CL115" s="92"/>
      <c r="CP115" s="32"/>
      <c r="CQ115" s="32"/>
      <c r="CR115" s="32"/>
      <c r="CS115" s="74"/>
      <c r="CT115" s="149"/>
      <c r="CU115" s="149"/>
      <c r="CV115" s="149"/>
      <c r="CW115" s="149"/>
      <c r="CX115" s="149"/>
      <c r="CY115" s="134"/>
      <c r="CZ115" s="216" t="str">
        <f>IF(O115&gt;0, ((CT115*#REF!)+(CV115*#REF!)+(CX115*#REF!)),"")</f>
        <v/>
      </c>
      <c r="DA115" s="151"/>
      <c r="DB115" s="149"/>
      <c r="DC115" s="149"/>
      <c r="DD115" s="149"/>
      <c r="DE115" s="149"/>
      <c r="DF115" s="149"/>
      <c r="DG115" s="134"/>
      <c r="DH115" s="40"/>
      <c r="DI115" s="40"/>
      <c r="DJ115" s="40"/>
      <c r="DK115" s="40"/>
      <c r="DL115" s="40"/>
      <c r="DM115" s="74"/>
      <c r="DN115" s="152"/>
      <c r="DO115" s="152"/>
      <c r="DP115" s="152"/>
      <c r="DQ115" s="152"/>
      <c r="DR115" s="152"/>
      <c r="DS115" s="136"/>
      <c r="DT115" s="218" t="str">
        <f t="shared" si="56"/>
        <v/>
      </c>
      <c r="DU115" s="218" t="str">
        <f t="shared" si="51"/>
        <v/>
      </c>
      <c r="DV115" s="145"/>
      <c r="DW115" s="146"/>
      <c r="DX115" s="143"/>
      <c r="DY115" s="143"/>
      <c r="DZ115" s="153"/>
      <c r="EA115" s="36"/>
      <c r="EC115" s="29"/>
      <c r="ED115" s="139"/>
      <c r="EE115" s="139"/>
      <c r="EF115" s="139"/>
      <c r="EG115" s="139"/>
      <c r="EH115" s="139"/>
      <c r="EI115" s="36"/>
      <c r="EK115" s="29"/>
      <c r="EL115" s="143"/>
      <c r="EM115" s="143"/>
      <c r="EN115" s="143"/>
      <c r="EO115" s="143"/>
      <c r="EP115" s="143"/>
      <c r="EQ115" s="144"/>
      <c r="ER115" s="145"/>
      <c r="ES115" s="146"/>
      <c r="ET115" s="163"/>
      <c r="EU115" s="144"/>
      <c r="EV115" s="145"/>
      <c r="EW115" s="146"/>
      <c r="EX115" s="155"/>
      <c r="EY115" s="36"/>
    </row>
    <row r="116" spans="1:155" s="92" customFormat="1" x14ac:dyDescent="0.35">
      <c r="A116" s="118"/>
      <c r="B116" s="46"/>
      <c r="C116" s="243" t="str">
        <f>IF(E116="","",C114+1)</f>
        <v/>
      </c>
      <c r="D116" s="46"/>
      <c r="E116" s="4"/>
      <c r="F116" s="119"/>
      <c r="H116" s="120"/>
      <c r="I116" s="15"/>
      <c r="J116" s="121"/>
      <c r="K116" s="15"/>
      <c r="L116" s="121"/>
      <c r="M116" s="15"/>
      <c r="N116" s="121"/>
      <c r="O116" s="209">
        <f t="shared" si="4"/>
        <v>0</v>
      </c>
      <c r="P116" s="122"/>
      <c r="Q116" s="40"/>
      <c r="R116" s="123"/>
      <c r="S116" s="15"/>
      <c r="T116" s="121"/>
      <c r="U116" s="15"/>
      <c r="V116" s="121"/>
      <c r="W116" s="15"/>
      <c r="X116" s="122"/>
      <c r="Y116" s="40"/>
      <c r="Z116" s="123"/>
      <c r="AA116" s="15"/>
      <c r="AB116" s="121"/>
      <c r="AC116" s="15"/>
      <c r="AD116" s="121"/>
      <c r="AE116" s="15"/>
      <c r="AF116" s="122"/>
      <c r="AG116" s="40"/>
      <c r="AH116" s="123"/>
      <c r="AI116" s="209">
        <f t="shared" si="5"/>
        <v>0</v>
      </c>
      <c r="AJ116" s="121"/>
      <c r="AK116" s="209">
        <f t="shared" si="6"/>
        <v>0</v>
      </c>
      <c r="AL116" s="121"/>
      <c r="AM116" s="209">
        <f>M116-W116+AE116</f>
        <v>0</v>
      </c>
      <c r="AN116" s="122"/>
      <c r="AO116" s="40"/>
      <c r="AP116" s="123"/>
      <c r="AQ116" s="15"/>
      <c r="AR116" s="122"/>
      <c r="AS116" s="40"/>
      <c r="AT116" s="123"/>
      <c r="AU116" s="209">
        <f t="shared" si="40"/>
        <v>0</v>
      </c>
      <c r="AV116" s="121"/>
      <c r="AW116" s="209">
        <f t="shared" si="48"/>
        <v>0</v>
      </c>
      <c r="AX116" s="121"/>
      <c r="AY116" s="209">
        <f t="shared" si="8"/>
        <v>0</v>
      </c>
      <c r="AZ116" s="121"/>
      <c r="BA116" s="209">
        <f>(SUM(AI116,AK116,AM116)-AQ116)</f>
        <v>0</v>
      </c>
      <c r="BB116" s="119"/>
      <c r="BD116" s="120"/>
      <c r="BE116" s="13">
        <v>0</v>
      </c>
      <c r="BF116" s="124"/>
      <c r="BG116" s="13">
        <v>0</v>
      </c>
      <c r="BH116" s="124"/>
      <c r="BI116" s="13">
        <v>0</v>
      </c>
      <c r="BJ116" s="125"/>
      <c r="BK116" s="126"/>
      <c r="BL116" s="127"/>
      <c r="BM116" s="210">
        <f>$BE116*$I116</f>
        <v>0</v>
      </c>
      <c r="BN116" s="124"/>
      <c r="BO116" s="210">
        <f>$BG116*$K116</f>
        <v>0</v>
      </c>
      <c r="BP116" s="124"/>
      <c r="BQ116" s="210">
        <f>$BI116*$M116</f>
        <v>0</v>
      </c>
      <c r="BR116" s="119"/>
      <c r="BU116" s="18"/>
      <c r="BV116" s="18"/>
      <c r="BW116" s="174"/>
      <c r="BX116" s="174"/>
      <c r="BY116" s="174"/>
      <c r="BZ116" s="174"/>
      <c r="CA116" s="174"/>
      <c r="CB116" s="174"/>
      <c r="CC116" s="174"/>
      <c r="CD116" s="174"/>
      <c r="CG116" s="18"/>
      <c r="CH116" s="18"/>
      <c r="CI116" s="18"/>
      <c r="CJ116" s="18"/>
      <c r="CK116" s="18"/>
      <c r="CL116" s="18"/>
      <c r="CP116" s="46"/>
      <c r="CQ116" s="46"/>
      <c r="CR116" s="46"/>
      <c r="CS116" s="130"/>
      <c r="CT116" s="209">
        <f t="shared" si="52"/>
        <v>0</v>
      </c>
      <c r="CU116" s="213">
        <f t="shared" si="52"/>
        <v>0</v>
      </c>
      <c r="CV116" s="209">
        <f t="shared" si="53"/>
        <v>0</v>
      </c>
      <c r="CW116" s="213">
        <f t="shared" si="53"/>
        <v>0</v>
      </c>
      <c r="CX116" s="214">
        <f t="shared" si="54"/>
        <v>0</v>
      </c>
      <c r="CY116" s="215">
        <f t="shared" si="54"/>
        <v>0</v>
      </c>
      <c r="CZ116" s="216" t="str">
        <f>IF(O116&gt;0, ((CT116*#REF!)+(CV116*#REF!)+(CX116*#REF!)),"")</f>
        <v/>
      </c>
      <c r="DA116" s="133"/>
      <c r="DB116" s="209">
        <f t="shared" si="41"/>
        <v>0</v>
      </c>
      <c r="DC116" s="131"/>
      <c r="DD116" s="209">
        <f t="shared" si="42"/>
        <v>0</v>
      </c>
      <c r="DE116" s="131"/>
      <c r="DF116" s="209">
        <f t="shared" si="43"/>
        <v>0</v>
      </c>
      <c r="DG116" s="134"/>
      <c r="DH116" s="216" t="str">
        <f t="shared" si="55"/>
        <v/>
      </c>
      <c r="DI116" s="216" t="e">
        <f t="shared" si="49"/>
        <v>#VALUE!</v>
      </c>
      <c r="DJ116" s="216">
        <f t="shared" si="50"/>
        <v>0</v>
      </c>
      <c r="DK116" s="40"/>
      <c r="DL116" s="40"/>
      <c r="DM116" s="130"/>
      <c r="DN116" s="217">
        <f t="shared" si="44"/>
        <v>0</v>
      </c>
      <c r="DO116" s="135"/>
      <c r="DP116" s="217">
        <f t="shared" si="45"/>
        <v>0</v>
      </c>
      <c r="DQ116" s="135"/>
      <c r="DR116" s="217">
        <f t="shared" si="46"/>
        <v>0</v>
      </c>
      <c r="DS116" s="136"/>
      <c r="DT116" s="218" t="str">
        <f t="shared" si="56"/>
        <v/>
      </c>
      <c r="DU116" s="218" t="str">
        <f t="shared" si="51"/>
        <v/>
      </c>
      <c r="DV116" s="126"/>
      <c r="DW116" s="127"/>
      <c r="DX116" s="124"/>
      <c r="DY116" s="124"/>
      <c r="DZ116" s="13"/>
      <c r="EA116" s="119"/>
      <c r="EC116" s="120"/>
      <c r="ED116" s="5"/>
      <c r="EE116" s="121"/>
      <c r="EF116" s="5"/>
      <c r="EG116" s="121"/>
      <c r="EH116" s="5"/>
      <c r="EI116" s="119"/>
      <c r="EK116" s="120"/>
      <c r="EL116" s="17">
        <v>0</v>
      </c>
      <c r="EM116" s="137"/>
      <c r="EN116" s="17">
        <v>0</v>
      </c>
      <c r="EO116" s="137"/>
      <c r="EP116" s="17">
        <v>0</v>
      </c>
      <c r="EQ116" s="125"/>
      <c r="ER116" s="126"/>
      <c r="ES116" s="127"/>
      <c r="ET116" s="219">
        <f t="shared" si="47"/>
        <v>0</v>
      </c>
      <c r="EU116" s="125"/>
      <c r="EV116" s="126"/>
      <c r="EW116" s="127"/>
      <c r="EX116" s="220">
        <f>IFERROR((SUM($DN116:DR116)-SUM($BM116:$BQ116)+$DZ116+$ET116)," ")</f>
        <v>0</v>
      </c>
      <c r="EY116" s="119"/>
    </row>
    <row r="117" spans="1:155" ht="5.15" customHeight="1" x14ac:dyDescent="0.35">
      <c r="A117" s="115"/>
      <c r="B117" s="32"/>
      <c r="C117" s="46"/>
      <c r="D117" s="32"/>
      <c r="E117" s="32"/>
      <c r="F117" s="36"/>
      <c r="H117" s="29"/>
      <c r="I117" s="139"/>
      <c r="J117" s="139"/>
      <c r="K117" s="139"/>
      <c r="L117" s="139"/>
      <c r="M117" s="139"/>
      <c r="N117" s="139"/>
      <c r="O117" s="121"/>
      <c r="P117" s="140"/>
      <c r="Q117" s="141"/>
      <c r="R117" s="142"/>
      <c r="S117" s="139"/>
      <c r="T117" s="139"/>
      <c r="U117" s="139"/>
      <c r="V117" s="139"/>
      <c r="W117" s="139"/>
      <c r="X117" s="140"/>
      <c r="Y117" s="141"/>
      <c r="Z117" s="142"/>
      <c r="AA117" s="139"/>
      <c r="AB117" s="139"/>
      <c r="AC117" s="139"/>
      <c r="AD117" s="139"/>
      <c r="AE117" s="139"/>
      <c r="AF117" s="140"/>
      <c r="AG117" s="141"/>
      <c r="AH117" s="142"/>
      <c r="AI117" s="121"/>
      <c r="AJ117" s="139"/>
      <c r="AK117" s="121"/>
      <c r="AL117" s="139"/>
      <c r="AM117" s="121"/>
      <c r="AN117" s="140"/>
      <c r="AO117" s="141"/>
      <c r="AP117" s="142"/>
      <c r="AQ117" s="139"/>
      <c r="AR117" s="140"/>
      <c r="AS117" s="141"/>
      <c r="AT117" s="142"/>
      <c r="AU117" s="121"/>
      <c r="AV117" s="139"/>
      <c r="AW117" s="121"/>
      <c r="AX117" s="139"/>
      <c r="AY117" s="121"/>
      <c r="AZ117" s="139"/>
      <c r="BA117" s="121"/>
      <c r="BB117" s="36"/>
      <c r="BD117" s="29"/>
      <c r="BE117" s="143"/>
      <c r="BF117" s="143"/>
      <c r="BG117" s="143"/>
      <c r="BH117" s="143"/>
      <c r="BI117" s="143"/>
      <c r="BJ117" s="144"/>
      <c r="BK117" s="145"/>
      <c r="BL117" s="146"/>
      <c r="BM117" s="124"/>
      <c r="BN117" s="143"/>
      <c r="BO117" s="124"/>
      <c r="BP117" s="143"/>
      <c r="BQ117" s="124"/>
      <c r="BR117" s="36"/>
      <c r="BU117" s="175"/>
      <c r="BV117" s="175"/>
      <c r="BW117" s="174"/>
      <c r="BX117" s="174"/>
      <c r="BY117" s="174"/>
      <c r="BZ117" s="174"/>
      <c r="CA117" s="174"/>
      <c r="CB117" s="174"/>
      <c r="CC117" s="174"/>
      <c r="CD117" s="176"/>
      <c r="CG117" s="92"/>
      <c r="CH117" s="92"/>
      <c r="CI117" s="92"/>
      <c r="CJ117" s="92"/>
      <c r="CK117" s="92"/>
      <c r="CL117" s="92"/>
      <c r="CP117" s="32"/>
      <c r="CQ117" s="32"/>
      <c r="CR117" s="32"/>
      <c r="CS117" s="74"/>
      <c r="CT117" s="149"/>
      <c r="CU117" s="149"/>
      <c r="CV117" s="149"/>
      <c r="CW117" s="149"/>
      <c r="CX117" s="149"/>
      <c r="CY117" s="134"/>
      <c r="CZ117" s="216" t="str">
        <f>IF(O117&gt;0, ((CT117*#REF!)+(CV117*#REF!)+(CX117*#REF!)),"")</f>
        <v/>
      </c>
      <c r="DA117" s="151"/>
      <c r="DB117" s="149"/>
      <c r="DC117" s="149"/>
      <c r="DD117" s="149"/>
      <c r="DE117" s="149"/>
      <c r="DF117" s="149"/>
      <c r="DG117" s="134"/>
      <c r="DH117" s="40"/>
      <c r="DI117" s="40"/>
      <c r="DJ117" s="40"/>
      <c r="DK117" s="40"/>
      <c r="DL117" s="40"/>
      <c r="DM117" s="74"/>
      <c r="DN117" s="152"/>
      <c r="DO117" s="152"/>
      <c r="DP117" s="152"/>
      <c r="DQ117" s="152"/>
      <c r="DR117" s="152"/>
      <c r="DS117" s="136"/>
      <c r="DT117" s="218" t="str">
        <f t="shared" si="56"/>
        <v/>
      </c>
      <c r="DU117" s="218" t="str">
        <f t="shared" si="51"/>
        <v/>
      </c>
      <c r="DV117" s="145"/>
      <c r="DW117" s="146"/>
      <c r="DX117" s="143"/>
      <c r="DY117" s="143"/>
      <c r="DZ117" s="153"/>
      <c r="EA117" s="36"/>
      <c r="EC117" s="29"/>
      <c r="ED117" s="139"/>
      <c r="EE117" s="139"/>
      <c r="EF117" s="139"/>
      <c r="EG117" s="139"/>
      <c r="EH117" s="139"/>
      <c r="EI117" s="36"/>
      <c r="EK117" s="29"/>
      <c r="EL117" s="143"/>
      <c r="EM117" s="143"/>
      <c r="EN117" s="143"/>
      <c r="EO117" s="143"/>
      <c r="EP117" s="143"/>
      <c r="EQ117" s="144"/>
      <c r="ER117" s="145"/>
      <c r="ES117" s="146"/>
      <c r="ET117" s="163"/>
      <c r="EU117" s="144"/>
      <c r="EV117" s="145"/>
      <c r="EW117" s="146"/>
      <c r="EX117" s="155"/>
      <c r="EY117" s="36"/>
    </row>
    <row r="118" spans="1:155" s="92" customFormat="1" ht="15" customHeight="1" x14ac:dyDescent="0.35">
      <c r="A118" s="118"/>
      <c r="B118" s="46"/>
      <c r="C118" s="243" t="str">
        <f>IF(E118="","",C116+1)</f>
        <v/>
      </c>
      <c r="D118" s="46"/>
      <c r="E118" s="4"/>
      <c r="F118" s="119"/>
      <c r="H118" s="120"/>
      <c r="I118" s="15"/>
      <c r="J118" s="121"/>
      <c r="K118" s="15"/>
      <c r="L118" s="121"/>
      <c r="M118" s="15"/>
      <c r="N118" s="121"/>
      <c r="O118" s="209">
        <f t="shared" si="4"/>
        <v>0</v>
      </c>
      <c r="P118" s="122"/>
      <c r="Q118" s="40"/>
      <c r="R118" s="123"/>
      <c r="S118" s="15"/>
      <c r="T118" s="121"/>
      <c r="U118" s="15"/>
      <c r="V118" s="121"/>
      <c r="W118" s="15"/>
      <c r="X118" s="122"/>
      <c r="Y118" s="40"/>
      <c r="Z118" s="123"/>
      <c r="AA118" s="15"/>
      <c r="AB118" s="121"/>
      <c r="AC118" s="15"/>
      <c r="AD118" s="121"/>
      <c r="AE118" s="15"/>
      <c r="AF118" s="122"/>
      <c r="AG118" s="40"/>
      <c r="AH118" s="123"/>
      <c r="AI118" s="209">
        <f t="shared" si="5"/>
        <v>0</v>
      </c>
      <c r="AJ118" s="121"/>
      <c r="AK118" s="209">
        <f t="shared" si="6"/>
        <v>0</v>
      </c>
      <c r="AL118" s="121"/>
      <c r="AM118" s="209">
        <f>M118-W118+AE118</f>
        <v>0</v>
      </c>
      <c r="AN118" s="122"/>
      <c r="AO118" s="40"/>
      <c r="AP118" s="123"/>
      <c r="AQ118" s="15"/>
      <c r="AR118" s="122"/>
      <c r="AS118" s="40"/>
      <c r="AT118" s="123"/>
      <c r="AU118" s="209">
        <f t="shared" si="40"/>
        <v>0</v>
      </c>
      <c r="AV118" s="121"/>
      <c r="AW118" s="209">
        <f t="shared" si="48"/>
        <v>0</v>
      </c>
      <c r="AX118" s="121"/>
      <c r="AY118" s="209">
        <f t="shared" si="8"/>
        <v>0</v>
      </c>
      <c r="AZ118" s="121"/>
      <c r="BA118" s="209">
        <f>(SUM(AI118,AK118,AM118)-AQ118)</f>
        <v>0</v>
      </c>
      <c r="BB118" s="119"/>
      <c r="BD118" s="120"/>
      <c r="BE118" s="13">
        <v>0</v>
      </c>
      <c r="BF118" s="124"/>
      <c r="BG118" s="13">
        <v>0</v>
      </c>
      <c r="BH118" s="124"/>
      <c r="BI118" s="13">
        <v>0</v>
      </c>
      <c r="BJ118" s="125"/>
      <c r="BK118" s="126"/>
      <c r="BL118" s="127"/>
      <c r="BM118" s="210">
        <f>$BE118*$I118</f>
        <v>0</v>
      </c>
      <c r="BN118" s="124"/>
      <c r="BO118" s="210">
        <f>$BG118*$K118</f>
        <v>0</v>
      </c>
      <c r="BP118" s="124"/>
      <c r="BQ118" s="210">
        <f>$BI118*$M118</f>
        <v>0</v>
      </c>
      <c r="BR118" s="119"/>
      <c r="BU118" s="18"/>
      <c r="BV118" s="18"/>
      <c r="BW118" s="176"/>
      <c r="BX118" s="176"/>
      <c r="BY118" s="176"/>
      <c r="BZ118" s="176"/>
      <c r="CA118" s="176"/>
      <c r="CB118" s="176"/>
      <c r="CC118" s="176"/>
      <c r="CD118" s="177"/>
      <c r="CG118" s="18"/>
      <c r="CH118" s="18"/>
      <c r="CI118" s="18"/>
      <c r="CJ118" s="18"/>
      <c r="CK118" s="18"/>
      <c r="CL118" s="18"/>
      <c r="CP118" s="46"/>
      <c r="CQ118" s="46"/>
      <c r="CR118" s="46"/>
      <c r="CS118" s="130"/>
      <c r="CT118" s="209">
        <f t="shared" si="52"/>
        <v>0</v>
      </c>
      <c r="CU118" s="213">
        <f t="shared" si="52"/>
        <v>0</v>
      </c>
      <c r="CV118" s="209">
        <f t="shared" si="53"/>
        <v>0</v>
      </c>
      <c r="CW118" s="213">
        <f t="shared" si="53"/>
        <v>0</v>
      </c>
      <c r="CX118" s="214">
        <f t="shared" si="54"/>
        <v>0</v>
      </c>
      <c r="CY118" s="215">
        <f t="shared" si="54"/>
        <v>0</v>
      </c>
      <c r="CZ118" s="216" t="str">
        <f>IF(O118&gt;0, ((CT118*#REF!)+(CV118*#REF!)+(CX118*#REF!)),"")</f>
        <v/>
      </c>
      <c r="DA118" s="133"/>
      <c r="DB118" s="209">
        <f t="shared" si="41"/>
        <v>0</v>
      </c>
      <c r="DC118" s="131"/>
      <c r="DD118" s="209">
        <f t="shared" si="42"/>
        <v>0</v>
      </c>
      <c r="DE118" s="131"/>
      <c r="DF118" s="209">
        <f t="shared" si="43"/>
        <v>0</v>
      </c>
      <c r="DG118" s="134"/>
      <c r="DH118" s="216" t="str">
        <f t="shared" si="55"/>
        <v/>
      </c>
      <c r="DI118" s="216" t="e">
        <f t="shared" ref="DI118:DI148" si="57">DH118-BA118</f>
        <v>#VALUE!</v>
      </c>
      <c r="DJ118" s="216">
        <f t="shared" ref="DJ118:DJ148" si="58">DB118-AU118</f>
        <v>0</v>
      </c>
      <c r="DK118" s="40"/>
      <c r="DL118" s="40"/>
      <c r="DM118" s="130"/>
      <c r="DN118" s="217">
        <f t="shared" si="44"/>
        <v>0</v>
      </c>
      <c r="DO118" s="135"/>
      <c r="DP118" s="217">
        <f t="shared" si="45"/>
        <v>0</v>
      </c>
      <c r="DQ118" s="135"/>
      <c r="DR118" s="217">
        <f t="shared" si="46"/>
        <v>0</v>
      </c>
      <c r="DS118" s="136"/>
      <c r="DT118" s="218" t="str">
        <f t="shared" si="56"/>
        <v/>
      </c>
      <c r="DU118" s="218" t="str">
        <f t="shared" ref="DU118:DU149" si="59">IF(O118&gt;0,(DT118-(BM118+BO118+BQ118)),"")</f>
        <v/>
      </c>
      <c r="DV118" s="126"/>
      <c r="DW118" s="127"/>
      <c r="DX118" s="124"/>
      <c r="DY118" s="124"/>
      <c r="DZ118" s="13"/>
      <c r="EA118" s="119"/>
      <c r="EC118" s="120"/>
      <c r="ED118" s="5"/>
      <c r="EE118" s="121"/>
      <c r="EF118" s="5"/>
      <c r="EG118" s="121"/>
      <c r="EH118" s="5"/>
      <c r="EI118" s="119"/>
      <c r="EK118" s="120"/>
      <c r="EL118" s="17">
        <v>0</v>
      </c>
      <c r="EM118" s="137"/>
      <c r="EN118" s="17">
        <v>0</v>
      </c>
      <c r="EO118" s="137"/>
      <c r="EP118" s="17">
        <v>0</v>
      </c>
      <c r="EQ118" s="125"/>
      <c r="ER118" s="126"/>
      <c r="ES118" s="127"/>
      <c r="ET118" s="219">
        <f t="shared" si="47"/>
        <v>0</v>
      </c>
      <c r="EU118" s="125"/>
      <c r="EV118" s="126"/>
      <c r="EW118" s="127"/>
      <c r="EX118" s="220">
        <f>IFERROR((SUM($DN118:DR118)-SUM($BM118:$BQ118)+$DZ118+$ET118)," ")</f>
        <v>0</v>
      </c>
      <c r="EY118" s="119"/>
    </row>
    <row r="119" spans="1:155" ht="5.15" customHeight="1" x14ac:dyDescent="0.35">
      <c r="A119" s="115"/>
      <c r="B119" s="32"/>
      <c r="C119" s="46"/>
      <c r="D119" s="32"/>
      <c r="E119" s="32"/>
      <c r="F119" s="36"/>
      <c r="H119" s="29"/>
      <c r="I119" s="139"/>
      <c r="J119" s="139"/>
      <c r="K119" s="139"/>
      <c r="L119" s="139"/>
      <c r="M119" s="139"/>
      <c r="N119" s="139"/>
      <c r="O119" s="121"/>
      <c r="P119" s="140"/>
      <c r="Q119" s="141"/>
      <c r="R119" s="142"/>
      <c r="S119" s="139"/>
      <c r="T119" s="139"/>
      <c r="U119" s="139"/>
      <c r="V119" s="139"/>
      <c r="W119" s="139"/>
      <c r="X119" s="140"/>
      <c r="Y119" s="141"/>
      <c r="Z119" s="142"/>
      <c r="AA119" s="139"/>
      <c r="AB119" s="139"/>
      <c r="AC119" s="139"/>
      <c r="AD119" s="139"/>
      <c r="AE119" s="139"/>
      <c r="AF119" s="140"/>
      <c r="AG119" s="141"/>
      <c r="AH119" s="142"/>
      <c r="AI119" s="121"/>
      <c r="AJ119" s="139"/>
      <c r="AK119" s="121"/>
      <c r="AL119" s="139"/>
      <c r="AM119" s="121"/>
      <c r="AN119" s="140"/>
      <c r="AO119" s="141"/>
      <c r="AP119" s="142"/>
      <c r="AQ119" s="139"/>
      <c r="AR119" s="140"/>
      <c r="AS119" s="141"/>
      <c r="AT119" s="142"/>
      <c r="AU119" s="121"/>
      <c r="AV119" s="139"/>
      <c r="AW119" s="121"/>
      <c r="AX119" s="139"/>
      <c r="AY119" s="121"/>
      <c r="AZ119" s="139"/>
      <c r="BA119" s="121"/>
      <c r="BB119" s="36"/>
      <c r="BD119" s="29"/>
      <c r="BE119" s="143"/>
      <c r="BF119" s="143"/>
      <c r="BG119" s="143"/>
      <c r="BH119" s="143"/>
      <c r="BI119" s="143"/>
      <c r="BJ119" s="144"/>
      <c r="BK119" s="145"/>
      <c r="BL119" s="146"/>
      <c r="BM119" s="124"/>
      <c r="BN119" s="143"/>
      <c r="BO119" s="124"/>
      <c r="BP119" s="143"/>
      <c r="BQ119" s="124"/>
      <c r="BR119" s="36"/>
      <c r="BU119" s="175"/>
      <c r="BV119" s="175"/>
      <c r="BW119" s="177"/>
      <c r="BX119" s="177"/>
      <c r="BY119" s="177"/>
      <c r="BZ119" s="177"/>
      <c r="CA119" s="177"/>
      <c r="CB119" s="177"/>
      <c r="CC119" s="177"/>
      <c r="CG119" s="92"/>
      <c r="CH119" s="92"/>
      <c r="CI119" s="92"/>
      <c r="CJ119" s="92"/>
      <c r="CK119" s="92"/>
      <c r="CL119" s="92"/>
      <c r="CP119" s="32"/>
      <c r="CQ119" s="32"/>
      <c r="CR119" s="32"/>
      <c r="CS119" s="74"/>
      <c r="CT119" s="149"/>
      <c r="CU119" s="149"/>
      <c r="CV119" s="149"/>
      <c r="CW119" s="149"/>
      <c r="CX119" s="149"/>
      <c r="CY119" s="134"/>
      <c r="CZ119" s="216" t="str">
        <f>IF(O119&gt;0, ((CT119*#REF!)+(CV119*#REF!)+(CX119*#REF!)),"")</f>
        <v/>
      </c>
      <c r="DA119" s="151"/>
      <c r="DB119" s="149"/>
      <c r="DC119" s="149"/>
      <c r="DD119" s="149"/>
      <c r="DE119" s="149"/>
      <c r="DF119" s="149"/>
      <c r="DG119" s="134"/>
      <c r="DH119" s="40"/>
      <c r="DI119" s="40"/>
      <c r="DJ119" s="40"/>
      <c r="DK119" s="40"/>
      <c r="DL119" s="40"/>
      <c r="DM119" s="74"/>
      <c r="DN119" s="152"/>
      <c r="DO119" s="152"/>
      <c r="DP119" s="152"/>
      <c r="DQ119" s="152"/>
      <c r="DR119" s="152"/>
      <c r="DS119" s="136"/>
      <c r="DT119" s="218" t="str">
        <f t="shared" si="56"/>
        <v/>
      </c>
      <c r="DU119" s="218" t="str">
        <f t="shared" si="59"/>
        <v/>
      </c>
      <c r="DV119" s="145"/>
      <c r="DW119" s="146"/>
      <c r="DX119" s="143"/>
      <c r="DY119" s="143"/>
      <c r="DZ119" s="153"/>
      <c r="EA119" s="36"/>
      <c r="EC119" s="29"/>
      <c r="ED119" s="139"/>
      <c r="EE119" s="139"/>
      <c r="EF119" s="139"/>
      <c r="EG119" s="139"/>
      <c r="EH119" s="139"/>
      <c r="EI119" s="36"/>
      <c r="EK119" s="29"/>
      <c r="EL119" s="143"/>
      <c r="EM119" s="143"/>
      <c r="EN119" s="143"/>
      <c r="EO119" s="143"/>
      <c r="EP119" s="143"/>
      <c r="EQ119" s="144"/>
      <c r="ER119" s="145"/>
      <c r="ES119" s="146"/>
      <c r="ET119" s="163"/>
      <c r="EU119" s="144"/>
      <c r="EV119" s="145"/>
      <c r="EW119" s="146"/>
      <c r="EX119" s="155"/>
      <c r="EY119" s="36"/>
    </row>
    <row r="120" spans="1:155" s="92" customFormat="1" ht="15.75" customHeight="1" x14ac:dyDescent="0.35">
      <c r="A120" s="118"/>
      <c r="B120" s="46"/>
      <c r="C120" s="243" t="str">
        <f>IF(E120="","",C118+1)</f>
        <v/>
      </c>
      <c r="D120" s="46"/>
      <c r="E120" s="4"/>
      <c r="F120" s="119"/>
      <c r="H120" s="120"/>
      <c r="I120" s="15"/>
      <c r="J120" s="121"/>
      <c r="K120" s="15"/>
      <c r="L120" s="121"/>
      <c r="M120" s="15"/>
      <c r="N120" s="121"/>
      <c r="O120" s="209">
        <f t="shared" si="4"/>
        <v>0</v>
      </c>
      <c r="P120" s="122"/>
      <c r="Q120" s="40"/>
      <c r="R120" s="123"/>
      <c r="S120" s="15"/>
      <c r="T120" s="121"/>
      <c r="U120" s="15"/>
      <c r="V120" s="121"/>
      <c r="W120" s="15"/>
      <c r="X120" s="122"/>
      <c r="Y120" s="40"/>
      <c r="Z120" s="123"/>
      <c r="AA120" s="15"/>
      <c r="AB120" s="121"/>
      <c r="AC120" s="15"/>
      <c r="AD120" s="121"/>
      <c r="AE120" s="15"/>
      <c r="AF120" s="122"/>
      <c r="AG120" s="40"/>
      <c r="AH120" s="123"/>
      <c r="AI120" s="209">
        <f t="shared" si="5"/>
        <v>0</v>
      </c>
      <c r="AJ120" s="121"/>
      <c r="AK120" s="209">
        <f t="shared" si="6"/>
        <v>0</v>
      </c>
      <c r="AL120" s="121"/>
      <c r="AM120" s="209">
        <f>M120-W120+AE120</f>
        <v>0</v>
      </c>
      <c r="AN120" s="122"/>
      <c r="AO120" s="40"/>
      <c r="AP120" s="123"/>
      <c r="AQ120" s="15"/>
      <c r="AR120" s="122"/>
      <c r="AS120" s="40"/>
      <c r="AT120" s="123"/>
      <c r="AU120" s="209">
        <f t="shared" si="40"/>
        <v>0</v>
      </c>
      <c r="AV120" s="121"/>
      <c r="AW120" s="209">
        <f t="shared" si="48"/>
        <v>0</v>
      </c>
      <c r="AX120" s="121"/>
      <c r="AY120" s="209">
        <f t="shared" si="8"/>
        <v>0</v>
      </c>
      <c r="AZ120" s="121"/>
      <c r="BA120" s="209">
        <f>(SUM(AI120,AK120,AM120)-AQ120)</f>
        <v>0</v>
      </c>
      <c r="BB120" s="119"/>
      <c r="BD120" s="120"/>
      <c r="BE120" s="13">
        <v>0</v>
      </c>
      <c r="BF120" s="124"/>
      <c r="BG120" s="13">
        <v>0</v>
      </c>
      <c r="BH120" s="124"/>
      <c r="BI120" s="13">
        <v>0</v>
      </c>
      <c r="BJ120" s="125"/>
      <c r="BK120" s="126"/>
      <c r="BL120" s="127"/>
      <c r="BM120" s="210">
        <f>$BE120*$I120</f>
        <v>0</v>
      </c>
      <c r="BN120" s="124"/>
      <c r="BO120" s="210">
        <f>$BG120*$K120</f>
        <v>0</v>
      </c>
      <c r="BP120" s="124"/>
      <c r="BQ120" s="210">
        <f>$BI120*$M120</f>
        <v>0</v>
      </c>
      <c r="BR120" s="119"/>
      <c r="BU120" s="18"/>
      <c r="BV120" s="18"/>
      <c r="BW120" s="18"/>
      <c r="BX120" s="18"/>
      <c r="BY120" s="18"/>
      <c r="BZ120" s="18"/>
      <c r="CA120" s="18"/>
      <c r="CB120" s="18"/>
      <c r="CC120" s="18"/>
      <c r="CG120" s="18"/>
      <c r="CH120" s="18"/>
      <c r="CI120" s="18"/>
      <c r="CJ120" s="18"/>
      <c r="CK120" s="18"/>
      <c r="CL120" s="18"/>
      <c r="CP120" s="46"/>
      <c r="CQ120" s="46"/>
      <c r="CR120" s="46"/>
      <c r="CS120" s="130"/>
      <c r="CT120" s="209">
        <f t="shared" ref="CT120:CU138" si="60">IF($AU120=0,0,ROUND(($BW$32*($AU120/$AU$218)),0))</f>
        <v>0</v>
      </c>
      <c r="CU120" s="213">
        <f t="shared" si="60"/>
        <v>0</v>
      </c>
      <c r="CV120" s="209">
        <f t="shared" ref="CV120:CW138" si="61">IF($AW120=0,0,ROUND(($BY$32*($AW120/$AW$218)),0))</f>
        <v>0</v>
      </c>
      <c r="CW120" s="213">
        <f t="shared" si="61"/>
        <v>0</v>
      </c>
      <c r="CX120" s="214">
        <f t="shared" ref="CX120:CY138" si="62">IF($AY120=0,0,ROUND(($CA$32*($AY120/$AY$218)),0))</f>
        <v>0</v>
      </c>
      <c r="CY120" s="215">
        <f t="shared" si="62"/>
        <v>0</v>
      </c>
      <c r="CZ120" s="216" t="str">
        <f>IF(O120&gt;0, ((CT120*#REF!)+(CV120*#REF!)+(CX120*#REF!)),"")</f>
        <v/>
      </c>
      <c r="DA120" s="133"/>
      <c r="DB120" s="209">
        <f t="shared" si="41"/>
        <v>0</v>
      </c>
      <c r="DC120" s="131"/>
      <c r="DD120" s="209">
        <f t="shared" si="42"/>
        <v>0</v>
      </c>
      <c r="DE120" s="131"/>
      <c r="DF120" s="209">
        <f t="shared" si="43"/>
        <v>0</v>
      </c>
      <c r="DG120" s="134"/>
      <c r="DH120" s="216" t="str">
        <f t="shared" si="55"/>
        <v/>
      </c>
      <c r="DI120" s="216" t="e">
        <f t="shared" si="57"/>
        <v>#VALUE!</v>
      </c>
      <c r="DJ120" s="216">
        <f t="shared" si="58"/>
        <v>0</v>
      </c>
      <c r="DK120" s="40"/>
      <c r="DL120" s="40"/>
      <c r="DM120" s="130"/>
      <c r="DN120" s="217">
        <f t="shared" si="44"/>
        <v>0</v>
      </c>
      <c r="DO120" s="135"/>
      <c r="DP120" s="217">
        <f t="shared" si="45"/>
        <v>0</v>
      </c>
      <c r="DQ120" s="135"/>
      <c r="DR120" s="217">
        <f t="shared" si="46"/>
        <v>0</v>
      </c>
      <c r="DS120" s="136"/>
      <c r="DT120" s="218" t="str">
        <f t="shared" si="56"/>
        <v/>
      </c>
      <c r="DU120" s="218" t="str">
        <f t="shared" si="59"/>
        <v/>
      </c>
      <c r="DV120" s="126"/>
      <c r="DW120" s="127"/>
      <c r="DX120" s="124"/>
      <c r="DY120" s="124"/>
      <c r="DZ120" s="13"/>
      <c r="EA120" s="119"/>
      <c r="EC120" s="120"/>
      <c r="ED120" s="5"/>
      <c r="EE120" s="121"/>
      <c r="EF120" s="5"/>
      <c r="EG120" s="121"/>
      <c r="EH120" s="5"/>
      <c r="EI120" s="119"/>
      <c r="EK120" s="120"/>
      <c r="EL120" s="17">
        <v>0</v>
      </c>
      <c r="EM120" s="137"/>
      <c r="EN120" s="17">
        <v>0</v>
      </c>
      <c r="EO120" s="137"/>
      <c r="EP120" s="17">
        <v>0</v>
      </c>
      <c r="EQ120" s="125"/>
      <c r="ER120" s="126"/>
      <c r="ES120" s="127"/>
      <c r="ET120" s="219">
        <f t="shared" si="47"/>
        <v>0</v>
      </c>
      <c r="EU120" s="125"/>
      <c r="EV120" s="126"/>
      <c r="EW120" s="127"/>
      <c r="EX120" s="220">
        <f>IFERROR((SUM($DN120:DR120)-SUM($BM120:$BQ120)+$DZ120+$ET120)," ")</f>
        <v>0</v>
      </c>
      <c r="EY120" s="119"/>
    </row>
    <row r="121" spans="1:155" ht="5.15" customHeight="1" x14ac:dyDescent="0.35">
      <c r="A121" s="115"/>
      <c r="B121" s="32"/>
      <c r="C121" s="46"/>
      <c r="D121" s="32"/>
      <c r="E121" s="32"/>
      <c r="F121" s="36"/>
      <c r="H121" s="29"/>
      <c r="I121" s="139"/>
      <c r="J121" s="139"/>
      <c r="K121" s="139"/>
      <c r="L121" s="139"/>
      <c r="M121" s="139"/>
      <c r="N121" s="139"/>
      <c r="O121" s="121"/>
      <c r="P121" s="140"/>
      <c r="Q121" s="141"/>
      <c r="R121" s="142"/>
      <c r="S121" s="139"/>
      <c r="T121" s="139"/>
      <c r="U121" s="139"/>
      <c r="V121" s="139"/>
      <c r="W121" s="139"/>
      <c r="X121" s="140"/>
      <c r="Y121" s="141"/>
      <c r="Z121" s="142"/>
      <c r="AA121" s="139"/>
      <c r="AB121" s="139"/>
      <c r="AC121" s="139"/>
      <c r="AD121" s="139"/>
      <c r="AE121" s="139"/>
      <c r="AF121" s="140"/>
      <c r="AG121" s="141"/>
      <c r="AH121" s="142"/>
      <c r="AI121" s="121"/>
      <c r="AJ121" s="139"/>
      <c r="AK121" s="121"/>
      <c r="AL121" s="139"/>
      <c r="AM121" s="121"/>
      <c r="AN121" s="140"/>
      <c r="AO121" s="141"/>
      <c r="AP121" s="142"/>
      <c r="AQ121" s="139"/>
      <c r="AR121" s="140"/>
      <c r="AS121" s="141"/>
      <c r="AT121" s="142"/>
      <c r="AU121" s="121"/>
      <c r="AV121" s="139"/>
      <c r="AW121" s="121"/>
      <c r="AX121" s="139"/>
      <c r="AY121" s="121"/>
      <c r="AZ121" s="139"/>
      <c r="BA121" s="121"/>
      <c r="BB121" s="36"/>
      <c r="BD121" s="29"/>
      <c r="BE121" s="143"/>
      <c r="BF121" s="143"/>
      <c r="BG121" s="143"/>
      <c r="BH121" s="143"/>
      <c r="BI121" s="143"/>
      <c r="BJ121" s="144"/>
      <c r="BK121" s="145"/>
      <c r="BL121" s="146"/>
      <c r="BM121" s="124"/>
      <c r="BN121" s="143"/>
      <c r="BO121" s="124"/>
      <c r="BP121" s="143"/>
      <c r="BQ121" s="124"/>
      <c r="BR121" s="36"/>
      <c r="BU121" s="92"/>
      <c r="BV121" s="92"/>
      <c r="BW121" s="92"/>
      <c r="BX121" s="92"/>
      <c r="BY121" s="92"/>
      <c r="BZ121" s="92"/>
      <c r="CA121" s="92"/>
      <c r="CB121" s="92"/>
      <c r="CC121" s="92"/>
      <c r="CG121" s="92"/>
      <c r="CH121" s="92"/>
      <c r="CI121" s="92"/>
      <c r="CJ121" s="92"/>
      <c r="CK121" s="92"/>
      <c r="CL121" s="92"/>
      <c r="CP121" s="32"/>
      <c r="CQ121" s="32"/>
      <c r="CR121" s="32"/>
      <c r="CS121" s="74"/>
      <c r="CT121" s="149"/>
      <c r="CU121" s="149"/>
      <c r="CV121" s="149"/>
      <c r="CW121" s="149"/>
      <c r="CX121" s="149"/>
      <c r="CY121" s="134"/>
      <c r="CZ121" s="216" t="str">
        <f>IF(O121&gt;0, ((CT121*#REF!)+(CV121*#REF!)+(CX121*#REF!)),"")</f>
        <v/>
      </c>
      <c r="DA121" s="151"/>
      <c r="DB121" s="149"/>
      <c r="DC121" s="149"/>
      <c r="DD121" s="149"/>
      <c r="DE121" s="149"/>
      <c r="DF121" s="149"/>
      <c r="DG121" s="134"/>
      <c r="DH121" s="40"/>
      <c r="DI121" s="40"/>
      <c r="DJ121" s="40"/>
      <c r="DK121" s="40"/>
      <c r="DL121" s="40"/>
      <c r="DM121" s="74"/>
      <c r="DN121" s="152"/>
      <c r="DO121" s="152"/>
      <c r="DP121" s="152"/>
      <c r="DQ121" s="152"/>
      <c r="DR121" s="152"/>
      <c r="DS121" s="136"/>
      <c r="DT121" s="218" t="str">
        <f t="shared" si="56"/>
        <v/>
      </c>
      <c r="DU121" s="218" t="str">
        <f t="shared" si="59"/>
        <v/>
      </c>
      <c r="DV121" s="145"/>
      <c r="DW121" s="146"/>
      <c r="DX121" s="143"/>
      <c r="DY121" s="143"/>
      <c r="DZ121" s="153"/>
      <c r="EA121" s="36"/>
      <c r="EC121" s="29"/>
      <c r="ED121" s="139"/>
      <c r="EE121" s="139"/>
      <c r="EF121" s="139"/>
      <c r="EG121" s="139"/>
      <c r="EH121" s="139"/>
      <c r="EI121" s="36"/>
      <c r="EK121" s="29"/>
      <c r="EL121" s="143"/>
      <c r="EM121" s="143"/>
      <c r="EN121" s="143"/>
      <c r="EO121" s="143"/>
      <c r="EP121" s="143"/>
      <c r="EQ121" s="144"/>
      <c r="ER121" s="145"/>
      <c r="ES121" s="146"/>
      <c r="ET121" s="163"/>
      <c r="EU121" s="144"/>
      <c r="EV121" s="145"/>
      <c r="EW121" s="146"/>
      <c r="EX121" s="155"/>
      <c r="EY121" s="36"/>
    </row>
    <row r="122" spans="1:155" s="92" customFormat="1" ht="18" customHeight="1" x14ac:dyDescent="0.35">
      <c r="A122" s="118"/>
      <c r="B122" s="46"/>
      <c r="C122" s="243" t="str">
        <f>IF(E122="","",C120+1)</f>
        <v/>
      </c>
      <c r="D122" s="46"/>
      <c r="E122" s="4"/>
      <c r="F122" s="119"/>
      <c r="H122" s="120"/>
      <c r="I122" s="15"/>
      <c r="J122" s="121"/>
      <c r="K122" s="15"/>
      <c r="L122" s="121"/>
      <c r="M122" s="15"/>
      <c r="N122" s="121"/>
      <c r="O122" s="209">
        <f t="shared" si="4"/>
        <v>0</v>
      </c>
      <c r="P122" s="122"/>
      <c r="Q122" s="40"/>
      <c r="R122" s="123"/>
      <c r="S122" s="15"/>
      <c r="T122" s="121"/>
      <c r="U122" s="15"/>
      <c r="V122" s="121"/>
      <c r="W122" s="15"/>
      <c r="X122" s="122"/>
      <c r="Y122" s="40"/>
      <c r="Z122" s="123"/>
      <c r="AA122" s="15"/>
      <c r="AB122" s="121"/>
      <c r="AC122" s="15"/>
      <c r="AD122" s="121"/>
      <c r="AE122" s="15"/>
      <c r="AF122" s="122"/>
      <c r="AG122" s="40"/>
      <c r="AH122" s="123"/>
      <c r="AI122" s="209">
        <f t="shared" si="5"/>
        <v>0</v>
      </c>
      <c r="AJ122" s="121"/>
      <c r="AK122" s="209">
        <f t="shared" si="6"/>
        <v>0</v>
      </c>
      <c r="AL122" s="121"/>
      <c r="AM122" s="209">
        <f>M122-W122+AE122</f>
        <v>0</v>
      </c>
      <c r="AN122" s="122"/>
      <c r="AO122" s="40"/>
      <c r="AP122" s="123"/>
      <c r="AQ122" s="15"/>
      <c r="AR122" s="122"/>
      <c r="AS122" s="40"/>
      <c r="AT122" s="123"/>
      <c r="AU122" s="209">
        <f t="shared" si="40"/>
        <v>0</v>
      </c>
      <c r="AV122" s="121"/>
      <c r="AW122" s="209">
        <f t="shared" si="48"/>
        <v>0</v>
      </c>
      <c r="AX122" s="121"/>
      <c r="AY122" s="209">
        <f t="shared" si="8"/>
        <v>0</v>
      </c>
      <c r="AZ122" s="121"/>
      <c r="BA122" s="209">
        <f>(SUM(AI122,AK122,AM122)-AQ122)</f>
        <v>0</v>
      </c>
      <c r="BB122" s="119"/>
      <c r="BD122" s="120"/>
      <c r="BE122" s="13">
        <v>0</v>
      </c>
      <c r="BF122" s="124"/>
      <c r="BG122" s="13">
        <v>0</v>
      </c>
      <c r="BH122" s="124"/>
      <c r="BI122" s="13">
        <v>0</v>
      </c>
      <c r="BJ122" s="125"/>
      <c r="BK122" s="126"/>
      <c r="BL122" s="127"/>
      <c r="BM122" s="210">
        <f>$BE122*$I122</f>
        <v>0</v>
      </c>
      <c r="BN122" s="124"/>
      <c r="BO122" s="210">
        <f>$BG122*$K122</f>
        <v>0</v>
      </c>
      <c r="BP122" s="124"/>
      <c r="BQ122" s="210">
        <f>$BI122*$M122</f>
        <v>0</v>
      </c>
      <c r="BR122" s="119"/>
      <c r="BU122" s="18"/>
      <c r="BV122" s="18"/>
      <c r="BW122" s="18"/>
      <c r="BX122" s="18"/>
      <c r="BY122" s="18"/>
      <c r="BZ122" s="18"/>
      <c r="CA122" s="18"/>
      <c r="CB122" s="18"/>
      <c r="CC122" s="18"/>
      <c r="CG122" s="18"/>
      <c r="CH122" s="18"/>
      <c r="CI122" s="18"/>
      <c r="CJ122" s="18"/>
      <c r="CK122" s="18"/>
      <c r="CL122" s="18"/>
      <c r="CP122" s="46"/>
      <c r="CQ122" s="46"/>
      <c r="CR122" s="46"/>
      <c r="CS122" s="130"/>
      <c r="CT122" s="209">
        <f t="shared" si="60"/>
        <v>0</v>
      </c>
      <c r="CU122" s="213">
        <f t="shared" si="60"/>
        <v>0</v>
      </c>
      <c r="CV122" s="209">
        <f t="shared" si="61"/>
        <v>0</v>
      </c>
      <c r="CW122" s="213">
        <f t="shared" si="61"/>
        <v>0</v>
      </c>
      <c r="CX122" s="214">
        <f t="shared" si="62"/>
        <v>0</v>
      </c>
      <c r="CY122" s="215">
        <f t="shared" si="62"/>
        <v>0</v>
      </c>
      <c r="CZ122" s="216" t="str">
        <f>IF(O122&gt;0, ((CT122*#REF!)+(CV122*#REF!)+(CX122*#REF!)),"")</f>
        <v/>
      </c>
      <c r="DA122" s="133"/>
      <c r="DB122" s="209">
        <f t="shared" si="41"/>
        <v>0</v>
      </c>
      <c r="DC122" s="131"/>
      <c r="DD122" s="209">
        <f t="shared" si="42"/>
        <v>0</v>
      </c>
      <c r="DE122" s="131"/>
      <c r="DF122" s="209">
        <f t="shared" si="43"/>
        <v>0</v>
      </c>
      <c r="DG122" s="134"/>
      <c r="DH122" s="216" t="str">
        <f t="shared" si="55"/>
        <v/>
      </c>
      <c r="DI122" s="216" t="e">
        <f t="shared" si="57"/>
        <v>#VALUE!</v>
      </c>
      <c r="DJ122" s="216">
        <f t="shared" si="58"/>
        <v>0</v>
      </c>
      <c r="DK122" s="40"/>
      <c r="DL122" s="40"/>
      <c r="DM122" s="130"/>
      <c r="DN122" s="217">
        <f t="shared" si="44"/>
        <v>0</v>
      </c>
      <c r="DO122" s="135"/>
      <c r="DP122" s="217">
        <f t="shared" si="45"/>
        <v>0</v>
      </c>
      <c r="DQ122" s="135"/>
      <c r="DR122" s="217">
        <f t="shared" si="46"/>
        <v>0</v>
      </c>
      <c r="DS122" s="136"/>
      <c r="DT122" s="218" t="str">
        <f t="shared" si="56"/>
        <v/>
      </c>
      <c r="DU122" s="218" t="str">
        <f t="shared" si="59"/>
        <v/>
      </c>
      <c r="DV122" s="126"/>
      <c r="DW122" s="127"/>
      <c r="DX122" s="124"/>
      <c r="DY122" s="124"/>
      <c r="DZ122" s="13"/>
      <c r="EA122" s="119"/>
      <c r="EC122" s="120"/>
      <c r="ED122" s="5"/>
      <c r="EE122" s="121"/>
      <c r="EF122" s="5"/>
      <c r="EG122" s="121"/>
      <c r="EH122" s="5"/>
      <c r="EI122" s="119"/>
      <c r="EK122" s="120"/>
      <c r="EL122" s="17">
        <v>0</v>
      </c>
      <c r="EM122" s="137"/>
      <c r="EN122" s="17">
        <v>0</v>
      </c>
      <c r="EO122" s="137"/>
      <c r="EP122" s="17">
        <v>0</v>
      </c>
      <c r="EQ122" s="125"/>
      <c r="ER122" s="126"/>
      <c r="ES122" s="127"/>
      <c r="ET122" s="219">
        <f t="shared" si="47"/>
        <v>0</v>
      </c>
      <c r="EU122" s="125"/>
      <c r="EV122" s="126"/>
      <c r="EW122" s="127"/>
      <c r="EX122" s="220">
        <f>IFERROR((SUM($DN122:DR122)-SUM($BM122:$BQ122)+$DZ122+$ET122)," ")</f>
        <v>0</v>
      </c>
      <c r="EY122" s="119"/>
    </row>
    <row r="123" spans="1:155" ht="5.15" customHeight="1" x14ac:dyDescent="0.35">
      <c r="A123" s="115"/>
      <c r="B123" s="32"/>
      <c r="C123" s="46"/>
      <c r="D123" s="32"/>
      <c r="E123" s="32"/>
      <c r="F123" s="36"/>
      <c r="H123" s="29"/>
      <c r="I123" s="139"/>
      <c r="J123" s="139"/>
      <c r="K123" s="139"/>
      <c r="L123" s="139"/>
      <c r="M123" s="139"/>
      <c r="N123" s="139"/>
      <c r="O123" s="121"/>
      <c r="P123" s="140"/>
      <c r="Q123" s="141"/>
      <c r="R123" s="142"/>
      <c r="S123" s="139"/>
      <c r="T123" s="139"/>
      <c r="U123" s="139"/>
      <c r="V123" s="139"/>
      <c r="W123" s="139"/>
      <c r="X123" s="140"/>
      <c r="Y123" s="141"/>
      <c r="Z123" s="142"/>
      <c r="AA123" s="139"/>
      <c r="AB123" s="139"/>
      <c r="AC123" s="139"/>
      <c r="AD123" s="139"/>
      <c r="AE123" s="139"/>
      <c r="AF123" s="140"/>
      <c r="AG123" s="141"/>
      <c r="AH123" s="142"/>
      <c r="AI123" s="121"/>
      <c r="AJ123" s="139"/>
      <c r="AK123" s="121"/>
      <c r="AL123" s="139"/>
      <c r="AM123" s="121"/>
      <c r="AN123" s="140"/>
      <c r="AO123" s="141"/>
      <c r="AP123" s="142"/>
      <c r="AQ123" s="139"/>
      <c r="AR123" s="140"/>
      <c r="AS123" s="141"/>
      <c r="AT123" s="142"/>
      <c r="AU123" s="121"/>
      <c r="AV123" s="139"/>
      <c r="AW123" s="121"/>
      <c r="AX123" s="139"/>
      <c r="AY123" s="121"/>
      <c r="AZ123" s="139"/>
      <c r="BA123" s="121"/>
      <c r="BB123" s="36"/>
      <c r="BD123" s="29"/>
      <c r="BE123" s="143"/>
      <c r="BF123" s="143"/>
      <c r="BG123" s="143"/>
      <c r="BH123" s="143"/>
      <c r="BI123" s="143"/>
      <c r="BJ123" s="144"/>
      <c r="BK123" s="145"/>
      <c r="BL123" s="146"/>
      <c r="BM123" s="124"/>
      <c r="BN123" s="143"/>
      <c r="BO123" s="124"/>
      <c r="BP123" s="143"/>
      <c r="BQ123" s="124"/>
      <c r="BR123" s="36"/>
      <c r="BU123" s="92"/>
      <c r="BV123" s="92"/>
      <c r="BW123" s="93"/>
      <c r="BX123" s="93"/>
      <c r="BY123" s="93"/>
      <c r="BZ123" s="93"/>
      <c r="CA123" s="178"/>
      <c r="CB123" s="178"/>
      <c r="CC123" s="92"/>
      <c r="CG123" s="92"/>
      <c r="CH123" s="92"/>
      <c r="CI123" s="92"/>
      <c r="CJ123" s="92"/>
      <c r="CK123" s="92"/>
      <c r="CL123" s="92"/>
      <c r="CP123" s="32"/>
      <c r="CQ123" s="32"/>
      <c r="CR123" s="32"/>
      <c r="CS123" s="74"/>
      <c r="CT123" s="149"/>
      <c r="CU123" s="149"/>
      <c r="CV123" s="149"/>
      <c r="CW123" s="149"/>
      <c r="CX123" s="149"/>
      <c r="CY123" s="134"/>
      <c r="CZ123" s="216" t="str">
        <f>IF(O123&gt;0, ((CT123*#REF!)+(CV123*#REF!)+(CX123*#REF!)),"")</f>
        <v/>
      </c>
      <c r="DA123" s="151"/>
      <c r="DB123" s="149"/>
      <c r="DC123" s="149"/>
      <c r="DD123" s="149"/>
      <c r="DE123" s="149"/>
      <c r="DF123" s="149"/>
      <c r="DG123" s="134"/>
      <c r="DH123" s="40"/>
      <c r="DI123" s="40"/>
      <c r="DJ123" s="40"/>
      <c r="DK123" s="40"/>
      <c r="DL123" s="40"/>
      <c r="DM123" s="74"/>
      <c r="DN123" s="152"/>
      <c r="DO123" s="152"/>
      <c r="DP123" s="152"/>
      <c r="DQ123" s="152"/>
      <c r="DR123" s="152"/>
      <c r="DS123" s="136"/>
      <c r="DT123" s="218" t="str">
        <f t="shared" si="56"/>
        <v/>
      </c>
      <c r="DU123" s="218" t="str">
        <f t="shared" si="59"/>
        <v/>
      </c>
      <c r="DV123" s="145"/>
      <c r="DW123" s="146"/>
      <c r="DX123" s="143"/>
      <c r="DY123" s="143"/>
      <c r="DZ123" s="153"/>
      <c r="EA123" s="36"/>
      <c r="EC123" s="29"/>
      <c r="ED123" s="139"/>
      <c r="EE123" s="139"/>
      <c r="EF123" s="139"/>
      <c r="EG123" s="139"/>
      <c r="EH123" s="139"/>
      <c r="EI123" s="36"/>
      <c r="EK123" s="29"/>
      <c r="EL123" s="143"/>
      <c r="EM123" s="143"/>
      <c r="EN123" s="143"/>
      <c r="EO123" s="143"/>
      <c r="EP123" s="143"/>
      <c r="EQ123" s="144"/>
      <c r="ER123" s="145"/>
      <c r="ES123" s="146"/>
      <c r="ET123" s="163"/>
      <c r="EU123" s="144"/>
      <c r="EV123" s="145"/>
      <c r="EW123" s="146"/>
      <c r="EX123" s="155"/>
      <c r="EY123" s="36"/>
    </row>
    <row r="124" spans="1:155" s="92" customFormat="1" x14ac:dyDescent="0.35">
      <c r="A124" s="118"/>
      <c r="B124" s="46"/>
      <c r="C124" s="243" t="str">
        <f>IF(E124="","",C122+1)</f>
        <v/>
      </c>
      <c r="D124" s="46"/>
      <c r="E124" s="4"/>
      <c r="F124" s="119"/>
      <c r="H124" s="120"/>
      <c r="I124" s="15"/>
      <c r="J124" s="121"/>
      <c r="K124" s="15"/>
      <c r="L124" s="121"/>
      <c r="M124" s="15"/>
      <c r="N124" s="121"/>
      <c r="O124" s="209">
        <f t="shared" si="4"/>
        <v>0</v>
      </c>
      <c r="P124" s="122"/>
      <c r="Q124" s="40"/>
      <c r="R124" s="123"/>
      <c r="S124" s="15"/>
      <c r="T124" s="121"/>
      <c r="U124" s="15"/>
      <c r="V124" s="121"/>
      <c r="W124" s="15"/>
      <c r="X124" s="122"/>
      <c r="Y124" s="40"/>
      <c r="Z124" s="123"/>
      <c r="AA124" s="15"/>
      <c r="AB124" s="121"/>
      <c r="AC124" s="15"/>
      <c r="AD124" s="121"/>
      <c r="AE124" s="15"/>
      <c r="AF124" s="122"/>
      <c r="AG124" s="40"/>
      <c r="AH124" s="123"/>
      <c r="AI124" s="209">
        <f t="shared" si="5"/>
        <v>0</v>
      </c>
      <c r="AJ124" s="121"/>
      <c r="AK124" s="209">
        <f t="shared" si="6"/>
        <v>0</v>
      </c>
      <c r="AL124" s="121"/>
      <c r="AM124" s="209">
        <f>M124-W124+AE124</f>
        <v>0</v>
      </c>
      <c r="AN124" s="122"/>
      <c r="AO124" s="40"/>
      <c r="AP124" s="123"/>
      <c r="AQ124" s="15"/>
      <c r="AR124" s="122"/>
      <c r="AS124" s="40"/>
      <c r="AT124" s="123"/>
      <c r="AU124" s="209">
        <f t="shared" si="40"/>
        <v>0</v>
      </c>
      <c r="AV124" s="121"/>
      <c r="AW124" s="209">
        <f t="shared" si="48"/>
        <v>0</v>
      </c>
      <c r="AX124" s="121"/>
      <c r="AY124" s="209">
        <f t="shared" si="8"/>
        <v>0</v>
      </c>
      <c r="AZ124" s="121"/>
      <c r="BA124" s="209">
        <f>(SUM(AI124,AK124,AM124)-AQ124)</f>
        <v>0</v>
      </c>
      <c r="BB124" s="119"/>
      <c r="BD124" s="120"/>
      <c r="BE124" s="13">
        <v>0</v>
      </c>
      <c r="BF124" s="124"/>
      <c r="BG124" s="13">
        <v>0</v>
      </c>
      <c r="BH124" s="124"/>
      <c r="BI124" s="13">
        <v>0</v>
      </c>
      <c r="BJ124" s="125"/>
      <c r="BK124" s="126"/>
      <c r="BL124" s="127"/>
      <c r="BM124" s="210">
        <f>$BE124*$I124</f>
        <v>0</v>
      </c>
      <c r="BN124" s="124"/>
      <c r="BO124" s="210">
        <f>$BG124*$K124</f>
        <v>0</v>
      </c>
      <c r="BP124" s="124"/>
      <c r="BQ124" s="210">
        <f>$BI124*$M124</f>
        <v>0</v>
      </c>
      <c r="BR124" s="119"/>
      <c r="BU124" s="18"/>
      <c r="BV124" s="18"/>
      <c r="BW124" s="18"/>
      <c r="BX124" s="18"/>
      <c r="BY124" s="18"/>
      <c r="BZ124" s="18"/>
      <c r="CA124" s="18"/>
      <c r="CB124" s="18"/>
      <c r="CC124" s="18"/>
      <c r="CG124" s="18"/>
      <c r="CH124" s="18"/>
      <c r="CI124" s="18"/>
      <c r="CJ124" s="18"/>
      <c r="CK124" s="18"/>
      <c r="CL124" s="18"/>
      <c r="CP124" s="46"/>
      <c r="CQ124" s="46"/>
      <c r="CR124" s="46"/>
      <c r="CS124" s="130"/>
      <c r="CT124" s="209">
        <f t="shared" si="60"/>
        <v>0</v>
      </c>
      <c r="CU124" s="213">
        <f t="shared" si="60"/>
        <v>0</v>
      </c>
      <c r="CV124" s="209">
        <f t="shared" si="61"/>
        <v>0</v>
      </c>
      <c r="CW124" s="213">
        <f t="shared" si="61"/>
        <v>0</v>
      </c>
      <c r="CX124" s="214">
        <f t="shared" si="62"/>
        <v>0</v>
      </c>
      <c r="CY124" s="215">
        <f t="shared" si="62"/>
        <v>0</v>
      </c>
      <c r="CZ124" s="216" t="str">
        <f>IF(O124&gt;0, ((CT124*#REF!)+(CV124*#REF!)+(CX124*#REF!)),"")</f>
        <v/>
      </c>
      <c r="DA124" s="133"/>
      <c r="DB124" s="209">
        <f t="shared" si="41"/>
        <v>0</v>
      </c>
      <c r="DC124" s="131"/>
      <c r="DD124" s="209">
        <f t="shared" si="42"/>
        <v>0</v>
      </c>
      <c r="DE124" s="131"/>
      <c r="DF124" s="209">
        <f t="shared" si="43"/>
        <v>0</v>
      </c>
      <c r="DG124" s="134"/>
      <c r="DH124" s="216" t="str">
        <f t="shared" si="55"/>
        <v/>
      </c>
      <c r="DI124" s="216" t="e">
        <f t="shared" si="57"/>
        <v>#VALUE!</v>
      </c>
      <c r="DJ124" s="216">
        <f t="shared" si="58"/>
        <v>0</v>
      </c>
      <c r="DK124" s="40"/>
      <c r="DL124" s="40"/>
      <c r="DM124" s="130"/>
      <c r="DN124" s="217">
        <f t="shared" si="44"/>
        <v>0</v>
      </c>
      <c r="DO124" s="135"/>
      <c r="DP124" s="217">
        <f t="shared" si="45"/>
        <v>0</v>
      </c>
      <c r="DQ124" s="135"/>
      <c r="DR124" s="217">
        <f t="shared" si="46"/>
        <v>0</v>
      </c>
      <c r="DS124" s="136"/>
      <c r="DT124" s="218" t="str">
        <f t="shared" si="56"/>
        <v/>
      </c>
      <c r="DU124" s="218" t="str">
        <f t="shared" si="59"/>
        <v/>
      </c>
      <c r="DV124" s="126"/>
      <c r="DW124" s="127"/>
      <c r="DX124" s="124"/>
      <c r="DY124" s="124"/>
      <c r="DZ124" s="13"/>
      <c r="EA124" s="119"/>
      <c r="EC124" s="120"/>
      <c r="ED124" s="5"/>
      <c r="EE124" s="121"/>
      <c r="EF124" s="5"/>
      <c r="EG124" s="121"/>
      <c r="EH124" s="5"/>
      <c r="EI124" s="119"/>
      <c r="EK124" s="120"/>
      <c r="EL124" s="17">
        <v>0</v>
      </c>
      <c r="EM124" s="137"/>
      <c r="EN124" s="17">
        <v>0</v>
      </c>
      <c r="EO124" s="137"/>
      <c r="EP124" s="17">
        <v>0</v>
      </c>
      <c r="EQ124" s="125"/>
      <c r="ER124" s="126"/>
      <c r="ES124" s="127"/>
      <c r="ET124" s="219">
        <f t="shared" si="47"/>
        <v>0</v>
      </c>
      <c r="EU124" s="125"/>
      <c r="EV124" s="126"/>
      <c r="EW124" s="127"/>
      <c r="EX124" s="220">
        <f>IFERROR((SUM($DN124:DR124)-SUM($BM124:$BQ124)+$DZ124+$ET124)," ")</f>
        <v>0</v>
      </c>
      <c r="EY124" s="119"/>
    </row>
    <row r="125" spans="1:155" ht="5.15" customHeight="1" x14ac:dyDescent="0.35">
      <c r="A125" s="115"/>
      <c r="B125" s="32"/>
      <c r="C125" s="46"/>
      <c r="D125" s="32"/>
      <c r="E125" s="32"/>
      <c r="F125" s="36"/>
      <c r="H125" s="29"/>
      <c r="I125" s="139"/>
      <c r="J125" s="139"/>
      <c r="K125" s="139"/>
      <c r="L125" s="139"/>
      <c r="M125" s="139"/>
      <c r="N125" s="139"/>
      <c r="O125" s="121"/>
      <c r="P125" s="140"/>
      <c r="Q125" s="141"/>
      <c r="R125" s="142"/>
      <c r="S125" s="139"/>
      <c r="T125" s="139"/>
      <c r="U125" s="139"/>
      <c r="V125" s="139"/>
      <c r="W125" s="139"/>
      <c r="X125" s="140"/>
      <c r="Y125" s="141"/>
      <c r="Z125" s="142"/>
      <c r="AA125" s="139"/>
      <c r="AB125" s="139"/>
      <c r="AC125" s="139"/>
      <c r="AD125" s="139"/>
      <c r="AE125" s="139"/>
      <c r="AF125" s="140"/>
      <c r="AG125" s="141"/>
      <c r="AH125" s="142"/>
      <c r="AI125" s="121"/>
      <c r="AJ125" s="139"/>
      <c r="AK125" s="121"/>
      <c r="AL125" s="139"/>
      <c r="AM125" s="121"/>
      <c r="AN125" s="140"/>
      <c r="AO125" s="141"/>
      <c r="AP125" s="142"/>
      <c r="AQ125" s="139"/>
      <c r="AR125" s="140"/>
      <c r="AS125" s="141"/>
      <c r="AT125" s="142"/>
      <c r="AU125" s="121"/>
      <c r="AV125" s="139"/>
      <c r="AW125" s="121"/>
      <c r="AX125" s="139"/>
      <c r="AY125" s="121"/>
      <c r="AZ125" s="139"/>
      <c r="BA125" s="121"/>
      <c r="BB125" s="36"/>
      <c r="BD125" s="29"/>
      <c r="BE125" s="143"/>
      <c r="BF125" s="143"/>
      <c r="BG125" s="143"/>
      <c r="BH125" s="143"/>
      <c r="BI125" s="143"/>
      <c r="BJ125" s="144"/>
      <c r="BK125" s="145"/>
      <c r="BL125" s="146"/>
      <c r="BM125" s="124"/>
      <c r="BN125" s="143"/>
      <c r="BO125" s="124"/>
      <c r="BP125" s="143"/>
      <c r="BQ125" s="124"/>
      <c r="BR125" s="36"/>
      <c r="BU125" s="92"/>
      <c r="BV125" s="92"/>
      <c r="BW125" s="92"/>
      <c r="BX125" s="92"/>
      <c r="BY125" s="92"/>
      <c r="BZ125" s="92"/>
      <c r="CA125" s="92"/>
      <c r="CB125" s="92"/>
      <c r="CC125" s="92"/>
      <c r="CG125" s="92"/>
      <c r="CH125" s="92"/>
      <c r="CI125" s="92"/>
      <c r="CJ125" s="92"/>
      <c r="CK125" s="92"/>
      <c r="CL125" s="92"/>
      <c r="CP125" s="32"/>
      <c r="CQ125" s="32"/>
      <c r="CR125" s="32"/>
      <c r="CS125" s="74"/>
      <c r="CT125" s="149"/>
      <c r="CU125" s="149"/>
      <c r="CV125" s="149"/>
      <c r="CW125" s="149"/>
      <c r="CX125" s="149"/>
      <c r="CY125" s="134"/>
      <c r="CZ125" s="216" t="str">
        <f>IF(O125&gt;0, ((CT125*#REF!)+(CV125*#REF!)+(CX125*#REF!)),"")</f>
        <v/>
      </c>
      <c r="DA125" s="151"/>
      <c r="DB125" s="149"/>
      <c r="DC125" s="149"/>
      <c r="DD125" s="149"/>
      <c r="DE125" s="149"/>
      <c r="DF125" s="149"/>
      <c r="DG125" s="134"/>
      <c r="DH125" s="40"/>
      <c r="DI125" s="40"/>
      <c r="DJ125" s="40"/>
      <c r="DK125" s="40"/>
      <c r="DL125" s="40"/>
      <c r="DM125" s="74"/>
      <c r="DN125" s="152"/>
      <c r="DO125" s="152"/>
      <c r="DP125" s="152"/>
      <c r="DQ125" s="152"/>
      <c r="DR125" s="152"/>
      <c r="DS125" s="136"/>
      <c r="DT125" s="218" t="str">
        <f t="shared" si="56"/>
        <v/>
      </c>
      <c r="DU125" s="218" t="str">
        <f t="shared" si="59"/>
        <v/>
      </c>
      <c r="DV125" s="145"/>
      <c r="DW125" s="146"/>
      <c r="DX125" s="143"/>
      <c r="DY125" s="143"/>
      <c r="DZ125" s="153"/>
      <c r="EA125" s="36"/>
      <c r="EC125" s="29"/>
      <c r="ED125" s="139"/>
      <c r="EE125" s="139"/>
      <c r="EF125" s="139"/>
      <c r="EG125" s="139"/>
      <c r="EH125" s="139"/>
      <c r="EI125" s="36"/>
      <c r="EK125" s="29"/>
      <c r="EL125" s="143"/>
      <c r="EM125" s="143"/>
      <c r="EN125" s="143"/>
      <c r="EO125" s="143"/>
      <c r="EP125" s="143"/>
      <c r="EQ125" s="144"/>
      <c r="ER125" s="145"/>
      <c r="ES125" s="146"/>
      <c r="ET125" s="163"/>
      <c r="EU125" s="144"/>
      <c r="EV125" s="145"/>
      <c r="EW125" s="146"/>
      <c r="EX125" s="155"/>
      <c r="EY125" s="36"/>
    </row>
    <row r="126" spans="1:155" s="92" customFormat="1" x14ac:dyDescent="0.35">
      <c r="A126" s="118"/>
      <c r="B126" s="46"/>
      <c r="C126" s="243" t="str">
        <f>IF(E126="","",C124+1)</f>
        <v/>
      </c>
      <c r="D126" s="46"/>
      <c r="E126" s="4"/>
      <c r="F126" s="119"/>
      <c r="H126" s="120"/>
      <c r="I126" s="15"/>
      <c r="J126" s="121"/>
      <c r="K126" s="15"/>
      <c r="L126" s="121"/>
      <c r="M126" s="15"/>
      <c r="N126" s="121"/>
      <c r="O126" s="209">
        <f t="shared" si="4"/>
        <v>0</v>
      </c>
      <c r="P126" s="122"/>
      <c r="Q126" s="40"/>
      <c r="R126" s="123"/>
      <c r="S126" s="15"/>
      <c r="T126" s="121"/>
      <c r="U126" s="15"/>
      <c r="V126" s="121"/>
      <c r="W126" s="15"/>
      <c r="X126" s="122"/>
      <c r="Y126" s="40"/>
      <c r="Z126" s="123"/>
      <c r="AA126" s="15"/>
      <c r="AB126" s="121"/>
      <c r="AC126" s="15"/>
      <c r="AD126" s="121"/>
      <c r="AE126" s="15"/>
      <c r="AF126" s="122"/>
      <c r="AG126" s="40"/>
      <c r="AH126" s="123"/>
      <c r="AI126" s="209">
        <f t="shared" si="5"/>
        <v>0</v>
      </c>
      <c r="AJ126" s="121"/>
      <c r="AK126" s="209">
        <f t="shared" si="6"/>
        <v>0</v>
      </c>
      <c r="AL126" s="121"/>
      <c r="AM126" s="209">
        <f>M126-W126+AE126</f>
        <v>0</v>
      </c>
      <c r="AN126" s="122"/>
      <c r="AO126" s="40"/>
      <c r="AP126" s="123"/>
      <c r="AQ126" s="15"/>
      <c r="AR126" s="122"/>
      <c r="AS126" s="40"/>
      <c r="AT126" s="123"/>
      <c r="AU126" s="209">
        <f t="shared" si="40"/>
        <v>0</v>
      </c>
      <c r="AV126" s="121"/>
      <c r="AW126" s="209">
        <f t="shared" si="48"/>
        <v>0</v>
      </c>
      <c r="AX126" s="121"/>
      <c r="AY126" s="209">
        <f t="shared" si="8"/>
        <v>0</v>
      </c>
      <c r="AZ126" s="121"/>
      <c r="BA126" s="209">
        <f>(SUM(AI126,AK126,AM126)-AQ126)</f>
        <v>0</v>
      </c>
      <c r="BB126" s="119"/>
      <c r="BD126" s="120"/>
      <c r="BE126" s="13">
        <v>0</v>
      </c>
      <c r="BF126" s="124"/>
      <c r="BG126" s="13">
        <v>0</v>
      </c>
      <c r="BH126" s="124"/>
      <c r="BI126" s="13">
        <v>0</v>
      </c>
      <c r="BJ126" s="125"/>
      <c r="BK126" s="126"/>
      <c r="BL126" s="127"/>
      <c r="BM126" s="210">
        <f>$BE126*$I126</f>
        <v>0</v>
      </c>
      <c r="BN126" s="124"/>
      <c r="BO126" s="210">
        <f>$BG126*$K126</f>
        <v>0</v>
      </c>
      <c r="BP126" s="124"/>
      <c r="BQ126" s="210">
        <f>$BI126*$M126</f>
        <v>0</v>
      </c>
      <c r="BR126" s="119"/>
      <c r="BU126" s="18"/>
      <c r="BV126" s="18"/>
      <c r="BW126" s="18"/>
      <c r="BX126" s="18"/>
      <c r="BY126" s="18"/>
      <c r="BZ126" s="18"/>
      <c r="CA126" s="18"/>
      <c r="CB126" s="18"/>
      <c r="CC126" s="18"/>
      <c r="CG126" s="18"/>
      <c r="CH126" s="18"/>
      <c r="CI126" s="18"/>
      <c r="CJ126" s="18"/>
      <c r="CK126" s="18"/>
      <c r="CL126" s="18"/>
      <c r="CP126" s="46"/>
      <c r="CQ126" s="46"/>
      <c r="CR126" s="46"/>
      <c r="CS126" s="130"/>
      <c r="CT126" s="209">
        <f t="shared" si="60"/>
        <v>0</v>
      </c>
      <c r="CU126" s="213">
        <f t="shared" si="60"/>
        <v>0</v>
      </c>
      <c r="CV126" s="209">
        <f t="shared" si="61"/>
        <v>0</v>
      </c>
      <c r="CW126" s="213">
        <f t="shared" si="61"/>
        <v>0</v>
      </c>
      <c r="CX126" s="214">
        <f t="shared" si="62"/>
        <v>0</v>
      </c>
      <c r="CY126" s="215">
        <f t="shared" si="62"/>
        <v>0</v>
      </c>
      <c r="CZ126" s="216" t="str">
        <f>IF(O126&gt;0, ((CT126*#REF!)+(CV126*#REF!)+(CX126*#REF!)),"")</f>
        <v/>
      </c>
      <c r="DA126" s="133"/>
      <c r="DB126" s="209">
        <f t="shared" si="41"/>
        <v>0</v>
      </c>
      <c r="DC126" s="131"/>
      <c r="DD126" s="209">
        <f t="shared" si="42"/>
        <v>0</v>
      </c>
      <c r="DE126" s="131"/>
      <c r="DF126" s="209">
        <f t="shared" si="43"/>
        <v>0</v>
      </c>
      <c r="DG126" s="134"/>
      <c r="DH126" s="216" t="str">
        <f t="shared" si="55"/>
        <v/>
      </c>
      <c r="DI126" s="216" t="e">
        <f t="shared" si="57"/>
        <v>#VALUE!</v>
      </c>
      <c r="DJ126" s="216">
        <f t="shared" si="58"/>
        <v>0</v>
      </c>
      <c r="DK126" s="40"/>
      <c r="DL126" s="40"/>
      <c r="DM126" s="130"/>
      <c r="DN126" s="217">
        <f t="shared" si="44"/>
        <v>0</v>
      </c>
      <c r="DO126" s="135"/>
      <c r="DP126" s="217">
        <f t="shared" si="45"/>
        <v>0</v>
      </c>
      <c r="DQ126" s="135"/>
      <c r="DR126" s="217">
        <f t="shared" si="46"/>
        <v>0</v>
      </c>
      <c r="DS126" s="136"/>
      <c r="DT126" s="218" t="str">
        <f t="shared" si="56"/>
        <v/>
      </c>
      <c r="DU126" s="218" t="str">
        <f t="shared" si="59"/>
        <v/>
      </c>
      <c r="DV126" s="126"/>
      <c r="DW126" s="127"/>
      <c r="DX126" s="124"/>
      <c r="DY126" s="124"/>
      <c r="DZ126" s="13"/>
      <c r="EA126" s="119"/>
      <c r="EC126" s="120"/>
      <c r="ED126" s="5"/>
      <c r="EE126" s="121"/>
      <c r="EF126" s="5"/>
      <c r="EG126" s="121"/>
      <c r="EH126" s="5"/>
      <c r="EI126" s="119"/>
      <c r="EK126" s="120"/>
      <c r="EL126" s="17">
        <v>0</v>
      </c>
      <c r="EM126" s="137"/>
      <c r="EN126" s="17">
        <v>0</v>
      </c>
      <c r="EO126" s="137"/>
      <c r="EP126" s="17">
        <v>0</v>
      </c>
      <c r="EQ126" s="125"/>
      <c r="ER126" s="126"/>
      <c r="ES126" s="127"/>
      <c r="ET126" s="219">
        <f t="shared" si="47"/>
        <v>0</v>
      </c>
      <c r="EU126" s="125"/>
      <c r="EV126" s="126"/>
      <c r="EW126" s="127"/>
      <c r="EX126" s="220">
        <f>IFERROR((SUM($DN126:DR126)-SUM($BM126:$BQ126)+$DZ126+$ET126)," ")</f>
        <v>0</v>
      </c>
      <c r="EY126" s="119"/>
    </row>
    <row r="127" spans="1:155" ht="5.15" customHeight="1" x14ac:dyDescent="0.35">
      <c r="A127" s="115"/>
      <c r="B127" s="32"/>
      <c r="C127" s="46"/>
      <c r="D127" s="32"/>
      <c r="E127" s="32"/>
      <c r="F127" s="36"/>
      <c r="H127" s="29"/>
      <c r="I127" s="139"/>
      <c r="J127" s="139"/>
      <c r="K127" s="139"/>
      <c r="L127" s="139"/>
      <c r="M127" s="139"/>
      <c r="N127" s="139"/>
      <c r="O127" s="121"/>
      <c r="P127" s="140"/>
      <c r="Q127" s="141"/>
      <c r="R127" s="142"/>
      <c r="S127" s="139"/>
      <c r="T127" s="139"/>
      <c r="U127" s="139"/>
      <c r="V127" s="139"/>
      <c r="W127" s="139"/>
      <c r="X127" s="140"/>
      <c r="Y127" s="141"/>
      <c r="Z127" s="142"/>
      <c r="AA127" s="139"/>
      <c r="AB127" s="139"/>
      <c r="AC127" s="139"/>
      <c r="AD127" s="139"/>
      <c r="AE127" s="139"/>
      <c r="AF127" s="140"/>
      <c r="AG127" s="141"/>
      <c r="AH127" s="142"/>
      <c r="AI127" s="121"/>
      <c r="AJ127" s="139"/>
      <c r="AK127" s="121"/>
      <c r="AL127" s="139"/>
      <c r="AM127" s="121"/>
      <c r="AN127" s="140"/>
      <c r="AO127" s="141"/>
      <c r="AP127" s="142"/>
      <c r="AQ127" s="139"/>
      <c r="AR127" s="140"/>
      <c r="AS127" s="141"/>
      <c r="AT127" s="142"/>
      <c r="AU127" s="121"/>
      <c r="AV127" s="139"/>
      <c r="AW127" s="121"/>
      <c r="AX127" s="139"/>
      <c r="AY127" s="121"/>
      <c r="AZ127" s="139"/>
      <c r="BA127" s="121"/>
      <c r="BB127" s="36"/>
      <c r="BD127" s="29"/>
      <c r="BE127" s="143"/>
      <c r="BF127" s="143"/>
      <c r="BG127" s="143"/>
      <c r="BH127" s="143"/>
      <c r="BI127" s="143"/>
      <c r="BJ127" s="144"/>
      <c r="BK127" s="145"/>
      <c r="BL127" s="146"/>
      <c r="BM127" s="124"/>
      <c r="BN127" s="143"/>
      <c r="BO127" s="124"/>
      <c r="BP127" s="143"/>
      <c r="BQ127" s="124"/>
      <c r="BR127" s="36"/>
      <c r="BU127" s="92"/>
      <c r="BV127" s="92"/>
      <c r="BW127" s="92"/>
      <c r="BX127" s="92"/>
      <c r="BY127" s="92"/>
      <c r="BZ127" s="92"/>
      <c r="CA127" s="92"/>
      <c r="CB127" s="92"/>
      <c r="CC127" s="92"/>
      <c r="CG127" s="92"/>
      <c r="CH127" s="92"/>
      <c r="CI127" s="92"/>
      <c r="CJ127" s="92"/>
      <c r="CK127" s="92"/>
      <c r="CL127" s="92"/>
      <c r="CP127" s="32"/>
      <c r="CQ127" s="32"/>
      <c r="CR127" s="32"/>
      <c r="CS127" s="74"/>
      <c r="CT127" s="149"/>
      <c r="CU127" s="149"/>
      <c r="CV127" s="149"/>
      <c r="CW127" s="149"/>
      <c r="CX127" s="149"/>
      <c r="CY127" s="134"/>
      <c r="CZ127" s="216" t="str">
        <f>IF(O127&gt;0, ((CT127*#REF!)+(CV127*#REF!)+(CX127*#REF!)),"")</f>
        <v/>
      </c>
      <c r="DA127" s="151"/>
      <c r="DB127" s="149"/>
      <c r="DC127" s="149"/>
      <c r="DD127" s="149"/>
      <c r="DE127" s="149"/>
      <c r="DF127" s="149"/>
      <c r="DG127" s="134"/>
      <c r="DH127" s="40"/>
      <c r="DI127" s="40"/>
      <c r="DJ127" s="40"/>
      <c r="DK127" s="40"/>
      <c r="DL127" s="40"/>
      <c r="DM127" s="74"/>
      <c r="DN127" s="152"/>
      <c r="DO127" s="152"/>
      <c r="DP127" s="152"/>
      <c r="DQ127" s="152"/>
      <c r="DR127" s="152"/>
      <c r="DS127" s="136"/>
      <c r="DT127" s="218" t="str">
        <f t="shared" si="56"/>
        <v/>
      </c>
      <c r="DU127" s="218" t="str">
        <f t="shared" si="59"/>
        <v/>
      </c>
      <c r="DV127" s="145"/>
      <c r="DW127" s="146"/>
      <c r="DX127" s="143"/>
      <c r="DY127" s="143"/>
      <c r="DZ127" s="153"/>
      <c r="EA127" s="36"/>
      <c r="EC127" s="29"/>
      <c r="ED127" s="139"/>
      <c r="EE127" s="139"/>
      <c r="EF127" s="139"/>
      <c r="EG127" s="139"/>
      <c r="EH127" s="139"/>
      <c r="EI127" s="36"/>
      <c r="EK127" s="29"/>
      <c r="EL127" s="143"/>
      <c r="EM127" s="143"/>
      <c r="EN127" s="143"/>
      <c r="EO127" s="143"/>
      <c r="EP127" s="143"/>
      <c r="EQ127" s="144"/>
      <c r="ER127" s="145"/>
      <c r="ES127" s="146"/>
      <c r="ET127" s="163"/>
      <c r="EU127" s="144"/>
      <c r="EV127" s="145"/>
      <c r="EW127" s="146"/>
      <c r="EX127" s="155"/>
      <c r="EY127" s="36"/>
    </row>
    <row r="128" spans="1:155" s="92" customFormat="1" x14ac:dyDescent="0.35">
      <c r="A128" s="118"/>
      <c r="B128" s="46"/>
      <c r="C128" s="243" t="str">
        <f>IF(E128="","",C126+1)</f>
        <v/>
      </c>
      <c r="D128" s="46"/>
      <c r="E128" s="4"/>
      <c r="F128" s="119"/>
      <c r="H128" s="120"/>
      <c r="I128" s="15"/>
      <c r="J128" s="121"/>
      <c r="K128" s="15"/>
      <c r="L128" s="121"/>
      <c r="M128" s="15"/>
      <c r="N128" s="121"/>
      <c r="O128" s="209">
        <f t="shared" si="4"/>
        <v>0</v>
      </c>
      <c r="P128" s="122"/>
      <c r="Q128" s="40"/>
      <c r="R128" s="123"/>
      <c r="S128" s="15"/>
      <c r="T128" s="121"/>
      <c r="U128" s="15"/>
      <c r="V128" s="121"/>
      <c r="W128" s="15"/>
      <c r="X128" s="122"/>
      <c r="Y128" s="40"/>
      <c r="Z128" s="123"/>
      <c r="AA128" s="15"/>
      <c r="AB128" s="121"/>
      <c r="AC128" s="15"/>
      <c r="AD128" s="121"/>
      <c r="AE128" s="15"/>
      <c r="AF128" s="122"/>
      <c r="AG128" s="40"/>
      <c r="AH128" s="123"/>
      <c r="AI128" s="209">
        <f t="shared" si="5"/>
        <v>0</v>
      </c>
      <c r="AJ128" s="121"/>
      <c r="AK128" s="209">
        <f t="shared" si="6"/>
        <v>0</v>
      </c>
      <c r="AL128" s="121"/>
      <c r="AM128" s="209">
        <f>M128-W128+AE128</f>
        <v>0</v>
      </c>
      <c r="AN128" s="122"/>
      <c r="AO128" s="40"/>
      <c r="AP128" s="123"/>
      <c r="AQ128" s="15"/>
      <c r="AR128" s="122"/>
      <c r="AS128" s="40"/>
      <c r="AT128" s="123"/>
      <c r="AU128" s="209">
        <f t="shared" si="40"/>
        <v>0</v>
      </c>
      <c r="AV128" s="121"/>
      <c r="AW128" s="209">
        <f t="shared" si="48"/>
        <v>0</v>
      </c>
      <c r="AX128" s="121"/>
      <c r="AY128" s="209">
        <f t="shared" si="8"/>
        <v>0</v>
      </c>
      <c r="AZ128" s="121"/>
      <c r="BA128" s="209">
        <f>(SUM(AI128,AK128,AM128)-AQ128)</f>
        <v>0</v>
      </c>
      <c r="BB128" s="119"/>
      <c r="BD128" s="120"/>
      <c r="BE128" s="13">
        <v>0</v>
      </c>
      <c r="BF128" s="124"/>
      <c r="BG128" s="13">
        <v>0</v>
      </c>
      <c r="BH128" s="124"/>
      <c r="BI128" s="13">
        <v>0</v>
      </c>
      <c r="BJ128" s="125"/>
      <c r="BK128" s="126"/>
      <c r="BL128" s="127"/>
      <c r="BM128" s="210">
        <f>$BE128*$I128</f>
        <v>0</v>
      </c>
      <c r="BN128" s="124"/>
      <c r="BO128" s="210">
        <f>$BG128*$K128</f>
        <v>0</v>
      </c>
      <c r="BP128" s="124"/>
      <c r="BQ128" s="210">
        <f>$BI128*$M128</f>
        <v>0</v>
      </c>
      <c r="BR128" s="119"/>
      <c r="BU128" s="18"/>
      <c r="BV128" s="18"/>
      <c r="BW128" s="18"/>
      <c r="BX128" s="18"/>
      <c r="BY128" s="18"/>
      <c r="BZ128" s="18"/>
      <c r="CA128" s="18"/>
      <c r="CB128" s="18"/>
      <c r="CC128" s="18"/>
      <c r="CG128" s="18"/>
      <c r="CH128" s="18"/>
      <c r="CI128" s="18"/>
      <c r="CJ128" s="18"/>
      <c r="CK128" s="18"/>
      <c r="CL128" s="18"/>
      <c r="CP128" s="46"/>
      <c r="CQ128" s="46"/>
      <c r="CR128" s="46"/>
      <c r="CS128" s="130"/>
      <c r="CT128" s="209">
        <f t="shared" si="60"/>
        <v>0</v>
      </c>
      <c r="CU128" s="213">
        <f t="shared" si="60"/>
        <v>0</v>
      </c>
      <c r="CV128" s="209">
        <f t="shared" si="61"/>
        <v>0</v>
      </c>
      <c r="CW128" s="213">
        <f t="shared" si="61"/>
        <v>0</v>
      </c>
      <c r="CX128" s="214">
        <f t="shared" si="62"/>
        <v>0</v>
      </c>
      <c r="CY128" s="215">
        <f t="shared" si="62"/>
        <v>0</v>
      </c>
      <c r="CZ128" s="216" t="str">
        <f>IF(O128&gt;0, ((CT128*#REF!)+(CV128*#REF!)+(CX128*#REF!)),"")</f>
        <v/>
      </c>
      <c r="DA128" s="133"/>
      <c r="DB128" s="209">
        <f t="shared" si="41"/>
        <v>0</v>
      </c>
      <c r="DC128" s="131"/>
      <c r="DD128" s="209">
        <f t="shared" si="42"/>
        <v>0</v>
      </c>
      <c r="DE128" s="131"/>
      <c r="DF128" s="209">
        <f t="shared" si="43"/>
        <v>0</v>
      </c>
      <c r="DG128" s="134"/>
      <c r="DH128" s="216" t="str">
        <f t="shared" si="55"/>
        <v/>
      </c>
      <c r="DI128" s="216" t="e">
        <f t="shared" si="57"/>
        <v>#VALUE!</v>
      </c>
      <c r="DJ128" s="216">
        <f t="shared" si="58"/>
        <v>0</v>
      </c>
      <c r="DK128" s="40"/>
      <c r="DL128" s="40"/>
      <c r="DM128" s="130"/>
      <c r="DN128" s="217">
        <f t="shared" si="44"/>
        <v>0</v>
      </c>
      <c r="DO128" s="135"/>
      <c r="DP128" s="217">
        <f t="shared" si="45"/>
        <v>0</v>
      </c>
      <c r="DQ128" s="135"/>
      <c r="DR128" s="217">
        <f t="shared" si="46"/>
        <v>0</v>
      </c>
      <c r="DS128" s="136"/>
      <c r="DT128" s="218" t="str">
        <f t="shared" si="56"/>
        <v/>
      </c>
      <c r="DU128" s="218" t="str">
        <f t="shared" si="59"/>
        <v/>
      </c>
      <c r="DV128" s="126"/>
      <c r="DW128" s="127"/>
      <c r="DX128" s="124"/>
      <c r="DY128" s="124"/>
      <c r="DZ128" s="13"/>
      <c r="EA128" s="119"/>
      <c r="EC128" s="120"/>
      <c r="ED128" s="5"/>
      <c r="EE128" s="121"/>
      <c r="EF128" s="5"/>
      <c r="EG128" s="121"/>
      <c r="EH128" s="5"/>
      <c r="EI128" s="119"/>
      <c r="EK128" s="120"/>
      <c r="EL128" s="17">
        <v>0</v>
      </c>
      <c r="EM128" s="137"/>
      <c r="EN128" s="17">
        <v>0</v>
      </c>
      <c r="EO128" s="137"/>
      <c r="EP128" s="17">
        <v>0</v>
      </c>
      <c r="EQ128" s="125"/>
      <c r="ER128" s="126"/>
      <c r="ES128" s="127"/>
      <c r="ET128" s="219">
        <f t="shared" si="47"/>
        <v>0</v>
      </c>
      <c r="EU128" s="125"/>
      <c r="EV128" s="126"/>
      <c r="EW128" s="127"/>
      <c r="EX128" s="220">
        <f>IFERROR((SUM($DN128:DR128)-SUM($BM128:$BQ128)+$DZ128+$ET128)," ")</f>
        <v>0</v>
      </c>
      <c r="EY128" s="119"/>
    </row>
    <row r="129" spans="1:155" ht="5.15" customHeight="1" x14ac:dyDescent="0.35">
      <c r="A129" s="115"/>
      <c r="B129" s="32"/>
      <c r="C129" s="46"/>
      <c r="D129" s="32"/>
      <c r="E129" s="32"/>
      <c r="F129" s="36"/>
      <c r="H129" s="29"/>
      <c r="I129" s="139"/>
      <c r="J129" s="139"/>
      <c r="K129" s="139"/>
      <c r="L129" s="139"/>
      <c r="M129" s="139"/>
      <c r="N129" s="139"/>
      <c r="O129" s="121"/>
      <c r="P129" s="140"/>
      <c r="Q129" s="141"/>
      <c r="R129" s="142"/>
      <c r="S129" s="139"/>
      <c r="T129" s="139"/>
      <c r="U129" s="139"/>
      <c r="V129" s="139"/>
      <c r="W129" s="139"/>
      <c r="X129" s="140"/>
      <c r="Y129" s="141"/>
      <c r="Z129" s="142"/>
      <c r="AA129" s="139"/>
      <c r="AB129" s="139"/>
      <c r="AC129" s="139"/>
      <c r="AD129" s="139"/>
      <c r="AE129" s="139"/>
      <c r="AF129" s="140"/>
      <c r="AG129" s="141"/>
      <c r="AH129" s="142"/>
      <c r="AI129" s="121"/>
      <c r="AJ129" s="139"/>
      <c r="AK129" s="121"/>
      <c r="AL129" s="139"/>
      <c r="AM129" s="121"/>
      <c r="AN129" s="140"/>
      <c r="AO129" s="141"/>
      <c r="AP129" s="142"/>
      <c r="AQ129" s="139"/>
      <c r="AR129" s="140"/>
      <c r="AS129" s="141"/>
      <c r="AT129" s="142"/>
      <c r="AU129" s="121"/>
      <c r="AV129" s="139"/>
      <c r="AW129" s="121"/>
      <c r="AX129" s="139"/>
      <c r="AY129" s="121"/>
      <c r="AZ129" s="139"/>
      <c r="BA129" s="121"/>
      <c r="BB129" s="36"/>
      <c r="BD129" s="29"/>
      <c r="BE129" s="143"/>
      <c r="BF129" s="143"/>
      <c r="BG129" s="143"/>
      <c r="BH129" s="143"/>
      <c r="BI129" s="143"/>
      <c r="BJ129" s="144"/>
      <c r="BK129" s="145"/>
      <c r="BL129" s="146"/>
      <c r="BM129" s="124"/>
      <c r="BN129" s="143"/>
      <c r="BO129" s="124"/>
      <c r="BP129" s="143"/>
      <c r="BQ129" s="124"/>
      <c r="BR129" s="36"/>
      <c r="BU129" s="92"/>
      <c r="BV129" s="92"/>
      <c r="BW129" s="92"/>
      <c r="BX129" s="92"/>
      <c r="BY129" s="92"/>
      <c r="BZ129" s="92"/>
      <c r="CA129" s="92"/>
      <c r="CB129" s="92"/>
      <c r="CC129" s="92"/>
      <c r="CG129" s="92"/>
      <c r="CH129" s="92"/>
      <c r="CI129" s="92"/>
      <c r="CJ129" s="92"/>
      <c r="CK129" s="92"/>
      <c r="CL129" s="92"/>
      <c r="CP129" s="32"/>
      <c r="CQ129" s="32"/>
      <c r="CR129" s="32"/>
      <c r="CS129" s="74"/>
      <c r="CT129" s="149"/>
      <c r="CU129" s="149"/>
      <c r="CV129" s="149"/>
      <c r="CW129" s="149"/>
      <c r="CX129" s="149"/>
      <c r="CY129" s="134"/>
      <c r="CZ129" s="216" t="str">
        <f>IF(O129&gt;0, ((CT129*#REF!)+(CV129*#REF!)+(CX129*#REF!)),"")</f>
        <v/>
      </c>
      <c r="DA129" s="151"/>
      <c r="DB129" s="149"/>
      <c r="DC129" s="149"/>
      <c r="DD129" s="149"/>
      <c r="DE129" s="149"/>
      <c r="DF129" s="149"/>
      <c r="DG129" s="134"/>
      <c r="DH129" s="40"/>
      <c r="DI129" s="40"/>
      <c r="DJ129" s="40"/>
      <c r="DK129" s="40"/>
      <c r="DL129" s="40"/>
      <c r="DM129" s="74"/>
      <c r="DN129" s="152"/>
      <c r="DO129" s="152"/>
      <c r="DP129" s="152"/>
      <c r="DQ129" s="152"/>
      <c r="DR129" s="152"/>
      <c r="DS129" s="136"/>
      <c r="DT129" s="218" t="str">
        <f t="shared" si="56"/>
        <v/>
      </c>
      <c r="DU129" s="218" t="str">
        <f t="shared" si="59"/>
        <v/>
      </c>
      <c r="DV129" s="145"/>
      <c r="DW129" s="146"/>
      <c r="DX129" s="143"/>
      <c r="DY129" s="143"/>
      <c r="DZ129" s="153"/>
      <c r="EA129" s="36"/>
      <c r="EC129" s="29"/>
      <c r="ED129" s="139"/>
      <c r="EE129" s="139"/>
      <c r="EF129" s="139"/>
      <c r="EG129" s="139"/>
      <c r="EH129" s="139"/>
      <c r="EI129" s="36"/>
      <c r="EK129" s="29"/>
      <c r="EL129" s="143"/>
      <c r="EM129" s="143"/>
      <c r="EN129" s="143"/>
      <c r="EO129" s="143"/>
      <c r="EP129" s="143"/>
      <c r="EQ129" s="144"/>
      <c r="ER129" s="145"/>
      <c r="ES129" s="146"/>
      <c r="ET129" s="163"/>
      <c r="EU129" s="144"/>
      <c r="EV129" s="145"/>
      <c r="EW129" s="146"/>
      <c r="EX129" s="155"/>
      <c r="EY129" s="36"/>
    </row>
    <row r="130" spans="1:155" s="92" customFormat="1" x14ac:dyDescent="0.35">
      <c r="A130" s="118"/>
      <c r="B130" s="46"/>
      <c r="C130" s="243" t="str">
        <f>IF(E130="","",C128+1)</f>
        <v/>
      </c>
      <c r="D130" s="46"/>
      <c r="E130" s="4"/>
      <c r="F130" s="119"/>
      <c r="H130" s="120"/>
      <c r="I130" s="15"/>
      <c r="J130" s="121"/>
      <c r="K130" s="15"/>
      <c r="L130" s="121"/>
      <c r="M130" s="15"/>
      <c r="N130" s="121"/>
      <c r="O130" s="209">
        <f t="shared" si="4"/>
        <v>0</v>
      </c>
      <c r="P130" s="122"/>
      <c r="Q130" s="40"/>
      <c r="R130" s="123"/>
      <c r="S130" s="15"/>
      <c r="T130" s="121"/>
      <c r="U130" s="15"/>
      <c r="V130" s="121"/>
      <c r="W130" s="15"/>
      <c r="X130" s="122"/>
      <c r="Y130" s="40"/>
      <c r="Z130" s="123"/>
      <c r="AA130" s="15"/>
      <c r="AB130" s="121"/>
      <c r="AC130" s="15"/>
      <c r="AD130" s="121"/>
      <c r="AE130" s="15"/>
      <c r="AF130" s="122"/>
      <c r="AG130" s="40"/>
      <c r="AH130" s="123"/>
      <c r="AI130" s="209">
        <f t="shared" si="5"/>
        <v>0</v>
      </c>
      <c r="AJ130" s="121"/>
      <c r="AK130" s="209">
        <f t="shared" si="6"/>
        <v>0</v>
      </c>
      <c r="AL130" s="121"/>
      <c r="AM130" s="209">
        <f>M130-W130+AE130</f>
        <v>0</v>
      </c>
      <c r="AN130" s="122"/>
      <c r="AO130" s="40"/>
      <c r="AP130" s="123"/>
      <c r="AQ130" s="15"/>
      <c r="AR130" s="122"/>
      <c r="AS130" s="40"/>
      <c r="AT130" s="123"/>
      <c r="AU130" s="209">
        <f t="shared" si="40"/>
        <v>0</v>
      </c>
      <c r="AV130" s="121"/>
      <c r="AW130" s="209">
        <f t="shared" si="48"/>
        <v>0</v>
      </c>
      <c r="AX130" s="121"/>
      <c r="AY130" s="209">
        <f t="shared" si="8"/>
        <v>0</v>
      </c>
      <c r="AZ130" s="121"/>
      <c r="BA130" s="209">
        <f>(SUM(AI130,AK130,AM130)-AQ130)</f>
        <v>0</v>
      </c>
      <c r="BB130" s="119"/>
      <c r="BD130" s="120"/>
      <c r="BE130" s="13">
        <v>0</v>
      </c>
      <c r="BF130" s="124"/>
      <c r="BG130" s="13">
        <v>0</v>
      </c>
      <c r="BH130" s="124"/>
      <c r="BI130" s="13">
        <v>0</v>
      </c>
      <c r="BJ130" s="125"/>
      <c r="BK130" s="126"/>
      <c r="BL130" s="127"/>
      <c r="BM130" s="210">
        <f>$BE130*$I130</f>
        <v>0</v>
      </c>
      <c r="BN130" s="124"/>
      <c r="BO130" s="210">
        <f>$BG130*$K130</f>
        <v>0</v>
      </c>
      <c r="BP130" s="124"/>
      <c r="BQ130" s="210">
        <f>$BI130*$M130</f>
        <v>0</v>
      </c>
      <c r="BR130" s="119"/>
      <c r="BU130" s="18"/>
      <c r="BV130" s="18"/>
      <c r="BW130" s="18"/>
      <c r="BX130" s="18"/>
      <c r="BY130" s="18"/>
      <c r="BZ130" s="18"/>
      <c r="CA130" s="18"/>
      <c r="CB130" s="18"/>
      <c r="CC130" s="18"/>
      <c r="CG130" s="18"/>
      <c r="CH130" s="18"/>
      <c r="CI130" s="18"/>
      <c r="CJ130" s="18"/>
      <c r="CK130" s="18"/>
      <c r="CL130" s="18"/>
      <c r="CP130" s="46"/>
      <c r="CQ130" s="46"/>
      <c r="CR130" s="46"/>
      <c r="CS130" s="130"/>
      <c r="CT130" s="209">
        <f t="shared" si="60"/>
        <v>0</v>
      </c>
      <c r="CU130" s="213">
        <f t="shared" si="60"/>
        <v>0</v>
      </c>
      <c r="CV130" s="209">
        <f t="shared" si="61"/>
        <v>0</v>
      </c>
      <c r="CW130" s="213">
        <f t="shared" si="61"/>
        <v>0</v>
      </c>
      <c r="CX130" s="214">
        <f t="shared" si="62"/>
        <v>0</v>
      </c>
      <c r="CY130" s="215">
        <f t="shared" si="62"/>
        <v>0</v>
      </c>
      <c r="CZ130" s="216" t="str">
        <f>IF(O130&gt;0, ((CT130*#REF!)+(CV130*#REF!)+(CX130*#REF!)),"")</f>
        <v/>
      </c>
      <c r="DA130" s="133"/>
      <c r="DB130" s="209">
        <f t="shared" si="41"/>
        <v>0</v>
      </c>
      <c r="DC130" s="131"/>
      <c r="DD130" s="209">
        <f t="shared" si="42"/>
        <v>0</v>
      </c>
      <c r="DE130" s="131"/>
      <c r="DF130" s="209">
        <f t="shared" si="43"/>
        <v>0</v>
      </c>
      <c r="DG130" s="134"/>
      <c r="DH130" s="216" t="str">
        <f t="shared" si="55"/>
        <v/>
      </c>
      <c r="DI130" s="216" t="e">
        <f t="shared" si="57"/>
        <v>#VALUE!</v>
      </c>
      <c r="DJ130" s="216">
        <f t="shared" si="58"/>
        <v>0</v>
      </c>
      <c r="DK130" s="40"/>
      <c r="DL130" s="40"/>
      <c r="DM130" s="130"/>
      <c r="DN130" s="217">
        <f t="shared" si="44"/>
        <v>0</v>
      </c>
      <c r="DO130" s="135"/>
      <c r="DP130" s="217">
        <f t="shared" si="45"/>
        <v>0</v>
      </c>
      <c r="DQ130" s="135"/>
      <c r="DR130" s="217">
        <f t="shared" si="46"/>
        <v>0</v>
      </c>
      <c r="DS130" s="136"/>
      <c r="DT130" s="218" t="str">
        <f t="shared" si="56"/>
        <v/>
      </c>
      <c r="DU130" s="218" t="str">
        <f t="shared" si="59"/>
        <v/>
      </c>
      <c r="DV130" s="126"/>
      <c r="DW130" s="127"/>
      <c r="DX130" s="124"/>
      <c r="DY130" s="124"/>
      <c r="DZ130" s="13"/>
      <c r="EA130" s="119"/>
      <c r="EC130" s="120"/>
      <c r="ED130" s="5"/>
      <c r="EE130" s="121"/>
      <c r="EF130" s="5"/>
      <c r="EG130" s="121"/>
      <c r="EH130" s="5"/>
      <c r="EI130" s="119"/>
      <c r="EK130" s="120"/>
      <c r="EL130" s="17">
        <v>0</v>
      </c>
      <c r="EM130" s="137"/>
      <c r="EN130" s="17">
        <v>0</v>
      </c>
      <c r="EO130" s="137"/>
      <c r="EP130" s="17">
        <v>0</v>
      </c>
      <c r="EQ130" s="125"/>
      <c r="ER130" s="126"/>
      <c r="ES130" s="127"/>
      <c r="ET130" s="219">
        <f t="shared" si="47"/>
        <v>0</v>
      </c>
      <c r="EU130" s="125"/>
      <c r="EV130" s="126"/>
      <c r="EW130" s="127"/>
      <c r="EX130" s="220">
        <f>IFERROR((SUM($DN130:DR130)-SUM($BM130:$BQ130)+$DZ130+$ET130)," ")</f>
        <v>0</v>
      </c>
      <c r="EY130" s="119"/>
    </row>
    <row r="131" spans="1:155" ht="5.15" customHeight="1" x14ac:dyDescent="0.35">
      <c r="A131" s="115"/>
      <c r="B131" s="32"/>
      <c r="C131" s="46"/>
      <c r="D131" s="32"/>
      <c r="E131" s="32"/>
      <c r="F131" s="36"/>
      <c r="H131" s="29"/>
      <c r="I131" s="139"/>
      <c r="J131" s="139"/>
      <c r="K131" s="139"/>
      <c r="L131" s="139"/>
      <c r="M131" s="139"/>
      <c r="N131" s="139"/>
      <c r="O131" s="121"/>
      <c r="P131" s="140"/>
      <c r="Q131" s="141"/>
      <c r="R131" s="142"/>
      <c r="S131" s="139"/>
      <c r="T131" s="139"/>
      <c r="U131" s="139"/>
      <c r="V131" s="139"/>
      <c r="W131" s="139"/>
      <c r="X131" s="140"/>
      <c r="Y131" s="141"/>
      <c r="Z131" s="142"/>
      <c r="AA131" s="139"/>
      <c r="AB131" s="139"/>
      <c r="AC131" s="139"/>
      <c r="AD131" s="139"/>
      <c r="AE131" s="139"/>
      <c r="AF131" s="140"/>
      <c r="AG131" s="141"/>
      <c r="AH131" s="142"/>
      <c r="AI131" s="121"/>
      <c r="AJ131" s="139"/>
      <c r="AK131" s="121"/>
      <c r="AL131" s="139"/>
      <c r="AM131" s="121"/>
      <c r="AN131" s="140"/>
      <c r="AO131" s="141"/>
      <c r="AP131" s="142"/>
      <c r="AQ131" s="139"/>
      <c r="AR131" s="140"/>
      <c r="AS131" s="141"/>
      <c r="AT131" s="142"/>
      <c r="AU131" s="121"/>
      <c r="AV131" s="139"/>
      <c r="AW131" s="121"/>
      <c r="AX131" s="139"/>
      <c r="AY131" s="121"/>
      <c r="AZ131" s="139"/>
      <c r="BA131" s="121"/>
      <c r="BB131" s="36"/>
      <c r="BD131" s="29"/>
      <c r="BE131" s="143"/>
      <c r="BF131" s="143"/>
      <c r="BG131" s="143"/>
      <c r="BH131" s="143"/>
      <c r="BI131" s="143"/>
      <c r="BJ131" s="144"/>
      <c r="BK131" s="145"/>
      <c r="BL131" s="146"/>
      <c r="BM131" s="124"/>
      <c r="BN131" s="143"/>
      <c r="BO131" s="124"/>
      <c r="BP131" s="143"/>
      <c r="BQ131" s="124"/>
      <c r="BR131" s="36"/>
      <c r="BU131" s="92"/>
      <c r="BV131" s="92"/>
      <c r="BW131" s="92"/>
      <c r="BX131" s="92"/>
      <c r="BY131" s="92"/>
      <c r="BZ131" s="92"/>
      <c r="CA131" s="92"/>
      <c r="CB131" s="92"/>
      <c r="CC131" s="92"/>
      <c r="CG131" s="92"/>
      <c r="CH131" s="92"/>
      <c r="CI131" s="92"/>
      <c r="CJ131" s="92"/>
      <c r="CK131" s="92"/>
      <c r="CL131" s="92"/>
      <c r="CP131" s="32"/>
      <c r="CQ131" s="32"/>
      <c r="CR131" s="32"/>
      <c r="CS131" s="74"/>
      <c r="CT131" s="149"/>
      <c r="CU131" s="149"/>
      <c r="CV131" s="149"/>
      <c r="CW131" s="149"/>
      <c r="CX131" s="149"/>
      <c r="CY131" s="134"/>
      <c r="CZ131" s="216" t="str">
        <f>IF(O131&gt;0, ((CT131*#REF!)+(CV131*#REF!)+(CX131*#REF!)),"")</f>
        <v/>
      </c>
      <c r="DA131" s="151"/>
      <c r="DB131" s="149"/>
      <c r="DC131" s="149"/>
      <c r="DD131" s="149"/>
      <c r="DE131" s="149"/>
      <c r="DF131" s="149"/>
      <c r="DG131" s="134"/>
      <c r="DH131" s="40"/>
      <c r="DI131" s="40"/>
      <c r="DJ131" s="40"/>
      <c r="DK131" s="40"/>
      <c r="DL131" s="40"/>
      <c r="DM131" s="74"/>
      <c r="DN131" s="152"/>
      <c r="DO131" s="152"/>
      <c r="DP131" s="152"/>
      <c r="DQ131" s="152"/>
      <c r="DR131" s="152"/>
      <c r="DS131" s="136"/>
      <c r="DT131" s="218" t="str">
        <f t="shared" si="56"/>
        <v/>
      </c>
      <c r="DU131" s="218" t="str">
        <f t="shared" si="59"/>
        <v/>
      </c>
      <c r="DV131" s="145"/>
      <c r="DW131" s="146"/>
      <c r="DX131" s="143"/>
      <c r="DY131" s="143"/>
      <c r="DZ131" s="153"/>
      <c r="EA131" s="36"/>
      <c r="EC131" s="29"/>
      <c r="ED131" s="139"/>
      <c r="EE131" s="139"/>
      <c r="EF131" s="139"/>
      <c r="EG131" s="139"/>
      <c r="EH131" s="139"/>
      <c r="EI131" s="36"/>
      <c r="EK131" s="29"/>
      <c r="EL131" s="143"/>
      <c r="EM131" s="143"/>
      <c r="EN131" s="143"/>
      <c r="EO131" s="143"/>
      <c r="EP131" s="143"/>
      <c r="EQ131" s="144"/>
      <c r="ER131" s="145"/>
      <c r="ES131" s="146"/>
      <c r="ET131" s="163"/>
      <c r="EU131" s="144"/>
      <c r="EV131" s="145"/>
      <c r="EW131" s="146"/>
      <c r="EX131" s="155"/>
      <c r="EY131" s="36"/>
    </row>
    <row r="132" spans="1:155" s="92" customFormat="1" x14ac:dyDescent="0.35">
      <c r="A132" s="118"/>
      <c r="B132" s="46"/>
      <c r="C132" s="243" t="str">
        <f>IF(E132="","",C130+1)</f>
        <v/>
      </c>
      <c r="D132" s="46"/>
      <c r="E132" s="4"/>
      <c r="F132" s="119"/>
      <c r="H132" s="120"/>
      <c r="I132" s="15"/>
      <c r="J132" s="121"/>
      <c r="K132" s="15"/>
      <c r="L132" s="121"/>
      <c r="M132" s="15"/>
      <c r="N132" s="121"/>
      <c r="O132" s="209">
        <f t="shared" si="4"/>
        <v>0</v>
      </c>
      <c r="P132" s="122"/>
      <c r="Q132" s="40"/>
      <c r="R132" s="123"/>
      <c r="S132" s="15"/>
      <c r="T132" s="121"/>
      <c r="U132" s="15"/>
      <c r="V132" s="121"/>
      <c r="W132" s="15"/>
      <c r="X132" s="122"/>
      <c r="Y132" s="40"/>
      <c r="Z132" s="123"/>
      <c r="AA132" s="15"/>
      <c r="AB132" s="121"/>
      <c r="AC132" s="15"/>
      <c r="AD132" s="121"/>
      <c r="AE132" s="15"/>
      <c r="AF132" s="122"/>
      <c r="AG132" s="40"/>
      <c r="AH132" s="123"/>
      <c r="AI132" s="209">
        <f t="shared" si="5"/>
        <v>0</v>
      </c>
      <c r="AJ132" s="121"/>
      <c r="AK132" s="209">
        <f t="shared" si="6"/>
        <v>0</v>
      </c>
      <c r="AL132" s="121"/>
      <c r="AM132" s="209">
        <f>M132-W132+AE132</f>
        <v>0</v>
      </c>
      <c r="AN132" s="122"/>
      <c r="AO132" s="40"/>
      <c r="AP132" s="123"/>
      <c r="AQ132" s="15"/>
      <c r="AR132" s="122"/>
      <c r="AS132" s="40"/>
      <c r="AT132" s="123"/>
      <c r="AU132" s="209">
        <f t="shared" si="40"/>
        <v>0</v>
      </c>
      <c r="AV132" s="121"/>
      <c r="AW132" s="209">
        <f t="shared" si="48"/>
        <v>0</v>
      </c>
      <c r="AX132" s="121"/>
      <c r="AY132" s="209">
        <f t="shared" si="8"/>
        <v>0</v>
      </c>
      <c r="AZ132" s="121"/>
      <c r="BA132" s="209">
        <f>(SUM(AI132,AK132,AM132)-AQ132)</f>
        <v>0</v>
      </c>
      <c r="BB132" s="119"/>
      <c r="BD132" s="120"/>
      <c r="BE132" s="13">
        <v>0</v>
      </c>
      <c r="BF132" s="124"/>
      <c r="BG132" s="13">
        <v>0</v>
      </c>
      <c r="BH132" s="124"/>
      <c r="BI132" s="13">
        <v>0</v>
      </c>
      <c r="BJ132" s="125"/>
      <c r="BK132" s="126"/>
      <c r="BL132" s="127"/>
      <c r="BM132" s="210">
        <f>$BE132*$I132</f>
        <v>0</v>
      </c>
      <c r="BN132" s="124"/>
      <c r="BO132" s="210">
        <f>$BG132*$K132</f>
        <v>0</v>
      </c>
      <c r="BP132" s="124"/>
      <c r="BQ132" s="210">
        <f>$BI132*$M132</f>
        <v>0</v>
      </c>
      <c r="BR132" s="119"/>
      <c r="BU132" s="18"/>
      <c r="BV132" s="18"/>
      <c r="BW132" s="18"/>
      <c r="BX132" s="18"/>
      <c r="BY132" s="18"/>
      <c r="BZ132" s="18"/>
      <c r="CA132" s="18"/>
      <c r="CB132" s="18"/>
      <c r="CC132" s="18"/>
      <c r="CG132" s="18"/>
      <c r="CH132" s="18"/>
      <c r="CI132" s="18"/>
      <c r="CJ132" s="18"/>
      <c r="CK132" s="18"/>
      <c r="CL132" s="18"/>
      <c r="CP132" s="46"/>
      <c r="CQ132" s="46"/>
      <c r="CR132" s="46"/>
      <c r="CS132" s="130"/>
      <c r="CT132" s="209">
        <f t="shared" si="60"/>
        <v>0</v>
      </c>
      <c r="CU132" s="213">
        <f t="shared" si="60"/>
        <v>0</v>
      </c>
      <c r="CV132" s="209">
        <f t="shared" si="61"/>
        <v>0</v>
      </c>
      <c r="CW132" s="213">
        <f t="shared" si="61"/>
        <v>0</v>
      </c>
      <c r="CX132" s="214">
        <f t="shared" si="62"/>
        <v>0</v>
      </c>
      <c r="CY132" s="215">
        <f t="shared" si="62"/>
        <v>0</v>
      </c>
      <c r="CZ132" s="216" t="str">
        <f>IF(O132&gt;0, ((CT132*#REF!)+(CV132*#REF!)+(CX132*#REF!)),"")</f>
        <v/>
      </c>
      <c r="DA132" s="133"/>
      <c r="DB132" s="209">
        <f t="shared" si="41"/>
        <v>0</v>
      </c>
      <c r="DC132" s="131"/>
      <c r="DD132" s="209">
        <f t="shared" si="42"/>
        <v>0</v>
      </c>
      <c r="DE132" s="131"/>
      <c r="DF132" s="209">
        <f t="shared" si="43"/>
        <v>0</v>
      </c>
      <c r="DG132" s="134"/>
      <c r="DH132" s="216" t="str">
        <f t="shared" si="55"/>
        <v/>
      </c>
      <c r="DI132" s="216" t="e">
        <f t="shared" si="57"/>
        <v>#VALUE!</v>
      </c>
      <c r="DJ132" s="216">
        <f t="shared" si="58"/>
        <v>0</v>
      </c>
      <c r="DK132" s="40"/>
      <c r="DL132" s="40"/>
      <c r="DM132" s="130"/>
      <c r="DN132" s="217">
        <f t="shared" si="44"/>
        <v>0</v>
      </c>
      <c r="DO132" s="135"/>
      <c r="DP132" s="217">
        <f t="shared" si="45"/>
        <v>0</v>
      </c>
      <c r="DQ132" s="135"/>
      <c r="DR132" s="217">
        <f t="shared" si="46"/>
        <v>0</v>
      </c>
      <c r="DS132" s="136"/>
      <c r="DT132" s="218" t="str">
        <f t="shared" si="56"/>
        <v/>
      </c>
      <c r="DU132" s="218" t="str">
        <f t="shared" si="59"/>
        <v/>
      </c>
      <c r="DV132" s="126"/>
      <c r="DW132" s="127"/>
      <c r="DX132" s="124"/>
      <c r="DY132" s="124"/>
      <c r="DZ132" s="13"/>
      <c r="EA132" s="119"/>
      <c r="EC132" s="120"/>
      <c r="ED132" s="5"/>
      <c r="EE132" s="121"/>
      <c r="EF132" s="5"/>
      <c r="EG132" s="121"/>
      <c r="EH132" s="5"/>
      <c r="EI132" s="119"/>
      <c r="EK132" s="120"/>
      <c r="EL132" s="17">
        <v>0</v>
      </c>
      <c r="EM132" s="137"/>
      <c r="EN132" s="17">
        <v>0</v>
      </c>
      <c r="EO132" s="137"/>
      <c r="EP132" s="17">
        <v>0</v>
      </c>
      <c r="EQ132" s="125"/>
      <c r="ER132" s="126"/>
      <c r="ES132" s="127"/>
      <c r="ET132" s="219">
        <f t="shared" si="47"/>
        <v>0</v>
      </c>
      <c r="EU132" s="125"/>
      <c r="EV132" s="126"/>
      <c r="EW132" s="127"/>
      <c r="EX132" s="220">
        <f>IFERROR((SUM($DN132:DR132)-SUM($BM132:$BQ132)+$DZ132+$ET132)," ")</f>
        <v>0</v>
      </c>
      <c r="EY132" s="119"/>
    </row>
    <row r="133" spans="1:155" ht="5.15" customHeight="1" x14ac:dyDescent="0.35">
      <c r="A133" s="115"/>
      <c r="B133" s="32"/>
      <c r="C133" s="46"/>
      <c r="D133" s="32"/>
      <c r="E133" s="32"/>
      <c r="F133" s="36"/>
      <c r="H133" s="29"/>
      <c r="I133" s="139"/>
      <c r="J133" s="139"/>
      <c r="K133" s="139"/>
      <c r="L133" s="139"/>
      <c r="M133" s="139"/>
      <c r="N133" s="139"/>
      <c r="O133" s="121"/>
      <c r="P133" s="140"/>
      <c r="Q133" s="141"/>
      <c r="R133" s="142"/>
      <c r="S133" s="139"/>
      <c r="T133" s="139"/>
      <c r="U133" s="139"/>
      <c r="V133" s="139"/>
      <c r="W133" s="139"/>
      <c r="X133" s="140"/>
      <c r="Y133" s="141"/>
      <c r="Z133" s="142"/>
      <c r="AA133" s="139"/>
      <c r="AB133" s="139"/>
      <c r="AC133" s="139"/>
      <c r="AD133" s="139"/>
      <c r="AE133" s="139"/>
      <c r="AF133" s="140"/>
      <c r="AG133" s="141"/>
      <c r="AH133" s="142"/>
      <c r="AI133" s="121"/>
      <c r="AJ133" s="139"/>
      <c r="AK133" s="121"/>
      <c r="AL133" s="139"/>
      <c r="AM133" s="121"/>
      <c r="AN133" s="140"/>
      <c r="AO133" s="141"/>
      <c r="AP133" s="142"/>
      <c r="AQ133" s="139"/>
      <c r="AR133" s="140"/>
      <c r="AS133" s="141"/>
      <c r="AT133" s="142"/>
      <c r="AU133" s="121"/>
      <c r="AV133" s="139"/>
      <c r="AW133" s="121"/>
      <c r="AX133" s="139"/>
      <c r="AY133" s="121"/>
      <c r="AZ133" s="139"/>
      <c r="BA133" s="121"/>
      <c r="BB133" s="36"/>
      <c r="BD133" s="29"/>
      <c r="BE133" s="143"/>
      <c r="BF133" s="143"/>
      <c r="BG133" s="143"/>
      <c r="BH133" s="143"/>
      <c r="BI133" s="143"/>
      <c r="BJ133" s="144"/>
      <c r="BK133" s="145"/>
      <c r="BL133" s="146"/>
      <c r="BM133" s="124"/>
      <c r="BN133" s="143"/>
      <c r="BO133" s="124"/>
      <c r="BP133" s="143"/>
      <c r="BQ133" s="124"/>
      <c r="BR133" s="36"/>
      <c r="BU133" s="92"/>
      <c r="BV133" s="92"/>
      <c r="BW133" s="92"/>
      <c r="BX133" s="92"/>
      <c r="BY133" s="92"/>
      <c r="BZ133" s="92"/>
      <c r="CA133" s="92"/>
      <c r="CB133" s="92"/>
      <c r="CC133" s="92"/>
      <c r="CG133" s="92"/>
      <c r="CH133" s="92"/>
      <c r="CI133" s="92"/>
      <c r="CJ133" s="92"/>
      <c r="CK133" s="92"/>
      <c r="CL133" s="92"/>
      <c r="CP133" s="32"/>
      <c r="CQ133" s="32"/>
      <c r="CR133" s="32"/>
      <c r="CS133" s="74"/>
      <c r="CT133" s="149"/>
      <c r="CU133" s="149"/>
      <c r="CV133" s="149"/>
      <c r="CW133" s="149"/>
      <c r="CX133" s="149"/>
      <c r="CY133" s="134"/>
      <c r="CZ133" s="216" t="str">
        <f>IF(O133&gt;0, ((CT133*#REF!)+(CV133*#REF!)+(CX133*#REF!)),"")</f>
        <v/>
      </c>
      <c r="DA133" s="151"/>
      <c r="DB133" s="149"/>
      <c r="DC133" s="149"/>
      <c r="DD133" s="149"/>
      <c r="DE133" s="149"/>
      <c r="DF133" s="149"/>
      <c r="DG133" s="134"/>
      <c r="DH133" s="40"/>
      <c r="DI133" s="40"/>
      <c r="DJ133" s="40"/>
      <c r="DK133" s="40"/>
      <c r="DL133" s="40"/>
      <c r="DM133" s="74"/>
      <c r="DN133" s="152"/>
      <c r="DO133" s="152"/>
      <c r="DP133" s="152"/>
      <c r="DQ133" s="152"/>
      <c r="DR133" s="152"/>
      <c r="DS133" s="136"/>
      <c r="DT133" s="218" t="str">
        <f t="shared" si="56"/>
        <v/>
      </c>
      <c r="DU133" s="218" t="str">
        <f t="shared" si="59"/>
        <v/>
      </c>
      <c r="DV133" s="145"/>
      <c r="DW133" s="146"/>
      <c r="DX133" s="143"/>
      <c r="DY133" s="143"/>
      <c r="DZ133" s="153"/>
      <c r="EA133" s="36"/>
      <c r="EC133" s="29"/>
      <c r="ED133" s="139"/>
      <c r="EE133" s="139"/>
      <c r="EF133" s="139"/>
      <c r="EG133" s="139"/>
      <c r="EH133" s="139"/>
      <c r="EI133" s="36"/>
      <c r="EK133" s="29"/>
      <c r="EL133" s="143"/>
      <c r="EM133" s="143"/>
      <c r="EN133" s="143"/>
      <c r="EO133" s="143"/>
      <c r="EP133" s="143"/>
      <c r="EQ133" s="144"/>
      <c r="ER133" s="145"/>
      <c r="ES133" s="146"/>
      <c r="ET133" s="163"/>
      <c r="EU133" s="144"/>
      <c r="EV133" s="145"/>
      <c r="EW133" s="146"/>
      <c r="EX133" s="155"/>
      <c r="EY133" s="36"/>
    </row>
    <row r="134" spans="1:155" s="92" customFormat="1" x14ac:dyDescent="0.35">
      <c r="A134" s="118"/>
      <c r="B134" s="46"/>
      <c r="C134" s="243" t="str">
        <f>IF(E134="","",C132+1)</f>
        <v/>
      </c>
      <c r="D134" s="46"/>
      <c r="E134" s="4"/>
      <c r="F134" s="119"/>
      <c r="H134" s="120"/>
      <c r="I134" s="15"/>
      <c r="J134" s="121"/>
      <c r="K134" s="15"/>
      <c r="L134" s="121"/>
      <c r="M134" s="15"/>
      <c r="N134" s="121"/>
      <c r="O134" s="209">
        <f t="shared" si="4"/>
        <v>0</v>
      </c>
      <c r="P134" s="122"/>
      <c r="Q134" s="40"/>
      <c r="R134" s="123"/>
      <c r="S134" s="15"/>
      <c r="T134" s="121"/>
      <c r="U134" s="15"/>
      <c r="V134" s="121"/>
      <c r="W134" s="15"/>
      <c r="X134" s="122"/>
      <c r="Y134" s="40"/>
      <c r="Z134" s="123"/>
      <c r="AA134" s="15"/>
      <c r="AB134" s="121"/>
      <c r="AC134" s="15"/>
      <c r="AD134" s="121"/>
      <c r="AE134" s="15"/>
      <c r="AF134" s="122"/>
      <c r="AG134" s="40"/>
      <c r="AH134" s="123"/>
      <c r="AI134" s="209">
        <f t="shared" si="5"/>
        <v>0</v>
      </c>
      <c r="AJ134" s="121"/>
      <c r="AK134" s="209">
        <f t="shared" si="6"/>
        <v>0</v>
      </c>
      <c r="AL134" s="121"/>
      <c r="AM134" s="209">
        <f>M134-W134+AE134</f>
        <v>0</v>
      </c>
      <c r="AN134" s="122"/>
      <c r="AO134" s="40"/>
      <c r="AP134" s="123"/>
      <c r="AQ134" s="15"/>
      <c r="AR134" s="122"/>
      <c r="AS134" s="40"/>
      <c r="AT134" s="123"/>
      <c r="AU134" s="209">
        <f t="shared" si="40"/>
        <v>0</v>
      </c>
      <c r="AV134" s="121"/>
      <c r="AW134" s="209">
        <f t="shared" si="48"/>
        <v>0</v>
      </c>
      <c r="AX134" s="121"/>
      <c r="AY134" s="209">
        <f t="shared" si="8"/>
        <v>0</v>
      </c>
      <c r="AZ134" s="121"/>
      <c r="BA134" s="209">
        <f>(SUM(AI134,AK134,AM134)-AQ134)</f>
        <v>0</v>
      </c>
      <c r="BB134" s="119"/>
      <c r="BD134" s="120"/>
      <c r="BE134" s="13">
        <v>0</v>
      </c>
      <c r="BF134" s="124"/>
      <c r="BG134" s="13">
        <v>0</v>
      </c>
      <c r="BH134" s="124"/>
      <c r="BI134" s="13">
        <v>0</v>
      </c>
      <c r="BJ134" s="125"/>
      <c r="BK134" s="126"/>
      <c r="BL134" s="127"/>
      <c r="BM134" s="210">
        <f>$BE134*$I134</f>
        <v>0</v>
      </c>
      <c r="BN134" s="124"/>
      <c r="BO134" s="210">
        <f>$BG134*$K134</f>
        <v>0</v>
      </c>
      <c r="BP134" s="124"/>
      <c r="BQ134" s="210">
        <f>$BI134*$M134</f>
        <v>0</v>
      </c>
      <c r="BR134" s="119"/>
      <c r="BU134" s="18"/>
      <c r="BV134" s="18"/>
      <c r="BW134" s="18"/>
      <c r="BX134" s="18"/>
      <c r="BY134" s="18"/>
      <c r="BZ134" s="18"/>
      <c r="CA134" s="18"/>
      <c r="CB134" s="18"/>
      <c r="CC134" s="18"/>
      <c r="CG134" s="18"/>
      <c r="CH134" s="18"/>
      <c r="CI134" s="18"/>
      <c r="CJ134" s="18"/>
      <c r="CK134" s="18"/>
      <c r="CL134" s="18"/>
      <c r="CP134" s="46"/>
      <c r="CQ134" s="46"/>
      <c r="CR134" s="46"/>
      <c r="CS134" s="130"/>
      <c r="CT134" s="209">
        <f t="shared" si="60"/>
        <v>0</v>
      </c>
      <c r="CU134" s="213">
        <f t="shared" si="60"/>
        <v>0</v>
      </c>
      <c r="CV134" s="209">
        <f t="shared" si="61"/>
        <v>0</v>
      </c>
      <c r="CW134" s="213">
        <f t="shared" si="61"/>
        <v>0</v>
      </c>
      <c r="CX134" s="214">
        <f t="shared" si="62"/>
        <v>0</v>
      </c>
      <c r="CY134" s="215">
        <f t="shared" si="62"/>
        <v>0</v>
      </c>
      <c r="CZ134" s="216" t="str">
        <f>IF(O134&gt;0, ((CT134*#REF!)+(CV134*#REF!)+(CX134*#REF!)),"")</f>
        <v/>
      </c>
      <c r="DA134" s="133"/>
      <c r="DB134" s="209">
        <f t="shared" si="41"/>
        <v>0</v>
      </c>
      <c r="DC134" s="131"/>
      <c r="DD134" s="209">
        <f t="shared" si="42"/>
        <v>0</v>
      </c>
      <c r="DE134" s="131"/>
      <c r="DF134" s="209">
        <f t="shared" si="43"/>
        <v>0</v>
      </c>
      <c r="DG134" s="134"/>
      <c r="DH134" s="216" t="str">
        <f t="shared" si="55"/>
        <v/>
      </c>
      <c r="DI134" s="216" t="e">
        <f t="shared" si="57"/>
        <v>#VALUE!</v>
      </c>
      <c r="DJ134" s="216">
        <f t="shared" si="58"/>
        <v>0</v>
      </c>
      <c r="DK134" s="40"/>
      <c r="DL134" s="40"/>
      <c r="DM134" s="130"/>
      <c r="DN134" s="217">
        <f t="shared" si="44"/>
        <v>0</v>
      </c>
      <c r="DO134" s="135"/>
      <c r="DP134" s="217">
        <f t="shared" si="45"/>
        <v>0</v>
      </c>
      <c r="DQ134" s="135"/>
      <c r="DR134" s="217">
        <f t="shared" si="46"/>
        <v>0</v>
      </c>
      <c r="DS134" s="136"/>
      <c r="DT134" s="218" t="str">
        <f t="shared" si="56"/>
        <v/>
      </c>
      <c r="DU134" s="218" t="str">
        <f t="shared" si="59"/>
        <v/>
      </c>
      <c r="DV134" s="126"/>
      <c r="DW134" s="127"/>
      <c r="DX134" s="124"/>
      <c r="DY134" s="124"/>
      <c r="DZ134" s="13"/>
      <c r="EA134" s="119"/>
      <c r="EC134" s="120"/>
      <c r="ED134" s="5"/>
      <c r="EE134" s="121"/>
      <c r="EF134" s="5"/>
      <c r="EG134" s="121"/>
      <c r="EH134" s="5"/>
      <c r="EI134" s="119"/>
      <c r="EK134" s="120"/>
      <c r="EL134" s="17">
        <v>0</v>
      </c>
      <c r="EM134" s="137"/>
      <c r="EN134" s="17">
        <v>0</v>
      </c>
      <c r="EO134" s="137"/>
      <c r="EP134" s="17">
        <v>0</v>
      </c>
      <c r="EQ134" s="125"/>
      <c r="ER134" s="126"/>
      <c r="ES134" s="127"/>
      <c r="ET134" s="219">
        <f t="shared" si="47"/>
        <v>0</v>
      </c>
      <c r="EU134" s="125"/>
      <c r="EV134" s="126"/>
      <c r="EW134" s="127"/>
      <c r="EX134" s="220">
        <f>IFERROR((SUM($DN134:DR134)-SUM($BM134:$BQ134)+$DZ134+$ET134)," ")</f>
        <v>0</v>
      </c>
      <c r="EY134" s="119"/>
    </row>
    <row r="135" spans="1:155" ht="5.15" customHeight="1" x14ac:dyDescent="0.35">
      <c r="A135" s="115"/>
      <c r="B135" s="32"/>
      <c r="C135" s="46"/>
      <c r="D135" s="32"/>
      <c r="E135" s="32"/>
      <c r="F135" s="36"/>
      <c r="H135" s="29"/>
      <c r="I135" s="139"/>
      <c r="J135" s="139"/>
      <c r="K135" s="139"/>
      <c r="L135" s="139"/>
      <c r="M135" s="139"/>
      <c r="N135" s="139"/>
      <c r="O135" s="121"/>
      <c r="P135" s="140"/>
      <c r="Q135" s="141"/>
      <c r="R135" s="142"/>
      <c r="S135" s="139"/>
      <c r="T135" s="139"/>
      <c r="U135" s="139"/>
      <c r="V135" s="139"/>
      <c r="W135" s="139"/>
      <c r="X135" s="140"/>
      <c r="Y135" s="141"/>
      <c r="Z135" s="142"/>
      <c r="AA135" s="139"/>
      <c r="AB135" s="139"/>
      <c r="AC135" s="139"/>
      <c r="AD135" s="139"/>
      <c r="AE135" s="139"/>
      <c r="AF135" s="140"/>
      <c r="AG135" s="141"/>
      <c r="AH135" s="142"/>
      <c r="AI135" s="121"/>
      <c r="AJ135" s="139"/>
      <c r="AK135" s="121"/>
      <c r="AL135" s="139"/>
      <c r="AM135" s="121"/>
      <c r="AN135" s="140"/>
      <c r="AO135" s="141"/>
      <c r="AP135" s="142"/>
      <c r="AQ135" s="139"/>
      <c r="AR135" s="140"/>
      <c r="AS135" s="141"/>
      <c r="AT135" s="142"/>
      <c r="AU135" s="121"/>
      <c r="AV135" s="139"/>
      <c r="AW135" s="121"/>
      <c r="AX135" s="139"/>
      <c r="AY135" s="121"/>
      <c r="AZ135" s="139"/>
      <c r="BA135" s="121"/>
      <c r="BB135" s="36"/>
      <c r="BD135" s="29"/>
      <c r="BE135" s="143"/>
      <c r="BF135" s="143"/>
      <c r="BG135" s="143"/>
      <c r="BH135" s="143"/>
      <c r="BI135" s="143"/>
      <c r="BJ135" s="144"/>
      <c r="BK135" s="145"/>
      <c r="BL135" s="146"/>
      <c r="BM135" s="124"/>
      <c r="BN135" s="143"/>
      <c r="BO135" s="124"/>
      <c r="BP135" s="143"/>
      <c r="BQ135" s="124"/>
      <c r="BR135" s="36"/>
      <c r="BU135" s="92"/>
      <c r="BV135" s="92"/>
      <c r="BW135" s="92"/>
      <c r="BX135" s="92"/>
      <c r="BY135" s="92"/>
      <c r="BZ135" s="92"/>
      <c r="CA135" s="92"/>
      <c r="CB135" s="92"/>
      <c r="CC135" s="92"/>
      <c r="CD135" s="174"/>
      <c r="CG135" s="92"/>
      <c r="CH135" s="92"/>
      <c r="CI135" s="92"/>
      <c r="CJ135" s="92"/>
      <c r="CK135" s="92"/>
      <c r="CL135" s="92"/>
      <c r="CP135" s="32"/>
      <c r="CQ135" s="32"/>
      <c r="CR135" s="32"/>
      <c r="CS135" s="74"/>
      <c r="CT135" s="149"/>
      <c r="CU135" s="149"/>
      <c r="CV135" s="149"/>
      <c r="CW135" s="149"/>
      <c r="CX135" s="149"/>
      <c r="CY135" s="134"/>
      <c r="CZ135" s="216" t="str">
        <f>IF(O135&gt;0, ((CT135*#REF!)+(CV135*#REF!)+(CX135*#REF!)),"")</f>
        <v/>
      </c>
      <c r="DA135" s="151"/>
      <c r="DB135" s="149"/>
      <c r="DC135" s="149"/>
      <c r="DD135" s="149"/>
      <c r="DE135" s="149"/>
      <c r="DF135" s="149"/>
      <c r="DG135" s="134"/>
      <c r="DH135" s="40"/>
      <c r="DI135" s="40"/>
      <c r="DJ135" s="40"/>
      <c r="DK135" s="40"/>
      <c r="DL135" s="40"/>
      <c r="DM135" s="74"/>
      <c r="DN135" s="152"/>
      <c r="DO135" s="152"/>
      <c r="DP135" s="152"/>
      <c r="DQ135" s="152"/>
      <c r="DR135" s="152"/>
      <c r="DS135" s="136"/>
      <c r="DT135" s="218" t="str">
        <f t="shared" si="56"/>
        <v/>
      </c>
      <c r="DU135" s="218" t="str">
        <f t="shared" si="59"/>
        <v/>
      </c>
      <c r="DV135" s="145"/>
      <c r="DW135" s="146"/>
      <c r="DX135" s="143"/>
      <c r="DY135" s="143"/>
      <c r="DZ135" s="153"/>
      <c r="EA135" s="36"/>
      <c r="EC135" s="29"/>
      <c r="ED135" s="139"/>
      <c r="EE135" s="139"/>
      <c r="EF135" s="139"/>
      <c r="EG135" s="139"/>
      <c r="EH135" s="139"/>
      <c r="EI135" s="36"/>
      <c r="EK135" s="29"/>
      <c r="EL135" s="143"/>
      <c r="EM135" s="143"/>
      <c r="EN135" s="143"/>
      <c r="EO135" s="143"/>
      <c r="EP135" s="143"/>
      <c r="EQ135" s="144"/>
      <c r="ER135" s="145"/>
      <c r="ES135" s="146"/>
      <c r="ET135" s="163"/>
      <c r="EU135" s="144"/>
      <c r="EV135" s="145"/>
      <c r="EW135" s="146"/>
      <c r="EX135" s="155"/>
      <c r="EY135" s="36"/>
    </row>
    <row r="136" spans="1:155" s="92" customFormat="1" ht="15" customHeight="1" x14ac:dyDescent="0.35">
      <c r="A136" s="118"/>
      <c r="B136" s="46"/>
      <c r="C136" s="243" t="str">
        <f>IF(E136="","",C134+1)</f>
        <v/>
      </c>
      <c r="D136" s="46"/>
      <c r="E136" s="4"/>
      <c r="F136" s="119"/>
      <c r="H136" s="120"/>
      <c r="I136" s="15"/>
      <c r="J136" s="121"/>
      <c r="K136" s="15"/>
      <c r="L136" s="121"/>
      <c r="M136" s="15"/>
      <c r="N136" s="121"/>
      <c r="O136" s="209">
        <f t="shared" si="4"/>
        <v>0</v>
      </c>
      <c r="P136" s="122"/>
      <c r="Q136" s="40"/>
      <c r="R136" s="123"/>
      <c r="S136" s="15"/>
      <c r="T136" s="121"/>
      <c r="U136" s="15"/>
      <c r="V136" s="121"/>
      <c r="W136" s="15"/>
      <c r="X136" s="122"/>
      <c r="Y136" s="40"/>
      <c r="Z136" s="123"/>
      <c r="AA136" s="15"/>
      <c r="AB136" s="121"/>
      <c r="AC136" s="15"/>
      <c r="AD136" s="121"/>
      <c r="AE136" s="15"/>
      <c r="AF136" s="122"/>
      <c r="AG136" s="40"/>
      <c r="AH136" s="123"/>
      <c r="AI136" s="209">
        <f t="shared" si="5"/>
        <v>0</v>
      </c>
      <c r="AJ136" s="121"/>
      <c r="AK136" s="209">
        <f t="shared" si="6"/>
        <v>0</v>
      </c>
      <c r="AL136" s="121"/>
      <c r="AM136" s="209">
        <f>M136-W136+AE136</f>
        <v>0</v>
      </c>
      <c r="AN136" s="122"/>
      <c r="AO136" s="40"/>
      <c r="AP136" s="123"/>
      <c r="AQ136" s="15"/>
      <c r="AR136" s="122"/>
      <c r="AS136" s="40"/>
      <c r="AT136" s="123"/>
      <c r="AU136" s="209">
        <f t="shared" si="40"/>
        <v>0</v>
      </c>
      <c r="AV136" s="121"/>
      <c r="AW136" s="209">
        <f t="shared" si="48"/>
        <v>0</v>
      </c>
      <c r="AX136" s="121"/>
      <c r="AY136" s="209">
        <f t="shared" si="8"/>
        <v>0</v>
      </c>
      <c r="AZ136" s="121"/>
      <c r="BA136" s="209">
        <f>(SUM(AI136,AK136,AM136)-AQ136)</f>
        <v>0</v>
      </c>
      <c r="BB136" s="119"/>
      <c r="BD136" s="120"/>
      <c r="BE136" s="13">
        <v>0</v>
      </c>
      <c r="BF136" s="124"/>
      <c r="BG136" s="13">
        <v>0</v>
      </c>
      <c r="BH136" s="124"/>
      <c r="BI136" s="13">
        <v>0</v>
      </c>
      <c r="BJ136" s="125"/>
      <c r="BK136" s="126"/>
      <c r="BL136" s="127"/>
      <c r="BM136" s="210">
        <f>$BE136*$I136</f>
        <v>0</v>
      </c>
      <c r="BN136" s="124"/>
      <c r="BO136" s="210">
        <f>$BG136*$K136</f>
        <v>0</v>
      </c>
      <c r="BP136" s="124"/>
      <c r="BQ136" s="210">
        <f>$BI136*$M136</f>
        <v>0</v>
      </c>
      <c r="BR136" s="119"/>
      <c r="BU136" s="18"/>
      <c r="BV136" s="18"/>
      <c r="BW136" s="174"/>
      <c r="BX136" s="174"/>
      <c r="BY136" s="174"/>
      <c r="BZ136" s="174"/>
      <c r="CA136" s="174"/>
      <c r="CB136" s="174"/>
      <c r="CC136" s="174"/>
      <c r="CD136" s="174"/>
      <c r="CG136" s="18"/>
      <c r="CH136" s="18"/>
      <c r="CI136" s="18"/>
      <c r="CJ136" s="18"/>
      <c r="CK136" s="18"/>
      <c r="CL136" s="18"/>
      <c r="CP136" s="46"/>
      <c r="CQ136" s="46"/>
      <c r="CR136" s="46"/>
      <c r="CS136" s="130"/>
      <c r="CT136" s="209">
        <f t="shared" si="60"/>
        <v>0</v>
      </c>
      <c r="CU136" s="213">
        <f t="shared" si="60"/>
        <v>0</v>
      </c>
      <c r="CV136" s="209">
        <f t="shared" si="61"/>
        <v>0</v>
      </c>
      <c r="CW136" s="213">
        <f t="shared" si="61"/>
        <v>0</v>
      </c>
      <c r="CX136" s="214">
        <f t="shared" si="62"/>
        <v>0</v>
      </c>
      <c r="CY136" s="215">
        <f t="shared" si="62"/>
        <v>0</v>
      </c>
      <c r="CZ136" s="216" t="str">
        <f>IF(O136&gt;0, ((CT136*#REF!)+(CV136*#REF!)+(CX136*#REF!)),"")</f>
        <v/>
      </c>
      <c r="DA136" s="133"/>
      <c r="DB136" s="209">
        <f t="shared" si="41"/>
        <v>0</v>
      </c>
      <c r="DC136" s="131"/>
      <c r="DD136" s="209">
        <f t="shared" si="42"/>
        <v>0</v>
      </c>
      <c r="DE136" s="131"/>
      <c r="DF136" s="209">
        <f t="shared" si="43"/>
        <v>0</v>
      </c>
      <c r="DG136" s="134"/>
      <c r="DH136" s="216" t="str">
        <f t="shared" si="55"/>
        <v/>
      </c>
      <c r="DI136" s="216" t="e">
        <f t="shared" si="57"/>
        <v>#VALUE!</v>
      </c>
      <c r="DJ136" s="216">
        <f t="shared" si="58"/>
        <v>0</v>
      </c>
      <c r="DK136" s="40"/>
      <c r="DL136" s="40"/>
      <c r="DM136" s="130"/>
      <c r="DN136" s="217">
        <f t="shared" si="44"/>
        <v>0</v>
      </c>
      <c r="DO136" s="135"/>
      <c r="DP136" s="217">
        <f t="shared" si="45"/>
        <v>0</v>
      </c>
      <c r="DQ136" s="135"/>
      <c r="DR136" s="217">
        <f t="shared" si="46"/>
        <v>0</v>
      </c>
      <c r="DS136" s="136"/>
      <c r="DT136" s="218" t="str">
        <f t="shared" si="56"/>
        <v/>
      </c>
      <c r="DU136" s="218" t="str">
        <f t="shared" si="59"/>
        <v/>
      </c>
      <c r="DV136" s="126"/>
      <c r="DW136" s="127"/>
      <c r="DX136" s="124"/>
      <c r="DY136" s="124"/>
      <c r="DZ136" s="13"/>
      <c r="EA136" s="119"/>
      <c r="EC136" s="120"/>
      <c r="ED136" s="5"/>
      <c r="EE136" s="121"/>
      <c r="EF136" s="5"/>
      <c r="EG136" s="121"/>
      <c r="EH136" s="5"/>
      <c r="EI136" s="119"/>
      <c r="EK136" s="120"/>
      <c r="EL136" s="17">
        <v>0</v>
      </c>
      <c r="EM136" s="137"/>
      <c r="EN136" s="17">
        <v>0</v>
      </c>
      <c r="EO136" s="137"/>
      <c r="EP136" s="17">
        <v>0</v>
      </c>
      <c r="EQ136" s="125"/>
      <c r="ER136" s="126"/>
      <c r="ES136" s="127"/>
      <c r="ET136" s="219">
        <f t="shared" si="47"/>
        <v>0</v>
      </c>
      <c r="EU136" s="125"/>
      <c r="EV136" s="126"/>
      <c r="EW136" s="127"/>
      <c r="EX136" s="220">
        <f>IFERROR((SUM($DN136:DR136)-SUM($BM136:$BQ136)+$DZ136+$ET136)," ")</f>
        <v>0</v>
      </c>
      <c r="EY136" s="119"/>
    </row>
    <row r="137" spans="1:155" ht="5.15" customHeight="1" x14ac:dyDescent="0.35">
      <c r="A137" s="115"/>
      <c r="B137" s="32"/>
      <c r="C137" s="46"/>
      <c r="D137" s="32"/>
      <c r="E137" s="32"/>
      <c r="F137" s="36"/>
      <c r="H137" s="29"/>
      <c r="I137" s="139"/>
      <c r="J137" s="139"/>
      <c r="K137" s="139"/>
      <c r="L137" s="139"/>
      <c r="M137" s="139"/>
      <c r="N137" s="139"/>
      <c r="O137" s="121"/>
      <c r="P137" s="140"/>
      <c r="Q137" s="141"/>
      <c r="R137" s="142"/>
      <c r="S137" s="139"/>
      <c r="T137" s="139"/>
      <c r="U137" s="139"/>
      <c r="V137" s="139"/>
      <c r="W137" s="139"/>
      <c r="X137" s="140"/>
      <c r="Y137" s="141"/>
      <c r="Z137" s="142"/>
      <c r="AA137" s="139"/>
      <c r="AB137" s="139"/>
      <c r="AC137" s="139"/>
      <c r="AD137" s="139"/>
      <c r="AE137" s="139"/>
      <c r="AF137" s="140"/>
      <c r="AG137" s="141"/>
      <c r="AH137" s="142"/>
      <c r="AI137" s="121"/>
      <c r="AJ137" s="139"/>
      <c r="AK137" s="121"/>
      <c r="AL137" s="139"/>
      <c r="AM137" s="121"/>
      <c r="AN137" s="140"/>
      <c r="AO137" s="141"/>
      <c r="AP137" s="142"/>
      <c r="AQ137" s="139"/>
      <c r="AR137" s="140"/>
      <c r="AS137" s="141"/>
      <c r="AT137" s="142"/>
      <c r="AU137" s="121"/>
      <c r="AV137" s="139"/>
      <c r="AW137" s="121"/>
      <c r="AX137" s="139"/>
      <c r="AY137" s="121"/>
      <c r="AZ137" s="139"/>
      <c r="BA137" s="121"/>
      <c r="BB137" s="36"/>
      <c r="BD137" s="29"/>
      <c r="BE137" s="143"/>
      <c r="BF137" s="143"/>
      <c r="BG137" s="143"/>
      <c r="BH137" s="143"/>
      <c r="BI137" s="143"/>
      <c r="BJ137" s="144"/>
      <c r="BK137" s="145"/>
      <c r="BL137" s="146"/>
      <c r="BM137" s="124"/>
      <c r="BN137" s="143"/>
      <c r="BO137" s="124"/>
      <c r="BP137" s="143"/>
      <c r="BQ137" s="124"/>
      <c r="BR137" s="36"/>
      <c r="BU137" s="175"/>
      <c r="BV137" s="175"/>
      <c r="BW137" s="174"/>
      <c r="BX137" s="174"/>
      <c r="BY137" s="174"/>
      <c r="BZ137" s="174"/>
      <c r="CA137" s="174"/>
      <c r="CB137" s="174"/>
      <c r="CC137" s="174"/>
      <c r="CD137" s="174"/>
      <c r="CG137" s="92"/>
      <c r="CH137" s="92"/>
      <c r="CI137" s="92"/>
      <c r="CJ137" s="92"/>
      <c r="CK137" s="92"/>
      <c r="CL137" s="92"/>
      <c r="CP137" s="32"/>
      <c r="CQ137" s="32"/>
      <c r="CR137" s="32"/>
      <c r="CS137" s="74"/>
      <c r="CT137" s="149"/>
      <c r="CU137" s="149"/>
      <c r="CV137" s="149"/>
      <c r="CW137" s="149"/>
      <c r="CX137" s="149"/>
      <c r="CY137" s="134"/>
      <c r="CZ137" s="216" t="str">
        <f>IF(O137&gt;0, ((CT137*#REF!)+(CV137*#REF!)+(CX137*#REF!)),"")</f>
        <v/>
      </c>
      <c r="DA137" s="151"/>
      <c r="DB137" s="149"/>
      <c r="DC137" s="149"/>
      <c r="DD137" s="149"/>
      <c r="DE137" s="149"/>
      <c r="DF137" s="149"/>
      <c r="DG137" s="134"/>
      <c r="DH137" s="40"/>
      <c r="DI137" s="40"/>
      <c r="DJ137" s="40"/>
      <c r="DK137" s="40"/>
      <c r="DL137" s="40"/>
      <c r="DM137" s="74"/>
      <c r="DN137" s="152"/>
      <c r="DO137" s="152"/>
      <c r="DP137" s="152"/>
      <c r="DQ137" s="152"/>
      <c r="DR137" s="152"/>
      <c r="DS137" s="136"/>
      <c r="DT137" s="218" t="str">
        <f t="shared" si="56"/>
        <v/>
      </c>
      <c r="DU137" s="218" t="str">
        <f t="shared" si="59"/>
        <v/>
      </c>
      <c r="DV137" s="145"/>
      <c r="DW137" s="146"/>
      <c r="DX137" s="143"/>
      <c r="DY137" s="143"/>
      <c r="DZ137" s="153"/>
      <c r="EA137" s="36"/>
      <c r="EC137" s="29"/>
      <c r="ED137" s="139"/>
      <c r="EE137" s="139"/>
      <c r="EF137" s="139"/>
      <c r="EG137" s="139"/>
      <c r="EH137" s="139"/>
      <c r="EI137" s="36"/>
      <c r="EK137" s="29"/>
      <c r="EL137" s="143"/>
      <c r="EM137" s="143"/>
      <c r="EN137" s="143"/>
      <c r="EO137" s="143"/>
      <c r="EP137" s="143"/>
      <c r="EQ137" s="144"/>
      <c r="ER137" s="145"/>
      <c r="ES137" s="146"/>
      <c r="ET137" s="163"/>
      <c r="EU137" s="144"/>
      <c r="EV137" s="145"/>
      <c r="EW137" s="146"/>
      <c r="EX137" s="155"/>
      <c r="EY137" s="36"/>
    </row>
    <row r="138" spans="1:155" s="92" customFormat="1" x14ac:dyDescent="0.35">
      <c r="A138" s="118"/>
      <c r="B138" s="46"/>
      <c r="C138" s="243" t="str">
        <f>IF(E138="","",C136+1)</f>
        <v/>
      </c>
      <c r="D138" s="46"/>
      <c r="E138" s="4"/>
      <c r="F138" s="119"/>
      <c r="H138" s="120"/>
      <c r="I138" s="15"/>
      <c r="J138" s="121"/>
      <c r="K138" s="15"/>
      <c r="L138" s="121"/>
      <c r="M138" s="15"/>
      <c r="N138" s="121"/>
      <c r="O138" s="209">
        <f t="shared" si="4"/>
        <v>0</v>
      </c>
      <c r="P138" s="122"/>
      <c r="Q138" s="40"/>
      <c r="R138" s="123"/>
      <c r="S138" s="15"/>
      <c r="T138" s="121"/>
      <c r="U138" s="15"/>
      <c r="V138" s="121"/>
      <c r="W138" s="15"/>
      <c r="X138" s="122"/>
      <c r="Y138" s="40"/>
      <c r="Z138" s="123"/>
      <c r="AA138" s="15"/>
      <c r="AB138" s="121"/>
      <c r="AC138" s="15"/>
      <c r="AD138" s="121"/>
      <c r="AE138" s="15"/>
      <c r="AF138" s="122"/>
      <c r="AG138" s="40"/>
      <c r="AH138" s="123"/>
      <c r="AI138" s="209">
        <f t="shared" si="5"/>
        <v>0</v>
      </c>
      <c r="AJ138" s="121"/>
      <c r="AK138" s="209">
        <f t="shared" si="6"/>
        <v>0</v>
      </c>
      <c r="AL138" s="121"/>
      <c r="AM138" s="209">
        <f>M138-W138+AE138</f>
        <v>0</v>
      </c>
      <c r="AN138" s="122"/>
      <c r="AO138" s="40"/>
      <c r="AP138" s="123"/>
      <c r="AQ138" s="15"/>
      <c r="AR138" s="122"/>
      <c r="AS138" s="40"/>
      <c r="AT138" s="123"/>
      <c r="AU138" s="209">
        <f t="shared" si="40"/>
        <v>0</v>
      </c>
      <c r="AV138" s="121"/>
      <c r="AW138" s="209">
        <f t="shared" si="48"/>
        <v>0</v>
      </c>
      <c r="AX138" s="121"/>
      <c r="AY138" s="209">
        <f t="shared" si="8"/>
        <v>0</v>
      </c>
      <c r="AZ138" s="121"/>
      <c r="BA138" s="209">
        <f>(SUM(AI138,AK138,AM138)-AQ138)</f>
        <v>0</v>
      </c>
      <c r="BB138" s="119"/>
      <c r="BD138" s="120"/>
      <c r="BE138" s="13">
        <v>0</v>
      </c>
      <c r="BF138" s="124"/>
      <c r="BG138" s="13">
        <v>0</v>
      </c>
      <c r="BH138" s="124"/>
      <c r="BI138" s="13">
        <v>0</v>
      </c>
      <c r="BJ138" s="125"/>
      <c r="BK138" s="126"/>
      <c r="BL138" s="127"/>
      <c r="BM138" s="210">
        <f>$BE138*$I138</f>
        <v>0</v>
      </c>
      <c r="BN138" s="124"/>
      <c r="BO138" s="210">
        <f>$BG138*$K138</f>
        <v>0</v>
      </c>
      <c r="BP138" s="124"/>
      <c r="BQ138" s="210">
        <f>$BI138*$M138</f>
        <v>0</v>
      </c>
      <c r="BR138" s="119"/>
      <c r="BU138" s="18"/>
      <c r="BV138" s="18"/>
      <c r="BW138" s="174"/>
      <c r="BX138" s="174"/>
      <c r="BY138" s="174"/>
      <c r="BZ138" s="174"/>
      <c r="CA138" s="174"/>
      <c r="CB138" s="174"/>
      <c r="CC138" s="174"/>
      <c r="CD138" s="174"/>
      <c r="CG138" s="18"/>
      <c r="CH138" s="18"/>
      <c r="CI138" s="18"/>
      <c r="CJ138" s="18"/>
      <c r="CK138" s="18"/>
      <c r="CL138" s="18"/>
      <c r="CP138" s="46"/>
      <c r="CQ138" s="46"/>
      <c r="CR138" s="46"/>
      <c r="CS138" s="130"/>
      <c r="CT138" s="209">
        <f t="shared" si="60"/>
        <v>0</v>
      </c>
      <c r="CU138" s="213">
        <f t="shared" si="60"/>
        <v>0</v>
      </c>
      <c r="CV138" s="209">
        <f t="shared" si="61"/>
        <v>0</v>
      </c>
      <c r="CW138" s="213">
        <f t="shared" si="61"/>
        <v>0</v>
      </c>
      <c r="CX138" s="214">
        <f t="shared" si="62"/>
        <v>0</v>
      </c>
      <c r="CY138" s="215">
        <f t="shared" si="62"/>
        <v>0</v>
      </c>
      <c r="CZ138" s="216" t="str">
        <f>IF(O138&gt;0, ((CT138*#REF!)+(CV138*#REF!)+(CX138*#REF!)),"")</f>
        <v/>
      </c>
      <c r="DA138" s="133"/>
      <c r="DB138" s="209">
        <f t="shared" si="41"/>
        <v>0</v>
      </c>
      <c r="DC138" s="131"/>
      <c r="DD138" s="209">
        <f t="shared" si="42"/>
        <v>0</v>
      </c>
      <c r="DE138" s="131"/>
      <c r="DF138" s="209">
        <f t="shared" si="43"/>
        <v>0</v>
      </c>
      <c r="DG138" s="134"/>
      <c r="DH138" s="216" t="str">
        <f t="shared" si="55"/>
        <v/>
      </c>
      <c r="DI138" s="216" t="e">
        <f t="shared" si="57"/>
        <v>#VALUE!</v>
      </c>
      <c r="DJ138" s="216">
        <f t="shared" si="58"/>
        <v>0</v>
      </c>
      <c r="DK138" s="40"/>
      <c r="DL138" s="40"/>
      <c r="DM138" s="130"/>
      <c r="DN138" s="217">
        <f t="shared" si="44"/>
        <v>0</v>
      </c>
      <c r="DO138" s="135"/>
      <c r="DP138" s="217">
        <f t="shared" si="45"/>
        <v>0</v>
      </c>
      <c r="DQ138" s="135"/>
      <c r="DR138" s="217">
        <f t="shared" si="46"/>
        <v>0</v>
      </c>
      <c r="DS138" s="136"/>
      <c r="DT138" s="218" t="str">
        <f t="shared" si="56"/>
        <v/>
      </c>
      <c r="DU138" s="218" t="str">
        <f t="shared" si="59"/>
        <v/>
      </c>
      <c r="DV138" s="126"/>
      <c r="DW138" s="127"/>
      <c r="DX138" s="124"/>
      <c r="DY138" s="124"/>
      <c r="DZ138" s="13"/>
      <c r="EA138" s="119"/>
      <c r="EC138" s="120"/>
      <c r="ED138" s="5"/>
      <c r="EE138" s="121"/>
      <c r="EF138" s="5"/>
      <c r="EG138" s="121"/>
      <c r="EH138" s="5"/>
      <c r="EI138" s="119"/>
      <c r="EK138" s="120"/>
      <c r="EL138" s="17">
        <v>0</v>
      </c>
      <c r="EM138" s="137"/>
      <c r="EN138" s="17">
        <v>0</v>
      </c>
      <c r="EO138" s="137"/>
      <c r="EP138" s="17">
        <v>0</v>
      </c>
      <c r="EQ138" s="125"/>
      <c r="ER138" s="126"/>
      <c r="ES138" s="127"/>
      <c r="ET138" s="219">
        <f t="shared" si="47"/>
        <v>0</v>
      </c>
      <c r="EU138" s="125"/>
      <c r="EV138" s="126"/>
      <c r="EW138" s="127"/>
      <c r="EX138" s="220">
        <f>IFERROR((SUM($DN138:DR138)-SUM($BM138:$BQ138)+$DZ138+$ET138)," ")</f>
        <v>0</v>
      </c>
      <c r="EY138" s="119"/>
    </row>
    <row r="139" spans="1:155" ht="5.15" customHeight="1" x14ac:dyDescent="0.35">
      <c r="A139" s="115"/>
      <c r="B139" s="32"/>
      <c r="C139" s="46"/>
      <c r="D139" s="32"/>
      <c r="E139" s="32"/>
      <c r="F139" s="36"/>
      <c r="H139" s="29"/>
      <c r="I139" s="139"/>
      <c r="J139" s="139"/>
      <c r="K139" s="139"/>
      <c r="L139" s="139"/>
      <c r="M139" s="139"/>
      <c r="N139" s="139"/>
      <c r="O139" s="121"/>
      <c r="P139" s="140"/>
      <c r="Q139" s="141"/>
      <c r="R139" s="142"/>
      <c r="S139" s="139"/>
      <c r="T139" s="139"/>
      <c r="U139" s="139"/>
      <c r="V139" s="139"/>
      <c r="W139" s="139"/>
      <c r="X139" s="140"/>
      <c r="Y139" s="141"/>
      <c r="Z139" s="142"/>
      <c r="AA139" s="139"/>
      <c r="AB139" s="139"/>
      <c r="AC139" s="139"/>
      <c r="AD139" s="139"/>
      <c r="AE139" s="139"/>
      <c r="AF139" s="140"/>
      <c r="AG139" s="141"/>
      <c r="AH139" s="142"/>
      <c r="AI139" s="121"/>
      <c r="AJ139" s="139"/>
      <c r="AK139" s="121"/>
      <c r="AL139" s="139"/>
      <c r="AM139" s="121"/>
      <c r="AN139" s="140"/>
      <c r="AO139" s="141"/>
      <c r="AP139" s="142"/>
      <c r="AQ139" s="139"/>
      <c r="AR139" s="140"/>
      <c r="AS139" s="141"/>
      <c r="AT139" s="142"/>
      <c r="AU139" s="121"/>
      <c r="AV139" s="139"/>
      <c r="AW139" s="121"/>
      <c r="AX139" s="139"/>
      <c r="AY139" s="121"/>
      <c r="AZ139" s="139"/>
      <c r="BA139" s="121"/>
      <c r="BB139" s="36"/>
      <c r="BD139" s="29"/>
      <c r="BE139" s="143"/>
      <c r="BF139" s="143"/>
      <c r="BG139" s="143"/>
      <c r="BH139" s="143"/>
      <c r="BI139" s="143"/>
      <c r="BJ139" s="144"/>
      <c r="BK139" s="145"/>
      <c r="BL139" s="146"/>
      <c r="BM139" s="124"/>
      <c r="BN139" s="143"/>
      <c r="BO139" s="124"/>
      <c r="BP139" s="143"/>
      <c r="BQ139" s="124"/>
      <c r="BR139" s="36"/>
      <c r="BU139" s="175"/>
      <c r="BV139" s="175"/>
      <c r="BW139" s="174"/>
      <c r="BX139" s="174"/>
      <c r="BY139" s="174"/>
      <c r="BZ139" s="174"/>
      <c r="CA139" s="174"/>
      <c r="CB139" s="174"/>
      <c r="CC139" s="174"/>
      <c r="CD139" s="176"/>
      <c r="CG139" s="92"/>
      <c r="CH139" s="92"/>
      <c r="CI139" s="92"/>
      <c r="CJ139" s="92"/>
      <c r="CK139" s="92"/>
      <c r="CL139" s="92"/>
      <c r="CP139" s="32"/>
      <c r="CQ139" s="32"/>
      <c r="CR139" s="32"/>
      <c r="CS139" s="74"/>
      <c r="CT139" s="149"/>
      <c r="CU139" s="149"/>
      <c r="CV139" s="149"/>
      <c r="CW139" s="149"/>
      <c r="CX139" s="149"/>
      <c r="CY139" s="134"/>
      <c r="CZ139" s="216" t="str">
        <f>IF(O139&gt;0, ((CT139*#REF!)+(CV139*#REF!)+(CX139*#REF!)),"")</f>
        <v/>
      </c>
      <c r="DA139" s="151"/>
      <c r="DB139" s="149"/>
      <c r="DC139" s="149"/>
      <c r="DD139" s="149"/>
      <c r="DE139" s="149"/>
      <c r="DF139" s="149"/>
      <c r="DG139" s="134"/>
      <c r="DH139" s="40"/>
      <c r="DI139" s="40"/>
      <c r="DJ139" s="40"/>
      <c r="DK139" s="40"/>
      <c r="DL139" s="40"/>
      <c r="DM139" s="74"/>
      <c r="DN139" s="152"/>
      <c r="DO139" s="152"/>
      <c r="DP139" s="152"/>
      <c r="DQ139" s="152"/>
      <c r="DR139" s="152"/>
      <c r="DS139" s="136"/>
      <c r="DT139" s="218" t="str">
        <f t="shared" si="56"/>
        <v/>
      </c>
      <c r="DU139" s="218" t="str">
        <f t="shared" si="59"/>
        <v/>
      </c>
      <c r="DV139" s="145"/>
      <c r="DW139" s="146"/>
      <c r="DX139" s="143"/>
      <c r="DY139" s="143"/>
      <c r="DZ139" s="153"/>
      <c r="EA139" s="36"/>
      <c r="EC139" s="29"/>
      <c r="ED139" s="139"/>
      <c r="EE139" s="139"/>
      <c r="EF139" s="139"/>
      <c r="EG139" s="139"/>
      <c r="EH139" s="139"/>
      <c r="EI139" s="36"/>
      <c r="EK139" s="29"/>
      <c r="EL139" s="143"/>
      <c r="EM139" s="143"/>
      <c r="EN139" s="143"/>
      <c r="EO139" s="143"/>
      <c r="EP139" s="143"/>
      <c r="EQ139" s="144"/>
      <c r="ER139" s="145"/>
      <c r="ES139" s="146"/>
      <c r="ET139" s="163"/>
      <c r="EU139" s="144"/>
      <c r="EV139" s="145"/>
      <c r="EW139" s="146"/>
      <c r="EX139" s="155"/>
      <c r="EY139" s="36"/>
    </row>
    <row r="140" spans="1:155" s="92" customFormat="1" ht="15" customHeight="1" x14ac:dyDescent="0.35">
      <c r="A140" s="118"/>
      <c r="B140" s="46"/>
      <c r="C140" s="243" t="str">
        <f>IF(E140="","",C138+1)</f>
        <v/>
      </c>
      <c r="D140" s="46"/>
      <c r="E140" s="4"/>
      <c r="F140" s="119"/>
      <c r="H140" s="120"/>
      <c r="I140" s="15"/>
      <c r="J140" s="121"/>
      <c r="K140" s="15"/>
      <c r="L140" s="121"/>
      <c r="M140" s="15"/>
      <c r="N140" s="121"/>
      <c r="O140" s="209">
        <f t="shared" si="4"/>
        <v>0</v>
      </c>
      <c r="P140" s="122"/>
      <c r="Q140" s="40"/>
      <c r="R140" s="123"/>
      <c r="S140" s="15"/>
      <c r="T140" s="121"/>
      <c r="U140" s="15"/>
      <c r="V140" s="121"/>
      <c r="W140" s="15"/>
      <c r="X140" s="122"/>
      <c r="Y140" s="40"/>
      <c r="Z140" s="123"/>
      <c r="AA140" s="15"/>
      <c r="AB140" s="121"/>
      <c r="AC140" s="15"/>
      <c r="AD140" s="121"/>
      <c r="AE140" s="15"/>
      <c r="AF140" s="122"/>
      <c r="AG140" s="40"/>
      <c r="AH140" s="123"/>
      <c r="AI140" s="209">
        <f t="shared" si="5"/>
        <v>0</v>
      </c>
      <c r="AJ140" s="121"/>
      <c r="AK140" s="209">
        <f t="shared" si="6"/>
        <v>0</v>
      </c>
      <c r="AL140" s="121"/>
      <c r="AM140" s="209">
        <f>M140-W140+AE140</f>
        <v>0</v>
      </c>
      <c r="AN140" s="122"/>
      <c r="AO140" s="40"/>
      <c r="AP140" s="123"/>
      <c r="AQ140" s="15"/>
      <c r="AR140" s="122"/>
      <c r="AS140" s="40"/>
      <c r="AT140" s="123"/>
      <c r="AU140" s="209">
        <f t="shared" si="40"/>
        <v>0</v>
      </c>
      <c r="AV140" s="121"/>
      <c r="AW140" s="209">
        <f t="shared" si="48"/>
        <v>0</v>
      </c>
      <c r="AX140" s="121"/>
      <c r="AY140" s="209">
        <f t="shared" si="8"/>
        <v>0</v>
      </c>
      <c r="AZ140" s="121"/>
      <c r="BA140" s="209">
        <f>(SUM(AI140,AK140,AM140)-AQ140)</f>
        <v>0</v>
      </c>
      <c r="BB140" s="119"/>
      <c r="BD140" s="120"/>
      <c r="BE140" s="13">
        <v>0</v>
      </c>
      <c r="BF140" s="124"/>
      <c r="BG140" s="13">
        <v>0</v>
      </c>
      <c r="BH140" s="124"/>
      <c r="BI140" s="13">
        <v>0</v>
      </c>
      <c r="BJ140" s="125"/>
      <c r="BK140" s="126"/>
      <c r="BL140" s="127"/>
      <c r="BM140" s="210">
        <f>$BE140*$I140</f>
        <v>0</v>
      </c>
      <c r="BN140" s="124"/>
      <c r="BO140" s="210">
        <f>$BG140*$K140</f>
        <v>0</v>
      </c>
      <c r="BP140" s="124"/>
      <c r="BQ140" s="210">
        <f>$BI140*$M140</f>
        <v>0</v>
      </c>
      <c r="BR140" s="119"/>
      <c r="BU140" s="18"/>
      <c r="BV140" s="18"/>
      <c r="BW140" s="176"/>
      <c r="BX140" s="176"/>
      <c r="BY140" s="176"/>
      <c r="BZ140" s="176"/>
      <c r="CA140" s="176"/>
      <c r="CB140" s="176"/>
      <c r="CC140" s="176"/>
      <c r="CD140" s="177"/>
      <c r="CG140" s="18"/>
      <c r="CH140" s="18"/>
      <c r="CI140" s="18"/>
      <c r="CJ140" s="18"/>
      <c r="CK140" s="18"/>
      <c r="CL140" s="18"/>
      <c r="CP140" s="46"/>
      <c r="CQ140" s="46"/>
      <c r="CR140" s="46"/>
      <c r="CS140" s="130"/>
      <c r="CT140" s="209">
        <f t="shared" ref="CT140:CU158" si="63">IF($AU140=0,0,ROUND(($BW$32*($AU140/$AU$218)),0))</f>
        <v>0</v>
      </c>
      <c r="CU140" s="213">
        <f t="shared" si="63"/>
        <v>0</v>
      </c>
      <c r="CV140" s="209">
        <f t="shared" ref="CV140:CW158" si="64">IF($AW140=0,0,ROUND(($BY$32*($AW140/$AW$218)),0))</f>
        <v>0</v>
      </c>
      <c r="CW140" s="213">
        <f t="shared" si="64"/>
        <v>0</v>
      </c>
      <c r="CX140" s="214">
        <f t="shared" ref="CX140:CY158" si="65">IF($AY140=0,0,ROUND(($CA$32*($AY140/$AY$218)),0))</f>
        <v>0</v>
      </c>
      <c r="CY140" s="215">
        <f t="shared" si="65"/>
        <v>0</v>
      </c>
      <c r="CZ140" s="216" t="str">
        <f>IF(O140&gt;0, ((CT140*#REF!)+(CV140*#REF!)+(CX140*#REF!)),"")</f>
        <v/>
      </c>
      <c r="DA140" s="133"/>
      <c r="DB140" s="209">
        <f t="shared" si="41"/>
        <v>0</v>
      </c>
      <c r="DC140" s="131"/>
      <c r="DD140" s="209">
        <f t="shared" si="42"/>
        <v>0</v>
      </c>
      <c r="DE140" s="131"/>
      <c r="DF140" s="209">
        <f t="shared" si="43"/>
        <v>0</v>
      </c>
      <c r="DG140" s="134"/>
      <c r="DH140" s="216" t="str">
        <f t="shared" si="55"/>
        <v/>
      </c>
      <c r="DI140" s="216" t="e">
        <f t="shared" si="57"/>
        <v>#VALUE!</v>
      </c>
      <c r="DJ140" s="216">
        <f t="shared" si="58"/>
        <v>0</v>
      </c>
      <c r="DK140" s="40"/>
      <c r="DL140" s="40"/>
      <c r="DM140" s="130"/>
      <c r="DN140" s="217">
        <f t="shared" si="44"/>
        <v>0</v>
      </c>
      <c r="DO140" s="135"/>
      <c r="DP140" s="217">
        <f t="shared" si="45"/>
        <v>0</v>
      </c>
      <c r="DQ140" s="135"/>
      <c r="DR140" s="217">
        <f t="shared" si="46"/>
        <v>0</v>
      </c>
      <c r="DS140" s="136"/>
      <c r="DT140" s="218" t="str">
        <f t="shared" si="56"/>
        <v/>
      </c>
      <c r="DU140" s="218" t="str">
        <f t="shared" si="59"/>
        <v/>
      </c>
      <c r="DV140" s="126"/>
      <c r="DW140" s="127"/>
      <c r="DX140" s="124"/>
      <c r="DY140" s="124"/>
      <c r="DZ140" s="13"/>
      <c r="EA140" s="119"/>
      <c r="EC140" s="120"/>
      <c r="ED140" s="5"/>
      <c r="EE140" s="121"/>
      <c r="EF140" s="5"/>
      <c r="EG140" s="121"/>
      <c r="EH140" s="5"/>
      <c r="EI140" s="119"/>
      <c r="EK140" s="120"/>
      <c r="EL140" s="17">
        <v>0</v>
      </c>
      <c r="EM140" s="137"/>
      <c r="EN140" s="17">
        <v>0</v>
      </c>
      <c r="EO140" s="137"/>
      <c r="EP140" s="17">
        <v>0</v>
      </c>
      <c r="EQ140" s="125"/>
      <c r="ER140" s="126"/>
      <c r="ES140" s="127"/>
      <c r="ET140" s="219">
        <f t="shared" si="47"/>
        <v>0</v>
      </c>
      <c r="EU140" s="125"/>
      <c r="EV140" s="126"/>
      <c r="EW140" s="127"/>
      <c r="EX140" s="220">
        <f>IFERROR((SUM($DN140:DR140)-SUM($BM140:$BQ140)+$DZ140+$ET140)," ")</f>
        <v>0</v>
      </c>
      <c r="EY140" s="119"/>
    </row>
    <row r="141" spans="1:155" ht="5.15" customHeight="1" x14ac:dyDescent="0.35">
      <c r="A141" s="115"/>
      <c r="B141" s="32"/>
      <c r="C141" s="46"/>
      <c r="D141" s="32"/>
      <c r="E141" s="32"/>
      <c r="F141" s="36"/>
      <c r="H141" s="29"/>
      <c r="I141" s="139"/>
      <c r="J141" s="139"/>
      <c r="K141" s="139"/>
      <c r="L141" s="139"/>
      <c r="M141" s="139"/>
      <c r="N141" s="139"/>
      <c r="O141" s="121"/>
      <c r="P141" s="140"/>
      <c r="Q141" s="141"/>
      <c r="R141" s="142"/>
      <c r="S141" s="139"/>
      <c r="T141" s="139"/>
      <c r="U141" s="139"/>
      <c r="V141" s="139"/>
      <c r="W141" s="139"/>
      <c r="X141" s="140"/>
      <c r="Y141" s="141"/>
      <c r="Z141" s="142"/>
      <c r="AA141" s="139"/>
      <c r="AB141" s="139"/>
      <c r="AC141" s="139"/>
      <c r="AD141" s="139"/>
      <c r="AE141" s="139"/>
      <c r="AF141" s="140"/>
      <c r="AG141" s="141"/>
      <c r="AH141" s="142"/>
      <c r="AI141" s="121"/>
      <c r="AJ141" s="139"/>
      <c r="AK141" s="121"/>
      <c r="AL141" s="139"/>
      <c r="AM141" s="121"/>
      <c r="AN141" s="140"/>
      <c r="AO141" s="141"/>
      <c r="AP141" s="142"/>
      <c r="AQ141" s="139"/>
      <c r="AR141" s="140"/>
      <c r="AS141" s="141"/>
      <c r="AT141" s="142"/>
      <c r="AU141" s="121"/>
      <c r="AV141" s="139"/>
      <c r="AW141" s="121"/>
      <c r="AX141" s="139"/>
      <c r="AY141" s="121"/>
      <c r="AZ141" s="139"/>
      <c r="BA141" s="121"/>
      <c r="BB141" s="36"/>
      <c r="BD141" s="29"/>
      <c r="BE141" s="143"/>
      <c r="BF141" s="143"/>
      <c r="BG141" s="143"/>
      <c r="BH141" s="143"/>
      <c r="BI141" s="143"/>
      <c r="BJ141" s="144"/>
      <c r="BK141" s="145"/>
      <c r="BL141" s="146"/>
      <c r="BM141" s="124"/>
      <c r="BN141" s="143"/>
      <c r="BO141" s="124"/>
      <c r="BP141" s="143"/>
      <c r="BQ141" s="124"/>
      <c r="BR141" s="36"/>
      <c r="BU141" s="175"/>
      <c r="BV141" s="175"/>
      <c r="BW141" s="177"/>
      <c r="BX141" s="177"/>
      <c r="BY141" s="177"/>
      <c r="BZ141" s="177"/>
      <c r="CA141" s="177"/>
      <c r="CB141" s="177"/>
      <c r="CC141" s="177"/>
      <c r="CG141" s="92"/>
      <c r="CH141" s="92"/>
      <c r="CI141" s="92"/>
      <c r="CJ141" s="92"/>
      <c r="CK141" s="92"/>
      <c r="CL141" s="92"/>
      <c r="CP141" s="32"/>
      <c r="CQ141" s="32"/>
      <c r="CR141" s="32"/>
      <c r="CS141" s="74"/>
      <c r="CT141" s="149"/>
      <c r="CU141" s="149"/>
      <c r="CV141" s="149"/>
      <c r="CW141" s="149"/>
      <c r="CX141" s="149"/>
      <c r="CY141" s="134"/>
      <c r="CZ141" s="216" t="str">
        <f>IF(O141&gt;0, ((CT141*#REF!)+(CV141*#REF!)+(CX141*#REF!)),"")</f>
        <v/>
      </c>
      <c r="DA141" s="151"/>
      <c r="DB141" s="149"/>
      <c r="DC141" s="149"/>
      <c r="DD141" s="149"/>
      <c r="DE141" s="149"/>
      <c r="DF141" s="149"/>
      <c r="DG141" s="134"/>
      <c r="DH141" s="40"/>
      <c r="DI141" s="40"/>
      <c r="DJ141" s="40"/>
      <c r="DK141" s="40"/>
      <c r="DL141" s="40"/>
      <c r="DM141" s="74"/>
      <c r="DN141" s="152"/>
      <c r="DO141" s="152"/>
      <c r="DP141" s="152"/>
      <c r="DQ141" s="152"/>
      <c r="DR141" s="152"/>
      <c r="DS141" s="136"/>
      <c r="DT141" s="218" t="str">
        <f t="shared" si="56"/>
        <v/>
      </c>
      <c r="DU141" s="218" t="str">
        <f t="shared" si="59"/>
        <v/>
      </c>
      <c r="DV141" s="145"/>
      <c r="DW141" s="146"/>
      <c r="DX141" s="143"/>
      <c r="DY141" s="143"/>
      <c r="DZ141" s="153"/>
      <c r="EA141" s="36"/>
      <c r="EC141" s="29"/>
      <c r="ED141" s="139"/>
      <c r="EE141" s="139"/>
      <c r="EF141" s="139"/>
      <c r="EG141" s="139"/>
      <c r="EH141" s="139"/>
      <c r="EI141" s="36"/>
      <c r="EK141" s="29"/>
      <c r="EL141" s="143"/>
      <c r="EM141" s="143"/>
      <c r="EN141" s="143"/>
      <c r="EO141" s="143"/>
      <c r="EP141" s="143"/>
      <c r="EQ141" s="144"/>
      <c r="ER141" s="145"/>
      <c r="ES141" s="146"/>
      <c r="ET141" s="163"/>
      <c r="EU141" s="144"/>
      <c r="EV141" s="145"/>
      <c r="EW141" s="146"/>
      <c r="EX141" s="155"/>
      <c r="EY141" s="36"/>
    </row>
    <row r="142" spans="1:155" s="92" customFormat="1" ht="15.75" customHeight="1" x14ac:dyDescent="0.35">
      <c r="A142" s="118"/>
      <c r="B142" s="46"/>
      <c r="C142" s="243" t="str">
        <f>IF(E142="","",C140+1)</f>
        <v/>
      </c>
      <c r="D142" s="46"/>
      <c r="E142" s="4"/>
      <c r="F142" s="119"/>
      <c r="H142" s="120"/>
      <c r="I142" s="15"/>
      <c r="J142" s="121"/>
      <c r="K142" s="15"/>
      <c r="L142" s="121"/>
      <c r="M142" s="15"/>
      <c r="N142" s="121"/>
      <c r="O142" s="209">
        <f t="shared" si="4"/>
        <v>0</v>
      </c>
      <c r="P142" s="122"/>
      <c r="Q142" s="40"/>
      <c r="R142" s="123"/>
      <c r="S142" s="15"/>
      <c r="T142" s="121"/>
      <c r="U142" s="15"/>
      <c r="V142" s="121"/>
      <c r="W142" s="15"/>
      <c r="X142" s="122"/>
      <c r="Y142" s="40"/>
      <c r="Z142" s="123"/>
      <c r="AA142" s="15"/>
      <c r="AB142" s="121"/>
      <c r="AC142" s="15"/>
      <c r="AD142" s="121"/>
      <c r="AE142" s="15"/>
      <c r="AF142" s="122"/>
      <c r="AG142" s="40"/>
      <c r="AH142" s="123"/>
      <c r="AI142" s="209">
        <f t="shared" si="5"/>
        <v>0</v>
      </c>
      <c r="AJ142" s="121"/>
      <c r="AK142" s="209">
        <f t="shared" si="6"/>
        <v>0</v>
      </c>
      <c r="AL142" s="121"/>
      <c r="AM142" s="209">
        <f>M142-W142+AE142</f>
        <v>0</v>
      </c>
      <c r="AN142" s="122"/>
      <c r="AO142" s="40"/>
      <c r="AP142" s="123"/>
      <c r="AQ142" s="15"/>
      <c r="AR142" s="122"/>
      <c r="AS142" s="40"/>
      <c r="AT142" s="123"/>
      <c r="AU142" s="209">
        <f t="shared" si="40"/>
        <v>0</v>
      </c>
      <c r="AV142" s="121"/>
      <c r="AW142" s="209">
        <f t="shared" si="48"/>
        <v>0</v>
      </c>
      <c r="AX142" s="121"/>
      <c r="AY142" s="209">
        <f t="shared" si="8"/>
        <v>0</v>
      </c>
      <c r="AZ142" s="121"/>
      <c r="BA142" s="209">
        <f>(SUM(AI142,AK142,AM142)-AQ142)</f>
        <v>0</v>
      </c>
      <c r="BB142" s="119"/>
      <c r="BD142" s="120"/>
      <c r="BE142" s="13">
        <v>0</v>
      </c>
      <c r="BF142" s="124"/>
      <c r="BG142" s="13">
        <v>0</v>
      </c>
      <c r="BH142" s="124"/>
      <c r="BI142" s="13">
        <v>0</v>
      </c>
      <c r="BJ142" s="125"/>
      <c r="BK142" s="126"/>
      <c r="BL142" s="127"/>
      <c r="BM142" s="210">
        <f>$BE142*$I142</f>
        <v>0</v>
      </c>
      <c r="BN142" s="124"/>
      <c r="BO142" s="210">
        <f>$BG142*$K142</f>
        <v>0</v>
      </c>
      <c r="BP142" s="124"/>
      <c r="BQ142" s="210">
        <f>$BI142*$M142</f>
        <v>0</v>
      </c>
      <c r="BR142" s="119"/>
      <c r="BU142" s="18"/>
      <c r="BV142" s="18"/>
      <c r="BW142" s="18"/>
      <c r="BX142" s="18"/>
      <c r="BY142" s="18"/>
      <c r="BZ142" s="18"/>
      <c r="CA142" s="18"/>
      <c r="CB142" s="18"/>
      <c r="CC142" s="18"/>
      <c r="CG142" s="18"/>
      <c r="CH142" s="18"/>
      <c r="CI142" s="18"/>
      <c r="CJ142" s="18"/>
      <c r="CK142" s="18"/>
      <c r="CL142" s="18"/>
      <c r="CP142" s="46"/>
      <c r="CQ142" s="46"/>
      <c r="CR142" s="46"/>
      <c r="CS142" s="130"/>
      <c r="CT142" s="209">
        <f t="shared" si="63"/>
        <v>0</v>
      </c>
      <c r="CU142" s="213">
        <f t="shared" si="63"/>
        <v>0</v>
      </c>
      <c r="CV142" s="209">
        <f t="shared" si="64"/>
        <v>0</v>
      </c>
      <c r="CW142" s="213">
        <f t="shared" si="64"/>
        <v>0</v>
      </c>
      <c r="CX142" s="214">
        <f t="shared" si="65"/>
        <v>0</v>
      </c>
      <c r="CY142" s="215">
        <f t="shared" si="65"/>
        <v>0</v>
      </c>
      <c r="CZ142" s="216" t="str">
        <f>IF(O142&gt;0, ((CT142*#REF!)+(CV142*#REF!)+(CX142*#REF!)),"")</f>
        <v/>
      </c>
      <c r="DA142" s="133"/>
      <c r="DB142" s="209">
        <f t="shared" si="41"/>
        <v>0</v>
      </c>
      <c r="DC142" s="131"/>
      <c r="DD142" s="209">
        <f t="shared" si="42"/>
        <v>0</v>
      </c>
      <c r="DE142" s="131"/>
      <c r="DF142" s="209">
        <f t="shared" si="43"/>
        <v>0</v>
      </c>
      <c r="DG142" s="134"/>
      <c r="DH142" s="216" t="str">
        <f t="shared" si="55"/>
        <v/>
      </c>
      <c r="DI142" s="216" t="e">
        <f t="shared" si="57"/>
        <v>#VALUE!</v>
      </c>
      <c r="DJ142" s="216">
        <f t="shared" si="58"/>
        <v>0</v>
      </c>
      <c r="DK142" s="40"/>
      <c r="DL142" s="40"/>
      <c r="DM142" s="130"/>
      <c r="DN142" s="217">
        <f t="shared" si="44"/>
        <v>0</v>
      </c>
      <c r="DO142" s="135"/>
      <c r="DP142" s="217">
        <f t="shared" si="45"/>
        <v>0</v>
      </c>
      <c r="DQ142" s="135"/>
      <c r="DR142" s="217">
        <f t="shared" si="46"/>
        <v>0</v>
      </c>
      <c r="DS142" s="136"/>
      <c r="DT142" s="218" t="str">
        <f t="shared" si="56"/>
        <v/>
      </c>
      <c r="DU142" s="218" t="str">
        <f t="shared" si="59"/>
        <v/>
      </c>
      <c r="DV142" s="126"/>
      <c r="DW142" s="127"/>
      <c r="DX142" s="124"/>
      <c r="DY142" s="124"/>
      <c r="DZ142" s="13"/>
      <c r="EA142" s="119"/>
      <c r="EC142" s="120"/>
      <c r="ED142" s="5"/>
      <c r="EE142" s="121"/>
      <c r="EF142" s="5"/>
      <c r="EG142" s="121"/>
      <c r="EH142" s="5"/>
      <c r="EI142" s="119"/>
      <c r="EK142" s="120"/>
      <c r="EL142" s="17">
        <v>0</v>
      </c>
      <c r="EM142" s="137"/>
      <c r="EN142" s="17">
        <v>0</v>
      </c>
      <c r="EO142" s="137"/>
      <c r="EP142" s="17">
        <v>0</v>
      </c>
      <c r="EQ142" s="125"/>
      <c r="ER142" s="126"/>
      <c r="ES142" s="127"/>
      <c r="ET142" s="219">
        <f t="shared" si="47"/>
        <v>0</v>
      </c>
      <c r="EU142" s="125"/>
      <c r="EV142" s="126"/>
      <c r="EW142" s="127"/>
      <c r="EX142" s="220">
        <f>IFERROR((SUM($DN142:DR142)-SUM($BM142:$BQ142)+$DZ142+$ET142)," ")</f>
        <v>0</v>
      </c>
      <c r="EY142" s="119"/>
    </row>
    <row r="143" spans="1:155" ht="5.15" customHeight="1" x14ac:dyDescent="0.35">
      <c r="A143" s="115"/>
      <c r="B143" s="32"/>
      <c r="C143" s="46"/>
      <c r="D143" s="32"/>
      <c r="E143" s="32"/>
      <c r="F143" s="36"/>
      <c r="H143" s="29"/>
      <c r="I143" s="139"/>
      <c r="J143" s="139"/>
      <c r="K143" s="139"/>
      <c r="L143" s="139"/>
      <c r="M143" s="139"/>
      <c r="N143" s="139"/>
      <c r="O143" s="121"/>
      <c r="P143" s="140"/>
      <c r="Q143" s="141"/>
      <c r="R143" s="142"/>
      <c r="S143" s="139"/>
      <c r="T143" s="139"/>
      <c r="U143" s="139"/>
      <c r="V143" s="139"/>
      <c r="W143" s="139"/>
      <c r="X143" s="140"/>
      <c r="Y143" s="141"/>
      <c r="Z143" s="142"/>
      <c r="AA143" s="139"/>
      <c r="AB143" s="139"/>
      <c r="AC143" s="139"/>
      <c r="AD143" s="139"/>
      <c r="AE143" s="139"/>
      <c r="AF143" s="140"/>
      <c r="AG143" s="141"/>
      <c r="AH143" s="142"/>
      <c r="AI143" s="121"/>
      <c r="AJ143" s="139"/>
      <c r="AK143" s="121"/>
      <c r="AL143" s="139"/>
      <c r="AM143" s="121"/>
      <c r="AN143" s="140"/>
      <c r="AO143" s="141"/>
      <c r="AP143" s="142"/>
      <c r="AQ143" s="139"/>
      <c r="AR143" s="140"/>
      <c r="AS143" s="141"/>
      <c r="AT143" s="142"/>
      <c r="AU143" s="121"/>
      <c r="AV143" s="139"/>
      <c r="AW143" s="121"/>
      <c r="AX143" s="139"/>
      <c r="AY143" s="121"/>
      <c r="AZ143" s="139"/>
      <c r="BA143" s="121"/>
      <c r="BB143" s="36"/>
      <c r="BD143" s="29"/>
      <c r="BE143" s="143"/>
      <c r="BF143" s="143"/>
      <c r="BG143" s="143"/>
      <c r="BH143" s="143"/>
      <c r="BI143" s="143"/>
      <c r="BJ143" s="144"/>
      <c r="BK143" s="145"/>
      <c r="BL143" s="146"/>
      <c r="BM143" s="124"/>
      <c r="BN143" s="143"/>
      <c r="BO143" s="124"/>
      <c r="BP143" s="143"/>
      <c r="BQ143" s="124"/>
      <c r="BR143" s="36"/>
      <c r="BU143" s="92"/>
      <c r="BV143" s="92"/>
      <c r="BW143" s="92"/>
      <c r="BX143" s="92"/>
      <c r="BY143" s="92"/>
      <c r="BZ143" s="92"/>
      <c r="CA143" s="92"/>
      <c r="CB143" s="92"/>
      <c r="CC143" s="92"/>
      <c r="CG143" s="92"/>
      <c r="CH143" s="92"/>
      <c r="CI143" s="92"/>
      <c r="CJ143" s="92"/>
      <c r="CK143" s="92"/>
      <c r="CL143" s="92"/>
      <c r="CP143" s="32"/>
      <c r="CQ143" s="32"/>
      <c r="CR143" s="32"/>
      <c r="CS143" s="74"/>
      <c r="CT143" s="149"/>
      <c r="CU143" s="149"/>
      <c r="CV143" s="149"/>
      <c r="CW143" s="149"/>
      <c r="CX143" s="149"/>
      <c r="CY143" s="134"/>
      <c r="CZ143" s="216" t="str">
        <f>IF(O143&gt;0, ((CT143*#REF!)+(CV143*#REF!)+(CX143*#REF!)),"")</f>
        <v/>
      </c>
      <c r="DA143" s="151"/>
      <c r="DB143" s="149"/>
      <c r="DC143" s="149"/>
      <c r="DD143" s="149"/>
      <c r="DE143" s="149"/>
      <c r="DF143" s="149"/>
      <c r="DG143" s="134"/>
      <c r="DH143" s="40"/>
      <c r="DI143" s="40"/>
      <c r="DJ143" s="40"/>
      <c r="DK143" s="40"/>
      <c r="DL143" s="40"/>
      <c r="DM143" s="74"/>
      <c r="DN143" s="152"/>
      <c r="DO143" s="152"/>
      <c r="DP143" s="152"/>
      <c r="DQ143" s="152"/>
      <c r="DR143" s="152"/>
      <c r="DS143" s="136"/>
      <c r="DT143" s="218" t="str">
        <f t="shared" si="56"/>
        <v/>
      </c>
      <c r="DU143" s="218" t="str">
        <f t="shared" si="59"/>
        <v/>
      </c>
      <c r="DV143" s="145"/>
      <c r="DW143" s="146"/>
      <c r="DX143" s="143"/>
      <c r="DY143" s="143"/>
      <c r="DZ143" s="153"/>
      <c r="EA143" s="36"/>
      <c r="EC143" s="29"/>
      <c r="ED143" s="139"/>
      <c r="EE143" s="139"/>
      <c r="EF143" s="139"/>
      <c r="EG143" s="139"/>
      <c r="EH143" s="139"/>
      <c r="EI143" s="36"/>
      <c r="EK143" s="29"/>
      <c r="EL143" s="143"/>
      <c r="EM143" s="143"/>
      <c r="EN143" s="143"/>
      <c r="EO143" s="143"/>
      <c r="EP143" s="143"/>
      <c r="EQ143" s="144"/>
      <c r="ER143" s="145"/>
      <c r="ES143" s="146"/>
      <c r="ET143" s="163"/>
      <c r="EU143" s="144"/>
      <c r="EV143" s="145"/>
      <c r="EW143" s="146"/>
      <c r="EX143" s="155"/>
      <c r="EY143" s="36"/>
    </row>
    <row r="144" spans="1:155" s="92" customFormat="1" ht="18" customHeight="1" x14ac:dyDescent="0.35">
      <c r="A144" s="118"/>
      <c r="B144" s="46"/>
      <c r="C144" s="243" t="str">
        <f>IF(E144="","",C142+1)</f>
        <v/>
      </c>
      <c r="D144" s="46"/>
      <c r="E144" s="4"/>
      <c r="F144" s="119"/>
      <c r="H144" s="120"/>
      <c r="I144" s="15"/>
      <c r="J144" s="121"/>
      <c r="K144" s="15"/>
      <c r="L144" s="121"/>
      <c r="M144" s="15"/>
      <c r="N144" s="121"/>
      <c r="O144" s="209">
        <f t="shared" si="4"/>
        <v>0</v>
      </c>
      <c r="P144" s="122"/>
      <c r="Q144" s="40"/>
      <c r="R144" s="123"/>
      <c r="S144" s="15"/>
      <c r="T144" s="121"/>
      <c r="U144" s="15"/>
      <c r="V144" s="121"/>
      <c r="W144" s="15"/>
      <c r="X144" s="122"/>
      <c r="Y144" s="40"/>
      <c r="Z144" s="123"/>
      <c r="AA144" s="15"/>
      <c r="AB144" s="121"/>
      <c r="AC144" s="15"/>
      <c r="AD144" s="121"/>
      <c r="AE144" s="15"/>
      <c r="AF144" s="122"/>
      <c r="AG144" s="40"/>
      <c r="AH144" s="123"/>
      <c r="AI144" s="209">
        <f t="shared" si="5"/>
        <v>0</v>
      </c>
      <c r="AJ144" s="121"/>
      <c r="AK144" s="209">
        <f t="shared" si="6"/>
        <v>0</v>
      </c>
      <c r="AL144" s="121"/>
      <c r="AM144" s="209">
        <f>M144-W144+AE144</f>
        <v>0</v>
      </c>
      <c r="AN144" s="122"/>
      <c r="AO144" s="40"/>
      <c r="AP144" s="123"/>
      <c r="AQ144" s="15"/>
      <c r="AR144" s="122"/>
      <c r="AS144" s="40"/>
      <c r="AT144" s="123"/>
      <c r="AU144" s="209">
        <f t="shared" si="40"/>
        <v>0</v>
      </c>
      <c r="AV144" s="121"/>
      <c r="AW144" s="209">
        <f t="shared" si="48"/>
        <v>0</v>
      </c>
      <c r="AX144" s="121"/>
      <c r="AY144" s="209">
        <f t="shared" si="8"/>
        <v>0</v>
      </c>
      <c r="AZ144" s="121"/>
      <c r="BA144" s="209">
        <f>(SUM(AI144,AK144,AM144)-AQ144)</f>
        <v>0</v>
      </c>
      <c r="BB144" s="119"/>
      <c r="BD144" s="120"/>
      <c r="BE144" s="13">
        <v>0</v>
      </c>
      <c r="BF144" s="124"/>
      <c r="BG144" s="13">
        <v>0</v>
      </c>
      <c r="BH144" s="124"/>
      <c r="BI144" s="13">
        <v>0</v>
      </c>
      <c r="BJ144" s="125"/>
      <c r="BK144" s="126"/>
      <c r="BL144" s="127"/>
      <c r="BM144" s="210">
        <f>$BE144*$I144</f>
        <v>0</v>
      </c>
      <c r="BN144" s="124"/>
      <c r="BO144" s="210">
        <f>$BG144*$K144</f>
        <v>0</v>
      </c>
      <c r="BP144" s="124"/>
      <c r="BQ144" s="210">
        <f>$BI144*$M144</f>
        <v>0</v>
      </c>
      <c r="BR144" s="119"/>
      <c r="BU144" s="18"/>
      <c r="BV144" s="18"/>
      <c r="BW144" s="18"/>
      <c r="BX144" s="18"/>
      <c r="BY144" s="18"/>
      <c r="BZ144" s="18"/>
      <c r="CA144" s="18"/>
      <c r="CB144" s="18"/>
      <c r="CC144" s="18"/>
      <c r="CG144" s="18"/>
      <c r="CH144" s="18"/>
      <c r="CI144" s="18"/>
      <c r="CJ144" s="18"/>
      <c r="CK144" s="18"/>
      <c r="CL144" s="18"/>
      <c r="CP144" s="46"/>
      <c r="CQ144" s="46"/>
      <c r="CR144" s="46"/>
      <c r="CS144" s="130"/>
      <c r="CT144" s="209">
        <f t="shared" si="63"/>
        <v>0</v>
      </c>
      <c r="CU144" s="213">
        <f t="shared" si="63"/>
        <v>0</v>
      </c>
      <c r="CV144" s="209">
        <f t="shared" si="64"/>
        <v>0</v>
      </c>
      <c r="CW144" s="213">
        <f t="shared" si="64"/>
        <v>0</v>
      </c>
      <c r="CX144" s="214">
        <f t="shared" si="65"/>
        <v>0</v>
      </c>
      <c r="CY144" s="215">
        <f t="shared" si="65"/>
        <v>0</v>
      </c>
      <c r="CZ144" s="216" t="str">
        <f>IF(O144&gt;0, ((CT144*#REF!)+(CV144*#REF!)+(CX144*#REF!)),"")</f>
        <v/>
      </c>
      <c r="DA144" s="133"/>
      <c r="DB144" s="209">
        <f t="shared" si="41"/>
        <v>0</v>
      </c>
      <c r="DC144" s="131"/>
      <c r="DD144" s="209">
        <f t="shared" si="42"/>
        <v>0</v>
      </c>
      <c r="DE144" s="131"/>
      <c r="DF144" s="209">
        <f t="shared" si="43"/>
        <v>0</v>
      </c>
      <c r="DG144" s="134"/>
      <c r="DH144" s="216" t="str">
        <f t="shared" si="55"/>
        <v/>
      </c>
      <c r="DI144" s="216" t="e">
        <f t="shared" si="57"/>
        <v>#VALUE!</v>
      </c>
      <c r="DJ144" s="216">
        <f t="shared" si="58"/>
        <v>0</v>
      </c>
      <c r="DK144" s="40"/>
      <c r="DL144" s="40"/>
      <c r="DM144" s="130"/>
      <c r="DN144" s="217">
        <f t="shared" si="44"/>
        <v>0</v>
      </c>
      <c r="DO144" s="135"/>
      <c r="DP144" s="217">
        <f t="shared" si="45"/>
        <v>0</v>
      </c>
      <c r="DQ144" s="135"/>
      <c r="DR144" s="217">
        <f t="shared" si="46"/>
        <v>0</v>
      </c>
      <c r="DS144" s="136"/>
      <c r="DT144" s="218" t="str">
        <f t="shared" si="56"/>
        <v/>
      </c>
      <c r="DU144" s="218" t="str">
        <f t="shared" si="59"/>
        <v/>
      </c>
      <c r="DV144" s="126"/>
      <c r="DW144" s="127"/>
      <c r="DX144" s="124"/>
      <c r="DY144" s="124"/>
      <c r="DZ144" s="13"/>
      <c r="EA144" s="119"/>
      <c r="EC144" s="120"/>
      <c r="ED144" s="5"/>
      <c r="EE144" s="121"/>
      <c r="EF144" s="5"/>
      <c r="EG144" s="121"/>
      <c r="EH144" s="5"/>
      <c r="EI144" s="119"/>
      <c r="EK144" s="120"/>
      <c r="EL144" s="17">
        <v>0</v>
      </c>
      <c r="EM144" s="137"/>
      <c r="EN144" s="17">
        <v>0</v>
      </c>
      <c r="EO144" s="137"/>
      <c r="EP144" s="17">
        <v>0</v>
      </c>
      <c r="EQ144" s="125"/>
      <c r="ER144" s="126"/>
      <c r="ES144" s="127"/>
      <c r="ET144" s="219">
        <f t="shared" si="47"/>
        <v>0</v>
      </c>
      <c r="EU144" s="125"/>
      <c r="EV144" s="126"/>
      <c r="EW144" s="127"/>
      <c r="EX144" s="220">
        <f>IFERROR((SUM($DN144:DR144)-SUM($BM144:$BQ144)+$DZ144+$ET144)," ")</f>
        <v>0</v>
      </c>
      <c r="EY144" s="119"/>
    </row>
    <row r="145" spans="1:155" ht="5.15" customHeight="1" x14ac:dyDescent="0.35">
      <c r="A145" s="115"/>
      <c r="B145" s="32"/>
      <c r="C145" s="46"/>
      <c r="D145" s="32"/>
      <c r="E145" s="32"/>
      <c r="F145" s="36"/>
      <c r="H145" s="29"/>
      <c r="I145" s="139"/>
      <c r="J145" s="139"/>
      <c r="K145" s="139"/>
      <c r="L145" s="139"/>
      <c r="M145" s="139"/>
      <c r="N145" s="139"/>
      <c r="O145" s="121"/>
      <c r="P145" s="140"/>
      <c r="Q145" s="141"/>
      <c r="R145" s="142"/>
      <c r="S145" s="139"/>
      <c r="T145" s="139"/>
      <c r="U145" s="139"/>
      <c r="V145" s="139"/>
      <c r="W145" s="139"/>
      <c r="X145" s="140"/>
      <c r="Y145" s="141"/>
      <c r="Z145" s="142"/>
      <c r="AA145" s="139"/>
      <c r="AB145" s="139"/>
      <c r="AC145" s="139"/>
      <c r="AD145" s="139"/>
      <c r="AE145" s="139"/>
      <c r="AF145" s="140"/>
      <c r="AG145" s="141"/>
      <c r="AH145" s="142"/>
      <c r="AI145" s="121"/>
      <c r="AJ145" s="139"/>
      <c r="AK145" s="121"/>
      <c r="AL145" s="139"/>
      <c r="AM145" s="121"/>
      <c r="AN145" s="140"/>
      <c r="AO145" s="141"/>
      <c r="AP145" s="142"/>
      <c r="AQ145" s="139"/>
      <c r="AR145" s="140"/>
      <c r="AS145" s="141"/>
      <c r="AT145" s="142"/>
      <c r="AU145" s="121"/>
      <c r="AV145" s="139"/>
      <c r="AW145" s="121"/>
      <c r="AX145" s="139"/>
      <c r="AY145" s="121"/>
      <c r="AZ145" s="139"/>
      <c r="BA145" s="121"/>
      <c r="BB145" s="36"/>
      <c r="BD145" s="29"/>
      <c r="BE145" s="143"/>
      <c r="BF145" s="143"/>
      <c r="BG145" s="143"/>
      <c r="BH145" s="143"/>
      <c r="BI145" s="143"/>
      <c r="BJ145" s="144"/>
      <c r="BK145" s="145"/>
      <c r="BL145" s="146"/>
      <c r="BM145" s="124"/>
      <c r="BN145" s="143"/>
      <c r="BO145" s="124"/>
      <c r="BP145" s="143"/>
      <c r="BQ145" s="124"/>
      <c r="BR145" s="36"/>
      <c r="BU145" s="92"/>
      <c r="BV145" s="92"/>
      <c r="BW145" s="93"/>
      <c r="BX145" s="93"/>
      <c r="BY145" s="93"/>
      <c r="BZ145" s="93"/>
      <c r="CA145" s="178"/>
      <c r="CB145" s="178"/>
      <c r="CC145" s="92"/>
      <c r="CG145" s="92"/>
      <c r="CH145" s="92"/>
      <c r="CI145" s="92"/>
      <c r="CJ145" s="92"/>
      <c r="CK145" s="92"/>
      <c r="CL145" s="92"/>
      <c r="CP145" s="32"/>
      <c r="CQ145" s="32"/>
      <c r="CR145" s="32"/>
      <c r="CS145" s="74"/>
      <c r="CT145" s="149"/>
      <c r="CU145" s="149"/>
      <c r="CV145" s="149"/>
      <c r="CW145" s="149"/>
      <c r="CX145" s="149"/>
      <c r="CY145" s="134"/>
      <c r="CZ145" s="216" t="str">
        <f>IF(O145&gt;0, ((CT145*#REF!)+(CV145*#REF!)+(CX145*#REF!)),"")</f>
        <v/>
      </c>
      <c r="DA145" s="151"/>
      <c r="DB145" s="149"/>
      <c r="DC145" s="149"/>
      <c r="DD145" s="149"/>
      <c r="DE145" s="149"/>
      <c r="DF145" s="149"/>
      <c r="DG145" s="134"/>
      <c r="DH145" s="40"/>
      <c r="DI145" s="40"/>
      <c r="DJ145" s="40"/>
      <c r="DK145" s="40"/>
      <c r="DL145" s="40"/>
      <c r="DM145" s="74"/>
      <c r="DN145" s="152"/>
      <c r="DO145" s="152"/>
      <c r="DP145" s="152"/>
      <c r="DQ145" s="152"/>
      <c r="DR145" s="152"/>
      <c r="DS145" s="136"/>
      <c r="DT145" s="218" t="str">
        <f t="shared" si="56"/>
        <v/>
      </c>
      <c r="DU145" s="218" t="str">
        <f t="shared" si="59"/>
        <v/>
      </c>
      <c r="DV145" s="145"/>
      <c r="DW145" s="146"/>
      <c r="DX145" s="143"/>
      <c r="DY145" s="143"/>
      <c r="DZ145" s="153"/>
      <c r="EA145" s="36"/>
      <c r="EC145" s="29"/>
      <c r="ED145" s="139"/>
      <c r="EE145" s="139"/>
      <c r="EF145" s="139"/>
      <c r="EG145" s="139"/>
      <c r="EH145" s="139"/>
      <c r="EI145" s="36"/>
      <c r="EK145" s="29"/>
      <c r="EL145" s="143"/>
      <c r="EM145" s="143"/>
      <c r="EN145" s="143"/>
      <c r="EO145" s="143"/>
      <c r="EP145" s="143"/>
      <c r="EQ145" s="144"/>
      <c r="ER145" s="145"/>
      <c r="ES145" s="146"/>
      <c r="ET145" s="163"/>
      <c r="EU145" s="144"/>
      <c r="EV145" s="145"/>
      <c r="EW145" s="146"/>
      <c r="EX145" s="155"/>
      <c r="EY145" s="36"/>
    </row>
    <row r="146" spans="1:155" s="92" customFormat="1" x14ac:dyDescent="0.35">
      <c r="A146" s="118"/>
      <c r="B146" s="46"/>
      <c r="C146" s="243" t="str">
        <f>IF(E146="","",C144+1)</f>
        <v/>
      </c>
      <c r="D146" s="46"/>
      <c r="E146" s="4"/>
      <c r="F146" s="119"/>
      <c r="H146" s="120"/>
      <c r="I146" s="15"/>
      <c r="J146" s="121"/>
      <c r="K146" s="15"/>
      <c r="L146" s="121"/>
      <c r="M146" s="15"/>
      <c r="N146" s="121"/>
      <c r="O146" s="209">
        <f t="shared" si="4"/>
        <v>0</v>
      </c>
      <c r="P146" s="122"/>
      <c r="Q146" s="40"/>
      <c r="R146" s="123"/>
      <c r="S146" s="15"/>
      <c r="T146" s="121"/>
      <c r="U146" s="15"/>
      <c r="V146" s="121"/>
      <c r="W146" s="15"/>
      <c r="X146" s="122"/>
      <c r="Y146" s="40"/>
      <c r="Z146" s="123"/>
      <c r="AA146" s="15"/>
      <c r="AB146" s="121"/>
      <c r="AC146" s="15"/>
      <c r="AD146" s="121"/>
      <c r="AE146" s="15"/>
      <c r="AF146" s="122"/>
      <c r="AG146" s="40"/>
      <c r="AH146" s="123"/>
      <c r="AI146" s="209">
        <f t="shared" si="5"/>
        <v>0</v>
      </c>
      <c r="AJ146" s="121"/>
      <c r="AK146" s="209">
        <f t="shared" si="6"/>
        <v>0</v>
      </c>
      <c r="AL146" s="121"/>
      <c r="AM146" s="209">
        <f>M146-W146+AE146</f>
        <v>0</v>
      </c>
      <c r="AN146" s="122"/>
      <c r="AO146" s="40"/>
      <c r="AP146" s="123"/>
      <c r="AQ146" s="15"/>
      <c r="AR146" s="122"/>
      <c r="AS146" s="40"/>
      <c r="AT146" s="123"/>
      <c r="AU146" s="209">
        <f t="shared" si="40"/>
        <v>0</v>
      </c>
      <c r="AV146" s="121"/>
      <c r="AW146" s="209">
        <f t="shared" si="48"/>
        <v>0</v>
      </c>
      <c r="AX146" s="121"/>
      <c r="AY146" s="209">
        <f t="shared" si="8"/>
        <v>0</v>
      </c>
      <c r="AZ146" s="121"/>
      <c r="BA146" s="209">
        <f>(SUM(AI146,AK146,AM146)-AQ146)</f>
        <v>0</v>
      </c>
      <c r="BB146" s="119"/>
      <c r="BD146" s="120"/>
      <c r="BE146" s="13">
        <v>0</v>
      </c>
      <c r="BF146" s="124"/>
      <c r="BG146" s="13">
        <v>0</v>
      </c>
      <c r="BH146" s="124"/>
      <c r="BI146" s="13">
        <v>0</v>
      </c>
      <c r="BJ146" s="125"/>
      <c r="BK146" s="126"/>
      <c r="BL146" s="127"/>
      <c r="BM146" s="210">
        <f>$BE146*$I146</f>
        <v>0</v>
      </c>
      <c r="BN146" s="124"/>
      <c r="BO146" s="210">
        <f>$BG146*$K146</f>
        <v>0</v>
      </c>
      <c r="BP146" s="124"/>
      <c r="BQ146" s="210">
        <f>$BI146*$M146</f>
        <v>0</v>
      </c>
      <c r="BR146" s="119"/>
      <c r="BU146" s="18"/>
      <c r="BV146" s="18"/>
      <c r="BW146" s="18"/>
      <c r="BX146" s="18"/>
      <c r="BY146" s="18"/>
      <c r="BZ146" s="18"/>
      <c r="CA146" s="18"/>
      <c r="CB146" s="18"/>
      <c r="CC146" s="18"/>
      <c r="CG146" s="18"/>
      <c r="CH146" s="18"/>
      <c r="CI146" s="18"/>
      <c r="CJ146" s="18"/>
      <c r="CK146" s="18"/>
      <c r="CL146" s="18"/>
      <c r="CP146" s="46"/>
      <c r="CQ146" s="46"/>
      <c r="CR146" s="46"/>
      <c r="CS146" s="130"/>
      <c r="CT146" s="209">
        <f t="shared" si="63"/>
        <v>0</v>
      </c>
      <c r="CU146" s="213">
        <f t="shared" si="63"/>
        <v>0</v>
      </c>
      <c r="CV146" s="209">
        <f t="shared" si="64"/>
        <v>0</v>
      </c>
      <c r="CW146" s="213">
        <f t="shared" si="64"/>
        <v>0</v>
      </c>
      <c r="CX146" s="214">
        <f t="shared" si="65"/>
        <v>0</v>
      </c>
      <c r="CY146" s="215">
        <f t="shared" si="65"/>
        <v>0</v>
      </c>
      <c r="CZ146" s="216" t="str">
        <f>IF(O146&gt;0, ((CT146*#REF!)+(CV146*#REF!)+(CX146*#REF!)),"")</f>
        <v/>
      </c>
      <c r="DA146" s="133"/>
      <c r="DB146" s="209">
        <f t="shared" si="41"/>
        <v>0</v>
      </c>
      <c r="DC146" s="131"/>
      <c r="DD146" s="209">
        <f t="shared" si="42"/>
        <v>0</v>
      </c>
      <c r="DE146" s="131"/>
      <c r="DF146" s="209">
        <f t="shared" si="43"/>
        <v>0</v>
      </c>
      <c r="DG146" s="134"/>
      <c r="DH146" s="216" t="str">
        <f t="shared" ref="DH146:DH176" si="66">IF(O146&gt;0, (DF146+DD146+DB146),"")</f>
        <v/>
      </c>
      <c r="DI146" s="216" t="e">
        <f t="shared" si="57"/>
        <v>#VALUE!</v>
      </c>
      <c r="DJ146" s="216">
        <f t="shared" si="58"/>
        <v>0</v>
      </c>
      <c r="DK146" s="40"/>
      <c r="DL146" s="40"/>
      <c r="DM146" s="130"/>
      <c r="DN146" s="217">
        <f t="shared" si="44"/>
        <v>0</v>
      </c>
      <c r="DO146" s="135"/>
      <c r="DP146" s="217">
        <f t="shared" si="45"/>
        <v>0</v>
      </c>
      <c r="DQ146" s="135"/>
      <c r="DR146" s="217">
        <f t="shared" si="46"/>
        <v>0</v>
      </c>
      <c r="DS146" s="136"/>
      <c r="DT146" s="218" t="str">
        <f t="shared" ref="DT146:DT177" si="67">IF(O146&gt;0,(DN146+DP146+DR146),"")</f>
        <v/>
      </c>
      <c r="DU146" s="218" t="str">
        <f t="shared" si="59"/>
        <v/>
      </c>
      <c r="DV146" s="126"/>
      <c r="DW146" s="127"/>
      <c r="DX146" s="124"/>
      <c r="DY146" s="124"/>
      <c r="DZ146" s="13"/>
      <c r="EA146" s="119"/>
      <c r="EC146" s="120"/>
      <c r="ED146" s="5"/>
      <c r="EE146" s="121"/>
      <c r="EF146" s="5"/>
      <c r="EG146" s="121"/>
      <c r="EH146" s="5"/>
      <c r="EI146" s="119"/>
      <c r="EK146" s="120"/>
      <c r="EL146" s="17">
        <v>0</v>
      </c>
      <c r="EM146" s="137"/>
      <c r="EN146" s="17">
        <v>0</v>
      </c>
      <c r="EO146" s="137"/>
      <c r="EP146" s="17">
        <v>0</v>
      </c>
      <c r="EQ146" s="125"/>
      <c r="ER146" s="126"/>
      <c r="ES146" s="127"/>
      <c r="ET146" s="219">
        <f t="shared" si="47"/>
        <v>0</v>
      </c>
      <c r="EU146" s="125"/>
      <c r="EV146" s="126"/>
      <c r="EW146" s="127"/>
      <c r="EX146" s="220">
        <f>IFERROR((SUM($DN146:DR146)-SUM($BM146:$BQ146)+$DZ146+$ET146)," ")</f>
        <v>0</v>
      </c>
      <c r="EY146" s="119"/>
    </row>
    <row r="147" spans="1:155" ht="5.15" customHeight="1" x14ac:dyDescent="0.35">
      <c r="A147" s="115"/>
      <c r="B147" s="32"/>
      <c r="C147" s="46"/>
      <c r="D147" s="32"/>
      <c r="E147" s="32"/>
      <c r="F147" s="36"/>
      <c r="H147" s="29"/>
      <c r="I147" s="139"/>
      <c r="J147" s="139"/>
      <c r="K147" s="139"/>
      <c r="L147" s="139"/>
      <c r="M147" s="139"/>
      <c r="N147" s="139"/>
      <c r="O147" s="121"/>
      <c r="P147" s="140"/>
      <c r="Q147" s="141"/>
      <c r="R147" s="142"/>
      <c r="S147" s="139"/>
      <c r="T147" s="139"/>
      <c r="U147" s="139"/>
      <c r="V147" s="139"/>
      <c r="W147" s="139"/>
      <c r="X147" s="140"/>
      <c r="Y147" s="141"/>
      <c r="Z147" s="142"/>
      <c r="AA147" s="139"/>
      <c r="AB147" s="139"/>
      <c r="AC147" s="139"/>
      <c r="AD147" s="139"/>
      <c r="AE147" s="139"/>
      <c r="AF147" s="140"/>
      <c r="AG147" s="141"/>
      <c r="AH147" s="142"/>
      <c r="AI147" s="121"/>
      <c r="AJ147" s="139"/>
      <c r="AK147" s="121"/>
      <c r="AL147" s="139"/>
      <c r="AM147" s="121"/>
      <c r="AN147" s="140"/>
      <c r="AO147" s="141"/>
      <c r="AP147" s="142"/>
      <c r="AQ147" s="139"/>
      <c r="AR147" s="140"/>
      <c r="AS147" s="141"/>
      <c r="AT147" s="142"/>
      <c r="AU147" s="121"/>
      <c r="AV147" s="139"/>
      <c r="AW147" s="121"/>
      <c r="AX147" s="139"/>
      <c r="AY147" s="121"/>
      <c r="AZ147" s="139"/>
      <c r="BA147" s="121"/>
      <c r="BB147" s="36"/>
      <c r="BD147" s="29"/>
      <c r="BE147" s="143"/>
      <c r="BF147" s="143"/>
      <c r="BG147" s="143"/>
      <c r="BH147" s="143"/>
      <c r="BI147" s="143"/>
      <c r="BJ147" s="144"/>
      <c r="BK147" s="145"/>
      <c r="BL147" s="146"/>
      <c r="BM147" s="124"/>
      <c r="BN147" s="143"/>
      <c r="BO147" s="124"/>
      <c r="BP147" s="143"/>
      <c r="BQ147" s="124"/>
      <c r="BR147" s="36"/>
      <c r="BU147" s="92"/>
      <c r="BV147" s="92"/>
      <c r="BW147" s="92"/>
      <c r="BX147" s="92"/>
      <c r="BY147" s="92"/>
      <c r="BZ147" s="92"/>
      <c r="CA147" s="92"/>
      <c r="CB147" s="92"/>
      <c r="CC147" s="92"/>
      <c r="CG147" s="92"/>
      <c r="CH147" s="92"/>
      <c r="CI147" s="92"/>
      <c r="CJ147" s="92"/>
      <c r="CK147" s="92"/>
      <c r="CL147" s="92"/>
      <c r="CP147" s="32"/>
      <c r="CQ147" s="32"/>
      <c r="CR147" s="32"/>
      <c r="CS147" s="74"/>
      <c r="CT147" s="149"/>
      <c r="CU147" s="149"/>
      <c r="CV147" s="149"/>
      <c r="CW147" s="149"/>
      <c r="CX147" s="149"/>
      <c r="CY147" s="134"/>
      <c r="CZ147" s="216" t="str">
        <f>IF(O147&gt;0, ((CT147*#REF!)+(CV147*#REF!)+(CX147*#REF!)),"")</f>
        <v/>
      </c>
      <c r="DA147" s="151"/>
      <c r="DB147" s="149"/>
      <c r="DC147" s="149"/>
      <c r="DD147" s="149"/>
      <c r="DE147" s="149"/>
      <c r="DF147" s="149"/>
      <c r="DG147" s="134"/>
      <c r="DH147" s="40"/>
      <c r="DI147" s="40"/>
      <c r="DJ147" s="40"/>
      <c r="DK147" s="40"/>
      <c r="DL147" s="40"/>
      <c r="DM147" s="74"/>
      <c r="DN147" s="152"/>
      <c r="DO147" s="152"/>
      <c r="DP147" s="152"/>
      <c r="DQ147" s="152"/>
      <c r="DR147" s="152"/>
      <c r="DS147" s="136"/>
      <c r="DT147" s="218" t="str">
        <f t="shared" si="67"/>
        <v/>
      </c>
      <c r="DU147" s="218" t="str">
        <f t="shared" si="59"/>
        <v/>
      </c>
      <c r="DV147" s="145"/>
      <c r="DW147" s="146"/>
      <c r="DX147" s="143"/>
      <c r="DY147" s="143"/>
      <c r="DZ147" s="153"/>
      <c r="EA147" s="36"/>
      <c r="EC147" s="29"/>
      <c r="ED147" s="139"/>
      <c r="EE147" s="139"/>
      <c r="EF147" s="139"/>
      <c r="EG147" s="139"/>
      <c r="EH147" s="139"/>
      <c r="EI147" s="36"/>
      <c r="EK147" s="29"/>
      <c r="EL147" s="143"/>
      <c r="EM147" s="143"/>
      <c r="EN147" s="143"/>
      <c r="EO147" s="143"/>
      <c r="EP147" s="143"/>
      <c r="EQ147" s="144"/>
      <c r="ER147" s="145"/>
      <c r="ES147" s="146"/>
      <c r="ET147" s="163"/>
      <c r="EU147" s="144"/>
      <c r="EV147" s="145"/>
      <c r="EW147" s="146"/>
      <c r="EX147" s="155"/>
      <c r="EY147" s="36"/>
    </row>
    <row r="148" spans="1:155" s="92" customFormat="1" x14ac:dyDescent="0.35">
      <c r="A148" s="118"/>
      <c r="B148" s="46"/>
      <c r="C148" s="243" t="str">
        <f>IF(E148="","",C146+1)</f>
        <v/>
      </c>
      <c r="D148" s="46"/>
      <c r="E148" s="4"/>
      <c r="F148" s="119"/>
      <c r="H148" s="120"/>
      <c r="I148" s="15"/>
      <c r="J148" s="121"/>
      <c r="K148" s="15"/>
      <c r="L148" s="121"/>
      <c r="M148" s="15"/>
      <c r="N148" s="121"/>
      <c r="O148" s="209">
        <f t="shared" si="4"/>
        <v>0</v>
      </c>
      <c r="P148" s="122"/>
      <c r="Q148" s="40"/>
      <c r="R148" s="123"/>
      <c r="S148" s="15"/>
      <c r="T148" s="121"/>
      <c r="U148" s="15"/>
      <c r="V148" s="121"/>
      <c r="W148" s="15"/>
      <c r="X148" s="122"/>
      <c r="Y148" s="40"/>
      <c r="Z148" s="123"/>
      <c r="AA148" s="15"/>
      <c r="AB148" s="121"/>
      <c r="AC148" s="15"/>
      <c r="AD148" s="121"/>
      <c r="AE148" s="15"/>
      <c r="AF148" s="122"/>
      <c r="AG148" s="40"/>
      <c r="AH148" s="123"/>
      <c r="AI148" s="209">
        <f t="shared" si="5"/>
        <v>0</v>
      </c>
      <c r="AJ148" s="121"/>
      <c r="AK148" s="209">
        <f t="shared" si="6"/>
        <v>0</v>
      </c>
      <c r="AL148" s="121"/>
      <c r="AM148" s="209">
        <f>M148-W148+AE148</f>
        <v>0</v>
      </c>
      <c r="AN148" s="122"/>
      <c r="AO148" s="40"/>
      <c r="AP148" s="123"/>
      <c r="AQ148" s="15"/>
      <c r="AR148" s="122"/>
      <c r="AS148" s="40"/>
      <c r="AT148" s="123"/>
      <c r="AU148" s="209">
        <f t="shared" ref="AU148:AU210" si="68">(IF($O148=0,(0),(ROUNDUP(($AI148/(SUM($AI148,$AK148,$AM148)))*$BA148,0))))</f>
        <v>0</v>
      </c>
      <c r="AV148" s="121"/>
      <c r="AW148" s="209">
        <f t="shared" si="48"/>
        <v>0</v>
      </c>
      <c r="AX148" s="121"/>
      <c r="AY148" s="209">
        <f t="shared" si="8"/>
        <v>0</v>
      </c>
      <c r="AZ148" s="121"/>
      <c r="BA148" s="209">
        <f>(SUM(AI148,AK148,AM148)-AQ148)</f>
        <v>0</v>
      </c>
      <c r="BB148" s="119"/>
      <c r="BD148" s="120"/>
      <c r="BE148" s="13">
        <v>0</v>
      </c>
      <c r="BF148" s="124"/>
      <c r="BG148" s="13">
        <v>0</v>
      </c>
      <c r="BH148" s="124"/>
      <c r="BI148" s="13">
        <v>0</v>
      </c>
      <c r="BJ148" s="125"/>
      <c r="BK148" s="126"/>
      <c r="BL148" s="127"/>
      <c r="BM148" s="210">
        <f>$BE148*$I148</f>
        <v>0</v>
      </c>
      <c r="BN148" s="124"/>
      <c r="BO148" s="210">
        <f>$BG148*$K148</f>
        <v>0</v>
      </c>
      <c r="BP148" s="124"/>
      <c r="BQ148" s="210">
        <f>$BI148*$M148</f>
        <v>0</v>
      </c>
      <c r="BR148" s="119"/>
      <c r="BU148" s="18"/>
      <c r="BV148" s="18"/>
      <c r="BW148" s="18"/>
      <c r="BX148" s="18"/>
      <c r="BY148" s="18"/>
      <c r="BZ148" s="18"/>
      <c r="CA148" s="18"/>
      <c r="CB148" s="18"/>
      <c r="CC148" s="18"/>
      <c r="CG148" s="18"/>
      <c r="CH148" s="18"/>
      <c r="CI148" s="18"/>
      <c r="CJ148" s="18"/>
      <c r="CK148" s="18"/>
      <c r="CL148" s="18"/>
      <c r="CP148" s="46"/>
      <c r="CQ148" s="46"/>
      <c r="CR148" s="46"/>
      <c r="CS148" s="130"/>
      <c r="CT148" s="209">
        <f t="shared" si="63"/>
        <v>0</v>
      </c>
      <c r="CU148" s="213">
        <f t="shared" si="63"/>
        <v>0</v>
      </c>
      <c r="CV148" s="209">
        <f t="shared" si="64"/>
        <v>0</v>
      </c>
      <c r="CW148" s="213">
        <f t="shared" si="64"/>
        <v>0</v>
      </c>
      <c r="CX148" s="214">
        <f t="shared" si="65"/>
        <v>0</v>
      </c>
      <c r="CY148" s="215">
        <f t="shared" si="65"/>
        <v>0</v>
      </c>
      <c r="CZ148" s="216" t="str">
        <f>IF(O148&gt;0, ((CT148*#REF!)+(CV148*#REF!)+(CX148*#REF!)),"")</f>
        <v/>
      </c>
      <c r="DA148" s="133"/>
      <c r="DB148" s="209">
        <f t="shared" ref="DB148:DB210" si="69">($CT148+$AU148)</f>
        <v>0</v>
      </c>
      <c r="DC148" s="131"/>
      <c r="DD148" s="209">
        <f t="shared" ref="DD148:DD210" si="70">($CV148+$AW148)</f>
        <v>0</v>
      </c>
      <c r="DE148" s="131"/>
      <c r="DF148" s="209">
        <f t="shared" ref="DF148:DF210" si="71">($CX148+$AY148)</f>
        <v>0</v>
      </c>
      <c r="DG148" s="134"/>
      <c r="DH148" s="216" t="str">
        <f t="shared" si="66"/>
        <v/>
      </c>
      <c r="DI148" s="216" t="e">
        <f t="shared" si="57"/>
        <v>#VALUE!</v>
      </c>
      <c r="DJ148" s="216">
        <f t="shared" si="58"/>
        <v>0</v>
      </c>
      <c r="DK148" s="40"/>
      <c r="DL148" s="40"/>
      <c r="DM148" s="130"/>
      <c r="DN148" s="217">
        <f t="shared" ref="DN148:DN210" si="72">(DB148*BE148)</f>
        <v>0</v>
      </c>
      <c r="DO148" s="135"/>
      <c r="DP148" s="217">
        <f t="shared" ref="DP148:DP210" si="73">(DD148*BG148)</f>
        <v>0</v>
      </c>
      <c r="DQ148" s="135"/>
      <c r="DR148" s="217">
        <f t="shared" ref="DR148:DR210" si="74">(DF148*BI148)</f>
        <v>0</v>
      </c>
      <c r="DS148" s="136"/>
      <c r="DT148" s="218" t="str">
        <f t="shared" si="67"/>
        <v/>
      </c>
      <c r="DU148" s="218" t="str">
        <f t="shared" si="59"/>
        <v/>
      </c>
      <c r="DV148" s="126"/>
      <c r="DW148" s="127"/>
      <c r="DX148" s="124"/>
      <c r="DY148" s="124"/>
      <c r="DZ148" s="13"/>
      <c r="EA148" s="119"/>
      <c r="EC148" s="120"/>
      <c r="ED148" s="5"/>
      <c r="EE148" s="121"/>
      <c r="EF148" s="5"/>
      <c r="EG148" s="121"/>
      <c r="EH148" s="5"/>
      <c r="EI148" s="119"/>
      <c r="EK148" s="120"/>
      <c r="EL148" s="17">
        <v>0</v>
      </c>
      <c r="EM148" s="137"/>
      <c r="EN148" s="17">
        <v>0</v>
      </c>
      <c r="EO148" s="137"/>
      <c r="EP148" s="17">
        <v>0</v>
      </c>
      <c r="EQ148" s="125"/>
      <c r="ER148" s="126"/>
      <c r="ES148" s="127"/>
      <c r="ET148" s="219">
        <f t="shared" ref="ET148:ET210" si="75">(SUMPRODUCT($ED148:$EH148,$EL148:$EP148))</f>
        <v>0</v>
      </c>
      <c r="EU148" s="125"/>
      <c r="EV148" s="126"/>
      <c r="EW148" s="127"/>
      <c r="EX148" s="220">
        <f>IFERROR((SUM($DN148:DR148)-SUM($BM148:$BQ148)+$DZ148+$ET148)," ")</f>
        <v>0</v>
      </c>
      <c r="EY148" s="119"/>
    </row>
    <row r="149" spans="1:155" ht="5.15" customHeight="1" x14ac:dyDescent="0.35">
      <c r="A149" s="115"/>
      <c r="B149" s="32"/>
      <c r="C149" s="46"/>
      <c r="D149" s="32"/>
      <c r="E149" s="32"/>
      <c r="F149" s="36"/>
      <c r="H149" s="29"/>
      <c r="I149" s="139"/>
      <c r="J149" s="139"/>
      <c r="K149" s="139"/>
      <c r="L149" s="139"/>
      <c r="M149" s="139"/>
      <c r="N149" s="139"/>
      <c r="O149" s="121"/>
      <c r="P149" s="140"/>
      <c r="Q149" s="141"/>
      <c r="R149" s="142"/>
      <c r="S149" s="139"/>
      <c r="T149" s="139"/>
      <c r="U149" s="139"/>
      <c r="V149" s="139"/>
      <c r="W149" s="139"/>
      <c r="X149" s="140"/>
      <c r="Y149" s="141"/>
      <c r="Z149" s="142"/>
      <c r="AA149" s="139"/>
      <c r="AB149" s="139"/>
      <c r="AC149" s="139"/>
      <c r="AD149" s="139"/>
      <c r="AE149" s="139"/>
      <c r="AF149" s="140"/>
      <c r="AG149" s="141"/>
      <c r="AH149" s="142"/>
      <c r="AI149" s="121"/>
      <c r="AJ149" s="139"/>
      <c r="AK149" s="121"/>
      <c r="AL149" s="139"/>
      <c r="AM149" s="121"/>
      <c r="AN149" s="140"/>
      <c r="AO149" s="141"/>
      <c r="AP149" s="142"/>
      <c r="AQ149" s="139"/>
      <c r="AR149" s="140"/>
      <c r="AS149" s="141"/>
      <c r="AT149" s="142"/>
      <c r="AU149" s="121"/>
      <c r="AV149" s="139"/>
      <c r="AW149" s="121"/>
      <c r="AX149" s="139"/>
      <c r="AY149" s="121"/>
      <c r="AZ149" s="139"/>
      <c r="BA149" s="121"/>
      <c r="BB149" s="36"/>
      <c r="BD149" s="29"/>
      <c r="BE149" s="143"/>
      <c r="BF149" s="143"/>
      <c r="BG149" s="143"/>
      <c r="BH149" s="143"/>
      <c r="BI149" s="143"/>
      <c r="BJ149" s="144"/>
      <c r="BK149" s="145"/>
      <c r="BL149" s="146"/>
      <c r="BM149" s="124"/>
      <c r="BN149" s="143"/>
      <c r="BO149" s="124"/>
      <c r="BP149" s="143"/>
      <c r="BQ149" s="124"/>
      <c r="BR149" s="36"/>
      <c r="BU149" s="92"/>
      <c r="BV149" s="92"/>
      <c r="BW149" s="92"/>
      <c r="BX149" s="92"/>
      <c r="BY149" s="92"/>
      <c r="BZ149" s="92"/>
      <c r="CA149" s="92"/>
      <c r="CB149" s="92"/>
      <c r="CC149" s="92"/>
      <c r="CG149" s="92"/>
      <c r="CH149" s="92"/>
      <c r="CI149" s="92"/>
      <c r="CJ149" s="92"/>
      <c r="CK149" s="92"/>
      <c r="CL149" s="92"/>
      <c r="CP149" s="32"/>
      <c r="CQ149" s="32"/>
      <c r="CR149" s="32"/>
      <c r="CS149" s="74"/>
      <c r="CT149" s="149"/>
      <c r="CU149" s="149"/>
      <c r="CV149" s="149"/>
      <c r="CW149" s="149"/>
      <c r="CX149" s="149"/>
      <c r="CY149" s="134"/>
      <c r="CZ149" s="216" t="str">
        <f>IF(O149&gt;0, ((CT149*#REF!)+(CV149*#REF!)+(CX149*#REF!)),"")</f>
        <v/>
      </c>
      <c r="DA149" s="151"/>
      <c r="DB149" s="149"/>
      <c r="DC149" s="149"/>
      <c r="DD149" s="149"/>
      <c r="DE149" s="149"/>
      <c r="DF149" s="149"/>
      <c r="DG149" s="134"/>
      <c r="DH149" s="40"/>
      <c r="DI149" s="40"/>
      <c r="DJ149" s="40"/>
      <c r="DK149" s="40"/>
      <c r="DL149" s="40"/>
      <c r="DM149" s="74"/>
      <c r="DN149" s="152"/>
      <c r="DO149" s="152"/>
      <c r="DP149" s="152"/>
      <c r="DQ149" s="152"/>
      <c r="DR149" s="152"/>
      <c r="DS149" s="136"/>
      <c r="DT149" s="218" t="str">
        <f t="shared" si="67"/>
        <v/>
      </c>
      <c r="DU149" s="218" t="str">
        <f t="shared" si="59"/>
        <v/>
      </c>
      <c r="DV149" s="145"/>
      <c r="DW149" s="146"/>
      <c r="DX149" s="143"/>
      <c r="DY149" s="143"/>
      <c r="DZ149" s="153"/>
      <c r="EA149" s="36"/>
      <c r="EC149" s="29"/>
      <c r="ED149" s="139"/>
      <c r="EE149" s="139"/>
      <c r="EF149" s="139"/>
      <c r="EG149" s="139"/>
      <c r="EH149" s="139"/>
      <c r="EI149" s="36"/>
      <c r="EK149" s="29"/>
      <c r="EL149" s="143"/>
      <c r="EM149" s="143"/>
      <c r="EN149" s="143"/>
      <c r="EO149" s="143"/>
      <c r="EP149" s="143"/>
      <c r="EQ149" s="144"/>
      <c r="ER149" s="145"/>
      <c r="ES149" s="146"/>
      <c r="ET149" s="163"/>
      <c r="EU149" s="144"/>
      <c r="EV149" s="145"/>
      <c r="EW149" s="146"/>
      <c r="EX149" s="155"/>
      <c r="EY149" s="36"/>
    </row>
    <row r="150" spans="1:155" s="92" customFormat="1" x14ac:dyDescent="0.35">
      <c r="A150" s="118"/>
      <c r="B150" s="46"/>
      <c r="C150" s="243" t="str">
        <f>IF(E150="","",C148+1)</f>
        <v/>
      </c>
      <c r="D150" s="46"/>
      <c r="E150" s="4"/>
      <c r="F150" s="119"/>
      <c r="H150" s="120"/>
      <c r="I150" s="15"/>
      <c r="J150" s="121"/>
      <c r="K150" s="15"/>
      <c r="L150" s="121"/>
      <c r="M150" s="15"/>
      <c r="N150" s="121"/>
      <c r="O150" s="209">
        <f t="shared" si="4"/>
        <v>0</v>
      </c>
      <c r="P150" s="122"/>
      <c r="Q150" s="40"/>
      <c r="R150" s="123"/>
      <c r="S150" s="15"/>
      <c r="T150" s="121"/>
      <c r="U150" s="15"/>
      <c r="V150" s="121"/>
      <c r="W150" s="15"/>
      <c r="X150" s="122"/>
      <c r="Y150" s="40"/>
      <c r="Z150" s="123"/>
      <c r="AA150" s="15"/>
      <c r="AB150" s="121"/>
      <c r="AC150" s="15"/>
      <c r="AD150" s="121"/>
      <c r="AE150" s="15"/>
      <c r="AF150" s="122"/>
      <c r="AG150" s="40"/>
      <c r="AH150" s="123"/>
      <c r="AI150" s="209">
        <f t="shared" si="5"/>
        <v>0</v>
      </c>
      <c r="AJ150" s="121"/>
      <c r="AK150" s="209">
        <f t="shared" si="6"/>
        <v>0</v>
      </c>
      <c r="AL150" s="121"/>
      <c r="AM150" s="209">
        <f>M150-W150+AE150</f>
        <v>0</v>
      </c>
      <c r="AN150" s="122"/>
      <c r="AO150" s="40"/>
      <c r="AP150" s="123"/>
      <c r="AQ150" s="15"/>
      <c r="AR150" s="122"/>
      <c r="AS150" s="40"/>
      <c r="AT150" s="123"/>
      <c r="AU150" s="209">
        <f t="shared" si="68"/>
        <v>0</v>
      </c>
      <c r="AV150" s="121"/>
      <c r="AW150" s="209">
        <f t="shared" ref="AW150:AW212" si="76">(IF($O150=0,(0),(ROUNDUP(($AK150/(SUM($AI150,$AK150,$AM150)))*$BA150,0))))</f>
        <v>0</v>
      </c>
      <c r="AX150" s="121"/>
      <c r="AY150" s="209">
        <f t="shared" si="8"/>
        <v>0</v>
      </c>
      <c r="AZ150" s="121"/>
      <c r="BA150" s="209">
        <f>(SUM(AI150,AK150,AM150)-AQ150)</f>
        <v>0</v>
      </c>
      <c r="BB150" s="119"/>
      <c r="BD150" s="120"/>
      <c r="BE150" s="13">
        <v>0</v>
      </c>
      <c r="BF150" s="124"/>
      <c r="BG150" s="13">
        <v>0</v>
      </c>
      <c r="BH150" s="124"/>
      <c r="BI150" s="13">
        <v>0</v>
      </c>
      <c r="BJ150" s="125"/>
      <c r="BK150" s="126"/>
      <c r="BL150" s="127"/>
      <c r="BM150" s="210">
        <f>$BE150*$I150</f>
        <v>0</v>
      </c>
      <c r="BN150" s="124"/>
      <c r="BO150" s="210">
        <f>$BG150*$K150</f>
        <v>0</v>
      </c>
      <c r="BP150" s="124"/>
      <c r="BQ150" s="210">
        <f>$BI150*$M150</f>
        <v>0</v>
      </c>
      <c r="BR150" s="119"/>
      <c r="BU150" s="18"/>
      <c r="BV150" s="18"/>
      <c r="BW150" s="18"/>
      <c r="BX150" s="18"/>
      <c r="BY150" s="18"/>
      <c r="BZ150" s="18"/>
      <c r="CA150" s="18"/>
      <c r="CB150" s="18"/>
      <c r="CC150" s="18"/>
      <c r="CG150" s="18"/>
      <c r="CH150" s="18"/>
      <c r="CI150" s="18"/>
      <c r="CJ150" s="18"/>
      <c r="CK150" s="18"/>
      <c r="CL150" s="18"/>
      <c r="CP150" s="46"/>
      <c r="CQ150" s="46"/>
      <c r="CR150" s="46"/>
      <c r="CS150" s="130"/>
      <c r="CT150" s="209">
        <f t="shared" si="63"/>
        <v>0</v>
      </c>
      <c r="CU150" s="213">
        <f t="shared" si="63"/>
        <v>0</v>
      </c>
      <c r="CV150" s="209">
        <f t="shared" si="64"/>
        <v>0</v>
      </c>
      <c r="CW150" s="213">
        <f t="shared" si="64"/>
        <v>0</v>
      </c>
      <c r="CX150" s="214">
        <f t="shared" si="65"/>
        <v>0</v>
      </c>
      <c r="CY150" s="215">
        <f t="shared" si="65"/>
        <v>0</v>
      </c>
      <c r="CZ150" s="216" t="str">
        <f>IF(O150&gt;0, ((CT150*#REF!)+(CV150*#REF!)+(CX150*#REF!)),"")</f>
        <v/>
      </c>
      <c r="DA150" s="133"/>
      <c r="DB150" s="209">
        <f t="shared" si="69"/>
        <v>0</v>
      </c>
      <c r="DC150" s="131"/>
      <c r="DD150" s="209">
        <f t="shared" si="70"/>
        <v>0</v>
      </c>
      <c r="DE150" s="131"/>
      <c r="DF150" s="209">
        <f t="shared" si="71"/>
        <v>0</v>
      </c>
      <c r="DG150" s="134"/>
      <c r="DH150" s="216" t="str">
        <f t="shared" si="66"/>
        <v/>
      </c>
      <c r="DI150" s="216" t="e">
        <f t="shared" ref="DI150:DI180" si="77">DH150-BA150</f>
        <v>#VALUE!</v>
      </c>
      <c r="DJ150" s="216">
        <f t="shared" ref="DJ150:DJ180" si="78">DB150-AU150</f>
        <v>0</v>
      </c>
      <c r="DK150" s="40"/>
      <c r="DL150" s="40"/>
      <c r="DM150" s="130"/>
      <c r="DN150" s="217">
        <f t="shared" si="72"/>
        <v>0</v>
      </c>
      <c r="DO150" s="135"/>
      <c r="DP150" s="217">
        <f t="shared" si="73"/>
        <v>0</v>
      </c>
      <c r="DQ150" s="135"/>
      <c r="DR150" s="217">
        <f t="shared" si="74"/>
        <v>0</v>
      </c>
      <c r="DS150" s="136"/>
      <c r="DT150" s="218" t="str">
        <f t="shared" si="67"/>
        <v/>
      </c>
      <c r="DU150" s="218" t="str">
        <f t="shared" ref="DU150:DU181" si="79">IF(O150&gt;0,(DT150-(BM150+BO150+BQ150)),"")</f>
        <v/>
      </c>
      <c r="DV150" s="126"/>
      <c r="DW150" s="127"/>
      <c r="DX150" s="124"/>
      <c r="DY150" s="124"/>
      <c r="DZ150" s="13"/>
      <c r="EA150" s="119"/>
      <c r="EC150" s="120"/>
      <c r="ED150" s="5"/>
      <c r="EE150" s="121"/>
      <c r="EF150" s="5"/>
      <c r="EG150" s="121"/>
      <c r="EH150" s="5"/>
      <c r="EI150" s="119"/>
      <c r="EK150" s="120"/>
      <c r="EL150" s="17">
        <v>0</v>
      </c>
      <c r="EM150" s="137"/>
      <c r="EN150" s="17">
        <v>0</v>
      </c>
      <c r="EO150" s="137"/>
      <c r="EP150" s="17">
        <v>0</v>
      </c>
      <c r="EQ150" s="125"/>
      <c r="ER150" s="126"/>
      <c r="ES150" s="127"/>
      <c r="ET150" s="219">
        <f t="shared" si="75"/>
        <v>0</v>
      </c>
      <c r="EU150" s="125"/>
      <c r="EV150" s="126"/>
      <c r="EW150" s="127"/>
      <c r="EX150" s="220">
        <f>IFERROR((SUM($DN150:DR150)-SUM($BM150:$BQ150)+$DZ150+$ET150)," ")</f>
        <v>0</v>
      </c>
      <c r="EY150" s="119"/>
    </row>
    <row r="151" spans="1:155" ht="5.15" customHeight="1" x14ac:dyDescent="0.35">
      <c r="A151" s="115"/>
      <c r="B151" s="32"/>
      <c r="C151" s="46"/>
      <c r="D151" s="32"/>
      <c r="E151" s="32"/>
      <c r="F151" s="36"/>
      <c r="H151" s="29"/>
      <c r="I151" s="139"/>
      <c r="J151" s="139"/>
      <c r="K151" s="139"/>
      <c r="L151" s="139"/>
      <c r="M151" s="139"/>
      <c r="N151" s="139"/>
      <c r="O151" s="121"/>
      <c r="P151" s="140"/>
      <c r="Q151" s="141"/>
      <c r="R151" s="142"/>
      <c r="S151" s="139"/>
      <c r="T151" s="139"/>
      <c r="U151" s="139"/>
      <c r="V151" s="139"/>
      <c r="W151" s="139"/>
      <c r="X151" s="140"/>
      <c r="Y151" s="141"/>
      <c r="Z151" s="142"/>
      <c r="AA151" s="139"/>
      <c r="AB151" s="139"/>
      <c r="AC151" s="139"/>
      <c r="AD151" s="139"/>
      <c r="AE151" s="139"/>
      <c r="AF151" s="140"/>
      <c r="AG151" s="141"/>
      <c r="AH151" s="142"/>
      <c r="AI151" s="121"/>
      <c r="AJ151" s="139"/>
      <c r="AK151" s="121"/>
      <c r="AL151" s="139"/>
      <c r="AM151" s="121"/>
      <c r="AN151" s="140"/>
      <c r="AO151" s="141"/>
      <c r="AP151" s="142"/>
      <c r="AQ151" s="139"/>
      <c r="AR151" s="140"/>
      <c r="AS151" s="141"/>
      <c r="AT151" s="142"/>
      <c r="AU151" s="121"/>
      <c r="AV151" s="139"/>
      <c r="AW151" s="121"/>
      <c r="AX151" s="139"/>
      <c r="AY151" s="121"/>
      <c r="AZ151" s="139"/>
      <c r="BA151" s="121"/>
      <c r="BB151" s="36"/>
      <c r="BD151" s="29"/>
      <c r="BE151" s="143"/>
      <c r="BF151" s="143"/>
      <c r="BG151" s="143"/>
      <c r="BH151" s="143"/>
      <c r="BI151" s="143"/>
      <c r="BJ151" s="144"/>
      <c r="BK151" s="145"/>
      <c r="BL151" s="146"/>
      <c r="BM151" s="124"/>
      <c r="BN151" s="143"/>
      <c r="BO151" s="124"/>
      <c r="BP151" s="143"/>
      <c r="BQ151" s="124"/>
      <c r="BR151" s="36"/>
      <c r="BU151" s="92"/>
      <c r="BV151" s="92"/>
      <c r="BW151" s="92"/>
      <c r="BX151" s="92"/>
      <c r="BY151" s="92"/>
      <c r="BZ151" s="92"/>
      <c r="CA151" s="92"/>
      <c r="CB151" s="92"/>
      <c r="CC151" s="92"/>
      <c r="CG151" s="92"/>
      <c r="CH151" s="92"/>
      <c r="CI151" s="92"/>
      <c r="CJ151" s="92"/>
      <c r="CK151" s="92"/>
      <c r="CL151" s="92"/>
      <c r="CP151" s="32"/>
      <c r="CQ151" s="32"/>
      <c r="CR151" s="32"/>
      <c r="CS151" s="74"/>
      <c r="CT151" s="149"/>
      <c r="CU151" s="149"/>
      <c r="CV151" s="149"/>
      <c r="CW151" s="149"/>
      <c r="CX151" s="149"/>
      <c r="CY151" s="134"/>
      <c r="CZ151" s="216" t="str">
        <f>IF(O151&gt;0, ((CT151*#REF!)+(CV151*#REF!)+(CX151*#REF!)),"")</f>
        <v/>
      </c>
      <c r="DA151" s="151"/>
      <c r="DB151" s="149"/>
      <c r="DC151" s="149"/>
      <c r="DD151" s="149"/>
      <c r="DE151" s="149"/>
      <c r="DF151" s="149"/>
      <c r="DG151" s="134"/>
      <c r="DH151" s="40"/>
      <c r="DI151" s="40"/>
      <c r="DJ151" s="40"/>
      <c r="DK151" s="40"/>
      <c r="DL151" s="40"/>
      <c r="DM151" s="74"/>
      <c r="DN151" s="152"/>
      <c r="DO151" s="152"/>
      <c r="DP151" s="152"/>
      <c r="DQ151" s="152"/>
      <c r="DR151" s="152"/>
      <c r="DS151" s="136"/>
      <c r="DT151" s="218" t="str">
        <f t="shared" si="67"/>
        <v/>
      </c>
      <c r="DU151" s="218" t="str">
        <f t="shared" si="79"/>
        <v/>
      </c>
      <c r="DV151" s="145"/>
      <c r="DW151" s="146"/>
      <c r="DX151" s="143"/>
      <c r="DY151" s="143"/>
      <c r="DZ151" s="153"/>
      <c r="EA151" s="36"/>
      <c r="EC151" s="29"/>
      <c r="ED151" s="139"/>
      <c r="EE151" s="139"/>
      <c r="EF151" s="139"/>
      <c r="EG151" s="139"/>
      <c r="EH151" s="139"/>
      <c r="EI151" s="36"/>
      <c r="EK151" s="29"/>
      <c r="EL151" s="143"/>
      <c r="EM151" s="143"/>
      <c r="EN151" s="143"/>
      <c r="EO151" s="143"/>
      <c r="EP151" s="143"/>
      <c r="EQ151" s="144"/>
      <c r="ER151" s="145"/>
      <c r="ES151" s="146"/>
      <c r="ET151" s="163"/>
      <c r="EU151" s="144"/>
      <c r="EV151" s="145"/>
      <c r="EW151" s="146"/>
      <c r="EX151" s="155"/>
      <c r="EY151" s="36"/>
    </row>
    <row r="152" spans="1:155" s="92" customFormat="1" x14ac:dyDescent="0.35">
      <c r="A152" s="118"/>
      <c r="B152" s="46"/>
      <c r="C152" s="243" t="str">
        <f>IF(E152="","",C150+1)</f>
        <v/>
      </c>
      <c r="D152" s="46"/>
      <c r="E152" s="4"/>
      <c r="F152" s="119"/>
      <c r="H152" s="120"/>
      <c r="I152" s="15"/>
      <c r="J152" s="121"/>
      <c r="K152" s="15"/>
      <c r="L152" s="121"/>
      <c r="M152" s="15"/>
      <c r="N152" s="121"/>
      <c r="O152" s="209">
        <f t="shared" si="4"/>
        <v>0</v>
      </c>
      <c r="P152" s="122"/>
      <c r="Q152" s="40"/>
      <c r="R152" s="123"/>
      <c r="S152" s="15"/>
      <c r="T152" s="121"/>
      <c r="U152" s="15"/>
      <c r="V152" s="121"/>
      <c r="W152" s="15"/>
      <c r="X152" s="122"/>
      <c r="Y152" s="40"/>
      <c r="Z152" s="123"/>
      <c r="AA152" s="15"/>
      <c r="AB152" s="121"/>
      <c r="AC152" s="15"/>
      <c r="AD152" s="121"/>
      <c r="AE152" s="15"/>
      <c r="AF152" s="122"/>
      <c r="AG152" s="40"/>
      <c r="AH152" s="123"/>
      <c r="AI152" s="209">
        <f t="shared" si="5"/>
        <v>0</v>
      </c>
      <c r="AJ152" s="121"/>
      <c r="AK152" s="209">
        <f t="shared" si="6"/>
        <v>0</v>
      </c>
      <c r="AL152" s="121"/>
      <c r="AM152" s="209">
        <f>M152-W152+AE152</f>
        <v>0</v>
      </c>
      <c r="AN152" s="122"/>
      <c r="AO152" s="40"/>
      <c r="AP152" s="123"/>
      <c r="AQ152" s="15"/>
      <c r="AR152" s="122"/>
      <c r="AS152" s="40"/>
      <c r="AT152" s="123"/>
      <c r="AU152" s="209">
        <f t="shared" si="68"/>
        <v>0</v>
      </c>
      <c r="AV152" s="121"/>
      <c r="AW152" s="209">
        <f t="shared" si="76"/>
        <v>0</v>
      </c>
      <c r="AX152" s="121"/>
      <c r="AY152" s="209">
        <f t="shared" si="8"/>
        <v>0</v>
      </c>
      <c r="AZ152" s="121"/>
      <c r="BA152" s="209">
        <f>(SUM(AI152,AK152,AM152)-AQ152)</f>
        <v>0</v>
      </c>
      <c r="BB152" s="119"/>
      <c r="BD152" s="120"/>
      <c r="BE152" s="13">
        <v>0</v>
      </c>
      <c r="BF152" s="124"/>
      <c r="BG152" s="13">
        <v>0</v>
      </c>
      <c r="BH152" s="124"/>
      <c r="BI152" s="13">
        <v>0</v>
      </c>
      <c r="BJ152" s="125"/>
      <c r="BK152" s="126"/>
      <c r="BL152" s="127"/>
      <c r="BM152" s="210">
        <f>$BE152*$I152</f>
        <v>0</v>
      </c>
      <c r="BN152" s="124"/>
      <c r="BO152" s="210">
        <f>$BG152*$K152</f>
        <v>0</v>
      </c>
      <c r="BP152" s="124"/>
      <c r="BQ152" s="210">
        <f>$BI152*$M152</f>
        <v>0</v>
      </c>
      <c r="BR152" s="119"/>
      <c r="BU152" s="18"/>
      <c r="BV152" s="18"/>
      <c r="BW152" s="18"/>
      <c r="BX152" s="18"/>
      <c r="BY152" s="18"/>
      <c r="BZ152" s="18"/>
      <c r="CA152" s="18"/>
      <c r="CB152" s="18"/>
      <c r="CC152" s="18"/>
      <c r="CG152" s="18"/>
      <c r="CH152" s="18"/>
      <c r="CI152" s="18"/>
      <c r="CJ152" s="18"/>
      <c r="CK152" s="18"/>
      <c r="CL152" s="18"/>
      <c r="CP152" s="46"/>
      <c r="CQ152" s="46"/>
      <c r="CR152" s="46"/>
      <c r="CS152" s="130"/>
      <c r="CT152" s="209">
        <f t="shared" si="63"/>
        <v>0</v>
      </c>
      <c r="CU152" s="213">
        <f t="shared" si="63"/>
        <v>0</v>
      </c>
      <c r="CV152" s="209">
        <f t="shared" si="64"/>
        <v>0</v>
      </c>
      <c r="CW152" s="213">
        <f t="shared" si="64"/>
        <v>0</v>
      </c>
      <c r="CX152" s="214">
        <f t="shared" si="65"/>
        <v>0</v>
      </c>
      <c r="CY152" s="215">
        <f t="shared" si="65"/>
        <v>0</v>
      </c>
      <c r="CZ152" s="216" t="str">
        <f>IF(O152&gt;0, ((CT152*#REF!)+(CV152*#REF!)+(CX152*#REF!)),"")</f>
        <v/>
      </c>
      <c r="DA152" s="133"/>
      <c r="DB152" s="209">
        <f t="shared" si="69"/>
        <v>0</v>
      </c>
      <c r="DC152" s="131"/>
      <c r="DD152" s="209">
        <f t="shared" si="70"/>
        <v>0</v>
      </c>
      <c r="DE152" s="131"/>
      <c r="DF152" s="209">
        <f t="shared" si="71"/>
        <v>0</v>
      </c>
      <c r="DG152" s="134"/>
      <c r="DH152" s="216" t="str">
        <f t="shared" si="66"/>
        <v/>
      </c>
      <c r="DI152" s="216" t="e">
        <f t="shared" si="77"/>
        <v>#VALUE!</v>
      </c>
      <c r="DJ152" s="216">
        <f t="shared" si="78"/>
        <v>0</v>
      </c>
      <c r="DK152" s="40"/>
      <c r="DL152" s="40"/>
      <c r="DM152" s="130"/>
      <c r="DN152" s="217">
        <f t="shared" si="72"/>
        <v>0</v>
      </c>
      <c r="DO152" s="135"/>
      <c r="DP152" s="217">
        <f t="shared" si="73"/>
        <v>0</v>
      </c>
      <c r="DQ152" s="135"/>
      <c r="DR152" s="217">
        <f t="shared" si="74"/>
        <v>0</v>
      </c>
      <c r="DS152" s="136"/>
      <c r="DT152" s="218" t="str">
        <f t="shared" si="67"/>
        <v/>
      </c>
      <c r="DU152" s="218" t="str">
        <f t="shared" si="79"/>
        <v/>
      </c>
      <c r="DV152" s="126"/>
      <c r="DW152" s="127"/>
      <c r="DX152" s="124"/>
      <c r="DY152" s="124"/>
      <c r="DZ152" s="13"/>
      <c r="EA152" s="119"/>
      <c r="EC152" s="120"/>
      <c r="ED152" s="5"/>
      <c r="EE152" s="121"/>
      <c r="EF152" s="5"/>
      <c r="EG152" s="121"/>
      <c r="EH152" s="5"/>
      <c r="EI152" s="119"/>
      <c r="EK152" s="120"/>
      <c r="EL152" s="17">
        <v>0</v>
      </c>
      <c r="EM152" s="137"/>
      <c r="EN152" s="17">
        <v>0</v>
      </c>
      <c r="EO152" s="137"/>
      <c r="EP152" s="17">
        <v>0</v>
      </c>
      <c r="EQ152" s="125"/>
      <c r="ER152" s="126"/>
      <c r="ES152" s="127"/>
      <c r="ET152" s="219">
        <f t="shared" si="75"/>
        <v>0</v>
      </c>
      <c r="EU152" s="125"/>
      <c r="EV152" s="126"/>
      <c r="EW152" s="127"/>
      <c r="EX152" s="220">
        <f>IFERROR((SUM($DN152:DR152)-SUM($BM152:$BQ152)+$DZ152+$ET152)," ")</f>
        <v>0</v>
      </c>
      <c r="EY152" s="119"/>
    </row>
    <row r="153" spans="1:155" ht="5.15" customHeight="1" x14ac:dyDescent="0.35">
      <c r="A153" s="115"/>
      <c r="B153" s="32"/>
      <c r="C153" s="46"/>
      <c r="D153" s="32"/>
      <c r="E153" s="32"/>
      <c r="F153" s="36"/>
      <c r="H153" s="29"/>
      <c r="I153" s="139"/>
      <c r="J153" s="139"/>
      <c r="K153" s="139"/>
      <c r="L153" s="139"/>
      <c r="M153" s="139"/>
      <c r="N153" s="139"/>
      <c r="O153" s="121"/>
      <c r="P153" s="140"/>
      <c r="Q153" s="141"/>
      <c r="R153" s="142"/>
      <c r="S153" s="139"/>
      <c r="T153" s="139"/>
      <c r="U153" s="139"/>
      <c r="V153" s="139"/>
      <c r="W153" s="139"/>
      <c r="X153" s="140"/>
      <c r="Y153" s="141"/>
      <c r="Z153" s="142"/>
      <c r="AA153" s="139"/>
      <c r="AB153" s="139"/>
      <c r="AC153" s="139"/>
      <c r="AD153" s="139"/>
      <c r="AE153" s="139"/>
      <c r="AF153" s="140"/>
      <c r="AG153" s="141"/>
      <c r="AH153" s="142"/>
      <c r="AI153" s="121"/>
      <c r="AJ153" s="139"/>
      <c r="AK153" s="121"/>
      <c r="AL153" s="139"/>
      <c r="AM153" s="121"/>
      <c r="AN153" s="140"/>
      <c r="AO153" s="141"/>
      <c r="AP153" s="142"/>
      <c r="AQ153" s="139"/>
      <c r="AR153" s="140"/>
      <c r="AS153" s="141"/>
      <c r="AT153" s="142"/>
      <c r="AU153" s="121"/>
      <c r="AV153" s="139"/>
      <c r="AW153" s="121"/>
      <c r="AX153" s="139"/>
      <c r="AY153" s="121"/>
      <c r="AZ153" s="139"/>
      <c r="BA153" s="121"/>
      <c r="BB153" s="36"/>
      <c r="BD153" s="29"/>
      <c r="BE153" s="143"/>
      <c r="BF153" s="143"/>
      <c r="BG153" s="143"/>
      <c r="BH153" s="143"/>
      <c r="BI153" s="143"/>
      <c r="BJ153" s="144"/>
      <c r="BK153" s="145"/>
      <c r="BL153" s="146"/>
      <c r="BM153" s="124"/>
      <c r="BN153" s="143"/>
      <c r="BO153" s="124"/>
      <c r="BP153" s="143"/>
      <c r="BQ153" s="124"/>
      <c r="BR153" s="36"/>
      <c r="BU153" s="92"/>
      <c r="BV153" s="92"/>
      <c r="BW153" s="92"/>
      <c r="BX153" s="92"/>
      <c r="BY153" s="92"/>
      <c r="BZ153" s="92"/>
      <c r="CA153" s="92"/>
      <c r="CB153" s="92"/>
      <c r="CC153" s="92"/>
      <c r="CG153" s="92"/>
      <c r="CH153" s="92"/>
      <c r="CI153" s="92"/>
      <c r="CJ153" s="92"/>
      <c r="CK153" s="92"/>
      <c r="CL153" s="92"/>
      <c r="CP153" s="32"/>
      <c r="CQ153" s="32"/>
      <c r="CR153" s="32"/>
      <c r="CS153" s="74"/>
      <c r="CT153" s="149"/>
      <c r="CU153" s="149"/>
      <c r="CV153" s="149"/>
      <c r="CW153" s="149"/>
      <c r="CX153" s="149"/>
      <c r="CY153" s="134"/>
      <c r="CZ153" s="216" t="str">
        <f>IF(O153&gt;0, ((CT153*#REF!)+(CV153*#REF!)+(CX153*#REF!)),"")</f>
        <v/>
      </c>
      <c r="DA153" s="151"/>
      <c r="DB153" s="149"/>
      <c r="DC153" s="149"/>
      <c r="DD153" s="149"/>
      <c r="DE153" s="149"/>
      <c r="DF153" s="149"/>
      <c r="DG153" s="134"/>
      <c r="DH153" s="40"/>
      <c r="DI153" s="40"/>
      <c r="DJ153" s="40"/>
      <c r="DK153" s="40"/>
      <c r="DL153" s="40"/>
      <c r="DM153" s="74"/>
      <c r="DN153" s="152"/>
      <c r="DO153" s="152"/>
      <c r="DP153" s="152"/>
      <c r="DQ153" s="152"/>
      <c r="DR153" s="152"/>
      <c r="DS153" s="136"/>
      <c r="DT153" s="218" t="str">
        <f t="shared" si="67"/>
        <v/>
      </c>
      <c r="DU153" s="218" t="str">
        <f t="shared" si="79"/>
        <v/>
      </c>
      <c r="DV153" s="145"/>
      <c r="DW153" s="146"/>
      <c r="DX153" s="143"/>
      <c r="DY153" s="143"/>
      <c r="DZ153" s="153"/>
      <c r="EA153" s="36"/>
      <c r="EC153" s="29"/>
      <c r="ED153" s="139"/>
      <c r="EE153" s="139"/>
      <c r="EF153" s="139"/>
      <c r="EG153" s="139"/>
      <c r="EH153" s="139"/>
      <c r="EI153" s="36"/>
      <c r="EK153" s="29"/>
      <c r="EL153" s="143"/>
      <c r="EM153" s="143"/>
      <c r="EN153" s="143"/>
      <c r="EO153" s="143"/>
      <c r="EP153" s="143"/>
      <c r="EQ153" s="144"/>
      <c r="ER153" s="145"/>
      <c r="ES153" s="146"/>
      <c r="ET153" s="163"/>
      <c r="EU153" s="144"/>
      <c r="EV153" s="145"/>
      <c r="EW153" s="146"/>
      <c r="EX153" s="155"/>
      <c r="EY153" s="36"/>
    </row>
    <row r="154" spans="1:155" s="92" customFormat="1" x14ac:dyDescent="0.35">
      <c r="A154" s="118"/>
      <c r="B154" s="46"/>
      <c r="C154" s="243" t="str">
        <f>IF(E154="","",C152+1)</f>
        <v/>
      </c>
      <c r="D154" s="46"/>
      <c r="E154" s="4"/>
      <c r="F154" s="119"/>
      <c r="H154" s="120"/>
      <c r="I154" s="15"/>
      <c r="J154" s="121"/>
      <c r="K154" s="15"/>
      <c r="L154" s="121"/>
      <c r="M154" s="15"/>
      <c r="N154" s="121"/>
      <c r="O154" s="209">
        <f t="shared" si="4"/>
        <v>0</v>
      </c>
      <c r="P154" s="122"/>
      <c r="Q154" s="40"/>
      <c r="R154" s="123"/>
      <c r="S154" s="15"/>
      <c r="T154" s="121"/>
      <c r="U154" s="15"/>
      <c r="V154" s="121"/>
      <c r="W154" s="15"/>
      <c r="X154" s="122"/>
      <c r="Y154" s="40"/>
      <c r="Z154" s="123"/>
      <c r="AA154" s="15"/>
      <c r="AB154" s="121"/>
      <c r="AC154" s="15"/>
      <c r="AD154" s="121"/>
      <c r="AE154" s="15"/>
      <c r="AF154" s="122"/>
      <c r="AG154" s="40"/>
      <c r="AH154" s="123"/>
      <c r="AI154" s="209">
        <f t="shared" si="5"/>
        <v>0</v>
      </c>
      <c r="AJ154" s="121"/>
      <c r="AK154" s="209">
        <f t="shared" si="6"/>
        <v>0</v>
      </c>
      <c r="AL154" s="121"/>
      <c r="AM154" s="209">
        <f>M154-W154+AE154</f>
        <v>0</v>
      </c>
      <c r="AN154" s="122"/>
      <c r="AO154" s="40"/>
      <c r="AP154" s="123"/>
      <c r="AQ154" s="15"/>
      <c r="AR154" s="122"/>
      <c r="AS154" s="40"/>
      <c r="AT154" s="123"/>
      <c r="AU154" s="209">
        <f t="shared" si="68"/>
        <v>0</v>
      </c>
      <c r="AV154" s="121"/>
      <c r="AW154" s="209">
        <f t="shared" si="76"/>
        <v>0</v>
      </c>
      <c r="AX154" s="121"/>
      <c r="AY154" s="209">
        <f t="shared" si="8"/>
        <v>0</v>
      </c>
      <c r="AZ154" s="121"/>
      <c r="BA154" s="209">
        <f>(SUM(AI154,AK154,AM154)-AQ154)</f>
        <v>0</v>
      </c>
      <c r="BB154" s="119"/>
      <c r="BD154" s="120"/>
      <c r="BE154" s="13">
        <v>0</v>
      </c>
      <c r="BF154" s="124"/>
      <c r="BG154" s="13">
        <v>0</v>
      </c>
      <c r="BH154" s="124"/>
      <c r="BI154" s="13">
        <v>0</v>
      </c>
      <c r="BJ154" s="125"/>
      <c r="BK154" s="126"/>
      <c r="BL154" s="127"/>
      <c r="BM154" s="210">
        <f>$BE154*$I154</f>
        <v>0</v>
      </c>
      <c r="BN154" s="124"/>
      <c r="BO154" s="210">
        <f>$BG154*$K154</f>
        <v>0</v>
      </c>
      <c r="BP154" s="124"/>
      <c r="BQ154" s="210">
        <f>$BI154*$M154</f>
        <v>0</v>
      </c>
      <c r="BR154" s="119"/>
      <c r="BU154" s="18"/>
      <c r="BV154" s="18"/>
      <c r="BW154" s="18"/>
      <c r="BX154" s="18"/>
      <c r="BY154" s="18"/>
      <c r="BZ154" s="18"/>
      <c r="CA154" s="18"/>
      <c r="CB154" s="18"/>
      <c r="CC154" s="18"/>
      <c r="CG154" s="18"/>
      <c r="CH154" s="18"/>
      <c r="CI154" s="18"/>
      <c r="CJ154" s="18"/>
      <c r="CK154" s="18"/>
      <c r="CL154" s="18"/>
      <c r="CP154" s="46"/>
      <c r="CQ154" s="46"/>
      <c r="CR154" s="46"/>
      <c r="CS154" s="130"/>
      <c r="CT154" s="209">
        <f t="shared" si="63"/>
        <v>0</v>
      </c>
      <c r="CU154" s="213">
        <f t="shared" si="63"/>
        <v>0</v>
      </c>
      <c r="CV154" s="209">
        <f t="shared" si="64"/>
        <v>0</v>
      </c>
      <c r="CW154" s="213">
        <f t="shared" si="64"/>
        <v>0</v>
      </c>
      <c r="CX154" s="214">
        <f t="shared" si="65"/>
        <v>0</v>
      </c>
      <c r="CY154" s="215">
        <f t="shared" si="65"/>
        <v>0</v>
      </c>
      <c r="CZ154" s="216" t="str">
        <f>IF(O154&gt;0, ((CT154*#REF!)+(CV154*#REF!)+(CX154*#REF!)),"")</f>
        <v/>
      </c>
      <c r="DA154" s="133"/>
      <c r="DB154" s="209">
        <f t="shared" si="69"/>
        <v>0</v>
      </c>
      <c r="DC154" s="131"/>
      <c r="DD154" s="209">
        <f t="shared" si="70"/>
        <v>0</v>
      </c>
      <c r="DE154" s="131"/>
      <c r="DF154" s="209">
        <f t="shared" si="71"/>
        <v>0</v>
      </c>
      <c r="DG154" s="134"/>
      <c r="DH154" s="216" t="str">
        <f t="shared" si="66"/>
        <v/>
      </c>
      <c r="DI154" s="216" t="e">
        <f t="shared" si="77"/>
        <v>#VALUE!</v>
      </c>
      <c r="DJ154" s="216">
        <f t="shared" si="78"/>
        <v>0</v>
      </c>
      <c r="DK154" s="40"/>
      <c r="DL154" s="40"/>
      <c r="DM154" s="130"/>
      <c r="DN154" s="217">
        <f t="shared" si="72"/>
        <v>0</v>
      </c>
      <c r="DO154" s="135"/>
      <c r="DP154" s="217">
        <f t="shared" si="73"/>
        <v>0</v>
      </c>
      <c r="DQ154" s="135"/>
      <c r="DR154" s="217">
        <f t="shared" si="74"/>
        <v>0</v>
      </c>
      <c r="DS154" s="136"/>
      <c r="DT154" s="218" t="str">
        <f t="shared" si="67"/>
        <v/>
      </c>
      <c r="DU154" s="218" t="str">
        <f t="shared" si="79"/>
        <v/>
      </c>
      <c r="DV154" s="126"/>
      <c r="DW154" s="127"/>
      <c r="DX154" s="124"/>
      <c r="DY154" s="124"/>
      <c r="DZ154" s="13"/>
      <c r="EA154" s="119"/>
      <c r="EC154" s="120"/>
      <c r="ED154" s="5"/>
      <c r="EE154" s="121"/>
      <c r="EF154" s="5"/>
      <c r="EG154" s="121"/>
      <c r="EH154" s="5"/>
      <c r="EI154" s="119"/>
      <c r="EK154" s="120"/>
      <c r="EL154" s="17">
        <v>0</v>
      </c>
      <c r="EM154" s="137"/>
      <c r="EN154" s="17">
        <v>0</v>
      </c>
      <c r="EO154" s="137"/>
      <c r="EP154" s="17">
        <v>0</v>
      </c>
      <c r="EQ154" s="125"/>
      <c r="ER154" s="126"/>
      <c r="ES154" s="127"/>
      <c r="ET154" s="219">
        <f t="shared" si="75"/>
        <v>0</v>
      </c>
      <c r="EU154" s="125"/>
      <c r="EV154" s="126"/>
      <c r="EW154" s="127"/>
      <c r="EX154" s="220">
        <f>IFERROR((SUM($DN154:DR154)-SUM($BM154:$BQ154)+$DZ154+$ET154)," ")</f>
        <v>0</v>
      </c>
      <c r="EY154" s="119"/>
    </row>
    <row r="155" spans="1:155" ht="5.15" customHeight="1" x14ac:dyDescent="0.35">
      <c r="A155" s="115"/>
      <c r="B155" s="32"/>
      <c r="C155" s="46"/>
      <c r="D155" s="32"/>
      <c r="E155" s="32"/>
      <c r="F155" s="36"/>
      <c r="H155" s="29"/>
      <c r="I155" s="139"/>
      <c r="J155" s="139"/>
      <c r="K155" s="139"/>
      <c r="L155" s="139"/>
      <c r="M155" s="139"/>
      <c r="N155" s="139"/>
      <c r="O155" s="121"/>
      <c r="P155" s="140"/>
      <c r="Q155" s="141"/>
      <c r="R155" s="142"/>
      <c r="S155" s="139"/>
      <c r="T155" s="139"/>
      <c r="U155" s="139"/>
      <c r="V155" s="139"/>
      <c r="W155" s="139"/>
      <c r="X155" s="140"/>
      <c r="Y155" s="141"/>
      <c r="Z155" s="142"/>
      <c r="AA155" s="139"/>
      <c r="AB155" s="139"/>
      <c r="AC155" s="139"/>
      <c r="AD155" s="139"/>
      <c r="AE155" s="139"/>
      <c r="AF155" s="140"/>
      <c r="AG155" s="141"/>
      <c r="AH155" s="142"/>
      <c r="AI155" s="121"/>
      <c r="AJ155" s="139"/>
      <c r="AK155" s="121"/>
      <c r="AL155" s="139"/>
      <c r="AM155" s="121"/>
      <c r="AN155" s="140"/>
      <c r="AO155" s="141"/>
      <c r="AP155" s="142"/>
      <c r="AQ155" s="139"/>
      <c r="AR155" s="140"/>
      <c r="AS155" s="141"/>
      <c r="AT155" s="142"/>
      <c r="AU155" s="121"/>
      <c r="AV155" s="139"/>
      <c r="AW155" s="121"/>
      <c r="AX155" s="139"/>
      <c r="AY155" s="121"/>
      <c r="AZ155" s="139"/>
      <c r="BA155" s="121"/>
      <c r="BB155" s="36"/>
      <c r="BD155" s="29"/>
      <c r="BE155" s="143"/>
      <c r="BF155" s="143"/>
      <c r="BG155" s="143"/>
      <c r="BH155" s="143"/>
      <c r="BI155" s="143"/>
      <c r="BJ155" s="144"/>
      <c r="BK155" s="145"/>
      <c r="BL155" s="146"/>
      <c r="BM155" s="124"/>
      <c r="BN155" s="143"/>
      <c r="BO155" s="124"/>
      <c r="BP155" s="143"/>
      <c r="BQ155" s="124"/>
      <c r="BR155" s="36"/>
      <c r="BU155" s="92"/>
      <c r="BV155" s="92"/>
      <c r="BW155" s="92"/>
      <c r="BX155" s="92"/>
      <c r="BY155" s="92"/>
      <c r="BZ155" s="92"/>
      <c r="CA155" s="92"/>
      <c r="CB155" s="92"/>
      <c r="CC155" s="92"/>
      <c r="CG155" s="92"/>
      <c r="CH155" s="92"/>
      <c r="CI155" s="92"/>
      <c r="CJ155" s="92"/>
      <c r="CK155" s="92"/>
      <c r="CL155" s="92"/>
      <c r="CP155" s="32"/>
      <c r="CQ155" s="32"/>
      <c r="CR155" s="32"/>
      <c r="CS155" s="74"/>
      <c r="CT155" s="149"/>
      <c r="CU155" s="149"/>
      <c r="CV155" s="149"/>
      <c r="CW155" s="149"/>
      <c r="CX155" s="149"/>
      <c r="CY155" s="134"/>
      <c r="CZ155" s="216" t="str">
        <f>IF(O155&gt;0, ((CT155*#REF!)+(CV155*#REF!)+(CX155*#REF!)),"")</f>
        <v/>
      </c>
      <c r="DA155" s="151"/>
      <c r="DB155" s="149"/>
      <c r="DC155" s="149"/>
      <c r="DD155" s="149"/>
      <c r="DE155" s="149"/>
      <c r="DF155" s="149"/>
      <c r="DG155" s="134"/>
      <c r="DH155" s="40"/>
      <c r="DI155" s="40"/>
      <c r="DJ155" s="40"/>
      <c r="DK155" s="40"/>
      <c r="DL155" s="40"/>
      <c r="DM155" s="74"/>
      <c r="DN155" s="152"/>
      <c r="DO155" s="152"/>
      <c r="DP155" s="152"/>
      <c r="DQ155" s="152"/>
      <c r="DR155" s="152"/>
      <c r="DS155" s="136"/>
      <c r="DT155" s="218" t="str">
        <f t="shared" si="67"/>
        <v/>
      </c>
      <c r="DU155" s="218" t="str">
        <f t="shared" si="79"/>
        <v/>
      </c>
      <c r="DV155" s="145"/>
      <c r="DW155" s="146"/>
      <c r="DX155" s="143"/>
      <c r="DY155" s="143"/>
      <c r="DZ155" s="153"/>
      <c r="EA155" s="36"/>
      <c r="EC155" s="29"/>
      <c r="ED155" s="139"/>
      <c r="EE155" s="139"/>
      <c r="EF155" s="139"/>
      <c r="EG155" s="139"/>
      <c r="EH155" s="139"/>
      <c r="EI155" s="36"/>
      <c r="EK155" s="29"/>
      <c r="EL155" s="143"/>
      <c r="EM155" s="143"/>
      <c r="EN155" s="143"/>
      <c r="EO155" s="143"/>
      <c r="EP155" s="143"/>
      <c r="EQ155" s="144"/>
      <c r="ER155" s="145"/>
      <c r="ES155" s="146"/>
      <c r="ET155" s="163"/>
      <c r="EU155" s="144"/>
      <c r="EV155" s="145"/>
      <c r="EW155" s="146"/>
      <c r="EX155" s="155"/>
      <c r="EY155" s="36"/>
    </row>
    <row r="156" spans="1:155" s="92" customFormat="1" x14ac:dyDescent="0.35">
      <c r="A156" s="118"/>
      <c r="B156" s="46"/>
      <c r="C156" s="243" t="str">
        <f>IF(E156="","",C154+1)</f>
        <v/>
      </c>
      <c r="D156" s="46"/>
      <c r="E156" s="4"/>
      <c r="F156" s="119"/>
      <c r="H156" s="120"/>
      <c r="I156" s="15"/>
      <c r="J156" s="121"/>
      <c r="K156" s="15"/>
      <c r="L156" s="121"/>
      <c r="M156" s="15"/>
      <c r="N156" s="121"/>
      <c r="O156" s="209">
        <f t="shared" si="4"/>
        <v>0</v>
      </c>
      <c r="P156" s="122"/>
      <c r="Q156" s="40"/>
      <c r="R156" s="123"/>
      <c r="S156" s="15"/>
      <c r="T156" s="121"/>
      <c r="U156" s="15"/>
      <c r="V156" s="121"/>
      <c r="W156" s="15"/>
      <c r="X156" s="122"/>
      <c r="Y156" s="40"/>
      <c r="Z156" s="123"/>
      <c r="AA156" s="15"/>
      <c r="AB156" s="121"/>
      <c r="AC156" s="15"/>
      <c r="AD156" s="121"/>
      <c r="AE156" s="15"/>
      <c r="AF156" s="122"/>
      <c r="AG156" s="40"/>
      <c r="AH156" s="123"/>
      <c r="AI156" s="209">
        <f t="shared" si="5"/>
        <v>0</v>
      </c>
      <c r="AJ156" s="121"/>
      <c r="AK156" s="209">
        <f t="shared" si="6"/>
        <v>0</v>
      </c>
      <c r="AL156" s="121"/>
      <c r="AM156" s="209">
        <f>M156-W156+AE156</f>
        <v>0</v>
      </c>
      <c r="AN156" s="122"/>
      <c r="AO156" s="40"/>
      <c r="AP156" s="123"/>
      <c r="AQ156" s="15"/>
      <c r="AR156" s="122"/>
      <c r="AS156" s="40"/>
      <c r="AT156" s="123"/>
      <c r="AU156" s="209">
        <f t="shared" si="68"/>
        <v>0</v>
      </c>
      <c r="AV156" s="121"/>
      <c r="AW156" s="209">
        <f t="shared" si="76"/>
        <v>0</v>
      </c>
      <c r="AX156" s="121"/>
      <c r="AY156" s="209">
        <f t="shared" si="8"/>
        <v>0</v>
      </c>
      <c r="AZ156" s="121"/>
      <c r="BA156" s="209">
        <f>(SUM(AI156,AK156,AM156)-AQ156)</f>
        <v>0</v>
      </c>
      <c r="BB156" s="119"/>
      <c r="BD156" s="120"/>
      <c r="BE156" s="13">
        <v>0</v>
      </c>
      <c r="BF156" s="124"/>
      <c r="BG156" s="13">
        <v>0</v>
      </c>
      <c r="BH156" s="124"/>
      <c r="BI156" s="13">
        <v>0</v>
      </c>
      <c r="BJ156" s="125"/>
      <c r="BK156" s="126"/>
      <c r="BL156" s="127"/>
      <c r="BM156" s="210">
        <f>$BE156*$I156</f>
        <v>0</v>
      </c>
      <c r="BN156" s="124"/>
      <c r="BO156" s="210">
        <f>$BG156*$K156</f>
        <v>0</v>
      </c>
      <c r="BP156" s="124"/>
      <c r="BQ156" s="210">
        <f>$BI156*$M156</f>
        <v>0</v>
      </c>
      <c r="BR156" s="119"/>
      <c r="BU156" s="18"/>
      <c r="BV156" s="18"/>
      <c r="BW156" s="18"/>
      <c r="BX156" s="18"/>
      <c r="BY156" s="18"/>
      <c r="BZ156" s="18"/>
      <c r="CA156" s="18"/>
      <c r="CB156" s="18"/>
      <c r="CC156" s="18"/>
      <c r="CG156" s="18"/>
      <c r="CH156" s="18"/>
      <c r="CI156" s="18"/>
      <c r="CJ156" s="18"/>
      <c r="CK156" s="18"/>
      <c r="CL156" s="18"/>
      <c r="CP156" s="46"/>
      <c r="CQ156" s="46"/>
      <c r="CR156" s="46"/>
      <c r="CS156" s="130"/>
      <c r="CT156" s="209">
        <f t="shared" si="63"/>
        <v>0</v>
      </c>
      <c r="CU156" s="213">
        <f t="shared" si="63"/>
        <v>0</v>
      </c>
      <c r="CV156" s="209">
        <f t="shared" si="64"/>
        <v>0</v>
      </c>
      <c r="CW156" s="213">
        <f t="shared" si="64"/>
        <v>0</v>
      </c>
      <c r="CX156" s="214">
        <f t="shared" si="65"/>
        <v>0</v>
      </c>
      <c r="CY156" s="215">
        <f t="shared" si="65"/>
        <v>0</v>
      </c>
      <c r="CZ156" s="216" t="str">
        <f>IF(O156&gt;0, ((CT156*#REF!)+(CV156*#REF!)+(CX156*#REF!)),"")</f>
        <v/>
      </c>
      <c r="DA156" s="133"/>
      <c r="DB156" s="209">
        <f t="shared" si="69"/>
        <v>0</v>
      </c>
      <c r="DC156" s="131"/>
      <c r="DD156" s="209">
        <f t="shared" si="70"/>
        <v>0</v>
      </c>
      <c r="DE156" s="131"/>
      <c r="DF156" s="209">
        <f t="shared" si="71"/>
        <v>0</v>
      </c>
      <c r="DG156" s="134"/>
      <c r="DH156" s="216" t="str">
        <f t="shared" si="66"/>
        <v/>
      </c>
      <c r="DI156" s="216" t="e">
        <f t="shared" si="77"/>
        <v>#VALUE!</v>
      </c>
      <c r="DJ156" s="216">
        <f t="shared" si="78"/>
        <v>0</v>
      </c>
      <c r="DK156" s="40"/>
      <c r="DL156" s="40"/>
      <c r="DM156" s="130"/>
      <c r="DN156" s="217">
        <f t="shared" si="72"/>
        <v>0</v>
      </c>
      <c r="DO156" s="135"/>
      <c r="DP156" s="217">
        <f t="shared" si="73"/>
        <v>0</v>
      </c>
      <c r="DQ156" s="135"/>
      <c r="DR156" s="217">
        <f t="shared" si="74"/>
        <v>0</v>
      </c>
      <c r="DS156" s="136"/>
      <c r="DT156" s="218" t="str">
        <f t="shared" si="67"/>
        <v/>
      </c>
      <c r="DU156" s="218" t="str">
        <f t="shared" si="79"/>
        <v/>
      </c>
      <c r="DV156" s="126"/>
      <c r="DW156" s="127"/>
      <c r="DX156" s="124"/>
      <c r="DY156" s="124"/>
      <c r="DZ156" s="13"/>
      <c r="EA156" s="119"/>
      <c r="EC156" s="120"/>
      <c r="ED156" s="5"/>
      <c r="EE156" s="121"/>
      <c r="EF156" s="5"/>
      <c r="EG156" s="121"/>
      <c r="EH156" s="5"/>
      <c r="EI156" s="119"/>
      <c r="EK156" s="120"/>
      <c r="EL156" s="17">
        <v>0</v>
      </c>
      <c r="EM156" s="137"/>
      <c r="EN156" s="17">
        <v>0</v>
      </c>
      <c r="EO156" s="137"/>
      <c r="EP156" s="17">
        <v>0</v>
      </c>
      <c r="EQ156" s="125"/>
      <c r="ER156" s="126"/>
      <c r="ES156" s="127"/>
      <c r="ET156" s="219">
        <f t="shared" si="75"/>
        <v>0</v>
      </c>
      <c r="EU156" s="125"/>
      <c r="EV156" s="126"/>
      <c r="EW156" s="127"/>
      <c r="EX156" s="220">
        <f>IFERROR((SUM($DN156:DR156)-SUM($BM156:$BQ156)+$DZ156+$ET156)," ")</f>
        <v>0</v>
      </c>
      <c r="EY156" s="119"/>
    </row>
    <row r="157" spans="1:155" ht="5.15" customHeight="1" x14ac:dyDescent="0.35">
      <c r="A157" s="115"/>
      <c r="B157" s="32"/>
      <c r="C157" s="46"/>
      <c r="D157" s="32"/>
      <c r="E157" s="32"/>
      <c r="F157" s="36"/>
      <c r="H157" s="29"/>
      <c r="I157" s="139"/>
      <c r="J157" s="139"/>
      <c r="K157" s="139"/>
      <c r="L157" s="139"/>
      <c r="M157" s="139"/>
      <c r="N157" s="139"/>
      <c r="O157" s="121"/>
      <c r="P157" s="140"/>
      <c r="Q157" s="141"/>
      <c r="R157" s="142"/>
      <c r="S157" s="139"/>
      <c r="T157" s="139"/>
      <c r="U157" s="139"/>
      <c r="V157" s="139"/>
      <c r="W157" s="139"/>
      <c r="X157" s="140"/>
      <c r="Y157" s="141"/>
      <c r="Z157" s="142"/>
      <c r="AA157" s="139"/>
      <c r="AB157" s="139"/>
      <c r="AC157" s="139"/>
      <c r="AD157" s="139"/>
      <c r="AE157" s="139"/>
      <c r="AF157" s="140"/>
      <c r="AG157" s="141"/>
      <c r="AH157" s="142"/>
      <c r="AI157" s="121"/>
      <c r="AJ157" s="139"/>
      <c r="AK157" s="121"/>
      <c r="AL157" s="139"/>
      <c r="AM157" s="121"/>
      <c r="AN157" s="140"/>
      <c r="AO157" s="141"/>
      <c r="AP157" s="142"/>
      <c r="AQ157" s="139"/>
      <c r="AR157" s="140"/>
      <c r="AS157" s="141"/>
      <c r="AT157" s="142"/>
      <c r="AU157" s="121"/>
      <c r="AV157" s="139"/>
      <c r="AW157" s="121"/>
      <c r="AX157" s="139"/>
      <c r="AY157" s="121"/>
      <c r="AZ157" s="139"/>
      <c r="BA157" s="121"/>
      <c r="BB157" s="36"/>
      <c r="BD157" s="29"/>
      <c r="BE157" s="143"/>
      <c r="BF157" s="143"/>
      <c r="BG157" s="143"/>
      <c r="BH157" s="143"/>
      <c r="BI157" s="143"/>
      <c r="BJ157" s="144"/>
      <c r="BK157" s="145"/>
      <c r="BL157" s="146"/>
      <c r="BM157" s="124"/>
      <c r="BN157" s="143"/>
      <c r="BO157" s="124"/>
      <c r="BP157" s="143"/>
      <c r="BQ157" s="124"/>
      <c r="BR157" s="36"/>
      <c r="BU157" s="92"/>
      <c r="BV157" s="92"/>
      <c r="BW157" s="92"/>
      <c r="BX157" s="92"/>
      <c r="BY157" s="92"/>
      <c r="BZ157" s="92"/>
      <c r="CA157" s="92"/>
      <c r="CB157" s="92"/>
      <c r="CC157" s="92"/>
      <c r="CD157" s="174"/>
      <c r="CG157" s="92"/>
      <c r="CH157" s="92"/>
      <c r="CI157" s="92"/>
      <c r="CJ157" s="92"/>
      <c r="CK157" s="92"/>
      <c r="CL157" s="92"/>
      <c r="CP157" s="32"/>
      <c r="CQ157" s="32"/>
      <c r="CR157" s="32"/>
      <c r="CS157" s="74"/>
      <c r="CT157" s="149"/>
      <c r="CU157" s="149"/>
      <c r="CV157" s="149"/>
      <c r="CW157" s="149"/>
      <c r="CX157" s="149"/>
      <c r="CY157" s="134"/>
      <c r="CZ157" s="216" t="str">
        <f>IF(O157&gt;0, ((CT157*#REF!)+(CV157*#REF!)+(CX157*#REF!)),"")</f>
        <v/>
      </c>
      <c r="DA157" s="151"/>
      <c r="DB157" s="149"/>
      <c r="DC157" s="149"/>
      <c r="DD157" s="149"/>
      <c r="DE157" s="149"/>
      <c r="DF157" s="149"/>
      <c r="DG157" s="134"/>
      <c r="DH157" s="40"/>
      <c r="DI157" s="40"/>
      <c r="DJ157" s="40"/>
      <c r="DK157" s="40"/>
      <c r="DL157" s="40"/>
      <c r="DM157" s="74"/>
      <c r="DN157" s="152"/>
      <c r="DO157" s="152"/>
      <c r="DP157" s="152"/>
      <c r="DQ157" s="152"/>
      <c r="DR157" s="152"/>
      <c r="DS157" s="136"/>
      <c r="DT157" s="218" t="str">
        <f t="shared" si="67"/>
        <v/>
      </c>
      <c r="DU157" s="218" t="str">
        <f t="shared" si="79"/>
        <v/>
      </c>
      <c r="DV157" s="145"/>
      <c r="DW157" s="146"/>
      <c r="DX157" s="143"/>
      <c r="DY157" s="143"/>
      <c r="DZ157" s="153"/>
      <c r="EA157" s="36"/>
      <c r="EC157" s="29"/>
      <c r="ED157" s="139"/>
      <c r="EE157" s="139"/>
      <c r="EF157" s="139"/>
      <c r="EG157" s="139"/>
      <c r="EH157" s="139"/>
      <c r="EI157" s="36"/>
      <c r="EK157" s="29"/>
      <c r="EL157" s="143"/>
      <c r="EM157" s="143"/>
      <c r="EN157" s="143"/>
      <c r="EO157" s="143"/>
      <c r="EP157" s="143"/>
      <c r="EQ157" s="144"/>
      <c r="ER157" s="145"/>
      <c r="ES157" s="146"/>
      <c r="ET157" s="163"/>
      <c r="EU157" s="144"/>
      <c r="EV157" s="145"/>
      <c r="EW157" s="146"/>
      <c r="EX157" s="155"/>
      <c r="EY157" s="36"/>
    </row>
    <row r="158" spans="1:155" s="92" customFormat="1" ht="15" customHeight="1" x14ac:dyDescent="0.35">
      <c r="A158" s="118"/>
      <c r="B158" s="46"/>
      <c r="C158" s="243" t="str">
        <f>IF(E158="","",C156+1)</f>
        <v/>
      </c>
      <c r="D158" s="46"/>
      <c r="E158" s="4"/>
      <c r="F158" s="119"/>
      <c r="H158" s="120"/>
      <c r="I158" s="15"/>
      <c r="J158" s="121"/>
      <c r="K158" s="15"/>
      <c r="L158" s="121"/>
      <c r="M158" s="15"/>
      <c r="N158" s="121"/>
      <c r="O158" s="209">
        <f t="shared" si="4"/>
        <v>0</v>
      </c>
      <c r="P158" s="122"/>
      <c r="Q158" s="40"/>
      <c r="R158" s="123"/>
      <c r="S158" s="15"/>
      <c r="T158" s="121"/>
      <c r="U158" s="15"/>
      <c r="V158" s="121"/>
      <c r="W158" s="15"/>
      <c r="X158" s="122"/>
      <c r="Y158" s="40"/>
      <c r="Z158" s="123"/>
      <c r="AA158" s="15"/>
      <c r="AB158" s="121"/>
      <c r="AC158" s="15"/>
      <c r="AD158" s="121"/>
      <c r="AE158" s="15"/>
      <c r="AF158" s="122"/>
      <c r="AG158" s="40"/>
      <c r="AH158" s="123"/>
      <c r="AI158" s="209">
        <f t="shared" si="5"/>
        <v>0</v>
      </c>
      <c r="AJ158" s="121"/>
      <c r="AK158" s="209">
        <f t="shared" si="6"/>
        <v>0</v>
      </c>
      <c r="AL158" s="121"/>
      <c r="AM158" s="209">
        <f>M158-W158+AE158</f>
        <v>0</v>
      </c>
      <c r="AN158" s="122"/>
      <c r="AO158" s="40"/>
      <c r="AP158" s="123"/>
      <c r="AQ158" s="15"/>
      <c r="AR158" s="122"/>
      <c r="AS158" s="40"/>
      <c r="AT158" s="123"/>
      <c r="AU158" s="209">
        <f t="shared" si="68"/>
        <v>0</v>
      </c>
      <c r="AV158" s="121"/>
      <c r="AW158" s="209">
        <f t="shared" si="76"/>
        <v>0</v>
      </c>
      <c r="AX158" s="121"/>
      <c r="AY158" s="209">
        <f t="shared" si="8"/>
        <v>0</v>
      </c>
      <c r="AZ158" s="121"/>
      <c r="BA158" s="209">
        <f>(SUM(AI158,AK158,AM158)-AQ158)</f>
        <v>0</v>
      </c>
      <c r="BB158" s="119"/>
      <c r="BD158" s="120"/>
      <c r="BE158" s="13">
        <v>0</v>
      </c>
      <c r="BF158" s="124"/>
      <c r="BG158" s="13">
        <v>0</v>
      </c>
      <c r="BH158" s="124"/>
      <c r="BI158" s="13">
        <v>0</v>
      </c>
      <c r="BJ158" s="125"/>
      <c r="BK158" s="126"/>
      <c r="BL158" s="127"/>
      <c r="BM158" s="210">
        <f>$BE158*$I158</f>
        <v>0</v>
      </c>
      <c r="BN158" s="124"/>
      <c r="BO158" s="210">
        <f>$BG158*$K158</f>
        <v>0</v>
      </c>
      <c r="BP158" s="124"/>
      <c r="BQ158" s="210">
        <f>$BI158*$M158</f>
        <v>0</v>
      </c>
      <c r="BR158" s="119"/>
      <c r="BU158" s="18"/>
      <c r="BV158" s="18"/>
      <c r="BW158" s="174"/>
      <c r="BX158" s="174"/>
      <c r="BY158" s="174"/>
      <c r="BZ158" s="174"/>
      <c r="CA158" s="174"/>
      <c r="CB158" s="174"/>
      <c r="CC158" s="174"/>
      <c r="CD158" s="174"/>
      <c r="CG158" s="18"/>
      <c r="CH158" s="18"/>
      <c r="CI158" s="18"/>
      <c r="CJ158" s="18"/>
      <c r="CK158" s="18"/>
      <c r="CL158" s="18"/>
      <c r="CP158" s="46"/>
      <c r="CQ158" s="46"/>
      <c r="CR158" s="46"/>
      <c r="CS158" s="130"/>
      <c r="CT158" s="209">
        <f t="shared" si="63"/>
        <v>0</v>
      </c>
      <c r="CU158" s="213">
        <f t="shared" si="63"/>
        <v>0</v>
      </c>
      <c r="CV158" s="209">
        <f t="shared" si="64"/>
        <v>0</v>
      </c>
      <c r="CW158" s="213">
        <f t="shared" si="64"/>
        <v>0</v>
      </c>
      <c r="CX158" s="214">
        <f t="shared" si="65"/>
        <v>0</v>
      </c>
      <c r="CY158" s="215">
        <f t="shared" si="65"/>
        <v>0</v>
      </c>
      <c r="CZ158" s="216" t="str">
        <f>IF(O158&gt;0, ((CT158*#REF!)+(CV158*#REF!)+(CX158*#REF!)),"")</f>
        <v/>
      </c>
      <c r="DA158" s="133"/>
      <c r="DB158" s="209">
        <f t="shared" si="69"/>
        <v>0</v>
      </c>
      <c r="DC158" s="131"/>
      <c r="DD158" s="209">
        <f t="shared" si="70"/>
        <v>0</v>
      </c>
      <c r="DE158" s="131"/>
      <c r="DF158" s="209">
        <f t="shared" si="71"/>
        <v>0</v>
      </c>
      <c r="DG158" s="134"/>
      <c r="DH158" s="216" t="str">
        <f t="shared" si="66"/>
        <v/>
      </c>
      <c r="DI158" s="216" t="e">
        <f t="shared" si="77"/>
        <v>#VALUE!</v>
      </c>
      <c r="DJ158" s="216">
        <f t="shared" si="78"/>
        <v>0</v>
      </c>
      <c r="DK158" s="40"/>
      <c r="DL158" s="40"/>
      <c r="DM158" s="130"/>
      <c r="DN158" s="217">
        <f t="shared" si="72"/>
        <v>0</v>
      </c>
      <c r="DO158" s="135"/>
      <c r="DP158" s="217">
        <f t="shared" si="73"/>
        <v>0</v>
      </c>
      <c r="DQ158" s="135"/>
      <c r="DR158" s="217">
        <f t="shared" si="74"/>
        <v>0</v>
      </c>
      <c r="DS158" s="136"/>
      <c r="DT158" s="218" t="str">
        <f t="shared" si="67"/>
        <v/>
      </c>
      <c r="DU158" s="218" t="str">
        <f t="shared" si="79"/>
        <v/>
      </c>
      <c r="DV158" s="126"/>
      <c r="DW158" s="127"/>
      <c r="DX158" s="124"/>
      <c r="DY158" s="124"/>
      <c r="DZ158" s="13"/>
      <c r="EA158" s="119"/>
      <c r="EC158" s="120"/>
      <c r="ED158" s="5"/>
      <c r="EE158" s="121"/>
      <c r="EF158" s="5"/>
      <c r="EG158" s="121"/>
      <c r="EH158" s="5"/>
      <c r="EI158" s="119"/>
      <c r="EK158" s="120"/>
      <c r="EL158" s="17">
        <v>0</v>
      </c>
      <c r="EM158" s="137"/>
      <c r="EN158" s="17">
        <v>0</v>
      </c>
      <c r="EO158" s="137"/>
      <c r="EP158" s="17">
        <v>0</v>
      </c>
      <c r="EQ158" s="125"/>
      <c r="ER158" s="126"/>
      <c r="ES158" s="127"/>
      <c r="ET158" s="219">
        <f t="shared" si="75"/>
        <v>0</v>
      </c>
      <c r="EU158" s="125"/>
      <c r="EV158" s="126"/>
      <c r="EW158" s="127"/>
      <c r="EX158" s="220">
        <f>IFERROR((SUM($DN158:DR158)-SUM($BM158:$BQ158)+$DZ158+$ET158)," ")</f>
        <v>0</v>
      </c>
      <c r="EY158" s="119"/>
    </row>
    <row r="159" spans="1:155" ht="5.15" customHeight="1" x14ac:dyDescent="0.35">
      <c r="A159" s="115"/>
      <c r="B159" s="32"/>
      <c r="C159" s="46"/>
      <c r="D159" s="32"/>
      <c r="E159" s="32"/>
      <c r="F159" s="36"/>
      <c r="H159" s="29"/>
      <c r="I159" s="139"/>
      <c r="J159" s="139"/>
      <c r="K159" s="139"/>
      <c r="L159" s="139"/>
      <c r="M159" s="139"/>
      <c r="N159" s="139"/>
      <c r="O159" s="121"/>
      <c r="P159" s="140"/>
      <c r="Q159" s="141"/>
      <c r="R159" s="142"/>
      <c r="S159" s="139"/>
      <c r="T159" s="139"/>
      <c r="U159" s="139"/>
      <c r="V159" s="139"/>
      <c r="W159" s="139"/>
      <c r="X159" s="140"/>
      <c r="Y159" s="141"/>
      <c r="Z159" s="142"/>
      <c r="AA159" s="139"/>
      <c r="AB159" s="139"/>
      <c r="AC159" s="139"/>
      <c r="AD159" s="139"/>
      <c r="AE159" s="139"/>
      <c r="AF159" s="140"/>
      <c r="AG159" s="141"/>
      <c r="AH159" s="142"/>
      <c r="AI159" s="121"/>
      <c r="AJ159" s="139"/>
      <c r="AK159" s="121"/>
      <c r="AL159" s="139"/>
      <c r="AM159" s="121"/>
      <c r="AN159" s="140"/>
      <c r="AO159" s="141"/>
      <c r="AP159" s="142"/>
      <c r="AQ159" s="139"/>
      <c r="AR159" s="140"/>
      <c r="AS159" s="141"/>
      <c r="AT159" s="142"/>
      <c r="AU159" s="121"/>
      <c r="AV159" s="139"/>
      <c r="AW159" s="121"/>
      <c r="AX159" s="139"/>
      <c r="AY159" s="121"/>
      <c r="AZ159" s="139"/>
      <c r="BA159" s="121"/>
      <c r="BB159" s="36"/>
      <c r="BD159" s="29"/>
      <c r="BE159" s="143"/>
      <c r="BF159" s="143"/>
      <c r="BG159" s="143"/>
      <c r="BH159" s="143"/>
      <c r="BI159" s="143"/>
      <c r="BJ159" s="144"/>
      <c r="BK159" s="145"/>
      <c r="BL159" s="146"/>
      <c r="BM159" s="124"/>
      <c r="BN159" s="143"/>
      <c r="BO159" s="124"/>
      <c r="BP159" s="143"/>
      <c r="BQ159" s="124"/>
      <c r="BR159" s="36"/>
      <c r="BU159" s="175"/>
      <c r="BV159" s="175"/>
      <c r="BW159" s="174"/>
      <c r="BX159" s="174"/>
      <c r="BY159" s="174"/>
      <c r="BZ159" s="174"/>
      <c r="CA159" s="174"/>
      <c r="CB159" s="174"/>
      <c r="CC159" s="174"/>
      <c r="CD159" s="174"/>
      <c r="CG159" s="92"/>
      <c r="CH159" s="92"/>
      <c r="CI159" s="92"/>
      <c r="CJ159" s="92"/>
      <c r="CK159" s="92"/>
      <c r="CL159" s="92"/>
      <c r="CP159" s="32"/>
      <c r="CQ159" s="32"/>
      <c r="CR159" s="32"/>
      <c r="CS159" s="74"/>
      <c r="CT159" s="149"/>
      <c r="CU159" s="149"/>
      <c r="CV159" s="149"/>
      <c r="CW159" s="149"/>
      <c r="CX159" s="149"/>
      <c r="CY159" s="134"/>
      <c r="CZ159" s="216" t="str">
        <f>IF(O159&gt;0, ((CT159*#REF!)+(CV159*#REF!)+(CX159*#REF!)),"")</f>
        <v/>
      </c>
      <c r="DA159" s="151"/>
      <c r="DB159" s="149"/>
      <c r="DC159" s="149"/>
      <c r="DD159" s="149"/>
      <c r="DE159" s="149"/>
      <c r="DF159" s="149"/>
      <c r="DG159" s="134"/>
      <c r="DH159" s="40"/>
      <c r="DI159" s="40"/>
      <c r="DJ159" s="40"/>
      <c r="DK159" s="40"/>
      <c r="DL159" s="40"/>
      <c r="DM159" s="74"/>
      <c r="DN159" s="152"/>
      <c r="DO159" s="152"/>
      <c r="DP159" s="152"/>
      <c r="DQ159" s="152"/>
      <c r="DR159" s="152"/>
      <c r="DS159" s="136"/>
      <c r="DT159" s="218" t="str">
        <f t="shared" si="67"/>
        <v/>
      </c>
      <c r="DU159" s="218" t="str">
        <f t="shared" si="79"/>
        <v/>
      </c>
      <c r="DV159" s="145"/>
      <c r="DW159" s="146"/>
      <c r="DX159" s="143"/>
      <c r="DY159" s="143"/>
      <c r="DZ159" s="153"/>
      <c r="EA159" s="36"/>
      <c r="EC159" s="29"/>
      <c r="ED159" s="139"/>
      <c r="EE159" s="139"/>
      <c r="EF159" s="139"/>
      <c r="EG159" s="139"/>
      <c r="EH159" s="139"/>
      <c r="EI159" s="36"/>
      <c r="EK159" s="29"/>
      <c r="EL159" s="143"/>
      <c r="EM159" s="143"/>
      <c r="EN159" s="143"/>
      <c r="EO159" s="143"/>
      <c r="EP159" s="143"/>
      <c r="EQ159" s="144"/>
      <c r="ER159" s="145"/>
      <c r="ES159" s="146"/>
      <c r="ET159" s="163"/>
      <c r="EU159" s="144"/>
      <c r="EV159" s="145"/>
      <c r="EW159" s="146"/>
      <c r="EX159" s="155"/>
      <c r="EY159" s="36"/>
    </row>
    <row r="160" spans="1:155" s="92" customFormat="1" x14ac:dyDescent="0.35">
      <c r="A160" s="118"/>
      <c r="B160" s="46"/>
      <c r="C160" s="243" t="str">
        <f>IF(E160="","",C158+1)</f>
        <v/>
      </c>
      <c r="D160" s="46"/>
      <c r="E160" s="4"/>
      <c r="F160" s="119"/>
      <c r="H160" s="120"/>
      <c r="I160" s="15"/>
      <c r="J160" s="121"/>
      <c r="K160" s="15"/>
      <c r="L160" s="121"/>
      <c r="M160" s="15"/>
      <c r="N160" s="121"/>
      <c r="O160" s="209">
        <f t="shared" si="4"/>
        <v>0</v>
      </c>
      <c r="P160" s="122"/>
      <c r="Q160" s="40"/>
      <c r="R160" s="123"/>
      <c r="S160" s="15"/>
      <c r="T160" s="121"/>
      <c r="U160" s="15"/>
      <c r="V160" s="121"/>
      <c r="W160" s="15"/>
      <c r="X160" s="122"/>
      <c r="Y160" s="40"/>
      <c r="Z160" s="123"/>
      <c r="AA160" s="15"/>
      <c r="AB160" s="121"/>
      <c r="AC160" s="15"/>
      <c r="AD160" s="121"/>
      <c r="AE160" s="15"/>
      <c r="AF160" s="122"/>
      <c r="AG160" s="40"/>
      <c r="AH160" s="123"/>
      <c r="AI160" s="209">
        <f t="shared" si="5"/>
        <v>0</v>
      </c>
      <c r="AJ160" s="121"/>
      <c r="AK160" s="209">
        <f t="shared" si="6"/>
        <v>0</v>
      </c>
      <c r="AL160" s="121"/>
      <c r="AM160" s="209">
        <f>M160-W160+AE160</f>
        <v>0</v>
      </c>
      <c r="AN160" s="122"/>
      <c r="AO160" s="40"/>
      <c r="AP160" s="123"/>
      <c r="AQ160" s="15"/>
      <c r="AR160" s="122"/>
      <c r="AS160" s="40"/>
      <c r="AT160" s="123"/>
      <c r="AU160" s="209">
        <f t="shared" si="68"/>
        <v>0</v>
      </c>
      <c r="AV160" s="121"/>
      <c r="AW160" s="209">
        <f t="shared" si="76"/>
        <v>0</v>
      </c>
      <c r="AX160" s="121"/>
      <c r="AY160" s="209">
        <f t="shared" si="8"/>
        <v>0</v>
      </c>
      <c r="AZ160" s="121"/>
      <c r="BA160" s="209">
        <f>(SUM(AI160,AK160,AM160)-AQ160)</f>
        <v>0</v>
      </c>
      <c r="BB160" s="119"/>
      <c r="BD160" s="120"/>
      <c r="BE160" s="13">
        <v>0</v>
      </c>
      <c r="BF160" s="124"/>
      <c r="BG160" s="13">
        <v>0</v>
      </c>
      <c r="BH160" s="124"/>
      <c r="BI160" s="13">
        <v>0</v>
      </c>
      <c r="BJ160" s="125"/>
      <c r="BK160" s="126"/>
      <c r="BL160" s="127"/>
      <c r="BM160" s="210">
        <f>$BE160*$I160</f>
        <v>0</v>
      </c>
      <c r="BN160" s="124"/>
      <c r="BO160" s="210">
        <f>$BG160*$K160</f>
        <v>0</v>
      </c>
      <c r="BP160" s="124"/>
      <c r="BQ160" s="210">
        <f>$BI160*$M160</f>
        <v>0</v>
      </c>
      <c r="BR160" s="119"/>
      <c r="BU160" s="18"/>
      <c r="BV160" s="18"/>
      <c r="BW160" s="174"/>
      <c r="BX160" s="174"/>
      <c r="BY160" s="174"/>
      <c r="BZ160" s="174"/>
      <c r="CA160" s="174"/>
      <c r="CB160" s="174"/>
      <c r="CC160" s="174"/>
      <c r="CD160" s="174"/>
      <c r="CG160" s="18"/>
      <c r="CH160" s="18"/>
      <c r="CI160" s="18"/>
      <c r="CJ160" s="18"/>
      <c r="CK160" s="18"/>
      <c r="CL160" s="18"/>
      <c r="CP160" s="46"/>
      <c r="CQ160" s="46"/>
      <c r="CR160" s="46"/>
      <c r="CS160" s="130"/>
      <c r="CT160" s="209">
        <f t="shared" ref="CT160:CU178" si="80">IF($AU160=0,0,ROUND(($BW$32*($AU160/$AU$218)),0))</f>
        <v>0</v>
      </c>
      <c r="CU160" s="213">
        <f t="shared" si="80"/>
        <v>0</v>
      </c>
      <c r="CV160" s="209">
        <f t="shared" ref="CV160:CW178" si="81">IF($AW160=0,0,ROUND(($BY$32*($AW160/$AW$218)),0))</f>
        <v>0</v>
      </c>
      <c r="CW160" s="213">
        <f t="shared" si="81"/>
        <v>0</v>
      </c>
      <c r="CX160" s="214">
        <f t="shared" ref="CX160:CY178" si="82">IF($AY160=0,0,ROUND(($CA$32*($AY160/$AY$218)),0))</f>
        <v>0</v>
      </c>
      <c r="CY160" s="215">
        <f t="shared" si="82"/>
        <v>0</v>
      </c>
      <c r="CZ160" s="216" t="str">
        <f>IF(O160&gt;0, ((CT160*#REF!)+(CV160*#REF!)+(CX160*#REF!)),"")</f>
        <v/>
      </c>
      <c r="DA160" s="133"/>
      <c r="DB160" s="209">
        <f t="shared" si="69"/>
        <v>0</v>
      </c>
      <c r="DC160" s="131"/>
      <c r="DD160" s="209">
        <f t="shared" si="70"/>
        <v>0</v>
      </c>
      <c r="DE160" s="131"/>
      <c r="DF160" s="209">
        <f t="shared" si="71"/>
        <v>0</v>
      </c>
      <c r="DG160" s="134"/>
      <c r="DH160" s="216" t="str">
        <f t="shared" si="66"/>
        <v/>
      </c>
      <c r="DI160" s="216" t="e">
        <f t="shared" si="77"/>
        <v>#VALUE!</v>
      </c>
      <c r="DJ160" s="216">
        <f t="shared" si="78"/>
        <v>0</v>
      </c>
      <c r="DK160" s="40"/>
      <c r="DL160" s="40"/>
      <c r="DM160" s="130"/>
      <c r="DN160" s="217">
        <f t="shared" si="72"/>
        <v>0</v>
      </c>
      <c r="DO160" s="135"/>
      <c r="DP160" s="217">
        <f t="shared" si="73"/>
        <v>0</v>
      </c>
      <c r="DQ160" s="135"/>
      <c r="DR160" s="217">
        <f t="shared" si="74"/>
        <v>0</v>
      </c>
      <c r="DS160" s="136"/>
      <c r="DT160" s="218" t="str">
        <f t="shared" si="67"/>
        <v/>
      </c>
      <c r="DU160" s="218" t="str">
        <f t="shared" si="79"/>
        <v/>
      </c>
      <c r="DV160" s="126"/>
      <c r="DW160" s="127"/>
      <c r="DX160" s="124"/>
      <c r="DY160" s="124"/>
      <c r="DZ160" s="13"/>
      <c r="EA160" s="119"/>
      <c r="EC160" s="120"/>
      <c r="ED160" s="5"/>
      <c r="EE160" s="121"/>
      <c r="EF160" s="5"/>
      <c r="EG160" s="121"/>
      <c r="EH160" s="5"/>
      <c r="EI160" s="119"/>
      <c r="EK160" s="120"/>
      <c r="EL160" s="17">
        <v>0</v>
      </c>
      <c r="EM160" s="137"/>
      <c r="EN160" s="17">
        <v>0</v>
      </c>
      <c r="EO160" s="137"/>
      <c r="EP160" s="17">
        <v>0</v>
      </c>
      <c r="EQ160" s="125"/>
      <c r="ER160" s="126"/>
      <c r="ES160" s="127"/>
      <c r="ET160" s="219">
        <f t="shared" si="75"/>
        <v>0</v>
      </c>
      <c r="EU160" s="125"/>
      <c r="EV160" s="126"/>
      <c r="EW160" s="127"/>
      <c r="EX160" s="220">
        <f>IFERROR((SUM($DN160:DR160)-SUM($BM160:$BQ160)+$DZ160+$ET160)," ")</f>
        <v>0</v>
      </c>
      <c r="EY160" s="119"/>
    </row>
    <row r="161" spans="1:155" ht="5.15" customHeight="1" x14ac:dyDescent="0.35">
      <c r="A161" s="115"/>
      <c r="B161" s="32"/>
      <c r="C161" s="46"/>
      <c r="D161" s="32"/>
      <c r="E161" s="32"/>
      <c r="F161" s="36"/>
      <c r="H161" s="29"/>
      <c r="I161" s="139"/>
      <c r="J161" s="139"/>
      <c r="K161" s="139"/>
      <c r="L161" s="139"/>
      <c r="M161" s="139"/>
      <c r="N161" s="139"/>
      <c r="O161" s="121"/>
      <c r="P161" s="140"/>
      <c r="Q161" s="141"/>
      <c r="R161" s="142"/>
      <c r="S161" s="139"/>
      <c r="T161" s="139"/>
      <c r="U161" s="139"/>
      <c r="V161" s="139"/>
      <c r="W161" s="139"/>
      <c r="X161" s="140"/>
      <c r="Y161" s="141"/>
      <c r="Z161" s="142"/>
      <c r="AA161" s="139"/>
      <c r="AB161" s="139"/>
      <c r="AC161" s="139"/>
      <c r="AD161" s="139"/>
      <c r="AE161" s="139"/>
      <c r="AF161" s="140"/>
      <c r="AG161" s="141"/>
      <c r="AH161" s="142"/>
      <c r="AI161" s="121"/>
      <c r="AJ161" s="139"/>
      <c r="AK161" s="121"/>
      <c r="AL161" s="139"/>
      <c r="AM161" s="121"/>
      <c r="AN161" s="140"/>
      <c r="AO161" s="141"/>
      <c r="AP161" s="142"/>
      <c r="AQ161" s="139"/>
      <c r="AR161" s="140"/>
      <c r="AS161" s="141"/>
      <c r="AT161" s="142"/>
      <c r="AU161" s="121"/>
      <c r="AV161" s="139"/>
      <c r="AW161" s="121"/>
      <c r="AX161" s="139"/>
      <c r="AY161" s="121"/>
      <c r="AZ161" s="139"/>
      <c r="BA161" s="121"/>
      <c r="BB161" s="36"/>
      <c r="BD161" s="29"/>
      <c r="BE161" s="143"/>
      <c r="BF161" s="143"/>
      <c r="BG161" s="143"/>
      <c r="BH161" s="143"/>
      <c r="BI161" s="143"/>
      <c r="BJ161" s="144"/>
      <c r="BK161" s="145"/>
      <c r="BL161" s="146"/>
      <c r="BM161" s="124"/>
      <c r="BN161" s="143"/>
      <c r="BO161" s="124"/>
      <c r="BP161" s="143"/>
      <c r="BQ161" s="124"/>
      <c r="BR161" s="36"/>
      <c r="BU161" s="175"/>
      <c r="BV161" s="175"/>
      <c r="BW161" s="174"/>
      <c r="BX161" s="174"/>
      <c r="BY161" s="174"/>
      <c r="BZ161" s="174"/>
      <c r="CA161" s="174"/>
      <c r="CB161" s="174"/>
      <c r="CC161" s="174"/>
      <c r="CD161" s="176"/>
      <c r="CG161" s="92"/>
      <c r="CH161" s="92"/>
      <c r="CI161" s="92"/>
      <c r="CJ161" s="92"/>
      <c r="CK161" s="92"/>
      <c r="CL161" s="92"/>
      <c r="CP161" s="32"/>
      <c r="CQ161" s="32"/>
      <c r="CR161" s="32"/>
      <c r="CS161" s="74"/>
      <c r="CT161" s="149"/>
      <c r="CU161" s="149"/>
      <c r="CV161" s="149"/>
      <c r="CW161" s="149"/>
      <c r="CX161" s="149"/>
      <c r="CY161" s="134"/>
      <c r="CZ161" s="216" t="str">
        <f>IF(O161&gt;0, ((CT161*#REF!)+(CV161*#REF!)+(CX161*#REF!)),"")</f>
        <v/>
      </c>
      <c r="DA161" s="151"/>
      <c r="DB161" s="149"/>
      <c r="DC161" s="149"/>
      <c r="DD161" s="149"/>
      <c r="DE161" s="149"/>
      <c r="DF161" s="149"/>
      <c r="DG161" s="134"/>
      <c r="DH161" s="40"/>
      <c r="DI161" s="40"/>
      <c r="DJ161" s="40"/>
      <c r="DK161" s="40"/>
      <c r="DL161" s="40"/>
      <c r="DM161" s="74"/>
      <c r="DN161" s="152"/>
      <c r="DO161" s="152"/>
      <c r="DP161" s="152"/>
      <c r="DQ161" s="152"/>
      <c r="DR161" s="152"/>
      <c r="DS161" s="136"/>
      <c r="DT161" s="218" t="str">
        <f t="shared" si="67"/>
        <v/>
      </c>
      <c r="DU161" s="218" t="str">
        <f t="shared" si="79"/>
        <v/>
      </c>
      <c r="DV161" s="145"/>
      <c r="DW161" s="146"/>
      <c r="DX161" s="143"/>
      <c r="DY161" s="143"/>
      <c r="DZ161" s="153"/>
      <c r="EA161" s="36"/>
      <c r="EC161" s="29"/>
      <c r="ED161" s="139"/>
      <c r="EE161" s="139"/>
      <c r="EF161" s="139"/>
      <c r="EG161" s="139"/>
      <c r="EH161" s="139"/>
      <c r="EI161" s="36"/>
      <c r="EK161" s="29"/>
      <c r="EL161" s="143"/>
      <c r="EM161" s="143"/>
      <c r="EN161" s="143"/>
      <c r="EO161" s="143"/>
      <c r="EP161" s="143"/>
      <c r="EQ161" s="144"/>
      <c r="ER161" s="145"/>
      <c r="ES161" s="146"/>
      <c r="ET161" s="163"/>
      <c r="EU161" s="144"/>
      <c r="EV161" s="145"/>
      <c r="EW161" s="146"/>
      <c r="EX161" s="155"/>
      <c r="EY161" s="36"/>
    </row>
    <row r="162" spans="1:155" s="92" customFormat="1" ht="15" customHeight="1" x14ac:dyDescent="0.35">
      <c r="A162" s="118"/>
      <c r="B162" s="46"/>
      <c r="C162" s="243" t="str">
        <f>IF(E162="","",C160+1)</f>
        <v/>
      </c>
      <c r="D162" s="46"/>
      <c r="E162" s="4"/>
      <c r="F162" s="119"/>
      <c r="H162" s="120"/>
      <c r="I162" s="15"/>
      <c r="J162" s="121"/>
      <c r="K162" s="15"/>
      <c r="L162" s="121"/>
      <c r="M162" s="15"/>
      <c r="N162" s="121"/>
      <c r="O162" s="209">
        <f t="shared" si="4"/>
        <v>0</v>
      </c>
      <c r="P162" s="122"/>
      <c r="Q162" s="40"/>
      <c r="R162" s="123"/>
      <c r="S162" s="15"/>
      <c r="T162" s="121"/>
      <c r="U162" s="15"/>
      <c r="V162" s="121"/>
      <c r="W162" s="15"/>
      <c r="X162" s="122"/>
      <c r="Y162" s="40"/>
      <c r="Z162" s="123"/>
      <c r="AA162" s="15"/>
      <c r="AB162" s="121"/>
      <c r="AC162" s="15"/>
      <c r="AD162" s="121"/>
      <c r="AE162" s="15"/>
      <c r="AF162" s="122"/>
      <c r="AG162" s="40"/>
      <c r="AH162" s="123"/>
      <c r="AI162" s="209">
        <f t="shared" si="5"/>
        <v>0</v>
      </c>
      <c r="AJ162" s="121"/>
      <c r="AK162" s="209">
        <f t="shared" si="6"/>
        <v>0</v>
      </c>
      <c r="AL162" s="121"/>
      <c r="AM162" s="209">
        <f>M162-W162+AE162</f>
        <v>0</v>
      </c>
      <c r="AN162" s="122"/>
      <c r="AO162" s="40"/>
      <c r="AP162" s="123"/>
      <c r="AQ162" s="15"/>
      <c r="AR162" s="122"/>
      <c r="AS162" s="40"/>
      <c r="AT162" s="123"/>
      <c r="AU162" s="209">
        <f t="shared" si="68"/>
        <v>0</v>
      </c>
      <c r="AV162" s="121"/>
      <c r="AW162" s="209">
        <f t="shared" si="76"/>
        <v>0</v>
      </c>
      <c r="AX162" s="121"/>
      <c r="AY162" s="209">
        <f t="shared" si="8"/>
        <v>0</v>
      </c>
      <c r="AZ162" s="121"/>
      <c r="BA162" s="209">
        <f>(SUM(AI162,AK162,AM162)-AQ162)</f>
        <v>0</v>
      </c>
      <c r="BB162" s="119"/>
      <c r="BD162" s="120"/>
      <c r="BE162" s="13">
        <v>0</v>
      </c>
      <c r="BF162" s="124"/>
      <c r="BG162" s="13">
        <v>0</v>
      </c>
      <c r="BH162" s="124"/>
      <c r="BI162" s="13">
        <v>0</v>
      </c>
      <c r="BJ162" s="125"/>
      <c r="BK162" s="126"/>
      <c r="BL162" s="127"/>
      <c r="BM162" s="210">
        <f>$BE162*$I162</f>
        <v>0</v>
      </c>
      <c r="BN162" s="124"/>
      <c r="BO162" s="210">
        <f>$BG162*$K162</f>
        <v>0</v>
      </c>
      <c r="BP162" s="124"/>
      <c r="BQ162" s="210">
        <f>$BI162*$M162</f>
        <v>0</v>
      </c>
      <c r="BR162" s="119"/>
      <c r="BU162" s="18"/>
      <c r="BV162" s="18"/>
      <c r="BW162" s="176"/>
      <c r="BX162" s="176"/>
      <c r="BY162" s="176"/>
      <c r="BZ162" s="176"/>
      <c r="CA162" s="176"/>
      <c r="CB162" s="176"/>
      <c r="CC162" s="176"/>
      <c r="CD162" s="177"/>
      <c r="CG162" s="18"/>
      <c r="CH162" s="18"/>
      <c r="CI162" s="18"/>
      <c r="CJ162" s="18"/>
      <c r="CK162" s="18"/>
      <c r="CL162" s="18"/>
      <c r="CP162" s="46"/>
      <c r="CQ162" s="46"/>
      <c r="CR162" s="46"/>
      <c r="CS162" s="130"/>
      <c r="CT162" s="209">
        <f t="shared" si="80"/>
        <v>0</v>
      </c>
      <c r="CU162" s="213">
        <f t="shared" si="80"/>
        <v>0</v>
      </c>
      <c r="CV162" s="209">
        <f t="shared" si="81"/>
        <v>0</v>
      </c>
      <c r="CW162" s="213">
        <f t="shared" si="81"/>
        <v>0</v>
      </c>
      <c r="CX162" s="214">
        <f t="shared" si="82"/>
        <v>0</v>
      </c>
      <c r="CY162" s="215">
        <f t="shared" si="82"/>
        <v>0</v>
      </c>
      <c r="CZ162" s="216" t="str">
        <f>IF(O162&gt;0, ((CT162*#REF!)+(CV162*#REF!)+(CX162*#REF!)),"")</f>
        <v/>
      </c>
      <c r="DA162" s="133"/>
      <c r="DB162" s="209">
        <f t="shared" si="69"/>
        <v>0</v>
      </c>
      <c r="DC162" s="131"/>
      <c r="DD162" s="209">
        <f t="shared" si="70"/>
        <v>0</v>
      </c>
      <c r="DE162" s="131"/>
      <c r="DF162" s="209">
        <f t="shared" si="71"/>
        <v>0</v>
      </c>
      <c r="DG162" s="134"/>
      <c r="DH162" s="216" t="str">
        <f t="shared" si="66"/>
        <v/>
      </c>
      <c r="DI162" s="216" t="e">
        <f t="shared" si="77"/>
        <v>#VALUE!</v>
      </c>
      <c r="DJ162" s="216">
        <f t="shared" si="78"/>
        <v>0</v>
      </c>
      <c r="DK162" s="40"/>
      <c r="DL162" s="40"/>
      <c r="DM162" s="130"/>
      <c r="DN162" s="217">
        <f t="shared" si="72"/>
        <v>0</v>
      </c>
      <c r="DO162" s="135"/>
      <c r="DP162" s="217">
        <f t="shared" si="73"/>
        <v>0</v>
      </c>
      <c r="DQ162" s="135"/>
      <c r="DR162" s="217">
        <f t="shared" si="74"/>
        <v>0</v>
      </c>
      <c r="DS162" s="136"/>
      <c r="DT162" s="218" t="str">
        <f t="shared" si="67"/>
        <v/>
      </c>
      <c r="DU162" s="218" t="str">
        <f t="shared" si="79"/>
        <v/>
      </c>
      <c r="DV162" s="126"/>
      <c r="DW162" s="127"/>
      <c r="DX162" s="124"/>
      <c r="DY162" s="124"/>
      <c r="DZ162" s="13"/>
      <c r="EA162" s="119"/>
      <c r="EC162" s="120"/>
      <c r="ED162" s="5"/>
      <c r="EE162" s="121"/>
      <c r="EF162" s="5"/>
      <c r="EG162" s="121"/>
      <c r="EH162" s="5"/>
      <c r="EI162" s="119"/>
      <c r="EK162" s="120"/>
      <c r="EL162" s="17">
        <v>0</v>
      </c>
      <c r="EM162" s="137"/>
      <c r="EN162" s="17">
        <v>0</v>
      </c>
      <c r="EO162" s="137"/>
      <c r="EP162" s="17">
        <v>0</v>
      </c>
      <c r="EQ162" s="125"/>
      <c r="ER162" s="126"/>
      <c r="ES162" s="127"/>
      <c r="ET162" s="219">
        <f t="shared" si="75"/>
        <v>0</v>
      </c>
      <c r="EU162" s="125"/>
      <c r="EV162" s="126"/>
      <c r="EW162" s="127"/>
      <c r="EX162" s="220">
        <f>IFERROR((SUM($DN162:DR162)-SUM($BM162:$BQ162)+$DZ162+$ET162)," ")</f>
        <v>0</v>
      </c>
      <c r="EY162" s="119"/>
    </row>
    <row r="163" spans="1:155" ht="5.15" customHeight="1" x14ac:dyDescent="0.35">
      <c r="A163" s="115"/>
      <c r="B163" s="32"/>
      <c r="C163" s="46"/>
      <c r="D163" s="32"/>
      <c r="E163" s="32"/>
      <c r="F163" s="36"/>
      <c r="H163" s="29"/>
      <c r="I163" s="139"/>
      <c r="J163" s="139"/>
      <c r="K163" s="139"/>
      <c r="L163" s="139"/>
      <c r="M163" s="139"/>
      <c r="N163" s="139"/>
      <c r="O163" s="121"/>
      <c r="P163" s="140"/>
      <c r="Q163" s="141"/>
      <c r="R163" s="142"/>
      <c r="S163" s="139"/>
      <c r="T163" s="139"/>
      <c r="U163" s="139"/>
      <c r="V163" s="139"/>
      <c r="W163" s="139"/>
      <c r="X163" s="140"/>
      <c r="Y163" s="141"/>
      <c r="Z163" s="142"/>
      <c r="AA163" s="139"/>
      <c r="AB163" s="139"/>
      <c r="AC163" s="139"/>
      <c r="AD163" s="139"/>
      <c r="AE163" s="139"/>
      <c r="AF163" s="140"/>
      <c r="AG163" s="141"/>
      <c r="AH163" s="142"/>
      <c r="AI163" s="121"/>
      <c r="AJ163" s="139"/>
      <c r="AK163" s="121"/>
      <c r="AL163" s="139"/>
      <c r="AM163" s="121"/>
      <c r="AN163" s="140"/>
      <c r="AO163" s="141"/>
      <c r="AP163" s="142"/>
      <c r="AQ163" s="139"/>
      <c r="AR163" s="140"/>
      <c r="AS163" s="141"/>
      <c r="AT163" s="142"/>
      <c r="AU163" s="121"/>
      <c r="AV163" s="139"/>
      <c r="AW163" s="121"/>
      <c r="AX163" s="139"/>
      <c r="AY163" s="121"/>
      <c r="AZ163" s="139"/>
      <c r="BA163" s="121"/>
      <c r="BB163" s="36"/>
      <c r="BD163" s="29"/>
      <c r="BE163" s="143"/>
      <c r="BF163" s="143"/>
      <c r="BG163" s="143"/>
      <c r="BH163" s="143"/>
      <c r="BI163" s="143"/>
      <c r="BJ163" s="144"/>
      <c r="BK163" s="145"/>
      <c r="BL163" s="146"/>
      <c r="BM163" s="124"/>
      <c r="BN163" s="143"/>
      <c r="BO163" s="124"/>
      <c r="BP163" s="143"/>
      <c r="BQ163" s="124"/>
      <c r="BR163" s="36"/>
      <c r="BU163" s="175"/>
      <c r="BV163" s="175"/>
      <c r="BW163" s="177"/>
      <c r="BX163" s="177"/>
      <c r="BY163" s="177"/>
      <c r="BZ163" s="177"/>
      <c r="CA163" s="177"/>
      <c r="CB163" s="177"/>
      <c r="CC163" s="177"/>
      <c r="CG163" s="92"/>
      <c r="CH163" s="92"/>
      <c r="CI163" s="92"/>
      <c r="CJ163" s="92"/>
      <c r="CK163" s="92"/>
      <c r="CL163" s="92"/>
      <c r="CP163" s="32"/>
      <c r="CQ163" s="32"/>
      <c r="CR163" s="32"/>
      <c r="CS163" s="74"/>
      <c r="CT163" s="149"/>
      <c r="CU163" s="149"/>
      <c r="CV163" s="149"/>
      <c r="CW163" s="149"/>
      <c r="CX163" s="149"/>
      <c r="CY163" s="134"/>
      <c r="CZ163" s="216" t="str">
        <f>IF(O163&gt;0, ((CT163*#REF!)+(CV163*#REF!)+(CX163*#REF!)),"")</f>
        <v/>
      </c>
      <c r="DA163" s="151"/>
      <c r="DB163" s="149"/>
      <c r="DC163" s="149"/>
      <c r="DD163" s="149"/>
      <c r="DE163" s="149"/>
      <c r="DF163" s="149"/>
      <c r="DG163" s="134"/>
      <c r="DH163" s="40"/>
      <c r="DI163" s="40"/>
      <c r="DJ163" s="40"/>
      <c r="DK163" s="40"/>
      <c r="DL163" s="40"/>
      <c r="DM163" s="74"/>
      <c r="DN163" s="152"/>
      <c r="DO163" s="152"/>
      <c r="DP163" s="152"/>
      <c r="DQ163" s="152"/>
      <c r="DR163" s="152"/>
      <c r="DS163" s="136"/>
      <c r="DT163" s="218" t="str">
        <f t="shared" si="67"/>
        <v/>
      </c>
      <c r="DU163" s="218" t="str">
        <f t="shared" si="79"/>
        <v/>
      </c>
      <c r="DV163" s="145"/>
      <c r="DW163" s="146"/>
      <c r="DX163" s="143"/>
      <c r="DY163" s="143"/>
      <c r="DZ163" s="153"/>
      <c r="EA163" s="36"/>
      <c r="EC163" s="29"/>
      <c r="ED163" s="139"/>
      <c r="EE163" s="139"/>
      <c r="EF163" s="139"/>
      <c r="EG163" s="139"/>
      <c r="EH163" s="139"/>
      <c r="EI163" s="36"/>
      <c r="EK163" s="29"/>
      <c r="EL163" s="143"/>
      <c r="EM163" s="143"/>
      <c r="EN163" s="143"/>
      <c r="EO163" s="143"/>
      <c r="EP163" s="143"/>
      <c r="EQ163" s="144"/>
      <c r="ER163" s="145"/>
      <c r="ES163" s="146"/>
      <c r="ET163" s="163"/>
      <c r="EU163" s="144"/>
      <c r="EV163" s="145"/>
      <c r="EW163" s="146"/>
      <c r="EX163" s="155"/>
      <c r="EY163" s="36"/>
    </row>
    <row r="164" spans="1:155" s="92" customFormat="1" ht="15.75" customHeight="1" x14ac:dyDescent="0.35">
      <c r="A164" s="118"/>
      <c r="B164" s="46"/>
      <c r="C164" s="243" t="str">
        <f>IF(E164="","",C162+1)</f>
        <v/>
      </c>
      <c r="D164" s="46"/>
      <c r="E164" s="4"/>
      <c r="F164" s="119"/>
      <c r="H164" s="120"/>
      <c r="I164" s="15"/>
      <c r="J164" s="121"/>
      <c r="K164" s="15"/>
      <c r="L164" s="121"/>
      <c r="M164" s="15"/>
      <c r="N164" s="121"/>
      <c r="O164" s="209">
        <f t="shared" si="4"/>
        <v>0</v>
      </c>
      <c r="P164" s="122"/>
      <c r="Q164" s="40"/>
      <c r="R164" s="123"/>
      <c r="S164" s="15"/>
      <c r="T164" s="121"/>
      <c r="U164" s="15"/>
      <c r="V164" s="121"/>
      <c r="W164" s="15"/>
      <c r="X164" s="122"/>
      <c r="Y164" s="40"/>
      <c r="Z164" s="123"/>
      <c r="AA164" s="15"/>
      <c r="AB164" s="121"/>
      <c r="AC164" s="15"/>
      <c r="AD164" s="121"/>
      <c r="AE164" s="15"/>
      <c r="AF164" s="122"/>
      <c r="AG164" s="40"/>
      <c r="AH164" s="123"/>
      <c r="AI164" s="209">
        <f t="shared" si="5"/>
        <v>0</v>
      </c>
      <c r="AJ164" s="121"/>
      <c r="AK164" s="209">
        <f t="shared" si="6"/>
        <v>0</v>
      </c>
      <c r="AL164" s="121"/>
      <c r="AM164" s="209">
        <f>M164-W164+AE164</f>
        <v>0</v>
      </c>
      <c r="AN164" s="122"/>
      <c r="AO164" s="40"/>
      <c r="AP164" s="123"/>
      <c r="AQ164" s="15"/>
      <c r="AR164" s="122"/>
      <c r="AS164" s="40"/>
      <c r="AT164" s="123"/>
      <c r="AU164" s="209">
        <f t="shared" si="68"/>
        <v>0</v>
      </c>
      <c r="AV164" s="121"/>
      <c r="AW164" s="209">
        <f t="shared" si="76"/>
        <v>0</v>
      </c>
      <c r="AX164" s="121"/>
      <c r="AY164" s="209">
        <f t="shared" si="8"/>
        <v>0</v>
      </c>
      <c r="AZ164" s="121"/>
      <c r="BA164" s="209">
        <f>(SUM(AI164,AK164,AM164)-AQ164)</f>
        <v>0</v>
      </c>
      <c r="BB164" s="119"/>
      <c r="BD164" s="120"/>
      <c r="BE164" s="13">
        <v>0</v>
      </c>
      <c r="BF164" s="124"/>
      <c r="BG164" s="13">
        <v>0</v>
      </c>
      <c r="BH164" s="124"/>
      <c r="BI164" s="13">
        <v>0</v>
      </c>
      <c r="BJ164" s="125"/>
      <c r="BK164" s="126"/>
      <c r="BL164" s="127"/>
      <c r="BM164" s="210">
        <f>$BE164*$I164</f>
        <v>0</v>
      </c>
      <c r="BN164" s="124"/>
      <c r="BO164" s="210">
        <f>$BG164*$K164</f>
        <v>0</v>
      </c>
      <c r="BP164" s="124"/>
      <c r="BQ164" s="210">
        <f>$BI164*$M164</f>
        <v>0</v>
      </c>
      <c r="BR164" s="119"/>
      <c r="BU164" s="18"/>
      <c r="BV164" s="18"/>
      <c r="BW164" s="18"/>
      <c r="BX164" s="18"/>
      <c r="BY164" s="18"/>
      <c r="BZ164" s="18"/>
      <c r="CA164" s="18"/>
      <c r="CB164" s="18"/>
      <c r="CC164" s="18"/>
      <c r="CG164" s="18"/>
      <c r="CH164" s="18"/>
      <c r="CI164" s="18"/>
      <c r="CJ164" s="18"/>
      <c r="CK164" s="18"/>
      <c r="CL164" s="18"/>
      <c r="CP164" s="46"/>
      <c r="CQ164" s="46"/>
      <c r="CR164" s="46"/>
      <c r="CS164" s="130"/>
      <c r="CT164" s="209">
        <f t="shared" si="80"/>
        <v>0</v>
      </c>
      <c r="CU164" s="213">
        <f t="shared" si="80"/>
        <v>0</v>
      </c>
      <c r="CV164" s="209">
        <f t="shared" si="81"/>
        <v>0</v>
      </c>
      <c r="CW164" s="213">
        <f t="shared" si="81"/>
        <v>0</v>
      </c>
      <c r="CX164" s="214">
        <f t="shared" si="82"/>
        <v>0</v>
      </c>
      <c r="CY164" s="215">
        <f t="shared" si="82"/>
        <v>0</v>
      </c>
      <c r="CZ164" s="216" t="str">
        <f>IF(O164&gt;0, ((CT164*#REF!)+(CV164*#REF!)+(CX164*#REF!)),"")</f>
        <v/>
      </c>
      <c r="DA164" s="133"/>
      <c r="DB164" s="209">
        <f t="shared" si="69"/>
        <v>0</v>
      </c>
      <c r="DC164" s="131"/>
      <c r="DD164" s="209">
        <f t="shared" si="70"/>
        <v>0</v>
      </c>
      <c r="DE164" s="131"/>
      <c r="DF164" s="209">
        <f t="shared" si="71"/>
        <v>0</v>
      </c>
      <c r="DG164" s="134"/>
      <c r="DH164" s="216" t="str">
        <f t="shared" si="66"/>
        <v/>
      </c>
      <c r="DI164" s="216" t="e">
        <f t="shared" si="77"/>
        <v>#VALUE!</v>
      </c>
      <c r="DJ164" s="216">
        <f t="shared" si="78"/>
        <v>0</v>
      </c>
      <c r="DK164" s="40"/>
      <c r="DL164" s="40"/>
      <c r="DM164" s="130"/>
      <c r="DN164" s="217">
        <f t="shared" si="72"/>
        <v>0</v>
      </c>
      <c r="DO164" s="135"/>
      <c r="DP164" s="217">
        <f t="shared" si="73"/>
        <v>0</v>
      </c>
      <c r="DQ164" s="135"/>
      <c r="DR164" s="217">
        <f t="shared" si="74"/>
        <v>0</v>
      </c>
      <c r="DS164" s="136"/>
      <c r="DT164" s="218" t="str">
        <f t="shared" si="67"/>
        <v/>
      </c>
      <c r="DU164" s="218" t="str">
        <f t="shared" si="79"/>
        <v/>
      </c>
      <c r="DV164" s="126"/>
      <c r="DW164" s="127"/>
      <c r="DX164" s="124"/>
      <c r="DY164" s="124"/>
      <c r="DZ164" s="13"/>
      <c r="EA164" s="119"/>
      <c r="EC164" s="120"/>
      <c r="ED164" s="5"/>
      <c r="EE164" s="121"/>
      <c r="EF164" s="5"/>
      <c r="EG164" s="121"/>
      <c r="EH164" s="5"/>
      <c r="EI164" s="119"/>
      <c r="EK164" s="120"/>
      <c r="EL164" s="17">
        <v>0</v>
      </c>
      <c r="EM164" s="137"/>
      <c r="EN164" s="17">
        <v>0</v>
      </c>
      <c r="EO164" s="137"/>
      <c r="EP164" s="17">
        <v>0</v>
      </c>
      <c r="EQ164" s="125"/>
      <c r="ER164" s="126"/>
      <c r="ES164" s="127"/>
      <c r="ET164" s="219">
        <f t="shared" si="75"/>
        <v>0</v>
      </c>
      <c r="EU164" s="125"/>
      <c r="EV164" s="126"/>
      <c r="EW164" s="127"/>
      <c r="EX164" s="220">
        <f>IFERROR((SUM($DN164:DR164)-SUM($BM164:$BQ164)+$DZ164+$ET164)," ")</f>
        <v>0</v>
      </c>
      <c r="EY164" s="119"/>
    </row>
    <row r="165" spans="1:155" ht="5.15" customHeight="1" x14ac:dyDescent="0.35">
      <c r="A165" s="115"/>
      <c r="B165" s="32"/>
      <c r="C165" s="46"/>
      <c r="D165" s="32"/>
      <c r="E165" s="32"/>
      <c r="F165" s="36"/>
      <c r="H165" s="29"/>
      <c r="I165" s="139"/>
      <c r="J165" s="139"/>
      <c r="K165" s="139"/>
      <c r="L165" s="139"/>
      <c r="M165" s="139"/>
      <c r="N165" s="139"/>
      <c r="O165" s="121"/>
      <c r="P165" s="140"/>
      <c r="Q165" s="141"/>
      <c r="R165" s="142"/>
      <c r="S165" s="139"/>
      <c r="T165" s="139"/>
      <c r="U165" s="139"/>
      <c r="V165" s="139"/>
      <c r="W165" s="139"/>
      <c r="X165" s="140"/>
      <c r="Y165" s="141"/>
      <c r="Z165" s="142"/>
      <c r="AA165" s="139"/>
      <c r="AB165" s="139"/>
      <c r="AC165" s="139"/>
      <c r="AD165" s="139"/>
      <c r="AE165" s="139"/>
      <c r="AF165" s="140"/>
      <c r="AG165" s="141"/>
      <c r="AH165" s="142"/>
      <c r="AI165" s="121"/>
      <c r="AJ165" s="139"/>
      <c r="AK165" s="121"/>
      <c r="AL165" s="139"/>
      <c r="AM165" s="121"/>
      <c r="AN165" s="140"/>
      <c r="AO165" s="141"/>
      <c r="AP165" s="142"/>
      <c r="AQ165" s="139"/>
      <c r="AR165" s="140"/>
      <c r="AS165" s="141"/>
      <c r="AT165" s="142"/>
      <c r="AU165" s="121"/>
      <c r="AV165" s="139"/>
      <c r="AW165" s="121"/>
      <c r="AX165" s="139"/>
      <c r="AY165" s="121"/>
      <c r="AZ165" s="139"/>
      <c r="BA165" s="121"/>
      <c r="BB165" s="36"/>
      <c r="BD165" s="29"/>
      <c r="BE165" s="143"/>
      <c r="BF165" s="143"/>
      <c r="BG165" s="143"/>
      <c r="BH165" s="143"/>
      <c r="BI165" s="143"/>
      <c r="BJ165" s="144"/>
      <c r="BK165" s="145"/>
      <c r="BL165" s="146"/>
      <c r="BM165" s="124"/>
      <c r="BN165" s="143"/>
      <c r="BO165" s="124"/>
      <c r="BP165" s="143"/>
      <c r="BQ165" s="124"/>
      <c r="BR165" s="36"/>
      <c r="BU165" s="92"/>
      <c r="BV165" s="92"/>
      <c r="BW165" s="92"/>
      <c r="BX165" s="92"/>
      <c r="BY165" s="92"/>
      <c r="BZ165" s="92"/>
      <c r="CA165" s="92"/>
      <c r="CB165" s="92"/>
      <c r="CC165" s="92"/>
      <c r="CG165" s="92"/>
      <c r="CH165" s="92"/>
      <c r="CI165" s="92"/>
      <c r="CJ165" s="92"/>
      <c r="CK165" s="92"/>
      <c r="CL165" s="92"/>
      <c r="CP165" s="32"/>
      <c r="CQ165" s="32"/>
      <c r="CR165" s="32"/>
      <c r="CS165" s="74"/>
      <c r="CT165" s="149"/>
      <c r="CU165" s="149"/>
      <c r="CV165" s="149"/>
      <c r="CW165" s="149"/>
      <c r="CX165" s="149"/>
      <c r="CY165" s="134"/>
      <c r="CZ165" s="216" t="str">
        <f>IF(O165&gt;0, ((CT165*#REF!)+(CV165*#REF!)+(CX165*#REF!)),"")</f>
        <v/>
      </c>
      <c r="DA165" s="151"/>
      <c r="DB165" s="149"/>
      <c r="DC165" s="149"/>
      <c r="DD165" s="149"/>
      <c r="DE165" s="149"/>
      <c r="DF165" s="149"/>
      <c r="DG165" s="134"/>
      <c r="DH165" s="40"/>
      <c r="DI165" s="40"/>
      <c r="DJ165" s="40"/>
      <c r="DK165" s="40"/>
      <c r="DL165" s="40"/>
      <c r="DM165" s="74"/>
      <c r="DN165" s="152"/>
      <c r="DO165" s="152"/>
      <c r="DP165" s="152"/>
      <c r="DQ165" s="152"/>
      <c r="DR165" s="152"/>
      <c r="DS165" s="136"/>
      <c r="DT165" s="218" t="str">
        <f t="shared" si="67"/>
        <v/>
      </c>
      <c r="DU165" s="218" t="str">
        <f t="shared" si="79"/>
        <v/>
      </c>
      <c r="DV165" s="145"/>
      <c r="DW165" s="146"/>
      <c r="DX165" s="143"/>
      <c r="DY165" s="143"/>
      <c r="DZ165" s="153"/>
      <c r="EA165" s="36"/>
      <c r="EC165" s="29"/>
      <c r="ED165" s="139"/>
      <c r="EE165" s="139"/>
      <c r="EF165" s="139"/>
      <c r="EG165" s="139"/>
      <c r="EH165" s="139"/>
      <c r="EI165" s="36"/>
      <c r="EK165" s="29"/>
      <c r="EL165" s="143"/>
      <c r="EM165" s="143"/>
      <c r="EN165" s="143"/>
      <c r="EO165" s="143"/>
      <c r="EP165" s="143"/>
      <c r="EQ165" s="144"/>
      <c r="ER165" s="145"/>
      <c r="ES165" s="146"/>
      <c r="ET165" s="163"/>
      <c r="EU165" s="144"/>
      <c r="EV165" s="145"/>
      <c r="EW165" s="146"/>
      <c r="EX165" s="155"/>
      <c r="EY165" s="36"/>
    </row>
    <row r="166" spans="1:155" s="92" customFormat="1" ht="18" customHeight="1" x14ac:dyDescent="0.35">
      <c r="A166" s="118"/>
      <c r="B166" s="46"/>
      <c r="C166" s="243" t="str">
        <f>IF(E166="","",C164+1)</f>
        <v/>
      </c>
      <c r="D166" s="46"/>
      <c r="E166" s="4"/>
      <c r="F166" s="119"/>
      <c r="H166" s="120"/>
      <c r="I166" s="15"/>
      <c r="J166" s="121"/>
      <c r="K166" s="15"/>
      <c r="L166" s="121"/>
      <c r="M166" s="15"/>
      <c r="N166" s="121"/>
      <c r="O166" s="209">
        <f t="shared" si="4"/>
        <v>0</v>
      </c>
      <c r="P166" s="122"/>
      <c r="Q166" s="40"/>
      <c r="R166" s="123"/>
      <c r="S166" s="15"/>
      <c r="T166" s="121"/>
      <c r="U166" s="15"/>
      <c r="V166" s="121"/>
      <c r="W166" s="15"/>
      <c r="X166" s="122"/>
      <c r="Y166" s="40"/>
      <c r="Z166" s="123"/>
      <c r="AA166" s="15"/>
      <c r="AB166" s="121"/>
      <c r="AC166" s="15"/>
      <c r="AD166" s="121"/>
      <c r="AE166" s="15"/>
      <c r="AF166" s="122"/>
      <c r="AG166" s="40"/>
      <c r="AH166" s="123"/>
      <c r="AI166" s="209">
        <f t="shared" si="5"/>
        <v>0</v>
      </c>
      <c r="AJ166" s="121"/>
      <c r="AK166" s="209">
        <f t="shared" si="6"/>
        <v>0</v>
      </c>
      <c r="AL166" s="121"/>
      <c r="AM166" s="209">
        <f>M166-W166+AE166</f>
        <v>0</v>
      </c>
      <c r="AN166" s="122"/>
      <c r="AO166" s="40"/>
      <c r="AP166" s="123"/>
      <c r="AQ166" s="15"/>
      <c r="AR166" s="122"/>
      <c r="AS166" s="40"/>
      <c r="AT166" s="123"/>
      <c r="AU166" s="209">
        <f t="shared" si="68"/>
        <v>0</v>
      </c>
      <c r="AV166" s="121"/>
      <c r="AW166" s="209">
        <f t="shared" si="76"/>
        <v>0</v>
      </c>
      <c r="AX166" s="121"/>
      <c r="AY166" s="209">
        <f t="shared" si="8"/>
        <v>0</v>
      </c>
      <c r="AZ166" s="121"/>
      <c r="BA166" s="209">
        <f>(SUM(AI166,AK166,AM166)-AQ166)</f>
        <v>0</v>
      </c>
      <c r="BB166" s="119"/>
      <c r="BD166" s="120"/>
      <c r="BE166" s="13">
        <v>0</v>
      </c>
      <c r="BF166" s="124"/>
      <c r="BG166" s="13">
        <v>0</v>
      </c>
      <c r="BH166" s="124"/>
      <c r="BI166" s="13">
        <v>0</v>
      </c>
      <c r="BJ166" s="125"/>
      <c r="BK166" s="126"/>
      <c r="BL166" s="127"/>
      <c r="BM166" s="210">
        <f>$BE166*$I166</f>
        <v>0</v>
      </c>
      <c r="BN166" s="124"/>
      <c r="BO166" s="210">
        <f>$BG166*$K166</f>
        <v>0</v>
      </c>
      <c r="BP166" s="124"/>
      <c r="BQ166" s="210">
        <f>$BI166*$M166</f>
        <v>0</v>
      </c>
      <c r="BR166" s="119"/>
      <c r="BU166" s="18"/>
      <c r="BV166" s="18"/>
      <c r="BW166" s="18"/>
      <c r="BX166" s="18"/>
      <c r="BY166" s="18"/>
      <c r="BZ166" s="18"/>
      <c r="CA166" s="18"/>
      <c r="CB166" s="18"/>
      <c r="CC166" s="18"/>
      <c r="CG166" s="18"/>
      <c r="CH166" s="18"/>
      <c r="CI166" s="18"/>
      <c r="CJ166" s="18"/>
      <c r="CK166" s="18"/>
      <c r="CL166" s="18"/>
      <c r="CP166" s="46"/>
      <c r="CQ166" s="46"/>
      <c r="CR166" s="46"/>
      <c r="CS166" s="130"/>
      <c r="CT166" s="209">
        <f t="shared" si="80"/>
        <v>0</v>
      </c>
      <c r="CU166" s="213">
        <f t="shared" si="80"/>
        <v>0</v>
      </c>
      <c r="CV166" s="209">
        <f t="shared" si="81"/>
        <v>0</v>
      </c>
      <c r="CW166" s="213">
        <f t="shared" si="81"/>
        <v>0</v>
      </c>
      <c r="CX166" s="214">
        <f t="shared" si="82"/>
        <v>0</v>
      </c>
      <c r="CY166" s="215">
        <f t="shared" si="82"/>
        <v>0</v>
      </c>
      <c r="CZ166" s="216" t="str">
        <f>IF(O166&gt;0, ((CT166*#REF!)+(CV166*#REF!)+(CX166*#REF!)),"")</f>
        <v/>
      </c>
      <c r="DA166" s="133"/>
      <c r="DB166" s="209">
        <f t="shared" si="69"/>
        <v>0</v>
      </c>
      <c r="DC166" s="131"/>
      <c r="DD166" s="209">
        <f t="shared" si="70"/>
        <v>0</v>
      </c>
      <c r="DE166" s="131"/>
      <c r="DF166" s="209">
        <f t="shared" si="71"/>
        <v>0</v>
      </c>
      <c r="DG166" s="134"/>
      <c r="DH166" s="216" t="str">
        <f t="shared" si="66"/>
        <v/>
      </c>
      <c r="DI166" s="216" t="e">
        <f t="shared" si="77"/>
        <v>#VALUE!</v>
      </c>
      <c r="DJ166" s="216">
        <f t="shared" si="78"/>
        <v>0</v>
      </c>
      <c r="DK166" s="40"/>
      <c r="DL166" s="40"/>
      <c r="DM166" s="130"/>
      <c r="DN166" s="217">
        <f t="shared" si="72"/>
        <v>0</v>
      </c>
      <c r="DO166" s="135"/>
      <c r="DP166" s="217">
        <f t="shared" si="73"/>
        <v>0</v>
      </c>
      <c r="DQ166" s="135"/>
      <c r="DR166" s="217">
        <f t="shared" si="74"/>
        <v>0</v>
      </c>
      <c r="DS166" s="136"/>
      <c r="DT166" s="218" t="str">
        <f t="shared" si="67"/>
        <v/>
      </c>
      <c r="DU166" s="218" t="str">
        <f t="shared" si="79"/>
        <v/>
      </c>
      <c r="DV166" s="126"/>
      <c r="DW166" s="127"/>
      <c r="DX166" s="124"/>
      <c r="DY166" s="124"/>
      <c r="DZ166" s="13"/>
      <c r="EA166" s="119"/>
      <c r="EC166" s="120"/>
      <c r="ED166" s="5"/>
      <c r="EE166" s="121"/>
      <c r="EF166" s="5"/>
      <c r="EG166" s="121"/>
      <c r="EH166" s="5"/>
      <c r="EI166" s="119"/>
      <c r="EK166" s="120"/>
      <c r="EL166" s="17">
        <v>0</v>
      </c>
      <c r="EM166" s="137"/>
      <c r="EN166" s="17">
        <v>0</v>
      </c>
      <c r="EO166" s="137"/>
      <c r="EP166" s="17">
        <v>0</v>
      </c>
      <c r="EQ166" s="125"/>
      <c r="ER166" s="126"/>
      <c r="ES166" s="127"/>
      <c r="ET166" s="219">
        <f t="shared" si="75"/>
        <v>0</v>
      </c>
      <c r="EU166" s="125"/>
      <c r="EV166" s="126"/>
      <c r="EW166" s="127"/>
      <c r="EX166" s="220">
        <f>IFERROR((SUM($DN166:DR166)-SUM($BM166:$BQ166)+$DZ166+$ET166)," ")</f>
        <v>0</v>
      </c>
      <c r="EY166" s="119"/>
    </row>
    <row r="167" spans="1:155" ht="5.15" customHeight="1" x14ac:dyDescent="0.35">
      <c r="A167" s="115"/>
      <c r="B167" s="32"/>
      <c r="C167" s="46"/>
      <c r="D167" s="32"/>
      <c r="E167" s="32"/>
      <c r="F167" s="36"/>
      <c r="H167" s="29"/>
      <c r="I167" s="139"/>
      <c r="J167" s="139"/>
      <c r="K167" s="139"/>
      <c r="L167" s="139"/>
      <c r="M167" s="139"/>
      <c r="N167" s="139"/>
      <c r="O167" s="121"/>
      <c r="P167" s="140"/>
      <c r="Q167" s="141"/>
      <c r="R167" s="142"/>
      <c r="S167" s="139"/>
      <c r="T167" s="139"/>
      <c r="U167" s="139"/>
      <c r="V167" s="139"/>
      <c r="W167" s="139"/>
      <c r="X167" s="140"/>
      <c r="Y167" s="141"/>
      <c r="Z167" s="142"/>
      <c r="AA167" s="139"/>
      <c r="AB167" s="139"/>
      <c r="AC167" s="139"/>
      <c r="AD167" s="139"/>
      <c r="AE167" s="139"/>
      <c r="AF167" s="140"/>
      <c r="AG167" s="141"/>
      <c r="AH167" s="142"/>
      <c r="AI167" s="121"/>
      <c r="AJ167" s="139"/>
      <c r="AK167" s="121"/>
      <c r="AL167" s="139"/>
      <c r="AM167" s="121"/>
      <c r="AN167" s="140"/>
      <c r="AO167" s="141"/>
      <c r="AP167" s="142"/>
      <c r="AQ167" s="139"/>
      <c r="AR167" s="140"/>
      <c r="AS167" s="141"/>
      <c r="AT167" s="142"/>
      <c r="AU167" s="121"/>
      <c r="AV167" s="139"/>
      <c r="AW167" s="121"/>
      <c r="AX167" s="139"/>
      <c r="AY167" s="121"/>
      <c r="AZ167" s="139"/>
      <c r="BA167" s="121"/>
      <c r="BB167" s="36"/>
      <c r="BD167" s="29"/>
      <c r="BE167" s="143"/>
      <c r="BF167" s="143"/>
      <c r="BG167" s="143"/>
      <c r="BH167" s="143"/>
      <c r="BI167" s="143"/>
      <c r="BJ167" s="144"/>
      <c r="BK167" s="145"/>
      <c r="BL167" s="146"/>
      <c r="BM167" s="124"/>
      <c r="BN167" s="143"/>
      <c r="BO167" s="124"/>
      <c r="BP167" s="143"/>
      <c r="BQ167" s="124"/>
      <c r="BR167" s="36"/>
      <c r="BU167" s="92"/>
      <c r="BV167" s="92"/>
      <c r="BW167" s="93"/>
      <c r="BX167" s="93"/>
      <c r="BY167" s="93"/>
      <c r="BZ167" s="93"/>
      <c r="CA167" s="178"/>
      <c r="CB167" s="178"/>
      <c r="CC167" s="92"/>
      <c r="CG167" s="92"/>
      <c r="CH167" s="92"/>
      <c r="CI167" s="92"/>
      <c r="CJ167" s="92"/>
      <c r="CK167" s="92"/>
      <c r="CL167" s="92"/>
      <c r="CP167" s="32"/>
      <c r="CQ167" s="32"/>
      <c r="CR167" s="32"/>
      <c r="CS167" s="74"/>
      <c r="CT167" s="149"/>
      <c r="CU167" s="149"/>
      <c r="CV167" s="149"/>
      <c r="CW167" s="149"/>
      <c r="CX167" s="149"/>
      <c r="CY167" s="134"/>
      <c r="CZ167" s="216" t="str">
        <f>IF(O167&gt;0, ((CT167*#REF!)+(CV167*#REF!)+(CX167*#REF!)),"")</f>
        <v/>
      </c>
      <c r="DA167" s="151"/>
      <c r="DB167" s="149"/>
      <c r="DC167" s="149"/>
      <c r="DD167" s="149"/>
      <c r="DE167" s="149"/>
      <c r="DF167" s="149"/>
      <c r="DG167" s="134"/>
      <c r="DH167" s="40"/>
      <c r="DI167" s="40"/>
      <c r="DJ167" s="40"/>
      <c r="DK167" s="40"/>
      <c r="DL167" s="40"/>
      <c r="DM167" s="74"/>
      <c r="DN167" s="152"/>
      <c r="DO167" s="152"/>
      <c r="DP167" s="152"/>
      <c r="DQ167" s="152"/>
      <c r="DR167" s="152"/>
      <c r="DS167" s="136"/>
      <c r="DT167" s="218" t="str">
        <f t="shared" si="67"/>
        <v/>
      </c>
      <c r="DU167" s="218" t="str">
        <f t="shared" si="79"/>
        <v/>
      </c>
      <c r="DV167" s="145"/>
      <c r="DW167" s="146"/>
      <c r="DX167" s="143"/>
      <c r="DY167" s="143"/>
      <c r="DZ167" s="153"/>
      <c r="EA167" s="36"/>
      <c r="EC167" s="29"/>
      <c r="ED167" s="139"/>
      <c r="EE167" s="139"/>
      <c r="EF167" s="139"/>
      <c r="EG167" s="139"/>
      <c r="EH167" s="139"/>
      <c r="EI167" s="36"/>
      <c r="EK167" s="29"/>
      <c r="EL167" s="143"/>
      <c r="EM167" s="143"/>
      <c r="EN167" s="143"/>
      <c r="EO167" s="143"/>
      <c r="EP167" s="143"/>
      <c r="EQ167" s="144"/>
      <c r="ER167" s="145"/>
      <c r="ES167" s="146"/>
      <c r="ET167" s="163"/>
      <c r="EU167" s="144"/>
      <c r="EV167" s="145"/>
      <c r="EW167" s="146"/>
      <c r="EX167" s="155"/>
      <c r="EY167" s="36"/>
    </row>
    <row r="168" spans="1:155" s="92" customFormat="1" x14ac:dyDescent="0.35">
      <c r="A168" s="118"/>
      <c r="B168" s="46"/>
      <c r="C168" s="243" t="str">
        <f>IF(E168="","",C166+1)</f>
        <v/>
      </c>
      <c r="D168" s="46"/>
      <c r="E168" s="4"/>
      <c r="F168" s="119"/>
      <c r="H168" s="120"/>
      <c r="I168" s="15"/>
      <c r="J168" s="121"/>
      <c r="K168" s="15"/>
      <c r="L168" s="121"/>
      <c r="M168" s="15"/>
      <c r="N168" s="121"/>
      <c r="O168" s="209">
        <f t="shared" si="4"/>
        <v>0</v>
      </c>
      <c r="P168" s="122"/>
      <c r="Q168" s="40"/>
      <c r="R168" s="123"/>
      <c r="S168" s="15"/>
      <c r="T168" s="121"/>
      <c r="U168" s="15"/>
      <c r="V168" s="121"/>
      <c r="W168" s="15"/>
      <c r="X168" s="122"/>
      <c r="Y168" s="40"/>
      <c r="Z168" s="123"/>
      <c r="AA168" s="15"/>
      <c r="AB168" s="121"/>
      <c r="AC168" s="15"/>
      <c r="AD168" s="121"/>
      <c r="AE168" s="15"/>
      <c r="AF168" s="122"/>
      <c r="AG168" s="40"/>
      <c r="AH168" s="123"/>
      <c r="AI168" s="209">
        <f t="shared" si="5"/>
        <v>0</v>
      </c>
      <c r="AJ168" s="121"/>
      <c r="AK168" s="209">
        <f t="shared" si="6"/>
        <v>0</v>
      </c>
      <c r="AL168" s="121"/>
      <c r="AM168" s="209">
        <f>M168-W168+AE168</f>
        <v>0</v>
      </c>
      <c r="AN168" s="122"/>
      <c r="AO168" s="40"/>
      <c r="AP168" s="123"/>
      <c r="AQ168" s="15"/>
      <c r="AR168" s="122"/>
      <c r="AS168" s="40"/>
      <c r="AT168" s="123"/>
      <c r="AU168" s="209">
        <f t="shared" si="68"/>
        <v>0</v>
      </c>
      <c r="AV168" s="121"/>
      <c r="AW168" s="209">
        <f t="shared" si="76"/>
        <v>0</v>
      </c>
      <c r="AX168" s="121"/>
      <c r="AY168" s="209">
        <f t="shared" si="8"/>
        <v>0</v>
      </c>
      <c r="AZ168" s="121"/>
      <c r="BA168" s="209">
        <f>(SUM(AI168,AK168,AM168)-AQ168)</f>
        <v>0</v>
      </c>
      <c r="BB168" s="119"/>
      <c r="BD168" s="120"/>
      <c r="BE168" s="13">
        <v>0</v>
      </c>
      <c r="BF168" s="124"/>
      <c r="BG168" s="13">
        <v>0</v>
      </c>
      <c r="BH168" s="124"/>
      <c r="BI168" s="13">
        <v>0</v>
      </c>
      <c r="BJ168" s="125"/>
      <c r="BK168" s="126"/>
      <c r="BL168" s="127"/>
      <c r="BM168" s="210">
        <f>$BE168*$I168</f>
        <v>0</v>
      </c>
      <c r="BN168" s="124"/>
      <c r="BO168" s="210">
        <f>$BG168*$K168</f>
        <v>0</v>
      </c>
      <c r="BP168" s="124"/>
      <c r="BQ168" s="210">
        <f>$BI168*$M168</f>
        <v>0</v>
      </c>
      <c r="BR168" s="119"/>
      <c r="BU168" s="18"/>
      <c r="BV168" s="18"/>
      <c r="BW168" s="18"/>
      <c r="BX168" s="18"/>
      <c r="BY168" s="18"/>
      <c r="BZ168" s="18"/>
      <c r="CA168" s="18"/>
      <c r="CB168" s="18"/>
      <c r="CC168" s="18"/>
      <c r="CG168" s="18"/>
      <c r="CH168" s="18"/>
      <c r="CI168" s="18"/>
      <c r="CJ168" s="18"/>
      <c r="CK168" s="18"/>
      <c r="CL168" s="18"/>
      <c r="CP168" s="46"/>
      <c r="CQ168" s="46"/>
      <c r="CR168" s="46"/>
      <c r="CS168" s="130"/>
      <c r="CT168" s="209">
        <f t="shared" si="80"/>
        <v>0</v>
      </c>
      <c r="CU168" s="213">
        <f t="shared" si="80"/>
        <v>0</v>
      </c>
      <c r="CV168" s="209">
        <f t="shared" si="81"/>
        <v>0</v>
      </c>
      <c r="CW168" s="213">
        <f t="shared" si="81"/>
        <v>0</v>
      </c>
      <c r="CX168" s="214">
        <f t="shared" si="82"/>
        <v>0</v>
      </c>
      <c r="CY168" s="215">
        <f t="shared" si="82"/>
        <v>0</v>
      </c>
      <c r="CZ168" s="216" t="str">
        <f>IF(O168&gt;0, ((CT168*#REF!)+(CV168*#REF!)+(CX168*#REF!)),"")</f>
        <v/>
      </c>
      <c r="DA168" s="133"/>
      <c r="DB168" s="209">
        <f t="shared" si="69"/>
        <v>0</v>
      </c>
      <c r="DC168" s="131"/>
      <c r="DD168" s="209">
        <f t="shared" si="70"/>
        <v>0</v>
      </c>
      <c r="DE168" s="131"/>
      <c r="DF168" s="209">
        <f t="shared" si="71"/>
        <v>0</v>
      </c>
      <c r="DG168" s="134"/>
      <c r="DH168" s="216" t="str">
        <f t="shared" si="66"/>
        <v/>
      </c>
      <c r="DI168" s="216" t="e">
        <f t="shared" si="77"/>
        <v>#VALUE!</v>
      </c>
      <c r="DJ168" s="216">
        <f t="shared" si="78"/>
        <v>0</v>
      </c>
      <c r="DK168" s="40"/>
      <c r="DL168" s="40"/>
      <c r="DM168" s="130"/>
      <c r="DN168" s="217">
        <f t="shared" si="72"/>
        <v>0</v>
      </c>
      <c r="DO168" s="135"/>
      <c r="DP168" s="217">
        <f t="shared" si="73"/>
        <v>0</v>
      </c>
      <c r="DQ168" s="135"/>
      <c r="DR168" s="217">
        <f t="shared" si="74"/>
        <v>0</v>
      </c>
      <c r="DS168" s="136"/>
      <c r="DT168" s="218" t="str">
        <f t="shared" si="67"/>
        <v/>
      </c>
      <c r="DU168" s="218" t="str">
        <f t="shared" si="79"/>
        <v/>
      </c>
      <c r="DV168" s="126"/>
      <c r="DW168" s="127"/>
      <c r="DX168" s="124"/>
      <c r="DY168" s="124"/>
      <c r="DZ168" s="13"/>
      <c r="EA168" s="119"/>
      <c r="EC168" s="120"/>
      <c r="ED168" s="5"/>
      <c r="EE168" s="121"/>
      <c r="EF168" s="5"/>
      <c r="EG168" s="121"/>
      <c r="EH168" s="5"/>
      <c r="EI168" s="119"/>
      <c r="EK168" s="120"/>
      <c r="EL168" s="17">
        <v>0</v>
      </c>
      <c r="EM168" s="137"/>
      <c r="EN168" s="17">
        <v>0</v>
      </c>
      <c r="EO168" s="137"/>
      <c r="EP168" s="17">
        <v>0</v>
      </c>
      <c r="EQ168" s="125"/>
      <c r="ER168" s="126"/>
      <c r="ES168" s="127"/>
      <c r="ET168" s="219">
        <f t="shared" si="75"/>
        <v>0</v>
      </c>
      <c r="EU168" s="125"/>
      <c r="EV168" s="126"/>
      <c r="EW168" s="127"/>
      <c r="EX168" s="220">
        <f>IFERROR((SUM($DN168:DR168)-SUM($BM168:$BQ168)+$DZ168+$ET168)," ")</f>
        <v>0</v>
      </c>
      <c r="EY168" s="119"/>
    </row>
    <row r="169" spans="1:155" ht="5.15" customHeight="1" x14ac:dyDescent="0.35">
      <c r="A169" s="115"/>
      <c r="B169" s="32"/>
      <c r="C169" s="46"/>
      <c r="D169" s="32"/>
      <c r="E169" s="32"/>
      <c r="F169" s="36"/>
      <c r="H169" s="29"/>
      <c r="I169" s="139"/>
      <c r="J169" s="139"/>
      <c r="K169" s="139"/>
      <c r="L169" s="139"/>
      <c r="M169" s="139"/>
      <c r="N169" s="139"/>
      <c r="O169" s="121"/>
      <c r="P169" s="140"/>
      <c r="Q169" s="141"/>
      <c r="R169" s="142"/>
      <c r="S169" s="139"/>
      <c r="T169" s="139"/>
      <c r="U169" s="139"/>
      <c r="V169" s="139"/>
      <c r="W169" s="139"/>
      <c r="X169" s="140"/>
      <c r="Y169" s="141"/>
      <c r="Z169" s="142"/>
      <c r="AA169" s="139"/>
      <c r="AB169" s="139"/>
      <c r="AC169" s="139"/>
      <c r="AD169" s="139"/>
      <c r="AE169" s="139"/>
      <c r="AF169" s="140"/>
      <c r="AG169" s="141"/>
      <c r="AH169" s="142"/>
      <c r="AI169" s="121"/>
      <c r="AJ169" s="139"/>
      <c r="AK169" s="121"/>
      <c r="AL169" s="139"/>
      <c r="AM169" s="121"/>
      <c r="AN169" s="140"/>
      <c r="AO169" s="141"/>
      <c r="AP169" s="142"/>
      <c r="AQ169" s="139"/>
      <c r="AR169" s="140"/>
      <c r="AS169" s="141"/>
      <c r="AT169" s="142"/>
      <c r="AU169" s="121"/>
      <c r="AV169" s="139"/>
      <c r="AW169" s="121"/>
      <c r="AX169" s="139"/>
      <c r="AY169" s="121"/>
      <c r="AZ169" s="139"/>
      <c r="BA169" s="121"/>
      <c r="BB169" s="36"/>
      <c r="BD169" s="29"/>
      <c r="BE169" s="143"/>
      <c r="BF169" s="143"/>
      <c r="BG169" s="143"/>
      <c r="BH169" s="143"/>
      <c r="BI169" s="143"/>
      <c r="BJ169" s="144"/>
      <c r="BK169" s="145"/>
      <c r="BL169" s="146"/>
      <c r="BM169" s="124"/>
      <c r="BN169" s="143"/>
      <c r="BO169" s="124"/>
      <c r="BP169" s="143"/>
      <c r="BQ169" s="124"/>
      <c r="BR169" s="36"/>
      <c r="BU169" s="92"/>
      <c r="BV169" s="92"/>
      <c r="BW169" s="92"/>
      <c r="BX169" s="92"/>
      <c r="BY169" s="92"/>
      <c r="BZ169" s="92"/>
      <c r="CA169" s="92"/>
      <c r="CB169" s="92"/>
      <c r="CC169" s="92"/>
      <c r="CG169" s="92"/>
      <c r="CH169" s="92"/>
      <c r="CI169" s="92"/>
      <c r="CJ169" s="92"/>
      <c r="CK169" s="92"/>
      <c r="CL169" s="92"/>
      <c r="CP169" s="32"/>
      <c r="CQ169" s="32"/>
      <c r="CR169" s="32"/>
      <c r="CS169" s="74"/>
      <c r="CT169" s="149"/>
      <c r="CU169" s="149"/>
      <c r="CV169" s="149"/>
      <c r="CW169" s="149"/>
      <c r="CX169" s="149"/>
      <c r="CY169" s="134"/>
      <c r="CZ169" s="216" t="str">
        <f>IF(O169&gt;0, ((CT169*#REF!)+(CV169*#REF!)+(CX169*#REF!)),"")</f>
        <v/>
      </c>
      <c r="DA169" s="151"/>
      <c r="DB169" s="149"/>
      <c r="DC169" s="149"/>
      <c r="DD169" s="149"/>
      <c r="DE169" s="149"/>
      <c r="DF169" s="149"/>
      <c r="DG169" s="134"/>
      <c r="DH169" s="40"/>
      <c r="DI169" s="40"/>
      <c r="DJ169" s="40"/>
      <c r="DK169" s="40"/>
      <c r="DL169" s="40"/>
      <c r="DM169" s="74"/>
      <c r="DN169" s="152"/>
      <c r="DO169" s="152"/>
      <c r="DP169" s="152"/>
      <c r="DQ169" s="152"/>
      <c r="DR169" s="152"/>
      <c r="DS169" s="136"/>
      <c r="DT169" s="218" t="str">
        <f t="shared" si="67"/>
        <v/>
      </c>
      <c r="DU169" s="218" t="str">
        <f t="shared" si="79"/>
        <v/>
      </c>
      <c r="DV169" s="145"/>
      <c r="DW169" s="146"/>
      <c r="DX169" s="143"/>
      <c r="DY169" s="143"/>
      <c r="DZ169" s="153"/>
      <c r="EA169" s="36"/>
      <c r="EC169" s="29"/>
      <c r="ED169" s="139"/>
      <c r="EE169" s="139"/>
      <c r="EF169" s="139"/>
      <c r="EG169" s="139"/>
      <c r="EH169" s="139"/>
      <c r="EI169" s="36"/>
      <c r="EK169" s="29"/>
      <c r="EL169" s="143"/>
      <c r="EM169" s="143"/>
      <c r="EN169" s="143"/>
      <c r="EO169" s="143"/>
      <c r="EP169" s="143"/>
      <c r="EQ169" s="144"/>
      <c r="ER169" s="145"/>
      <c r="ES169" s="146"/>
      <c r="ET169" s="163"/>
      <c r="EU169" s="144"/>
      <c r="EV169" s="145"/>
      <c r="EW169" s="146"/>
      <c r="EX169" s="155"/>
      <c r="EY169" s="36"/>
    </row>
    <row r="170" spans="1:155" s="92" customFormat="1" x14ac:dyDescent="0.35">
      <c r="A170" s="118"/>
      <c r="B170" s="46"/>
      <c r="C170" s="243" t="str">
        <f>IF(E170="","",C168+1)</f>
        <v/>
      </c>
      <c r="D170" s="46"/>
      <c r="E170" s="4"/>
      <c r="F170" s="119"/>
      <c r="H170" s="120"/>
      <c r="I170" s="15"/>
      <c r="J170" s="121"/>
      <c r="K170" s="15"/>
      <c r="L170" s="121"/>
      <c r="M170" s="15"/>
      <c r="N170" s="121"/>
      <c r="O170" s="209">
        <f t="shared" si="4"/>
        <v>0</v>
      </c>
      <c r="P170" s="122"/>
      <c r="Q170" s="40"/>
      <c r="R170" s="123"/>
      <c r="S170" s="15"/>
      <c r="T170" s="121"/>
      <c r="U170" s="15"/>
      <c r="V170" s="121"/>
      <c r="W170" s="15"/>
      <c r="X170" s="122"/>
      <c r="Y170" s="40"/>
      <c r="Z170" s="123"/>
      <c r="AA170" s="15"/>
      <c r="AB170" s="121"/>
      <c r="AC170" s="15"/>
      <c r="AD170" s="121"/>
      <c r="AE170" s="15"/>
      <c r="AF170" s="122"/>
      <c r="AG170" s="40"/>
      <c r="AH170" s="123"/>
      <c r="AI170" s="209">
        <f t="shared" si="5"/>
        <v>0</v>
      </c>
      <c r="AJ170" s="121"/>
      <c r="AK170" s="209">
        <f t="shared" si="6"/>
        <v>0</v>
      </c>
      <c r="AL170" s="121"/>
      <c r="AM170" s="209">
        <f>M170-W170+AE170</f>
        <v>0</v>
      </c>
      <c r="AN170" s="122"/>
      <c r="AO170" s="40"/>
      <c r="AP170" s="123"/>
      <c r="AQ170" s="15"/>
      <c r="AR170" s="122"/>
      <c r="AS170" s="40"/>
      <c r="AT170" s="123"/>
      <c r="AU170" s="209">
        <f t="shared" si="68"/>
        <v>0</v>
      </c>
      <c r="AV170" s="121"/>
      <c r="AW170" s="209">
        <f t="shared" si="76"/>
        <v>0</v>
      </c>
      <c r="AX170" s="121"/>
      <c r="AY170" s="209">
        <f t="shared" si="8"/>
        <v>0</v>
      </c>
      <c r="AZ170" s="121"/>
      <c r="BA170" s="209">
        <f>(SUM(AI170,AK170,AM170)-AQ170)</f>
        <v>0</v>
      </c>
      <c r="BB170" s="119"/>
      <c r="BD170" s="120"/>
      <c r="BE170" s="13">
        <v>0</v>
      </c>
      <c r="BF170" s="124"/>
      <c r="BG170" s="13">
        <v>0</v>
      </c>
      <c r="BH170" s="124"/>
      <c r="BI170" s="13">
        <v>0</v>
      </c>
      <c r="BJ170" s="125"/>
      <c r="BK170" s="126"/>
      <c r="BL170" s="127"/>
      <c r="BM170" s="210">
        <f>$BE170*$I170</f>
        <v>0</v>
      </c>
      <c r="BN170" s="124"/>
      <c r="BO170" s="210">
        <f>$BG170*$K170</f>
        <v>0</v>
      </c>
      <c r="BP170" s="124"/>
      <c r="BQ170" s="210">
        <f>$BI170*$M170</f>
        <v>0</v>
      </c>
      <c r="BR170" s="119"/>
      <c r="BU170" s="18"/>
      <c r="BV170" s="18"/>
      <c r="BW170" s="18"/>
      <c r="BX170" s="18"/>
      <c r="BY170" s="18"/>
      <c r="BZ170" s="18"/>
      <c r="CA170" s="18"/>
      <c r="CB170" s="18"/>
      <c r="CC170" s="18"/>
      <c r="CG170" s="18"/>
      <c r="CH170" s="18"/>
      <c r="CI170" s="18"/>
      <c r="CJ170" s="18"/>
      <c r="CK170" s="18"/>
      <c r="CL170" s="18"/>
      <c r="CP170" s="46"/>
      <c r="CQ170" s="46"/>
      <c r="CR170" s="46"/>
      <c r="CS170" s="130"/>
      <c r="CT170" s="209">
        <f t="shared" si="80"/>
        <v>0</v>
      </c>
      <c r="CU170" s="213">
        <f t="shared" si="80"/>
        <v>0</v>
      </c>
      <c r="CV170" s="209">
        <f t="shared" si="81"/>
        <v>0</v>
      </c>
      <c r="CW170" s="213">
        <f t="shared" si="81"/>
        <v>0</v>
      </c>
      <c r="CX170" s="214">
        <f t="shared" si="82"/>
        <v>0</v>
      </c>
      <c r="CY170" s="215">
        <f t="shared" si="82"/>
        <v>0</v>
      </c>
      <c r="CZ170" s="216" t="str">
        <f>IF(O170&gt;0, ((CT170*#REF!)+(CV170*#REF!)+(CX170*#REF!)),"")</f>
        <v/>
      </c>
      <c r="DA170" s="133"/>
      <c r="DB170" s="209">
        <f t="shared" si="69"/>
        <v>0</v>
      </c>
      <c r="DC170" s="131"/>
      <c r="DD170" s="209">
        <f t="shared" si="70"/>
        <v>0</v>
      </c>
      <c r="DE170" s="131"/>
      <c r="DF170" s="209">
        <f t="shared" si="71"/>
        <v>0</v>
      </c>
      <c r="DG170" s="134"/>
      <c r="DH170" s="216" t="str">
        <f t="shared" si="66"/>
        <v/>
      </c>
      <c r="DI170" s="216" t="e">
        <f t="shared" si="77"/>
        <v>#VALUE!</v>
      </c>
      <c r="DJ170" s="216">
        <f t="shared" si="78"/>
        <v>0</v>
      </c>
      <c r="DK170" s="40"/>
      <c r="DL170" s="40"/>
      <c r="DM170" s="130"/>
      <c r="DN170" s="217">
        <f t="shared" si="72"/>
        <v>0</v>
      </c>
      <c r="DO170" s="135"/>
      <c r="DP170" s="217">
        <f t="shared" si="73"/>
        <v>0</v>
      </c>
      <c r="DQ170" s="135"/>
      <c r="DR170" s="217">
        <f t="shared" si="74"/>
        <v>0</v>
      </c>
      <c r="DS170" s="136"/>
      <c r="DT170" s="218" t="str">
        <f t="shared" si="67"/>
        <v/>
      </c>
      <c r="DU170" s="218" t="str">
        <f t="shared" si="79"/>
        <v/>
      </c>
      <c r="DV170" s="126"/>
      <c r="DW170" s="127"/>
      <c r="DX170" s="124"/>
      <c r="DY170" s="124"/>
      <c r="DZ170" s="13"/>
      <c r="EA170" s="119"/>
      <c r="EC170" s="120"/>
      <c r="ED170" s="5"/>
      <c r="EE170" s="121"/>
      <c r="EF170" s="5"/>
      <c r="EG170" s="121"/>
      <c r="EH170" s="5"/>
      <c r="EI170" s="119"/>
      <c r="EK170" s="120"/>
      <c r="EL170" s="17">
        <v>0</v>
      </c>
      <c r="EM170" s="137"/>
      <c r="EN170" s="17">
        <v>0</v>
      </c>
      <c r="EO170" s="137"/>
      <c r="EP170" s="17">
        <v>0</v>
      </c>
      <c r="EQ170" s="125"/>
      <c r="ER170" s="126"/>
      <c r="ES170" s="127"/>
      <c r="ET170" s="219">
        <f t="shared" si="75"/>
        <v>0</v>
      </c>
      <c r="EU170" s="125"/>
      <c r="EV170" s="126"/>
      <c r="EW170" s="127"/>
      <c r="EX170" s="220">
        <f>IFERROR((SUM($DN170:DR170)-SUM($BM170:$BQ170)+$DZ170+$ET170)," ")</f>
        <v>0</v>
      </c>
      <c r="EY170" s="119"/>
    </row>
    <row r="171" spans="1:155" ht="5.15" customHeight="1" x14ac:dyDescent="0.35">
      <c r="A171" s="115"/>
      <c r="B171" s="32"/>
      <c r="C171" s="46"/>
      <c r="D171" s="32"/>
      <c r="E171" s="32"/>
      <c r="F171" s="36"/>
      <c r="H171" s="29"/>
      <c r="I171" s="139"/>
      <c r="J171" s="139"/>
      <c r="K171" s="139"/>
      <c r="L171" s="139"/>
      <c r="M171" s="139"/>
      <c r="N171" s="139"/>
      <c r="O171" s="121"/>
      <c r="P171" s="140"/>
      <c r="Q171" s="141"/>
      <c r="R171" s="142"/>
      <c r="S171" s="139"/>
      <c r="T171" s="139"/>
      <c r="U171" s="139"/>
      <c r="V171" s="139"/>
      <c r="W171" s="139"/>
      <c r="X171" s="140"/>
      <c r="Y171" s="141"/>
      <c r="Z171" s="142"/>
      <c r="AA171" s="139"/>
      <c r="AB171" s="139"/>
      <c r="AC171" s="139"/>
      <c r="AD171" s="139"/>
      <c r="AE171" s="139"/>
      <c r="AF171" s="140"/>
      <c r="AG171" s="141"/>
      <c r="AH171" s="142"/>
      <c r="AI171" s="121"/>
      <c r="AJ171" s="139"/>
      <c r="AK171" s="121"/>
      <c r="AL171" s="139"/>
      <c r="AM171" s="121"/>
      <c r="AN171" s="140"/>
      <c r="AO171" s="141"/>
      <c r="AP171" s="142"/>
      <c r="AQ171" s="139"/>
      <c r="AR171" s="140"/>
      <c r="AS171" s="141"/>
      <c r="AT171" s="142"/>
      <c r="AU171" s="121"/>
      <c r="AV171" s="139"/>
      <c r="AW171" s="121"/>
      <c r="AX171" s="139"/>
      <c r="AY171" s="121"/>
      <c r="AZ171" s="139"/>
      <c r="BA171" s="121"/>
      <c r="BB171" s="36"/>
      <c r="BD171" s="29"/>
      <c r="BE171" s="143"/>
      <c r="BF171" s="143"/>
      <c r="BG171" s="143"/>
      <c r="BH171" s="143"/>
      <c r="BI171" s="143"/>
      <c r="BJ171" s="144"/>
      <c r="BK171" s="145"/>
      <c r="BL171" s="146"/>
      <c r="BM171" s="124"/>
      <c r="BN171" s="143"/>
      <c r="BO171" s="124"/>
      <c r="BP171" s="143"/>
      <c r="BQ171" s="124"/>
      <c r="BR171" s="36"/>
      <c r="BU171" s="92"/>
      <c r="BV171" s="92"/>
      <c r="BW171" s="92"/>
      <c r="BX171" s="92"/>
      <c r="BY171" s="92"/>
      <c r="BZ171" s="92"/>
      <c r="CA171" s="92"/>
      <c r="CB171" s="92"/>
      <c r="CC171" s="92"/>
      <c r="CG171" s="92"/>
      <c r="CH171" s="92"/>
      <c r="CI171" s="92"/>
      <c r="CJ171" s="92"/>
      <c r="CK171" s="92"/>
      <c r="CL171" s="92"/>
      <c r="CP171" s="32"/>
      <c r="CQ171" s="32"/>
      <c r="CR171" s="32"/>
      <c r="CS171" s="74"/>
      <c r="CT171" s="149"/>
      <c r="CU171" s="149"/>
      <c r="CV171" s="149"/>
      <c r="CW171" s="149"/>
      <c r="CX171" s="149"/>
      <c r="CY171" s="134"/>
      <c r="CZ171" s="216" t="str">
        <f>IF(O171&gt;0, ((CT171*#REF!)+(CV171*#REF!)+(CX171*#REF!)),"")</f>
        <v/>
      </c>
      <c r="DA171" s="151"/>
      <c r="DB171" s="149"/>
      <c r="DC171" s="149"/>
      <c r="DD171" s="149"/>
      <c r="DE171" s="149"/>
      <c r="DF171" s="149"/>
      <c r="DG171" s="134"/>
      <c r="DH171" s="40"/>
      <c r="DI171" s="40"/>
      <c r="DJ171" s="40"/>
      <c r="DK171" s="40"/>
      <c r="DL171" s="40"/>
      <c r="DM171" s="74"/>
      <c r="DN171" s="152"/>
      <c r="DO171" s="152"/>
      <c r="DP171" s="152"/>
      <c r="DQ171" s="152"/>
      <c r="DR171" s="152"/>
      <c r="DS171" s="136"/>
      <c r="DT171" s="218" t="str">
        <f t="shared" si="67"/>
        <v/>
      </c>
      <c r="DU171" s="218" t="str">
        <f t="shared" si="79"/>
        <v/>
      </c>
      <c r="DV171" s="145"/>
      <c r="DW171" s="146"/>
      <c r="DX171" s="143"/>
      <c r="DY171" s="143"/>
      <c r="DZ171" s="153"/>
      <c r="EA171" s="36"/>
      <c r="EC171" s="29"/>
      <c r="ED171" s="139"/>
      <c r="EE171" s="139"/>
      <c r="EF171" s="139"/>
      <c r="EG171" s="139"/>
      <c r="EH171" s="139"/>
      <c r="EI171" s="36"/>
      <c r="EK171" s="29"/>
      <c r="EL171" s="143"/>
      <c r="EM171" s="143"/>
      <c r="EN171" s="143"/>
      <c r="EO171" s="143"/>
      <c r="EP171" s="143"/>
      <c r="EQ171" s="144"/>
      <c r="ER171" s="145"/>
      <c r="ES171" s="146"/>
      <c r="ET171" s="163"/>
      <c r="EU171" s="144"/>
      <c r="EV171" s="145"/>
      <c r="EW171" s="146"/>
      <c r="EX171" s="155"/>
      <c r="EY171" s="36"/>
    </row>
    <row r="172" spans="1:155" s="92" customFormat="1" x14ac:dyDescent="0.35">
      <c r="A172" s="118"/>
      <c r="B172" s="46"/>
      <c r="C172" s="243" t="str">
        <f>IF(E172="","",C170+1)</f>
        <v/>
      </c>
      <c r="D172" s="46"/>
      <c r="E172" s="4"/>
      <c r="F172" s="119"/>
      <c r="H172" s="120"/>
      <c r="I172" s="15"/>
      <c r="J172" s="121"/>
      <c r="K172" s="15"/>
      <c r="L172" s="121"/>
      <c r="M172" s="15"/>
      <c r="N172" s="121"/>
      <c r="O172" s="209">
        <f t="shared" si="4"/>
        <v>0</v>
      </c>
      <c r="P172" s="122"/>
      <c r="Q172" s="40"/>
      <c r="R172" s="123"/>
      <c r="S172" s="15"/>
      <c r="T172" s="121"/>
      <c r="U172" s="15"/>
      <c r="V172" s="121"/>
      <c r="W172" s="15"/>
      <c r="X172" s="122"/>
      <c r="Y172" s="40"/>
      <c r="Z172" s="123"/>
      <c r="AA172" s="15"/>
      <c r="AB172" s="121"/>
      <c r="AC172" s="15"/>
      <c r="AD172" s="121"/>
      <c r="AE172" s="15"/>
      <c r="AF172" s="122"/>
      <c r="AG172" s="40"/>
      <c r="AH172" s="123"/>
      <c r="AI172" s="209">
        <f t="shared" si="5"/>
        <v>0</v>
      </c>
      <c r="AJ172" s="121"/>
      <c r="AK172" s="209">
        <f t="shared" si="6"/>
        <v>0</v>
      </c>
      <c r="AL172" s="121"/>
      <c r="AM172" s="209">
        <f>M172-W172+AE172</f>
        <v>0</v>
      </c>
      <c r="AN172" s="122"/>
      <c r="AO172" s="40"/>
      <c r="AP172" s="123"/>
      <c r="AQ172" s="15"/>
      <c r="AR172" s="122"/>
      <c r="AS172" s="40"/>
      <c r="AT172" s="123"/>
      <c r="AU172" s="209">
        <f t="shared" si="68"/>
        <v>0</v>
      </c>
      <c r="AV172" s="121"/>
      <c r="AW172" s="209">
        <f t="shared" si="76"/>
        <v>0</v>
      </c>
      <c r="AX172" s="121"/>
      <c r="AY172" s="209">
        <f t="shared" si="8"/>
        <v>0</v>
      </c>
      <c r="AZ172" s="121"/>
      <c r="BA172" s="209">
        <f>(SUM(AI172,AK172,AM172)-AQ172)</f>
        <v>0</v>
      </c>
      <c r="BB172" s="119"/>
      <c r="BD172" s="120"/>
      <c r="BE172" s="13">
        <v>0</v>
      </c>
      <c r="BF172" s="124"/>
      <c r="BG172" s="13">
        <v>0</v>
      </c>
      <c r="BH172" s="124"/>
      <c r="BI172" s="13">
        <v>0</v>
      </c>
      <c r="BJ172" s="125"/>
      <c r="BK172" s="126"/>
      <c r="BL172" s="127"/>
      <c r="BM172" s="210">
        <f>$BE172*$I172</f>
        <v>0</v>
      </c>
      <c r="BN172" s="124"/>
      <c r="BO172" s="210">
        <f>$BG172*$K172</f>
        <v>0</v>
      </c>
      <c r="BP172" s="124"/>
      <c r="BQ172" s="210">
        <f>$BI172*$M172</f>
        <v>0</v>
      </c>
      <c r="BR172" s="119"/>
      <c r="BU172" s="18"/>
      <c r="BV172" s="18"/>
      <c r="BW172" s="18"/>
      <c r="BX172" s="18"/>
      <c r="BY172" s="18"/>
      <c r="BZ172" s="18"/>
      <c r="CA172" s="18"/>
      <c r="CB172" s="18"/>
      <c r="CC172" s="18"/>
      <c r="CG172" s="18"/>
      <c r="CH172" s="18"/>
      <c r="CI172" s="18"/>
      <c r="CJ172" s="18"/>
      <c r="CK172" s="18"/>
      <c r="CL172" s="18"/>
      <c r="CP172" s="46"/>
      <c r="CQ172" s="46"/>
      <c r="CR172" s="46"/>
      <c r="CS172" s="130"/>
      <c r="CT172" s="209">
        <f t="shared" si="80"/>
        <v>0</v>
      </c>
      <c r="CU172" s="213">
        <f t="shared" si="80"/>
        <v>0</v>
      </c>
      <c r="CV172" s="209">
        <f t="shared" si="81"/>
        <v>0</v>
      </c>
      <c r="CW172" s="213">
        <f t="shared" si="81"/>
        <v>0</v>
      </c>
      <c r="CX172" s="214">
        <f t="shared" si="82"/>
        <v>0</v>
      </c>
      <c r="CY172" s="215">
        <f t="shared" si="82"/>
        <v>0</v>
      </c>
      <c r="CZ172" s="216" t="str">
        <f>IF(O172&gt;0, ((CT172*#REF!)+(CV172*#REF!)+(CX172*#REF!)),"")</f>
        <v/>
      </c>
      <c r="DA172" s="133"/>
      <c r="DB172" s="209">
        <f t="shared" si="69"/>
        <v>0</v>
      </c>
      <c r="DC172" s="131"/>
      <c r="DD172" s="209">
        <f t="shared" si="70"/>
        <v>0</v>
      </c>
      <c r="DE172" s="131"/>
      <c r="DF172" s="209">
        <f t="shared" si="71"/>
        <v>0</v>
      </c>
      <c r="DG172" s="134"/>
      <c r="DH172" s="216" t="str">
        <f t="shared" si="66"/>
        <v/>
      </c>
      <c r="DI172" s="216" t="e">
        <f t="shared" si="77"/>
        <v>#VALUE!</v>
      </c>
      <c r="DJ172" s="216">
        <f t="shared" si="78"/>
        <v>0</v>
      </c>
      <c r="DK172" s="40"/>
      <c r="DL172" s="40"/>
      <c r="DM172" s="130"/>
      <c r="DN172" s="217">
        <f t="shared" si="72"/>
        <v>0</v>
      </c>
      <c r="DO172" s="135"/>
      <c r="DP172" s="217">
        <f t="shared" si="73"/>
        <v>0</v>
      </c>
      <c r="DQ172" s="135"/>
      <c r="DR172" s="217">
        <f t="shared" si="74"/>
        <v>0</v>
      </c>
      <c r="DS172" s="136"/>
      <c r="DT172" s="218" t="str">
        <f t="shared" si="67"/>
        <v/>
      </c>
      <c r="DU172" s="218" t="str">
        <f t="shared" si="79"/>
        <v/>
      </c>
      <c r="DV172" s="126"/>
      <c r="DW172" s="127"/>
      <c r="DX172" s="124"/>
      <c r="DY172" s="124"/>
      <c r="DZ172" s="13"/>
      <c r="EA172" s="119"/>
      <c r="EC172" s="120"/>
      <c r="ED172" s="5"/>
      <c r="EE172" s="121"/>
      <c r="EF172" s="5"/>
      <c r="EG172" s="121"/>
      <c r="EH172" s="5"/>
      <c r="EI172" s="119"/>
      <c r="EK172" s="120"/>
      <c r="EL172" s="17">
        <v>0</v>
      </c>
      <c r="EM172" s="137"/>
      <c r="EN172" s="17">
        <v>0</v>
      </c>
      <c r="EO172" s="137"/>
      <c r="EP172" s="17">
        <v>0</v>
      </c>
      <c r="EQ172" s="125"/>
      <c r="ER172" s="126"/>
      <c r="ES172" s="127"/>
      <c r="ET172" s="219">
        <f t="shared" si="75"/>
        <v>0</v>
      </c>
      <c r="EU172" s="125"/>
      <c r="EV172" s="126"/>
      <c r="EW172" s="127"/>
      <c r="EX172" s="220">
        <f>IFERROR((SUM($DN172:DR172)-SUM($BM172:$BQ172)+$DZ172+$ET172)," ")</f>
        <v>0</v>
      </c>
      <c r="EY172" s="119"/>
    </row>
    <row r="173" spans="1:155" ht="5.15" customHeight="1" x14ac:dyDescent="0.35">
      <c r="A173" s="115"/>
      <c r="B173" s="32"/>
      <c r="C173" s="46"/>
      <c r="D173" s="32"/>
      <c r="E173" s="32"/>
      <c r="F173" s="36"/>
      <c r="H173" s="29"/>
      <c r="I173" s="139"/>
      <c r="J173" s="139"/>
      <c r="K173" s="139"/>
      <c r="L173" s="139"/>
      <c r="M173" s="139"/>
      <c r="N173" s="139"/>
      <c r="O173" s="121"/>
      <c r="P173" s="140"/>
      <c r="Q173" s="141"/>
      <c r="R173" s="142"/>
      <c r="S173" s="139"/>
      <c r="T173" s="139"/>
      <c r="U173" s="139"/>
      <c r="V173" s="139"/>
      <c r="W173" s="139"/>
      <c r="X173" s="140"/>
      <c r="Y173" s="141"/>
      <c r="Z173" s="142"/>
      <c r="AA173" s="139"/>
      <c r="AB173" s="139"/>
      <c r="AC173" s="139"/>
      <c r="AD173" s="139"/>
      <c r="AE173" s="139"/>
      <c r="AF173" s="140"/>
      <c r="AG173" s="141"/>
      <c r="AH173" s="142"/>
      <c r="AI173" s="121"/>
      <c r="AJ173" s="139"/>
      <c r="AK173" s="121"/>
      <c r="AL173" s="139"/>
      <c r="AM173" s="121"/>
      <c r="AN173" s="140"/>
      <c r="AO173" s="141"/>
      <c r="AP173" s="142"/>
      <c r="AQ173" s="139"/>
      <c r="AR173" s="140"/>
      <c r="AS173" s="141"/>
      <c r="AT173" s="142"/>
      <c r="AU173" s="121"/>
      <c r="AV173" s="139"/>
      <c r="AW173" s="121"/>
      <c r="AX173" s="139"/>
      <c r="AY173" s="121"/>
      <c r="AZ173" s="139"/>
      <c r="BA173" s="121"/>
      <c r="BB173" s="36"/>
      <c r="BD173" s="29"/>
      <c r="BE173" s="143"/>
      <c r="BF173" s="143"/>
      <c r="BG173" s="143"/>
      <c r="BH173" s="143"/>
      <c r="BI173" s="143"/>
      <c r="BJ173" s="144"/>
      <c r="BK173" s="145"/>
      <c r="BL173" s="146"/>
      <c r="BM173" s="124"/>
      <c r="BN173" s="143"/>
      <c r="BO173" s="124"/>
      <c r="BP173" s="143"/>
      <c r="BQ173" s="124"/>
      <c r="BR173" s="36"/>
      <c r="BU173" s="92"/>
      <c r="BV173" s="92"/>
      <c r="BW173" s="92"/>
      <c r="BX173" s="92"/>
      <c r="BY173" s="92"/>
      <c r="BZ173" s="92"/>
      <c r="CA173" s="92"/>
      <c r="CB173" s="92"/>
      <c r="CC173" s="92"/>
      <c r="CG173" s="92"/>
      <c r="CH173" s="92"/>
      <c r="CI173" s="92"/>
      <c r="CJ173" s="92"/>
      <c r="CK173" s="92"/>
      <c r="CL173" s="92"/>
      <c r="CP173" s="32"/>
      <c r="CQ173" s="32"/>
      <c r="CR173" s="32"/>
      <c r="CS173" s="74"/>
      <c r="CT173" s="149"/>
      <c r="CU173" s="149"/>
      <c r="CV173" s="149"/>
      <c r="CW173" s="149"/>
      <c r="CX173" s="149"/>
      <c r="CY173" s="134"/>
      <c r="CZ173" s="216" t="str">
        <f>IF(O173&gt;0, ((CT173*#REF!)+(CV173*#REF!)+(CX173*#REF!)),"")</f>
        <v/>
      </c>
      <c r="DA173" s="151"/>
      <c r="DB173" s="149"/>
      <c r="DC173" s="149"/>
      <c r="DD173" s="149"/>
      <c r="DE173" s="149"/>
      <c r="DF173" s="149"/>
      <c r="DG173" s="134"/>
      <c r="DH173" s="40"/>
      <c r="DI173" s="40"/>
      <c r="DJ173" s="40"/>
      <c r="DK173" s="40"/>
      <c r="DL173" s="40"/>
      <c r="DM173" s="74"/>
      <c r="DN173" s="152"/>
      <c r="DO173" s="152"/>
      <c r="DP173" s="152"/>
      <c r="DQ173" s="152"/>
      <c r="DR173" s="152"/>
      <c r="DS173" s="136"/>
      <c r="DT173" s="218" t="str">
        <f t="shared" si="67"/>
        <v/>
      </c>
      <c r="DU173" s="218" t="str">
        <f t="shared" si="79"/>
        <v/>
      </c>
      <c r="DV173" s="145"/>
      <c r="DW173" s="146"/>
      <c r="DX173" s="143"/>
      <c r="DY173" s="143"/>
      <c r="DZ173" s="153"/>
      <c r="EA173" s="36"/>
      <c r="EC173" s="29"/>
      <c r="ED173" s="139"/>
      <c r="EE173" s="139"/>
      <c r="EF173" s="139"/>
      <c r="EG173" s="139"/>
      <c r="EH173" s="139"/>
      <c r="EI173" s="36"/>
      <c r="EK173" s="29"/>
      <c r="EL173" s="143"/>
      <c r="EM173" s="143"/>
      <c r="EN173" s="143"/>
      <c r="EO173" s="143"/>
      <c r="EP173" s="143"/>
      <c r="EQ173" s="144"/>
      <c r="ER173" s="145"/>
      <c r="ES173" s="146"/>
      <c r="ET173" s="163"/>
      <c r="EU173" s="144"/>
      <c r="EV173" s="145"/>
      <c r="EW173" s="146"/>
      <c r="EX173" s="155"/>
      <c r="EY173" s="36"/>
    </row>
    <row r="174" spans="1:155" s="92" customFormat="1" x14ac:dyDescent="0.35">
      <c r="A174" s="118"/>
      <c r="B174" s="46"/>
      <c r="C174" s="243" t="str">
        <f>IF(E174="","",C172+1)</f>
        <v/>
      </c>
      <c r="D174" s="46"/>
      <c r="E174" s="4"/>
      <c r="F174" s="119"/>
      <c r="H174" s="120"/>
      <c r="I174" s="15"/>
      <c r="J174" s="121"/>
      <c r="K174" s="15"/>
      <c r="L174" s="121"/>
      <c r="M174" s="15"/>
      <c r="N174" s="121"/>
      <c r="O174" s="209">
        <f t="shared" si="4"/>
        <v>0</v>
      </c>
      <c r="P174" s="122"/>
      <c r="Q174" s="40"/>
      <c r="R174" s="123"/>
      <c r="S174" s="15"/>
      <c r="T174" s="121"/>
      <c r="U174" s="15"/>
      <c r="V174" s="121"/>
      <c r="W174" s="15"/>
      <c r="X174" s="122"/>
      <c r="Y174" s="40"/>
      <c r="Z174" s="123"/>
      <c r="AA174" s="15"/>
      <c r="AB174" s="121"/>
      <c r="AC174" s="15"/>
      <c r="AD174" s="121"/>
      <c r="AE174" s="15"/>
      <c r="AF174" s="122"/>
      <c r="AG174" s="40"/>
      <c r="AH174" s="123"/>
      <c r="AI174" s="209">
        <f t="shared" si="5"/>
        <v>0</v>
      </c>
      <c r="AJ174" s="121"/>
      <c r="AK174" s="209">
        <f t="shared" si="6"/>
        <v>0</v>
      </c>
      <c r="AL174" s="121"/>
      <c r="AM174" s="209">
        <f>M174-W174+AE174</f>
        <v>0</v>
      </c>
      <c r="AN174" s="122"/>
      <c r="AO174" s="40"/>
      <c r="AP174" s="123"/>
      <c r="AQ174" s="15"/>
      <c r="AR174" s="122"/>
      <c r="AS174" s="40"/>
      <c r="AT174" s="123"/>
      <c r="AU174" s="209">
        <f t="shared" si="68"/>
        <v>0</v>
      </c>
      <c r="AV174" s="121"/>
      <c r="AW174" s="209">
        <f t="shared" si="76"/>
        <v>0</v>
      </c>
      <c r="AX174" s="121"/>
      <c r="AY174" s="209">
        <f t="shared" si="8"/>
        <v>0</v>
      </c>
      <c r="AZ174" s="121"/>
      <c r="BA174" s="209">
        <f>(SUM(AI174,AK174,AM174)-AQ174)</f>
        <v>0</v>
      </c>
      <c r="BB174" s="119"/>
      <c r="BD174" s="120"/>
      <c r="BE174" s="13">
        <v>0</v>
      </c>
      <c r="BF174" s="124"/>
      <c r="BG174" s="13">
        <v>0</v>
      </c>
      <c r="BH174" s="124"/>
      <c r="BI174" s="13">
        <v>0</v>
      </c>
      <c r="BJ174" s="125"/>
      <c r="BK174" s="126"/>
      <c r="BL174" s="127"/>
      <c r="BM174" s="210">
        <f>$BE174*$I174</f>
        <v>0</v>
      </c>
      <c r="BN174" s="124"/>
      <c r="BO174" s="210">
        <f>$BG174*$K174</f>
        <v>0</v>
      </c>
      <c r="BP174" s="124"/>
      <c r="BQ174" s="210">
        <f>$BI174*$M174</f>
        <v>0</v>
      </c>
      <c r="BR174" s="119"/>
      <c r="BU174" s="18"/>
      <c r="BV174" s="18"/>
      <c r="BW174" s="18"/>
      <c r="BX174" s="18"/>
      <c r="BY174" s="18"/>
      <c r="BZ174" s="18"/>
      <c r="CA174" s="18"/>
      <c r="CB174" s="18"/>
      <c r="CC174" s="18"/>
      <c r="CG174" s="18"/>
      <c r="CH174" s="18"/>
      <c r="CI174" s="18"/>
      <c r="CJ174" s="18"/>
      <c r="CK174" s="18"/>
      <c r="CL174" s="18"/>
      <c r="CP174" s="46"/>
      <c r="CQ174" s="46"/>
      <c r="CR174" s="46"/>
      <c r="CS174" s="130"/>
      <c r="CT174" s="209">
        <f t="shared" si="80"/>
        <v>0</v>
      </c>
      <c r="CU174" s="213">
        <f t="shared" si="80"/>
        <v>0</v>
      </c>
      <c r="CV174" s="209">
        <f t="shared" si="81"/>
        <v>0</v>
      </c>
      <c r="CW174" s="213">
        <f t="shared" si="81"/>
        <v>0</v>
      </c>
      <c r="CX174" s="214">
        <f t="shared" si="82"/>
        <v>0</v>
      </c>
      <c r="CY174" s="215">
        <f t="shared" si="82"/>
        <v>0</v>
      </c>
      <c r="CZ174" s="216" t="str">
        <f>IF(O174&gt;0, ((CT174*#REF!)+(CV174*#REF!)+(CX174*#REF!)),"")</f>
        <v/>
      </c>
      <c r="DA174" s="133"/>
      <c r="DB174" s="209">
        <f t="shared" si="69"/>
        <v>0</v>
      </c>
      <c r="DC174" s="131"/>
      <c r="DD174" s="209">
        <f t="shared" si="70"/>
        <v>0</v>
      </c>
      <c r="DE174" s="131"/>
      <c r="DF174" s="209">
        <f t="shared" si="71"/>
        <v>0</v>
      </c>
      <c r="DG174" s="134"/>
      <c r="DH174" s="216" t="str">
        <f t="shared" si="66"/>
        <v/>
      </c>
      <c r="DI174" s="216" t="e">
        <f t="shared" si="77"/>
        <v>#VALUE!</v>
      </c>
      <c r="DJ174" s="216">
        <f t="shared" si="78"/>
        <v>0</v>
      </c>
      <c r="DK174" s="40"/>
      <c r="DL174" s="40"/>
      <c r="DM174" s="130"/>
      <c r="DN174" s="217">
        <f t="shared" si="72"/>
        <v>0</v>
      </c>
      <c r="DO174" s="135"/>
      <c r="DP174" s="217">
        <f t="shared" si="73"/>
        <v>0</v>
      </c>
      <c r="DQ174" s="135"/>
      <c r="DR174" s="217">
        <f t="shared" si="74"/>
        <v>0</v>
      </c>
      <c r="DS174" s="136"/>
      <c r="DT174" s="218" t="str">
        <f t="shared" si="67"/>
        <v/>
      </c>
      <c r="DU174" s="218" t="str">
        <f t="shared" si="79"/>
        <v/>
      </c>
      <c r="DV174" s="126"/>
      <c r="DW174" s="127"/>
      <c r="DX174" s="124"/>
      <c r="DY174" s="124"/>
      <c r="DZ174" s="13"/>
      <c r="EA174" s="119"/>
      <c r="EC174" s="120"/>
      <c r="ED174" s="5"/>
      <c r="EE174" s="121"/>
      <c r="EF174" s="5"/>
      <c r="EG174" s="121"/>
      <c r="EH174" s="5"/>
      <c r="EI174" s="119"/>
      <c r="EK174" s="120"/>
      <c r="EL174" s="17">
        <v>0</v>
      </c>
      <c r="EM174" s="137"/>
      <c r="EN174" s="17">
        <v>0</v>
      </c>
      <c r="EO174" s="137"/>
      <c r="EP174" s="17">
        <v>0</v>
      </c>
      <c r="EQ174" s="125"/>
      <c r="ER174" s="126"/>
      <c r="ES174" s="127"/>
      <c r="ET174" s="219">
        <f t="shared" si="75"/>
        <v>0</v>
      </c>
      <c r="EU174" s="125"/>
      <c r="EV174" s="126"/>
      <c r="EW174" s="127"/>
      <c r="EX174" s="220">
        <f>IFERROR((SUM($DN174:DR174)-SUM($BM174:$BQ174)+$DZ174+$ET174)," ")</f>
        <v>0</v>
      </c>
      <c r="EY174" s="119"/>
    </row>
    <row r="175" spans="1:155" ht="5.15" customHeight="1" x14ac:dyDescent="0.35">
      <c r="A175" s="115"/>
      <c r="B175" s="32"/>
      <c r="C175" s="46"/>
      <c r="D175" s="32"/>
      <c r="E175" s="32"/>
      <c r="F175" s="36"/>
      <c r="H175" s="29"/>
      <c r="I175" s="139"/>
      <c r="J175" s="139"/>
      <c r="K175" s="139"/>
      <c r="L175" s="139"/>
      <c r="M175" s="139"/>
      <c r="N175" s="139"/>
      <c r="O175" s="121"/>
      <c r="P175" s="140"/>
      <c r="Q175" s="141"/>
      <c r="R175" s="142"/>
      <c r="S175" s="139"/>
      <c r="T175" s="139"/>
      <c r="U175" s="139"/>
      <c r="V175" s="139"/>
      <c r="W175" s="139"/>
      <c r="X175" s="140"/>
      <c r="Y175" s="141"/>
      <c r="Z175" s="142"/>
      <c r="AA175" s="139"/>
      <c r="AB175" s="139"/>
      <c r="AC175" s="139"/>
      <c r="AD175" s="139"/>
      <c r="AE175" s="139"/>
      <c r="AF175" s="140"/>
      <c r="AG175" s="141"/>
      <c r="AH175" s="142"/>
      <c r="AI175" s="121"/>
      <c r="AJ175" s="139"/>
      <c r="AK175" s="121"/>
      <c r="AL175" s="139"/>
      <c r="AM175" s="121"/>
      <c r="AN175" s="140"/>
      <c r="AO175" s="141"/>
      <c r="AP175" s="142"/>
      <c r="AQ175" s="139"/>
      <c r="AR175" s="140"/>
      <c r="AS175" s="141"/>
      <c r="AT175" s="142"/>
      <c r="AU175" s="224">
        <f t="shared" si="68"/>
        <v>0</v>
      </c>
      <c r="AV175" s="139"/>
      <c r="AW175" s="224">
        <f t="shared" si="76"/>
        <v>0</v>
      </c>
      <c r="AX175" s="139"/>
      <c r="AY175" s="121"/>
      <c r="AZ175" s="139"/>
      <c r="BA175" s="121"/>
      <c r="BB175" s="36"/>
      <c r="BD175" s="29"/>
      <c r="BE175" s="143"/>
      <c r="BF175" s="143"/>
      <c r="BG175" s="143"/>
      <c r="BH175" s="143"/>
      <c r="BI175" s="143"/>
      <c r="BJ175" s="144"/>
      <c r="BK175" s="145"/>
      <c r="BL175" s="146"/>
      <c r="BM175" s="124"/>
      <c r="BN175" s="143"/>
      <c r="BO175" s="124"/>
      <c r="BP175" s="143"/>
      <c r="BQ175" s="124"/>
      <c r="BR175" s="36"/>
      <c r="BU175" s="92"/>
      <c r="BV175" s="92"/>
      <c r="BW175" s="92"/>
      <c r="BX175" s="92"/>
      <c r="BY175" s="92"/>
      <c r="BZ175" s="92"/>
      <c r="CA175" s="92"/>
      <c r="CB175" s="92"/>
      <c r="CC175" s="92"/>
      <c r="CG175" s="92"/>
      <c r="CH175" s="92"/>
      <c r="CI175" s="92"/>
      <c r="CJ175" s="92"/>
      <c r="CK175" s="92"/>
      <c r="CL175" s="92"/>
      <c r="CP175" s="32"/>
      <c r="CQ175" s="32"/>
      <c r="CR175" s="32"/>
      <c r="CS175" s="74"/>
      <c r="CT175" s="149"/>
      <c r="CU175" s="149"/>
      <c r="CV175" s="149"/>
      <c r="CW175" s="149"/>
      <c r="CX175" s="149"/>
      <c r="CY175" s="134"/>
      <c r="CZ175" s="216" t="str">
        <f>IF(O175&gt;0, ((CT175*#REF!)+(CV175*#REF!)+(CX175*#REF!)),"")</f>
        <v/>
      </c>
      <c r="DA175" s="151"/>
      <c r="DB175" s="149"/>
      <c r="DC175" s="149"/>
      <c r="DD175" s="149"/>
      <c r="DE175" s="149"/>
      <c r="DF175" s="149"/>
      <c r="DG175" s="134"/>
      <c r="DH175" s="40"/>
      <c r="DI175" s="40"/>
      <c r="DJ175" s="40"/>
      <c r="DK175" s="40"/>
      <c r="DL175" s="40"/>
      <c r="DM175" s="74"/>
      <c r="DN175" s="152"/>
      <c r="DO175" s="152"/>
      <c r="DP175" s="152"/>
      <c r="DQ175" s="152"/>
      <c r="DR175" s="152"/>
      <c r="DS175" s="136"/>
      <c r="DT175" s="218" t="str">
        <f t="shared" si="67"/>
        <v/>
      </c>
      <c r="DU175" s="218" t="str">
        <f t="shared" si="79"/>
        <v/>
      </c>
      <c r="DV175" s="145"/>
      <c r="DW175" s="146"/>
      <c r="DX175" s="143"/>
      <c r="DY175" s="143"/>
      <c r="DZ175" s="153"/>
      <c r="EA175" s="36"/>
      <c r="EC175" s="29"/>
      <c r="ED175" s="139"/>
      <c r="EE175" s="139"/>
      <c r="EF175" s="139"/>
      <c r="EG175" s="139"/>
      <c r="EH175" s="139"/>
      <c r="EI175" s="36"/>
      <c r="EK175" s="29"/>
      <c r="EL175" s="143"/>
      <c r="EM175" s="143"/>
      <c r="EN175" s="143"/>
      <c r="EO175" s="143"/>
      <c r="EP175" s="143"/>
      <c r="EQ175" s="144"/>
      <c r="ER175" s="145"/>
      <c r="ES175" s="146"/>
      <c r="ET175" s="163"/>
      <c r="EU175" s="144"/>
      <c r="EV175" s="145"/>
      <c r="EW175" s="146"/>
      <c r="EX175" s="155"/>
      <c r="EY175" s="36"/>
    </row>
    <row r="176" spans="1:155" s="92" customFormat="1" x14ac:dyDescent="0.35">
      <c r="A176" s="118"/>
      <c r="B176" s="46"/>
      <c r="C176" s="243" t="str">
        <f>IF(E176="","",C174+1)</f>
        <v/>
      </c>
      <c r="D176" s="46"/>
      <c r="E176" s="4"/>
      <c r="F176" s="119"/>
      <c r="H176" s="120"/>
      <c r="I176" s="15"/>
      <c r="J176" s="121"/>
      <c r="K176" s="15"/>
      <c r="L176" s="121"/>
      <c r="M176" s="15"/>
      <c r="N176" s="121"/>
      <c r="O176" s="209">
        <f t="shared" si="4"/>
        <v>0</v>
      </c>
      <c r="P176" s="122"/>
      <c r="Q176" s="40"/>
      <c r="R176" s="123"/>
      <c r="S176" s="15"/>
      <c r="T176" s="121"/>
      <c r="U176" s="15"/>
      <c r="V176" s="121"/>
      <c r="W176" s="15"/>
      <c r="X176" s="122"/>
      <c r="Y176" s="40"/>
      <c r="Z176" s="123"/>
      <c r="AA176" s="15"/>
      <c r="AB176" s="121"/>
      <c r="AC176" s="15"/>
      <c r="AD176" s="121"/>
      <c r="AE176" s="15"/>
      <c r="AF176" s="122"/>
      <c r="AG176" s="40"/>
      <c r="AH176" s="123"/>
      <c r="AI176" s="209">
        <f t="shared" si="5"/>
        <v>0</v>
      </c>
      <c r="AJ176" s="121"/>
      <c r="AK176" s="209">
        <f t="shared" si="6"/>
        <v>0</v>
      </c>
      <c r="AL176" s="121"/>
      <c r="AM176" s="209">
        <f>M176-W176+AE176</f>
        <v>0</v>
      </c>
      <c r="AN176" s="122"/>
      <c r="AO176" s="40"/>
      <c r="AP176" s="123"/>
      <c r="AQ176" s="15"/>
      <c r="AR176" s="122"/>
      <c r="AS176" s="40"/>
      <c r="AT176" s="123"/>
      <c r="AU176" s="209">
        <f t="shared" si="68"/>
        <v>0</v>
      </c>
      <c r="AV176" s="121"/>
      <c r="AW176" s="209">
        <f t="shared" si="76"/>
        <v>0</v>
      </c>
      <c r="AX176" s="121"/>
      <c r="AY176" s="209">
        <f t="shared" si="8"/>
        <v>0</v>
      </c>
      <c r="AZ176" s="121"/>
      <c r="BA176" s="209">
        <f>(SUM(AI176,AK176,AM176)-AQ176)</f>
        <v>0</v>
      </c>
      <c r="BB176" s="119"/>
      <c r="BD176" s="120"/>
      <c r="BE176" s="13">
        <v>0</v>
      </c>
      <c r="BF176" s="124"/>
      <c r="BG176" s="13">
        <v>0</v>
      </c>
      <c r="BH176" s="124"/>
      <c r="BI176" s="13">
        <v>0</v>
      </c>
      <c r="BJ176" s="125"/>
      <c r="BK176" s="126"/>
      <c r="BL176" s="127"/>
      <c r="BM176" s="210">
        <f>$BE176*$I176</f>
        <v>0</v>
      </c>
      <c r="BN176" s="124"/>
      <c r="BO176" s="210">
        <f>$BG176*$K176</f>
        <v>0</v>
      </c>
      <c r="BP176" s="124"/>
      <c r="BQ176" s="210">
        <f>$BI176*$M176</f>
        <v>0</v>
      </c>
      <c r="BR176" s="119"/>
      <c r="BU176" s="18"/>
      <c r="BV176" s="18"/>
      <c r="BW176" s="18"/>
      <c r="BX176" s="18"/>
      <c r="BY176" s="18"/>
      <c r="BZ176" s="18"/>
      <c r="CA176" s="18"/>
      <c r="CB176" s="18"/>
      <c r="CC176" s="18"/>
      <c r="CG176" s="18"/>
      <c r="CH176" s="18"/>
      <c r="CI176" s="18"/>
      <c r="CJ176" s="18"/>
      <c r="CK176" s="18"/>
      <c r="CL176" s="18"/>
      <c r="CP176" s="46"/>
      <c r="CQ176" s="46"/>
      <c r="CR176" s="46"/>
      <c r="CS176" s="130"/>
      <c r="CT176" s="209">
        <f t="shared" si="80"/>
        <v>0</v>
      </c>
      <c r="CU176" s="213">
        <f t="shared" si="80"/>
        <v>0</v>
      </c>
      <c r="CV176" s="209">
        <f t="shared" si="81"/>
        <v>0</v>
      </c>
      <c r="CW176" s="213">
        <f t="shared" si="81"/>
        <v>0</v>
      </c>
      <c r="CX176" s="214">
        <f t="shared" si="82"/>
        <v>0</v>
      </c>
      <c r="CY176" s="215">
        <f t="shared" si="82"/>
        <v>0</v>
      </c>
      <c r="CZ176" s="216" t="str">
        <f>IF(O176&gt;0, ((CT176*#REF!)+(CV176*#REF!)+(CX176*#REF!)),"")</f>
        <v/>
      </c>
      <c r="DA176" s="133"/>
      <c r="DB176" s="209">
        <f t="shared" si="69"/>
        <v>0</v>
      </c>
      <c r="DC176" s="131"/>
      <c r="DD176" s="209">
        <f t="shared" si="70"/>
        <v>0</v>
      </c>
      <c r="DE176" s="131"/>
      <c r="DF176" s="209">
        <f t="shared" si="71"/>
        <v>0</v>
      </c>
      <c r="DG176" s="134"/>
      <c r="DH176" s="216" t="str">
        <f t="shared" si="66"/>
        <v/>
      </c>
      <c r="DI176" s="216" t="e">
        <f t="shared" si="77"/>
        <v>#VALUE!</v>
      </c>
      <c r="DJ176" s="216">
        <f t="shared" si="78"/>
        <v>0</v>
      </c>
      <c r="DK176" s="40"/>
      <c r="DL176" s="40"/>
      <c r="DM176" s="130"/>
      <c r="DN176" s="217">
        <f t="shared" si="72"/>
        <v>0</v>
      </c>
      <c r="DO176" s="135"/>
      <c r="DP176" s="217">
        <f t="shared" si="73"/>
        <v>0</v>
      </c>
      <c r="DQ176" s="135"/>
      <c r="DR176" s="217">
        <f t="shared" si="74"/>
        <v>0</v>
      </c>
      <c r="DS176" s="136"/>
      <c r="DT176" s="218" t="str">
        <f t="shared" si="67"/>
        <v/>
      </c>
      <c r="DU176" s="218" t="str">
        <f t="shared" si="79"/>
        <v/>
      </c>
      <c r="DV176" s="126"/>
      <c r="DW176" s="127"/>
      <c r="DX176" s="124"/>
      <c r="DY176" s="124"/>
      <c r="DZ176" s="13"/>
      <c r="EA176" s="119"/>
      <c r="EC176" s="120"/>
      <c r="ED176" s="5"/>
      <c r="EE176" s="121"/>
      <c r="EF176" s="5"/>
      <c r="EG176" s="121"/>
      <c r="EH176" s="5"/>
      <c r="EI176" s="119"/>
      <c r="EK176" s="120"/>
      <c r="EL176" s="17">
        <v>0</v>
      </c>
      <c r="EM176" s="137"/>
      <c r="EN176" s="17">
        <v>0</v>
      </c>
      <c r="EO176" s="137"/>
      <c r="EP176" s="17">
        <v>0</v>
      </c>
      <c r="EQ176" s="125"/>
      <c r="ER176" s="126"/>
      <c r="ES176" s="127"/>
      <c r="ET176" s="219">
        <f t="shared" si="75"/>
        <v>0</v>
      </c>
      <c r="EU176" s="125"/>
      <c r="EV176" s="126"/>
      <c r="EW176" s="127"/>
      <c r="EX176" s="220">
        <f>IFERROR((SUM($DN176:DR176)-SUM($BM176:$BQ176)+$DZ176+$ET176)," ")</f>
        <v>0</v>
      </c>
      <c r="EY176" s="119"/>
    </row>
    <row r="177" spans="1:155" ht="5.15" customHeight="1" x14ac:dyDescent="0.35">
      <c r="A177" s="115"/>
      <c r="B177" s="32"/>
      <c r="C177" s="46"/>
      <c r="D177" s="32"/>
      <c r="E177" s="32"/>
      <c r="F177" s="36"/>
      <c r="H177" s="29"/>
      <c r="I177" s="139"/>
      <c r="J177" s="139"/>
      <c r="K177" s="139"/>
      <c r="L177" s="139"/>
      <c r="M177" s="139"/>
      <c r="N177" s="139"/>
      <c r="O177" s="121"/>
      <c r="P177" s="140"/>
      <c r="Q177" s="141"/>
      <c r="R177" s="142"/>
      <c r="S177" s="139"/>
      <c r="T177" s="139"/>
      <c r="U177" s="139"/>
      <c r="V177" s="139"/>
      <c r="W177" s="139"/>
      <c r="X177" s="140"/>
      <c r="Y177" s="141"/>
      <c r="Z177" s="142"/>
      <c r="AA177" s="139"/>
      <c r="AB177" s="139"/>
      <c r="AC177" s="139"/>
      <c r="AD177" s="139"/>
      <c r="AE177" s="139"/>
      <c r="AF177" s="140"/>
      <c r="AG177" s="141"/>
      <c r="AH177" s="142"/>
      <c r="AI177" s="121"/>
      <c r="AJ177" s="139"/>
      <c r="AK177" s="121"/>
      <c r="AL177" s="139"/>
      <c r="AM177" s="121"/>
      <c r="AN177" s="140"/>
      <c r="AO177" s="141"/>
      <c r="AP177" s="142"/>
      <c r="AQ177" s="139"/>
      <c r="AR177" s="140"/>
      <c r="AS177" s="141"/>
      <c r="AT177" s="142"/>
      <c r="AU177" s="121"/>
      <c r="AV177" s="139"/>
      <c r="AW177" s="121"/>
      <c r="AX177" s="139"/>
      <c r="AY177" s="121"/>
      <c r="AZ177" s="139"/>
      <c r="BA177" s="121"/>
      <c r="BB177" s="36"/>
      <c r="BD177" s="29"/>
      <c r="BE177" s="143"/>
      <c r="BF177" s="143"/>
      <c r="BG177" s="143"/>
      <c r="BH177" s="143"/>
      <c r="BI177" s="143"/>
      <c r="BJ177" s="144"/>
      <c r="BK177" s="145"/>
      <c r="BL177" s="146"/>
      <c r="BM177" s="124"/>
      <c r="BN177" s="143"/>
      <c r="BO177" s="124"/>
      <c r="BP177" s="143"/>
      <c r="BQ177" s="124"/>
      <c r="BR177" s="36"/>
      <c r="BU177" s="92"/>
      <c r="BV177" s="92"/>
      <c r="BW177" s="92"/>
      <c r="BX177" s="92"/>
      <c r="BY177" s="92"/>
      <c r="BZ177" s="92"/>
      <c r="CA177" s="92"/>
      <c r="CB177" s="92"/>
      <c r="CC177" s="92"/>
      <c r="CG177" s="92"/>
      <c r="CH177" s="92"/>
      <c r="CI177" s="92"/>
      <c r="CJ177" s="92"/>
      <c r="CK177" s="92"/>
      <c r="CL177" s="92"/>
      <c r="CP177" s="32"/>
      <c r="CQ177" s="32"/>
      <c r="CR177" s="32"/>
      <c r="CS177" s="74"/>
      <c r="CT177" s="149"/>
      <c r="CU177" s="149"/>
      <c r="CV177" s="149"/>
      <c r="CW177" s="149"/>
      <c r="CX177" s="149"/>
      <c r="CY177" s="134"/>
      <c r="CZ177" s="216" t="str">
        <f>IF(O177&gt;0, ((CT177*#REF!)+(CV177*#REF!)+(CX177*#REF!)),"")</f>
        <v/>
      </c>
      <c r="DA177" s="151"/>
      <c r="DB177" s="149"/>
      <c r="DC177" s="149"/>
      <c r="DD177" s="149"/>
      <c r="DE177" s="149"/>
      <c r="DF177" s="149"/>
      <c r="DG177" s="134"/>
      <c r="DH177" s="40"/>
      <c r="DI177" s="40"/>
      <c r="DJ177" s="40"/>
      <c r="DK177" s="40"/>
      <c r="DL177" s="40"/>
      <c r="DM177" s="74"/>
      <c r="DN177" s="152"/>
      <c r="DO177" s="152"/>
      <c r="DP177" s="152"/>
      <c r="DQ177" s="152"/>
      <c r="DR177" s="152"/>
      <c r="DS177" s="136"/>
      <c r="DT177" s="218" t="str">
        <f t="shared" si="67"/>
        <v/>
      </c>
      <c r="DU177" s="218" t="str">
        <f t="shared" si="79"/>
        <v/>
      </c>
      <c r="DV177" s="145"/>
      <c r="DW177" s="146"/>
      <c r="DX177" s="143"/>
      <c r="DY177" s="143"/>
      <c r="DZ177" s="153"/>
      <c r="EA177" s="36"/>
      <c r="EC177" s="29"/>
      <c r="ED177" s="139"/>
      <c r="EE177" s="139"/>
      <c r="EF177" s="139"/>
      <c r="EG177" s="139"/>
      <c r="EH177" s="139"/>
      <c r="EI177" s="36"/>
      <c r="EK177" s="29"/>
      <c r="EL177" s="143"/>
      <c r="EM177" s="143"/>
      <c r="EN177" s="143"/>
      <c r="EO177" s="143"/>
      <c r="EP177" s="143"/>
      <c r="EQ177" s="144"/>
      <c r="ER177" s="145"/>
      <c r="ES177" s="146"/>
      <c r="ET177" s="163"/>
      <c r="EU177" s="144"/>
      <c r="EV177" s="145"/>
      <c r="EW177" s="146"/>
      <c r="EX177" s="155"/>
      <c r="EY177" s="36"/>
    </row>
    <row r="178" spans="1:155" s="92" customFormat="1" x14ac:dyDescent="0.35">
      <c r="A178" s="118"/>
      <c r="B178" s="46"/>
      <c r="C178" s="243" t="str">
        <f>IF(E178="","",C176+1)</f>
        <v/>
      </c>
      <c r="D178" s="46"/>
      <c r="E178" s="4"/>
      <c r="F178" s="119"/>
      <c r="H178" s="120"/>
      <c r="I178" s="15"/>
      <c r="J178" s="121"/>
      <c r="K178" s="15"/>
      <c r="L178" s="121"/>
      <c r="M178" s="15"/>
      <c r="N178" s="121"/>
      <c r="O178" s="209">
        <f t="shared" si="4"/>
        <v>0</v>
      </c>
      <c r="P178" s="122"/>
      <c r="Q178" s="40"/>
      <c r="R178" s="123"/>
      <c r="S178" s="15"/>
      <c r="T178" s="121"/>
      <c r="U178" s="15"/>
      <c r="V178" s="121"/>
      <c r="W178" s="15"/>
      <c r="X178" s="122"/>
      <c r="Y178" s="40"/>
      <c r="Z178" s="123"/>
      <c r="AA178" s="15"/>
      <c r="AB178" s="121"/>
      <c r="AC178" s="15"/>
      <c r="AD178" s="121"/>
      <c r="AE178" s="15"/>
      <c r="AF178" s="122"/>
      <c r="AG178" s="40"/>
      <c r="AH178" s="123"/>
      <c r="AI178" s="209">
        <f t="shared" si="5"/>
        <v>0</v>
      </c>
      <c r="AJ178" s="121"/>
      <c r="AK178" s="209">
        <f t="shared" si="6"/>
        <v>0</v>
      </c>
      <c r="AL178" s="121"/>
      <c r="AM178" s="209">
        <f>M178-W178+AE178</f>
        <v>0</v>
      </c>
      <c r="AN178" s="122"/>
      <c r="AO178" s="40"/>
      <c r="AP178" s="123"/>
      <c r="AQ178" s="15"/>
      <c r="AR178" s="122"/>
      <c r="AS178" s="40"/>
      <c r="AT178" s="123"/>
      <c r="AU178" s="209">
        <f t="shared" si="68"/>
        <v>0</v>
      </c>
      <c r="AV178" s="121"/>
      <c r="AW178" s="209">
        <f t="shared" si="76"/>
        <v>0</v>
      </c>
      <c r="AX178" s="121"/>
      <c r="AY178" s="209">
        <f t="shared" si="8"/>
        <v>0</v>
      </c>
      <c r="AZ178" s="121"/>
      <c r="BA178" s="209">
        <f>(SUM(AI178,AK178,AM178)-AQ178)</f>
        <v>0</v>
      </c>
      <c r="BB178" s="119"/>
      <c r="BD178" s="120"/>
      <c r="BE178" s="13">
        <v>0</v>
      </c>
      <c r="BF178" s="124"/>
      <c r="BG178" s="13">
        <v>0</v>
      </c>
      <c r="BH178" s="124"/>
      <c r="BI178" s="13">
        <v>0</v>
      </c>
      <c r="BJ178" s="125"/>
      <c r="BK178" s="126"/>
      <c r="BL178" s="127"/>
      <c r="BM178" s="210">
        <f>$BE178*$I178</f>
        <v>0</v>
      </c>
      <c r="BN178" s="124"/>
      <c r="BO178" s="210">
        <f>$BG178*$K178</f>
        <v>0</v>
      </c>
      <c r="BP178" s="124"/>
      <c r="BQ178" s="210">
        <f>$BI178*$M178</f>
        <v>0</v>
      </c>
      <c r="BR178" s="119"/>
      <c r="BU178" s="18"/>
      <c r="BV178" s="18"/>
      <c r="BW178" s="18"/>
      <c r="BX178" s="18"/>
      <c r="BY178" s="18"/>
      <c r="BZ178" s="18"/>
      <c r="CA178" s="18"/>
      <c r="CB178" s="18"/>
      <c r="CC178" s="18"/>
      <c r="CG178" s="18"/>
      <c r="CH178" s="18"/>
      <c r="CI178" s="18"/>
      <c r="CJ178" s="18"/>
      <c r="CK178" s="18"/>
      <c r="CL178" s="18"/>
      <c r="CP178" s="46"/>
      <c r="CQ178" s="46"/>
      <c r="CR178" s="46"/>
      <c r="CS178" s="130"/>
      <c r="CT178" s="209">
        <f t="shared" si="80"/>
        <v>0</v>
      </c>
      <c r="CU178" s="213">
        <f t="shared" si="80"/>
        <v>0</v>
      </c>
      <c r="CV178" s="209">
        <f t="shared" si="81"/>
        <v>0</v>
      </c>
      <c r="CW178" s="213">
        <f t="shared" si="81"/>
        <v>0</v>
      </c>
      <c r="CX178" s="214">
        <f t="shared" si="82"/>
        <v>0</v>
      </c>
      <c r="CY178" s="215">
        <f t="shared" si="82"/>
        <v>0</v>
      </c>
      <c r="CZ178" s="216" t="str">
        <f>IF(O178&gt;0, ((CT178*#REF!)+(CV178*#REF!)+(CX178*#REF!)),"")</f>
        <v/>
      </c>
      <c r="DA178" s="133"/>
      <c r="DB178" s="209">
        <f t="shared" si="69"/>
        <v>0</v>
      </c>
      <c r="DC178" s="131"/>
      <c r="DD178" s="209">
        <f t="shared" si="70"/>
        <v>0</v>
      </c>
      <c r="DE178" s="131"/>
      <c r="DF178" s="209">
        <f t="shared" si="71"/>
        <v>0</v>
      </c>
      <c r="DG178" s="134"/>
      <c r="DH178" s="216" t="str">
        <f t="shared" ref="DH178:DH208" si="83">IF(O178&gt;0, (DF178+DD178+DB178),"")</f>
        <v/>
      </c>
      <c r="DI178" s="216" t="e">
        <f t="shared" si="77"/>
        <v>#VALUE!</v>
      </c>
      <c r="DJ178" s="216">
        <f t="shared" si="78"/>
        <v>0</v>
      </c>
      <c r="DK178" s="40"/>
      <c r="DL178" s="40"/>
      <c r="DM178" s="130"/>
      <c r="DN178" s="217">
        <f t="shared" si="72"/>
        <v>0</v>
      </c>
      <c r="DO178" s="135"/>
      <c r="DP178" s="217">
        <f t="shared" si="73"/>
        <v>0</v>
      </c>
      <c r="DQ178" s="135"/>
      <c r="DR178" s="217">
        <f t="shared" si="74"/>
        <v>0</v>
      </c>
      <c r="DS178" s="136"/>
      <c r="DT178" s="218" t="str">
        <f t="shared" ref="DT178:DT209" si="84">IF(O178&gt;0,(DN178+DP178+DR178),"")</f>
        <v/>
      </c>
      <c r="DU178" s="218" t="str">
        <f t="shared" si="79"/>
        <v/>
      </c>
      <c r="DV178" s="126"/>
      <c r="DW178" s="127"/>
      <c r="DX178" s="124"/>
      <c r="DY178" s="124"/>
      <c r="DZ178" s="13"/>
      <c r="EA178" s="119"/>
      <c r="EC178" s="120"/>
      <c r="ED178" s="5"/>
      <c r="EE178" s="121"/>
      <c r="EF178" s="5"/>
      <c r="EG178" s="121"/>
      <c r="EH178" s="5"/>
      <c r="EI178" s="119"/>
      <c r="EK178" s="120"/>
      <c r="EL178" s="17">
        <v>0</v>
      </c>
      <c r="EM178" s="137"/>
      <c r="EN178" s="17">
        <v>0</v>
      </c>
      <c r="EO178" s="137"/>
      <c r="EP178" s="17">
        <v>0</v>
      </c>
      <c r="EQ178" s="125"/>
      <c r="ER178" s="126"/>
      <c r="ES178" s="127"/>
      <c r="ET178" s="219">
        <f t="shared" si="75"/>
        <v>0</v>
      </c>
      <c r="EU178" s="125"/>
      <c r="EV178" s="126"/>
      <c r="EW178" s="127"/>
      <c r="EX178" s="220">
        <f>IFERROR((SUM($DN178:DR178)-SUM($BM178:$BQ178)+$DZ178+$ET178)," ")</f>
        <v>0</v>
      </c>
      <c r="EY178" s="119"/>
    </row>
    <row r="179" spans="1:155" ht="5.15" customHeight="1" x14ac:dyDescent="0.35">
      <c r="A179" s="115"/>
      <c r="B179" s="32"/>
      <c r="C179" s="46"/>
      <c r="D179" s="32"/>
      <c r="E179" s="32"/>
      <c r="F179" s="36"/>
      <c r="H179" s="29"/>
      <c r="I179" s="139"/>
      <c r="J179" s="139"/>
      <c r="K179" s="139"/>
      <c r="L179" s="139"/>
      <c r="M179" s="139"/>
      <c r="N179" s="139"/>
      <c r="O179" s="121"/>
      <c r="P179" s="140"/>
      <c r="Q179" s="141"/>
      <c r="R179" s="142"/>
      <c r="S179" s="139"/>
      <c r="T179" s="139"/>
      <c r="U179" s="139"/>
      <c r="V179" s="139"/>
      <c r="W179" s="139"/>
      <c r="X179" s="140"/>
      <c r="Y179" s="141"/>
      <c r="Z179" s="142"/>
      <c r="AA179" s="139"/>
      <c r="AB179" s="139"/>
      <c r="AC179" s="139"/>
      <c r="AD179" s="139"/>
      <c r="AE179" s="139"/>
      <c r="AF179" s="140"/>
      <c r="AG179" s="141"/>
      <c r="AH179" s="142"/>
      <c r="AI179" s="121"/>
      <c r="AJ179" s="139"/>
      <c r="AK179" s="121"/>
      <c r="AL179" s="139"/>
      <c r="AM179" s="121"/>
      <c r="AN179" s="140"/>
      <c r="AO179" s="141"/>
      <c r="AP179" s="142"/>
      <c r="AQ179" s="139"/>
      <c r="AR179" s="140"/>
      <c r="AS179" s="141"/>
      <c r="AT179" s="142"/>
      <c r="AU179" s="121"/>
      <c r="AV179" s="139"/>
      <c r="AW179" s="121"/>
      <c r="AX179" s="139"/>
      <c r="AY179" s="121"/>
      <c r="AZ179" s="139"/>
      <c r="BA179" s="121"/>
      <c r="BB179" s="36"/>
      <c r="BD179" s="29"/>
      <c r="BE179" s="143"/>
      <c r="BF179" s="143"/>
      <c r="BG179" s="143"/>
      <c r="BH179" s="143"/>
      <c r="BI179" s="143"/>
      <c r="BJ179" s="144"/>
      <c r="BK179" s="145"/>
      <c r="BL179" s="146"/>
      <c r="BM179" s="124"/>
      <c r="BN179" s="143"/>
      <c r="BO179" s="124"/>
      <c r="BP179" s="143"/>
      <c r="BQ179" s="124"/>
      <c r="BR179" s="36"/>
      <c r="BU179" s="92"/>
      <c r="BV179" s="92"/>
      <c r="BW179" s="92"/>
      <c r="BX179" s="92"/>
      <c r="BY179" s="92"/>
      <c r="BZ179" s="92"/>
      <c r="CA179" s="92"/>
      <c r="CB179" s="92"/>
      <c r="CC179" s="92"/>
      <c r="CD179" s="174"/>
      <c r="CG179" s="92"/>
      <c r="CH179" s="92"/>
      <c r="CI179" s="92"/>
      <c r="CJ179" s="92"/>
      <c r="CK179" s="92"/>
      <c r="CL179" s="92"/>
      <c r="CP179" s="32"/>
      <c r="CQ179" s="32"/>
      <c r="CR179" s="32"/>
      <c r="CS179" s="74"/>
      <c r="CT179" s="149"/>
      <c r="CU179" s="149"/>
      <c r="CV179" s="149"/>
      <c r="CW179" s="149"/>
      <c r="CX179" s="149"/>
      <c r="CY179" s="134"/>
      <c r="CZ179" s="216" t="str">
        <f>IF(O179&gt;0, ((CT179*#REF!)+(CV179*#REF!)+(CX179*#REF!)),"")</f>
        <v/>
      </c>
      <c r="DA179" s="151"/>
      <c r="DB179" s="149"/>
      <c r="DC179" s="149"/>
      <c r="DD179" s="149"/>
      <c r="DE179" s="149"/>
      <c r="DF179" s="149"/>
      <c r="DG179" s="134"/>
      <c r="DH179" s="40"/>
      <c r="DI179" s="40"/>
      <c r="DJ179" s="40"/>
      <c r="DK179" s="40"/>
      <c r="DL179" s="40"/>
      <c r="DM179" s="74"/>
      <c r="DN179" s="152"/>
      <c r="DO179" s="152"/>
      <c r="DP179" s="152"/>
      <c r="DQ179" s="152"/>
      <c r="DR179" s="152"/>
      <c r="DS179" s="136"/>
      <c r="DT179" s="218" t="str">
        <f t="shared" si="84"/>
        <v/>
      </c>
      <c r="DU179" s="218" t="str">
        <f t="shared" si="79"/>
        <v/>
      </c>
      <c r="DV179" s="145"/>
      <c r="DW179" s="146"/>
      <c r="DX179" s="143"/>
      <c r="DY179" s="143"/>
      <c r="DZ179" s="153"/>
      <c r="EA179" s="36"/>
      <c r="EC179" s="29"/>
      <c r="ED179" s="139"/>
      <c r="EE179" s="139"/>
      <c r="EF179" s="139"/>
      <c r="EG179" s="139"/>
      <c r="EH179" s="139"/>
      <c r="EI179" s="36"/>
      <c r="EK179" s="29"/>
      <c r="EL179" s="143"/>
      <c r="EM179" s="143"/>
      <c r="EN179" s="143"/>
      <c r="EO179" s="143"/>
      <c r="EP179" s="143"/>
      <c r="EQ179" s="144"/>
      <c r="ER179" s="145"/>
      <c r="ES179" s="146"/>
      <c r="ET179" s="163"/>
      <c r="EU179" s="144"/>
      <c r="EV179" s="145"/>
      <c r="EW179" s="146"/>
      <c r="EX179" s="155"/>
      <c r="EY179" s="36"/>
    </row>
    <row r="180" spans="1:155" s="92" customFormat="1" ht="15" customHeight="1" x14ac:dyDescent="0.35">
      <c r="A180" s="118"/>
      <c r="B180" s="46"/>
      <c r="C180" s="243" t="str">
        <f>IF(E180="","",C178+1)</f>
        <v/>
      </c>
      <c r="D180" s="46"/>
      <c r="E180" s="4"/>
      <c r="F180" s="119"/>
      <c r="H180" s="120"/>
      <c r="I180" s="15"/>
      <c r="J180" s="121"/>
      <c r="K180" s="15"/>
      <c r="L180" s="121"/>
      <c r="M180" s="15"/>
      <c r="N180" s="121"/>
      <c r="O180" s="209">
        <f t="shared" si="4"/>
        <v>0</v>
      </c>
      <c r="P180" s="122"/>
      <c r="Q180" s="40"/>
      <c r="R180" s="123"/>
      <c r="S180" s="15"/>
      <c r="T180" s="121"/>
      <c r="U180" s="15"/>
      <c r="V180" s="121"/>
      <c r="W180" s="15"/>
      <c r="X180" s="122"/>
      <c r="Y180" s="40"/>
      <c r="Z180" s="123"/>
      <c r="AA180" s="15"/>
      <c r="AB180" s="121"/>
      <c r="AC180" s="15"/>
      <c r="AD180" s="121"/>
      <c r="AE180" s="15"/>
      <c r="AF180" s="122"/>
      <c r="AG180" s="40"/>
      <c r="AH180" s="123"/>
      <c r="AI180" s="209">
        <f t="shared" si="5"/>
        <v>0</v>
      </c>
      <c r="AJ180" s="121"/>
      <c r="AK180" s="209">
        <f t="shared" si="6"/>
        <v>0</v>
      </c>
      <c r="AL180" s="121"/>
      <c r="AM180" s="209">
        <f>M180-W180+AE180</f>
        <v>0</v>
      </c>
      <c r="AN180" s="122"/>
      <c r="AO180" s="40"/>
      <c r="AP180" s="123"/>
      <c r="AQ180" s="15"/>
      <c r="AR180" s="122"/>
      <c r="AS180" s="40"/>
      <c r="AT180" s="123"/>
      <c r="AU180" s="209">
        <f t="shared" si="68"/>
        <v>0</v>
      </c>
      <c r="AV180" s="121"/>
      <c r="AW180" s="209">
        <f t="shared" si="76"/>
        <v>0</v>
      </c>
      <c r="AX180" s="121"/>
      <c r="AY180" s="209">
        <f t="shared" si="8"/>
        <v>0</v>
      </c>
      <c r="AZ180" s="121"/>
      <c r="BA180" s="209">
        <f>(SUM(AI180,AK180,AM180)-AQ180)</f>
        <v>0</v>
      </c>
      <c r="BB180" s="119"/>
      <c r="BD180" s="120"/>
      <c r="BE180" s="13">
        <v>0</v>
      </c>
      <c r="BF180" s="124"/>
      <c r="BG180" s="13">
        <v>0</v>
      </c>
      <c r="BH180" s="124"/>
      <c r="BI180" s="13">
        <v>0</v>
      </c>
      <c r="BJ180" s="125"/>
      <c r="BK180" s="126"/>
      <c r="BL180" s="127"/>
      <c r="BM180" s="210">
        <f>$BE180*$I180</f>
        <v>0</v>
      </c>
      <c r="BN180" s="124"/>
      <c r="BO180" s="210">
        <f>$BG180*$K180</f>
        <v>0</v>
      </c>
      <c r="BP180" s="124"/>
      <c r="BQ180" s="210">
        <f>$BI180*$M180</f>
        <v>0</v>
      </c>
      <c r="BR180" s="119"/>
      <c r="BU180" s="18"/>
      <c r="BV180" s="18"/>
      <c r="BW180" s="174"/>
      <c r="BX180" s="174"/>
      <c r="BY180" s="174"/>
      <c r="BZ180" s="174"/>
      <c r="CA180" s="174"/>
      <c r="CB180" s="174"/>
      <c r="CC180" s="174"/>
      <c r="CD180" s="174"/>
      <c r="CG180" s="18"/>
      <c r="CH180" s="18"/>
      <c r="CI180" s="18"/>
      <c r="CJ180" s="18"/>
      <c r="CK180" s="18"/>
      <c r="CL180" s="18"/>
      <c r="CP180" s="46"/>
      <c r="CQ180" s="46"/>
      <c r="CR180" s="46"/>
      <c r="CS180" s="130"/>
      <c r="CT180" s="209">
        <f t="shared" ref="CT180:CU198" si="85">IF($AU180=0,0,ROUND(($BW$32*($AU180/$AU$218)),0))</f>
        <v>0</v>
      </c>
      <c r="CU180" s="213">
        <f t="shared" si="85"/>
        <v>0</v>
      </c>
      <c r="CV180" s="209">
        <f t="shared" ref="CV180:CW198" si="86">IF($AW180=0,0,ROUND(($BY$32*($AW180/$AW$218)),0))</f>
        <v>0</v>
      </c>
      <c r="CW180" s="213">
        <f t="shared" si="86"/>
        <v>0</v>
      </c>
      <c r="CX180" s="214">
        <f t="shared" ref="CX180:CY198" si="87">IF($AY180=0,0,ROUND(($CA$32*($AY180/$AY$218)),0))</f>
        <v>0</v>
      </c>
      <c r="CY180" s="215">
        <f t="shared" si="87"/>
        <v>0</v>
      </c>
      <c r="CZ180" s="216" t="str">
        <f>IF(O180&gt;0, ((CT180*#REF!)+(CV180*#REF!)+(CX180*#REF!)),"")</f>
        <v/>
      </c>
      <c r="DA180" s="133"/>
      <c r="DB180" s="209">
        <f t="shared" si="69"/>
        <v>0</v>
      </c>
      <c r="DC180" s="131"/>
      <c r="DD180" s="209">
        <f t="shared" si="70"/>
        <v>0</v>
      </c>
      <c r="DE180" s="131"/>
      <c r="DF180" s="209">
        <f t="shared" si="71"/>
        <v>0</v>
      </c>
      <c r="DG180" s="134"/>
      <c r="DH180" s="216" t="str">
        <f t="shared" si="83"/>
        <v/>
      </c>
      <c r="DI180" s="216" t="e">
        <f t="shared" si="77"/>
        <v>#VALUE!</v>
      </c>
      <c r="DJ180" s="216">
        <f t="shared" si="78"/>
        <v>0</v>
      </c>
      <c r="DK180" s="40"/>
      <c r="DL180" s="40"/>
      <c r="DM180" s="130"/>
      <c r="DN180" s="217">
        <f t="shared" si="72"/>
        <v>0</v>
      </c>
      <c r="DO180" s="135"/>
      <c r="DP180" s="217">
        <f t="shared" si="73"/>
        <v>0</v>
      </c>
      <c r="DQ180" s="135"/>
      <c r="DR180" s="217">
        <f t="shared" si="74"/>
        <v>0</v>
      </c>
      <c r="DS180" s="136"/>
      <c r="DT180" s="218" t="str">
        <f t="shared" si="84"/>
        <v/>
      </c>
      <c r="DU180" s="218" t="str">
        <f t="shared" si="79"/>
        <v/>
      </c>
      <c r="DV180" s="126"/>
      <c r="DW180" s="127"/>
      <c r="DX180" s="124"/>
      <c r="DY180" s="124"/>
      <c r="DZ180" s="13"/>
      <c r="EA180" s="119"/>
      <c r="EC180" s="120"/>
      <c r="ED180" s="5"/>
      <c r="EE180" s="121"/>
      <c r="EF180" s="5"/>
      <c r="EG180" s="121"/>
      <c r="EH180" s="5"/>
      <c r="EI180" s="119"/>
      <c r="EK180" s="120"/>
      <c r="EL180" s="17">
        <v>0</v>
      </c>
      <c r="EM180" s="137"/>
      <c r="EN180" s="17">
        <v>0</v>
      </c>
      <c r="EO180" s="137"/>
      <c r="EP180" s="17">
        <v>0</v>
      </c>
      <c r="EQ180" s="125"/>
      <c r="ER180" s="126"/>
      <c r="ES180" s="127"/>
      <c r="ET180" s="219">
        <f t="shared" si="75"/>
        <v>0</v>
      </c>
      <c r="EU180" s="125"/>
      <c r="EV180" s="126"/>
      <c r="EW180" s="127"/>
      <c r="EX180" s="220">
        <f>IFERROR((SUM($DN180:DR180)-SUM($BM180:$BQ180)+$DZ180+$ET180)," ")</f>
        <v>0</v>
      </c>
      <c r="EY180" s="119"/>
    </row>
    <row r="181" spans="1:155" ht="5.15" customHeight="1" x14ac:dyDescent="0.35">
      <c r="A181" s="115"/>
      <c r="B181" s="32"/>
      <c r="C181" s="46"/>
      <c r="D181" s="32"/>
      <c r="E181" s="32"/>
      <c r="F181" s="36"/>
      <c r="H181" s="29"/>
      <c r="I181" s="139"/>
      <c r="J181" s="139"/>
      <c r="K181" s="139"/>
      <c r="L181" s="139"/>
      <c r="M181" s="139"/>
      <c r="N181" s="139"/>
      <c r="O181" s="121"/>
      <c r="P181" s="140"/>
      <c r="Q181" s="141"/>
      <c r="R181" s="142"/>
      <c r="S181" s="139"/>
      <c r="T181" s="139"/>
      <c r="U181" s="139"/>
      <c r="V181" s="139"/>
      <c r="W181" s="139"/>
      <c r="X181" s="140"/>
      <c r="Y181" s="141"/>
      <c r="Z181" s="142"/>
      <c r="AA181" s="139"/>
      <c r="AB181" s="139"/>
      <c r="AC181" s="139"/>
      <c r="AD181" s="139"/>
      <c r="AE181" s="139"/>
      <c r="AF181" s="140"/>
      <c r="AG181" s="141"/>
      <c r="AH181" s="142"/>
      <c r="AI181" s="121"/>
      <c r="AJ181" s="139"/>
      <c r="AK181" s="121"/>
      <c r="AL181" s="139"/>
      <c r="AM181" s="121"/>
      <c r="AN181" s="140"/>
      <c r="AO181" s="141"/>
      <c r="AP181" s="142"/>
      <c r="AQ181" s="139"/>
      <c r="AR181" s="140"/>
      <c r="AS181" s="141"/>
      <c r="AT181" s="142"/>
      <c r="AU181" s="121"/>
      <c r="AV181" s="139"/>
      <c r="AW181" s="121"/>
      <c r="AX181" s="139"/>
      <c r="AY181" s="121"/>
      <c r="AZ181" s="139"/>
      <c r="BA181" s="121"/>
      <c r="BB181" s="36"/>
      <c r="BD181" s="29"/>
      <c r="BE181" s="143"/>
      <c r="BF181" s="143"/>
      <c r="BG181" s="143"/>
      <c r="BH181" s="143"/>
      <c r="BI181" s="143"/>
      <c r="BJ181" s="144"/>
      <c r="BK181" s="145"/>
      <c r="BL181" s="146"/>
      <c r="BM181" s="124"/>
      <c r="BN181" s="143"/>
      <c r="BO181" s="124"/>
      <c r="BP181" s="143"/>
      <c r="BQ181" s="124"/>
      <c r="BR181" s="36"/>
      <c r="BU181" s="175"/>
      <c r="BV181" s="175"/>
      <c r="BW181" s="174"/>
      <c r="BX181" s="174"/>
      <c r="BY181" s="174"/>
      <c r="BZ181" s="174"/>
      <c r="CA181" s="174"/>
      <c r="CB181" s="174"/>
      <c r="CC181" s="174"/>
      <c r="CD181" s="174"/>
      <c r="CG181" s="92"/>
      <c r="CH181" s="92"/>
      <c r="CI181" s="92"/>
      <c r="CJ181" s="92"/>
      <c r="CK181" s="92"/>
      <c r="CL181" s="92"/>
      <c r="CP181" s="32"/>
      <c r="CQ181" s="32"/>
      <c r="CR181" s="32"/>
      <c r="CS181" s="74"/>
      <c r="CT181" s="149"/>
      <c r="CU181" s="149"/>
      <c r="CV181" s="149"/>
      <c r="CW181" s="149"/>
      <c r="CX181" s="149"/>
      <c r="CY181" s="134"/>
      <c r="CZ181" s="216" t="str">
        <f>IF(O181&gt;0, ((CT181*#REF!)+(CV181*#REF!)+(CX181*#REF!)),"")</f>
        <v/>
      </c>
      <c r="DA181" s="151"/>
      <c r="DB181" s="149"/>
      <c r="DC181" s="149"/>
      <c r="DD181" s="149"/>
      <c r="DE181" s="149"/>
      <c r="DF181" s="149"/>
      <c r="DG181" s="134"/>
      <c r="DH181" s="40"/>
      <c r="DI181" s="40"/>
      <c r="DJ181" s="40"/>
      <c r="DK181" s="40"/>
      <c r="DL181" s="40"/>
      <c r="DM181" s="74"/>
      <c r="DN181" s="152"/>
      <c r="DO181" s="152"/>
      <c r="DP181" s="152"/>
      <c r="DQ181" s="152"/>
      <c r="DR181" s="152"/>
      <c r="DS181" s="136"/>
      <c r="DT181" s="218" t="str">
        <f t="shared" si="84"/>
        <v/>
      </c>
      <c r="DU181" s="218" t="str">
        <f t="shared" si="79"/>
        <v/>
      </c>
      <c r="DV181" s="145"/>
      <c r="DW181" s="146"/>
      <c r="DX181" s="143"/>
      <c r="DY181" s="143"/>
      <c r="DZ181" s="153"/>
      <c r="EA181" s="36"/>
      <c r="EC181" s="29"/>
      <c r="ED181" s="139"/>
      <c r="EE181" s="139"/>
      <c r="EF181" s="139"/>
      <c r="EG181" s="139"/>
      <c r="EH181" s="139"/>
      <c r="EI181" s="36"/>
      <c r="EK181" s="29"/>
      <c r="EL181" s="143"/>
      <c r="EM181" s="143"/>
      <c r="EN181" s="143"/>
      <c r="EO181" s="143"/>
      <c r="EP181" s="143"/>
      <c r="EQ181" s="144"/>
      <c r="ER181" s="145"/>
      <c r="ES181" s="146"/>
      <c r="ET181" s="163"/>
      <c r="EU181" s="144"/>
      <c r="EV181" s="145"/>
      <c r="EW181" s="146"/>
      <c r="EX181" s="155"/>
      <c r="EY181" s="36"/>
    </row>
    <row r="182" spans="1:155" s="92" customFormat="1" x14ac:dyDescent="0.35">
      <c r="A182" s="118"/>
      <c r="B182" s="46"/>
      <c r="C182" s="243" t="str">
        <f>IF(E182="","",C180+1)</f>
        <v/>
      </c>
      <c r="D182" s="46"/>
      <c r="E182" s="4"/>
      <c r="F182" s="119"/>
      <c r="H182" s="120"/>
      <c r="I182" s="15"/>
      <c r="J182" s="121"/>
      <c r="K182" s="15"/>
      <c r="L182" s="121"/>
      <c r="M182" s="15"/>
      <c r="N182" s="121"/>
      <c r="O182" s="209">
        <f t="shared" si="4"/>
        <v>0</v>
      </c>
      <c r="P182" s="122"/>
      <c r="Q182" s="40"/>
      <c r="R182" s="123"/>
      <c r="S182" s="15"/>
      <c r="T182" s="121"/>
      <c r="U182" s="15"/>
      <c r="V182" s="121"/>
      <c r="W182" s="15"/>
      <c r="X182" s="122"/>
      <c r="Y182" s="40"/>
      <c r="Z182" s="123"/>
      <c r="AA182" s="15"/>
      <c r="AB182" s="121"/>
      <c r="AC182" s="15"/>
      <c r="AD182" s="121"/>
      <c r="AE182" s="15"/>
      <c r="AF182" s="122"/>
      <c r="AG182" s="40"/>
      <c r="AH182" s="123"/>
      <c r="AI182" s="209">
        <f t="shared" si="5"/>
        <v>0</v>
      </c>
      <c r="AJ182" s="121"/>
      <c r="AK182" s="209">
        <f t="shared" si="6"/>
        <v>0</v>
      </c>
      <c r="AL182" s="121"/>
      <c r="AM182" s="209">
        <f>M182-W182+AE182</f>
        <v>0</v>
      </c>
      <c r="AN182" s="122"/>
      <c r="AO182" s="40"/>
      <c r="AP182" s="123"/>
      <c r="AQ182" s="15"/>
      <c r="AR182" s="122"/>
      <c r="AS182" s="40"/>
      <c r="AT182" s="123"/>
      <c r="AU182" s="209">
        <f t="shared" si="68"/>
        <v>0</v>
      </c>
      <c r="AV182" s="121"/>
      <c r="AW182" s="209">
        <f t="shared" si="76"/>
        <v>0</v>
      </c>
      <c r="AX182" s="121"/>
      <c r="AY182" s="209">
        <f t="shared" si="8"/>
        <v>0</v>
      </c>
      <c r="AZ182" s="121"/>
      <c r="BA182" s="209">
        <f>(SUM(AI182,AK182,AM182)-AQ182)</f>
        <v>0</v>
      </c>
      <c r="BB182" s="119"/>
      <c r="BD182" s="120"/>
      <c r="BE182" s="13">
        <v>0</v>
      </c>
      <c r="BF182" s="124"/>
      <c r="BG182" s="13">
        <v>0</v>
      </c>
      <c r="BH182" s="124"/>
      <c r="BI182" s="13">
        <v>0</v>
      </c>
      <c r="BJ182" s="125"/>
      <c r="BK182" s="126"/>
      <c r="BL182" s="127"/>
      <c r="BM182" s="210">
        <f>$BE182*$I182</f>
        <v>0</v>
      </c>
      <c r="BN182" s="124"/>
      <c r="BO182" s="210">
        <f>$BG182*$K182</f>
        <v>0</v>
      </c>
      <c r="BP182" s="124"/>
      <c r="BQ182" s="210">
        <f>$BI182*$M182</f>
        <v>0</v>
      </c>
      <c r="BR182" s="119"/>
      <c r="BU182" s="18"/>
      <c r="BV182" s="18"/>
      <c r="BW182" s="174"/>
      <c r="BX182" s="174"/>
      <c r="BY182" s="174"/>
      <c r="BZ182" s="174"/>
      <c r="CA182" s="174"/>
      <c r="CB182" s="174"/>
      <c r="CC182" s="174"/>
      <c r="CD182" s="174"/>
      <c r="CG182" s="18"/>
      <c r="CH182" s="18"/>
      <c r="CI182" s="18"/>
      <c r="CJ182" s="18"/>
      <c r="CK182" s="18"/>
      <c r="CL182" s="18"/>
      <c r="CP182" s="46"/>
      <c r="CQ182" s="46"/>
      <c r="CR182" s="46"/>
      <c r="CS182" s="130"/>
      <c r="CT182" s="209">
        <f t="shared" si="85"/>
        <v>0</v>
      </c>
      <c r="CU182" s="213">
        <f t="shared" si="85"/>
        <v>0</v>
      </c>
      <c r="CV182" s="209">
        <f t="shared" si="86"/>
        <v>0</v>
      </c>
      <c r="CW182" s="213">
        <f t="shared" si="86"/>
        <v>0</v>
      </c>
      <c r="CX182" s="214">
        <f t="shared" si="87"/>
        <v>0</v>
      </c>
      <c r="CY182" s="215">
        <f t="shared" si="87"/>
        <v>0</v>
      </c>
      <c r="CZ182" s="216" t="str">
        <f>IF(O182&gt;0, ((CT182*#REF!)+(CV182*#REF!)+(CX182*#REF!)),"")</f>
        <v/>
      </c>
      <c r="DA182" s="133"/>
      <c r="DB182" s="209">
        <f t="shared" si="69"/>
        <v>0</v>
      </c>
      <c r="DC182" s="131"/>
      <c r="DD182" s="209">
        <f t="shared" si="70"/>
        <v>0</v>
      </c>
      <c r="DE182" s="131"/>
      <c r="DF182" s="209">
        <f t="shared" si="71"/>
        <v>0</v>
      </c>
      <c r="DG182" s="134"/>
      <c r="DH182" s="216" t="str">
        <f t="shared" si="83"/>
        <v/>
      </c>
      <c r="DI182" s="216" t="e">
        <f t="shared" ref="DI182:DI212" si="88">DH182-BA182</f>
        <v>#VALUE!</v>
      </c>
      <c r="DJ182" s="216">
        <f t="shared" ref="DJ182:DJ216" si="89">DB182-AU182</f>
        <v>0</v>
      </c>
      <c r="DK182" s="40"/>
      <c r="DL182" s="40"/>
      <c r="DM182" s="130"/>
      <c r="DN182" s="217">
        <f t="shared" si="72"/>
        <v>0</v>
      </c>
      <c r="DO182" s="135"/>
      <c r="DP182" s="217">
        <f t="shared" si="73"/>
        <v>0</v>
      </c>
      <c r="DQ182" s="135"/>
      <c r="DR182" s="217">
        <f t="shared" si="74"/>
        <v>0</v>
      </c>
      <c r="DS182" s="136"/>
      <c r="DT182" s="218" t="str">
        <f t="shared" si="84"/>
        <v/>
      </c>
      <c r="DU182" s="218" t="str">
        <f t="shared" ref="DU182:DU213" si="90">IF(O182&gt;0,(DT182-(BM182+BO182+BQ182)),"")</f>
        <v/>
      </c>
      <c r="DV182" s="126"/>
      <c r="DW182" s="127"/>
      <c r="DX182" s="124"/>
      <c r="DY182" s="124"/>
      <c r="DZ182" s="13"/>
      <c r="EA182" s="119"/>
      <c r="EC182" s="120"/>
      <c r="ED182" s="5"/>
      <c r="EE182" s="121"/>
      <c r="EF182" s="5"/>
      <c r="EG182" s="121"/>
      <c r="EH182" s="5"/>
      <c r="EI182" s="119"/>
      <c r="EK182" s="120"/>
      <c r="EL182" s="17">
        <v>0</v>
      </c>
      <c r="EM182" s="137"/>
      <c r="EN182" s="17">
        <v>0</v>
      </c>
      <c r="EO182" s="137"/>
      <c r="EP182" s="17">
        <v>0</v>
      </c>
      <c r="EQ182" s="125"/>
      <c r="ER182" s="126"/>
      <c r="ES182" s="127"/>
      <c r="ET182" s="219">
        <f t="shared" si="75"/>
        <v>0</v>
      </c>
      <c r="EU182" s="125"/>
      <c r="EV182" s="126"/>
      <c r="EW182" s="127"/>
      <c r="EX182" s="220">
        <f>IFERROR((SUM($DN182:DR182)-SUM($BM182:$BQ182)+$DZ182+$ET182)," ")</f>
        <v>0</v>
      </c>
      <c r="EY182" s="119"/>
    </row>
    <row r="183" spans="1:155" ht="5.15" customHeight="1" x14ac:dyDescent="0.35">
      <c r="A183" s="115"/>
      <c r="B183" s="32"/>
      <c r="C183" s="46"/>
      <c r="D183" s="32"/>
      <c r="E183" s="32"/>
      <c r="F183" s="36"/>
      <c r="H183" s="29"/>
      <c r="I183" s="139"/>
      <c r="J183" s="139"/>
      <c r="K183" s="139"/>
      <c r="L183" s="139"/>
      <c r="M183" s="139"/>
      <c r="N183" s="139"/>
      <c r="O183" s="121"/>
      <c r="P183" s="140"/>
      <c r="Q183" s="141"/>
      <c r="R183" s="142"/>
      <c r="S183" s="139"/>
      <c r="T183" s="139"/>
      <c r="U183" s="139"/>
      <c r="V183" s="139"/>
      <c r="W183" s="139"/>
      <c r="X183" s="140"/>
      <c r="Y183" s="141"/>
      <c r="Z183" s="142"/>
      <c r="AA183" s="139"/>
      <c r="AB183" s="139"/>
      <c r="AC183" s="139"/>
      <c r="AD183" s="139"/>
      <c r="AE183" s="139"/>
      <c r="AF183" s="140"/>
      <c r="AG183" s="141"/>
      <c r="AH183" s="142"/>
      <c r="AI183" s="121"/>
      <c r="AJ183" s="139"/>
      <c r="AK183" s="121"/>
      <c r="AL183" s="139"/>
      <c r="AM183" s="121"/>
      <c r="AN183" s="140"/>
      <c r="AO183" s="141"/>
      <c r="AP183" s="142"/>
      <c r="AQ183" s="139"/>
      <c r="AR183" s="140"/>
      <c r="AS183" s="141"/>
      <c r="AT183" s="142"/>
      <c r="AU183" s="121"/>
      <c r="AV183" s="139"/>
      <c r="AW183" s="121"/>
      <c r="AX183" s="139"/>
      <c r="AY183" s="121"/>
      <c r="AZ183" s="139"/>
      <c r="BA183" s="121"/>
      <c r="BB183" s="36"/>
      <c r="BD183" s="29"/>
      <c r="BE183" s="143"/>
      <c r="BF183" s="143"/>
      <c r="BG183" s="143"/>
      <c r="BH183" s="143"/>
      <c r="BI183" s="143"/>
      <c r="BJ183" s="144"/>
      <c r="BK183" s="145"/>
      <c r="BL183" s="146"/>
      <c r="BM183" s="124"/>
      <c r="BN183" s="143"/>
      <c r="BO183" s="124"/>
      <c r="BP183" s="143"/>
      <c r="BQ183" s="124"/>
      <c r="BR183" s="36"/>
      <c r="BU183" s="175"/>
      <c r="BV183" s="175"/>
      <c r="BW183" s="174"/>
      <c r="BX183" s="174"/>
      <c r="BY183" s="174"/>
      <c r="BZ183" s="174"/>
      <c r="CA183" s="174"/>
      <c r="CB183" s="174"/>
      <c r="CC183" s="174"/>
      <c r="CD183" s="176"/>
      <c r="CG183" s="92"/>
      <c r="CH183" s="92"/>
      <c r="CI183" s="92"/>
      <c r="CJ183" s="92"/>
      <c r="CK183" s="92"/>
      <c r="CL183" s="92"/>
      <c r="CP183" s="32"/>
      <c r="CQ183" s="32"/>
      <c r="CR183" s="32"/>
      <c r="CS183" s="74"/>
      <c r="CT183" s="149"/>
      <c r="CU183" s="149"/>
      <c r="CV183" s="149"/>
      <c r="CW183" s="149"/>
      <c r="CX183" s="149"/>
      <c r="CY183" s="134"/>
      <c r="CZ183" s="216" t="str">
        <f>IF(O183&gt;0, ((CT183*#REF!)+(CV183*#REF!)+(CX183*#REF!)),"")</f>
        <v/>
      </c>
      <c r="DA183" s="151"/>
      <c r="DB183" s="149"/>
      <c r="DC183" s="149"/>
      <c r="DD183" s="149"/>
      <c r="DE183" s="149"/>
      <c r="DF183" s="149"/>
      <c r="DG183" s="134"/>
      <c r="DH183" s="40"/>
      <c r="DI183" s="40"/>
      <c r="DJ183" s="40"/>
      <c r="DK183" s="40"/>
      <c r="DL183" s="40"/>
      <c r="DM183" s="74"/>
      <c r="DN183" s="152"/>
      <c r="DO183" s="152"/>
      <c r="DP183" s="152"/>
      <c r="DQ183" s="152"/>
      <c r="DR183" s="152"/>
      <c r="DS183" s="136"/>
      <c r="DT183" s="218" t="str">
        <f t="shared" si="84"/>
        <v/>
      </c>
      <c r="DU183" s="218" t="str">
        <f t="shared" si="90"/>
        <v/>
      </c>
      <c r="DV183" s="145"/>
      <c r="DW183" s="146"/>
      <c r="DX183" s="143"/>
      <c r="DY183" s="143"/>
      <c r="DZ183" s="153"/>
      <c r="EA183" s="36"/>
      <c r="EC183" s="29"/>
      <c r="ED183" s="139"/>
      <c r="EE183" s="139"/>
      <c r="EF183" s="139"/>
      <c r="EG183" s="139"/>
      <c r="EH183" s="139"/>
      <c r="EI183" s="36"/>
      <c r="EK183" s="29"/>
      <c r="EL183" s="143"/>
      <c r="EM183" s="143"/>
      <c r="EN183" s="143"/>
      <c r="EO183" s="143"/>
      <c r="EP183" s="143"/>
      <c r="EQ183" s="144"/>
      <c r="ER183" s="145"/>
      <c r="ES183" s="146"/>
      <c r="ET183" s="163"/>
      <c r="EU183" s="144"/>
      <c r="EV183" s="145"/>
      <c r="EW183" s="146"/>
      <c r="EX183" s="155"/>
      <c r="EY183" s="36"/>
    </row>
    <row r="184" spans="1:155" s="92" customFormat="1" ht="15" customHeight="1" x14ac:dyDescent="0.35">
      <c r="A184" s="118"/>
      <c r="B184" s="46"/>
      <c r="C184" s="243" t="str">
        <f>IF(E184="","",C182+1)</f>
        <v/>
      </c>
      <c r="D184" s="46"/>
      <c r="E184" s="4"/>
      <c r="F184" s="119"/>
      <c r="H184" s="120"/>
      <c r="I184" s="15"/>
      <c r="J184" s="121"/>
      <c r="K184" s="15"/>
      <c r="L184" s="121"/>
      <c r="M184" s="15"/>
      <c r="N184" s="121"/>
      <c r="O184" s="209">
        <f t="shared" si="4"/>
        <v>0</v>
      </c>
      <c r="P184" s="122"/>
      <c r="Q184" s="40"/>
      <c r="R184" s="123"/>
      <c r="S184" s="15"/>
      <c r="T184" s="121"/>
      <c r="U184" s="15"/>
      <c r="V184" s="121"/>
      <c r="W184" s="15"/>
      <c r="X184" s="122"/>
      <c r="Y184" s="40"/>
      <c r="Z184" s="123"/>
      <c r="AA184" s="15"/>
      <c r="AB184" s="121"/>
      <c r="AC184" s="15"/>
      <c r="AD184" s="121"/>
      <c r="AE184" s="15"/>
      <c r="AF184" s="122"/>
      <c r="AG184" s="40"/>
      <c r="AH184" s="123"/>
      <c r="AI184" s="209">
        <f t="shared" si="5"/>
        <v>0</v>
      </c>
      <c r="AJ184" s="121"/>
      <c r="AK184" s="209">
        <f t="shared" si="6"/>
        <v>0</v>
      </c>
      <c r="AL184" s="121"/>
      <c r="AM184" s="209">
        <f>M184-W184+AE184</f>
        <v>0</v>
      </c>
      <c r="AN184" s="122"/>
      <c r="AO184" s="40"/>
      <c r="AP184" s="123"/>
      <c r="AQ184" s="15"/>
      <c r="AR184" s="122"/>
      <c r="AS184" s="40"/>
      <c r="AT184" s="123"/>
      <c r="AU184" s="209">
        <f t="shared" si="68"/>
        <v>0</v>
      </c>
      <c r="AV184" s="121"/>
      <c r="AW184" s="209">
        <f t="shared" si="76"/>
        <v>0</v>
      </c>
      <c r="AX184" s="121"/>
      <c r="AY184" s="209">
        <f t="shared" si="8"/>
        <v>0</v>
      </c>
      <c r="AZ184" s="121"/>
      <c r="BA184" s="209">
        <f>(SUM(AI184,AK184,AM184)-AQ184)</f>
        <v>0</v>
      </c>
      <c r="BB184" s="119"/>
      <c r="BD184" s="120"/>
      <c r="BE184" s="13">
        <v>0</v>
      </c>
      <c r="BF184" s="124"/>
      <c r="BG184" s="13">
        <v>0</v>
      </c>
      <c r="BH184" s="124"/>
      <c r="BI184" s="13">
        <v>0</v>
      </c>
      <c r="BJ184" s="125"/>
      <c r="BK184" s="126"/>
      <c r="BL184" s="127"/>
      <c r="BM184" s="210">
        <f>$BE184*$I184</f>
        <v>0</v>
      </c>
      <c r="BN184" s="124"/>
      <c r="BO184" s="210">
        <f>$BG184*$K184</f>
        <v>0</v>
      </c>
      <c r="BP184" s="124"/>
      <c r="BQ184" s="210">
        <f>$BI184*$M184</f>
        <v>0</v>
      </c>
      <c r="BR184" s="119"/>
      <c r="BU184" s="18"/>
      <c r="BV184" s="18"/>
      <c r="BW184" s="176"/>
      <c r="BX184" s="176"/>
      <c r="BY184" s="176"/>
      <c r="BZ184" s="176"/>
      <c r="CA184" s="176"/>
      <c r="CB184" s="176"/>
      <c r="CC184" s="176"/>
      <c r="CD184" s="177"/>
      <c r="CG184" s="18"/>
      <c r="CH184" s="18"/>
      <c r="CI184" s="18"/>
      <c r="CJ184" s="18"/>
      <c r="CK184" s="18"/>
      <c r="CL184" s="18"/>
      <c r="CP184" s="46"/>
      <c r="CQ184" s="46"/>
      <c r="CR184" s="46"/>
      <c r="CS184" s="130"/>
      <c r="CT184" s="209">
        <f t="shared" si="85"/>
        <v>0</v>
      </c>
      <c r="CU184" s="213">
        <f t="shared" si="85"/>
        <v>0</v>
      </c>
      <c r="CV184" s="209">
        <f t="shared" si="86"/>
        <v>0</v>
      </c>
      <c r="CW184" s="213">
        <f t="shared" si="86"/>
        <v>0</v>
      </c>
      <c r="CX184" s="214">
        <f t="shared" si="87"/>
        <v>0</v>
      </c>
      <c r="CY184" s="215">
        <f t="shared" si="87"/>
        <v>0</v>
      </c>
      <c r="CZ184" s="216" t="str">
        <f>IF(O184&gt;0, ((CT184*#REF!)+(CV184*#REF!)+(CX184*#REF!)),"")</f>
        <v/>
      </c>
      <c r="DA184" s="133"/>
      <c r="DB184" s="209">
        <f t="shared" si="69"/>
        <v>0</v>
      </c>
      <c r="DC184" s="131"/>
      <c r="DD184" s="209">
        <f t="shared" si="70"/>
        <v>0</v>
      </c>
      <c r="DE184" s="131"/>
      <c r="DF184" s="209">
        <f t="shared" si="71"/>
        <v>0</v>
      </c>
      <c r="DG184" s="134"/>
      <c r="DH184" s="216" t="str">
        <f t="shared" si="83"/>
        <v/>
      </c>
      <c r="DI184" s="216" t="e">
        <f t="shared" si="88"/>
        <v>#VALUE!</v>
      </c>
      <c r="DJ184" s="216">
        <f t="shared" si="89"/>
        <v>0</v>
      </c>
      <c r="DK184" s="40"/>
      <c r="DL184" s="40"/>
      <c r="DM184" s="130"/>
      <c r="DN184" s="217">
        <f t="shared" si="72"/>
        <v>0</v>
      </c>
      <c r="DO184" s="135"/>
      <c r="DP184" s="217">
        <f t="shared" si="73"/>
        <v>0</v>
      </c>
      <c r="DQ184" s="135"/>
      <c r="DR184" s="217">
        <f t="shared" si="74"/>
        <v>0</v>
      </c>
      <c r="DS184" s="136"/>
      <c r="DT184" s="218" t="str">
        <f t="shared" si="84"/>
        <v/>
      </c>
      <c r="DU184" s="218" t="str">
        <f t="shared" si="90"/>
        <v/>
      </c>
      <c r="DV184" s="126"/>
      <c r="DW184" s="127"/>
      <c r="DX184" s="124"/>
      <c r="DY184" s="124"/>
      <c r="DZ184" s="13"/>
      <c r="EA184" s="119"/>
      <c r="EC184" s="120"/>
      <c r="ED184" s="5"/>
      <c r="EE184" s="121"/>
      <c r="EF184" s="5"/>
      <c r="EG184" s="121"/>
      <c r="EH184" s="5"/>
      <c r="EI184" s="119"/>
      <c r="EK184" s="120"/>
      <c r="EL184" s="17">
        <v>0</v>
      </c>
      <c r="EM184" s="137"/>
      <c r="EN184" s="17">
        <v>0</v>
      </c>
      <c r="EO184" s="137"/>
      <c r="EP184" s="17">
        <v>0</v>
      </c>
      <c r="EQ184" s="125"/>
      <c r="ER184" s="126"/>
      <c r="ES184" s="127"/>
      <c r="ET184" s="219">
        <f t="shared" si="75"/>
        <v>0</v>
      </c>
      <c r="EU184" s="125"/>
      <c r="EV184" s="126"/>
      <c r="EW184" s="127"/>
      <c r="EX184" s="220">
        <f>IFERROR((SUM($DN184:DR184)-SUM($BM184:$BQ184)+$DZ184+$ET184)," ")</f>
        <v>0</v>
      </c>
      <c r="EY184" s="119"/>
    </row>
    <row r="185" spans="1:155" ht="5.15" customHeight="1" x14ac:dyDescent="0.35">
      <c r="A185" s="115"/>
      <c r="B185" s="32"/>
      <c r="C185" s="46"/>
      <c r="D185" s="32"/>
      <c r="E185" s="32"/>
      <c r="F185" s="36"/>
      <c r="H185" s="29"/>
      <c r="I185" s="139"/>
      <c r="J185" s="139"/>
      <c r="K185" s="139"/>
      <c r="L185" s="139"/>
      <c r="M185" s="139"/>
      <c r="N185" s="139"/>
      <c r="O185" s="121"/>
      <c r="P185" s="140"/>
      <c r="Q185" s="141"/>
      <c r="R185" s="142"/>
      <c r="S185" s="139"/>
      <c r="T185" s="139"/>
      <c r="U185" s="139"/>
      <c r="V185" s="139"/>
      <c r="W185" s="139"/>
      <c r="X185" s="140"/>
      <c r="Y185" s="141"/>
      <c r="Z185" s="142"/>
      <c r="AA185" s="139"/>
      <c r="AB185" s="139"/>
      <c r="AC185" s="139"/>
      <c r="AD185" s="139"/>
      <c r="AE185" s="139"/>
      <c r="AF185" s="140"/>
      <c r="AG185" s="141"/>
      <c r="AH185" s="142"/>
      <c r="AI185" s="121"/>
      <c r="AJ185" s="139"/>
      <c r="AK185" s="121"/>
      <c r="AL185" s="139"/>
      <c r="AM185" s="121"/>
      <c r="AN185" s="140"/>
      <c r="AO185" s="141"/>
      <c r="AP185" s="142"/>
      <c r="AQ185" s="139"/>
      <c r="AR185" s="140"/>
      <c r="AS185" s="141"/>
      <c r="AT185" s="142"/>
      <c r="AU185" s="121"/>
      <c r="AV185" s="139"/>
      <c r="AW185" s="121"/>
      <c r="AX185" s="139"/>
      <c r="AY185" s="121"/>
      <c r="AZ185" s="139"/>
      <c r="BA185" s="121"/>
      <c r="BB185" s="36"/>
      <c r="BD185" s="29"/>
      <c r="BE185" s="143"/>
      <c r="BF185" s="143"/>
      <c r="BG185" s="143"/>
      <c r="BH185" s="143"/>
      <c r="BI185" s="143"/>
      <c r="BJ185" s="144"/>
      <c r="BK185" s="145"/>
      <c r="BL185" s="146"/>
      <c r="BM185" s="124"/>
      <c r="BN185" s="143"/>
      <c r="BO185" s="124"/>
      <c r="BP185" s="143"/>
      <c r="BQ185" s="124"/>
      <c r="BR185" s="36"/>
      <c r="BU185" s="175"/>
      <c r="BV185" s="175"/>
      <c r="BW185" s="177"/>
      <c r="BX185" s="177"/>
      <c r="BY185" s="177"/>
      <c r="BZ185" s="177"/>
      <c r="CA185" s="177"/>
      <c r="CB185" s="177"/>
      <c r="CC185" s="177"/>
      <c r="CG185" s="92"/>
      <c r="CH185" s="92"/>
      <c r="CI185" s="92"/>
      <c r="CJ185" s="92"/>
      <c r="CK185" s="92"/>
      <c r="CL185" s="92"/>
      <c r="CP185" s="32"/>
      <c r="CQ185" s="32"/>
      <c r="CR185" s="32"/>
      <c r="CS185" s="74"/>
      <c r="CT185" s="149"/>
      <c r="CU185" s="149"/>
      <c r="CV185" s="149"/>
      <c r="CW185" s="149"/>
      <c r="CX185" s="149"/>
      <c r="CY185" s="134"/>
      <c r="CZ185" s="216" t="str">
        <f>IF(O185&gt;0, ((CT185*#REF!)+(CV185*#REF!)+(CX185*#REF!)),"")</f>
        <v/>
      </c>
      <c r="DA185" s="151"/>
      <c r="DB185" s="149"/>
      <c r="DC185" s="149"/>
      <c r="DD185" s="149"/>
      <c r="DE185" s="149"/>
      <c r="DF185" s="222">
        <f t="shared" si="71"/>
        <v>0</v>
      </c>
      <c r="DG185" s="134"/>
      <c r="DH185" s="216" t="str">
        <f t="shared" si="83"/>
        <v/>
      </c>
      <c r="DI185" s="216" t="e">
        <f t="shared" si="88"/>
        <v>#VALUE!</v>
      </c>
      <c r="DJ185" s="216">
        <f t="shared" si="89"/>
        <v>0</v>
      </c>
      <c r="DK185" s="40"/>
      <c r="DL185" s="40"/>
      <c r="DM185" s="74"/>
      <c r="DN185" s="152"/>
      <c r="DO185" s="152"/>
      <c r="DP185" s="152"/>
      <c r="DQ185" s="152"/>
      <c r="DR185" s="152"/>
      <c r="DS185" s="136"/>
      <c r="DT185" s="218" t="str">
        <f t="shared" si="84"/>
        <v/>
      </c>
      <c r="DU185" s="218" t="str">
        <f t="shared" si="90"/>
        <v/>
      </c>
      <c r="DV185" s="145"/>
      <c r="DW185" s="146"/>
      <c r="DX185" s="143"/>
      <c r="DY185" s="143"/>
      <c r="DZ185" s="153"/>
      <c r="EA185" s="36"/>
      <c r="EC185" s="29"/>
      <c r="ED185" s="139"/>
      <c r="EE185" s="139"/>
      <c r="EF185" s="139"/>
      <c r="EG185" s="139"/>
      <c r="EH185" s="139"/>
      <c r="EI185" s="36"/>
      <c r="EK185" s="29"/>
      <c r="EL185" s="143"/>
      <c r="EM185" s="143"/>
      <c r="EN185" s="143"/>
      <c r="EO185" s="143"/>
      <c r="EP185" s="143"/>
      <c r="EQ185" s="144"/>
      <c r="ER185" s="145"/>
      <c r="ES185" s="146"/>
      <c r="ET185" s="163"/>
      <c r="EU185" s="144"/>
      <c r="EV185" s="145"/>
      <c r="EW185" s="146"/>
      <c r="EX185" s="155"/>
      <c r="EY185" s="36"/>
    </row>
    <row r="186" spans="1:155" s="92" customFormat="1" ht="15.75" customHeight="1" x14ac:dyDescent="0.35">
      <c r="A186" s="118"/>
      <c r="B186" s="46"/>
      <c r="C186" s="243" t="str">
        <f>IF(E186="","",C184+1)</f>
        <v/>
      </c>
      <c r="D186" s="46"/>
      <c r="E186" s="4"/>
      <c r="F186" s="119"/>
      <c r="H186" s="120"/>
      <c r="I186" s="15"/>
      <c r="J186" s="121"/>
      <c r="K186" s="15"/>
      <c r="L186" s="121"/>
      <c r="M186" s="15"/>
      <c r="N186" s="121"/>
      <c r="O186" s="209">
        <f t="shared" si="4"/>
        <v>0</v>
      </c>
      <c r="P186" s="122"/>
      <c r="Q186" s="40"/>
      <c r="R186" s="123"/>
      <c r="S186" s="15"/>
      <c r="T186" s="121"/>
      <c r="U186" s="15"/>
      <c r="V186" s="121"/>
      <c r="W186" s="15"/>
      <c r="X186" s="122"/>
      <c r="Y186" s="40"/>
      <c r="Z186" s="123"/>
      <c r="AA186" s="15"/>
      <c r="AB186" s="121"/>
      <c r="AC186" s="15"/>
      <c r="AD186" s="121"/>
      <c r="AE186" s="15"/>
      <c r="AF186" s="122"/>
      <c r="AG186" s="40"/>
      <c r="AH186" s="123"/>
      <c r="AI186" s="209">
        <f t="shared" si="5"/>
        <v>0</v>
      </c>
      <c r="AJ186" s="121"/>
      <c r="AK186" s="209">
        <f t="shared" si="6"/>
        <v>0</v>
      </c>
      <c r="AL186" s="121"/>
      <c r="AM186" s="209">
        <f>M186-W186+AE186</f>
        <v>0</v>
      </c>
      <c r="AN186" s="122"/>
      <c r="AO186" s="40"/>
      <c r="AP186" s="123"/>
      <c r="AQ186" s="15"/>
      <c r="AR186" s="122"/>
      <c r="AS186" s="40"/>
      <c r="AT186" s="123"/>
      <c r="AU186" s="209">
        <f t="shared" si="68"/>
        <v>0</v>
      </c>
      <c r="AV186" s="121"/>
      <c r="AW186" s="209">
        <f t="shared" si="76"/>
        <v>0</v>
      </c>
      <c r="AX186" s="121"/>
      <c r="AY186" s="209">
        <f t="shared" si="8"/>
        <v>0</v>
      </c>
      <c r="AZ186" s="121"/>
      <c r="BA186" s="209">
        <f>(SUM(AI186,AK186,AM186)-AQ186)</f>
        <v>0</v>
      </c>
      <c r="BB186" s="119"/>
      <c r="BD186" s="120"/>
      <c r="BE186" s="13">
        <v>0</v>
      </c>
      <c r="BF186" s="124"/>
      <c r="BG186" s="13">
        <v>0</v>
      </c>
      <c r="BH186" s="124"/>
      <c r="BI186" s="13">
        <v>0</v>
      </c>
      <c r="BJ186" s="125"/>
      <c r="BK186" s="126"/>
      <c r="BL186" s="127"/>
      <c r="BM186" s="210">
        <f>$BE186*$I186</f>
        <v>0</v>
      </c>
      <c r="BN186" s="124"/>
      <c r="BO186" s="210">
        <f>$BG186*$K186</f>
        <v>0</v>
      </c>
      <c r="BP186" s="124"/>
      <c r="BQ186" s="210">
        <f>$BI186*$M186</f>
        <v>0</v>
      </c>
      <c r="BR186" s="119"/>
      <c r="BU186" s="18"/>
      <c r="BV186" s="18"/>
      <c r="BW186" s="18"/>
      <c r="BX186" s="18"/>
      <c r="BY186" s="18"/>
      <c r="BZ186" s="18"/>
      <c r="CA186" s="18"/>
      <c r="CB186" s="18"/>
      <c r="CC186" s="18"/>
      <c r="CG186" s="18"/>
      <c r="CH186" s="18"/>
      <c r="CI186" s="18"/>
      <c r="CJ186" s="18"/>
      <c r="CK186" s="18"/>
      <c r="CL186" s="18"/>
      <c r="CP186" s="46"/>
      <c r="CQ186" s="46"/>
      <c r="CR186" s="46"/>
      <c r="CS186" s="130"/>
      <c r="CT186" s="209">
        <f t="shared" si="85"/>
        <v>0</v>
      </c>
      <c r="CU186" s="213">
        <f t="shared" si="85"/>
        <v>0</v>
      </c>
      <c r="CV186" s="209">
        <f t="shared" si="86"/>
        <v>0</v>
      </c>
      <c r="CW186" s="213">
        <f t="shared" si="86"/>
        <v>0</v>
      </c>
      <c r="CX186" s="214">
        <f t="shared" si="87"/>
        <v>0</v>
      </c>
      <c r="CY186" s="215">
        <f t="shared" si="87"/>
        <v>0</v>
      </c>
      <c r="CZ186" s="216" t="str">
        <f>IF(O186&gt;0, ((CT186*#REF!)+(CV186*#REF!)+(CX186*#REF!)),"")</f>
        <v/>
      </c>
      <c r="DA186" s="133"/>
      <c r="DB186" s="209">
        <f t="shared" si="69"/>
        <v>0</v>
      </c>
      <c r="DC186" s="131"/>
      <c r="DD186" s="209">
        <f t="shared" si="70"/>
        <v>0</v>
      </c>
      <c r="DE186" s="131"/>
      <c r="DF186" s="209">
        <f t="shared" si="71"/>
        <v>0</v>
      </c>
      <c r="DG186" s="134"/>
      <c r="DH186" s="216" t="str">
        <f t="shared" si="83"/>
        <v/>
      </c>
      <c r="DI186" s="216" t="e">
        <f t="shared" si="88"/>
        <v>#VALUE!</v>
      </c>
      <c r="DJ186" s="216">
        <f t="shared" si="89"/>
        <v>0</v>
      </c>
      <c r="DK186" s="40"/>
      <c r="DL186" s="40"/>
      <c r="DM186" s="130"/>
      <c r="DN186" s="217">
        <f t="shared" si="72"/>
        <v>0</v>
      </c>
      <c r="DO186" s="135"/>
      <c r="DP186" s="217">
        <f t="shared" si="73"/>
        <v>0</v>
      </c>
      <c r="DQ186" s="135"/>
      <c r="DR186" s="217">
        <f t="shared" si="74"/>
        <v>0</v>
      </c>
      <c r="DS186" s="136"/>
      <c r="DT186" s="218" t="str">
        <f t="shared" si="84"/>
        <v/>
      </c>
      <c r="DU186" s="218" t="str">
        <f t="shared" si="90"/>
        <v/>
      </c>
      <c r="DV186" s="126"/>
      <c r="DW186" s="127"/>
      <c r="DX186" s="124"/>
      <c r="DY186" s="124"/>
      <c r="DZ186" s="13"/>
      <c r="EA186" s="119"/>
      <c r="EC186" s="120"/>
      <c r="ED186" s="5"/>
      <c r="EE186" s="121"/>
      <c r="EF186" s="5"/>
      <c r="EG186" s="121"/>
      <c r="EH186" s="5"/>
      <c r="EI186" s="119"/>
      <c r="EK186" s="120"/>
      <c r="EL186" s="17">
        <v>0</v>
      </c>
      <c r="EM186" s="137"/>
      <c r="EN186" s="17">
        <v>0</v>
      </c>
      <c r="EO186" s="137"/>
      <c r="EP186" s="17">
        <v>0</v>
      </c>
      <c r="EQ186" s="125"/>
      <c r="ER186" s="126"/>
      <c r="ES186" s="127"/>
      <c r="ET186" s="219">
        <f t="shared" si="75"/>
        <v>0</v>
      </c>
      <c r="EU186" s="125"/>
      <c r="EV186" s="126"/>
      <c r="EW186" s="127"/>
      <c r="EX186" s="220">
        <f>IFERROR((SUM($DN186:DR186)-SUM($BM186:$BQ186)+$DZ186+$ET186)," ")</f>
        <v>0</v>
      </c>
      <c r="EY186" s="119"/>
    </row>
    <row r="187" spans="1:155" ht="5.15" customHeight="1" x14ac:dyDescent="0.35">
      <c r="A187" s="115"/>
      <c r="B187" s="32"/>
      <c r="C187" s="46"/>
      <c r="D187" s="32"/>
      <c r="E187" s="32"/>
      <c r="F187" s="36"/>
      <c r="H187" s="29"/>
      <c r="I187" s="139"/>
      <c r="J187" s="139"/>
      <c r="K187" s="139"/>
      <c r="L187" s="139"/>
      <c r="M187" s="139"/>
      <c r="N187" s="139"/>
      <c r="O187" s="121"/>
      <c r="P187" s="140"/>
      <c r="Q187" s="141"/>
      <c r="R187" s="142"/>
      <c r="S187" s="139"/>
      <c r="T187" s="139"/>
      <c r="U187" s="139"/>
      <c r="V187" s="139"/>
      <c r="W187" s="139"/>
      <c r="X187" s="140"/>
      <c r="Y187" s="141"/>
      <c r="Z187" s="142"/>
      <c r="AA187" s="139"/>
      <c r="AB187" s="139"/>
      <c r="AC187" s="139"/>
      <c r="AD187" s="139"/>
      <c r="AE187" s="139"/>
      <c r="AF187" s="140"/>
      <c r="AG187" s="141"/>
      <c r="AH187" s="142"/>
      <c r="AI187" s="121"/>
      <c r="AJ187" s="139"/>
      <c r="AK187" s="121"/>
      <c r="AL187" s="139"/>
      <c r="AM187" s="121"/>
      <c r="AN187" s="140"/>
      <c r="AO187" s="141"/>
      <c r="AP187" s="142"/>
      <c r="AQ187" s="139"/>
      <c r="AR187" s="140"/>
      <c r="AS187" s="141"/>
      <c r="AT187" s="142"/>
      <c r="AU187" s="121"/>
      <c r="AV187" s="139"/>
      <c r="AW187" s="121"/>
      <c r="AX187" s="139"/>
      <c r="AY187" s="121"/>
      <c r="AZ187" s="139"/>
      <c r="BA187" s="121"/>
      <c r="BB187" s="36"/>
      <c r="BD187" s="29"/>
      <c r="BE187" s="143"/>
      <c r="BF187" s="143"/>
      <c r="BG187" s="143"/>
      <c r="BH187" s="143"/>
      <c r="BI187" s="143"/>
      <c r="BJ187" s="144"/>
      <c r="BK187" s="145"/>
      <c r="BL187" s="146"/>
      <c r="BM187" s="124"/>
      <c r="BN187" s="143"/>
      <c r="BO187" s="124"/>
      <c r="BP187" s="143"/>
      <c r="BQ187" s="124"/>
      <c r="BR187" s="36"/>
      <c r="BU187" s="92"/>
      <c r="BV187" s="92"/>
      <c r="BW187" s="92"/>
      <c r="BX187" s="92"/>
      <c r="BY187" s="92"/>
      <c r="BZ187" s="92"/>
      <c r="CA187" s="92"/>
      <c r="CB187" s="92"/>
      <c r="CC187" s="92"/>
      <c r="CG187" s="92"/>
      <c r="CH187" s="92"/>
      <c r="CI187" s="92"/>
      <c r="CJ187" s="92"/>
      <c r="CK187" s="92"/>
      <c r="CL187" s="92"/>
      <c r="CP187" s="32"/>
      <c r="CQ187" s="32"/>
      <c r="CR187" s="32"/>
      <c r="CS187" s="74"/>
      <c r="CT187" s="149"/>
      <c r="CU187" s="149"/>
      <c r="CV187" s="149"/>
      <c r="CW187" s="149"/>
      <c r="CX187" s="149"/>
      <c r="CY187" s="134"/>
      <c r="CZ187" s="216" t="str">
        <f>IF(O187&gt;0, ((CT187*#REF!)+(CV187*#REF!)+(CX187*#REF!)),"")</f>
        <v/>
      </c>
      <c r="DA187" s="151"/>
      <c r="DB187" s="149"/>
      <c r="DC187" s="149"/>
      <c r="DD187" s="149"/>
      <c r="DE187" s="149"/>
      <c r="DF187" s="149"/>
      <c r="DG187" s="134"/>
      <c r="DH187" s="40"/>
      <c r="DI187" s="40"/>
      <c r="DJ187" s="40"/>
      <c r="DK187" s="40"/>
      <c r="DL187" s="40"/>
      <c r="DM187" s="74"/>
      <c r="DN187" s="152"/>
      <c r="DO187" s="152"/>
      <c r="DP187" s="152"/>
      <c r="DQ187" s="152"/>
      <c r="DR187" s="152"/>
      <c r="DS187" s="136"/>
      <c r="DT187" s="218" t="str">
        <f t="shared" si="84"/>
        <v/>
      </c>
      <c r="DU187" s="218" t="str">
        <f t="shared" si="90"/>
        <v/>
      </c>
      <c r="DV187" s="145"/>
      <c r="DW187" s="146"/>
      <c r="DX187" s="143"/>
      <c r="DY187" s="143"/>
      <c r="DZ187" s="153"/>
      <c r="EA187" s="36"/>
      <c r="EC187" s="29"/>
      <c r="ED187" s="139"/>
      <c r="EE187" s="139"/>
      <c r="EF187" s="139"/>
      <c r="EG187" s="139"/>
      <c r="EH187" s="139"/>
      <c r="EI187" s="36"/>
      <c r="EK187" s="29"/>
      <c r="EL187" s="143"/>
      <c r="EM187" s="143"/>
      <c r="EN187" s="143"/>
      <c r="EO187" s="143"/>
      <c r="EP187" s="143"/>
      <c r="EQ187" s="144"/>
      <c r="ER187" s="145"/>
      <c r="ES187" s="146"/>
      <c r="ET187" s="163"/>
      <c r="EU187" s="144"/>
      <c r="EV187" s="145"/>
      <c r="EW187" s="146"/>
      <c r="EX187" s="155"/>
      <c r="EY187" s="36"/>
    </row>
    <row r="188" spans="1:155" s="92" customFormat="1" ht="15.75" customHeight="1" x14ac:dyDescent="0.35">
      <c r="A188" s="118"/>
      <c r="B188" s="46"/>
      <c r="C188" s="243" t="str">
        <f>IF(E188="","",C186+1)</f>
        <v/>
      </c>
      <c r="D188" s="46"/>
      <c r="E188" s="4"/>
      <c r="F188" s="119"/>
      <c r="H188" s="120"/>
      <c r="I188" s="15"/>
      <c r="J188" s="121"/>
      <c r="K188" s="15"/>
      <c r="L188" s="121"/>
      <c r="M188" s="15"/>
      <c r="N188" s="121"/>
      <c r="O188" s="209">
        <f t="shared" si="4"/>
        <v>0</v>
      </c>
      <c r="P188" s="122"/>
      <c r="Q188" s="40"/>
      <c r="R188" s="123"/>
      <c r="S188" s="15"/>
      <c r="T188" s="121"/>
      <c r="U188" s="15"/>
      <c r="V188" s="121"/>
      <c r="W188" s="15"/>
      <c r="X188" s="122"/>
      <c r="Y188" s="40"/>
      <c r="Z188" s="123"/>
      <c r="AA188" s="15"/>
      <c r="AB188" s="121"/>
      <c r="AC188" s="15"/>
      <c r="AD188" s="121"/>
      <c r="AE188" s="15"/>
      <c r="AF188" s="122"/>
      <c r="AG188" s="40"/>
      <c r="AH188" s="123"/>
      <c r="AI188" s="209">
        <f t="shared" si="5"/>
        <v>0</v>
      </c>
      <c r="AJ188" s="121"/>
      <c r="AK188" s="209">
        <f t="shared" si="6"/>
        <v>0</v>
      </c>
      <c r="AL188" s="121"/>
      <c r="AM188" s="209">
        <f>M188-W188+AE188</f>
        <v>0</v>
      </c>
      <c r="AN188" s="122"/>
      <c r="AO188" s="40"/>
      <c r="AP188" s="123"/>
      <c r="AQ188" s="15"/>
      <c r="AR188" s="122"/>
      <c r="AS188" s="40"/>
      <c r="AT188" s="123"/>
      <c r="AU188" s="209">
        <f t="shared" si="68"/>
        <v>0</v>
      </c>
      <c r="AV188" s="121"/>
      <c r="AW188" s="209">
        <f t="shared" si="76"/>
        <v>0</v>
      </c>
      <c r="AX188" s="121"/>
      <c r="AY188" s="209">
        <f t="shared" si="8"/>
        <v>0</v>
      </c>
      <c r="AZ188" s="121"/>
      <c r="BA188" s="209">
        <f>(SUM(AI188,AK188,AM188)-AQ188)</f>
        <v>0</v>
      </c>
      <c r="BB188" s="119"/>
      <c r="BD188" s="120"/>
      <c r="BE188" s="13">
        <v>0</v>
      </c>
      <c r="BF188" s="124"/>
      <c r="BG188" s="13">
        <v>0</v>
      </c>
      <c r="BH188" s="124"/>
      <c r="BI188" s="13">
        <v>0</v>
      </c>
      <c r="BJ188" s="125"/>
      <c r="BK188" s="126"/>
      <c r="BL188" s="127"/>
      <c r="BM188" s="210">
        <f>$BE188*$I188</f>
        <v>0</v>
      </c>
      <c r="BN188" s="124"/>
      <c r="BO188" s="210">
        <f>$BG188*$K188</f>
        <v>0</v>
      </c>
      <c r="BP188" s="124"/>
      <c r="BQ188" s="210">
        <f>$BI188*$M188</f>
        <v>0</v>
      </c>
      <c r="BR188" s="119"/>
      <c r="BU188" s="18"/>
      <c r="BV188" s="18"/>
      <c r="BW188" s="18"/>
      <c r="BX188" s="18"/>
      <c r="BY188" s="18"/>
      <c r="BZ188" s="18"/>
      <c r="CA188" s="18"/>
      <c r="CB188" s="18"/>
      <c r="CC188" s="18"/>
      <c r="CG188" s="18"/>
      <c r="CH188" s="18"/>
      <c r="CI188" s="18"/>
      <c r="CJ188" s="18"/>
      <c r="CK188" s="18"/>
      <c r="CL188" s="18"/>
      <c r="CP188" s="46"/>
      <c r="CQ188" s="46"/>
      <c r="CR188" s="46"/>
      <c r="CS188" s="130"/>
      <c r="CT188" s="209">
        <f t="shared" si="85"/>
        <v>0</v>
      </c>
      <c r="CU188" s="213">
        <f t="shared" si="85"/>
        <v>0</v>
      </c>
      <c r="CV188" s="209">
        <f t="shared" si="86"/>
        <v>0</v>
      </c>
      <c r="CW188" s="213">
        <f t="shared" si="86"/>
        <v>0</v>
      </c>
      <c r="CX188" s="214">
        <f t="shared" si="87"/>
        <v>0</v>
      </c>
      <c r="CY188" s="215">
        <f t="shared" si="87"/>
        <v>0</v>
      </c>
      <c r="CZ188" s="216" t="str">
        <f>IF(O188&gt;0, ((CT188*#REF!)+(CV188*#REF!)+(CX188*#REF!)),"")</f>
        <v/>
      </c>
      <c r="DA188" s="133"/>
      <c r="DB188" s="209">
        <f t="shared" si="69"/>
        <v>0</v>
      </c>
      <c r="DC188" s="131"/>
      <c r="DD188" s="209">
        <f t="shared" si="70"/>
        <v>0</v>
      </c>
      <c r="DE188" s="131"/>
      <c r="DF188" s="209">
        <f t="shared" si="71"/>
        <v>0</v>
      </c>
      <c r="DG188" s="134"/>
      <c r="DH188" s="216" t="str">
        <f t="shared" si="83"/>
        <v/>
      </c>
      <c r="DI188" s="216" t="e">
        <f t="shared" si="88"/>
        <v>#VALUE!</v>
      </c>
      <c r="DJ188" s="216">
        <f t="shared" si="89"/>
        <v>0</v>
      </c>
      <c r="DK188" s="40"/>
      <c r="DL188" s="40"/>
      <c r="DM188" s="130"/>
      <c r="DN188" s="217">
        <f t="shared" si="72"/>
        <v>0</v>
      </c>
      <c r="DO188" s="135"/>
      <c r="DP188" s="217">
        <f t="shared" si="73"/>
        <v>0</v>
      </c>
      <c r="DQ188" s="135"/>
      <c r="DR188" s="217">
        <f t="shared" si="74"/>
        <v>0</v>
      </c>
      <c r="DS188" s="136"/>
      <c r="DT188" s="218" t="str">
        <f t="shared" si="84"/>
        <v/>
      </c>
      <c r="DU188" s="218" t="str">
        <f t="shared" si="90"/>
        <v/>
      </c>
      <c r="DV188" s="126"/>
      <c r="DW188" s="127"/>
      <c r="DX188" s="124"/>
      <c r="DY188" s="124"/>
      <c r="DZ188" s="13"/>
      <c r="EA188" s="119"/>
      <c r="EC188" s="120"/>
      <c r="ED188" s="5"/>
      <c r="EE188" s="121"/>
      <c r="EF188" s="5"/>
      <c r="EG188" s="121"/>
      <c r="EH188" s="5"/>
      <c r="EI188" s="119"/>
      <c r="EK188" s="120"/>
      <c r="EL188" s="17">
        <v>0</v>
      </c>
      <c r="EM188" s="137"/>
      <c r="EN188" s="17">
        <v>0</v>
      </c>
      <c r="EO188" s="137"/>
      <c r="EP188" s="17">
        <v>0</v>
      </c>
      <c r="EQ188" s="125"/>
      <c r="ER188" s="126"/>
      <c r="ES188" s="127"/>
      <c r="ET188" s="219">
        <f t="shared" si="75"/>
        <v>0</v>
      </c>
      <c r="EU188" s="125"/>
      <c r="EV188" s="126"/>
      <c r="EW188" s="127"/>
      <c r="EX188" s="220">
        <f>IFERROR((SUM($DN188:DR188)-SUM($BM188:$BQ188)+$DZ188+$ET188)," ")</f>
        <v>0</v>
      </c>
      <c r="EY188" s="119"/>
    </row>
    <row r="189" spans="1:155" ht="5.15" customHeight="1" x14ac:dyDescent="0.35">
      <c r="A189" s="115"/>
      <c r="B189" s="32"/>
      <c r="C189" s="46"/>
      <c r="D189" s="32"/>
      <c r="E189" s="32"/>
      <c r="F189" s="36"/>
      <c r="H189" s="29"/>
      <c r="I189" s="139"/>
      <c r="J189" s="139"/>
      <c r="K189" s="139"/>
      <c r="L189" s="139"/>
      <c r="M189" s="139"/>
      <c r="N189" s="139"/>
      <c r="O189" s="121"/>
      <c r="P189" s="140"/>
      <c r="Q189" s="141"/>
      <c r="R189" s="142"/>
      <c r="S189" s="139"/>
      <c r="T189" s="139"/>
      <c r="U189" s="139"/>
      <c r="V189" s="139"/>
      <c r="W189" s="139"/>
      <c r="X189" s="140"/>
      <c r="Y189" s="141"/>
      <c r="Z189" s="142"/>
      <c r="AA189" s="139"/>
      <c r="AB189" s="139"/>
      <c r="AC189" s="139"/>
      <c r="AD189" s="139"/>
      <c r="AE189" s="139"/>
      <c r="AF189" s="140"/>
      <c r="AG189" s="141"/>
      <c r="AH189" s="142"/>
      <c r="AI189" s="121"/>
      <c r="AJ189" s="139"/>
      <c r="AK189" s="121"/>
      <c r="AL189" s="139"/>
      <c r="AM189" s="121"/>
      <c r="AN189" s="140"/>
      <c r="AO189" s="141"/>
      <c r="AP189" s="142"/>
      <c r="AQ189" s="139"/>
      <c r="AR189" s="140"/>
      <c r="AS189" s="141"/>
      <c r="AT189" s="142"/>
      <c r="AU189" s="121"/>
      <c r="AV189" s="139"/>
      <c r="AW189" s="121"/>
      <c r="AX189" s="139"/>
      <c r="AY189" s="121"/>
      <c r="AZ189" s="139"/>
      <c r="BA189" s="121"/>
      <c r="BB189" s="36"/>
      <c r="BD189" s="29"/>
      <c r="BE189" s="143"/>
      <c r="BF189" s="143"/>
      <c r="BG189" s="143"/>
      <c r="BH189" s="143"/>
      <c r="BI189" s="143"/>
      <c r="BJ189" s="144"/>
      <c r="BK189" s="145"/>
      <c r="BL189" s="146"/>
      <c r="BM189" s="124"/>
      <c r="BN189" s="143"/>
      <c r="BO189" s="124"/>
      <c r="BP189" s="143"/>
      <c r="BQ189" s="124"/>
      <c r="BR189" s="36"/>
      <c r="BU189" s="92"/>
      <c r="BV189" s="92"/>
      <c r="BW189" s="93"/>
      <c r="BX189" s="93"/>
      <c r="BY189" s="93"/>
      <c r="BZ189" s="93"/>
      <c r="CA189" s="178"/>
      <c r="CB189" s="178"/>
      <c r="CC189" s="92"/>
      <c r="CG189" s="92"/>
      <c r="CH189" s="92"/>
      <c r="CI189" s="92"/>
      <c r="CJ189" s="92"/>
      <c r="CK189" s="92"/>
      <c r="CL189" s="92"/>
      <c r="CP189" s="32"/>
      <c r="CQ189" s="32"/>
      <c r="CR189" s="32"/>
      <c r="CS189" s="74"/>
      <c r="CT189" s="149"/>
      <c r="CU189" s="149"/>
      <c r="CV189" s="149"/>
      <c r="CW189" s="149"/>
      <c r="CX189" s="149"/>
      <c r="CY189" s="134"/>
      <c r="CZ189" s="216" t="str">
        <f>IF(O189&gt;0, ((CT189*#REF!)+(CV189*#REF!)+(CX189*#REF!)),"")</f>
        <v/>
      </c>
      <c r="DA189" s="151"/>
      <c r="DB189" s="149"/>
      <c r="DC189" s="149"/>
      <c r="DD189" s="149"/>
      <c r="DE189" s="149"/>
      <c r="DF189" s="149"/>
      <c r="DG189" s="134"/>
      <c r="DH189" s="40"/>
      <c r="DI189" s="40"/>
      <c r="DJ189" s="40"/>
      <c r="DK189" s="40"/>
      <c r="DL189" s="40"/>
      <c r="DM189" s="74"/>
      <c r="DN189" s="152"/>
      <c r="DO189" s="152"/>
      <c r="DP189" s="152"/>
      <c r="DQ189" s="152"/>
      <c r="DR189" s="152"/>
      <c r="DS189" s="136"/>
      <c r="DT189" s="218" t="str">
        <f t="shared" si="84"/>
        <v/>
      </c>
      <c r="DU189" s="218" t="str">
        <f t="shared" si="90"/>
        <v/>
      </c>
      <c r="DV189" s="145"/>
      <c r="DW189" s="146"/>
      <c r="DX189" s="143"/>
      <c r="DY189" s="143"/>
      <c r="DZ189" s="153"/>
      <c r="EA189" s="36"/>
      <c r="EC189" s="29"/>
      <c r="ED189" s="139"/>
      <c r="EE189" s="139"/>
      <c r="EF189" s="139"/>
      <c r="EG189" s="139"/>
      <c r="EH189" s="139"/>
      <c r="EI189" s="36"/>
      <c r="EK189" s="29"/>
      <c r="EL189" s="143"/>
      <c r="EM189" s="143"/>
      <c r="EN189" s="143"/>
      <c r="EO189" s="143"/>
      <c r="EP189" s="143"/>
      <c r="EQ189" s="144"/>
      <c r="ER189" s="145"/>
      <c r="ES189" s="146"/>
      <c r="ET189" s="163"/>
      <c r="EU189" s="144"/>
      <c r="EV189" s="145"/>
      <c r="EW189" s="146"/>
      <c r="EX189" s="155"/>
      <c r="EY189" s="36"/>
    </row>
    <row r="190" spans="1:155" s="92" customFormat="1" x14ac:dyDescent="0.35">
      <c r="A190" s="118"/>
      <c r="B190" s="46"/>
      <c r="C190" s="243" t="str">
        <f>IF(E190="","",C188+1)</f>
        <v/>
      </c>
      <c r="D190" s="46"/>
      <c r="E190" s="4"/>
      <c r="F190" s="119"/>
      <c r="H190" s="120"/>
      <c r="I190" s="15"/>
      <c r="J190" s="121"/>
      <c r="K190" s="15"/>
      <c r="L190" s="121"/>
      <c r="M190" s="15"/>
      <c r="N190" s="121"/>
      <c r="O190" s="209">
        <f t="shared" si="4"/>
        <v>0</v>
      </c>
      <c r="P190" s="122"/>
      <c r="Q190" s="40"/>
      <c r="R190" s="123"/>
      <c r="S190" s="15"/>
      <c r="T190" s="121"/>
      <c r="U190" s="15"/>
      <c r="V190" s="121"/>
      <c r="W190" s="15"/>
      <c r="X190" s="122"/>
      <c r="Y190" s="40"/>
      <c r="Z190" s="123"/>
      <c r="AA190" s="15"/>
      <c r="AB190" s="121"/>
      <c r="AC190" s="15"/>
      <c r="AD190" s="121"/>
      <c r="AE190" s="15"/>
      <c r="AF190" s="122"/>
      <c r="AG190" s="40"/>
      <c r="AH190" s="123"/>
      <c r="AI190" s="209">
        <f t="shared" si="5"/>
        <v>0</v>
      </c>
      <c r="AJ190" s="121"/>
      <c r="AK190" s="209">
        <f t="shared" si="6"/>
        <v>0</v>
      </c>
      <c r="AL190" s="121"/>
      <c r="AM190" s="209">
        <f>M190-W190+AE190</f>
        <v>0</v>
      </c>
      <c r="AN190" s="122"/>
      <c r="AO190" s="40"/>
      <c r="AP190" s="123"/>
      <c r="AQ190" s="15"/>
      <c r="AR190" s="122"/>
      <c r="AS190" s="40"/>
      <c r="AT190" s="123"/>
      <c r="AU190" s="209">
        <f t="shared" si="68"/>
        <v>0</v>
      </c>
      <c r="AV190" s="121"/>
      <c r="AW190" s="209">
        <f t="shared" si="76"/>
        <v>0</v>
      </c>
      <c r="AX190" s="121"/>
      <c r="AY190" s="209">
        <f t="shared" si="8"/>
        <v>0</v>
      </c>
      <c r="AZ190" s="121"/>
      <c r="BA190" s="209">
        <f>(SUM(AI190,AK190,AM190)-AQ190)</f>
        <v>0</v>
      </c>
      <c r="BB190" s="119"/>
      <c r="BD190" s="120"/>
      <c r="BE190" s="13">
        <v>0</v>
      </c>
      <c r="BF190" s="124"/>
      <c r="BG190" s="13">
        <v>0</v>
      </c>
      <c r="BH190" s="124"/>
      <c r="BI190" s="13">
        <v>0</v>
      </c>
      <c r="BJ190" s="125"/>
      <c r="BK190" s="126"/>
      <c r="BL190" s="127"/>
      <c r="BM190" s="210">
        <f>$BE190*$I190</f>
        <v>0</v>
      </c>
      <c r="BN190" s="124"/>
      <c r="BO190" s="210">
        <f>$BG190*$K190</f>
        <v>0</v>
      </c>
      <c r="BP190" s="124"/>
      <c r="BQ190" s="210">
        <f>$BI190*$M190</f>
        <v>0</v>
      </c>
      <c r="BR190" s="119"/>
      <c r="BU190" s="18"/>
      <c r="BV190" s="18"/>
      <c r="BW190" s="18"/>
      <c r="BX190" s="18"/>
      <c r="BY190" s="18"/>
      <c r="BZ190" s="18"/>
      <c r="CA190" s="18"/>
      <c r="CB190" s="18"/>
      <c r="CC190" s="18"/>
      <c r="CG190" s="18"/>
      <c r="CH190" s="18"/>
      <c r="CI190" s="18"/>
      <c r="CJ190" s="18"/>
      <c r="CK190" s="18"/>
      <c r="CL190" s="18"/>
      <c r="CP190" s="46"/>
      <c r="CQ190" s="46"/>
      <c r="CR190" s="46"/>
      <c r="CS190" s="130"/>
      <c r="CT190" s="209">
        <f t="shared" si="85"/>
        <v>0</v>
      </c>
      <c r="CU190" s="213">
        <f t="shared" si="85"/>
        <v>0</v>
      </c>
      <c r="CV190" s="209">
        <f t="shared" si="86"/>
        <v>0</v>
      </c>
      <c r="CW190" s="213">
        <f t="shared" si="86"/>
        <v>0</v>
      </c>
      <c r="CX190" s="214">
        <f t="shared" si="87"/>
        <v>0</v>
      </c>
      <c r="CY190" s="215">
        <f t="shared" si="87"/>
        <v>0</v>
      </c>
      <c r="CZ190" s="216" t="str">
        <f>IF(O190&gt;0, ((CT190*#REF!)+(CV190*#REF!)+(CX190*#REF!)),"")</f>
        <v/>
      </c>
      <c r="DA190" s="133"/>
      <c r="DB190" s="209">
        <f t="shared" si="69"/>
        <v>0</v>
      </c>
      <c r="DC190" s="131"/>
      <c r="DD190" s="209">
        <f t="shared" si="70"/>
        <v>0</v>
      </c>
      <c r="DE190" s="131"/>
      <c r="DF190" s="209">
        <f t="shared" si="71"/>
        <v>0</v>
      </c>
      <c r="DG190" s="134"/>
      <c r="DH190" s="216" t="str">
        <f t="shared" si="83"/>
        <v/>
      </c>
      <c r="DI190" s="216" t="e">
        <f t="shared" si="88"/>
        <v>#VALUE!</v>
      </c>
      <c r="DJ190" s="216">
        <f t="shared" si="89"/>
        <v>0</v>
      </c>
      <c r="DK190" s="40"/>
      <c r="DL190" s="40"/>
      <c r="DM190" s="130"/>
      <c r="DN190" s="217">
        <f t="shared" si="72"/>
        <v>0</v>
      </c>
      <c r="DO190" s="135"/>
      <c r="DP190" s="217">
        <f t="shared" si="73"/>
        <v>0</v>
      </c>
      <c r="DQ190" s="135"/>
      <c r="DR190" s="217">
        <f t="shared" si="74"/>
        <v>0</v>
      </c>
      <c r="DS190" s="136"/>
      <c r="DT190" s="218" t="str">
        <f t="shared" si="84"/>
        <v/>
      </c>
      <c r="DU190" s="218" t="str">
        <f t="shared" si="90"/>
        <v/>
      </c>
      <c r="DV190" s="126"/>
      <c r="DW190" s="127"/>
      <c r="DX190" s="124"/>
      <c r="DY190" s="124"/>
      <c r="DZ190" s="13"/>
      <c r="EA190" s="119"/>
      <c r="EC190" s="120"/>
      <c r="ED190" s="5"/>
      <c r="EE190" s="121"/>
      <c r="EF190" s="5"/>
      <c r="EG190" s="121"/>
      <c r="EH190" s="5"/>
      <c r="EI190" s="119"/>
      <c r="EK190" s="120"/>
      <c r="EL190" s="17">
        <v>0</v>
      </c>
      <c r="EM190" s="137"/>
      <c r="EN190" s="17">
        <v>0</v>
      </c>
      <c r="EO190" s="137"/>
      <c r="EP190" s="17">
        <v>0</v>
      </c>
      <c r="EQ190" s="125"/>
      <c r="ER190" s="126"/>
      <c r="ES190" s="127"/>
      <c r="ET190" s="219">
        <f t="shared" si="75"/>
        <v>0</v>
      </c>
      <c r="EU190" s="125"/>
      <c r="EV190" s="126"/>
      <c r="EW190" s="127"/>
      <c r="EX190" s="220">
        <f>IFERROR((SUM($DN190:DR190)-SUM($BM190:$BQ190)+$DZ190+$ET190)," ")</f>
        <v>0</v>
      </c>
      <c r="EY190" s="119"/>
    </row>
    <row r="191" spans="1:155" ht="5.15" customHeight="1" x14ac:dyDescent="0.35">
      <c r="A191" s="115"/>
      <c r="B191" s="32"/>
      <c r="C191" s="46"/>
      <c r="D191" s="32"/>
      <c r="E191" s="32"/>
      <c r="F191" s="36"/>
      <c r="H191" s="29"/>
      <c r="I191" s="139"/>
      <c r="J191" s="139"/>
      <c r="K191" s="139"/>
      <c r="L191" s="139"/>
      <c r="M191" s="139"/>
      <c r="N191" s="139"/>
      <c r="O191" s="121"/>
      <c r="P191" s="140"/>
      <c r="Q191" s="141"/>
      <c r="R191" s="142"/>
      <c r="S191" s="139"/>
      <c r="T191" s="139"/>
      <c r="U191" s="139"/>
      <c r="V191" s="139"/>
      <c r="W191" s="139"/>
      <c r="X191" s="140"/>
      <c r="Y191" s="141"/>
      <c r="Z191" s="142"/>
      <c r="AA191" s="139"/>
      <c r="AB191" s="139"/>
      <c r="AC191" s="139"/>
      <c r="AD191" s="139"/>
      <c r="AE191" s="139"/>
      <c r="AF191" s="140"/>
      <c r="AG191" s="141"/>
      <c r="AH191" s="142"/>
      <c r="AI191" s="121"/>
      <c r="AJ191" s="139"/>
      <c r="AK191" s="121"/>
      <c r="AL191" s="139"/>
      <c r="AM191" s="121"/>
      <c r="AN191" s="140"/>
      <c r="AO191" s="141"/>
      <c r="AP191" s="142"/>
      <c r="AQ191" s="139"/>
      <c r="AR191" s="140"/>
      <c r="AS191" s="141"/>
      <c r="AT191" s="142"/>
      <c r="AU191" s="121"/>
      <c r="AV191" s="139"/>
      <c r="AW191" s="121"/>
      <c r="AX191" s="139"/>
      <c r="AY191" s="121"/>
      <c r="AZ191" s="139"/>
      <c r="BA191" s="121"/>
      <c r="BB191" s="36"/>
      <c r="BD191" s="29"/>
      <c r="BE191" s="143"/>
      <c r="BF191" s="143"/>
      <c r="BG191" s="143"/>
      <c r="BH191" s="143"/>
      <c r="BI191" s="143"/>
      <c r="BJ191" s="144"/>
      <c r="BK191" s="145"/>
      <c r="BL191" s="146"/>
      <c r="BM191" s="124"/>
      <c r="BN191" s="143"/>
      <c r="BO191" s="124"/>
      <c r="BP191" s="143"/>
      <c r="BQ191" s="124"/>
      <c r="BR191" s="36"/>
      <c r="BU191" s="92"/>
      <c r="BV191" s="92"/>
      <c r="BW191" s="92"/>
      <c r="BX191" s="92"/>
      <c r="BY191" s="92"/>
      <c r="BZ191" s="92"/>
      <c r="CA191" s="92"/>
      <c r="CB191" s="92"/>
      <c r="CC191" s="92"/>
      <c r="CG191" s="92"/>
      <c r="CH191" s="92"/>
      <c r="CI191" s="92"/>
      <c r="CJ191" s="92"/>
      <c r="CK191" s="92"/>
      <c r="CL191" s="92"/>
      <c r="CP191" s="32"/>
      <c r="CQ191" s="32"/>
      <c r="CR191" s="32"/>
      <c r="CS191" s="74"/>
      <c r="CT191" s="149"/>
      <c r="CU191" s="149"/>
      <c r="CV191" s="149"/>
      <c r="CW191" s="149"/>
      <c r="CX191" s="149"/>
      <c r="CY191" s="134"/>
      <c r="CZ191" s="216" t="str">
        <f>IF(O191&gt;0, ((CT191*#REF!)+(CV191*#REF!)+(CX191*#REF!)),"")</f>
        <v/>
      </c>
      <c r="DA191" s="151"/>
      <c r="DB191" s="149"/>
      <c r="DC191" s="149"/>
      <c r="DD191" s="149"/>
      <c r="DE191" s="149"/>
      <c r="DF191" s="149"/>
      <c r="DG191" s="134"/>
      <c r="DH191" s="40"/>
      <c r="DI191" s="40"/>
      <c r="DJ191" s="40"/>
      <c r="DK191" s="40"/>
      <c r="DL191" s="40"/>
      <c r="DM191" s="74"/>
      <c r="DN191" s="152"/>
      <c r="DO191" s="152"/>
      <c r="DP191" s="152"/>
      <c r="DQ191" s="152"/>
      <c r="DR191" s="152"/>
      <c r="DS191" s="136"/>
      <c r="DT191" s="218" t="str">
        <f t="shared" si="84"/>
        <v/>
      </c>
      <c r="DU191" s="218" t="str">
        <f t="shared" si="90"/>
        <v/>
      </c>
      <c r="DV191" s="145"/>
      <c r="DW191" s="146"/>
      <c r="DX191" s="143"/>
      <c r="DY191" s="143"/>
      <c r="DZ191" s="153"/>
      <c r="EA191" s="36"/>
      <c r="EC191" s="29"/>
      <c r="ED191" s="139"/>
      <c r="EE191" s="139"/>
      <c r="EF191" s="139"/>
      <c r="EG191" s="139"/>
      <c r="EH191" s="139"/>
      <c r="EI191" s="36"/>
      <c r="EK191" s="29"/>
      <c r="EL191" s="143"/>
      <c r="EM191" s="143"/>
      <c r="EN191" s="143"/>
      <c r="EO191" s="143"/>
      <c r="EP191" s="143"/>
      <c r="EQ191" s="144"/>
      <c r="ER191" s="145"/>
      <c r="ES191" s="146"/>
      <c r="ET191" s="163"/>
      <c r="EU191" s="144"/>
      <c r="EV191" s="145"/>
      <c r="EW191" s="146"/>
      <c r="EX191" s="155"/>
      <c r="EY191" s="36"/>
    </row>
    <row r="192" spans="1:155" s="92" customFormat="1" x14ac:dyDescent="0.35">
      <c r="A192" s="118"/>
      <c r="B192" s="46"/>
      <c r="C192" s="243" t="str">
        <f>IF(E192="","",C190+1)</f>
        <v/>
      </c>
      <c r="D192" s="46"/>
      <c r="E192" s="4"/>
      <c r="F192" s="119"/>
      <c r="H192" s="120"/>
      <c r="I192" s="15"/>
      <c r="J192" s="121"/>
      <c r="K192" s="15"/>
      <c r="L192" s="121"/>
      <c r="M192" s="15"/>
      <c r="N192" s="121"/>
      <c r="O192" s="209">
        <f t="shared" si="4"/>
        <v>0</v>
      </c>
      <c r="P192" s="122"/>
      <c r="Q192" s="40"/>
      <c r="R192" s="123"/>
      <c r="S192" s="15"/>
      <c r="T192" s="121"/>
      <c r="U192" s="15"/>
      <c r="V192" s="121"/>
      <c r="W192" s="15"/>
      <c r="X192" s="122"/>
      <c r="Y192" s="40"/>
      <c r="Z192" s="123"/>
      <c r="AA192" s="15"/>
      <c r="AB192" s="121"/>
      <c r="AC192" s="15"/>
      <c r="AD192" s="121"/>
      <c r="AE192" s="15"/>
      <c r="AF192" s="122"/>
      <c r="AG192" s="40"/>
      <c r="AH192" s="123"/>
      <c r="AI192" s="209">
        <f t="shared" si="5"/>
        <v>0</v>
      </c>
      <c r="AJ192" s="121"/>
      <c r="AK192" s="209">
        <f t="shared" si="6"/>
        <v>0</v>
      </c>
      <c r="AL192" s="121"/>
      <c r="AM192" s="209">
        <f>M192-W192+AE192</f>
        <v>0</v>
      </c>
      <c r="AN192" s="122"/>
      <c r="AO192" s="40"/>
      <c r="AP192" s="123"/>
      <c r="AQ192" s="15"/>
      <c r="AR192" s="122"/>
      <c r="AS192" s="40"/>
      <c r="AT192" s="123"/>
      <c r="AU192" s="209">
        <f t="shared" si="68"/>
        <v>0</v>
      </c>
      <c r="AV192" s="121"/>
      <c r="AW192" s="209">
        <f t="shared" si="76"/>
        <v>0</v>
      </c>
      <c r="AX192" s="121"/>
      <c r="AY192" s="209">
        <f t="shared" si="8"/>
        <v>0</v>
      </c>
      <c r="AZ192" s="121"/>
      <c r="BA192" s="209">
        <f>(SUM(AI192,AK192,AM192)-AQ192)</f>
        <v>0</v>
      </c>
      <c r="BB192" s="119"/>
      <c r="BD192" s="120"/>
      <c r="BE192" s="13">
        <v>0</v>
      </c>
      <c r="BF192" s="124"/>
      <c r="BG192" s="13">
        <v>0</v>
      </c>
      <c r="BH192" s="124"/>
      <c r="BI192" s="13">
        <v>0</v>
      </c>
      <c r="BJ192" s="125"/>
      <c r="BK192" s="126"/>
      <c r="BL192" s="127"/>
      <c r="BM192" s="210">
        <f>$BE192*$I192</f>
        <v>0</v>
      </c>
      <c r="BN192" s="124"/>
      <c r="BO192" s="210">
        <f>$BG192*$K192</f>
        <v>0</v>
      </c>
      <c r="BP192" s="124"/>
      <c r="BQ192" s="210">
        <f>$BI192*$M192</f>
        <v>0</v>
      </c>
      <c r="BR192" s="119"/>
      <c r="BU192" s="18"/>
      <c r="BV192" s="18"/>
      <c r="BW192" s="18"/>
      <c r="BX192" s="18"/>
      <c r="BY192" s="18"/>
      <c r="BZ192" s="18"/>
      <c r="CA192" s="18"/>
      <c r="CB192" s="18"/>
      <c r="CC192" s="18"/>
      <c r="CG192" s="18"/>
      <c r="CH192" s="18"/>
      <c r="CI192" s="18"/>
      <c r="CJ192" s="18"/>
      <c r="CK192" s="18"/>
      <c r="CL192" s="18"/>
      <c r="CP192" s="46"/>
      <c r="CQ192" s="46"/>
      <c r="CR192" s="46"/>
      <c r="CS192" s="130"/>
      <c r="CT192" s="209">
        <f t="shared" si="85"/>
        <v>0</v>
      </c>
      <c r="CU192" s="213">
        <f t="shared" si="85"/>
        <v>0</v>
      </c>
      <c r="CV192" s="209">
        <f t="shared" si="86"/>
        <v>0</v>
      </c>
      <c r="CW192" s="213">
        <f t="shared" si="86"/>
        <v>0</v>
      </c>
      <c r="CX192" s="214">
        <f t="shared" si="87"/>
        <v>0</v>
      </c>
      <c r="CY192" s="215">
        <f t="shared" si="87"/>
        <v>0</v>
      </c>
      <c r="CZ192" s="216" t="str">
        <f>IF(O192&gt;0, ((CT192*#REF!)+(CV192*#REF!)+(CX192*#REF!)),"")</f>
        <v/>
      </c>
      <c r="DA192" s="133"/>
      <c r="DB192" s="209">
        <f t="shared" si="69"/>
        <v>0</v>
      </c>
      <c r="DC192" s="131"/>
      <c r="DD192" s="209">
        <f t="shared" si="70"/>
        <v>0</v>
      </c>
      <c r="DE192" s="131"/>
      <c r="DF192" s="209">
        <f t="shared" si="71"/>
        <v>0</v>
      </c>
      <c r="DG192" s="134"/>
      <c r="DH192" s="216" t="str">
        <f t="shared" si="83"/>
        <v/>
      </c>
      <c r="DI192" s="216" t="e">
        <f t="shared" si="88"/>
        <v>#VALUE!</v>
      </c>
      <c r="DJ192" s="216">
        <f t="shared" si="89"/>
        <v>0</v>
      </c>
      <c r="DK192" s="40"/>
      <c r="DL192" s="40"/>
      <c r="DM192" s="130"/>
      <c r="DN192" s="217">
        <f t="shared" si="72"/>
        <v>0</v>
      </c>
      <c r="DO192" s="135"/>
      <c r="DP192" s="217">
        <f t="shared" si="73"/>
        <v>0</v>
      </c>
      <c r="DQ192" s="135"/>
      <c r="DR192" s="217">
        <f t="shared" si="74"/>
        <v>0</v>
      </c>
      <c r="DS192" s="136"/>
      <c r="DT192" s="218" t="str">
        <f t="shared" si="84"/>
        <v/>
      </c>
      <c r="DU192" s="218" t="str">
        <f t="shared" si="90"/>
        <v/>
      </c>
      <c r="DV192" s="126"/>
      <c r="DW192" s="127"/>
      <c r="DX192" s="124"/>
      <c r="DY192" s="124"/>
      <c r="DZ192" s="13"/>
      <c r="EA192" s="119"/>
      <c r="EC192" s="120"/>
      <c r="ED192" s="5"/>
      <c r="EE192" s="121"/>
      <c r="EF192" s="5"/>
      <c r="EG192" s="121"/>
      <c r="EH192" s="5"/>
      <c r="EI192" s="119"/>
      <c r="EK192" s="120"/>
      <c r="EL192" s="17">
        <v>0</v>
      </c>
      <c r="EM192" s="137"/>
      <c r="EN192" s="17">
        <v>0</v>
      </c>
      <c r="EO192" s="137"/>
      <c r="EP192" s="17">
        <v>0</v>
      </c>
      <c r="EQ192" s="125"/>
      <c r="ER192" s="126"/>
      <c r="ES192" s="127"/>
      <c r="ET192" s="219">
        <f t="shared" si="75"/>
        <v>0</v>
      </c>
      <c r="EU192" s="125"/>
      <c r="EV192" s="126"/>
      <c r="EW192" s="127"/>
      <c r="EX192" s="220">
        <f>IFERROR((SUM($DN192:DR192)-SUM($BM192:$BQ192)+$DZ192+$ET192)," ")</f>
        <v>0</v>
      </c>
      <c r="EY192" s="119"/>
    </row>
    <row r="193" spans="1:155" ht="5.15" customHeight="1" x14ac:dyDescent="0.35">
      <c r="A193" s="115"/>
      <c r="B193" s="32"/>
      <c r="C193" s="46"/>
      <c r="D193" s="32"/>
      <c r="E193" s="32"/>
      <c r="F193" s="36"/>
      <c r="H193" s="29"/>
      <c r="I193" s="139"/>
      <c r="J193" s="139"/>
      <c r="K193" s="139"/>
      <c r="L193" s="139"/>
      <c r="M193" s="139"/>
      <c r="N193" s="139"/>
      <c r="O193" s="121"/>
      <c r="P193" s="140"/>
      <c r="Q193" s="141"/>
      <c r="R193" s="142"/>
      <c r="S193" s="139"/>
      <c r="T193" s="139"/>
      <c r="U193" s="139"/>
      <c r="V193" s="139"/>
      <c r="W193" s="139"/>
      <c r="X193" s="140"/>
      <c r="Y193" s="141"/>
      <c r="Z193" s="142"/>
      <c r="AA193" s="139"/>
      <c r="AB193" s="139"/>
      <c r="AC193" s="139"/>
      <c r="AD193" s="139"/>
      <c r="AE193" s="139"/>
      <c r="AF193" s="140"/>
      <c r="AG193" s="141"/>
      <c r="AH193" s="142"/>
      <c r="AI193" s="121"/>
      <c r="AJ193" s="139"/>
      <c r="AK193" s="121"/>
      <c r="AL193" s="139"/>
      <c r="AM193" s="121"/>
      <c r="AN193" s="140"/>
      <c r="AO193" s="141"/>
      <c r="AP193" s="142"/>
      <c r="AQ193" s="139"/>
      <c r="AR193" s="140"/>
      <c r="AS193" s="141"/>
      <c r="AT193" s="142"/>
      <c r="AU193" s="121"/>
      <c r="AV193" s="139"/>
      <c r="AW193" s="121"/>
      <c r="AX193" s="139"/>
      <c r="AY193" s="121"/>
      <c r="AZ193" s="139"/>
      <c r="BA193" s="121"/>
      <c r="BB193" s="36"/>
      <c r="BD193" s="29"/>
      <c r="BE193" s="143"/>
      <c r="BF193" s="143"/>
      <c r="BG193" s="143"/>
      <c r="BH193" s="143"/>
      <c r="BI193" s="143"/>
      <c r="BJ193" s="144"/>
      <c r="BK193" s="145"/>
      <c r="BL193" s="146"/>
      <c r="BM193" s="124"/>
      <c r="BN193" s="143"/>
      <c r="BO193" s="124"/>
      <c r="BP193" s="143"/>
      <c r="BQ193" s="124"/>
      <c r="BR193" s="36"/>
      <c r="BU193" s="92"/>
      <c r="BV193" s="92"/>
      <c r="BW193" s="92"/>
      <c r="BX193" s="92"/>
      <c r="BY193" s="92"/>
      <c r="BZ193" s="92"/>
      <c r="CA193" s="92"/>
      <c r="CB193" s="92"/>
      <c r="CC193" s="92"/>
      <c r="CG193" s="92"/>
      <c r="CH193" s="92"/>
      <c r="CI193" s="92"/>
      <c r="CJ193" s="92"/>
      <c r="CK193" s="92"/>
      <c r="CL193" s="92"/>
      <c r="CP193" s="32"/>
      <c r="CQ193" s="32"/>
      <c r="CR193" s="32"/>
      <c r="CS193" s="74"/>
      <c r="CT193" s="149"/>
      <c r="CU193" s="149"/>
      <c r="CV193" s="149"/>
      <c r="CW193" s="149"/>
      <c r="CX193" s="149"/>
      <c r="CY193" s="134"/>
      <c r="CZ193" s="216" t="str">
        <f>IF(O193&gt;0, ((CT193*#REF!)+(CV193*#REF!)+(CX193*#REF!)),"")</f>
        <v/>
      </c>
      <c r="DA193" s="151"/>
      <c r="DB193" s="149"/>
      <c r="DC193" s="149"/>
      <c r="DD193" s="149"/>
      <c r="DE193" s="149"/>
      <c r="DF193" s="149"/>
      <c r="DG193" s="134"/>
      <c r="DH193" s="40"/>
      <c r="DI193" s="40"/>
      <c r="DJ193" s="40"/>
      <c r="DK193" s="40"/>
      <c r="DL193" s="40"/>
      <c r="DM193" s="74"/>
      <c r="DN193" s="152"/>
      <c r="DO193" s="152"/>
      <c r="DP193" s="152"/>
      <c r="DQ193" s="152"/>
      <c r="DR193" s="152"/>
      <c r="DS193" s="136"/>
      <c r="DT193" s="218" t="str">
        <f t="shared" si="84"/>
        <v/>
      </c>
      <c r="DU193" s="218" t="str">
        <f t="shared" si="90"/>
        <v/>
      </c>
      <c r="DV193" s="145"/>
      <c r="DW193" s="146"/>
      <c r="DX193" s="143"/>
      <c r="DY193" s="143"/>
      <c r="DZ193" s="153"/>
      <c r="EA193" s="36"/>
      <c r="EC193" s="29"/>
      <c r="ED193" s="139"/>
      <c r="EE193" s="139"/>
      <c r="EF193" s="139"/>
      <c r="EG193" s="139"/>
      <c r="EH193" s="139"/>
      <c r="EI193" s="36"/>
      <c r="EK193" s="29"/>
      <c r="EL193" s="143"/>
      <c r="EM193" s="143"/>
      <c r="EN193" s="143"/>
      <c r="EO193" s="143"/>
      <c r="EP193" s="143"/>
      <c r="EQ193" s="144"/>
      <c r="ER193" s="145"/>
      <c r="ES193" s="146"/>
      <c r="ET193" s="163"/>
      <c r="EU193" s="144"/>
      <c r="EV193" s="145"/>
      <c r="EW193" s="146"/>
      <c r="EX193" s="155"/>
      <c r="EY193" s="36"/>
    </row>
    <row r="194" spans="1:155" s="92" customFormat="1" ht="15" thickBot="1" x14ac:dyDescent="0.4">
      <c r="A194" s="118"/>
      <c r="B194" s="46"/>
      <c r="C194" s="243" t="str">
        <f>IF(E194="","",C192+1)</f>
        <v/>
      </c>
      <c r="D194" s="46"/>
      <c r="E194" s="4"/>
      <c r="F194" s="119"/>
      <c r="H194" s="120"/>
      <c r="I194" s="15"/>
      <c r="J194" s="121"/>
      <c r="K194" s="15"/>
      <c r="L194" s="121"/>
      <c r="M194" s="15"/>
      <c r="N194" s="121"/>
      <c r="O194" s="209">
        <f t="shared" si="4"/>
        <v>0</v>
      </c>
      <c r="P194" s="122"/>
      <c r="Q194" s="40"/>
      <c r="R194" s="123"/>
      <c r="S194" s="15"/>
      <c r="T194" s="121"/>
      <c r="U194" s="15"/>
      <c r="V194" s="121"/>
      <c r="W194" s="15"/>
      <c r="X194" s="122"/>
      <c r="Y194" s="40"/>
      <c r="Z194" s="123"/>
      <c r="AA194" s="15"/>
      <c r="AB194" s="121"/>
      <c r="AC194" s="15"/>
      <c r="AD194" s="121"/>
      <c r="AE194" s="15"/>
      <c r="AF194" s="122"/>
      <c r="AG194" s="40"/>
      <c r="AH194" s="123"/>
      <c r="AI194" s="209">
        <f t="shared" si="5"/>
        <v>0</v>
      </c>
      <c r="AJ194" s="121"/>
      <c r="AK194" s="209">
        <f t="shared" si="6"/>
        <v>0</v>
      </c>
      <c r="AL194" s="121"/>
      <c r="AM194" s="209">
        <f>M194-W194+AE194</f>
        <v>0</v>
      </c>
      <c r="AN194" s="122"/>
      <c r="AO194" s="40"/>
      <c r="AP194" s="123"/>
      <c r="AQ194" s="15"/>
      <c r="AR194" s="122"/>
      <c r="AS194" s="40"/>
      <c r="AT194" s="123"/>
      <c r="AU194" s="209">
        <f t="shared" si="68"/>
        <v>0</v>
      </c>
      <c r="AV194" s="121"/>
      <c r="AW194" s="209">
        <f t="shared" si="76"/>
        <v>0</v>
      </c>
      <c r="AX194" s="121"/>
      <c r="AY194" s="209">
        <f t="shared" si="8"/>
        <v>0</v>
      </c>
      <c r="AZ194" s="121"/>
      <c r="BA194" s="209">
        <f>(SUM(AI194,AK194,AM194)-AQ194)</f>
        <v>0</v>
      </c>
      <c r="BB194" s="119"/>
      <c r="BD194" s="120"/>
      <c r="BE194" s="13">
        <v>0</v>
      </c>
      <c r="BF194" s="124"/>
      <c r="BG194" s="13">
        <v>0</v>
      </c>
      <c r="BH194" s="124"/>
      <c r="BI194" s="13">
        <v>0</v>
      </c>
      <c r="BJ194" s="125"/>
      <c r="BK194" s="126"/>
      <c r="BL194" s="127"/>
      <c r="BM194" s="210">
        <f>$BE194*$I194</f>
        <v>0</v>
      </c>
      <c r="BN194" s="124"/>
      <c r="BO194" s="210">
        <f>$BG194*$K194</f>
        <v>0</v>
      </c>
      <c r="BP194" s="124"/>
      <c r="BQ194" s="210">
        <f>$BI194*$M194</f>
        <v>0</v>
      </c>
      <c r="BR194" s="119"/>
      <c r="BU194" s="18"/>
      <c r="BV194" s="18"/>
      <c r="BW194" s="18"/>
      <c r="BX194" s="18"/>
      <c r="BY194" s="18"/>
      <c r="BZ194" s="18"/>
      <c r="CA194" s="18"/>
      <c r="CB194" s="18"/>
      <c r="CC194" s="18"/>
      <c r="CG194" s="18"/>
      <c r="CH194" s="18"/>
      <c r="CI194" s="18"/>
      <c r="CJ194" s="18"/>
      <c r="CK194" s="18"/>
      <c r="CL194" s="18"/>
      <c r="CP194" s="46"/>
      <c r="CQ194" s="46"/>
      <c r="CR194" s="46"/>
      <c r="CS194" s="130"/>
      <c r="CT194" s="209">
        <f t="shared" si="85"/>
        <v>0</v>
      </c>
      <c r="CU194" s="213">
        <f t="shared" si="85"/>
        <v>0</v>
      </c>
      <c r="CV194" s="209">
        <f t="shared" si="86"/>
        <v>0</v>
      </c>
      <c r="CW194" s="213">
        <f t="shared" si="86"/>
        <v>0</v>
      </c>
      <c r="CX194" s="214">
        <f t="shared" si="87"/>
        <v>0</v>
      </c>
      <c r="CY194" s="215">
        <f t="shared" si="87"/>
        <v>0</v>
      </c>
      <c r="CZ194" s="216" t="str">
        <f>IF(O194&gt;0, ((CT194*#REF!)+(CV194*#REF!)+(CX194*#REF!)),"")</f>
        <v/>
      </c>
      <c r="DA194" s="133"/>
      <c r="DB194" s="209">
        <f t="shared" si="69"/>
        <v>0</v>
      </c>
      <c r="DC194" s="131"/>
      <c r="DD194" s="209">
        <f t="shared" si="70"/>
        <v>0</v>
      </c>
      <c r="DE194" s="131"/>
      <c r="DF194" s="209">
        <f t="shared" si="71"/>
        <v>0</v>
      </c>
      <c r="DG194" s="134"/>
      <c r="DH194" s="216" t="str">
        <f t="shared" si="83"/>
        <v/>
      </c>
      <c r="DI194" s="216" t="e">
        <f t="shared" si="88"/>
        <v>#VALUE!</v>
      </c>
      <c r="DJ194" s="216">
        <f t="shared" si="89"/>
        <v>0</v>
      </c>
      <c r="DK194" s="40"/>
      <c r="DL194" s="40"/>
      <c r="DM194" s="130"/>
      <c r="DN194" s="217">
        <f t="shared" si="72"/>
        <v>0</v>
      </c>
      <c r="DO194" s="135"/>
      <c r="DP194" s="217">
        <f t="shared" si="73"/>
        <v>0</v>
      </c>
      <c r="DQ194" s="135"/>
      <c r="DR194" s="217">
        <f t="shared" si="74"/>
        <v>0</v>
      </c>
      <c r="DS194" s="136"/>
      <c r="DT194" s="218" t="str">
        <f t="shared" si="84"/>
        <v/>
      </c>
      <c r="DU194" s="218" t="str">
        <f t="shared" si="90"/>
        <v/>
      </c>
      <c r="DV194" s="126"/>
      <c r="DW194" s="127"/>
      <c r="DX194" s="124"/>
      <c r="DY194" s="124"/>
      <c r="DZ194" s="13"/>
      <c r="EA194" s="119"/>
      <c r="EC194" s="120"/>
      <c r="ED194" s="5"/>
      <c r="EE194" s="121"/>
      <c r="EF194" s="5"/>
      <c r="EG194" s="121"/>
      <c r="EH194" s="5"/>
      <c r="EI194" s="119"/>
      <c r="EK194" s="120"/>
      <c r="EL194" s="17">
        <v>0</v>
      </c>
      <c r="EM194" s="137"/>
      <c r="EN194" s="17">
        <v>0</v>
      </c>
      <c r="EO194" s="137"/>
      <c r="EP194" s="17">
        <v>0</v>
      </c>
      <c r="EQ194" s="125"/>
      <c r="ER194" s="126"/>
      <c r="ES194" s="127"/>
      <c r="ET194" s="219">
        <f t="shared" si="75"/>
        <v>0</v>
      </c>
      <c r="EU194" s="125"/>
      <c r="EV194" s="126"/>
      <c r="EW194" s="127"/>
      <c r="EX194" s="220">
        <f>IFERROR((SUM($DN194:DR194)-SUM($BM194:$BQ194)+$DZ194+$ET194)," ")</f>
        <v>0</v>
      </c>
      <c r="EY194" s="119"/>
    </row>
    <row r="195" spans="1:155" ht="5.15" customHeight="1" thickBot="1" x14ac:dyDescent="0.4">
      <c r="A195" s="115"/>
      <c r="B195" s="32"/>
      <c r="C195" s="46"/>
      <c r="D195" s="32"/>
      <c r="E195" s="32"/>
      <c r="F195" s="36"/>
      <c r="H195" s="29"/>
      <c r="I195" s="139"/>
      <c r="J195" s="139"/>
      <c r="K195" s="139"/>
      <c r="L195" s="139"/>
      <c r="M195" s="139"/>
      <c r="N195" s="139"/>
      <c r="O195" s="121"/>
      <c r="P195" s="140"/>
      <c r="Q195" s="141"/>
      <c r="R195" s="142"/>
      <c r="S195" s="139"/>
      <c r="T195" s="139"/>
      <c r="U195" s="139"/>
      <c r="V195" s="139"/>
      <c r="W195" s="139"/>
      <c r="X195" s="140"/>
      <c r="Y195" s="141"/>
      <c r="Z195" s="142"/>
      <c r="AA195" s="139"/>
      <c r="AB195" s="139"/>
      <c r="AC195" s="139"/>
      <c r="AD195" s="139"/>
      <c r="AE195" s="139"/>
      <c r="AF195" s="140"/>
      <c r="AG195" s="141"/>
      <c r="AH195" s="142"/>
      <c r="AI195" s="121"/>
      <c r="AJ195" s="139"/>
      <c r="AK195" s="121"/>
      <c r="AL195" s="139"/>
      <c r="AM195" s="121"/>
      <c r="AN195" s="140"/>
      <c r="AO195" s="141"/>
      <c r="AP195" s="142"/>
      <c r="AQ195" s="139"/>
      <c r="AR195" s="140"/>
      <c r="AS195" s="141"/>
      <c r="AT195" s="142"/>
      <c r="AU195" s="224">
        <f t="shared" si="68"/>
        <v>0</v>
      </c>
      <c r="AV195" s="139"/>
      <c r="AW195" s="224">
        <f t="shared" si="76"/>
        <v>0</v>
      </c>
      <c r="AX195" s="139"/>
      <c r="AY195" s="121"/>
      <c r="AZ195" s="139"/>
      <c r="BA195" s="121"/>
      <c r="BB195" s="36"/>
      <c r="BD195" s="29"/>
      <c r="BE195" s="143"/>
      <c r="BF195" s="143"/>
      <c r="BG195" s="143"/>
      <c r="BH195" s="143"/>
      <c r="BI195" s="143"/>
      <c r="BJ195" s="144"/>
      <c r="BK195" s="145"/>
      <c r="BL195" s="146"/>
      <c r="BM195" s="124"/>
      <c r="BN195" s="143"/>
      <c r="BO195" s="124"/>
      <c r="BP195" s="143"/>
      <c r="BQ195" s="124"/>
      <c r="BR195" s="36"/>
      <c r="BU195" s="92"/>
      <c r="BV195" s="92"/>
      <c r="BW195" s="92"/>
      <c r="BX195" s="92"/>
      <c r="BY195" s="92"/>
      <c r="BZ195" s="92"/>
      <c r="CA195" s="92"/>
      <c r="CB195" s="92"/>
      <c r="CC195" s="92"/>
      <c r="CG195" s="179"/>
      <c r="CH195" s="179"/>
      <c r="CI195" s="179"/>
      <c r="CJ195" s="179"/>
      <c r="CK195" s="179"/>
      <c r="CL195" s="179"/>
      <c r="CP195" s="32"/>
      <c r="CQ195" s="32"/>
      <c r="CR195" s="32"/>
      <c r="CS195" s="74"/>
      <c r="CT195" s="222">
        <f t="shared" si="85"/>
        <v>0</v>
      </c>
      <c r="CU195" s="222">
        <f t="shared" si="85"/>
        <v>0</v>
      </c>
      <c r="CV195" s="222">
        <f t="shared" si="86"/>
        <v>0</v>
      </c>
      <c r="CW195" s="222">
        <f t="shared" si="86"/>
        <v>0</v>
      </c>
      <c r="CX195" s="222">
        <f t="shared" si="87"/>
        <v>0</v>
      </c>
      <c r="CY195" s="223">
        <f t="shared" si="87"/>
        <v>0</v>
      </c>
      <c r="CZ195" s="216" t="str">
        <f>IF(O195&gt;0, ((CT195*#REF!)+(CV195*#REF!)+(CX195*#REF!)),"")</f>
        <v/>
      </c>
      <c r="DA195" s="151"/>
      <c r="DB195" s="222">
        <f t="shared" si="69"/>
        <v>0</v>
      </c>
      <c r="DC195" s="149"/>
      <c r="DD195" s="222">
        <f t="shared" si="70"/>
        <v>0</v>
      </c>
      <c r="DE195" s="149"/>
      <c r="DF195" s="222">
        <f t="shared" si="71"/>
        <v>0</v>
      </c>
      <c r="DG195" s="134"/>
      <c r="DH195" s="216" t="str">
        <f t="shared" si="83"/>
        <v/>
      </c>
      <c r="DI195" s="216" t="e">
        <f t="shared" si="88"/>
        <v>#VALUE!</v>
      </c>
      <c r="DJ195" s="216">
        <f t="shared" si="89"/>
        <v>0</v>
      </c>
      <c r="DK195" s="40"/>
      <c r="DL195" s="40"/>
      <c r="DM195" s="74"/>
      <c r="DN195" s="225">
        <f t="shared" si="72"/>
        <v>0</v>
      </c>
      <c r="DO195" s="152"/>
      <c r="DP195" s="225">
        <f t="shared" si="73"/>
        <v>0</v>
      </c>
      <c r="DQ195" s="152"/>
      <c r="DR195" s="225">
        <f t="shared" si="74"/>
        <v>0</v>
      </c>
      <c r="DS195" s="136"/>
      <c r="DT195" s="218" t="str">
        <f t="shared" si="84"/>
        <v/>
      </c>
      <c r="DU195" s="218" t="str">
        <f t="shared" si="90"/>
        <v/>
      </c>
      <c r="DV195" s="145"/>
      <c r="DW195" s="146"/>
      <c r="DX195" s="143"/>
      <c r="DY195" s="143"/>
      <c r="DZ195" s="153"/>
      <c r="EA195" s="36"/>
      <c r="EC195" s="29"/>
      <c r="ED195" s="139"/>
      <c r="EE195" s="139"/>
      <c r="EF195" s="139"/>
      <c r="EG195" s="139"/>
      <c r="EH195" s="139"/>
      <c r="EI195" s="36"/>
      <c r="EK195" s="29"/>
      <c r="EL195" s="143"/>
      <c r="EM195" s="143"/>
      <c r="EN195" s="143"/>
      <c r="EO195" s="143"/>
      <c r="EP195" s="143"/>
      <c r="EQ195" s="144"/>
      <c r="ER195" s="145"/>
      <c r="ES195" s="146"/>
      <c r="ET195" s="163"/>
      <c r="EU195" s="144"/>
      <c r="EV195" s="145"/>
      <c r="EW195" s="146"/>
      <c r="EX195" s="155"/>
      <c r="EY195" s="36"/>
    </row>
    <row r="196" spans="1:155" s="92" customFormat="1" x14ac:dyDescent="0.35">
      <c r="A196" s="118"/>
      <c r="B196" s="46"/>
      <c r="C196" s="243" t="str">
        <f>IF(E196="","",C194+1)</f>
        <v/>
      </c>
      <c r="D196" s="46"/>
      <c r="E196" s="4"/>
      <c r="F196" s="119"/>
      <c r="H196" s="120"/>
      <c r="I196" s="15"/>
      <c r="J196" s="121"/>
      <c r="K196" s="15"/>
      <c r="L196" s="121"/>
      <c r="M196" s="15"/>
      <c r="N196" s="121"/>
      <c r="O196" s="209">
        <f t="shared" si="4"/>
        <v>0</v>
      </c>
      <c r="P196" s="122"/>
      <c r="Q196" s="40"/>
      <c r="R196" s="123"/>
      <c r="S196" s="15"/>
      <c r="T196" s="121"/>
      <c r="U196" s="15"/>
      <c r="V196" s="121"/>
      <c r="W196" s="15"/>
      <c r="X196" s="122"/>
      <c r="Y196" s="40"/>
      <c r="Z196" s="123"/>
      <c r="AA196" s="15"/>
      <c r="AB196" s="121"/>
      <c r="AC196" s="15"/>
      <c r="AD196" s="121"/>
      <c r="AE196" s="15"/>
      <c r="AF196" s="122"/>
      <c r="AG196" s="40"/>
      <c r="AH196" s="123"/>
      <c r="AI196" s="209">
        <f t="shared" si="5"/>
        <v>0</v>
      </c>
      <c r="AJ196" s="121"/>
      <c r="AK196" s="209">
        <f t="shared" si="6"/>
        <v>0</v>
      </c>
      <c r="AL196" s="121"/>
      <c r="AM196" s="209">
        <f>M196-W196+AE196</f>
        <v>0</v>
      </c>
      <c r="AN196" s="122"/>
      <c r="AO196" s="40"/>
      <c r="AP196" s="123"/>
      <c r="AQ196" s="15"/>
      <c r="AR196" s="122"/>
      <c r="AS196" s="40"/>
      <c r="AT196" s="123"/>
      <c r="AU196" s="209">
        <f t="shared" si="68"/>
        <v>0</v>
      </c>
      <c r="AV196" s="121"/>
      <c r="AW196" s="209">
        <f t="shared" si="76"/>
        <v>0</v>
      </c>
      <c r="AX196" s="121"/>
      <c r="AY196" s="209">
        <f t="shared" si="8"/>
        <v>0</v>
      </c>
      <c r="AZ196" s="121"/>
      <c r="BA196" s="209">
        <f>(SUM(AI196,AK196,AM196)-AQ196)</f>
        <v>0</v>
      </c>
      <c r="BB196" s="119"/>
      <c r="BD196" s="120"/>
      <c r="BE196" s="13">
        <v>0</v>
      </c>
      <c r="BF196" s="124"/>
      <c r="BG196" s="13">
        <v>0</v>
      </c>
      <c r="BH196" s="124"/>
      <c r="BI196" s="13">
        <v>0</v>
      </c>
      <c r="BJ196" s="125"/>
      <c r="BK196" s="126"/>
      <c r="BL196" s="127"/>
      <c r="BM196" s="210">
        <f>$BE196*$I196</f>
        <v>0</v>
      </c>
      <c r="BN196" s="124"/>
      <c r="BO196" s="210">
        <f>$BG196*$K196</f>
        <v>0</v>
      </c>
      <c r="BP196" s="124"/>
      <c r="BQ196" s="210">
        <f>$BI196*$M196</f>
        <v>0</v>
      </c>
      <c r="BR196" s="119"/>
      <c r="BU196" s="18"/>
      <c r="BV196" s="18"/>
      <c r="BW196" s="18"/>
      <c r="BX196" s="18"/>
      <c r="BY196" s="18"/>
      <c r="BZ196" s="18"/>
      <c r="CA196" s="18"/>
      <c r="CB196" s="18"/>
      <c r="CC196" s="18"/>
      <c r="CG196" s="90"/>
      <c r="CH196" s="90"/>
      <c r="CI196" s="90"/>
      <c r="CJ196" s="90"/>
      <c r="CK196" s="90"/>
      <c r="CL196" s="90"/>
      <c r="CP196" s="46"/>
      <c r="CQ196" s="46"/>
      <c r="CR196" s="46"/>
      <c r="CS196" s="130"/>
      <c r="CT196" s="209">
        <f t="shared" si="85"/>
        <v>0</v>
      </c>
      <c r="CU196" s="213">
        <f t="shared" si="85"/>
        <v>0</v>
      </c>
      <c r="CV196" s="209">
        <f t="shared" si="86"/>
        <v>0</v>
      </c>
      <c r="CW196" s="213">
        <f t="shared" si="86"/>
        <v>0</v>
      </c>
      <c r="CX196" s="214">
        <f t="shared" si="87"/>
        <v>0</v>
      </c>
      <c r="CY196" s="215">
        <f t="shared" si="87"/>
        <v>0</v>
      </c>
      <c r="CZ196" s="216" t="str">
        <f>IF(O196&gt;0, ((CT196*#REF!)+(CV196*#REF!)+(CX196*#REF!)),"")</f>
        <v/>
      </c>
      <c r="DA196" s="133"/>
      <c r="DB196" s="209">
        <f t="shared" si="69"/>
        <v>0</v>
      </c>
      <c r="DC196" s="131"/>
      <c r="DD196" s="209">
        <f t="shared" si="70"/>
        <v>0</v>
      </c>
      <c r="DE196" s="131"/>
      <c r="DF196" s="209">
        <f t="shared" si="71"/>
        <v>0</v>
      </c>
      <c r="DG196" s="134"/>
      <c r="DH196" s="216" t="str">
        <f t="shared" si="83"/>
        <v/>
      </c>
      <c r="DI196" s="216" t="e">
        <f t="shared" si="88"/>
        <v>#VALUE!</v>
      </c>
      <c r="DJ196" s="216">
        <f t="shared" si="89"/>
        <v>0</v>
      </c>
      <c r="DK196" s="40"/>
      <c r="DL196" s="40"/>
      <c r="DM196" s="130"/>
      <c r="DN196" s="217">
        <f t="shared" si="72"/>
        <v>0</v>
      </c>
      <c r="DO196" s="135"/>
      <c r="DP196" s="217">
        <f t="shared" si="73"/>
        <v>0</v>
      </c>
      <c r="DQ196" s="135"/>
      <c r="DR196" s="217">
        <f t="shared" si="74"/>
        <v>0</v>
      </c>
      <c r="DS196" s="136"/>
      <c r="DT196" s="218" t="str">
        <f t="shared" si="84"/>
        <v/>
      </c>
      <c r="DU196" s="218" t="str">
        <f t="shared" si="90"/>
        <v/>
      </c>
      <c r="DV196" s="126"/>
      <c r="DW196" s="127"/>
      <c r="DX196" s="124"/>
      <c r="DY196" s="124"/>
      <c r="DZ196" s="13"/>
      <c r="EA196" s="119"/>
      <c r="EC196" s="120"/>
      <c r="ED196" s="5"/>
      <c r="EE196" s="121"/>
      <c r="EF196" s="5"/>
      <c r="EG196" s="121"/>
      <c r="EH196" s="5"/>
      <c r="EI196" s="119"/>
      <c r="EK196" s="120"/>
      <c r="EL196" s="17">
        <v>0</v>
      </c>
      <c r="EM196" s="137"/>
      <c r="EN196" s="17">
        <v>0</v>
      </c>
      <c r="EO196" s="137"/>
      <c r="EP196" s="17">
        <v>0</v>
      </c>
      <c r="EQ196" s="125"/>
      <c r="ER196" s="126"/>
      <c r="ES196" s="127"/>
      <c r="ET196" s="219">
        <f t="shared" si="75"/>
        <v>0</v>
      </c>
      <c r="EU196" s="125"/>
      <c r="EV196" s="126"/>
      <c r="EW196" s="127"/>
      <c r="EX196" s="220">
        <f>IFERROR((SUM($DN196:DR196)-SUM($BM196:$BQ196)+$DZ196+$ET196)," ")</f>
        <v>0</v>
      </c>
      <c r="EY196" s="119"/>
    </row>
    <row r="197" spans="1:155" ht="5.15" customHeight="1" x14ac:dyDescent="0.35">
      <c r="A197" s="115"/>
      <c r="B197" s="32"/>
      <c r="C197" s="46"/>
      <c r="D197" s="32"/>
      <c r="E197" s="32"/>
      <c r="F197" s="36"/>
      <c r="H197" s="29"/>
      <c r="I197" s="139"/>
      <c r="J197" s="139"/>
      <c r="K197" s="139"/>
      <c r="L197" s="139"/>
      <c r="M197" s="139"/>
      <c r="N197" s="139"/>
      <c r="O197" s="121"/>
      <c r="P197" s="140"/>
      <c r="Q197" s="141"/>
      <c r="R197" s="142"/>
      <c r="S197" s="139"/>
      <c r="T197" s="139"/>
      <c r="U197" s="139"/>
      <c r="V197" s="139"/>
      <c r="W197" s="139"/>
      <c r="X197" s="140"/>
      <c r="Y197" s="141"/>
      <c r="Z197" s="142"/>
      <c r="AA197" s="139"/>
      <c r="AB197" s="139"/>
      <c r="AC197" s="139"/>
      <c r="AD197" s="139"/>
      <c r="AE197" s="139"/>
      <c r="AF197" s="140"/>
      <c r="AG197" s="141"/>
      <c r="AH197" s="142"/>
      <c r="AI197" s="121"/>
      <c r="AJ197" s="139"/>
      <c r="AK197" s="121"/>
      <c r="AL197" s="139"/>
      <c r="AM197" s="121"/>
      <c r="AN197" s="140"/>
      <c r="AO197" s="141"/>
      <c r="AP197" s="142"/>
      <c r="AQ197" s="139"/>
      <c r="AR197" s="140"/>
      <c r="AS197" s="141"/>
      <c r="AT197" s="142"/>
      <c r="AU197" s="121"/>
      <c r="AV197" s="139"/>
      <c r="AW197" s="121"/>
      <c r="AX197" s="139"/>
      <c r="AY197" s="121"/>
      <c r="AZ197" s="139"/>
      <c r="BA197" s="121"/>
      <c r="BB197" s="36"/>
      <c r="BD197" s="29"/>
      <c r="BE197" s="143"/>
      <c r="BF197" s="143"/>
      <c r="BG197" s="143"/>
      <c r="BH197" s="143"/>
      <c r="BI197" s="143"/>
      <c r="BJ197" s="144"/>
      <c r="BK197" s="145"/>
      <c r="BL197" s="146"/>
      <c r="BM197" s="124"/>
      <c r="BN197" s="143"/>
      <c r="BO197" s="124"/>
      <c r="BP197" s="143"/>
      <c r="BQ197" s="124"/>
      <c r="BR197" s="36"/>
      <c r="BU197" s="92"/>
      <c r="BV197" s="92"/>
      <c r="BW197" s="92"/>
      <c r="BX197" s="92"/>
      <c r="BY197" s="92"/>
      <c r="BZ197" s="92"/>
      <c r="CA197" s="92"/>
      <c r="CB197" s="92"/>
      <c r="CC197" s="92"/>
      <c r="CG197" s="90"/>
      <c r="CH197" s="90"/>
      <c r="CI197" s="90"/>
      <c r="CJ197" s="90"/>
      <c r="CK197" s="90"/>
      <c r="CL197" s="90"/>
      <c r="CP197" s="32"/>
      <c r="CQ197" s="32"/>
      <c r="CR197" s="32"/>
      <c r="CS197" s="74"/>
      <c r="CT197" s="149"/>
      <c r="CU197" s="149"/>
      <c r="CV197" s="149"/>
      <c r="CW197" s="149"/>
      <c r="CX197" s="149"/>
      <c r="CY197" s="134"/>
      <c r="CZ197" s="216" t="str">
        <f>IF(O197&gt;0, ((CT197*#REF!)+(CV197*#REF!)+(CX197*#REF!)),"")</f>
        <v/>
      </c>
      <c r="DA197" s="151"/>
      <c r="DB197" s="149"/>
      <c r="DC197" s="149"/>
      <c r="DD197" s="149"/>
      <c r="DE197" s="149"/>
      <c r="DF197" s="149"/>
      <c r="DG197" s="134"/>
      <c r="DH197" s="40"/>
      <c r="DI197" s="40"/>
      <c r="DJ197" s="40"/>
      <c r="DK197" s="40"/>
      <c r="DL197" s="40"/>
      <c r="DM197" s="74"/>
      <c r="DN197" s="152"/>
      <c r="DO197" s="152"/>
      <c r="DP197" s="152"/>
      <c r="DQ197" s="152"/>
      <c r="DR197" s="152"/>
      <c r="DS197" s="136"/>
      <c r="DT197" s="218" t="str">
        <f t="shared" si="84"/>
        <v/>
      </c>
      <c r="DU197" s="218" t="str">
        <f t="shared" si="90"/>
        <v/>
      </c>
      <c r="DV197" s="145"/>
      <c r="DW197" s="146"/>
      <c r="DX197" s="143"/>
      <c r="DY197" s="143"/>
      <c r="DZ197" s="153"/>
      <c r="EA197" s="36"/>
      <c r="EC197" s="29"/>
      <c r="ED197" s="139"/>
      <c r="EE197" s="139"/>
      <c r="EF197" s="139"/>
      <c r="EG197" s="139"/>
      <c r="EH197" s="139"/>
      <c r="EI197" s="36"/>
      <c r="EK197" s="29"/>
      <c r="EL197" s="143"/>
      <c r="EM197" s="143"/>
      <c r="EN197" s="143"/>
      <c r="EO197" s="143"/>
      <c r="EP197" s="143"/>
      <c r="EQ197" s="144"/>
      <c r="ER197" s="145"/>
      <c r="ES197" s="146"/>
      <c r="ET197" s="163"/>
      <c r="EU197" s="144"/>
      <c r="EV197" s="145"/>
      <c r="EW197" s="146"/>
      <c r="EX197" s="155"/>
      <c r="EY197" s="36"/>
    </row>
    <row r="198" spans="1:155" s="92" customFormat="1" x14ac:dyDescent="0.35">
      <c r="A198" s="118"/>
      <c r="B198" s="46"/>
      <c r="C198" s="243" t="str">
        <f>IF(E198="","",C196+1)</f>
        <v/>
      </c>
      <c r="D198" s="46"/>
      <c r="E198" s="4"/>
      <c r="F198" s="119"/>
      <c r="H198" s="120"/>
      <c r="I198" s="15"/>
      <c r="J198" s="121"/>
      <c r="K198" s="15"/>
      <c r="L198" s="121"/>
      <c r="M198" s="15"/>
      <c r="N198" s="121"/>
      <c r="O198" s="209">
        <f t="shared" si="4"/>
        <v>0</v>
      </c>
      <c r="P198" s="122"/>
      <c r="Q198" s="40"/>
      <c r="R198" s="123"/>
      <c r="S198" s="15"/>
      <c r="T198" s="121"/>
      <c r="U198" s="15"/>
      <c r="V198" s="121"/>
      <c r="W198" s="15"/>
      <c r="X198" s="122"/>
      <c r="Y198" s="40"/>
      <c r="Z198" s="123"/>
      <c r="AA198" s="15"/>
      <c r="AB198" s="121"/>
      <c r="AC198" s="15"/>
      <c r="AD198" s="121"/>
      <c r="AE198" s="15"/>
      <c r="AF198" s="122"/>
      <c r="AG198" s="40"/>
      <c r="AH198" s="123"/>
      <c r="AI198" s="209">
        <f t="shared" si="5"/>
        <v>0</v>
      </c>
      <c r="AJ198" s="121"/>
      <c r="AK198" s="209">
        <f t="shared" si="6"/>
        <v>0</v>
      </c>
      <c r="AL198" s="121"/>
      <c r="AM198" s="209">
        <f>M198-W198+AE198</f>
        <v>0</v>
      </c>
      <c r="AN198" s="122"/>
      <c r="AO198" s="40"/>
      <c r="AP198" s="123"/>
      <c r="AQ198" s="15"/>
      <c r="AR198" s="122"/>
      <c r="AS198" s="40"/>
      <c r="AT198" s="123"/>
      <c r="AU198" s="209">
        <f t="shared" si="68"/>
        <v>0</v>
      </c>
      <c r="AV198" s="121"/>
      <c r="AW198" s="209">
        <f t="shared" si="76"/>
        <v>0</v>
      </c>
      <c r="AX198" s="121"/>
      <c r="AY198" s="209">
        <f t="shared" si="8"/>
        <v>0</v>
      </c>
      <c r="AZ198" s="121"/>
      <c r="BA198" s="209">
        <f>(SUM(AI198,AK198,AM198)-AQ198)</f>
        <v>0</v>
      </c>
      <c r="BB198" s="119"/>
      <c r="BD198" s="120"/>
      <c r="BE198" s="13">
        <v>0</v>
      </c>
      <c r="BF198" s="124"/>
      <c r="BG198" s="13">
        <v>0</v>
      </c>
      <c r="BH198" s="124"/>
      <c r="BI198" s="13">
        <v>0</v>
      </c>
      <c r="BJ198" s="125"/>
      <c r="BK198" s="126"/>
      <c r="BL198" s="127"/>
      <c r="BM198" s="210">
        <f>$BE198*$I198</f>
        <v>0</v>
      </c>
      <c r="BN198" s="124"/>
      <c r="BO198" s="210">
        <f>$BG198*$K198</f>
        <v>0</v>
      </c>
      <c r="BP198" s="124"/>
      <c r="BQ198" s="210">
        <f>$BI198*$M198</f>
        <v>0</v>
      </c>
      <c r="BR198" s="119"/>
      <c r="BU198" s="18"/>
      <c r="BV198" s="18"/>
      <c r="BW198" s="18"/>
      <c r="BX198" s="18"/>
      <c r="BY198" s="18"/>
      <c r="BZ198" s="18"/>
      <c r="CA198" s="18"/>
      <c r="CB198" s="18"/>
      <c r="CC198" s="18"/>
      <c r="CG198" s="90"/>
      <c r="CH198" s="90"/>
      <c r="CI198" s="90"/>
      <c r="CJ198" s="90"/>
      <c r="CK198" s="90"/>
      <c r="CL198" s="90"/>
      <c r="CP198" s="46"/>
      <c r="CQ198" s="46"/>
      <c r="CR198" s="46"/>
      <c r="CS198" s="130"/>
      <c r="CT198" s="209">
        <f t="shared" si="85"/>
        <v>0</v>
      </c>
      <c r="CU198" s="213">
        <f t="shared" si="85"/>
        <v>0</v>
      </c>
      <c r="CV198" s="209">
        <f t="shared" si="86"/>
        <v>0</v>
      </c>
      <c r="CW198" s="213">
        <f t="shared" si="86"/>
        <v>0</v>
      </c>
      <c r="CX198" s="214">
        <f t="shared" si="87"/>
        <v>0</v>
      </c>
      <c r="CY198" s="215">
        <f t="shared" si="87"/>
        <v>0</v>
      </c>
      <c r="CZ198" s="216" t="str">
        <f>IF(O198&gt;0, ((CT198*#REF!)+(CV198*#REF!)+(CX198*#REF!)),"")</f>
        <v/>
      </c>
      <c r="DA198" s="133"/>
      <c r="DB198" s="209">
        <f t="shared" si="69"/>
        <v>0</v>
      </c>
      <c r="DC198" s="131"/>
      <c r="DD198" s="209">
        <f t="shared" si="70"/>
        <v>0</v>
      </c>
      <c r="DE198" s="131"/>
      <c r="DF198" s="209">
        <f t="shared" si="71"/>
        <v>0</v>
      </c>
      <c r="DG198" s="134"/>
      <c r="DH198" s="216" t="str">
        <f t="shared" si="83"/>
        <v/>
      </c>
      <c r="DI198" s="216" t="e">
        <f t="shared" si="88"/>
        <v>#VALUE!</v>
      </c>
      <c r="DJ198" s="216">
        <f t="shared" si="89"/>
        <v>0</v>
      </c>
      <c r="DK198" s="40"/>
      <c r="DL198" s="40"/>
      <c r="DM198" s="130"/>
      <c r="DN198" s="217">
        <f t="shared" si="72"/>
        <v>0</v>
      </c>
      <c r="DO198" s="135"/>
      <c r="DP198" s="217">
        <f t="shared" si="73"/>
        <v>0</v>
      </c>
      <c r="DQ198" s="135"/>
      <c r="DR198" s="217">
        <f t="shared" si="74"/>
        <v>0</v>
      </c>
      <c r="DS198" s="136"/>
      <c r="DT198" s="218" t="str">
        <f t="shared" si="84"/>
        <v/>
      </c>
      <c r="DU198" s="218" t="str">
        <f t="shared" si="90"/>
        <v/>
      </c>
      <c r="DV198" s="126"/>
      <c r="DW198" s="127"/>
      <c r="DX198" s="124"/>
      <c r="DY198" s="124"/>
      <c r="DZ198" s="13"/>
      <c r="EA198" s="119"/>
      <c r="EC198" s="120"/>
      <c r="ED198" s="5"/>
      <c r="EE198" s="121"/>
      <c r="EF198" s="5"/>
      <c r="EG198" s="121"/>
      <c r="EH198" s="5"/>
      <c r="EI198" s="119"/>
      <c r="EK198" s="120"/>
      <c r="EL198" s="17">
        <v>0</v>
      </c>
      <c r="EM198" s="137"/>
      <c r="EN198" s="17">
        <v>0</v>
      </c>
      <c r="EO198" s="137"/>
      <c r="EP198" s="17">
        <v>0</v>
      </c>
      <c r="EQ198" s="125"/>
      <c r="ER198" s="126"/>
      <c r="ES198" s="127"/>
      <c r="ET198" s="219">
        <f t="shared" si="75"/>
        <v>0</v>
      </c>
      <c r="EU198" s="125"/>
      <c r="EV198" s="126"/>
      <c r="EW198" s="127"/>
      <c r="EX198" s="220">
        <f>IFERROR((SUM($DN198:DR198)-SUM($BM198:$BQ198)+$DZ198+$ET198)," ")</f>
        <v>0</v>
      </c>
      <c r="EY198" s="119"/>
    </row>
    <row r="199" spans="1:155" ht="5.15" customHeight="1" x14ac:dyDescent="0.35">
      <c r="A199" s="115"/>
      <c r="B199" s="32"/>
      <c r="C199" s="46"/>
      <c r="D199" s="32"/>
      <c r="E199" s="32"/>
      <c r="F199" s="36"/>
      <c r="H199" s="29"/>
      <c r="I199" s="139"/>
      <c r="J199" s="139"/>
      <c r="K199" s="139"/>
      <c r="L199" s="139"/>
      <c r="M199" s="139"/>
      <c r="N199" s="139"/>
      <c r="O199" s="121"/>
      <c r="P199" s="140"/>
      <c r="Q199" s="141"/>
      <c r="R199" s="142"/>
      <c r="S199" s="139"/>
      <c r="T199" s="139"/>
      <c r="U199" s="139"/>
      <c r="V199" s="139"/>
      <c r="W199" s="139"/>
      <c r="X199" s="140"/>
      <c r="Y199" s="141"/>
      <c r="Z199" s="142"/>
      <c r="AA199" s="139"/>
      <c r="AB199" s="139"/>
      <c r="AC199" s="139"/>
      <c r="AD199" s="139"/>
      <c r="AE199" s="139"/>
      <c r="AF199" s="140"/>
      <c r="AG199" s="141"/>
      <c r="AH199" s="142"/>
      <c r="AI199" s="121"/>
      <c r="AJ199" s="139"/>
      <c r="AK199" s="121"/>
      <c r="AL199" s="139"/>
      <c r="AM199" s="121"/>
      <c r="AN199" s="140"/>
      <c r="AO199" s="141"/>
      <c r="AP199" s="142"/>
      <c r="AQ199" s="139"/>
      <c r="AR199" s="140"/>
      <c r="AS199" s="141"/>
      <c r="AT199" s="142"/>
      <c r="AU199" s="121"/>
      <c r="AV199" s="139"/>
      <c r="AW199" s="121"/>
      <c r="AX199" s="139"/>
      <c r="AY199" s="121"/>
      <c r="AZ199" s="139"/>
      <c r="BA199" s="121"/>
      <c r="BB199" s="36"/>
      <c r="BD199" s="29"/>
      <c r="BE199" s="143"/>
      <c r="BF199" s="143"/>
      <c r="BG199" s="143"/>
      <c r="BH199" s="143"/>
      <c r="BI199" s="143"/>
      <c r="BJ199" s="144"/>
      <c r="BK199" s="145"/>
      <c r="BL199" s="146"/>
      <c r="BM199" s="124"/>
      <c r="BN199" s="143"/>
      <c r="BO199" s="124"/>
      <c r="BP199" s="143"/>
      <c r="BQ199" s="124"/>
      <c r="BR199" s="36"/>
      <c r="BU199" s="92"/>
      <c r="BV199" s="92"/>
      <c r="BW199" s="92"/>
      <c r="BX199" s="92"/>
      <c r="BY199" s="92"/>
      <c r="BZ199" s="92"/>
      <c r="CA199" s="92"/>
      <c r="CB199" s="92"/>
      <c r="CC199" s="92"/>
      <c r="CG199" s="90"/>
      <c r="CH199" s="90"/>
      <c r="CI199" s="90"/>
      <c r="CJ199" s="90"/>
      <c r="CK199" s="90"/>
      <c r="CL199" s="90"/>
      <c r="CP199" s="32"/>
      <c r="CQ199" s="32"/>
      <c r="CR199" s="32"/>
      <c r="CS199" s="74"/>
      <c r="CT199" s="149"/>
      <c r="CU199" s="149"/>
      <c r="CV199" s="149"/>
      <c r="CW199" s="149"/>
      <c r="CX199" s="149"/>
      <c r="CY199" s="134"/>
      <c r="CZ199" s="216" t="str">
        <f>IF(O199&gt;0, ((CT199*#REF!)+(CV199*#REF!)+(CX199*#REF!)),"")</f>
        <v/>
      </c>
      <c r="DA199" s="151"/>
      <c r="DB199" s="149"/>
      <c r="DC199" s="149"/>
      <c r="DD199" s="149"/>
      <c r="DE199" s="149"/>
      <c r="DF199" s="149"/>
      <c r="DG199" s="134"/>
      <c r="DH199" s="40"/>
      <c r="DI199" s="40"/>
      <c r="DJ199" s="40"/>
      <c r="DK199" s="40"/>
      <c r="DL199" s="40"/>
      <c r="DM199" s="74"/>
      <c r="DN199" s="152"/>
      <c r="DO199" s="152"/>
      <c r="DP199" s="152"/>
      <c r="DQ199" s="152"/>
      <c r="DR199" s="152"/>
      <c r="DS199" s="136"/>
      <c r="DT199" s="218" t="str">
        <f t="shared" si="84"/>
        <v/>
      </c>
      <c r="DU199" s="218" t="str">
        <f t="shared" si="90"/>
        <v/>
      </c>
      <c r="DV199" s="145"/>
      <c r="DW199" s="146"/>
      <c r="DX199" s="143"/>
      <c r="DY199" s="143"/>
      <c r="DZ199" s="153"/>
      <c r="EA199" s="36"/>
      <c r="EC199" s="29"/>
      <c r="ED199" s="139"/>
      <c r="EE199" s="139"/>
      <c r="EF199" s="139"/>
      <c r="EG199" s="139"/>
      <c r="EH199" s="139"/>
      <c r="EI199" s="36"/>
      <c r="EK199" s="29"/>
      <c r="EL199" s="143"/>
      <c r="EM199" s="143"/>
      <c r="EN199" s="143"/>
      <c r="EO199" s="143"/>
      <c r="EP199" s="143"/>
      <c r="EQ199" s="144"/>
      <c r="ER199" s="145"/>
      <c r="ES199" s="146"/>
      <c r="ET199" s="163"/>
      <c r="EU199" s="144"/>
      <c r="EV199" s="145"/>
      <c r="EW199" s="146"/>
      <c r="EX199" s="155"/>
      <c r="EY199" s="36"/>
    </row>
    <row r="200" spans="1:155" s="92" customFormat="1" x14ac:dyDescent="0.35">
      <c r="A200" s="118"/>
      <c r="B200" s="46"/>
      <c r="C200" s="243" t="str">
        <f>IF(E200="","",C198+1)</f>
        <v/>
      </c>
      <c r="D200" s="46"/>
      <c r="E200" s="4"/>
      <c r="F200" s="119"/>
      <c r="H200" s="120"/>
      <c r="I200" s="15"/>
      <c r="J200" s="121"/>
      <c r="K200" s="15"/>
      <c r="L200" s="121"/>
      <c r="M200" s="15"/>
      <c r="N200" s="121"/>
      <c r="O200" s="209">
        <f t="shared" si="4"/>
        <v>0</v>
      </c>
      <c r="P200" s="122"/>
      <c r="Q200" s="40"/>
      <c r="R200" s="123"/>
      <c r="S200" s="15"/>
      <c r="T200" s="121"/>
      <c r="U200" s="15"/>
      <c r="V200" s="121"/>
      <c r="W200" s="15"/>
      <c r="X200" s="122"/>
      <c r="Y200" s="40"/>
      <c r="Z200" s="123"/>
      <c r="AA200" s="15"/>
      <c r="AB200" s="121"/>
      <c r="AC200" s="15"/>
      <c r="AD200" s="121"/>
      <c r="AE200" s="15"/>
      <c r="AF200" s="122"/>
      <c r="AG200" s="40"/>
      <c r="AH200" s="123"/>
      <c r="AI200" s="209">
        <f t="shared" si="5"/>
        <v>0</v>
      </c>
      <c r="AJ200" s="121"/>
      <c r="AK200" s="209">
        <f t="shared" si="6"/>
        <v>0</v>
      </c>
      <c r="AL200" s="121"/>
      <c r="AM200" s="209">
        <f>M200-W200+AE200</f>
        <v>0</v>
      </c>
      <c r="AN200" s="122"/>
      <c r="AO200" s="40"/>
      <c r="AP200" s="123"/>
      <c r="AQ200" s="15"/>
      <c r="AR200" s="122"/>
      <c r="AS200" s="40"/>
      <c r="AT200" s="123"/>
      <c r="AU200" s="209">
        <f t="shared" si="68"/>
        <v>0</v>
      </c>
      <c r="AV200" s="121"/>
      <c r="AW200" s="209">
        <f t="shared" si="76"/>
        <v>0</v>
      </c>
      <c r="AX200" s="121"/>
      <c r="AY200" s="209">
        <f t="shared" si="8"/>
        <v>0</v>
      </c>
      <c r="AZ200" s="121"/>
      <c r="BA200" s="209">
        <f>(SUM(AI200,AK200,AM200)-AQ200)</f>
        <v>0</v>
      </c>
      <c r="BB200" s="119"/>
      <c r="BD200" s="120"/>
      <c r="BE200" s="13">
        <v>0</v>
      </c>
      <c r="BF200" s="124"/>
      <c r="BG200" s="13">
        <v>0</v>
      </c>
      <c r="BH200" s="124"/>
      <c r="BI200" s="13">
        <v>0</v>
      </c>
      <c r="BJ200" s="125"/>
      <c r="BK200" s="126"/>
      <c r="BL200" s="127"/>
      <c r="BM200" s="210">
        <f>$BE200*$I200</f>
        <v>0</v>
      </c>
      <c r="BN200" s="124"/>
      <c r="BO200" s="210">
        <f>$BG200*$K200</f>
        <v>0</v>
      </c>
      <c r="BP200" s="124"/>
      <c r="BQ200" s="210">
        <f>$BI200*$M200</f>
        <v>0</v>
      </c>
      <c r="BR200" s="119"/>
      <c r="BU200" s="18"/>
      <c r="BV200" s="18"/>
      <c r="BW200" s="18"/>
      <c r="BX200" s="18"/>
      <c r="BY200" s="18"/>
      <c r="BZ200" s="18"/>
      <c r="CA200" s="18"/>
      <c r="CB200" s="18"/>
      <c r="CC200" s="18"/>
      <c r="CG200" s="90"/>
      <c r="CH200" s="90"/>
      <c r="CI200" s="90"/>
      <c r="CJ200" s="90"/>
      <c r="CK200" s="90"/>
      <c r="CL200" s="90"/>
      <c r="CP200" s="46"/>
      <c r="CQ200" s="46"/>
      <c r="CR200" s="46"/>
      <c r="CS200" s="130"/>
      <c r="CT200" s="209">
        <f t="shared" ref="CT200:CU216" si="91">IF($AU200=0,0,ROUND(($BW$32*($AU200/$AU$218)),0))</f>
        <v>0</v>
      </c>
      <c r="CU200" s="213">
        <f t="shared" si="91"/>
        <v>0</v>
      </c>
      <c r="CV200" s="209">
        <f t="shared" ref="CV200:CW216" si="92">IF($AW200=0,0,ROUND(($BY$32*($AW200/$AW$218)),0))</f>
        <v>0</v>
      </c>
      <c r="CW200" s="213">
        <f t="shared" si="92"/>
        <v>0</v>
      </c>
      <c r="CX200" s="214">
        <f t="shared" ref="CX200:CY216" si="93">IF($AY200=0,0,ROUND(($CA$32*($AY200/$AY$218)),0))</f>
        <v>0</v>
      </c>
      <c r="CY200" s="215">
        <f t="shared" si="93"/>
        <v>0</v>
      </c>
      <c r="CZ200" s="216" t="str">
        <f>IF(O200&gt;0, ((CT200*#REF!)+(CV200*#REF!)+(CX200*#REF!)),"")</f>
        <v/>
      </c>
      <c r="DA200" s="133"/>
      <c r="DB200" s="209">
        <f t="shared" si="69"/>
        <v>0</v>
      </c>
      <c r="DC200" s="131"/>
      <c r="DD200" s="209">
        <f t="shared" si="70"/>
        <v>0</v>
      </c>
      <c r="DE200" s="131"/>
      <c r="DF200" s="209">
        <f t="shared" si="71"/>
        <v>0</v>
      </c>
      <c r="DG200" s="134"/>
      <c r="DH200" s="216" t="str">
        <f t="shared" si="83"/>
        <v/>
      </c>
      <c r="DI200" s="216" t="e">
        <f t="shared" si="88"/>
        <v>#VALUE!</v>
      </c>
      <c r="DJ200" s="216">
        <f t="shared" si="89"/>
        <v>0</v>
      </c>
      <c r="DK200" s="40"/>
      <c r="DL200" s="40"/>
      <c r="DM200" s="130"/>
      <c r="DN200" s="217">
        <f t="shared" si="72"/>
        <v>0</v>
      </c>
      <c r="DO200" s="135"/>
      <c r="DP200" s="217">
        <f t="shared" si="73"/>
        <v>0</v>
      </c>
      <c r="DQ200" s="135"/>
      <c r="DR200" s="217">
        <f t="shared" si="74"/>
        <v>0</v>
      </c>
      <c r="DS200" s="136"/>
      <c r="DT200" s="218" t="str">
        <f t="shared" si="84"/>
        <v/>
      </c>
      <c r="DU200" s="218" t="str">
        <f t="shared" si="90"/>
        <v/>
      </c>
      <c r="DV200" s="126"/>
      <c r="DW200" s="127"/>
      <c r="DX200" s="124"/>
      <c r="DY200" s="124"/>
      <c r="DZ200" s="13"/>
      <c r="EA200" s="119"/>
      <c r="EC200" s="120"/>
      <c r="ED200" s="5"/>
      <c r="EE200" s="121"/>
      <c r="EF200" s="5"/>
      <c r="EG200" s="121"/>
      <c r="EH200" s="5"/>
      <c r="EI200" s="119"/>
      <c r="EK200" s="120"/>
      <c r="EL200" s="17">
        <v>0</v>
      </c>
      <c r="EM200" s="137"/>
      <c r="EN200" s="17">
        <v>0</v>
      </c>
      <c r="EO200" s="137"/>
      <c r="EP200" s="17">
        <v>0</v>
      </c>
      <c r="EQ200" s="125"/>
      <c r="ER200" s="126"/>
      <c r="ES200" s="127"/>
      <c r="ET200" s="219">
        <f t="shared" si="75"/>
        <v>0</v>
      </c>
      <c r="EU200" s="125"/>
      <c r="EV200" s="126"/>
      <c r="EW200" s="127"/>
      <c r="EX200" s="220">
        <f>IFERROR((SUM($DN200:DR200)-SUM($BM200:$BQ200)+$DZ200+$ET200)," ")</f>
        <v>0</v>
      </c>
      <c r="EY200" s="119"/>
    </row>
    <row r="201" spans="1:155" ht="5.15" customHeight="1" x14ac:dyDescent="0.35">
      <c r="A201" s="115"/>
      <c r="B201" s="32"/>
      <c r="C201" s="46"/>
      <c r="D201" s="32"/>
      <c r="E201" s="32"/>
      <c r="F201" s="36"/>
      <c r="H201" s="29"/>
      <c r="I201" s="139"/>
      <c r="J201" s="139"/>
      <c r="K201" s="139"/>
      <c r="L201" s="139"/>
      <c r="M201" s="139"/>
      <c r="N201" s="139"/>
      <c r="O201" s="121"/>
      <c r="P201" s="140"/>
      <c r="Q201" s="141"/>
      <c r="R201" s="142"/>
      <c r="S201" s="139"/>
      <c r="T201" s="139"/>
      <c r="U201" s="139"/>
      <c r="V201" s="139"/>
      <c r="W201" s="139"/>
      <c r="X201" s="140"/>
      <c r="Y201" s="141"/>
      <c r="Z201" s="142"/>
      <c r="AA201" s="139"/>
      <c r="AB201" s="139"/>
      <c r="AC201" s="139"/>
      <c r="AD201" s="139"/>
      <c r="AE201" s="139"/>
      <c r="AF201" s="140"/>
      <c r="AG201" s="141"/>
      <c r="AH201" s="142"/>
      <c r="AI201" s="121"/>
      <c r="AJ201" s="139"/>
      <c r="AK201" s="121"/>
      <c r="AL201" s="139"/>
      <c r="AM201" s="121"/>
      <c r="AN201" s="140"/>
      <c r="AO201" s="141"/>
      <c r="AP201" s="142"/>
      <c r="AQ201" s="139"/>
      <c r="AR201" s="140"/>
      <c r="AS201" s="141"/>
      <c r="AT201" s="142"/>
      <c r="AU201" s="121"/>
      <c r="AV201" s="139"/>
      <c r="AW201" s="121"/>
      <c r="AX201" s="139"/>
      <c r="AY201" s="121"/>
      <c r="AZ201" s="139"/>
      <c r="BA201" s="121"/>
      <c r="BB201" s="36"/>
      <c r="BD201" s="29"/>
      <c r="BE201" s="143"/>
      <c r="BF201" s="143"/>
      <c r="BG201" s="143"/>
      <c r="BH201" s="143"/>
      <c r="BI201" s="143"/>
      <c r="BJ201" s="144"/>
      <c r="BK201" s="145"/>
      <c r="BL201" s="146"/>
      <c r="BM201" s="124"/>
      <c r="BN201" s="143"/>
      <c r="BO201" s="124"/>
      <c r="BP201" s="143"/>
      <c r="BQ201" s="124"/>
      <c r="BR201" s="36"/>
      <c r="BU201" s="92"/>
      <c r="BV201" s="92"/>
      <c r="BW201" s="92"/>
      <c r="BX201" s="92"/>
      <c r="BY201" s="92"/>
      <c r="BZ201" s="92"/>
      <c r="CA201" s="92"/>
      <c r="CB201" s="92"/>
      <c r="CC201" s="92"/>
      <c r="CG201" s="90"/>
      <c r="CH201" s="90"/>
      <c r="CI201" s="90"/>
      <c r="CJ201" s="90"/>
      <c r="CK201" s="90"/>
      <c r="CL201" s="90"/>
      <c r="CP201" s="32"/>
      <c r="CQ201" s="32"/>
      <c r="CR201" s="32"/>
      <c r="CS201" s="74"/>
      <c r="CT201" s="149"/>
      <c r="CU201" s="149"/>
      <c r="CV201" s="149"/>
      <c r="CW201" s="149"/>
      <c r="CX201" s="149"/>
      <c r="CY201" s="134"/>
      <c r="CZ201" s="216" t="str">
        <f>IF(O201&gt;0, ((CT201*#REF!)+(CV201*#REF!)+(CX201*#REF!)),"")</f>
        <v/>
      </c>
      <c r="DA201" s="151"/>
      <c r="DB201" s="149"/>
      <c r="DC201" s="149"/>
      <c r="DD201" s="149"/>
      <c r="DE201" s="149"/>
      <c r="DF201" s="149"/>
      <c r="DG201" s="134"/>
      <c r="DH201" s="40"/>
      <c r="DI201" s="40"/>
      <c r="DJ201" s="40"/>
      <c r="DK201" s="40"/>
      <c r="DL201" s="40"/>
      <c r="DM201" s="74"/>
      <c r="DN201" s="152"/>
      <c r="DO201" s="152"/>
      <c r="DP201" s="152"/>
      <c r="DQ201" s="152"/>
      <c r="DR201" s="152"/>
      <c r="DS201" s="136"/>
      <c r="DT201" s="218" t="str">
        <f t="shared" si="84"/>
        <v/>
      </c>
      <c r="DU201" s="218" t="str">
        <f t="shared" si="90"/>
        <v/>
      </c>
      <c r="DV201" s="145"/>
      <c r="DW201" s="146"/>
      <c r="DX201" s="143"/>
      <c r="DY201" s="143"/>
      <c r="DZ201" s="153"/>
      <c r="EA201" s="36"/>
      <c r="EC201" s="29"/>
      <c r="ED201" s="139"/>
      <c r="EE201" s="139"/>
      <c r="EF201" s="139"/>
      <c r="EG201" s="139"/>
      <c r="EH201" s="139"/>
      <c r="EI201" s="36"/>
      <c r="EK201" s="29"/>
      <c r="EL201" s="143"/>
      <c r="EM201" s="143"/>
      <c r="EN201" s="143"/>
      <c r="EO201" s="143"/>
      <c r="EP201" s="143"/>
      <c r="EQ201" s="144"/>
      <c r="ER201" s="145"/>
      <c r="ES201" s="146"/>
      <c r="ET201" s="163"/>
      <c r="EU201" s="144"/>
      <c r="EV201" s="145"/>
      <c r="EW201" s="146"/>
      <c r="EX201" s="155"/>
      <c r="EY201" s="36"/>
    </row>
    <row r="202" spans="1:155" s="92" customFormat="1" ht="15" customHeight="1" x14ac:dyDescent="0.35">
      <c r="A202" s="118"/>
      <c r="B202" s="46"/>
      <c r="C202" s="243" t="str">
        <f>IF(E202="","",C200+1)</f>
        <v/>
      </c>
      <c r="D202" s="46"/>
      <c r="E202" s="4"/>
      <c r="F202" s="119"/>
      <c r="H202" s="120"/>
      <c r="I202" s="15"/>
      <c r="J202" s="121"/>
      <c r="K202" s="15"/>
      <c r="L202" s="121"/>
      <c r="M202" s="15"/>
      <c r="N202" s="121"/>
      <c r="O202" s="209">
        <f t="shared" si="4"/>
        <v>0</v>
      </c>
      <c r="P202" s="122"/>
      <c r="Q202" s="40"/>
      <c r="R202" s="123"/>
      <c r="S202" s="15"/>
      <c r="T202" s="121"/>
      <c r="U202" s="15"/>
      <c r="V202" s="121"/>
      <c r="W202" s="15"/>
      <c r="X202" s="122"/>
      <c r="Y202" s="40"/>
      <c r="Z202" s="123"/>
      <c r="AA202" s="15"/>
      <c r="AB202" s="121"/>
      <c r="AC202" s="15"/>
      <c r="AD202" s="121"/>
      <c r="AE202" s="15"/>
      <c r="AF202" s="122"/>
      <c r="AG202" s="40"/>
      <c r="AH202" s="123"/>
      <c r="AI202" s="209">
        <f t="shared" si="5"/>
        <v>0</v>
      </c>
      <c r="AJ202" s="121"/>
      <c r="AK202" s="209">
        <f t="shared" si="6"/>
        <v>0</v>
      </c>
      <c r="AL202" s="121"/>
      <c r="AM202" s="209">
        <f>M202-W202+AE202</f>
        <v>0</v>
      </c>
      <c r="AN202" s="122"/>
      <c r="AO202" s="40"/>
      <c r="AP202" s="123"/>
      <c r="AQ202" s="15"/>
      <c r="AR202" s="122"/>
      <c r="AS202" s="40"/>
      <c r="AT202" s="123"/>
      <c r="AU202" s="209">
        <f t="shared" si="68"/>
        <v>0</v>
      </c>
      <c r="AV202" s="121"/>
      <c r="AW202" s="209">
        <f t="shared" si="76"/>
        <v>0</v>
      </c>
      <c r="AX202" s="121"/>
      <c r="AY202" s="209">
        <f t="shared" si="8"/>
        <v>0</v>
      </c>
      <c r="AZ202" s="121"/>
      <c r="BA202" s="209">
        <f>(SUM(AI202,AK202,AM202)-AQ202)</f>
        <v>0</v>
      </c>
      <c r="BB202" s="119"/>
      <c r="BD202" s="120"/>
      <c r="BE202" s="13">
        <v>0</v>
      </c>
      <c r="BF202" s="124"/>
      <c r="BG202" s="13">
        <v>0</v>
      </c>
      <c r="BH202" s="124"/>
      <c r="BI202" s="13">
        <v>0</v>
      </c>
      <c r="BJ202" s="125"/>
      <c r="BK202" s="126"/>
      <c r="BL202" s="127"/>
      <c r="BM202" s="210">
        <f>$BE202*$I202</f>
        <v>0</v>
      </c>
      <c r="BN202" s="124"/>
      <c r="BO202" s="210">
        <f>$BG202*$K202</f>
        <v>0</v>
      </c>
      <c r="BP202" s="124"/>
      <c r="BQ202" s="210">
        <f>$BI202*$M202</f>
        <v>0</v>
      </c>
      <c r="BR202" s="119"/>
      <c r="BU202" s="18"/>
      <c r="BV202" s="18"/>
      <c r="BW202" s="18"/>
      <c r="BX202" s="18"/>
      <c r="BY202" s="18"/>
      <c r="BZ202" s="18"/>
      <c r="CA202" s="18"/>
      <c r="CB202" s="18"/>
      <c r="CC202" s="18"/>
      <c r="CG202" s="90"/>
      <c r="CH202" s="90"/>
      <c r="CI202" s="90"/>
      <c r="CJ202" s="90"/>
      <c r="CK202" s="90"/>
      <c r="CL202" s="90"/>
      <c r="CP202" s="46"/>
      <c r="CQ202" s="46"/>
      <c r="CR202" s="46"/>
      <c r="CS202" s="130"/>
      <c r="CT202" s="209">
        <f t="shared" si="91"/>
        <v>0</v>
      </c>
      <c r="CU202" s="213">
        <f t="shared" si="91"/>
        <v>0</v>
      </c>
      <c r="CV202" s="209">
        <f t="shared" si="92"/>
        <v>0</v>
      </c>
      <c r="CW202" s="213">
        <f t="shared" si="92"/>
        <v>0</v>
      </c>
      <c r="CX202" s="214">
        <f t="shared" si="93"/>
        <v>0</v>
      </c>
      <c r="CY202" s="215">
        <f t="shared" si="93"/>
        <v>0</v>
      </c>
      <c r="CZ202" s="216" t="str">
        <f>IF(O202&gt;0, ((CT202*#REF!)+(CV202*#REF!)+(CX202*#REF!)),"")</f>
        <v/>
      </c>
      <c r="DA202" s="133"/>
      <c r="DB202" s="209">
        <f t="shared" si="69"/>
        <v>0</v>
      </c>
      <c r="DC202" s="131"/>
      <c r="DD202" s="209">
        <f t="shared" si="70"/>
        <v>0</v>
      </c>
      <c r="DE202" s="131"/>
      <c r="DF202" s="209">
        <f t="shared" si="71"/>
        <v>0</v>
      </c>
      <c r="DG202" s="134"/>
      <c r="DH202" s="216" t="str">
        <f t="shared" si="83"/>
        <v/>
      </c>
      <c r="DI202" s="216" t="e">
        <f t="shared" si="88"/>
        <v>#VALUE!</v>
      </c>
      <c r="DJ202" s="216">
        <f t="shared" si="89"/>
        <v>0</v>
      </c>
      <c r="DK202" s="40"/>
      <c r="DL202" s="40"/>
      <c r="DM202" s="130"/>
      <c r="DN202" s="217">
        <f t="shared" si="72"/>
        <v>0</v>
      </c>
      <c r="DO202" s="135"/>
      <c r="DP202" s="217">
        <f t="shared" si="73"/>
        <v>0</v>
      </c>
      <c r="DQ202" s="135"/>
      <c r="DR202" s="217">
        <f t="shared" si="74"/>
        <v>0</v>
      </c>
      <c r="DS202" s="136"/>
      <c r="DT202" s="218" t="str">
        <f t="shared" si="84"/>
        <v/>
      </c>
      <c r="DU202" s="218" t="str">
        <f t="shared" si="90"/>
        <v/>
      </c>
      <c r="DV202" s="126"/>
      <c r="DW202" s="127"/>
      <c r="DX202" s="124"/>
      <c r="DY202" s="124"/>
      <c r="DZ202" s="13"/>
      <c r="EA202" s="119"/>
      <c r="EC202" s="120"/>
      <c r="ED202" s="5"/>
      <c r="EE202" s="121"/>
      <c r="EF202" s="5"/>
      <c r="EG202" s="121"/>
      <c r="EH202" s="5"/>
      <c r="EI202" s="119"/>
      <c r="EK202" s="120"/>
      <c r="EL202" s="17">
        <v>0</v>
      </c>
      <c r="EM202" s="137"/>
      <c r="EN202" s="17">
        <v>0</v>
      </c>
      <c r="EO202" s="137"/>
      <c r="EP202" s="17">
        <v>0</v>
      </c>
      <c r="EQ202" s="125"/>
      <c r="ER202" s="126"/>
      <c r="ES202" s="127"/>
      <c r="ET202" s="219">
        <f t="shared" si="75"/>
        <v>0</v>
      </c>
      <c r="EU202" s="125"/>
      <c r="EV202" s="126"/>
      <c r="EW202" s="127"/>
      <c r="EX202" s="220">
        <f>IFERROR((SUM($DN202:DR202)-SUM($BM202:$BQ202)+$DZ202+$ET202)," ")</f>
        <v>0</v>
      </c>
      <c r="EY202" s="119"/>
    </row>
    <row r="203" spans="1:155" ht="5.15" customHeight="1" x14ac:dyDescent="0.35">
      <c r="A203" s="115"/>
      <c r="B203" s="32"/>
      <c r="C203" s="46"/>
      <c r="D203" s="32"/>
      <c r="E203" s="32"/>
      <c r="F203" s="36"/>
      <c r="H203" s="29"/>
      <c r="I203" s="139"/>
      <c r="J203" s="139"/>
      <c r="K203" s="139"/>
      <c r="L203" s="139"/>
      <c r="M203" s="139"/>
      <c r="N203" s="139"/>
      <c r="O203" s="121"/>
      <c r="P203" s="140"/>
      <c r="Q203" s="141"/>
      <c r="R203" s="142"/>
      <c r="S203" s="139"/>
      <c r="T203" s="139"/>
      <c r="U203" s="139"/>
      <c r="V203" s="139"/>
      <c r="W203" s="139"/>
      <c r="X203" s="140"/>
      <c r="Y203" s="141"/>
      <c r="Z203" s="142"/>
      <c r="AA203" s="139"/>
      <c r="AB203" s="139"/>
      <c r="AC203" s="139"/>
      <c r="AD203" s="139"/>
      <c r="AE203" s="139"/>
      <c r="AF203" s="140"/>
      <c r="AG203" s="141"/>
      <c r="AH203" s="142"/>
      <c r="AI203" s="121"/>
      <c r="AJ203" s="139"/>
      <c r="AK203" s="121"/>
      <c r="AL203" s="139"/>
      <c r="AM203" s="121"/>
      <c r="AN203" s="140"/>
      <c r="AO203" s="141"/>
      <c r="AP203" s="142"/>
      <c r="AQ203" s="139"/>
      <c r="AR203" s="140"/>
      <c r="AS203" s="141"/>
      <c r="AT203" s="142"/>
      <c r="AU203" s="121"/>
      <c r="AV203" s="139"/>
      <c r="AW203" s="121"/>
      <c r="AX203" s="139"/>
      <c r="AY203" s="121"/>
      <c r="AZ203" s="139"/>
      <c r="BA203" s="121"/>
      <c r="BB203" s="36"/>
      <c r="BD203" s="29"/>
      <c r="BE203" s="143"/>
      <c r="BF203" s="143"/>
      <c r="BG203" s="143"/>
      <c r="BH203" s="143"/>
      <c r="BI203" s="143"/>
      <c r="BJ203" s="144"/>
      <c r="BK203" s="145"/>
      <c r="BL203" s="146"/>
      <c r="BM203" s="124"/>
      <c r="BN203" s="143"/>
      <c r="BO203" s="124"/>
      <c r="BP203" s="143"/>
      <c r="BQ203" s="124"/>
      <c r="BR203" s="36"/>
      <c r="BU203" s="92"/>
      <c r="BV203" s="92"/>
      <c r="BW203" s="93"/>
      <c r="BX203" s="93"/>
      <c r="BY203" s="93"/>
      <c r="BZ203" s="93"/>
      <c r="CA203" s="178"/>
      <c r="CB203" s="178"/>
      <c r="CC203" s="92"/>
      <c r="CG203" s="90"/>
      <c r="CH203" s="90"/>
      <c r="CI203" s="90"/>
      <c r="CJ203" s="90"/>
      <c r="CK203" s="90"/>
      <c r="CL203" s="90"/>
      <c r="CP203" s="32"/>
      <c r="CQ203" s="32"/>
      <c r="CR203" s="32"/>
      <c r="CS203" s="74"/>
      <c r="CT203" s="149"/>
      <c r="CU203" s="149"/>
      <c r="CV203" s="149"/>
      <c r="CW203" s="149"/>
      <c r="CX203" s="149"/>
      <c r="CY203" s="134"/>
      <c r="CZ203" s="216" t="str">
        <f>IF(O203&gt;0, ((CT203*#REF!)+(CV203*#REF!)+(CX203*#REF!)),"")</f>
        <v/>
      </c>
      <c r="DA203" s="151"/>
      <c r="DB203" s="149"/>
      <c r="DC203" s="149"/>
      <c r="DD203" s="149"/>
      <c r="DE203" s="149"/>
      <c r="DF203" s="149"/>
      <c r="DG203" s="134"/>
      <c r="DH203" s="40"/>
      <c r="DI203" s="40"/>
      <c r="DJ203" s="40"/>
      <c r="DK203" s="40"/>
      <c r="DL203" s="40"/>
      <c r="DM203" s="74"/>
      <c r="DN203" s="152"/>
      <c r="DO203" s="152"/>
      <c r="DP203" s="152"/>
      <c r="DQ203" s="152"/>
      <c r="DR203" s="152"/>
      <c r="DS203" s="136"/>
      <c r="DT203" s="218" t="str">
        <f t="shared" si="84"/>
        <v/>
      </c>
      <c r="DU203" s="218" t="str">
        <f t="shared" si="90"/>
        <v/>
      </c>
      <c r="DV203" s="145"/>
      <c r="DW203" s="146"/>
      <c r="DX203" s="143"/>
      <c r="DY203" s="143"/>
      <c r="DZ203" s="153"/>
      <c r="EA203" s="36"/>
      <c r="EC203" s="29"/>
      <c r="ED203" s="139"/>
      <c r="EE203" s="139"/>
      <c r="EF203" s="139"/>
      <c r="EG203" s="139"/>
      <c r="EH203" s="139"/>
      <c r="EI203" s="36"/>
      <c r="EK203" s="29"/>
      <c r="EL203" s="143"/>
      <c r="EM203" s="143"/>
      <c r="EN203" s="143"/>
      <c r="EO203" s="143"/>
      <c r="EP203" s="143"/>
      <c r="EQ203" s="144"/>
      <c r="ER203" s="145"/>
      <c r="ES203" s="146"/>
      <c r="ET203" s="163"/>
      <c r="EU203" s="144"/>
      <c r="EV203" s="145"/>
      <c r="EW203" s="146"/>
      <c r="EX203" s="155"/>
      <c r="EY203" s="36"/>
    </row>
    <row r="204" spans="1:155" s="92" customFormat="1" x14ac:dyDescent="0.35">
      <c r="A204" s="118"/>
      <c r="B204" s="46"/>
      <c r="C204" s="243" t="str">
        <f>IF(E204="","",C202+1)</f>
        <v/>
      </c>
      <c r="D204" s="46"/>
      <c r="E204" s="4"/>
      <c r="F204" s="119"/>
      <c r="H204" s="120"/>
      <c r="I204" s="15"/>
      <c r="J204" s="121"/>
      <c r="K204" s="15"/>
      <c r="L204" s="121"/>
      <c r="M204" s="15"/>
      <c r="N204" s="121"/>
      <c r="O204" s="209">
        <f t="shared" si="4"/>
        <v>0</v>
      </c>
      <c r="P204" s="122"/>
      <c r="Q204" s="40"/>
      <c r="R204" s="123"/>
      <c r="S204" s="15"/>
      <c r="T204" s="121"/>
      <c r="U204" s="15"/>
      <c r="V204" s="121"/>
      <c r="W204" s="15"/>
      <c r="X204" s="122"/>
      <c r="Y204" s="40"/>
      <c r="Z204" s="123"/>
      <c r="AA204" s="15"/>
      <c r="AB204" s="121"/>
      <c r="AC204" s="15"/>
      <c r="AD204" s="121"/>
      <c r="AE204" s="15"/>
      <c r="AF204" s="122"/>
      <c r="AG204" s="40"/>
      <c r="AH204" s="123"/>
      <c r="AI204" s="209">
        <f t="shared" si="5"/>
        <v>0</v>
      </c>
      <c r="AJ204" s="121"/>
      <c r="AK204" s="209">
        <f t="shared" si="6"/>
        <v>0</v>
      </c>
      <c r="AL204" s="121"/>
      <c r="AM204" s="209">
        <f>M204-W204+AE204</f>
        <v>0</v>
      </c>
      <c r="AN204" s="122"/>
      <c r="AO204" s="40"/>
      <c r="AP204" s="123"/>
      <c r="AQ204" s="15"/>
      <c r="AR204" s="122"/>
      <c r="AS204" s="40"/>
      <c r="AT204" s="123"/>
      <c r="AU204" s="209">
        <f t="shared" si="68"/>
        <v>0</v>
      </c>
      <c r="AV204" s="121"/>
      <c r="AW204" s="209">
        <f t="shared" si="76"/>
        <v>0</v>
      </c>
      <c r="AX204" s="121"/>
      <c r="AY204" s="209">
        <f t="shared" si="8"/>
        <v>0</v>
      </c>
      <c r="AZ204" s="121"/>
      <c r="BA204" s="209">
        <f>(SUM(AI204,AK204,AM204)-AQ204)</f>
        <v>0</v>
      </c>
      <c r="BB204" s="119"/>
      <c r="BD204" s="120"/>
      <c r="BE204" s="13">
        <v>0</v>
      </c>
      <c r="BF204" s="124"/>
      <c r="BG204" s="13">
        <v>0</v>
      </c>
      <c r="BH204" s="124"/>
      <c r="BI204" s="13">
        <v>0</v>
      </c>
      <c r="BJ204" s="125"/>
      <c r="BK204" s="126"/>
      <c r="BL204" s="127"/>
      <c r="BM204" s="210">
        <f>$BE204*$I204</f>
        <v>0</v>
      </c>
      <c r="BN204" s="124"/>
      <c r="BO204" s="210">
        <f>$BG204*$K204</f>
        <v>0</v>
      </c>
      <c r="BP204" s="124"/>
      <c r="BQ204" s="210">
        <f>$BI204*$M204</f>
        <v>0</v>
      </c>
      <c r="BR204" s="119"/>
      <c r="BU204" s="18"/>
      <c r="BV204" s="18"/>
      <c r="BW204" s="18"/>
      <c r="BX204" s="18"/>
      <c r="BY204" s="18"/>
      <c r="BZ204" s="18"/>
      <c r="CA204" s="18"/>
      <c r="CB204" s="18"/>
      <c r="CC204" s="18"/>
      <c r="CG204" s="90"/>
      <c r="CH204" s="90"/>
      <c r="CI204" s="90"/>
      <c r="CJ204" s="90"/>
      <c r="CK204" s="90"/>
      <c r="CL204" s="90"/>
      <c r="CP204" s="46"/>
      <c r="CQ204" s="46"/>
      <c r="CR204" s="46"/>
      <c r="CS204" s="130"/>
      <c r="CT204" s="209">
        <f t="shared" si="91"/>
        <v>0</v>
      </c>
      <c r="CU204" s="213">
        <f t="shared" si="91"/>
        <v>0</v>
      </c>
      <c r="CV204" s="209">
        <f t="shared" si="92"/>
        <v>0</v>
      </c>
      <c r="CW204" s="213">
        <f t="shared" si="92"/>
        <v>0</v>
      </c>
      <c r="CX204" s="214">
        <f t="shared" si="93"/>
        <v>0</v>
      </c>
      <c r="CY204" s="215">
        <f t="shared" si="93"/>
        <v>0</v>
      </c>
      <c r="CZ204" s="216" t="str">
        <f>IF(O204&gt;0, ((CT204*#REF!)+(CV204*#REF!)+(CX204*#REF!)),"")</f>
        <v/>
      </c>
      <c r="DA204" s="133"/>
      <c r="DB204" s="209">
        <f t="shared" si="69"/>
        <v>0</v>
      </c>
      <c r="DC204" s="131"/>
      <c r="DD204" s="209">
        <f t="shared" si="70"/>
        <v>0</v>
      </c>
      <c r="DE204" s="131"/>
      <c r="DF204" s="209">
        <f t="shared" si="71"/>
        <v>0</v>
      </c>
      <c r="DG204" s="134"/>
      <c r="DH204" s="216" t="str">
        <f t="shared" si="83"/>
        <v/>
      </c>
      <c r="DI204" s="216" t="e">
        <f t="shared" si="88"/>
        <v>#VALUE!</v>
      </c>
      <c r="DJ204" s="216">
        <f t="shared" si="89"/>
        <v>0</v>
      </c>
      <c r="DK204" s="40"/>
      <c r="DL204" s="40"/>
      <c r="DM204" s="130"/>
      <c r="DN204" s="217">
        <f t="shared" si="72"/>
        <v>0</v>
      </c>
      <c r="DO204" s="135"/>
      <c r="DP204" s="217">
        <f t="shared" si="73"/>
        <v>0</v>
      </c>
      <c r="DQ204" s="135"/>
      <c r="DR204" s="217">
        <f t="shared" si="74"/>
        <v>0</v>
      </c>
      <c r="DS204" s="136"/>
      <c r="DT204" s="218" t="str">
        <f t="shared" si="84"/>
        <v/>
      </c>
      <c r="DU204" s="218" t="str">
        <f t="shared" si="90"/>
        <v/>
      </c>
      <c r="DV204" s="126"/>
      <c r="DW204" s="127"/>
      <c r="DX204" s="124"/>
      <c r="DY204" s="124"/>
      <c r="DZ204" s="13"/>
      <c r="EA204" s="119"/>
      <c r="EC204" s="120"/>
      <c r="ED204" s="5"/>
      <c r="EE204" s="121"/>
      <c r="EF204" s="5"/>
      <c r="EG204" s="121"/>
      <c r="EH204" s="5"/>
      <c r="EI204" s="119"/>
      <c r="EK204" s="120"/>
      <c r="EL204" s="17">
        <v>0</v>
      </c>
      <c r="EM204" s="137"/>
      <c r="EN204" s="17">
        <v>0</v>
      </c>
      <c r="EO204" s="137"/>
      <c r="EP204" s="17">
        <v>0</v>
      </c>
      <c r="EQ204" s="125"/>
      <c r="ER204" s="126"/>
      <c r="ES204" s="127"/>
      <c r="ET204" s="219">
        <f t="shared" si="75"/>
        <v>0</v>
      </c>
      <c r="EU204" s="125"/>
      <c r="EV204" s="126"/>
      <c r="EW204" s="127"/>
      <c r="EX204" s="220">
        <f>IFERROR((SUM($DN204:DR204)-SUM($BM204:$BQ204)+$DZ204+$ET204)," ")</f>
        <v>0</v>
      </c>
      <c r="EY204" s="119"/>
    </row>
    <row r="205" spans="1:155" ht="5.15" customHeight="1" x14ac:dyDescent="0.35">
      <c r="A205" s="115"/>
      <c r="B205" s="32"/>
      <c r="C205" s="46"/>
      <c r="D205" s="32"/>
      <c r="E205" s="32"/>
      <c r="F205" s="36"/>
      <c r="H205" s="29"/>
      <c r="I205" s="139"/>
      <c r="J205" s="139"/>
      <c r="K205" s="139"/>
      <c r="L205" s="139"/>
      <c r="M205" s="139"/>
      <c r="N205" s="139"/>
      <c r="O205" s="121"/>
      <c r="P205" s="140"/>
      <c r="Q205" s="141"/>
      <c r="R205" s="142"/>
      <c r="S205" s="139"/>
      <c r="T205" s="139"/>
      <c r="U205" s="139"/>
      <c r="V205" s="139"/>
      <c r="W205" s="139"/>
      <c r="X205" s="140"/>
      <c r="Y205" s="141"/>
      <c r="Z205" s="142"/>
      <c r="AA205" s="139"/>
      <c r="AB205" s="139"/>
      <c r="AC205" s="139"/>
      <c r="AD205" s="139"/>
      <c r="AE205" s="139"/>
      <c r="AF205" s="140"/>
      <c r="AG205" s="141"/>
      <c r="AH205" s="142"/>
      <c r="AI205" s="121"/>
      <c r="AJ205" s="139"/>
      <c r="AK205" s="121"/>
      <c r="AL205" s="139"/>
      <c r="AM205" s="121"/>
      <c r="AN205" s="140"/>
      <c r="AO205" s="141"/>
      <c r="AP205" s="142"/>
      <c r="AQ205" s="139"/>
      <c r="AR205" s="140"/>
      <c r="AS205" s="141"/>
      <c r="AT205" s="142"/>
      <c r="AU205" s="121"/>
      <c r="AV205" s="139"/>
      <c r="AW205" s="121"/>
      <c r="AX205" s="139"/>
      <c r="AY205" s="121"/>
      <c r="AZ205" s="139"/>
      <c r="BA205" s="121"/>
      <c r="BB205" s="36"/>
      <c r="BD205" s="29"/>
      <c r="BE205" s="143"/>
      <c r="BF205" s="143"/>
      <c r="BG205" s="143"/>
      <c r="BH205" s="143"/>
      <c r="BI205" s="143"/>
      <c r="BJ205" s="144"/>
      <c r="BK205" s="145"/>
      <c r="BL205" s="146"/>
      <c r="BM205" s="124"/>
      <c r="BN205" s="143"/>
      <c r="BO205" s="124"/>
      <c r="BP205" s="143"/>
      <c r="BQ205" s="124"/>
      <c r="BR205" s="36"/>
      <c r="BU205" s="92"/>
      <c r="BV205" s="92"/>
      <c r="BW205" s="92"/>
      <c r="BX205" s="92"/>
      <c r="BY205" s="92"/>
      <c r="BZ205" s="92"/>
      <c r="CA205" s="92"/>
      <c r="CB205" s="92"/>
      <c r="CC205" s="92"/>
      <c r="CG205" s="90"/>
      <c r="CH205" s="90"/>
      <c r="CI205" s="90"/>
      <c r="CJ205" s="90"/>
      <c r="CK205" s="90"/>
      <c r="CL205" s="90"/>
      <c r="CP205" s="32"/>
      <c r="CQ205" s="32"/>
      <c r="CR205" s="32"/>
      <c r="CS205" s="74"/>
      <c r="CT205" s="149"/>
      <c r="CU205" s="149"/>
      <c r="CV205" s="149"/>
      <c r="CW205" s="149"/>
      <c r="CX205" s="149"/>
      <c r="CY205" s="134"/>
      <c r="CZ205" s="216" t="str">
        <f>IF(O205&gt;0, ((CT205*#REF!)+(CV205*#REF!)+(CX205*#REF!)),"")</f>
        <v/>
      </c>
      <c r="DA205" s="151"/>
      <c r="DB205" s="149"/>
      <c r="DC205" s="149"/>
      <c r="DD205" s="149"/>
      <c r="DE205" s="149"/>
      <c r="DF205" s="149"/>
      <c r="DG205" s="134"/>
      <c r="DH205" s="40"/>
      <c r="DI205" s="40"/>
      <c r="DJ205" s="40"/>
      <c r="DK205" s="40"/>
      <c r="DL205" s="40"/>
      <c r="DM205" s="74"/>
      <c r="DN205" s="152"/>
      <c r="DO205" s="152"/>
      <c r="DP205" s="152"/>
      <c r="DQ205" s="152"/>
      <c r="DR205" s="152"/>
      <c r="DS205" s="136"/>
      <c r="DT205" s="218" t="str">
        <f t="shared" si="84"/>
        <v/>
      </c>
      <c r="DU205" s="218" t="str">
        <f t="shared" si="90"/>
        <v/>
      </c>
      <c r="DV205" s="145"/>
      <c r="DW205" s="146"/>
      <c r="DX205" s="143"/>
      <c r="DY205" s="143"/>
      <c r="DZ205" s="153"/>
      <c r="EA205" s="36"/>
      <c r="EC205" s="29"/>
      <c r="ED205" s="139"/>
      <c r="EE205" s="139"/>
      <c r="EF205" s="139"/>
      <c r="EG205" s="139"/>
      <c r="EH205" s="139"/>
      <c r="EI205" s="36"/>
      <c r="EK205" s="29"/>
      <c r="EL205" s="143"/>
      <c r="EM205" s="143"/>
      <c r="EN205" s="143"/>
      <c r="EO205" s="143"/>
      <c r="EP205" s="143"/>
      <c r="EQ205" s="144"/>
      <c r="ER205" s="145"/>
      <c r="ES205" s="146"/>
      <c r="ET205" s="163"/>
      <c r="EU205" s="144"/>
      <c r="EV205" s="145"/>
      <c r="EW205" s="146"/>
      <c r="EX205" s="155"/>
      <c r="EY205" s="36"/>
    </row>
    <row r="206" spans="1:155" s="92" customFormat="1" x14ac:dyDescent="0.35">
      <c r="A206" s="118"/>
      <c r="B206" s="46"/>
      <c r="C206" s="243" t="str">
        <f>IF(E206="","",C204+1)</f>
        <v/>
      </c>
      <c r="D206" s="46"/>
      <c r="E206" s="4"/>
      <c r="F206" s="119"/>
      <c r="H206" s="120"/>
      <c r="I206" s="15"/>
      <c r="J206" s="121"/>
      <c r="K206" s="15"/>
      <c r="L206" s="121"/>
      <c r="M206" s="15"/>
      <c r="N206" s="121"/>
      <c r="O206" s="209">
        <f t="shared" si="4"/>
        <v>0</v>
      </c>
      <c r="P206" s="122"/>
      <c r="Q206" s="40"/>
      <c r="R206" s="123"/>
      <c r="S206" s="15"/>
      <c r="T206" s="121"/>
      <c r="U206" s="15"/>
      <c r="V206" s="121"/>
      <c r="W206" s="15"/>
      <c r="X206" s="122"/>
      <c r="Y206" s="40"/>
      <c r="Z206" s="123"/>
      <c r="AA206" s="15"/>
      <c r="AB206" s="121"/>
      <c r="AC206" s="15"/>
      <c r="AD206" s="121"/>
      <c r="AE206" s="15"/>
      <c r="AF206" s="122"/>
      <c r="AG206" s="40"/>
      <c r="AH206" s="123"/>
      <c r="AI206" s="209">
        <f t="shared" si="5"/>
        <v>0</v>
      </c>
      <c r="AJ206" s="121"/>
      <c r="AK206" s="209">
        <f t="shared" si="6"/>
        <v>0</v>
      </c>
      <c r="AL206" s="121"/>
      <c r="AM206" s="209">
        <f>M206-W206+AE206</f>
        <v>0</v>
      </c>
      <c r="AN206" s="122"/>
      <c r="AO206" s="40"/>
      <c r="AP206" s="123"/>
      <c r="AQ206" s="15"/>
      <c r="AR206" s="122"/>
      <c r="AS206" s="40"/>
      <c r="AT206" s="123"/>
      <c r="AU206" s="209">
        <f t="shared" si="68"/>
        <v>0</v>
      </c>
      <c r="AV206" s="121"/>
      <c r="AW206" s="209">
        <f t="shared" si="76"/>
        <v>0</v>
      </c>
      <c r="AX206" s="121"/>
      <c r="AY206" s="209">
        <f t="shared" si="8"/>
        <v>0</v>
      </c>
      <c r="AZ206" s="121"/>
      <c r="BA206" s="209">
        <f>(SUM(AI206,AK206,AM206)-AQ206)</f>
        <v>0</v>
      </c>
      <c r="BB206" s="119"/>
      <c r="BD206" s="120"/>
      <c r="BE206" s="13">
        <v>0</v>
      </c>
      <c r="BF206" s="124"/>
      <c r="BG206" s="13">
        <v>0</v>
      </c>
      <c r="BH206" s="124"/>
      <c r="BI206" s="13">
        <v>0</v>
      </c>
      <c r="BJ206" s="125"/>
      <c r="BK206" s="126"/>
      <c r="BL206" s="127"/>
      <c r="BM206" s="210">
        <f>$BE206*$I206</f>
        <v>0</v>
      </c>
      <c r="BN206" s="124"/>
      <c r="BO206" s="210">
        <f>$BG206*$K206</f>
        <v>0</v>
      </c>
      <c r="BP206" s="124"/>
      <c r="BQ206" s="210">
        <f>$BI206*$M206</f>
        <v>0</v>
      </c>
      <c r="BR206" s="119"/>
      <c r="BU206" s="18"/>
      <c r="BV206" s="18"/>
      <c r="BW206" s="18"/>
      <c r="BX206" s="18"/>
      <c r="BY206" s="18"/>
      <c r="BZ206" s="18"/>
      <c r="CA206" s="18"/>
      <c r="CB206" s="18"/>
      <c r="CC206" s="18"/>
      <c r="CG206" s="90"/>
      <c r="CH206" s="90"/>
      <c r="CI206" s="90"/>
      <c r="CJ206" s="90"/>
      <c r="CK206" s="90"/>
      <c r="CL206" s="90"/>
      <c r="CP206" s="46"/>
      <c r="CQ206" s="46"/>
      <c r="CR206" s="46"/>
      <c r="CS206" s="130"/>
      <c r="CT206" s="209">
        <f t="shared" si="91"/>
        <v>0</v>
      </c>
      <c r="CU206" s="213">
        <f t="shared" si="91"/>
        <v>0</v>
      </c>
      <c r="CV206" s="209">
        <f t="shared" si="92"/>
        <v>0</v>
      </c>
      <c r="CW206" s="213">
        <f t="shared" si="92"/>
        <v>0</v>
      </c>
      <c r="CX206" s="214">
        <f t="shared" si="93"/>
        <v>0</v>
      </c>
      <c r="CY206" s="215">
        <f t="shared" si="93"/>
        <v>0</v>
      </c>
      <c r="CZ206" s="216" t="str">
        <f>IF(O206&gt;0, ((CT206*#REF!)+(CV206*#REF!)+(CX206*#REF!)),"")</f>
        <v/>
      </c>
      <c r="DA206" s="133"/>
      <c r="DB206" s="209">
        <f t="shared" si="69"/>
        <v>0</v>
      </c>
      <c r="DC206" s="131"/>
      <c r="DD206" s="209">
        <f t="shared" si="70"/>
        <v>0</v>
      </c>
      <c r="DE206" s="131"/>
      <c r="DF206" s="209">
        <f t="shared" si="71"/>
        <v>0</v>
      </c>
      <c r="DG206" s="134"/>
      <c r="DH206" s="216" t="str">
        <f t="shared" si="83"/>
        <v/>
      </c>
      <c r="DI206" s="216" t="e">
        <f t="shared" si="88"/>
        <v>#VALUE!</v>
      </c>
      <c r="DJ206" s="216">
        <f t="shared" si="89"/>
        <v>0</v>
      </c>
      <c r="DK206" s="40"/>
      <c r="DL206" s="40"/>
      <c r="DM206" s="130"/>
      <c r="DN206" s="217">
        <f t="shared" si="72"/>
        <v>0</v>
      </c>
      <c r="DO206" s="135"/>
      <c r="DP206" s="217">
        <f t="shared" si="73"/>
        <v>0</v>
      </c>
      <c r="DQ206" s="135"/>
      <c r="DR206" s="217">
        <f t="shared" si="74"/>
        <v>0</v>
      </c>
      <c r="DS206" s="136"/>
      <c r="DT206" s="218" t="str">
        <f t="shared" si="84"/>
        <v/>
      </c>
      <c r="DU206" s="218" t="str">
        <f t="shared" si="90"/>
        <v/>
      </c>
      <c r="DV206" s="126"/>
      <c r="DW206" s="127"/>
      <c r="DX206" s="124"/>
      <c r="DY206" s="124"/>
      <c r="DZ206" s="13"/>
      <c r="EA206" s="119"/>
      <c r="EC206" s="120"/>
      <c r="ED206" s="5"/>
      <c r="EE206" s="121"/>
      <c r="EF206" s="5"/>
      <c r="EG206" s="121"/>
      <c r="EH206" s="5"/>
      <c r="EI206" s="119"/>
      <c r="EK206" s="120"/>
      <c r="EL206" s="17">
        <v>0</v>
      </c>
      <c r="EM206" s="137"/>
      <c r="EN206" s="17">
        <v>0</v>
      </c>
      <c r="EO206" s="137"/>
      <c r="EP206" s="17">
        <v>0</v>
      </c>
      <c r="EQ206" s="125"/>
      <c r="ER206" s="126"/>
      <c r="ES206" s="127"/>
      <c r="ET206" s="219">
        <f t="shared" si="75"/>
        <v>0</v>
      </c>
      <c r="EU206" s="125"/>
      <c r="EV206" s="126"/>
      <c r="EW206" s="127"/>
      <c r="EX206" s="220">
        <f>IFERROR((SUM($DN206:DR206)-SUM($BM206:$BQ206)+$DZ206+$ET206)," ")</f>
        <v>0</v>
      </c>
      <c r="EY206" s="119"/>
    </row>
    <row r="207" spans="1:155" ht="5.15" customHeight="1" x14ac:dyDescent="0.35">
      <c r="A207" s="115"/>
      <c r="B207" s="32"/>
      <c r="C207" s="46"/>
      <c r="D207" s="32"/>
      <c r="E207" s="32"/>
      <c r="F207" s="36"/>
      <c r="H207" s="29"/>
      <c r="I207" s="139"/>
      <c r="J207" s="139"/>
      <c r="K207" s="139"/>
      <c r="L207" s="139"/>
      <c r="M207" s="139"/>
      <c r="N207" s="139"/>
      <c r="O207" s="121"/>
      <c r="P207" s="140"/>
      <c r="Q207" s="141"/>
      <c r="R207" s="142"/>
      <c r="S207" s="139"/>
      <c r="T207" s="139"/>
      <c r="U207" s="139"/>
      <c r="V207" s="139"/>
      <c r="W207" s="139"/>
      <c r="X207" s="140"/>
      <c r="Y207" s="141"/>
      <c r="Z207" s="142"/>
      <c r="AA207" s="139"/>
      <c r="AB207" s="139"/>
      <c r="AC207" s="139"/>
      <c r="AD207" s="139"/>
      <c r="AE207" s="139"/>
      <c r="AF207" s="140"/>
      <c r="AG207" s="141"/>
      <c r="AH207" s="142"/>
      <c r="AI207" s="121"/>
      <c r="AJ207" s="139"/>
      <c r="AK207" s="121"/>
      <c r="AL207" s="139"/>
      <c r="AM207" s="121"/>
      <c r="AN207" s="140"/>
      <c r="AO207" s="141"/>
      <c r="AP207" s="142"/>
      <c r="AQ207" s="139"/>
      <c r="AR207" s="140"/>
      <c r="AS207" s="141"/>
      <c r="AT207" s="142"/>
      <c r="AU207" s="121"/>
      <c r="AV207" s="139"/>
      <c r="AW207" s="121"/>
      <c r="AX207" s="139"/>
      <c r="AY207" s="121"/>
      <c r="AZ207" s="139"/>
      <c r="BA207" s="121"/>
      <c r="BB207" s="36"/>
      <c r="BD207" s="29"/>
      <c r="BE207" s="143"/>
      <c r="BF207" s="143"/>
      <c r="BG207" s="143"/>
      <c r="BH207" s="143"/>
      <c r="BI207" s="143"/>
      <c r="BJ207" s="144"/>
      <c r="BK207" s="145"/>
      <c r="BL207" s="146"/>
      <c r="BM207" s="124"/>
      <c r="BN207" s="143"/>
      <c r="BO207" s="124"/>
      <c r="BP207" s="143"/>
      <c r="BQ207" s="124"/>
      <c r="BR207" s="36"/>
      <c r="BU207" s="92"/>
      <c r="BV207" s="92"/>
      <c r="BW207" s="92"/>
      <c r="BX207" s="92"/>
      <c r="BY207" s="92"/>
      <c r="BZ207" s="92"/>
      <c r="CA207" s="92"/>
      <c r="CB207" s="92"/>
      <c r="CC207" s="92"/>
      <c r="CG207" s="90"/>
      <c r="CH207" s="90"/>
      <c r="CI207" s="90"/>
      <c r="CJ207" s="90"/>
      <c r="CK207" s="90"/>
      <c r="CL207" s="90"/>
      <c r="CP207" s="32"/>
      <c r="CQ207" s="32"/>
      <c r="CR207" s="32"/>
      <c r="CS207" s="74"/>
      <c r="CT207" s="149"/>
      <c r="CU207" s="149"/>
      <c r="CV207" s="149"/>
      <c r="CW207" s="149"/>
      <c r="CX207" s="149"/>
      <c r="CY207" s="134"/>
      <c r="CZ207" s="216" t="str">
        <f>IF(O207&gt;0, ((CT207*#REF!)+(CV207*#REF!)+(CX207*#REF!)),"")</f>
        <v/>
      </c>
      <c r="DA207" s="151"/>
      <c r="DB207" s="149"/>
      <c r="DC207" s="149"/>
      <c r="DD207" s="149"/>
      <c r="DE207" s="149"/>
      <c r="DF207" s="149"/>
      <c r="DG207" s="134"/>
      <c r="DH207" s="40"/>
      <c r="DI207" s="40"/>
      <c r="DJ207" s="40"/>
      <c r="DK207" s="40"/>
      <c r="DL207" s="40"/>
      <c r="DM207" s="74"/>
      <c r="DN207" s="152"/>
      <c r="DO207" s="152"/>
      <c r="DP207" s="152"/>
      <c r="DQ207" s="152"/>
      <c r="DR207" s="152"/>
      <c r="DS207" s="136"/>
      <c r="DT207" s="218" t="str">
        <f t="shared" si="84"/>
        <v/>
      </c>
      <c r="DU207" s="218" t="str">
        <f t="shared" si="90"/>
        <v/>
      </c>
      <c r="DV207" s="145"/>
      <c r="DW207" s="146"/>
      <c r="DX207" s="143"/>
      <c r="DY207" s="143"/>
      <c r="DZ207" s="153"/>
      <c r="EA207" s="36"/>
      <c r="EC207" s="29"/>
      <c r="ED207" s="139"/>
      <c r="EE207" s="139"/>
      <c r="EF207" s="139"/>
      <c r="EG207" s="139"/>
      <c r="EH207" s="139"/>
      <c r="EI207" s="36"/>
      <c r="EK207" s="29"/>
      <c r="EL207" s="143"/>
      <c r="EM207" s="143"/>
      <c r="EN207" s="143"/>
      <c r="EO207" s="143"/>
      <c r="EP207" s="143"/>
      <c r="EQ207" s="144"/>
      <c r="ER207" s="145"/>
      <c r="ES207" s="146"/>
      <c r="ET207" s="163"/>
      <c r="EU207" s="144"/>
      <c r="EV207" s="145"/>
      <c r="EW207" s="146"/>
      <c r="EX207" s="155"/>
      <c r="EY207" s="36"/>
    </row>
    <row r="208" spans="1:155" s="92" customFormat="1" x14ac:dyDescent="0.35">
      <c r="A208" s="118"/>
      <c r="B208" s="46"/>
      <c r="C208" s="243" t="str">
        <f>IF(E208="","",C206+1)</f>
        <v/>
      </c>
      <c r="D208" s="46"/>
      <c r="E208" s="4"/>
      <c r="F208" s="119"/>
      <c r="H208" s="120"/>
      <c r="I208" s="15"/>
      <c r="J208" s="121"/>
      <c r="K208" s="15"/>
      <c r="L208" s="121"/>
      <c r="M208" s="15"/>
      <c r="N208" s="121"/>
      <c r="O208" s="209">
        <f t="shared" si="4"/>
        <v>0</v>
      </c>
      <c r="P208" s="122"/>
      <c r="Q208" s="40"/>
      <c r="R208" s="123"/>
      <c r="S208" s="15"/>
      <c r="T208" s="121"/>
      <c r="U208" s="15"/>
      <c r="V208" s="121"/>
      <c r="W208" s="15"/>
      <c r="X208" s="122"/>
      <c r="Y208" s="40"/>
      <c r="Z208" s="123"/>
      <c r="AA208" s="15"/>
      <c r="AB208" s="121"/>
      <c r="AC208" s="15"/>
      <c r="AD208" s="121"/>
      <c r="AE208" s="15"/>
      <c r="AF208" s="122"/>
      <c r="AG208" s="40"/>
      <c r="AH208" s="123"/>
      <c r="AI208" s="209">
        <f t="shared" si="5"/>
        <v>0</v>
      </c>
      <c r="AJ208" s="121"/>
      <c r="AK208" s="209">
        <f t="shared" si="6"/>
        <v>0</v>
      </c>
      <c r="AL208" s="121"/>
      <c r="AM208" s="209">
        <f>M208-W208+AE208</f>
        <v>0</v>
      </c>
      <c r="AN208" s="122"/>
      <c r="AO208" s="40"/>
      <c r="AP208" s="123"/>
      <c r="AQ208" s="15"/>
      <c r="AR208" s="122"/>
      <c r="AS208" s="40"/>
      <c r="AT208" s="123"/>
      <c r="AU208" s="209">
        <f t="shared" si="68"/>
        <v>0</v>
      </c>
      <c r="AV208" s="121"/>
      <c r="AW208" s="209">
        <f t="shared" si="76"/>
        <v>0</v>
      </c>
      <c r="AX208" s="121"/>
      <c r="AY208" s="209">
        <f t="shared" si="8"/>
        <v>0</v>
      </c>
      <c r="AZ208" s="121"/>
      <c r="BA208" s="209">
        <f>(SUM(AI208,AK208,AM208)-AQ208)</f>
        <v>0</v>
      </c>
      <c r="BB208" s="119"/>
      <c r="BD208" s="120"/>
      <c r="BE208" s="13">
        <v>0</v>
      </c>
      <c r="BF208" s="124"/>
      <c r="BG208" s="13">
        <v>0</v>
      </c>
      <c r="BH208" s="124"/>
      <c r="BI208" s="13">
        <v>0</v>
      </c>
      <c r="BJ208" s="125"/>
      <c r="BK208" s="126"/>
      <c r="BL208" s="127"/>
      <c r="BM208" s="210">
        <f>$BE208*$I208</f>
        <v>0</v>
      </c>
      <c r="BN208" s="124"/>
      <c r="BO208" s="210">
        <f>$BG208*$K208</f>
        <v>0</v>
      </c>
      <c r="BP208" s="124"/>
      <c r="BQ208" s="210">
        <f>$BI208*$M208</f>
        <v>0</v>
      </c>
      <c r="BR208" s="119"/>
      <c r="BU208" s="18"/>
      <c r="BV208" s="18"/>
      <c r="BW208" s="18"/>
      <c r="BX208" s="18"/>
      <c r="BY208" s="18"/>
      <c r="BZ208" s="18"/>
      <c r="CA208" s="18"/>
      <c r="CB208" s="18"/>
      <c r="CC208" s="18"/>
      <c r="CG208" s="90"/>
      <c r="CH208" s="90"/>
      <c r="CI208" s="90"/>
      <c r="CJ208" s="90"/>
      <c r="CK208" s="90"/>
      <c r="CL208" s="90"/>
      <c r="CP208" s="46"/>
      <c r="CQ208" s="46"/>
      <c r="CR208" s="46"/>
      <c r="CS208" s="130"/>
      <c r="CT208" s="209">
        <f t="shared" si="91"/>
        <v>0</v>
      </c>
      <c r="CU208" s="213">
        <f t="shared" si="91"/>
        <v>0</v>
      </c>
      <c r="CV208" s="209">
        <f t="shared" si="92"/>
        <v>0</v>
      </c>
      <c r="CW208" s="213">
        <f t="shared" si="92"/>
        <v>0</v>
      </c>
      <c r="CX208" s="214">
        <f t="shared" si="93"/>
        <v>0</v>
      </c>
      <c r="CY208" s="215">
        <f t="shared" si="93"/>
        <v>0</v>
      </c>
      <c r="CZ208" s="216" t="str">
        <f>IF(O208&gt;0, ((CT208*#REF!)+(CV208*#REF!)+(CX208*#REF!)),"")</f>
        <v/>
      </c>
      <c r="DA208" s="133"/>
      <c r="DB208" s="209">
        <f t="shared" si="69"/>
        <v>0</v>
      </c>
      <c r="DC208" s="131"/>
      <c r="DD208" s="209">
        <f t="shared" si="70"/>
        <v>0</v>
      </c>
      <c r="DE208" s="131"/>
      <c r="DF208" s="209">
        <f t="shared" si="71"/>
        <v>0</v>
      </c>
      <c r="DG208" s="134"/>
      <c r="DH208" s="216" t="str">
        <f t="shared" si="83"/>
        <v/>
      </c>
      <c r="DI208" s="216" t="e">
        <f t="shared" si="88"/>
        <v>#VALUE!</v>
      </c>
      <c r="DJ208" s="216">
        <f t="shared" si="89"/>
        <v>0</v>
      </c>
      <c r="DK208" s="40"/>
      <c r="DL208" s="40"/>
      <c r="DM208" s="130"/>
      <c r="DN208" s="217">
        <f t="shared" si="72"/>
        <v>0</v>
      </c>
      <c r="DO208" s="135"/>
      <c r="DP208" s="217">
        <f t="shared" si="73"/>
        <v>0</v>
      </c>
      <c r="DQ208" s="135"/>
      <c r="DR208" s="217">
        <f t="shared" si="74"/>
        <v>0</v>
      </c>
      <c r="DS208" s="136"/>
      <c r="DT208" s="218" t="str">
        <f t="shared" si="84"/>
        <v/>
      </c>
      <c r="DU208" s="218" t="str">
        <f t="shared" si="90"/>
        <v/>
      </c>
      <c r="DV208" s="126"/>
      <c r="DW208" s="127"/>
      <c r="DX208" s="124"/>
      <c r="DY208" s="124"/>
      <c r="DZ208" s="13"/>
      <c r="EA208" s="119"/>
      <c r="EC208" s="120"/>
      <c r="ED208" s="5"/>
      <c r="EE208" s="121"/>
      <c r="EF208" s="5"/>
      <c r="EG208" s="121"/>
      <c r="EH208" s="5"/>
      <c r="EI208" s="119"/>
      <c r="EK208" s="120"/>
      <c r="EL208" s="17">
        <v>0</v>
      </c>
      <c r="EM208" s="137"/>
      <c r="EN208" s="17">
        <v>0</v>
      </c>
      <c r="EO208" s="137"/>
      <c r="EP208" s="17">
        <v>0</v>
      </c>
      <c r="EQ208" s="125"/>
      <c r="ER208" s="126"/>
      <c r="ES208" s="127"/>
      <c r="ET208" s="219">
        <f t="shared" si="75"/>
        <v>0</v>
      </c>
      <c r="EU208" s="125"/>
      <c r="EV208" s="126"/>
      <c r="EW208" s="127"/>
      <c r="EX208" s="220">
        <f>IFERROR((SUM($DN208:DR208)-SUM($BM208:$BQ208)+$DZ208+$ET208)," ")</f>
        <v>0</v>
      </c>
      <c r="EY208" s="119"/>
    </row>
    <row r="209" spans="1:194" ht="5.15" customHeight="1" x14ac:dyDescent="0.35">
      <c r="A209" s="115"/>
      <c r="B209" s="32"/>
      <c r="C209" s="46"/>
      <c r="D209" s="32"/>
      <c r="E209" s="32"/>
      <c r="F209" s="36"/>
      <c r="H209" s="29"/>
      <c r="I209" s="139"/>
      <c r="J209" s="139"/>
      <c r="K209" s="139"/>
      <c r="L209" s="139"/>
      <c r="M209" s="139"/>
      <c r="N209" s="139"/>
      <c r="O209" s="121"/>
      <c r="P209" s="140"/>
      <c r="Q209" s="141"/>
      <c r="R209" s="142"/>
      <c r="S209" s="139"/>
      <c r="T209" s="139"/>
      <c r="U209" s="139"/>
      <c r="V209" s="139"/>
      <c r="W209" s="139"/>
      <c r="X209" s="140"/>
      <c r="Y209" s="141"/>
      <c r="Z209" s="142"/>
      <c r="AA209" s="139"/>
      <c r="AB209" s="139"/>
      <c r="AC209" s="139"/>
      <c r="AD209" s="139"/>
      <c r="AE209" s="139"/>
      <c r="AF209" s="140"/>
      <c r="AG209" s="141"/>
      <c r="AH209" s="142"/>
      <c r="AI209" s="121"/>
      <c r="AJ209" s="139"/>
      <c r="AK209" s="121"/>
      <c r="AL209" s="139"/>
      <c r="AM209" s="121"/>
      <c r="AN209" s="140"/>
      <c r="AO209" s="141"/>
      <c r="AP209" s="142"/>
      <c r="AQ209" s="139"/>
      <c r="AR209" s="140"/>
      <c r="AS209" s="141"/>
      <c r="AT209" s="142"/>
      <c r="AU209" s="121"/>
      <c r="AV209" s="139"/>
      <c r="AW209" s="121"/>
      <c r="AX209" s="139"/>
      <c r="AY209" s="121"/>
      <c r="AZ209" s="139"/>
      <c r="BA209" s="121"/>
      <c r="BB209" s="36"/>
      <c r="BD209" s="29"/>
      <c r="BE209" s="143"/>
      <c r="BF209" s="143"/>
      <c r="BG209" s="143"/>
      <c r="BH209" s="143"/>
      <c r="BI209" s="143"/>
      <c r="BJ209" s="144"/>
      <c r="BK209" s="145"/>
      <c r="BL209" s="146"/>
      <c r="BM209" s="124"/>
      <c r="BN209" s="143"/>
      <c r="BO209" s="124"/>
      <c r="BP209" s="143"/>
      <c r="BQ209" s="124"/>
      <c r="BR209" s="36"/>
      <c r="BU209" s="92"/>
      <c r="BV209" s="92"/>
      <c r="BW209" s="92"/>
      <c r="BX209" s="92"/>
      <c r="BY209" s="92"/>
      <c r="BZ209" s="92"/>
      <c r="CA209" s="92"/>
      <c r="CB209" s="92"/>
      <c r="CC209" s="92"/>
      <c r="CG209" s="90"/>
      <c r="CH209" s="90"/>
      <c r="CI209" s="90"/>
      <c r="CJ209" s="90"/>
      <c r="CK209" s="90"/>
      <c r="CL209" s="90"/>
      <c r="CP209" s="32"/>
      <c r="CQ209" s="32"/>
      <c r="CR209" s="32"/>
      <c r="CS209" s="74"/>
      <c r="CT209" s="149"/>
      <c r="CU209" s="149"/>
      <c r="CV209" s="149"/>
      <c r="CW209" s="149"/>
      <c r="CX209" s="149"/>
      <c r="CY209" s="134"/>
      <c r="CZ209" s="216" t="str">
        <f>IF(O209&gt;0, ((CT209*#REF!)+(CV209*#REF!)+(CX209*#REF!)),"")</f>
        <v/>
      </c>
      <c r="DA209" s="151"/>
      <c r="DB209" s="149"/>
      <c r="DC209" s="149"/>
      <c r="DD209" s="149"/>
      <c r="DE209" s="149"/>
      <c r="DF209" s="149"/>
      <c r="DG209" s="134"/>
      <c r="DH209" s="40"/>
      <c r="DI209" s="40"/>
      <c r="DJ209" s="40"/>
      <c r="DK209" s="40"/>
      <c r="DL209" s="40"/>
      <c r="DM209" s="74"/>
      <c r="DN209" s="152"/>
      <c r="DO209" s="152"/>
      <c r="DP209" s="152"/>
      <c r="DQ209" s="152"/>
      <c r="DR209" s="152"/>
      <c r="DS209" s="136"/>
      <c r="DT209" s="218" t="str">
        <f t="shared" si="84"/>
        <v/>
      </c>
      <c r="DU209" s="218" t="str">
        <f t="shared" si="90"/>
        <v/>
      </c>
      <c r="DV209" s="145"/>
      <c r="DW209" s="146"/>
      <c r="DX209" s="143"/>
      <c r="DY209" s="143"/>
      <c r="DZ209" s="153"/>
      <c r="EA209" s="36"/>
      <c r="EC209" s="29"/>
      <c r="ED209" s="139"/>
      <c r="EE209" s="139"/>
      <c r="EF209" s="139"/>
      <c r="EG209" s="139"/>
      <c r="EH209" s="139"/>
      <c r="EI209" s="36"/>
      <c r="EK209" s="29"/>
      <c r="EL209" s="143"/>
      <c r="EM209" s="143"/>
      <c r="EN209" s="143"/>
      <c r="EO209" s="143"/>
      <c r="EP209" s="143"/>
      <c r="EQ209" s="144"/>
      <c r="ER209" s="145"/>
      <c r="ES209" s="146"/>
      <c r="ET209" s="163"/>
      <c r="EU209" s="144"/>
      <c r="EV209" s="145"/>
      <c r="EW209" s="146"/>
      <c r="EX209" s="155"/>
      <c r="EY209" s="36"/>
    </row>
    <row r="210" spans="1:194" s="92" customFormat="1" x14ac:dyDescent="0.35">
      <c r="A210" s="118"/>
      <c r="B210" s="46"/>
      <c r="C210" s="243" t="str">
        <f>IF(E210="","",C208+1)</f>
        <v/>
      </c>
      <c r="D210" s="46"/>
      <c r="E210" s="4"/>
      <c r="F210" s="119"/>
      <c r="H210" s="120"/>
      <c r="I210" s="15"/>
      <c r="J210" s="121"/>
      <c r="K210" s="15"/>
      <c r="L210" s="121"/>
      <c r="M210" s="15"/>
      <c r="N210" s="121"/>
      <c r="O210" s="209">
        <f t="shared" si="4"/>
        <v>0</v>
      </c>
      <c r="P210" s="122"/>
      <c r="Q210" s="40"/>
      <c r="R210" s="123"/>
      <c r="S210" s="15"/>
      <c r="T210" s="121"/>
      <c r="U210" s="15"/>
      <c r="V210" s="121"/>
      <c r="W210" s="15"/>
      <c r="X210" s="122"/>
      <c r="Y210" s="40"/>
      <c r="Z210" s="123"/>
      <c r="AA210" s="15"/>
      <c r="AB210" s="121"/>
      <c r="AC210" s="15"/>
      <c r="AD210" s="121"/>
      <c r="AE210" s="15"/>
      <c r="AF210" s="122"/>
      <c r="AG210" s="40"/>
      <c r="AH210" s="123"/>
      <c r="AI210" s="209">
        <f t="shared" si="5"/>
        <v>0</v>
      </c>
      <c r="AJ210" s="121"/>
      <c r="AK210" s="209">
        <f t="shared" si="6"/>
        <v>0</v>
      </c>
      <c r="AL210" s="121"/>
      <c r="AM210" s="209">
        <f>M210-W210+AE210</f>
        <v>0</v>
      </c>
      <c r="AN210" s="122"/>
      <c r="AO210" s="40"/>
      <c r="AP210" s="123"/>
      <c r="AQ210" s="15"/>
      <c r="AR210" s="122"/>
      <c r="AS210" s="40"/>
      <c r="AT210" s="123"/>
      <c r="AU210" s="209">
        <f t="shared" si="68"/>
        <v>0</v>
      </c>
      <c r="AV210" s="121"/>
      <c r="AW210" s="209">
        <f t="shared" si="76"/>
        <v>0</v>
      </c>
      <c r="AX210" s="121"/>
      <c r="AY210" s="209">
        <f t="shared" si="8"/>
        <v>0</v>
      </c>
      <c r="AZ210" s="121"/>
      <c r="BA210" s="209">
        <f>(SUM(AI210,AK210,AM210)-AQ210)</f>
        <v>0</v>
      </c>
      <c r="BB210" s="119"/>
      <c r="BD210" s="120"/>
      <c r="BE210" s="13">
        <v>0</v>
      </c>
      <c r="BF210" s="124"/>
      <c r="BG210" s="13">
        <v>0</v>
      </c>
      <c r="BH210" s="124"/>
      <c r="BI210" s="13">
        <v>0</v>
      </c>
      <c r="BJ210" s="125"/>
      <c r="BK210" s="126"/>
      <c r="BL210" s="127"/>
      <c r="BM210" s="210">
        <f>$BE210*$I210</f>
        <v>0</v>
      </c>
      <c r="BN210" s="124"/>
      <c r="BO210" s="210">
        <f>$BG210*$K210</f>
        <v>0</v>
      </c>
      <c r="BP210" s="124"/>
      <c r="BQ210" s="210">
        <f>$BI210*$M210</f>
        <v>0</v>
      </c>
      <c r="BR210" s="119"/>
      <c r="BU210" s="18"/>
      <c r="BV210" s="18"/>
      <c r="BW210" s="18"/>
      <c r="BX210" s="18"/>
      <c r="BY210" s="18"/>
      <c r="BZ210" s="18"/>
      <c r="CA210" s="18"/>
      <c r="CB210" s="18"/>
      <c r="CC210" s="18"/>
      <c r="CG210" s="90"/>
      <c r="CH210" s="90"/>
      <c r="CI210" s="90"/>
      <c r="CJ210" s="90"/>
      <c r="CK210" s="90"/>
      <c r="CL210" s="90"/>
      <c r="CP210" s="46"/>
      <c r="CQ210" s="46"/>
      <c r="CR210" s="46"/>
      <c r="CS210" s="130"/>
      <c r="CT210" s="209">
        <f t="shared" si="91"/>
        <v>0</v>
      </c>
      <c r="CU210" s="213">
        <f t="shared" si="91"/>
        <v>0</v>
      </c>
      <c r="CV210" s="209">
        <f t="shared" si="92"/>
        <v>0</v>
      </c>
      <c r="CW210" s="213">
        <f t="shared" si="92"/>
        <v>0</v>
      </c>
      <c r="CX210" s="214">
        <f t="shared" si="93"/>
        <v>0</v>
      </c>
      <c r="CY210" s="215">
        <f t="shared" si="93"/>
        <v>0</v>
      </c>
      <c r="CZ210" s="216" t="str">
        <f>IF(O210&gt;0, ((CT210*#REF!)+(CV210*#REF!)+(CX210*#REF!)),"")</f>
        <v/>
      </c>
      <c r="DA210" s="133"/>
      <c r="DB210" s="209">
        <f t="shared" si="69"/>
        <v>0</v>
      </c>
      <c r="DC210" s="131"/>
      <c r="DD210" s="209">
        <f t="shared" si="70"/>
        <v>0</v>
      </c>
      <c r="DE210" s="131"/>
      <c r="DF210" s="209">
        <f t="shared" si="71"/>
        <v>0</v>
      </c>
      <c r="DG210" s="134"/>
      <c r="DH210" s="216" t="str">
        <f t="shared" ref="DH210:DH216" si="94">IF(O210&gt;0, (DF210+DD210+DB210),"")</f>
        <v/>
      </c>
      <c r="DI210" s="216" t="e">
        <f t="shared" si="88"/>
        <v>#VALUE!</v>
      </c>
      <c r="DJ210" s="216">
        <f t="shared" si="89"/>
        <v>0</v>
      </c>
      <c r="DK210" s="40"/>
      <c r="DL210" s="40"/>
      <c r="DM210" s="130"/>
      <c r="DN210" s="217">
        <f t="shared" si="72"/>
        <v>0</v>
      </c>
      <c r="DO210" s="135"/>
      <c r="DP210" s="217">
        <f t="shared" si="73"/>
        <v>0</v>
      </c>
      <c r="DQ210" s="135"/>
      <c r="DR210" s="217">
        <f t="shared" si="74"/>
        <v>0</v>
      </c>
      <c r="DS210" s="136"/>
      <c r="DT210" s="218" t="str">
        <f t="shared" ref="DT210:DT216" si="95">IF(O210&gt;0,(DN210+DP210+DR210),"")</f>
        <v/>
      </c>
      <c r="DU210" s="218" t="str">
        <f t="shared" si="90"/>
        <v/>
      </c>
      <c r="DV210" s="126"/>
      <c r="DW210" s="127"/>
      <c r="DX210" s="124"/>
      <c r="DY210" s="124"/>
      <c r="DZ210" s="13"/>
      <c r="EA210" s="119"/>
      <c r="EC210" s="120"/>
      <c r="ED210" s="5"/>
      <c r="EE210" s="121"/>
      <c r="EF210" s="5"/>
      <c r="EG210" s="121"/>
      <c r="EH210" s="5"/>
      <c r="EI210" s="119"/>
      <c r="EK210" s="120"/>
      <c r="EL210" s="17">
        <v>0</v>
      </c>
      <c r="EM210" s="137"/>
      <c r="EN210" s="17">
        <v>0</v>
      </c>
      <c r="EO210" s="137"/>
      <c r="EP210" s="17">
        <v>0</v>
      </c>
      <c r="EQ210" s="125"/>
      <c r="ER210" s="126"/>
      <c r="ES210" s="127"/>
      <c r="ET210" s="219">
        <f t="shared" si="75"/>
        <v>0</v>
      </c>
      <c r="EU210" s="125"/>
      <c r="EV210" s="126"/>
      <c r="EW210" s="127"/>
      <c r="EX210" s="220">
        <f>IFERROR((SUM($DN210:DR210)-SUM($BM210:$BQ210)+$DZ210+$ET210)," ")</f>
        <v>0</v>
      </c>
      <c r="EY210" s="119"/>
    </row>
    <row r="211" spans="1:194" ht="5.15" customHeight="1" x14ac:dyDescent="0.35">
      <c r="A211" s="115"/>
      <c r="B211" s="32"/>
      <c r="C211" s="46"/>
      <c r="D211" s="32"/>
      <c r="E211" s="32"/>
      <c r="F211" s="36"/>
      <c r="H211" s="29"/>
      <c r="I211" s="139"/>
      <c r="J211" s="139"/>
      <c r="K211" s="139"/>
      <c r="L211" s="139"/>
      <c r="M211" s="139"/>
      <c r="N211" s="139"/>
      <c r="O211" s="121"/>
      <c r="P211" s="140"/>
      <c r="Q211" s="141"/>
      <c r="R211" s="142"/>
      <c r="S211" s="139"/>
      <c r="T211" s="139"/>
      <c r="U211" s="139"/>
      <c r="V211" s="139"/>
      <c r="W211" s="139"/>
      <c r="X211" s="140"/>
      <c r="Y211" s="141"/>
      <c r="Z211" s="142"/>
      <c r="AA211" s="139"/>
      <c r="AB211" s="139"/>
      <c r="AC211" s="139"/>
      <c r="AD211" s="139"/>
      <c r="AE211" s="139"/>
      <c r="AF211" s="140"/>
      <c r="AG211" s="141"/>
      <c r="AH211" s="142"/>
      <c r="AI211" s="121"/>
      <c r="AJ211" s="139"/>
      <c r="AK211" s="121"/>
      <c r="AL211" s="139"/>
      <c r="AM211" s="121"/>
      <c r="AN211" s="140"/>
      <c r="AO211" s="141"/>
      <c r="AP211" s="142"/>
      <c r="AQ211" s="139"/>
      <c r="AR211" s="140"/>
      <c r="AS211" s="141"/>
      <c r="AT211" s="142"/>
      <c r="AU211" s="121"/>
      <c r="AV211" s="139"/>
      <c r="AW211" s="121"/>
      <c r="AX211" s="139"/>
      <c r="AY211" s="121"/>
      <c r="AZ211" s="139"/>
      <c r="BA211" s="121"/>
      <c r="BB211" s="36"/>
      <c r="BD211" s="29"/>
      <c r="BE211" s="143"/>
      <c r="BF211" s="143"/>
      <c r="BG211" s="143"/>
      <c r="BH211" s="143"/>
      <c r="BI211" s="143"/>
      <c r="BJ211" s="144"/>
      <c r="BK211" s="145"/>
      <c r="BL211" s="146"/>
      <c r="BM211" s="124"/>
      <c r="BN211" s="143"/>
      <c r="BO211" s="124"/>
      <c r="BP211" s="143"/>
      <c r="BQ211" s="124"/>
      <c r="BR211" s="36"/>
      <c r="BU211" s="92"/>
      <c r="BV211" s="92"/>
      <c r="BW211" s="92"/>
      <c r="BX211" s="92"/>
      <c r="BY211" s="92"/>
      <c r="BZ211" s="92"/>
      <c r="CA211" s="92"/>
      <c r="CB211" s="92"/>
      <c r="CC211" s="92"/>
      <c r="CG211" s="90"/>
      <c r="CH211" s="90"/>
      <c r="CI211" s="90"/>
      <c r="CJ211" s="90"/>
      <c r="CK211" s="90"/>
      <c r="CL211" s="90"/>
      <c r="CP211" s="32"/>
      <c r="CQ211" s="32"/>
      <c r="CR211" s="32"/>
      <c r="CS211" s="74"/>
      <c r="CT211" s="149"/>
      <c r="CU211" s="149"/>
      <c r="CV211" s="149"/>
      <c r="CW211" s="149"/>
      <c r="CX211" s="149"/>
      <c r="CY211" s="134"/>
      <c r="CZ211" s="216" t="str">
        <f>IF(O211&gt;0, ((CT211*#REF!)+(CV211*#REF!)+(CX211*#REF!)),"")</f>
        <v/>
      </c>
      <c r="DA211" s="151"/>
      <c r="DB211" s="149"/>
      <c r="DC211" s="149"/>
      <c r="DD211" s="149"/>
      <c r="DE211" s="149"/>
      <c r="DF211" s="149"/>
      <c r="DG211" s="134"/>
      <c r="DH211" s="40"/>
      <c r="DI211" s="40"/>
      <c r="DJ211" s="40"/>
      <c r="DK211" s="40"/>
      <c r="DL211" s="40"/>
      <c r="DM211" s="74"/>
      <c r="DN211" s="152"/>
      <c r="DO211" s="152"/>
      <c r="DP211" s="152"/>
      <c r="DQ211" s="152"/>
      <c r="DR211" s="152"/>
      <c r="DS211" s="136"/>
      <c r="DT211" s="218" t="str">
        <f t="shared" si="95"/>
        <v/>
      </c>
      <c r="DU211" s="218" t="str">
        <f t="shared" si="90"/>
        <v/>
      </c>
      <c r="DV211" s="145"/>
      <c r="DW211" s="146"/>
      <c r="DX211" s="143"/>
      <c r="DY211" s="143"/>
      <c r="DZ211" s="153"/>
      <c r="EA211" s="36"/>
      <c r="EC211" s="29"/>
      <c r="ED211" s="139"/>
      <c r="EE211" s="139"/>
      <c r="EF211" s="139"/>
      <c r="EG211" s="139"/>
      <c r="EH211" s="139"/>
      <c r="EI211" s="36"/>
      <c r="EK211" s="29"/>
      <c r="EL211" s="143"/>
      <c r="EM211" s="143"/>
      <c r="EN211" s="143"/>
      <c r="EO211" s="143"/>
      <c r="EP211" s="143"/>
      <c r="EQ211" s="144"/>
      <c r="ER211" s="145"/>
      <c r="ES211" s="146"/>
      <c r="ET211" s="163"/>
      <c r="EU211" s="144"/>
      <c r="EV211" s="145"/>
      <c r="EW211" s="146"/>
      <c r="EX211" s="155"/>
      <c r="EY211" s="36"/>
    </row>
    <row r="212" spans="1:194" s="92" customFormat="1" x14ac:dyDescent="0.35">
      <c r="A212" s="118"/>
      <c r="B212" s="46"/>
      <c r="C212" s="243" t="str">
        <f>IF(E212="","",C210+1)</f>
        <v/>
      </c>
      <c r="D212" s="46"/>
      <c r="E212" s="4"/>
      <c r="F212" s="119"/>
      <c r="H212" s="120"/>
      <c r="I212" s="15"/>
      <c r="J212" s="121"/>
      <c r="K212" s="15"/>
      <c r="L212" s="121"/>
      <c r="M212" s="15"/>
      <c r="N212" s="121"/>
      <c r="O212" s="209">
        <f t="shared" si="4"/>
        <v>0</v>
      </c>
      <c r="P212" s="122"/>
      <c r="Q212" s="40"/>
      <c r="R212" s="123"/>
      <c r="S212" s="15"/>
      <c r="T212" s="121"/>
      <c r="U212" s="15"/>
      <c r="V212" s="121"/>
      <c r="W212" s="15"/>
      <c r="X212" s="122"/>
      <c r="Y212" s="40"/>
      <c r="Z212" s="123"/>
      <c r="AA212" s="15"/>
      <c r="AB212" s="121"/>
      <c r="AC212" s="15"/>
      <c r="AD212" s="121"/>
      <c r="AE212" s="15"/>
      <c r="AF212" s="122"/>
      <c r="AG212" s="40"/>
      <c r="AH212" s="123"/>
      <c r="AI212" s="209">
        <f t="shared" si="5"/>
        <v>0</v>
      </c>
      <c r="AJ212" s="121"/>
      <c r="AK212" s="209">
        <f t="shared" si="6"/>
        <v>0</v>
      </c>
      <c r="AL212" s="121"/>
      <c r="AM212" s="209">
        <f>M212-W212+AE212</f>
        <v>0</v>
      </c>
      <c r="AN212" s="122"/>
      <c r="AO212" s="40"/>
      <c r="AP212" s="123"/>
      <c r="AQ212" s="15"/>
      <c r="AR212" s="122"/>
      <c r="AS212" s="40"/>
      <c r="AT212" s="123"/>
      <c r="AU212" s="209">
        <f t="shared" ref="AU212:AU216" si="96">(IF($O212=0,(0),(ROUNDUP(($AI212/(SUM($AI212,$AK212,$AM212)))*$BA212,0))))</f>
        <v>0</v>
      </c>
      <c r="AV212" s="121"/>
      <c r="AW212" s="209">
        <f t="shared" si="76"/>
        <v>0</v>
      </c>
      <c r="AX212" s="121"/>
      <c r="AY212" s="209">
        <f t="shared" si="8"/>
        <v>0</v>
      </c>
      <c r="AZ212" s="121"/>
      <c r="BA212" s="209">
        <f>(SUM(AI212,AK212,AM212)-AQ212)</f>
        <v>0</v>
      </c>
      <c r="BB212" s="119"/>
      <c r="BD212" s="120"/>
      <c r="BE212" s="13">
        <v>0</v>
      </c>
      <c r="BF212" s="124"/>
      <c r="BG212" s="13">
        <v>0</v>
      </c>
      <c r="BH212" s="124"/>
      <c r="BI212" s="13">
        <v>0</v>
      </c>
      <c r="BJ212" s="125"/>
      <c r="BK212" s="126"/>
      <c r="BL212" s="127"/>
      <c r="BM212" s="210">
        <f>$BE212*$I212</f>
        <v>0</v>
      </c>
      <c r="BN212" s="124"/>
      <c r="BO212" s="210">
        <f>$BG212*$K212</f>
        <v>0</v>
      </c>
      <c r="BP212" s="124"/>
      <c r="BQ212" s="210">
        <f>$BI212*$M212</f>
        <v>0</v>
      </c>
      <c r="BR212" s="119"/>
      <c r="BU212" s="18"/>
      <c r="BV212" s="18"/>
      <c r="BW212" s="18"/>
      <c r="BX212" s="18"/>
      <c r="BY212" s="18"/>
      <c r="BZ212" s="18"/>
      <c r="CA212" s="18"/>
      <c r="CB212" s="18"/>
      <c r="CC212" s="18"/>
      <c r="CG212" s="90"/>
      <c r="CH212" s="90"/>
      <c r="CI212" s="90"/>
      <c r="CJ212" s="90"/>
      <c r="CK212" s="90"/>
      <c r="CL212" s="90"/>
      <c r="CP212" s="46"/>
      <c r="CQ212" s="46"/>
      <c r="CR212" s="46"/>
      <c r="CS212" s="130"/>
      <c r="CT212" s="209">
        <f t="shared" si="91"/>
        <v>0</v>
      </c>
      <c r="CU212" s="213">
        <f t="shared" si="91"/>
        <v>0</v>
      </c>
      <c r="CV212" s="209">
        <f t="shared" si="92"/>
        <v>0</v>
      </c>
      <c r="CW212" s="213">
        <f t="shared" si="92"/>
        <v>0</v>
      </c>
      <c r="CX212" s="214">
        <f t="shared" si="93"/>
        <v>0</v>
      </c>
      <c r="CY212" s="215">
        <f t="shared" si="93"/>
        <v>0</v>
      </c>
      <c r="CZ212" s="216" t="str">
        <f>IF(O212&gt;0, ((CT212*#REF!)+(CV212*#REF!)+(CX212*#REF!)),"")</f>
        <v/>
      </c>
      <c r="DA212" s="133"/>
      <c r="DB212" s="209">
        <f t="shared" ref="DB212:DB216" si="97">($CT212+$AU212)</f>
        <v>0</v>
      </c>
      <c r="DC212" s="131"/>
      <c r="DD212" s="209">
        <f t="shared" ref="DD212:DD216" si="98">($CV212+$AW212)</f>
        <v>0</v>
      </c>
      <c r="DE212" s="131"/>
      <c r="DF212" s="209">
        <f t="shared" ref="DF212:DF216" si="99">($CX212+$AY212)</f>
        <v>0</v>
      </c>
      <c r="DG212" s="134"/>
      <c r="DH212" s="216" t="str">
        <f t="shared" si="94"/>
        <v/>
      </c>
      <c r="DI212" s="216" t="e">
        <f t="shared" si="88"/>
        <v>#VALUE!</v>
      </c>
      <c r="DJ212" s="216">
        <f t="shared" si="89"/>
        <v>0</v>
      </c>
      <c r="DK212" s="40"/>
      <c r="DL212" s="40"/>
      <c r="DM212" s="130"/>
      <c r="DN212" s="217">
        <f t="shared" ref="DN212:DN216" si="100">(DB212*BE212)</f>
        <v>0</v>
      </c>
      <c r="DO212" s="135"/>
      <c r="DP212" s="217">
        <f t="shared" ref="DP212:DP216" si="101">(DD212*BG212)</f>
        <v>0</v>
      </c>
      <c r="DQ212" s="135"/>
      <c r="DR212" s="217">
        <f t="shared" ref="DR212:DR216" si="102">(DF212*BI212)</f>
        <v>0</v>
      </c>
      <c r="DS212" s="136"/>
      <c r="DT212" s="218" t="str">
        <f t="shared" si="95"/>
        <v/>
      </c>
      <c r="DU212" s="218" t="str">
        <f t="shared" si="90"/>
        <v/>
      </c>
      <c r="DV212" s="126"/>
      <c r="DW212" s="127"/>
      <c r="DX212" s="124"/>
      <c r="DY212" s="124"/>
      <c r="DZ212" s="13"/>
      <c r="EA212" s="119"/>
      <c r="EC212" s="120"/>
      <c r="ED212" s="5"/>
      <c r="EE212" s="121"/>
      <c r="EF212" s="5"/>
      <c r="EG212" s="121"/>
      <c r="EH212" s="5"/>
      <c r="EI212" s="119"/>
      <c r="EK212" s="120"/>
      <c r="EL212" s="17">
        <v>0</v>
      </c>
      <c r="EM212" s="137"/>
      <c r="EN212" s="17">
        <v>0</v>
      </c>
      <c r="EO212" s="137"/>
      <c r="EP212" s="17">
        <v>0</v>
      </c>
      <c r="EQ212" s="125"/>
      <c r="ER212" s="126"/>
      <c r="ES212" s="127"/>
      <c r="ET212" s="219">
        <f t="shared" ref="ET212:ET216" si="103">(SUMPRODUCT($ED212:$EH212,$EL212:$EP212))</f>
        <v>0</v>
      </c>
      <c r="EU212" s="125"/>
      <c r="EV212" s="126"/>
      <c r="EW212" s="127"/>
      <c r="EX212" s="220">
        <f>IFERROR((SUM($DN212:DR212)-SUM($BM212:$BQ212)+$DZ212+$ET212)," ")</f>
        <v>0</v>
      </c>
      <c r="EY212" s="119"/>
    </row>
    <row r="213" spans="1:194" ht="5.15" customHeight="1" x14ac:dyDescent="0.35">
      <c r="A213" s="115"/>
      <c r="B213" s="32"/>
      <c r="C213" s="46"/>
      <c r="D213" s="32"/>
      <c r="E213" s="32"/>
      <c r="F213" s="36"/>
      <c r="H213" s="29"/>
      <c r="I213" s="139"/>
      <c r="J213" s="139"/>
      <c r="K213" s="139"/>
      <c r="L213" s="139"/>
      <c r="M213" s="139"/>
      <c r="N213" s="139"/>
      <c r="O213" s="121"/>
      <c r="P213" s="140"/>
      <c r="Q213" s="141"/>
      <c r="R213" s="142"/>
      <c r="S213" s="139"/>
      <c r="T213" s="139"/>
      <c r="U213" s="139"/>
      <c r="V213" s="139"/>
      <c r="W213" s="139"/>
      <c r="X213" s="140"/>
      <c r="Y213" s="141"/>
      <c r="Z213" s="142"/>
      <c r="AA213" s="139"/>
      <c r="AB213" s="139"/>
      <c r="AC213" s="139"/>
      <c r="AD213" s="139"/>
      <c r="AE213" s="139"/>
      <c r="AF213" s="140"/>
      <c r="AG213" s="141"/>
      <c r="AH213" s="142"/>
      <c r="AI213" s="121"/>
      <c r="AJ213" s="139"/>
      <c r="AK213" s="121"/>
      <c r="AL213" s="139"/>
      <c r="AM213" s="121"/>
      <c r="AN213" s="140"/>
      <c r="AO213" s="141"/>
      <c r="AP213" s="142"/>
      <c r="AQ213" s="139"/>
      <c r="AR213" s="140"/>
      <c r="AS213" s="141"/>
      <c r="AT213" s="142"/>
      <c r="AU213" s="121"/>
      <c r="AV213" s="139"/>
      <c r="AW213" s="121"/>
      <c r="AX213" s="139"/>
      <c r="AY213" s="121"/>
      <c r="AZ213" s="139"/>
      <c r="BA213" s="121"/>
      <c r="BB213" s="36"/>
      <c r="BD213" s="29"/>
      <c r="BE213" s="143"/>
      <c r="BF213" s="143"/>
      <c r="BG213" s="143"/>
      <c r="BH213" s="143"/>
      <c r="BI213" s="143"/>
      <c r="BJ213" s="144"/>
      <c r="BK213" s="145"/>
      <c r="BL213" s="146"/>
      <c r="BM213" s="124"/>
      <c r="BN213" s="143"/>
      <c r="BO213" s="124"/>
      <c r="BP213" s="143"/>
      <c r="BQ213" s="124"/>
      <c r="BR213" s="36"/>
      <c r="BU213" s="92"/>
      <c r="BV213" s="92"/>
      <c r="BW213" s="92"/>
      <c r="BX213" s="92"/>
      <c r="BY213" s="92"/>
      <c r="BZ213" s="92"/>
      <c r="CA213" s="92"/>
      <c r="CB213" s="92"/>
      <c r="CC213" s="92"/>
      <c r="CG213" s="90"/>
      <c r="CH213" s="90"/>
      <c r="CI213" s="90"/>
      <c r="CJ213" s="90"/>
      <c r="CK213" s="90"/>
      <c r="CL213" s="90"/>
      <c r="CP213" s="32"/>
      <c r="CQ213" s="32"/>
      <c r="CR213" s="32"/>
      <c r="CS213" s="74"/>
      <c r="CT213" s="149"/>
      <c r="CU213" s="149"/>
      <c r="CV213" s="149"/>
      <c r="CW213" s="149"/>
      <c r="CX213" s="149"/>
      <c r="CY213" s="134"/>
      <c r="CZ213" s="216" t="str">
        <f>IF(O213&gt;0, ((CT213*#REF!)+(CV213*#REF!)+(CX213*#REF!)),"")</f>
        <v/>
      </c>
      <c r="DA213" s="151"/>
      <c r="DB213" s="149"/>
      <c r="DC213" s="149"/>
      <c r="DD213" s="149"/>
      <c r="DE213" s="149"/>
      <c r="DF213" s="149"/>
      <c r="DG213" s="134"/>
      <c r="DH213" s="40"/>
      <c r="DI213" s="40"/>
      <c r="DJ213" s="40"/>
      <c r="DK213" s="40"/>
      <c r="DL213" s="40"/>
      <c r="DM213" s="74"/>
      <c r="DN213" s="152"/>
      <c r="DO213" s="152"/>
      <c r="DP213" s="152"/>
      <c r="DQ213" s="152"/>
      <c r="DR213" s="152"/>
      <c r="DS213" s="136"/>
      <c r="DT213" s="218" t="str">
        <f t="shared" si="95"/>
        <v/>
      </c>
      <c r="DU213" s="218" t="str">
        <f t="shared" si="90"/>
        <v/>
      </c>
      <c r="DV213" s="145"/>
      <c r="DW213" s="146"/>
      <c r="DX213" s="143"/>
      <c r="DY213" s="143"/>
      <c r="DZ213" s="153"/>
      <c r="EA213" s="36"/>
      <c r="EC213" s="29"/>
      <c r="ED213" s="139"/>
      <c r="EE213" s="139"/>
      <c r="EF213" s="139"/>
      <c r="EG213" s="139"/>
      <c r="EH213" s="139"/>
      <c r="EI213" s="36"/>
      <c r="EK213" s="29"/>
      <c r="EL213" s="143"/>
      <c r="EM213" s="143"/>
      <c r="EN213" s="143"/>
      <c r="EO213" s="143"/>
      <c r="EP213" s="143"/>
      <c r="EQ213" s="144"/>
      <c r="ER213" s="145"/>
      <c r="ES213" s="146"/>
      <c r="ET213" s="163"/>
      <c r="EU213" s="144"/>
      <c r="EV213" s="145"/>
      <c r="EW213" s="146"/>
      <c r="EX213" s="155"/>
      <c r="EY213" s="36"/>
    </row>
    <row r="214" spans="1:194" s="92" customFormat="1" x14ac:dyDescent="0.35">
      <c r="A214" s="118"/>
      <c r="B214" s="46"/>
      <c r="C214" s="243" t="str">
        <f>IF(E214="","",C212+1)</f>
        <v/>
      </c>
      <c r="D214" s="46"/>
      <c r="E214" s="4"/>
      <c r="F214" s="119"/>
      <c r="H214" s="120"/>
      <c r="I214" s="15"/>
      <c r="J214" s="121"/>
      <c r="K214" s="15"/>
      <c r="L214" s="121"/>
      <c r="M214" s="15"/>
      <c r="N214" s="121"/>
      <c r="O214" s="209">
        <f t="shared" si="4"/>
        <v>0</v>
      </c>
      <c r="P214" s="122"/>
      <c r="Q214" s="40"/>
      <c r="R214" s="123"/>
      <c r="S214" s="15"/>
      <c r="T214" s="121"/>
      <c r="U214" s="15"/>
      <c r="V214" s="121"/>
      <c r="W214" s="15"/>
      <c r="X214" s="122"/>
      <c r="Y214" s="40"/>
      <c r="Z214" s="123"/>
      <c r="AA214" s="15"/>
      <c r="AB214" s="121"/>
      <c r="AC214" s="15"/>
      <c r="AD214" s="121"/>
      <c r="AE214" s="15"/>
      <c r="AF214" s="122"/>
      <c r="AG214" s="40"/>
      <c r="AH214" s="123"/>
      <c r="AI214" s="209">
        <f t="shared" si="5"/>
        <v>0</v>
      </c>
      <c r="AJ214" s="121"/>
      <c r="AK214" s="209">
        <f t="shared" si="6"/>
        <v>0</v>
      </c>
      <c r="AL214" s="121"/>
      <c r="AM214" s="209">
        <f>M214-W214+AE214</f>
        <v>0</v>
      </c>
      <c r="AN214" s="122"/>
      <c r="AO214" s="40"/>
      <c r="AP214" s="123"/>
      <c r="AQ214" s="15"/>
      <c r="AR214" s="122"/>
      <c r="AS214" s="40"/>
      <c r="AT214" s="123"/>
      <c r="AU214" s="209">
        <f t="shared" si="96"/>
        <v>0</v>
      </c>
      <c r="AV214" s="121"/>
      <c r="AW214" s="209">
        <f t="shared" ref="AW214:AW216" si="104">(IF($O214=0,(0),(ROUNDUP(($AK214/(SUM($AI214,$AK214,$AM214)))*$BA214,0))))</f>
        <v>0</v>
      </c>
      <c r="AX214" s="121"/>
      <c r="AY214" s="209">
        <f t="shared" si="8"/>
        <v>0</v>
      </c>
      <c r="AZ214" s="121"/>
      <c r="BA214" s="209">
        <f>(SUM(AI214,AK214,AM214)-AQ214)</f>
        <v>0</v>
      </c>
      <c r="BB214" s="119"/>
      <c r="BD214" s="120"/>
      <c r="BE214" s="13">
        <v>0</v>
      </c>
      <c r="BF214" s="124"/>
      <c r="BG214" s="13">
        <v>0</v>
      </c>
      <c r="BH214" s="124"/>
      <c r="BI214" s="13">
        <v>0</v>
      </c>
      <c r="BJ214" s="125"/>
      <c r="BK214" s="126"/>
      <c r="BL214" s="127"/>
      <c r="BM214" s="210">
        <f>$BE214*$I214</f>
        <v>0</v>
      </c>
      <c r="BN214" s="124"/>
      <c r="BO214" s="210">
        <f>$BG214*$K214</f>
        <v>0</v>
      </c>
      <c r="BP214" s="124"/>
      <c r="BQ214" s="210">
        <f>$BI214*$M214</f>
        <v>0</v>
      </c>
      <c r="BR214" s="119"/>
      <c r="BU214" s="18"/>
      <c r="BV214" s="18"/>
      <c r="BW214" s="18"/>
      <c r="BX214" s="18"/>
      <c r="BY214" s="18"/>
      <c r="BZ214" s="18"/>
      <c r="CA214" s="18"/>
      <c r="CB214" s="18"/>
      <c r="CC214" s="18"/>
      <c r="CG214" s="18"/>
      <c r="CH214" s="18"/>
      <c r="CI214" s="18"/>
      <c r="CJ214" s="18"/>
      <c r="CK214" s="18"/>
      <c r="CL214" s="18"/>
      <c r="CP214" s="46"/>
      <c r="CQ214" s="46"/>
      <c r="CR214" s="46"/>
      <c r="CS214" s="130"/>
      <c r="CT214" s="209">
        <f t="shared" si="91"/>
        <v>0</v>
      </c>
      <c r="CU214" s="213">
        <f t="shared" si="91"/>
        <v>0</v>
      </c>
      <c r="CV214" s="209">
        <f t="shared" si="92"/>
        <v>0</v>
      </c>
      <c r="CW214" s="213">
        <f t="shared" si="92"/>
        <v>0</v>
      </c>
      <c r="CX214" s="214">
        <f t="shared" si="93"/>
        <v>0</v>
      </c>
      <c r="CY214" s="215">
        <f t="shared" si="93"/>
        <v>0</v>
      </c>
      <c r="CZ214" s="216" t="str">
        <f>IF(O214&gt;0, ((CT214*#REF!)+(CV214*#REF!)+(CX214*#REF!)),"")</f>
        <v/>
      </c>
      <c r="DA214" s="133"/>
      <c r="DB214" s="209">
        <f t="shared" si="97"/>
        <v>0</v>
      </c>
      <c r="DC214" s="131"/>
      <c r="DD214" s="209">
        <f t="shared" si="98"/>
        <v>0</v>
      </c>
      <c r="DE214" s="131"/>
      <c r="DF214" s="209">
        <f t="shared" si="99"/>
        <v>0</v>
      </c>
      <c r="DG214" s="134"/>
      <c r="DH214" s="216" t="str">
        <f t="shared" si="94"/>
        <v/>
      </c>
      <c r="DI214" s="216" t="e">
        <f>DH214-BA214</f>
        <v>#VALUE!</v>
      </c>
      <c r="DJ214" s="216">
        <f t="shared" si="89"/>
        <v>0</v>
      </c>
      <c r="DK214" s="40"/>
      <c r="DL214" s="40"/>
      <c r="DM214" s="130"/>
      <c r="DN214" s="217">
        <f t="shared" si="100"/>
        <v>0</v>
      </c>
      <c r="DO214" s="135"/>
      <c r="DP214" s="217">
        <f t="shared" si="101"/>
        <v>0</v>
      </c>
      <c r="DQ214" s="135"/>
      <c r="DR214" s="217">
        <f t="shared" si="102"/>
        <v>0</v>
      </c>
      <c r="DS214" s="136"/>
      <c r="DT214" s="218" t="str">
        <f t="shared" si="95"/>
        <v/>
      </c>
      <c r="DU214" s="218" t="str">
        <f>IF(O214&gt;0,(DT214-(BM214+BO214+BQ214)),"")</f>
        <v/>
      </c>
      <c r="DV214" s="126"/>
      <c r="DW214" s="127"/>
      <c r="DX214" s="124"/>
      <c r="DY214" s="124"/>
      <c r="DZ214" s="13"/>
      <c r="EA214" s="119"/>
      <c r="EC214" s="120"/>
      <c r="ED214" s="5"/>
      <c r="EE214" s="121"/>
      <c r="EF214" s="5"/>
      <c r="EG214" s="121"/>
      <c r="EH214" s="5"/>
      <c r="EI214" s="119"/>
      <c r="EK214" s="120"/>
      <c r="EL214" s="17">
        <v>0</v>
      </c>
      <c r="EM214" s="137"/>
      <c r="EN214" s="17">
        <v>0</v>
      </c>
      <c r="EO214" s="137"/>
      <c r="EP214" s="17">
        <v>0</v>
      </c>
      <c r="EQ214" s="125"/>
      <c r="ER214" s="126"/>
      <c r="ES214" s="127"/>
      <c r="ET214" s="219">
        <f t="shared" si="103"/>
        <v>0</v>
      </c>
      <c r="EU214" s="125"/>
      <c r="EV214" s="126"/>
      <c r="EW214" s="127"/>
      <c r="EX214" s="220">
        <f>IFERROR((SUM($DN214:DR214)-SUM($BM214:$BQ214)+$DZ214+$ET214)," ")</f>
        <v>0</v>
      </c>
      <c r="EY214" s="119"/>
    </row>
    <row r="215" spans="1:194" ht="5.15" customHeight="1" x14ac:dyDescent="0.35">
      <c r="A215" s="115"/>
      <c r="B215" s="32"/>
      <c r="C215" s="46"/>
      <c r="D215" s="32"/>
      <c r="E215" s="32"/>
      <c r="F215" s="36"/>
      <c r="H215" s="29"/>
      <c r="I215" s="139"/>
      <c r="J215" s="139"/>
      <c r="K215" s="139"/>
      <c r="L215" s="139"/>
      <c r="M215" s="139"/>
      <c r="N215" s="139"/>
      <c r="O215" s="121"/>
      <c r="P215" s="140"/>
      <c r="Q215" s="141"/>
      <c r="R215" s="142"/>
      <c r="S215" s="139"/>
      <c r="T215" s="139"/>
      <c r="U215" s="139"/>
      <c r="V215" s="139"/>
      <c r="W215" s="139"/>
      <c r="X215" s="140"/>
      <c r="Y215" s="141"/>
      <c r="Z215" s="142"/>
      <c r="AA215" s="139"/>
      <c r="AB215" s="139"/>
      <c r="AC215" s="139"/>
      <c r="AD215" s="139"/>
      <c r="AE215" s="139"/>
      <c r="AF215" s="140"/>
      <c r="AG215" s="141"/>
      <c r="AH215" s="142"/>
      <c r="AI215" s="121"/>
      <c r="AJ215" s="139"/>
      <c r="AK215" s="121"/>
      <c r="AL215" s="139"/>
      <c r="AM215" s="121"/>
      <c r="AN215" s="140"/>
      <c r="AO215" s="141"/>
      <c r="AP215" s="142"/>
      <c r="AQ215" s="139"/>
      <c r="AR215" s="140"/>
      <c r="AS215" s="141"/>
      <c r="AT215" s="142"/>
      <c r="AU215" s="121"/>
      <c r="AV215" s="139"/>
      <c r="AW215" s="121"/>
      <c r="AX215" s="139"/>
      <c r="AY215" s="121"/>
      <c r="AZ215" s="139"/>
      <c r="BA215" s="121"/>
      <c r="BB215" s="36"/>
      <c r="BD215" s="29"/>
      <c r="BE215" s="143"/>
      <c r="BF215" s="143"/>
      <c r="BG215" s="143"/>
      <c r="BH215" s="143"/>
      <c r="BI215" s="143"/>
      <c r="BJ215" s="144"/>
      <c r="BK215" s="145"/>
      <c r="BL215" s="146"/>
      <c r="BM215" s="124"/>
      <c r="BN215" s="143"/>
      <c r="BO215" s="124"/>
      <c r="BP215" s="143"/>
      <c r="BQ215" s="124"/>
      <c r="BR215" s="36"/>
      <c r="BU215" s="92"/>
      <c r="BV215" s="92"/>
      <c r="BW215" s="92"/>
      <c r="BX215" s="92"/>
      <c r="BY215" s="92"/>
      <c r="BZ215" s="92"/>
      <c r="CA215" s="92"/>
      <c r="CB215" s="92"/>
      <c r="CC215" s="92"/>
      <c r="CP215" s="32"/>
      <c r="CQ215" s="32"/>
      <c r="CR215" s="32"/>
      <c r="CS215" s="74"/>
      <c r="CT215" s="149"/>
      <c r="CU215" s="149"/>
      <c r="CV215" s="149"/>
      <c r="CW215" s="149"/>
      <c r="CX215" s="149"/>
      <c r="CY215" s="132"/>
      <c r="CZ215" s="216" t="str">
        <f>IF(O215&gt;0, ((CT215*#REF!)+(CV215*#REF!)+(CX215*#REF!)),"")</f>
        <v/>
      </c>
      <c r="DA215" s="151"/>
      <c r="DB215" s="149"/>
      <c r="DC215" s="149"/>
      <c r="DD215" s="149"/>
      <c r="DE215" s="149"/>
      <c r="DF215" s="149"/>
      <c r="DG215" s="134"/>
      <c r="DH215" s="40"/>
      <c r="DI215" s="40"/>
      <c r="DJ215" s="40"/>
      <c r="DK215" s="40"/>
      <c r="DL215" s="40"/>
      <c r="DM215" s="74"/>
      <c r="DN215" s="152"/>
      <c r="DO215" s="152"/>
      <c r="DP215" s="152"/>
      <c r="DQ215" s="152"/>
      <c r="DR215" s="152"/>
      <c r="DS215" s="136"/>
      <c r="DT215" s="218" t="str">
        <f t="shared" si="95"/>
        <v/>
      </c>
      <c r="DU215" s="218" t="str">
        <f>IF(O215&gt;0,(DT215-(BM215+BO215+BQ215)),"")</f>
        <v/>
      </c>
      <c r="DV215" s="145"/>
      <c r="DW215" s="146"/>
      <c r="DX215" s="143"/>
      <c r="DY215" s="143"/>
      <c r="DZ215" s="153"/>
      <c r="EA215" s="36"/>
      <c r="EC215" s="29"/>
      <c r="ED215" s="139"/>
      <c r="EE215" s="139"/>
      <c r="EF215" s="139"/>
      <c r="EG215" s="139"/>
      <c r="EH215" s="139"/>
      <c r="EI215" s="36"/>
      <c r="EK215" s="29"/>
      <c r="EL215" s="143"/>
      <c r="EM215" s="143"/>
      <c r="EN215" s="143"/>
      <c r="EO215" s="143"/>
      <c r="EP215" s="143"/>
      <c r="EQ215" s="144"/>
      <c r="ER215" s="145"/>
      <c r="ES215" s="146"/>
      <c r="ET215" s="163"/>
      <c r="EU215" s="144"/>
      <c r="EV215" s="145"/>
      <c r="EW215" s="146"/>
      <c r="EX215" s="155"/>
      <c r="EY215" s="36"/>
    </row>
    <row r="216" spans="1:194" s="92" customFormat="1" x14ac:dyDescent="0.35">
      <c r="A216" s="118"/>
      <c r="B216" s="46"/>
      <c r="C216" s="243" t="str">
        <f>IF(E216="","",C46+1)</f>
        <v/>
      </c>
      <c r="D216" s="46"/>
      <c r="E216" s="4"/>
      <c r="F216" s="119"/>
      <c r="H216" s="120"/>
      <c r="I216" s="15"/>
      <c r="J216" s="121"/>
      <c r="K216" s="15"/>
      <c r="L216" s="121"/>
      <c r="M216" s="15"/>
      <c r="N216" s="121"/>
      <c r="O216" s="209">
        <f t="shared" si="4"/>
        <v>0</v>
      </c>
      <c r="P216" s="122"/>
      <c r="Q216" s="40"/>
      <c r="R216" s="123"/>
      <c r="S216" s="15"/>
      <c r="T216" s="121"/>
      <c r="U216" s="15"/>
      <c r="V216" s="121"/>
      <c r="W216" s="15"/>
      <c r="X216" s="122"/>
      <c r="Y216" s="40"/>
      <c r="Z216" s="123"/>
      <c r="AA216" s="15"/>
      <c r="AB216" s="121"/>
      <c r="AC216" s="15"/>
      <c r="AD216" s="121"/>
      <c r="AE216" s="15"/>
      <c r="AF216" s="122"/>
      <c r="AG216" s="40"/>
      <c r="AH216" s="123"/>
      <c r="AI216" s="209">
        <f t="shared" si="5"/>
        <v>0</v>
      </c>
      <c r="AJ216" s="121"/>
      <c r="AK216" s="209">
        <f t="shared" si="6"/>
        <v>0</v>
      </c>
      <c r="AL216" s="121"/>
      <c r="AM216" s="209">
        <f>M216-W216+AE216</f>
        <v>0</v>
      </c>
      <c r="AN216" s="122"/>
      <c r="AO216" s="40"/>
      <c r="AP216" s="123"/>
      <c r="AQ216" s="15"/>
      <c r="AR216" s="122"/>
      <c r="AS216" s="40"/>
      <c r="AT216" s="123"/>
      <c r="AU216" s="209">
        <f t="shared" si="96"/>
        <v>0</v>
      </c>
      <c r="AV216" s="121"/>
      <c r="AW216" s="209">
        <f t="shared" si="104"/>
        <v>0</v>
      </c>
      <c r="AX216" s="121"/>
      <c r="AY216" s="209">
        <f t="shared" si="8"/>
        <v>0</v>
      </c>
      <c r="AZ216" s="121"/>
      <c r="BA216" s="209">
        <f>(SUM(AI216,AK216,AM216)-AQ216)</f>
        <v>0</v>
      </c>
      <c r="BB216" s="119"/>
      <c r="BD216" s="120"/>
      <c r="BE216" s="13">
        <v>0</v>
      </c>
      <c r="BF216" s="124"/>
      <c r="BG216" s="13">
        <v>0</v>
      </c>
      <c r="BH216" s="124"/>
      <c r="BI216" s="13">
        <v>0</v>
      </c>
      <c r="BJ216" s="125"/>
      <c r="BK216" s="126"/>
      <c r="BL216" s="127"/>
      <c r="BM216" s="210">
        <f>$BE216*$I216</f>
        <v>0</v>
      </c>
      <c r="BN216" s="124"/>
      <c r="BO216" s="210">
        <f>$BG216*$K216</f>
        <v>0</v>
      </c>
      <c r="BP216" s="124"/>
      <c r="BQ216" s="210">
        <f>$BI216*$M216</f>
        <v>0</v>
      </c>
      <c r="BR216" s="119"/>
      <c r="BU216" s="18"/>
      <c r="BV216" s="18"/>
      <c r="BW216" s="18"/>
      <c r="BX216" s="18"/>
      <c r="BY216" s="18"/>
      <c r="BZ216" s="18"/>
      <c r="CA216" s="18"/>
      <c r="CB216" s="18"/>
      <c r="CC216" s="18"/>
      <c r="CG216" s="18"/>
      <c r="CH216" s="18"/>
      <c r="CI216" s="18"/>
      <c r="CJ216" s="18"/>
      <c r="CK216" s="18"/>
      <c r="CL216" s="18"/>
      <c r="CP216" s="46"/>
      <c r="CQ216" s="46"/>
      <c r="CR216" s="46"/>
      <c r="CS216" s="180"/>
      <c r="CT216" s="209">
        <f t="shared" si="91"/>
        <v>0</v>
      </c>
      <c r="CU216" s="213">
        <f t="shared" si="91"/>
        <v>0</v>
      </c>
      <c r="CV216" s="209">
        <f t="shared" si="92"/>
        <v>0</v>
      </c>
      <c r="CW216" s="213">
        <f t="shared" si="92"/>
        <v>0</v>
      </c>
      <c r="CX216" s="209">
        <f t="shared" si="93"/>
        <v>0</v>
      </c>
      <c r="CY216" s="215">
        <f t="shared" si="93"/>
        <v>0</v>
      </c>
      <c r="CZ216" s="216" t="str">
        <f>IF(O216&gt;0, ((CT216*#REF!)+(CV216*#REF!)+(CX216*#REF!)),"")</f>
        <v/>
      </c>
      <c r="DA216" s="133"/>
      <c r="DB216" s="209">
        <f t="shared" si="97"/>
        <v>0</v>
      </c>
      <c r="DC216" s="131"/>
      <c r="DD216" s="209">
        <f t="shared" si="98"/>
        <v>0</v>
      </c>
      <c r="DE216" s="131"/>
      <c r="DF216" s="209">
        <f t="shared" si="99"/>
        <v>0</v>
      </c>
      <c r="DG216" s="134"/>
      <c r="DH216" s="216" t="str">
        <f t="shared" si="94"/>
        <v/>
      </c>
      <c r="DI216" s="216" t="e">
        <f>DH216-BA216</f>
        <v>#VALUE!</v>
      </c>
      <c r="DJ216" s="216">
        <f t="shared" si="89"/>
        <v>0</v>
      </c>
      <c r="DK216" s="40"/>
      <c r="DL216" s="40"/>
      <c r="DM216" s="130"/>
      <c r="DN216" s="217">
        <f t="shared" si="100"/>
        <v>0</v>
      </c>
      <c r="DO216" s="135"/>
      <c r="DP216" s="217">
        <f t="shared" si="101"/>
        <v>0</v>
      </c>
      <c r="DQ216" s="135"/>
      <c r="DR216" s="217">
        <f t="shared" si="102"/>
        <v>0</v>
      </c>
      <c r="DS216" s="136"/>
      <c r="DT216" s="218" t="str">
        <f t="shared" si="95"/>
        <v/>
      </c>
      <c r="DU216" s="218" t="str">
        <f>IF(O216&gt;0,(DT216-(BM216+BO216+BQ216)),"")</f>
        <v/>
      </c>
      <c r="DV216" s="126"/>
      <c r="DW216" s="127"/>
      <c r="DX216" s="124"/>
      <c r="DY216" s="124"/>
      <c r="DZ216" s="13"/>
      <c r="EA216" s="119"/>
      <c r="EC216" s="120"/>
      <c r="ED216" s="5"/>
      <c r="EE216" s="121"/>
      <c r="EF216" s="5"/>
      <c r="EG216" s="121"/>
      <c r="EH216" s="5"/>
      <c r="EI216" s="119"/>
      <c r="EK216" s="120"/>
      <c r="EL216" s="17">
        <v>0</v>
      </c>
      <c r="EM216" s="137"/>
      <c r="EN216" s="17">
        <v>0</v>
      </c>
      <c r="EO216" s="137"/>
      <c r="EP216" s="17">
        <v>0</v>
      </c>
      <c r="EQ216" s="125"/>
      <c r="ER216" s="126"/>
      <c r="ES216" s="127"/>
      <c r="ET216" s="219">
        <f t="shared" si="103"/>
        <v>0</v>
      </c>
      <c r="EU216" s="125"/>
      <c r="EV216" s="126"/>
      <c r="EW216" s="127"/>
      <c r="EX216" s="220">
        <f>IFERROR((SUM($DN216:DR216)-SUM($BM216:$BQ216)+$DZ216+$ET216)," ")</f>
        <v>0</v>
      </c>
      <c r="EY216" s="119"/>
    </row>
    <row r="217" spans="1:194" ht="6.75" customHeight="1" thickBot="1" x14ac:dyDescent="0.4">
      <c r="A217" s="115"/>
      <c r="B217" s="32"/>
      <c r="C217" s="46"/>
      <c r="D217" s="32"/>
      <c r="E217" s="32"/>
      <c r="F217" s="36"/>
      <c r="H217" s="29"/>
      <c r="I217" s="139"/>
      <c r="J217" s="139"/>
      <c r="K217" s="139"/>
      <c r="L217" s="139"/>
      <c r="M217" s="139"/>
      <c r="N217" s="139"/>
      <c r="O217" s="121"/>
      <c r="P217" s="140"/>
      <c r="Q217" s="141"/>
      <c r="R217" s="142"/>
      <c r="S217" s="139"/>
      <c r="T217" s="139"/>
      <c r="U217" s="139"/>
      <c r="V217" s="139"/>
      <c r="W217" s="139"/>
      <c r="X217" s="140"/>
      <c r="Y217" s="141"/>
      <c r="Z217" s="142"/>
      <c r="AA217" s="139"/>
      <c r="AB217" s="139"/>
      <c r="AC217" s="139"/>
      <c r="AD217" s="139"/>
      <c r="AE217" s="139"/>
      <c r="AF217" s="140"/>
      <c r="AG217" s="141"/>
      <c r="AH217" s="142"/>
      <c r="AI217" s="121"/>
      <c r="AJ217" s="139"/>
      <c r="AK217" s="121"/>
      <c r="AL217" s="139"/>
      <c r="AM217" s="121"/>
      <c r="AN217" s="140"/>
      <c r="AO217" s="141"/>
      <c r="AP217" s="142"/>
      <c r="AQ217" s="139"/>
      <c r="AR217" s="140"/>
      <c r="AS217" s="141"/>
      <c r="AT217" s="142"/>
      <c r="AU217" s="121"/>
      <c r="AV217" s="139"/>
      <c r="AW217" s="121"/>
      <c r="AX217" s="139"/>
      <c r="AY217" s="121"/>
      <c r="AZ217" s="139"/>
      <c r="BA217" s="121"/>
      <c r="BB217" s="36"/>
      <c r="BD217" s="29"/>
      <c r="BE217" s="143"/>
      <c r="BF217" s="143"/>
      <c r="BG217" s="143"/>
      <c r="BH217" s="143"/>
      <c r="BI217" s="143"/>
      <c r="BJ217" s="144"/>
      <c r="BK217" s="145"/>
      <c r="BL217" s="146"/>
      <c r="BM217" s="124"/>
      <c r="BN217" s="143"/>
      <c r="BO217" s="124"/>
      <c r="BP217" s="143"/>
      <c r="BQ217" s="124"/>
      <c r="BR217" s="36"/>
      <c r="BU217" s="92"/>
      <c r="BV217" s="92"/>
      <c r="BW217" s="92"/>
      <c r="BX217" s="92"/>
      <c r="BY217" s="92"/>
      <c r="BZ217" s="92"/>
      <c r="CA217" s="92"/>
      <c r="CB217" s="92"/>
      <c r="CC217" s="92"/>
      <c r="CP217" s="32"/>
      <c r="CQ217" s="32"/>
      <c r="CR217" s="32"/>
      <c r="CS217" s="82"/>
      <c r="CT217" s="181"/>
      <c r="CU217" s="181"/>
      <c r="CV217" s="181"/>
      <c r="CW217" s="181"/>
      <c r="CX217" s="181"/>
      <c r="CY217" s="182"/>
      <c r="CZ217" s="40"/>
      <c r="DA217" s="151"/>
      <c r="DB217" s="181"/>
      <c r="DC217" s="181"/>
      <c r="DD217" s="181"/>
      <c r="DE217" s="181"/>
      <c r="DF217" s="181"/>
      <c r="DG217" s="75"/>
      <c r="DM217" s="74"/>
      <c r="DN217" s="183"/>
      <c r="DO217" s="183"/>
      <c r="DP217" s="183"/>
      <c r="DQ217" s="183"/>
      <c r="DR217" s="183"/>
      <c r="DS217" s="184"/>
      <c r="DT217" s="145"/>
      <c r="DU217" s="145"/>
      <c r="DV217" s="145"/>
      <c r="DW217" s="146"/>
      <c r="DX217" s="143"/>
      <c r="DY217" s="143"/>
      <c r="DZ217" s="153"/>
      <c r="EA217" s="36"/>
      <c r="EC217" s="29"/>
      <c r="ED217" s="139"/>
      <c r="EE217" s="139"/>
      <c r="EF217" s="139"/>
      <c r="EG217" s="139"/>
      <c r="EH217" s="139"/>
      <c r="EI217" s="36"/>
      <c r="EK217" s="29"/>
      <c r="EL217" s="143"/>
      <c r="EM217" s="143"/>
      <c r="EN217" s="143"/>
      <c r="EO217" s="143"/>
      <c r="EP217" s="143"/>
      <c r="EQ217" s="144"/>
      <c r="ER217" s="145"/>
      <c r="ES217" s="146"/>
      <c r="ET217" s="124"/>
      <c r="EU217" s="144"/>
      <c r="EV217" s="145"/>
      <c r="EW217" s="146"/>
      <c r="EX217" s="185"/>
      <c r="EY217" s="36"/>
    </row>
    <row r="218" spans="1:194" s="90" customFormat="1" ht="15" thickBot="1" x14ac:dyDescent="0.4">
      <c r="B218" s="186"/>
      <c r="C218" s="575" t="s">
        <v>132</v>
      </c>
      <c r="D218" s="576"/>
      <c r="E218" s="577"/>
      <c r="F218" s="179"/>
      <c r="G218" s="179"/>
      <c r="H218" s="179"/>
      <c r="I218" s="228">
        <f>SUM(I18:I216)</f>
        <v>0</v>
      </c>
      <c r="J218" s="229">
        <f>SUM(J18:J216)</f>
        <v>0</v>
      </c>
      <c r="K218" s="228">
        <f>SUM(K18:K216)</f>
        <v>0</v>
      </c>
      <c r="L218" s="229">
        <f>SUM(L18:L216)</f>
        <v>0</v>
      </c>
      <c r="M218" s="228">
        <f>SUM(M18:M216)</f>
        <v>0</v>
      </c>
      <c r="N218" s="187"/>
      <c r="O218" s="230">
        <f>M218+K218+I218</f>
        <v>0</v>
      </c>
      <c r="P218" s="187"/>
      <c r="Q218" s="187"/>
      <c r="R218" s="187"/>
      <c r="S218" s="230">
        <f>SUM(S18:S216)</f>
        <v>0</v>
      </c>
      <c r="T218" s="188"/>
      <c r="U218" s="230">
        <f t="shared" ref="U218:AE218" si="105">SUM(U18:U216)</f>
        <v>0</v>
      </c>
      <c r="V218" s="230">
        <f t="shared" si="105"/>
        <v>0</v>
      </c>
      <c r="W218" s="230">
        <f t="shared" si="105"/>
        <v>0</v>
      </c>
      <c r="X218" s="230">
        <f t="shared" si="105"/>
        <v>0</v>
      </c>
      <c r="Y218" s="230">
        <f t="shared" si="105"/>
        <v>0</v>
      </c>
      <c r="Z218" s="230">
        <f t="shared" si="105"/>
        <v>0</v>
      </c>
      <c r="AA218" s="230">
        <f t="shared" si="105"/>
        <v>0</v>
      </c>
      <c r="AB218" s="230">
        <f t="shared" si="105"/>
        <v>0</v>
      </c>
      <c r="AC218" s="230">
        <f t="shared" si="105"/>
        <v>0</v>
      </c>
      <c r="AD218" s="230">
        <f t="shared" si="105"/>
        <v>0</v>
      </c>
      <c r="AE218" s="230">
        <f t="shared" si="105"/>
        <v>0</v>
      </c>
      <c r="AF218" s="187"/>
      <c r="AG218" s="187"/>
      <c r="AH218" s="189"/>
      <c r="AI218" s="230">
        <f>SUM(AI18:AI216)</f>
        <v>0</v>
      </c>
      <c r="AJ218" s="231">
        <f>SUM(AJ18:AJ216)</f>
        <v>0</v>
      </c>
      <c r="AK218" s="230">
        <f>SUM(AK18:AK216)</f>
        <v>0</v>
      </c>
      <c r="AL218" s="231">
        <f>SUM(AL18:AL216)</f>
        <v>0</v>
      </c>
      <c r="AM218" s="228">
        <f>SUM(AM18:AM216)</f>
        <v>0</v>
      </c>
      <c r="AN218" s="187"/>
      <c r="AO218" s="187"/>
      <c r="AP218" s="187"/>
      <c r="AQ218" s="231">
        <f>SUM(AQ18:AQ216)</f>
        <v>0</v>
      </c>
      <c r="AR218" s="187"/>
      <c r="AS218" s="187"/>
      <c r="AT218" s="187"/>
      <c r="AU218" s="228">
        <f t="shared" ref="AU218:BA218" si="106">SUM(AU18:AU216)</f>
        <v>0</v>
      </c>
      <c r="AV218" s="231">
        <f t="shared" si="106"/>
        <v>0</v>
      </c>
      <c r="AW218" s="228">
        <f t="shared" si="106"/>
        <v>0</v>
      </c>
      <c r="AX218" s="231">
        <f t="shared" si="106"/>
        <v>0</v>
      </c>
      <c r="AY218" s="228">
        <f t="shared" si="106"/>
        <v>0</v>
      </c>
      <c r="AZ218" s="231">
        <f t="shared" si="106"/>
        <v>0</v>
      </c>
      <c r="BA218" s="228">
        <f t="shared" si="106"/>
        <v>0</v>
      </c>
      <c r="BB218" s="179"/>
      <c r="BC218" s="179"/>
      <c r="BD218" s="179"/>
      <c r="BE218" s="190"/>
      <c r="BF218" s="190"/>
      <c r="BG218" s="190"/>
      <c r="BH218" s="190"/>
      <c r="BI218" s="190"/>
      <c r="BJ218" s="190"/>
      <c r="BK218" s="190"/>
      <c r="BL218" s="190"/>
      <c r="BM218" s="232">
        <f>SUM(BM18:BM216)</f>
        <v>0</v>
      </c>
      <c r="BN218" s="190"/>
      <c r="BO218" s="232">
        <f>SUM(BO18:BO216)</f>
        <v>0</v>
      </c>
      <c r="BP218" s="190"/>
      <c r="BQ218" s="232">
        <f>SUM(BQ18:BQ216)</f>
        <v>0</v>
      </c>
      <c r="BR218" s="179"/>
      <c r="BS218" s="179"/>
      <c r="BT218" s="179"/>
      <c r="BU218" s="179"/>
      <c r="BV218" s="179"/>
      <c r="BW218" s="179"/>
      <c r="BX218" s="179"/>
      <c r="BY218" s="179"/>
      <c r="BZ218" s="179"/>
      <c r="CA218" s="179"/>
      <c r="CB218" s="179"/>
      <c r="CC218" s="179"/>
      <c r="CD218" s="179"/>
      <c r="CE218" s="179"/>
      <c r="CF218" s="179"/>
      <c r="CG218" s="18"/>
      <c r="CH218" s="18"/>
      <c r="CI218" s="18"/>
      <c r="CJ218" s="18"/>
      <c r="CK218" s="18"/>
      <c r="CL218" s="18"/>
      <c r="CM218" s="179"/>
      <c r="CN218" s="179"/>
      <c r="CO218" s="179"/>
      <c r="CP218" s="86"/>
      <c r="CQ218" s="86"/>
      <c r="CR218" s="86"/>
      <c r="CS218" s="86"/>
      <c r="CT218" s="233">
        <f t="shared" ref="CT218:CY218" si="107">SUM(CT17:CT217)</f>
        <v>0</v>
      </c>
      <c r="CU218" s="233">
        <f t="shared" si="107"/>
        <v>0</v>
      </c>
      <c r="CV218" s="234">
        <f t="shared" si="107"/>
        <v>0</v>
      </c>
      <c r="CW218" s="234">
        <f t="shared" si="107"/>
        <v>0</v>
      </c>
      <c r="CX218" s="235">
        <f t="shared" si="107"/>
        <v>0</v>
      </c>
      <c r="CY218" s="236">
        <f t="shared" si="107"/>
        <v>0</v>
      </c>
      <c r="CZ218" s="237">
        <f>SUM(CZ18:CZ217)</f>
        <v>0</v>
      </c>
      <c r="DA218" s="187"/>
      <c r="DB218" s="234">
        <f>SUM(DB17:DB217)</f>
        <v>0</v>
      </c>
      <c r="DC218" s="192"/>
      <c r="DD218" s="234">
        <f>SUM(DD17:DD217)</f>
        <v>0</v>
      </c>
      <c r="DE218" s="192"/>
      <c r="DF218" s="234">
        <f>SUM(DF17:DF217)</f>
        <v>0</v>
      </c>
      <c r="DG218" s="193"/>
      <c r="DH218" s="241">
        <f>SUM(DH17:DH217)</f>
        <v>0</v>
      </c>
      <c r="DI218" s="194"/>
      <c r="DJ218" s="194"/>
      <c r="DK218" s="194"/>
      <c r="DL218" s="194"/>
      <c r="DM218" s="179"/>
      <c r="DN218" s="238">
        <f>SUM(DN17:DN217)</f>
        <v>0</v>
      </c>
      <c r="DO218" s="195"/>
      <c r="DP218" s="238">
        <f>SUM(DP17:DP217)</f>
        <v>0</v>
      </c>
      <c r="DQ218" s="195"/>
      <c r="DR218" s="238">
        <f>SUM(DR17:DR217)</f>
        <v>0</v>
      </c>
      <c r="DS218" s="195"/>
      <c r="DT218" s="239">
        <f>SUM(DT17:DT217)</f>
        <v>0</v>
      </c>
      <c r="DU218" s="239">
        <f>SUM(DU17:DU217)</f>
        <v>0</v>
      </c>
      <c r="DV218" s="197"/>
      <c r="DW218" s="190"/>
      <c r="DX218" s="190"/>
      <c r="DY218" s="190"/>
      <c r="DZ218" s="239">
        <f>SUM(DZ17:DZ217)</f>
        <v>0</v>
      </c>
      <c r="EA218" s="179"/>
      <c r="EB218" s="179"/>
      <c r="EC218" s="179"/>
      <c r="ED218" s="230">
        <f>SUM(ED18:ED217)</f>
        <v>0</v>
      </c>
      <c r="EE218" s="187"/>
      <c r="EF218" s="230">
        <f>SUM(EF18:EF217)</f>
        <v>0</v>
      </c>
      <c r="EG218" s="187"/>
      <c r="EH218" s="230">
        <f>SUM(EH18:EH217)</f>
        <v>0</v>
      </c>
      <c r="EI218" s="179"/>
      <c r="EJ218" s="179"/>
      <c r="EK218" s="179"/>
      <c r="EL218" s="191"/>
      <c r="EM218" s="190"/>
      <c r="EN218" s="191"/>
      <c r="EO218" s="190"/>
      <c r="EP218" s="191"/>
      <c r="EQ218" s="190"/>
      <c r="ER218" s="190"/>
      <c r="ES218" s="190"/>
      <c r="ET218" s="232">
        <f>SUM(ET18:ET217)</f>
        <v>0</v>
      </c>
      <c r="EU218" s="190"/>
      <c r="EV218" s="190"/>
      <c r="EW218" s="190"/>
      <c r="EX218" s="240">
        <f>SUM(EX18:EX217)</f>
        <v>0</v>
      </c>
      <c r="EY218" s="19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row>
    <row r="219" spans="1:194" s="90" customFormat="1" x14ac:dyDescent="0.35">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41"/>
      <c r="AV219" s="18"/>
      <c r="AW219" s="141"/>
      <c r="AX219" s="18"/>
      <c r="AY219" s="141"/>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99"/>
      <c r="CU219" s="199"/>
      <c r="CV219" s="199"/>
      <c r="CW219" s="199"/>
      <c r="CX219" s="199"/>
      <c r="CY219" s="18"/>
      <c r="CZ219" s="145"/>
      <c r="DA219" s="18"/>
      <c r="DB219" s="70"/>
      <c r="DC219" s="18"/>
      <c r="DD219" s="70"/>
      <c r="DE219" s="18"/>
      <c r="DF219" s="70"/>
      <c r="DG219" s="18"/>
      <c r="DH219" s="242" t="e">
        <f>DH218-#REF!</f>
        <v>#REF!</v>
      </c>
      <c r="DI219" s="70"/>
      <c r="DJ219" s="70"/>
      <c r="DK219" s="70"/>
      <c r="DL219" s="70"/>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9"/>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row>
    <row r="220" spans="1:194" s="90" customFormat="1" x14ac:dyDescent="0.35">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56"/>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9"/>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row>
    <row r="221" spans="1:194" s="90" customFormat="1" x14ac:dyDescent="0.35">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9"/>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row>
    <row r="222" spans="1:194" s="90" customFormat="1" x14ac:dyDescent="0.35">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9"/>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row>
    <row r="223" spans="1:194" s="90" customFormat="1" x14ac:dyDescent="0.35">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9"/>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row>
    <row r="224" spans="1:194" s="90" customFormat="1" x14ac:dyDescent="0.35">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200"/>
      <c r="AV224" s="200"/>
      <c r="AW224" s="200"/>
      <c r="AX224" s="200"/>
      <c r="AY224" s="200"/>
      <c r="AZ224" s="200"/>
      <c r="BA224" s="200"/>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9"/>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row>
    <row r="225" spans="3:193" s="90" customFormat="1" x14ac:dyDescent="0.35">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200"/>
      <c r="AV225" s="200"/>
      <c r="AW225" s="200"/>
      <c r="AX225" s="200"/>
      <c r="AY225" s="200"/>
      <c r="AZ225" s="200"/>
      <c r="BA225" s="200"/>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9"/>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row>
    <row r="226" spans="3:193" s="90" customFormat="1" x14ac:dyDescent="0.35">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201"/>
      <c r="AV226" s="18"/>
      <c r="AW226" s="201"/>
      <c r="AX226" s="18"/>
      <c r="AY226" s="201"/>
      <c r="AZ226" s="18"/>
      <c r="BA226" s="201"/>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9"/>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row>
    <row r="227" spans="3:193" s="90" customFormat="1" x14ac:dyDescent="0.35">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9"/>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row>
    <row r="228" spans="3:193" s="90" customFormat="1" x14ac:dyDescent="0.35">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9"/>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row>
    <row r="229" spans="3:193" s="90" customFormat="1" x14ac:dyDescent="0.35">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9"/>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row>
    <row r="230" spans="3:193" s="90" customFormat="1" x14ac:dyDescent="0.35">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9"/>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row>
    <row r="231" spans="3:193" s="90" customFormat="1" x14ac:dyDescent="0.35">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9"/>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row>
    <row r="232" spans="3:193" s="90" customFormat="1" x14ac:dyDescent="0.35">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9"/>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row>
    <row r="233" spans="3:193" s="90" customFormat="1" x14ac:dyDescent="0.35">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9"/>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row>
    <row r="234" spans="3:193" s="90" customFormat="1" x14ac:dyDescent="0.35">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9"/>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row>
    <row r="235" spans="3:193" s="90" customFormat="1" x14ac:dyDescent="0.35">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9"/>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row>
    <row r="236" spans="3:193" s="90" customFormat="1" x14ac:dyDescent="0.35">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9"/>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row>
  </sheetData>
  <sheetProtection algorithmName="SHA-512" hashValue="LIMxFE9qHFkcMV6RL3SMcnCLQpih5Qn8qdBKA8rQzEcjbcBy760rvgLzyq70b3iVj0e5IfVqdfeYe8zAQA5EmQ==" saltValue="ICLXIG33A9az6/6PUeteLA==" spinCount="100000" sheet="1" objects="1" scenarios="1"/>
  <mergeCells count="37">
    <mergeCell ref="AT13:BB13"/>
    <mergeCell ref="AP13:AR16"/>
    <mergeCell ref="E13:F16"/>
    <mergeCell ref="B13:C16"/>
    <mergeCell ref="B2:AU2"/>
    <mergeCell ref="B3:AU3"/>
    <mergeCell ref="AW5:BB7"/>
    <mergeCell ref="AW8:BB10"/>
    <mergeCell ref="Z5:AN5"/>
    <mergeCell ref="B5:K5"/>
    <mergeCell ref="F7:I7"/>
    <mergeCell ref="M5:X5"/>
    <mergeCell ref="AP5:AU5"/>
    <mergeCell ref="M7:S10"/>
    <mergeCell ref="F9:I9"/>
    <mergeCell ref="AI6:AI7"/>
    <mergeCell ref="EW13:EY16"/>
    <mergeCell ref="BD13:BJ13"/>
    <mergeCell ref="BL13:BR13"/>
    <mergeCell ref="CP54:CQ57"/>
    <mergeCell ref="DW13:EA16"/>
    <mergeCell ref="ES13:EU16"/>
    <mergeCell ref="CT13:CX13"/>
    <mergeCell ref="BU13:CC13"/>
    <mergeCell ref="EK13:EQ13"/>
    <mergeCell ref="EC13:EI13"/>
    <mergeCell ref="DB13:DF13"/>
    <mergeCell ref="DN13:DR13"/>
    <mergeCell ref="AJ6:AK6"/>
    <mergeCell ref="AJ7:AK7"/>
    <mergeCell ref="AJ8:AK8"/>
    <mergeCell ref="AJ9:AK9"/>
    <mergeCell ref="C218:E218"/>
    <mergeCell ref="H13:P13"/>
    <mergeCell ref="R13:X13"/>
    <mergeCell ref="Z13:AF13"/>
    <mergeCell ref="AH13:AN13"/>
  </mergeCells>
  <dataValidations count="2">
    <dataValidation type="list" allowBlank="1" showInputMessage="1" showErrorMessage="1" sqref="AU9" xr:uid="{00000000-0002-0000-0100-000000000000}">
      <formula1>yesno</formula1>
    </dataValidation>
    <dataValidation type="decimal" operator="lessThan" allowBlank="1" showInputMessage="1" showErrorMessage="1" errorTitle="Use a Negative Number" error="FFVP Reclaim should be input as a negative number using the minus sign (Example, -15.24)" promptTitle="Use A Negative Number" sqref="DZ18:DZ216" xr:uid="{00000000-0002-0000-0100-000001000000}">
      <formula1>0</formula1>
    </dataValidation>
  </dataValidations>
  <hyperlinks>
    <hyperlink ref="EW13:EY16" location="'NSLP - Standard'!AP8" display="15: TOTAL FISCAL ACTION FOR SITE:" xr:uid="{00000000-0004-0000-01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10</xdr:col>
                    <xdr:colOff>57150</xdr:colOff>
                    <xdr:row>7</xdr:row>
                    <xdr:rowOff>76200</xdr:rowOff>
                  </from>
                  <to>
                    <xdr:col>10</xdr:col>
                    <xdr:colOff>762000</xdr:colOff>
                    <xdr:row>7</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EX219"/>
  <sheetViews>
    <sheetView zoomScale="80" zoomScaleNormal="80" zoomScalePageLayoutView="80" workbookViewId="0">
      <pane xSplit="5" ySplit="16" topLeftCell="F32" activePane="bottomRight" state="frozen"/>
      <selection pane="topRight" activeCell="F1" sqref="F1"/>
      <selection pane="bottomLeft" activeCell="A17" sqref="A17"/>
      <selection pane="bottomRight" activeCell="F9" sqref="F9:I9"/>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2" width="1.26953125" style="18" customWidth="1"/>
    <col min="33" max="34" width="0.7265625" style="18" customWidth="1"/>
    <col min="35" max="35" width="16.5429687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23.4531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2" width="0.7265625" style="18" customWidth="1"/>
    <col min="53" max="53" width="15.7265625" style="18" customWidth="1"/>
    <col min="54" max="56" width="0.7265625" style="18" customWidth="1"/>
    <col min="57" max="57" width="15.7265625" style="18" customWidth="1"/>
    <col min="58" max="58" width="0.7265625" style="18" customWidth="1"/>
    <col min="59" max="59" width="15.7265625" style="18" customWidth="1"/>
    <col min="60" max="60" width="0.7265625" style="18" customWidth="1"/>
    <col min="61" max="61" width="15.7265625" style="18" customWidth="1"/>
    <col min="62"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1" width="0.7265625" style="18" customWidth="1"/>
    <col min="72" max="72" width="1" style="18" customWidth="1"/>
    <col min="73" max="73" width="19.26953125" style="18" customWidth="1"/>
    <col min="74" max="74" width="0.7265625" style="18" customWidth="1"/>
    <col min="75" max="75" width="14.453125" style="18" customWidth="1"/>
    <col min="76" max="76" width="0.7265625" style="18" customWidth="1"/>
    <col min="77" max="77" width="14.453125" style="18" customWidth="1"/>
    <col min="78" max="78" width="0.7265625" style="18" customWidth="1"/>
    <col min="79" max="79" width="14.453125" style="18" customWidth="1"/>
    <col min="80" max="80" width="1.26953125" style="18" customWidth="1"/>
    <col min="81" max="81" width="14.453125" style="18" customWidth="1"/>
    <col min="82" max="82" width="0.7265625" style="18" customWidth="1"/>
    <col min="83" max="83" width="0.54296875" style="18" customWidth="1"/>
    <col min="84" max="84" width="0.7265625" style="18" hidden="1" customWidth="1"/>
    <col min="85" max="85" width="37.453125" style="18" hidden="1" customWidth="1"/>
    <col min="86" max="86" width="1" style="18" hidden="1" customWidth="1"/>
    <col min="87" max="89" width="13.7265625" style="18" hidden="1" customWidth="1"/>
    <col min="90" max="90" width="11.7265625" style="18" hidden="1" customWidth="1"/>
    <col min="91" max="91" width="4.54296875" style="18" hidden="1" customWidth="1"/>
    <col min="92" max="92" width="0.453125" style="18" customWidth="1"/>
    <col min="93" max="95" width="0.7265625" style="18" hidden="1" customWidth="1"/>
    <col min="96" max="96" width="1.26953125" style="18" customWidth="1"/>
    <col min="97" max="97" width="19.26953125" style="18" customWidth="1"/>
    <col min="98" max="98" width="0.7265625" style="18" customWidth="1"/>
    <col min="99" max="99" width="20.7265625" style="18" customWidth="1"/>
    <col min="100" max="100" width="0.54296875" style="18" customWidth="1"/>
    <col min="101" max="101" width="16.26953125" style="18" customWidth="1"/>
    <col min="102" max="103" width="0.7265625" style="18" customWidth="1"/>
    <col min="104" max="104" width="0.453125" style="18" hidden="1" customWidth="1"/>
    <col min="105" max="105" width="0.7265625" style="18" customWidth="1"/>
    <col min="106" max="106" width="16.453125" style="18" customWidth="1"/>
    <col min="107" max="107" width="0.7265625" style="18" customWidth="1"/>
    <col min="108" max="108" width="16.453125" style="18" customWidth="1"/>
    <col min="109" max="109" width="0.7265625" style="18" customWidth="1"/>
    <col min="110" max="110" width="16.453125" style="18" customWidth="1"/>
    <col min="111" max="111" width="1" style="18" customWidth="1"/>
    <col min="112" max="112" width="0.7265625" style="18" customWidth="1"/>
    <col min="113" max="113" width="1" style="18" customWidth="1"/>
    <col min="114" max="114" width="17.26953125" style="18" customWidth="1"/>
    <col min="115" max="115" width="0.7265625" style="18" customWidth="1"/>
    <col min="116" max="116" width="18" style="18" customWidth="1"/>
    <col min="117" max="117" width="0.7265625" style="18" customWidth="1"/>
    <col min="118" max="118" width="19.453125" style="18" customWidth="1"/>
    <col min="119" max="119" width="1" style="18" customWidth="1"/>
    <col min="120" max="120" width="14.26953125" style="18" hidden="1" customWidth="1"/>
    <col min="121" max="122" width="12.26953125" style="18" hidden="1" customWidth="1"/>
    <col min="123" max="123" width="1" style="18" customWidth="1"/>
    <col min="124" max="124" width="21.453125" style="19" customWidth="1"/>
    <col min="125" max="16384" width="8.7265625" style="18"/>
  </cols>
  <sheetData>
    <row r="1" spans="2:124" ht="5.15" customHeight="1" thickBot="1" x14ac:dyDescent="0.4">
      <c r="CT1" s="90"/>
      <c r="DA1" s="18" t="s">
        <v>166</v>
      </c>
      <c r="DI1" s="18" t="s">
        <v>166</v>
      </c>
    </row>
    <row r="2" spans="2:124" ht="18.75" customHeight="1" x14ac:dyDescent="0.45">
      <c r="B2" s="617" t="s">
        <v>159</v>
      </c>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9"/>
    </row>
    <row r="3" spans="2:124" ht="15" customHeight="1" thickBot="1" x14ac:dyDescent="0.4">
      <c r="B3" s="620" t="s">
        <v>0</v>
      </c>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2"/>
    </row>
    <row r="4" spans="2:124" ht="5.15" customHeight="1" thickBot="1" x14ac:dyDescent="0.4"/>
    <row r="5" spans="2:124" ht="22.5" customHeight="1" thickBot="1" x14ac:dyDescent="0.4">
      <c r="B5" s="638" t="s">
        <v>6</v>
      </c>
      <c r="C5" s="639"/>
      <c r="D5" s="639"/>
      <c r="E5" s="639"/>
      <c r="F5" s="639"/>
      <c r="G5" s="639"/>
      <c r="H5" s="639"/>
      <c r="I5" s="639"/>
      <c r="J5" s="639"/>
      <c r="K5" s="640"/>
      <c r="L5" s="19"/>
      <c r="M5" s="638" t="s">
        <v>174</v>
      </c>
      <c r="N5" s="639"/>
      <c r="O5" s="639"/>
      <c r="P5" s="639"/>
      <c r="Q5" s="639"/>
      <c r="R5" s="639"/>
      <c r="S5" s="639"/>
      <c r="T5" s="639"/>
      <c r="U5" s="639"/>
      <c r="V5" s="639"/>
      <c r="W5" s="639"/>
      <c r="X5" s="640"/>
      <c r="Y5" s="20"/>
      <c r="Z5" s="638" t="s">
        <v>176</v>
      </c>
      <c r="AA5" s="639"/>
      <c r="AB5" s="639"/>
      <c r="AC5" s="639"/>
      <c r="AD5" s="639"/>
      <c r="AE5" s="639"/>
      <c r="AF5" s="639"/>
      <c r="AG5" s="639"/>
      <c r="AH5" s="639"/>
      <c r="AI5" s="639"/>
      <c r="AJ5" s="639"/>
      <c r="AK5" s="639"/>
      <c r="AL5" s="639"/>
      <c r="AM5" s="639"/>
      <c r="AN5" s="640"/>
      <c r="AP5" s="638" t="s">
        <v>129</v>
      </c>
      <c r="AQ5" s="639"/>
      <c r="AR5" s="639"/>
      <c r="AS5" s="639"/>
      <c r="AT5" s="639"/>
      <c r="AU5" s="640"/>
      <c r="AW5" s="623" t="s">
        <v>70</v>
      </c>
      <c r="AX5" s="624"/>
      <c r="AY5" s="624"/>
      <c r="AZ5" s="624"/>
      <c r="BA5" s="624"/>
      <c r="BB5" s="625"/>
    </row>
    <row r="6" spans="2:124"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202">
        <f>'NSLP - Standard'!AC6</f>
        <v>0</v>
      </c>
      <c r="AD6" s="32">
        <v>3</v>
      </c>
      <c r="AE6" s="33" t="s">
        <v>30</v>
      </c>
      <c r="AF6" s="34"/>
      <c r="AG6" s="34"/>
      <c r="AH6" s="34"/>
      <c r="AI6" s="646" t="s">
        <v>135</v>
      </c>
      <c r="AJ6" s="569" t="s">
        <v>127</v>
      </c>
      <c r="AK6" s="570"/>
      <c r="AL6" s="35"/>
      <c r="AM6" s="206">
        <f>IF(U8=0,0,IF($AU$8="Yes",(AC6/($U$8)),IF($AU$9="Yes",(AC6/($U$8)),0)))</f>
        <v>0</v>
      </c>
      <c r="AN6" s="36"/>
      <c r="AP6" s="37"/>
      <c r="AQ6" s="38" t="s">
        <v>131</v>
      </c>
      <c r="AR6" s="39"/>
      <c r="AS6" s="39"/>
      <c r="AT6" s="35"/>
      <c r="AU6" s="203">
        <f>SUM(AC6:AC9)</f>
        <v>0</v>
      </c>
      <c r="AW6" s="626"/>
      <c r="AX6" s="627"/>
      <c r="AY6" s="627"/>
      <c r="AZ6" s="627"/>
      <c r="BA6" s="627"/>
      <c r="BB6" s="628"/>
    </row>
    <row r="7" spans="2:124" ht="18.75" customHeight="1" thickBot="1" x14ac:dyDescent="0.4">
      <c r="B7" s="41" t="s">
        <v>20</v>
      </c>
      <c r="C7" s="42"/>
      <c r="D7" s="43" t="s">
        <v>7</v>
      </c>
      <c r="E7" s="43"/>
      <c r="F7" s="641"/>
      <c r="G7" s="642"/>
      <c r="H7" s="642"/>
      <c r="I7" s="643"/>
      <c r="J7" s="43"/>
      <c r="K7" s="44" t="s">
        <v>23</v>
      </c>
      <c r="L7" s="25"/>
      <c r="M7" s="644" t="s">
        <v>175</v>
      </c>
      <c r="N7" s="645"/>
      <c r="O7" s="645"/>
      <c r="P7" s="645"/>
      <c r="Q7" s="645"/>
      <c r="R7" s="645"/>
      <c r="S7" s="645"/>
      <c r="T7" s="45"/>
      <c r="U7" s="46" t="s">
        <v>2</v>
      </c>
      <c r="V7" s="45"/>
      <c r="W7" s="46" t="s">
        <v>3</v>
      </c>
      <c r="X7" s="36"/>
      <c r="Z7" s="47"/>
      <c r="AA7" s="48" t="s">
        <v>137</v>
      </c>
      <c r="AB7" s="49"/>
      <c r="AC7" s="3">
        <f>'NSLP - Standard'!AC7</f>
        <v>0</v>
      </c>
      <c r="AD7" s="46"/>
      <c r="AE7" s="202">
        <f>U8-AC6-AC7+AC9</f>
        <v>0</v>
      </c>
      <c r="AF7" s="34"/>
      <c r="AG7" s="34"/>
      <c r="AH7" s="50"/>
      <c r="AI7" s="647"/>
      <c r="AJ7" s="571" t="s">
        <v>137</v>
      </c>
      <c r="AK7" s="572"/>
      <c r="AL7" s="51"/>
      <c r="AM7" s="207">
        <f>IF(U8=0,0,IF($AU$8="Yes",(AC7/($U$8)),IF($AU$9="Yes",(AC7/($U$8)),0)))</f>
        <v>0</v>
      </c>
      <c r="AN7" s="36"/>
      <c r="AP7" s="52"/>
      <c r="AQ7" s="53" t="s">
        <v>227</v>
      </c>
      <c r="AR7" s="54"/>
      <c r="AS7" s="54"/>
      <c r="AT7" s="55"/>
      <c r="AU7" s="204">
        <f>IF( ((U8+W8 )&gt;0),((AU6)/(U8+W8)),0)</f>
        <v>0</v>
      </c>
      <c r="AW7" s="629"/>
      <c r="AX7" s="630"/>
      <c r="AY7" s="630"/>
      <c r="AZ7" s="630"/>
      <c r="BA7" s="630"/>
      <c r="BB7" s="631"/>
    </row>
    <row r="8" spans="2:124" ht="27.75" customHeight="1" x14ac:dyDescent="0.35">
      <c r="B8" s="41" t="s">
        <v>21</v>
      </c>
      <c r="C8" s="42"/>
      <c r="D8" s="57"/>
      <c r="E8" s="57"/>
      <c r="F8" s="57"/>
      <c r="G8" s="57"/>
      <c r="H8" s="57"/>
      <c r="I8" s="57"/>
      <c r="J8" s="57"/>
      <c r="K8" s="58"/>
      <c r="L8" s="25"/>
      <c r="M8" s="644"/>
      <c r="N8" s="645"/>
      <c r="O8" s="645"/>
      <c r="P8" s="645"/>
      <c r="Q8" s="645"/>
      <c r="R8" s="645"/>
      <c r="S8" s="645"/>
      <c r="T8" s="45"/>
      <c r="U8" s="3">
        <f>'NSLP - Standard'!U8</f>
        <v>0</v>
      </c>
      <c r="V8" s="46"/>
      <c r="W8" s="3">
        <f>'NSLP - Standard'!W8</f>
        <v>0</v>
      </c>
      <c r="X8" s="36"/>
      <c r="Z8" s="47"/>
      <c r="AA8" s="59" t="s">
        <v>138</v>
      </c>
      <c r="AB8" s="60"/>
      <c r="AC8" s="3">
        <f>'NSLP - Standard'!AC8</f>
        <v>0</v>
      </c>
      <c r="AD8" s="46"/>
      <c r="AE8" s="61" t="s">
        <v>130</v>
      </c>
      <c r="AF8" s="34"/>
      <c r="AG8" s="34"/>
      <c r="AH8" s="50"/>
      <c r="AI8" s="34"/>
      <c r="AJ8" s="573" t="s">
        <v>138</v>
      </c>
      <c r="AK8" s="574"/>
      <c r="AL8" s="51"/>
      <c r="AM8" s="207">
        <f>IF(W8=0,0,IF($AU$8="Yes",(AC8/($W$8)),IF($AU$9="Yes",(AC8/($W$8)),0)))</f>
        <v>0</v>
      </c>
      <c r="AN8" s="36"/>
      <c r="AP8" s="52"/>
      <c r="AQ8" s="62" t="s">
        <v>238</v>
      </c>
      <c r="AR8" s="63"/>
      <c r="AS8" s="63"/>
      <c r="AT8" s="51"/>
      <c r="AU8" s="205" t="str">
        <f>IF(((ABS(AU7))&gt;=0.03),"YES","NO")</f>
        <v>NO</v>
      </c>
      <c r="AV8" s="64" t="s">
        <v>125</v>
      </c>
      <c r="AW8" s="632">
        <f>(IFERROR(DT218,"DATA INCOMPLETE"))</f>
        <v>0</v>
      </c>
      <c r="AX8" s="633"/>
      <c r="AY8" s="633"/>
      <c r="AZ8" s="633"/>
      <c r="BA8" s="633"/>
      <c r="BB8" s="634"/>
    </row>
    <row r="9" spans="2:124"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3">
        <f>'NSLP - Standard'!AC9</f>
        <v>0</v>
      </c>
      <c r="AD9" s="32"/>
      <c r="AE9" s="202">
        <f>W8+AC6-AC8-AC9</f>
        <v>0</v>
      </c>
      <c r="AF9" s="34"/>
      <c r="AG9" s="34"/>
      <c r="AH9" s="50"/>
      <c r="AI9" s="34"/>
      <c r="AJ9" s="571" t="s">
        <v>128</v>
      </c>
      <c r="AK9" s="572"/>
      <c r="AL9" s="51"/>
      <c r="AM9" s="207">
        <f>IF(W8=0,0,IF($AU$8="Yes",(AC9/($W$8)),IF($AU$9="Yes",(AC9/($W$8)),0)))</f>
        <v>0</v>
      </c>
      <c r="AN9" s="36"/>
      <c r="AP9" s="52"/>
      <c r="AQ9" s="67" t="s">
        <v>151</v>
      </c>
      <c r="AR9" s="68"/>
      <c r="AS9" s="68"/>
      <c r="AT9" s="69"/>
      <c r="AU9" s="6" t="s">
        <v>144</v>
      </c>
      <c r="AV9" s="64" t="s">
        <v>126</v>
      </c>
      <c r="AW9" s="635"/>
      <c r="AX9" s="636"/>
      <c r="AY9" s="636"/>
      <c r="AZ9" s="636"/>
      <c r="BA9" s="636"/>
      <c r="BB9" s="637"/>
      <c r="CU9" s="70"/>
      <c r="CV9" s="70"/>
    </row>
    <row r="10" spans="2:124" ht="1.5" customHeight="1" thickBot="1" x14ac:dyDescent="0.4">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W10" s="656"/>
      <c r="AX10" s="657"/>
      <c r="AY10" s="657"/>
      <c r="AZ10" s="657"/>
      <c r="BA10" s="657"/>
      <c r="BB10" s="658"/>
    </row>
    <row r="11" spans="2:124"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W11" s="85"/>
      <c r="AX11" s="86"/>
      <c r="AY11" s="86"/>
      <c r="AZ11" s="86"/>
      <c r="BA11" s="86"/>
      <c r="BB11" s="87"/>
    </row>
    <row r="12" spans="2:124" ht="4.5" customHeight="1" thickBot="1" x14ac:dyDescent="0.4">
      <c r="C12" s="25"/>
      <c r="D12" s="25"/>
      <c r="E12" s="25"/>
      <c r="F12" s="25"/>
      <c r="G12" s="25"/>
      <c r="H12" s="25"/>
      <c r="I12" s="25"/>
      <c r="J12" s="25"/>
      <c r="K12" s="25"/>
      <c r="L12" s="25"/>
      <c r="M12" s="25"/>
      <c r="N12" s="25"/>
      <c r="O12" s="25"/>
      <c r="P12" s="25"/>
      <c r="Q12" s="25"/>
      <c r="R12" s="25"/>
      <c r="S12" s="25"/>
      <c r="T12" s="25"/>
    </row>
    <row r="13" spans="2:124" ht="30" customHeight="1" thickBot="1" x14ac:dyDescent="0.4">
      <c r="B13" s="611" t="s">
        <v>1</v>
      </c>
      <c r="C13" s="612"/>
      <c r="D13" s="27"/>
      <c r="E13" s="611" t="s">
        <v>228</v>
      </c>
      <c r="F13" s="612"/>
      <c r="H13" s="578" t="s">
        <v>51</v>
      </c>
      <c r="I13" s="579"/>
      <c r="J13" s="579"/>
      <c r="K13" s="579"/>
      <c r="L13" s="579"/>
      <c r="M13" s="579"/>
      <c r="N13" s="579"/>
      <c r="O13" s="579"/>
      <c r="P13" s="580"/>
      <c r="R13" s="581" t="s">
        <v>53</v>
      </c>
      <c r="S13" s="582"/>
      <c r="T13" s="582"/>
      <c r="U13" s="582"/>
      <c r="V13" s="582"/>
      <c r="W13" s="582"/>
      <c r="X13" s="583"/>
      <c r="Z13" s="581" t="s">
        <v>54</v>
      </c>
      <c r="AA13" s="582"/>
      <c r="AB13" s="582"/>
      <c r="AC13" s="582"/>
      <c r="AD13" s="582"/>
      <c r="AE13" s="582"/>
      <c r="AF13" s="583"/>
      <c r="AH13" s="584" t="s">
        <v>55</v>
      </c>
      <c r="AI13" s="585"/>
      <c r="AJ13" s="585"/>
      <c r="AK13" s="585"/>
      <c r="AL13" s="585"/>
      <c r="AM13" s="585"/>
      <c r="AN13" s="586"/>
      <c r="AP13" s="597" t="s">
        <v>56</v>
      </c>
      <c r="AQ13" s="598"/>
      <c r="AR13" s="599"/>
      <c r="AT13" s="581" t="s">
        <v>57</v>
      </c>
      <c r="AU13" s="582"/>
      <c r="AV13" s="582"/>
      <c r="AW13" s="582"/>
      <c r="AX13" s="582"/>
      <c r="AY13" s="582"/>
      <c r="AZ13" s="582"/>
      <c r="BA13" s="582"/>
      <c r="BB13" s="583"/>
      <c r="BC13" s="88"/>
      <c r="BD13" s="578" t="s">
        <v>177</v>
      </c>
      <c r="BE13" s="579"/>
      <c r="BF13" s="579"/>
      <c r="BG13" s="579"/>
      <c r="BH13" s="579"/>
      <c r="BI13" s="579"/>
      <c r="BJ13" s="580"/>
      <c r="BL13" s="578" t="s">
        <v>178</v>
      </c>
      <c r="BM13" s="579"/>
      <c r="BN13" s="579"/>
      <c r="BO13" s="579"/>
      <c r="BP13" s="579"/>
      <c r="BQ13" s="579"/>
      <c r="BR13" s="580"/>
      <c r="BS13" s="95"/>
      <c r="BT13" s="244"/>
      <c r="BU13" s="608" t="s">
        <v>195</v>
      </c>
      <c r="BV13" s="608"/>
      <c r="BW13" s="608"/>
      <c r="BX13" s="608"/>
      <c r="BY13" s="608"/>
      <c r="BZ13" s="608"/>
      <c r="CA13" s="608"/>
      <c r="CB13" s="608"/>
      <c r="CC13" s="608"/>
      <c r="CD13" s="245"/>
      <c r="CE13" s="95"/>
      <c r="CF13" s="246"/>
      <c r="CN13" s="89"/>
      <c r="CO13" s="648" t="s">
        <v>179</v>
      </c>
      <c r="CP13" s="649"/>
      <c r="CQ13" s="95"/>
      <c r="CR13" s="91"/>
      <c r="CS13" s="606" t="s">
        <v>226</v>
      </c>
      <c r="CT13" s="606"/>
      <c r="CU13" s="606"/>
      <c r="CV13" s="606"/>
      <c r="CW13" s="606"/>
      <c r="CX13" s="96"/>
      <c r="CZ13" s="90"/>
      <c r="DA13" s="91"/>
      <c r="DB13" s="606" t="s">
        <v>181</v>
      </c>
      <c r="DC13" s="606"/>
      <c r="DD13" s="606"/>
      <c r="DE13" s="606"/>
      <c r="DF13" s="606"/>
      <c r="DG13" s="97"/>
      <c r="DI13" s="91"/>
      <c r="DJ13" s="610" t="s">
        <v>182</v>
      </c>
      <c r="DK13" s="610"/>
      <c r="DL13" s="610"/>
      <c r="DM13" s="610"/>
      <c r="DN13" s="610"/>
      <c r="DO13" s="97"/>
      <c r="DT13" s="654" t="s">
        <v>197</v>
      </c>
    </row>
    <row r="14" spans="2:124" ht="5.15" customHeight="1" thickBot="1" x14ac:dyDescent="0.4">
      <c r="B14" s="613"/>
      <c r="C14" s="614"/>
      <c r="D14" s="32"/>
      <c r="E14" s="613"/>
      <c r="F14" s="614"/>
      <c r="H14" s="29"/>
      <c r="I14" s="95"/>
      <c r="J14" s="95"/>
      <c r="K14" s="95"/>
      <c r="L14" s="95"/>
      <c r="M14" s="95"/>
      <c r="N14" s="95"/>
      <c r="O14" s="95"/>
      <c r="P14" s="36"/>
      <c r="R14" s="29"/>
      <c r="S14" s="98"/>
      <c r="T14" s="98"/>
      <c r="U14" s="98"/>
      <c r="V14" s="98"/>
      <c r="W14" s="98"/>
      <c r="X14" s="36"/>
      <c r="Z14" s="29"/>
      <c r="AA14" s="98"/>
      <c r="AB14" s="98"/>
      <c r="AC14" s="98"/>
      <c r="AD14" s="98"/>
      <c r="AE14" s="98"/>
      <c r="AF14" s="36"/>
      <c r="AH14" s="29"/>
      <c r="AI14" s="99"/>
      <c r="AJ14" s="99"/>
      <c r="AK14" s="99"/>
      <c r="AL14" s="99"/>
      <c r="AM14" s="99"/>
      <c r="AN14" s="36"/>
      <c r="AP14" s="600"/>
      <c r="AQ14" s="601"/>
      <c r="AR14" s="602"/>
      <c r="AT14" s="29"/>
      <c r="AU14" s="98"/>
      <c r="AV14" s="98"/>
      <c r="AW14" s="98"/>
      <c r="AX14" s="98"/>
      <c r="AY14" s="98"/>
      <c r="AZ14" s="98"/>
      <c r="BA14" s="98"/>
      <c r="BB14" s="36"/>
      <c r="BD14" s="100"/>
      <c r="BE14" s="95"/>
      <c r="BF14" s="95"/>
      <c r="BG14" s="95"/>
      <c r="BH14" s="95"/>
      <c r="BI14" s="95"/>
      <c r="BJ14" s="36"/>
      <c r="BL14" s="29"/>
      <c r="BM14" s="95"/>
      <c r="BN14" s="95"/>
      <c r="BO14" s="95"/>
      <c r="BP14" s="95"/>
      <c r="BQ14" s="95"/>
      <c r="BR14" s="36"/>
      <c r="BS14" s="32"/>
      <c r="BT14" s="74"/>
      <c r="BU14" s="102"/>
      <c r="BV14" s="102"/>
      <c r="BW14" s="102"/>
      <c r="BX14" s="102"/>
      <c r="BY14" s="102"/>
      <c r="BZ14" s="102"/>
      <c r="CA14" s="102"/>
      <c r="CB14" s="102"/>
      <c r="CC14" s="102"/>
      <c r="CD14" s="103"/>
      <c r="CE14" s="32"/>
      <c r="CF14" s="247"/>
      <c r="CO14" s="650"/>
      <c r="CP14" s="651"/>
      <c r="CQ14" s="95"/>
      <c r="CR14" s="74"/>
      <c r="CS14" s="34"/>
      <c r="CT14" s="34"/>
      <c r="CU14" s="34"/>
      <c r="CV14" s="34"/>
      <c r="CW14" s="34"/>
      <c r="CX14" s="106"/>
      <c r="CZ14" s="90"/>
      <c r="DA14" s="74"/>
      <c r="DB14" s="34"/>
      <c r="DC14" s="34"/>
      <c r="DD14" s="34"/>
      <c r="DE14" s="34"/>
      <c r="DF14" s="34"/>
      <c r="DG14" s="75"/>
      <c r="DI14" s="74"/>
      <c r="DJ14" s="34"/>
      <c r="DK14" s="34"/>
      <c r="DL14" s="34"/>
      <c r="DM14" s="34"/>
      <c r="DN14" s="34"/>
      <c r="DO14" s="75"/>
      <c r="DT14" s="655"/>
    </row>
    <row r="15" spans="2:124" ht="33.75" customHeight="1" thickBot="1" x14ac:dyDescent="0.4">
      <c r="B15" s="613"/>
      <c r="C15" s="614"/>
      <c r="D15" s="32"/>
      <c r="E15" s="613"/>
      <c r="F15" s="614"/>
      <c r="H15" s="29"/>
      <c r="I15" s="107" t="s">
        <v>2</v>
      </c>
      <c r="J15" s="46"/>
      <c r="K15" s="107" t="s">
        <v>3</v>
      </c>
      <c r="L15" s="46"/>
      <c r="M15" s="107" t="s">
        <v>4</v>
      </c>
      <c r="N15" s="32"/>
      <c r="O15" s="107" t="s">
        <v>5</v>
      </c>
      <c r="P15" s="36"/>
      <c r="R15" s="29"/>
      <c r="S15" s="107" t="s">
        <v>2</v>
      </c>
      <c r="T15" s="46"/>
      <c r="U15" s="107" t="s">
        <v>3</v>
      </c>
      <c r="V15" s="46"/>
      <c r="W15" s="107" t="s">
        <v>4</v>
      </c>
      <c r="X15" s="36"/>
      <c r="Z15" s="29"/>
      <c r="AA15" s="107" t="s">
        <v>2</v>
      </c>
      <c r="AB15" s="46"/>
      <c r="AC15" s="107" t="s">
        <v>3</v>
      </c>
      <c r="AD15" s="46"/>
      <c r="AE15" s="107" t="s">
        <v>4</v>
      </c>
      <c r="AF15" s="36"/>
      <c r="AH15" s="29"/>
      <c r="AI15" s="107" t="s">
        <v>2</v>
      </c>
      <c r="AJ15" s="46"/>
      <c r="AK15" s="107" t="s">
        <v>3</v>
      </c>
      <c r="AL15" s="46"/>
      <c r="AM15" s="107" t="s">
        <v>4</v>
      </c>
      <c r="AN15" s="36"/>
      <c r="AP15" s="600"/>
      <c r="AQ15" s="601"/>
      <c r="AR15" s="602"/>
      <c r="AT15" s="29"/>
      <c r="AU15" s="107" t="s">
        <v>2</v>
      </c>
      <c r="AV15" s="46"/>
      <c r="AW15" s="107" t="s">
        <v>3</v>
      </c>
      <c r="AX15" s="46"/>
      <c r="AY15" s="107" t="s">
        <v>4</v>
      </c>
      <c r="AZ15" s="32"/>
      <c r="BA15" s="107" t="s">
        <v>5</v>
      </c>
      <c r="BB15" s="36"/>
      <c r="BD15" s="29"/>
      <c r="BE15" s="107" t="s">
        <v>2</v>
      </c>
      <c r="BF15" s="46"/>
      <c r="BG15" s="107" t="s">
        <v>3</v>
      </c>
      <c r="BH15" s="46"/>
      <c r="BI15" s="107" t="s">
        <v>4</v>
      </c>
      <c r="BJ15" s="36"/>
      <c r="BL15" s="29"/>
      <c r="BM15" s="107" t="s">
        <v>2</v>
      </c>
      <c r="BN15" s="46"/>
      <c r="BO15" s="107" t="s">
        <v>3</v>
      </c>
      <c r="BP15" s="46"/>
      <c r="BQ15" s="107" t="s">
        <v>4</v>
      </c>
      <c r="BR15" s="36"/>
      <c r="BS15" s="32"/>
      <c r="BT15" s="74"/>
      <c r="BU15" s="34"/>
      <c r="BV15" s="34"/>
      <c r="BW15" s="108" t="s">
        <v>152</v>
      </c>
      <c r="BX15" s="90"/>
      <c r="BY15" s="108" t="s">
        <v>153</v>
      </c>
      <c r="BZ15" s="90"/>
      <c r="CA15" s="109" t="s">
        <v>154</v>
      </c>
      <c r="CB15" s="90"/>
      <c r="CC15" s="109" t="s">
        <v>5</v>
      </c>
      <c r="CD15" s="159"/>
      <c r="CE15" s="32"/>
      <c r="CF15" s="247"/>
      <c r="CO15" s="650"/>
      <c r="CP15" s="651"/>
      <c r="CQ15" s="95"/>
      <c r="CR15" s="74"/>
      <c r="CS15" s="108" t="s">
        <v>134</v>
      </c>
      <c r="CT15" s="110"/>
      <c r="CU15" s="108" t="s">
        <v>133</v>
      </c>
      <c r="CV15" s="111" t="s">
        <v>133</v>
      </c>
      <c r="CW15" s="108" t="s">
        <v>180</v>
      </c>
      <c r="CX15" s="110"/>
      <c r="CZ15" s="90"/>
      <c r="DA15" s="74"/>
      <c r="DB15" s="108" t="s">
        <v>30</v>
      </c>
      <c r="DC15" s="112"/>
      <c r="DD15" s="108" t="s">
        <v>130</v>
      </c>
      <c r="DE15" s="112"/>
      <c r="DF15" s="108" t="s">
        <v>32</v>
      </c>
      <c r="DG15" s="113"/>
      <c r="DI15" s="74"/>
      <c r="DJ15" s="108" t="s">
        <v>134</v>
      </c>
      <c r="DK15" s="112"/>
      <c r="DL15" s="108" t="s">
        <v>133</v>
      </c>
      <c r="DM15" s="112"/>
      <c r="DN15" s="108" t="s">
        <v>180</v>
      </c>
      <c r="DO15" s="113"/>
      <c r="DP15" s="18" t="s">
        <v>168</v>
      </c>
      <c r="DQ15" s="18" t="s">
        <v>169</v>
      </c>
      <c r="DT15" s="655"/>
    </row>
    <row r="16" spans="2:124" ht="5.15" customHeight="1" thickBot="1" x14ac:dyDescent="0.4">
      <c r="B16" s="615"/>
      <c r="C16" s="616"/>
      <c r="D16" s="114"/>
      <c r="E16" s="615"/>
      <c r="F16" s="616"/>
      <c r="H16" s="76"/>
      <c r="I16" s="80"/>
      <c r="J16" s="80"/>
      <c r="K16" s="80"/>
      <c r="L16" s="80"/>
      <c r="M16" s="80"/>
      <c r="N16" s="80"/>
      <c r="O16" s="80"/>
      <c r="P16" s="81"/>
      <c r="R16" s="76"/>
      <c r="S16" s="80"/>
      <c r="T16" s="80"/>
      <c r="U16" s="80"/>
      <c r="V16" s="80"/>
      <c r="W16" s="80"/>
      <c r="X16" s="81"/>
      <c r="Z16" s="76"/>
      <c r="AA16" s="80"/>
      <c r="AB16" s="80"/>
      <c r="AC16" s="80"/>
      <c r="AD16" s="80"/>
      <c r="AE16" s="80"/>
      <c r="AF16" s="81"/>
      <c r="AH16" s="76"/>
      <c r="AI16" s="80"/>
      <c r="AJ16" s="80"/>
      <c r="AK16" s="80"/>
      <c r="AL16" s="80"/>
      <c r="AM16" s="80"/>
      <c r="AN16" s="81"/>
      <c r="AP16" s="603"/>
      <c r="AQ16" s="604"/>
      <c r="AR16" s="605"/>
      <c r="AT16" s="76"/>
      <c r="AU16" s="80"/>
      <c r="AV16" s="80"/>
      <c r="AW16" s="80"/>
      <c r="AX16" s="80"/>
      <c r="AY16" s="80"/>
      <c r="AZ16" s="80"/>
      <c r="BA16" s="80"/>
      <c r="BB16" s="81"/>
      <c r="BD16" s="76"/>
      <c r="BE16" s="80"/>
      <c r="BF16" s="80"/>
      <c r="BG16" s="80"/>
      <c r="BH16" s="80"/>
      <c r="BI16" s="80"/>
      <c r="BJ16" s="81"/>
      <c r="BL16" s="76"/>
      <c r="BM16" s="80"/>
      <c r="BN16" s="80"/>
      <c r="BO16" s="80"/>
      <c r="BP16" s="80"/>
      <c r="BQ16" s="80"/>
      <c r="BR16" s="81"/>
      <c r="BS16" s="32"/>
      <c r="BT16" s="82"/>
      <c r="BU16" s="83"/>
      <c r="BV16" s="83"/>
      <c r="BW16" s="83"/>
      <c r="BX16" s="90"/>
      <c r="BY16" s="83"/>
      <c r="BZ16" s="90"/>
      <c r="CA16" s="83"/>
      <c r="CB16" s="90"/>
      <c r="CC16" s="83"/>
      <c r="CD16" s="84"/>
      <c r="CE16" s="32"/>
      <c r="CF16" s="248"/>
      <c r="CO16" s="652"/>
      <c r="CP16" s="653"/>
      <c r="CQ16" s="95"/>
      <c r="CR16" s="74"/>
      <c r="CS16" s="34"/>
      <c r="CT16" s="34"/>
      <c r="CU16" s="34"/>
      <c r="CV16" s="34"/>
      <c r="CW16" s="75"/>
      <c r="CX16" s="75"/>
      <c r="CZ16" s="90"/>
      <c r="DA16" s="74"/>
      <c r="DB16" s="34"/>
      <c r="DC16" s="34"/>
      <c r="DD16" s="34"/>
      <c r="DE16" s="34"/>
      <c r="DF16" s="34"/>
      <c r="DG16" s="75"/>
      <c r="DI16" s="74"/>
      <c r="DJ16" s="34"/>
      <c r="DK16" s="34"/>
      <c r="DL16" s="34"/>
      <c r="DM16" s="34"/>
      <c r="DN16" s="34"/>
      <c r="DO16" s="75"/>
      <c r="DT16" s="249"/>
    </row>
    <row r="17" spans="1:124" ht="5.15" customHeight="1" x14ac:dyDescent="0.35">
      <c r="A17" s="115"/>
      <c r="B17" s="32"/>
      <c r="C17" s="32"/>
      <c r="D17" s="32"/>
      <c r="E17" s="32"/>
      <c r="F17" s="36"/>
      <c r="H17" s="29"/>
      <c r="I17" s="32"/>
      <c r="J17" s="32"/>
      <c r="K17" s="32"/>
      <c r="L17" s="32"/>
      <c r="M17" s="32"/>
      <c r="N17" s="32"/>
      <c r="O17" s="32"/>
      <c r="P17" s="36"/>
      <c r="R17" s="29"/>
      <c r="S17" s="32"/>
      <c r="T17" s="32"/>
      <c r="U17" s="32"/>
      <c r="V17" s="32"/>
      <c r="W17" s="32"/>
      <c r="X17" s="36"/>
      <c r="Z17" s="29"/>
      <c r="AA17" s="32"/>
      <c r="AB17" s="32"/>
      <c r="AC17" s="32"/>
      <c r="AD17" s="32"/>
      <c r="AE17" s="32"/>
      <c r="AF17" s="36"/>
      <c r="AH17" s="29"/>
      <c r="AI17" s="32"/>
      <c r="AJ17" s="32"/>
      <c r="AK17" s="32"/>
      <c r="AL17" s="32"/>
      <c r="AM17" s="32"/>
      <c r="AN17" s="36"/>
      <c r="AP17" s="29"/>
      <c r="AQ17" s="32"/>
      <c r="AR17" s="36"/>
      <c r="AT17" s="29"/>
      <c r="AU17" s="32"/>
      <c r="AV17" s="32"/>
      <c r="AW17" s="32"/>
      <c r="AX17" s="32"/>
      <c r="AY17" s="32"/>
      <c r="AZ17" s="32"/>
      <c r="BA17" s="32"/>
      <c r="BB17" s="36"/>
      <c r="BD17" s="29"/>
      <c r="BE17" s="32"/>
      <c r="BF17" s="32"/>
      <c r="BG17" s="32"/>
      <c r="BH17" s="32"/>
      <c r="BI17" s="32"/>
      <c r="BJ17" s="36"/>
      <c r="BL17" s="29"/>
      <c r="BM17" s="32"/>
      <c r="BN17" s="32"/>
      <c r="BO17" s="32"/>
      <c r="BP17" s="32"/>
      <c r="BQ17" s="32"/>
      <c r="BR17" s="36"/>
      <c r="BS17" s="32"/>
      <c r="BT17" s="37"/>
      <c r="BU17" s="116"/>
      <c r="BV17" s="116"/>
      <c r="BW17" s="116"/>
      <c r="BX17" s="90"/>
      <c r="BY17" s="116"/>
      <c r="BZ17" s="90"/>
      <c r="CA17" s="116"/>
      <c r="CB17" s="90"/>
      <c r="CC17" s="116"/>
      <c r="CD17" s="106"/>
      <c r="CE17" s="32"/>
      <c r="CF17" s="26"/>
      <c r="CO17" s="29"/>
      <c r="CP17" s="36"/>
      <c r="CQ17" s="32"/>
      <c r="CR17" s="37"/>
      <c r="CS17" s="116"/>
      <c r="CT17" s="34"/>
      <c r="CU17" s="116"/>
      <c r="CV17" s="34"/>
      <c r="CW17" s="116"/>
      <c r="CX17" s="117"/>
      <c r="CZ17" s="90"/>
      <c r="DA17" s="37"/>
      <c r="DB17" s="116"/>
      <c r="DC17" s="116"/>
      <c r="DD17" s="116"/>
      <c r="DE17" s="116"/>
      <c r="DF17" s="116"/>
      <c r="DG17" s="106"/>
      <c r="DI17" s="37"/>
      <c r="DJ17" s="116"/>
      <c r="DK17" s="116"/>
      <c r="DL17" s="116"/>
      <c r="DM17" s="116"/>
      <c r="DN17" s="116"/>
      <c r="DO17" s="106"/>
      <c r="DT17" s="250"/>
    </row>
    <row r="18" spans="1:124" s="92" customFormat="1" x14ac:dyDescent="0.35">
      <c r="A18" s="118"/>
      <c r="B18" s="46"/>
      <c r="C18" s="243" t="str">
        <f>IF(E18="","","1")</f>
        <v/>
      </c>
      <c r="D18" s="46"/>
      <c r="E18" s="4"/>
      <c r="F18" s="119"/>
      <c r="H18" s="120"/>
      <c r="I18" s="15"/>
      <c r="J18" s="121"/>
      <c r="K18" s="15"/>
      <c r="L18" s="121"/>
      <c r="M18" s="15"/>
      <c r="N18" s="121"/>
      <c r="O18" s="209">
        <f>SUM($I18,$K18,$M18)</f>
        <v>0</v>
      </c>
      <c r="P18" s="122"/>
      <c r="Q18" s="40"/>
      <c r="R18" s="123"/>
      <c r="S18" s="15"/>
      <c r="T18" s="121"/>
      <c r="U18" s="15"/>
      <c r="V18" s="121"/>
      <c r="W18" s="15"/>
      <c r="X18" s="122"/>
      <c r="Y18" s="40"/>
      <c r="Z18" s="123"/>
      <c r="AA18" s="15"/>
      <c r="AB18" s="121"/>
      <c r="AC18" s="15"/>
      <c r="AD18" s="121"/>
      <c r="AE18" s="15"/>
      <c r="AF18" s="122"/>
      <c r="AG18" s="40"/>
      <c r="AH18" s="123"/>
      <c r="AI18" s="209">
        <f>$I18-$S18+$AA18</f>
        <v>0</v>
      </c>
      <c r="AJ18" s="121"/>
      <c r="AK18" s="209">
        <f>$K18-$U18+$AC18</f>
        <v>0</v>
      </c>
      <c r="AL18" s="121"/>
      <c r="AM18" s="209">
        <f t="shared" ref="AM18:AM32" si="0">M18-W18+AE18</f>
        <v>0</v>
      </c>
      <c r="AN18" s="122"/>
      <c r="AO18" s="40"/>
      <c r="AP18" s="123"/>
      <c r="AQ18" s="15"/>
      <c r="AR18" s="122"/>
      <c r="AS18" s="40"/>
      <c r="AT18" s="123"/>
      <c r="AU18" s="209">
        <f>(IF($O18=0,(0),(ROUNDUP(($AI18/(SUM($AI18,$AK18,$AM18)))*$BA18,0))))</f>
        <v>0</v>
      </c>
      <c r="AV18" s="121"/>
      <c r="AW18" s="209">
        <f>(IF($O18=0,(0),(ROUNDUP(($AK18/(SUM($AI18,$AK18,$AM18)))*$BA18,0))))</f>
        <v>0</v>
      </c>
      <c r="AX18" s="121"/>
      <c r="AY18" s="209">
        <f>ROUNDDOWN($BA18-$AU18-$AW18,0)</f>
        <v>0</v>
      </c>
      <c r="AZ18" s="121"/>
      <c r="BA18" s="209">
        <f>(SUM(AI18,AK18,AM18)-AQ18)</f>
        <v>0</v>
      </c>
      <c r="BB18" s="119"/>
      <c r="BD18" s="120"/>
      <c r="BE18" s="13">
        <v>0</v>
      </c>
      <c r="BF18" s="124"/>
      <c r="BG18" s="13">
        <v>0</v>
      </c>
      <c r="BH18" s="124"/>
      <c r="BI18" s="13">
        <v>0</v>
      </c>
      <c r="BJ18" s="125"/>
      <c r="BK18" s="126"/>
      <c r="BL18" s="127"/>
      <c r="BM18" s="210">
        <f>$BE18*$I18</f>
        <v>0</v>
      </c>
      <c r="BN18" s="124"/>
      <c r="BO18" s="210">
        <f>$BG18*$K18</f>
        <v>0</v>
      </c>
      <c r="BP18" s="124"/>
      <c r="BQ18" s="210">
        <f>$BI18*$M18</f>
        <v>0</v>
      </c>
      <c r="BR18" s="119"/>
      <c r="BS18" s="46"/>
      <c r="BT18" s="130"/>
      <c r="BU18" s="251" t="s">
        <v>136</v>
      </c>
      <c r="BV18" s="129"/>
      <c r="BW18" s="211">
        <f>AU218</f>
        <v>0</v>
      </c>
      <c r="BX18" s="90"/>
      <c r="BY18" s="211">
        <f>AW218</f>
        <v>0</v>
      </c>
      <c r="BZ18" s="90"/>
      <c r="CA18" s="211">
        <f>AY218</f>
        <v>0</v>
      </c>
      <c r="CB18" s="90"/>
      <c r="CC18" s="211">
        <f>BA218</f>
        <v>0</v>
      </c>
      <c r="CD18" s="148"/>
      <c r="CE18" s="46"/>
      <c r="CF18" s="120"/>
      <c r="CG18" s="18"/>
      <c r="CH18" s="18"/>
      <c r="CI18" s="18"/>
      <c r="CJ18" s="18"/>
      <c r="CK18" s="18"/>
      <c r="CL18" s="18"/>
      <c r="CM18" s="18"/>
      <c r="CO18" s="120"/>
      <c r="CP18" s="119"/>
      <c r="CQ18" s="46"/>
      <c r="CR18" s="130"/>
      <c r="CS18" s="209">
        <f>IF(CT218=$BW$32,$CT$18,IF($CT$218&lt;&gt;$BW$32,IF(AND($BW$32&lt;0,$CT$218&lt;0),$BW$32-$CT$218+$CT$18,IF(CT18="", BW32,$BW$32-$CT$218+$CT$18))))</f>
        <v>0</v>
      </c>
      <c r="CT18" s="213">
        <f>IF($AU18=0,0,ROUND(($BW$32*($AU18/$AU$218)),0))</f>
        <v>0</v>
      </c>
      <c r="CU18" s="209">
        <f>IF(CV218=BY32,$CV$18,IF($CV$218&lt;&gt;$BY$32,IF(AND($BY$32&lt;0,$CV$218&lt;0),$BY$32-$CV$218+$CV$18,IF(CV18="", BY32,$BY$32-$CV$218+$CV$18))))</f>
        <v>0</v>
      </c>
      <c r="CV18" s="213">
        <f>IF($AW18=0,0,ROUND(($BY$32*($AW18/$AW$218)),0))</f>
        <v>0</v>
      </c>
      <c r="CW18" s="214">
        <f>IF($CX$218=$CA$32,$CX$18,IF($CX$218&lt;&gt;$CA$32,IF(AND($CA$32&lt;0,$CX$218&lt;0),$CA$32-$CX$218+$CX$18,IF(CX18="", CA32,$CA$32-$CX$218+$CX$18))))</f>
        <v>0</v>
      </c>
      <c r="CX18" s="215">
        <f>IF($AY18=0,0,ROUND(($CA$32*($AY18/$AY$218)),0))</f>
        <v>0</v>
      </c>
      <c r="CY18" s="266">
        <f>IF($AY18=0,0,ROUND(($CA$32*($AY18/$AY$218)),0))</f>
        <v>0</v>
      </c>
      <c r="CZ18" s="252"/>
      <c r="DA18" s="133"/>
      <c r="DB18" s="209">
        <f>(CS18+AU18)</f>
        <v>0</v>
      </c>
      <c r="DC18" s="131"/>
      <c r="DD18" s="209">
        <f>(CU18+AW18)</f>
        <v>0</v>
      </c>
      <c r="DE18" s="131"/>
      <c r="DF18" s="209">
        <f>(CW18+AY18)</f>
        <v>0</v>
      </c>
      <c r="DG18" s="134"/>
      <c r="DH18" s="40"/>
      <c r="DI18" s="130"/>
      <c r="DJ18" s="217">
        <f>(DB18*BE18)</f>
        <v>0</v>
      </c>
      <c r="DK18" s="135"/>
      <c r="DL18" s="217">
        <f>(DD18*BG18)</f>
        <v>0</v>
      </c>
      <c r="DM18" s="135"/>
      <c r="DN18" s="217">
        <f>(DF18*BI18)</f>
        <v>0</v>
      </c>
      <c r="DO18" s="136"/>
      <c r="DP18" s="267" t="str">
        <f t="shared" ref="DP18:DP49" si="1">IF(O18&gt;0,(DJ18+DL18+DN18),"")</f>
        <v/>
      </c>
      <c r="DQ18" s="267" t="str">
        <f t="shared" ref="DQ18:DQ49" si="2">IF(O18&gt;0,(DP18-(BM18+BO18+BQ18)),"")</f>
        <v/>
      </c>
      <c r="DR18" s="126"/>
      <c r="DS18" s="126"/>
      <c r="DT18" s="268">
        <f>SUM(DJ18:DN18)-SUM(BM18:BQ18)</f>
        <v>0</v>
      </c>
    </row>
    <row r="19" spans="1:124" ht="5.15" customHeight="1" x14ac:dyDescent="0.35">
      <c r="A19" s="115"/>
      <c r="B19" s="32"/>
      <c r="C19" s="273"/>
      <c r="D19" s="32"/>
      <c r="E19" s="32"/>
      <c r="F19" s="36"/>
      <c r="H19" s="29"/>
      <c r="I19" s="139"/>
      <c r="J19" s="139"/>
      <c r="K19" s="139"/>
      <c r="L19" s="139"/>
      <c r="M19" s="139"/>
      <c r="N19" s="139"/>
      <c r="O19" s="121"/>
      <c r="P19" s="140"/>
      <c r="Q19" s="141"/>
      <c r="R19" s="142"/>
      <c r="S19" s="139"/>
      <c r="T19" s="139"/>
      <c r="U19" s="139"/>
      <c r="V19" s="139"/>
      <c r="W19" s="139"/>
      <c r="X19" s="140"/>
      <c r="Y19" s="141"/>
      <c r="Z19" s="142"/>
      <c r="AA19" s="139"/>
      <c r="AB19" s="139"/>
      <c r="AC19" s="139"/>
      <c r="AD19" s="139"/>
      <c r="AE19" s="139"/>
      <c r="AF19" s="140"/>
      <c r="AG19" s="141"/>
      <c r="AH19" s="142"/>
      <c r="AI19" s="121"/>
      <c r="AJ19" s="139"/>
      <c r="AK19" s="121"/>
      <c r="AL19" s="139"/>
      <c r="AM19" s="121"/>
      <c r="AN19" s="140"/>
      <c r="AO19" s="141"/>
      <c r="AP19" s="142"/>
      <c r="AQ19" s="139"/>
      <c r="AR19" s="140"/>
      <c r="AS19" s="141"/>
      <c r="AT19" s="142"/>
      <c r="AU19" s="121"/>
      <c r="AV19" s="139"/>
      <c r="AW19" s="121"/>
      <c r="AX19" s="139"/>
      <c r="AY19" s="121"/>
      <c r="AZ19" s="139"/>
      <c r="BA19" s="121"/>
      <c r="BB19" s="36"/>
      <c r="BD19" s="29"/>
      <c r="BE19" s="143"/>
      <c r="BF19" s="143"/>
      <c r="BG19" s="143"/>
      <c r="BH19" s="143"/>
      <c r="BI19" s="143"/>
      <c r="BJ19" s="144"/>
      <c r="BK19" s="145"/>
      <c r="BL19" s="146"/>
      <c r="BM19" s="124"/>
      <c r="BN19" s="143"/>
      <c r="BO19" s="124"/>
      <c r="BP19" s="143"/>
      <c r="BQ19" s="124"/>
      <c r="BR19" s="36"/>
      <c r="BS19" s="32"/>
      <c r="BT19" s="74"/>
      <c r="BU19" s="34"/>
      <c r="BV19" s="34"/>
      <c r="BW19" s="147"/>
      <c r="BX19" s="90"/>
      <c r="BY19" s="147"/>
      <c r="BZ19" s="90"/>
      <c r="CA19" s="147"/>
      <c r="CB19" s="90"/>
      <c r="CC19" s="147"/>
      <c r="CD19" s="148"/>
      <c r="CE19" s="32"/>
      <c r="CF19" s="29"/>
      <c r="CO19" s="29"/>
      <c r="CP19" s="36"/>
      <c r="CQ19" s="32"/>
      <c r="CR19" s="74"/>
      <c r="CS19" s="149"/>
      <c r="CT19" s="149"/>
      <c r="CU19" s="149"/>
      <c r="CV19" s="149"/>
      <c r="CW19" s="150"/>
      <c r="CX19" s="134"/>
      <c r="CY19" s="141"/>
      <c r="CZ19" s="252"/>
      <c r="DA19" s="151"/>
      <c r="DB19" s="149"/>
      <c r="DC19" s="149"/>
      <c r="DD19" s="149"/>
      <c r="DE19" s="149"/>
      <c r="DF19" s="149"/>
      <c r="DG19" s="134"/>
      <c r="DI19" s="74"/>
      <c r="DJ19" s="152"/>
      <c r="DK19" s="152"/>
      <c r="DL19" s="152"/>
      <c r="DM19" s="152"/>
      <c r="DN19" s="152"/>
      <c r="DO19" s="136"/>
      <c r="DP19" s="267" t="str">
        <f t="shared" si="1"/>
        <v/>
      </c>
      <c r="DQ19" s="267" t="str">
        <f t="shared" si="2"/>
        <v/>
      </c>
      <c r="DR19" s="145"/>
      <c r="DS19" s="145"/>
      <c r="DT19" s="253"/>
    </row>
    <row r="20" spans="1:124" s="92" customFormat="1" ht="15" customHeight="1" x14ac:dyDescent="0.35">
      <c r="A20" s="118"/>
      <c r="B20" s="46"/>
      <c r="C20" s="243" t="str">
        <f>IF(E20="","",C18+1)</f>
        <v/>
      </c>
      <c r="D20" s="46"/>
      <c r="E20" s="4"/>
      <c r="F20" s="119"/>
      <c r="H20" s="120"/>
      <c r="I20" s="15"/>
      <c r="J20" s="121"/>
      <c r="K20" s="15"/>
      <c r="L20" s="121"/>
      <c r="M20" s="15"/>
      <c r="N20" s="121"/>
      <c r="O20" s="209">
        <f t="shared" ref="O20:O216" si="3">SUM($I20,$K20,$M20)</f>
        <v>0</v>
      </c>
      <c r="P20" s="122"/>
      <c r="Q20" s="40"/>
      <c r="R20" s="123"/>
      <c r="S20" s="15"/>
      <c r="T20" s="121"/>
      <c r="U20" s="15"/>
      <c r="V20" s="121"/>
      <c r="W20" s="15"/>
      <c r="X20" s="122"/>
      <c r="Y20" s="40"/>
      <c r="Z20" s="123"/>
      <c r="AA20" s="15"/>
      <c r="AB20" s="121"/>
      <c r="AC20" s="15"/>
      <c r="AD20" s="121"/>
      <c r="AE20" s="15"/>
      <c r="AF20" s="122"/>
      <c r="AG20" s="40"/>
      <c r="AH20" s="123"/>
      <c r="AI20" s="209">
        <f t="shared" ref="AI20:AI216" si="4">$I20-$S20+$AA20</f>
        <v>0</v>
      </c>
      <c r="AJ20" s="121"/>
      <c r="AK20" s="209">
        <f t="shared" ref="AK20:AK216" si="5">$K20-$U20+$AC20</f>
        <v>0</v>
      </c>
      <c r="AL20" s="121"/>
      <c r="AM20" s="209">
        <f t="shared" si="0"/>
        <v>0</v>
      </c>
      <c r="AN20" s="122"/>
      <c r="AO20" s="40"/>
      <c r="AP20" s="123"/>
      <c r="AQ20" s="15"/>
      <c r="AR20" s="122"/>
      <c r="AS20" s="40"/>
      <c r="AT20" s="123"/>
      <c r="AU20" s="209">
        <f t="shared" ref="AU20:AU82" si="6">(IF($O20=0,(0),(ROUNDUP(($AI20/(SUM($AI20,$AK20,$AM20)))*$BA20,0))))</f>
        <v>0</v>
      </c>
      <c r="AV20" s="121"/>
      <c r="AW20" s="209">
        <f t="shared" ref="AW20:AW82" si="7">(IF($O20=0,(0),(ROUNDUP(($AK20/(SUM($AI20,$AK20,$AM20)))*$BA20,0))))</f>
        <v>0</v>
      </c>
      <c r="AX20" s="121"/>
      <c r="AY20" s="209">
        <f t="shared" ref="AY20:AY216" si="8">ROUNDDOWN($BA20-$AU20-$AW20,0)</f>
        <v>0</v>
      </c>
      <c r="AZ20" s="121"/>
      <c r="BA20" s="209">
        <f>(SUM(AI20,AK20,AM20)-AQ20)</f>
        <v>0</v>
      </c>
      <c r="BB20" s="119"/>
      <c r="BD20" s="120"/>
      <c r="BE20" s="13">
        <v>0</v>
      </c>
      <c r="BF20" s="124"/>
      <c r="BG20" s="13">
        <v>0</v>
      </c>
      <c r="BH20" s="124"/>
      <c r="BI20" s="13">
        <v>0</v>
      </c>
      <c r="BJ20" s="125"/>
      <c r="BK20" s="126"/>
      <c r="BL20" s="127"/>
      <c r="BM20" s="210">
        <f>$BE20*$I20</f>
        <v>0</v>
      </c>
      <c r="BN20" s="124"/>
      <c r="BO20" s="210">
        <f>$BG20*$K20</f>
        <v>0</v>
      </c>
      <c r="BP20" s="124"/>
      <c r="BQ20" s="210">
        <f>$BI20*$M20</f>
        <v>0</v>
      </c>
      <c r="BR20" s="119"/>
      <c r="BS20" s="46"/>
      <c r="BT20" s="130"/>
      <c r="BU20" s="251" t="s">
        <v>127</v>
      </c>
      <c r="BV20" s="156"/>
      <c r="BW20" s="221">
        <f>BW18*AM6*-1</f>
        <v>0</v>
      </c>
      <c r="BX20" s="90"/>
      <c r="BY20" s="269">
        <f>BW20*-1</f>
        <v>0</v>
      </c>
      <c r="BZ20" s="90"/>
      <c r="CA20" s="254"/>
      <c r="CB20" s="90"/>
      <c r="CC20" s="254"/>
      <c r="CD20" s="162"/>
      <c r="CE20" s="46"/>
      <c r="CF20" s="120"/>
      <c r="CG20" s="18"/>
      <c r="CH20" s="18"/>
      <c r="CI20" s="18"/>
      <c r="CJ20" s="18"/>
      <c r="CK20" s="18"/>
      <c r="CL20" s="18"/>
      <c r="CM20" s="18"/>
      <c r="CO20" s="120"/>
      <c r="CP20" s="119"/>
      <c r="CQ20" s="46"/>
      <c r="CR20" s="130"/>
      <c r="CS20" s="209">
        <f t="shared" ref="CS20:CT38" si="9">IF($AU20=0,0,ROUND(($BW$32*($AU20/$AU$218)),0))</f>
        <v>0</v>
      </c>
      <c r="CT20" s="213">
        <f t="shared" si="9"/>
        <v>0</v>
      </c>
      <c r="CU20" s="209">
        <f t="shared" ref="CU20:CV38" si="10">IF($AW20=0,0,ROUND(($BY$32*($AW20/$AW$218)),0))</f>
        <v>0</v>
      </c>
      <c r="CV20" s="213">
        <f t="shared" si="10"/>
        <v>0</v>
      </c>
      <c r="CW20" s="214">
        <f t="shared" ref="CW20:CX38" si="11">IF($AY20=0,0,ROUND(($CA$32*($AY20/$AY$218)),0))</f>
        <v>0</v>
      </c>
      <c r="CX20" s="215">
        <f t="shared" si="11"/>
        <v>0</v>
      </c>
      <c r="CY20" s="141"/>
      <c r="CZ20" s="252"/>
      <c r="DA20" s="133"/>
      <c r="DB20" s="209">
        <f t="shared" ref="DB20:DB82" si="12">(CS20+AU20)</f>
        <v>0</v>
      </c>
      <c r="DC20" s="131"/>
      <c r="DD20" s="209">
        <f t="shared" ref="DD20:DD82" si="13">(CU20+AW20)</f>
        <v>0</v>
      </c>
      <c r="DE20" s="131"/>
      <c r="DF20" s="209">
        <f t="shared" ref="DF20:DF82" si="14">(CW20+AY20)</f>
        <v>0</v>
      </c>
      <c r="DG20" s="134"/>
      <c r="DH20" s="40"/>
      <c r="DI20" s="130"/>
      <c r="DJ20" s="217">
        <f t="shared" ref="DJ20:DJ82" si="15">(DB20*BE20)</f>
        <v>0</v>
      </c>
      <c r="DK20" s="135"/>
      <c r="DL20" s="217">
        <f>(DD20*BG20)</f>
        <v>0</v>
      </c>
      <c r="DM20" s="135"/>
      <c r="DN20" s="217">
        <f t="shared" ref="DN20:DN82" si="16">(DF20*BI20)</f>
        <v>0</v>
      </c>
      <c r="DO20" s="136"/>
      <c r="DP20" s="267" t="str">
        <f t="shared" si="1"/>
        <v/>
      </c>
      <c r="DQ20" s="267" t="str">
        <f t="shared" si="2"/>
        <v/>
      </c>
      <c r="DR20" s="126"/>
      <c r="DS20" s="126"/>
      <c r="DT20" s="220">
        <f>SUM(DJ20:DN20)-SUM(BM20:BQ20)</f>
        <v>0</v>
      </c>
    </row>
    <row r="21" spans="1:124" ht="5.15" customHeight="1" x14ac:dyDescent="0.35">
      <c r="A21" s="115"/>
      <c r="B21" s="32"/>
      <c r="C21" s="273"/>
      <c r="D21" s="32"/>
      <c r="E21" s="32"/>
      <c r="F21" s="36"/>
      <c r="H21" s="29"/>
      <c r="I21" s="139"/>
      <c r="J21" s="139"/>
      <c r="K21" s="139"/>
      <c r="L21" s="139"/>
      <c r="M21" s="139"/>
      <c r="N21" s="139"/>
      <c r="O21" s="121"/>
      <c r="P21" s="140"/>
      <c r="Q21" s="141"/>
      <c r="R21" s="142"/>
      <c r="S21" s="139"/>
      <c r="T21" s="139"/>
      <c r="U21" s="139"/>
      <c r="V21" s="139"/>
      <c r="W21" s="139"/>
      <c r="X21" s="140"/>
      <c r="Y21" s="141"/>
      <c r="Z21" s="142"/>
      <c r="AA21" s="139"/>
      <c r="AB21" s="139"/>
      <c r="AC21" s="139"/>
      <c r="AD21" s="139"/>
      <c r="AE21" s="139"/>
      <c r="AF21" s="140"/>
      <c r="AG21" s="141"/>
      <c r="AH21" s="142"/>
      <c r="AI21" s="121"/>
      <c r="AJ21" s="139"/>
      <c r="AK21" s="121"/>
      <c r="AL21" s="139"/>
      <c r="AM21" s="121"/>
      <c r="AN21" s="140"/>
      <c r="AO21" s="141"/>
      <c r="AP21" s="142"/>
      <c r="AQ21" s="139"/>
      <c r="AR21" s="140"/>
      <c r="AS21" s="141"/>
      <c r="AT21" s="142"/>
      <c r="AU21" s="121"/>
      <c r="AV21" s="139"/>
      <c r="AW21" s="121"/>
      <c r="AX21" s="139"/>
      <c r="AY21" s="121"/>
      <c r="AZ21" s="139"/>
      <c r="BA21" s="121"/>
      <c r="BB21" s="36"/>
      <c r="BD21" s="29"/>
      <c r="BE21" s="143"/>
      <c r="BF21" s="143"/>
      <c r="BG21" s="143"/>
      <c r="BH21" s="143"/>
      <c r="BI21" s="143"/>
      <c r="BJ21" s="144"/>
      <c r="BK21" s="145"/>
      <c r="BL21" s="146"/>
      <c r="BM21" s="124"/>
      <c r="BN21" s="143"/>
      <c r="BO21" s="124"/>
      <c r="BP21" s="143"/>
      <c r="BQ21" s="124"/>
      <c r="BR21" s="36"/>
      <c r="BS21" s="32"/>
      <c r="BT21" s="74"/>
      <c r="BU21" s="34"/>
      <c r="BV21" s="34"/>
      <c r="BW21" s="161"/>
      <c r="BX21" s="90"/>
      <c r="BY21" s="161"/>
      <c r="BZ21" s="90"/>
      <c r="CA21" s="161"/>
      <c r="CB21" s="90"/>
      <c r="CC21" s="161"/>
      <c r="CD21" s="162"/>
      <c r="CE21" s="32"/>
      <c r="CF21" s="29"/>
      <c r="CO21" s="29"/>
      <c r="CP21" s="36"/>
      <c r="CQ21" s="32"/>
      <c r="CR21" s="74"/>
      <c r="CS21" s="149"/>
      <c r="CT21" s="149"/>
      <c r="CU21" s="149"/>
      <c r="CV21" s="149"/>
      <c r="CW21" s="149"/>
      <c r="CX21" s="134"/>
      <c r="CY21" s="141"/>
      <c r="CZ21" s="252"/>
      <c r="DA21" s="151"/>
      <c r="DB21" s="149"/>
      <c r="DC21" s="149"/>
      <c r="DD21" s="149"/>
      <c r="DE21" s="149"/>
      <c r="DF21" s="149"/>
      <c r="DG21" s="134"/>
      <c r="DI21" s="74"/>
      <c r="DJ21" s="152"/>
      <c r="DK21" s="152"/>
      <c r="DL21" s="152"/>
      <c r="DM21" s="152"/>
      <c r="DN21" s="152"/>
      <c r="DO21" s="136"/>
      <c r="DP21" s="267" t="str">
        <f t="shared" si="1"/>
        <v/>
      </c>
      <c r="DQ21" s="267" t="str">
        <f t="shared" si="2"/>
        <v/>
      </c>
      <c r="DR21" s="145"/>
      <c r="DS21" s="145"/>
      <c r="DT21" s="253"/>
    </row>
    <row r="22" spans="1:124" s="92" customFormat="1" x14ac:dyDescent="0.35">
      <c r="A22" s="118"/>
      <c r="B22" s="46"/>
      <c r="C22" s="243" t="str">
        <f t="shared" ref="C22:C46" si="17">IF(E22="","",C20+1)</f>
        <v/>
      </c>
      <c r="D22" s="46"/>
      <c r="E22" s="4"/>
      <c r="F22" s="119"/>
      <c r="H22" s="120"/>
      <c r="I22" s="15"/>
      <c r="J22" s="121"/>
      <c r="K22" s="15"/>
      <c r="L22" s="121"/>
      <c r="M22" s="15"/>
      <c r="N22" s="121"/>
      <c r="O22" s="209">
        <f t="shared" si="3"/>
        <v>0</v>
      </c>
      <c r="P22" s="122"/>
      <c r="Q22" s="40"/>
      <c r="R22" s="123"/>
      <c r="S22" s="15"/>
      <c r="T22" s="121"/>
      <c r="U22" s="15"/>
      <c r="V22" s="121"/>
      <c r="W22" s="15"/>
      <c r="X22" s="122"/>
      <c r="Y22" s="40"/>
      <c r="Z22" s="123"/>
      <c r="AA22" s="15"/>
      <c r="AB22" s="121"/>
      <c r="AC22" s="15"/>
      <c r="AD22" s="121"/>
      <c r="AE22" s="15"/>
      <c r="AF22" s="122"/>
      <c r="AG22" s="40"/>
      <c r="AH22" s="123"/>
      <c r="AI22" s="209">
        <f t="shared" si="4"/>
        <v>0</v>
      </c>
      <c r="AJ22" s="121"/>
      <c r="AK22" s="209">
        <f t="shared" si="5"/>
        <v>0</v>
      </c>
      <c r="AL22" s="121"/>
      <c r="AM22" s="209">
        <f t="shared" si="0"/>
        <v>0</v>
      </c>
      <c r="AN22" s="122"/>
      <c r="AO22" s="40"/>
      <c r="AP22" s="123"/>
      <c r="AQ22" s="15"/>
      <c r="AR22" s="122"/>
      <c r="AS22" s="40"/>
      <c r="AT22" s="123"/>
      <c r="AU22" s="209">
        <f t="shared" si="6"/>
        <v>0</v>
      </c>
      <c r="AV22" s="121"/>
      <c r="AW22" s="209">
        <f t="shared" si="7"/>
        <v>0</v>
      </c>
      <c r="AX22" s="121"/>
      <c r="AY22" s="209">
        <f t="shared" si="8"/>
        <v>0</v>
      </c>
      <c r="AZ22" s="121"/>
      <c r="BA22" s="209">
        <f>(SUM(AI22,AK22,AM22)-AQ22)</f>
        <v>0</v>
      </c>
      <c r="BB22" s="119"/>
      <c r="BD22" s="120"/>
      <c r="BE22" s="13">
        <v>0</v>
      </c>
      <c r="BF22" s="124"/>
      <c r="BG22" s="13">
        <v>0</v>
      </c>
      <c r="BH22" s="124"/>
      <c r="BI22" s="13">
        <v>0</v>
      </c>
      <c r="BJ22" s="125"/>
      <c r="BK22" s="126"/>
      <c r="BL22" s="127"/>
      <c r="BM22" s="210">
        <f>$BE22*$I22</f>
        <v>0</v>
      </c>
      <c r="BN22" s="124"/>
      <c r="BO22" s="210">
        <f>$BG22*$K22</f>
        <v>0</v>
      </c>
      <c r="BP22" s="124"/>
      <c r="BQ22" s="210">
        <f>$BI22*$M22</f>
        <v>0</v>
      </c>
      <c r="BR22" s="119"/>
      <c r="BS22" s="46"/>
      <c r="BT22" s="130"/>
      <c r="BU22" s="251" t="s">
        <v>137</v>
      </c>
      <c r="BV22" s="156"/>
      <c r="BW22" s="221">
        <f>BW18*AM7*-1</f>
        <v>0</v>
      </c>
      <c r="BX22" s="90"/>
      <c r="BY22" s="254"/>
      <c r="BZ22" s="90"/>
      <c r="CA22" s="221">
        <f>BW22*-1</f>
        <v>0</v>
      </c>
      <c r="CB22" s="90"/>
      <c r="CC22" s="254"/>
      <c r="CD22" s="162"/>
      <c r="CE22" s="46"/>
      <c r="CF22" s="120"/>
      <c r="CG22" s="18"/>
      <c r="CH22" s="18"/>
      <c r="CI22" s="18"/>
      <c r="CJ22" s="18"/>
      <c r="CK22" s="18"/>
      <c r="CL22" s="18"/>
      <c r="CM22" s="18"/>
      <c r="CO22" s="120"/>
      <c r="CP22" s="119"/>
      <c r="CQ22" s="46"/>
      <c r="CR22" s="130"/>
      <c r="CS22" s="209">
        <f t="shared" si="9"/>
        <v>0</v>
      </c>
      <c r="CT22" s="213">
        <f t="shared" si="9"/>
        <v>0</v>
      </c>
      <c r="CU22" s="209">
        <f t="shared" si="10"/>
        <v>0</v>
      </c>
      <c r="CV22" s="213">
        <f t="shared" si="10"/>
        <v>0</v>
      </c>
      <c r="CW22" s="214">
        <f t="shared" si="11"/>
        <v>0</v>
      </c>
      <c r="CX22" s="215">
        <f t="shared" si="11"/>
        <v>0</v>
      </c>
      <c r="CY22" s="141"/>
      <c r="CZ22" s="252"/>
      <c r="DA22" s="133"/>
      <c r="DB22" s="209">
        <f t="shared" si="12"/>
        <v>0</v>
      </c>
      <c r="DC22" s="131"/>
      <c r="DD22" s="209">
        <f t="shared" si="13"/>
        <v>0</v>
      </c>
      <c r="DE22" s="131"/>
      <c r="DF22" s="209">
        <f t="shared" si="14"/>
        <v>0</v>
      </c>
      <c r="DG22" s="134"/>
      <c r="DH22" s="40"/>
      <c r="DI22" s="130"/>
      <c r="DJ22" s="217">
        <f t="shared" si="15"/>
        <v>0</v>
      </c>
      <c r="DK22" s="135"/>
      <c r="DL22" s="217">
        <f>(DD22*BG22)</f>
        <v>0</v>
      </c>
      <c r="DM22" s="135"/>
      <c r="DN22" s="217">
        <f t="shared" si="16"/>
        <v>0</v>
      </c>
      <c r="DO22" s="136"/>
      <c r="DP22" s="267" t="str">
        <f t="shared" si="1"/>
        <v/>
      </c>
      <c r="DQ22" s="267" t="str">
        <f t="shared" si="2"/>
        <v/>
      </c>
      <c r="DR22" s="126"/>
      <c r="DS22" s="126"/>
      <c r="DT22" s="220">
        <f>SUM(DJ22:DN22)-SUM(BM22:BQ22)</f>
        <v>0</v>
      </c>
    </row>
    <row r="23" spans="1:124" ht="5.15" customHeight="1" x14ac:dyDescent="0.35">
      <c r="A23" s="115"/>
      <c r="B23" s="32"/>
      <c r="C23" s="273"/>
      <c r="D23" s="32"/>
      <c r="E23" s="32"/>
      <c r="F23" s="36"/>
      <c r="H23" s="29"/>
      <c r="I23" s="139"/>
      <c r="J23" s="139"/>
      <c r="K23" s="139"/>
      <c r="L23" s="139"/>
      <c r="M23" s="139"/>
      <c r="N23" s="139"/>
      <c r="O23" s="121"/>
      <c r="P23" s="140"/>
      <c r="Q23" s="141"/>
      <c r="R23" s="142"/>
      <c r="S23" s="139"/>
      <c r="T23" s="139"/>
      <c r="U23" s="139"/>
      <c r="V23" s="139"/>
      <c r="W23" s="139"/>
      <c r="X23" s="140"/>
      <c r="Y23" s="141"/>
      <c r="Z23" s="142"/>
      <c r="AA23" s="139"/>
      <c r="AB23" s="139"/>
      <c r="AC23" s="139"/>
      <c r="AD23" s="139"/>
      <c r="AE23" s="139"/>
      <c r="AF23" s="140"/>
      <c r="AG23" s="141"/>
      <c r="AH23" s="142"/>
      <c r="AI23" s="121"/>
      <c r="AJ23" s="139"/>
      <c r="AK23" s="121"/>
      <c r="AL23" s="139"/>
      <c r="AM23" s="121"/>
      <c r="AN23" s="140"/>
      <c r="AO23" s="141"/>
      <c r="AP23" s="142"/>
      <c r="AQ23" s="139"/>
      <c r="AR23" s="140"/>
      <c r="AS23" s="141"/>
      <c r="AT23" s="142"/>
      <c r="AU23" s="121"/>
      <c r="AV23" s="139"/>
      <c r="AW23" s="121"/>
      <c r="AX23" s="139"/>
      <c r="AY23" s="121"/>
      <c r="AZ23" s="139"/>
      <c r="BA23" s="121"/>
      <c r="BB23" s="36"/>
      <c r="BD23" s="29"/>
      <c r="BE23" s="143"/>
      <c r="BF23" s="143"/>
      <c r="BG23" s="143"/>
      <c r="BH23" s="143"/>
      <c r="BI23" s="143"/>
      <c r="BJ23" s="144"/>
      <c r="BK23" s="145"/>
      <c r="BL23" s="146"/>
      <c r="BM23" s="124"/>
      <c r="BN23" s="143"/>
      <c r="BO23" s="124"/>
      <c r="BP23" s="143"/>
      <c r="BQ23" s="124"/>
      <c r="BR23" s="36"/>
      <c r="BS23" s="32"/>
      <c r="BT23" s="74"/>
      <c r="BU23" s="34"/>
      <c r="BV23" s="34"/>
      <c r="BW23" s="161"/>
      <c r="BX23" s="90"/>
      <c r="BY23" s="161"/>
      <c r="BZ23" s="90"/>
      <c r="CA23" s="161"/>
      <c r="CB23" s="90"/>
      <c r="CC23" s="161"/>
      <c r="CD23" s="162"/>
      <c r="CE23" s="32"/>
      <c r="CF23" s="29"/>
      <c r="CO23" s="29"/>
      <c r="CP23" s="36"/>
      <c r="CQ23" s="32"/>
      <c r="CR23" s="74"/>
      <c r="CS23" s="149"/>
      <c r="CT23" s="149"/>
      <c r="CU23" s="149"/>
      <c r="CV23" s="149"/>
      <c r="CW23" s="149"/>
      <c r="CX23" s="134"/>
      <c r="CY23" s="141"/>
      <c r="CZ23" s="252"/>
      <c r="DA23" s="151"/>
      <c r="DB23" s="149"/>
      <c r="DC23" s="149"/>
      <c r="DD23" s="149"/>
      <c r="DE23" s="149"/>
      <c r="DF23" s="149"/>
      <c r="DG23" s="134"/>
      <c r="DH23" s="40"/>
      <c r="DI23" s="74"/>
      <c r="DJ23" s="152"/>
      <c r="DK23" s="152"/>
      <c r="DL23" s="152"/>
      <c r="DM23" s="152"/>
      <c r="DN23" s="152"/>
      <c r="DO23" s="136"/>
      <c r="DP23" s="267" t="str">
        <f t="shared" si="1"/>
        <v/>
      </c>
      <c r="DQ23" s="267" t="str">
        <f t="shared" si="2"/>
        <v/>
      </c>
      <c r="DR23" s="145"/>
      <c r="DS23" s="145"/>
      <c r="DT23" s="253"/>
    </row>
    <row r="24" spans="1:124" s="92" customFormat="1" ht="15" customHeight="1" x14ac:dyDescent="0.35">
      <c r="A24" s="118"/>
      <c r="B24" s="46"/>
      <c r="C24" s="243" t="str">
        <f t="shared" si="17"/>
        <v/>
      </c>
      <c r="D24" s="46"/>
      <c r="E24" s="4"/>
      <c r="F24" s="119"/>
      <c r="H24" s="120"/>
      <c r="I24" s="15"/>
      <c r="J24" s="121"/>
      <c r="K24" s="15"/>
      <c r="L24" s="121"/>
      <c r="M24" s="15"/>
      <c r="N24" s="121"/>
      <c r="O24" s="209">
        <f t="shared" si="3"/>
        <v>0</v>
      </c>
      <c r="P24" s="122"/>
      <c r="Q24" s="40"/>
      <c r="R24" s="123"/>
      <c r="S24" s="15"/>
      <c r="T24" s="121"/>
      <c r="U24" s="15"/>
      <c r="V24" s="121"/>
      <c r="W24" s="15"/>
      <c r="X24" s="122"/>
      <c r="Y24" s="40"/>
      <c r="Z24" s="123"/>
      <c r="AA24" s="15"/>
      <c r="AB24" s="121"/>
      <c r="AC24" s="15"/>
      <c r="AD24" s="121"/>
      <c r="AE24" s="15"/>
      <c r="AF24" s="122"/>
      <c r="AG24" s="40"/>
      <c r="AH24" s="123"/>
      <c r="AI24" s="209">
        <f t="shared" si="4"/>
        <v>0</v>
      </c>
      <c r="AJ24" s="121"/>
      <c r="AK24" s="209">
        <f t="shared" si="5"/>
        <v>0</v>
      </c>
      <c r="AL24" s="121"/>
      <c r="AM24" s="209">
        <f t="shared" si="0"/>
        <v>0</v>
      </c>
      <c r="AN24" s="122"/>
      <c r="AO24" s="40"/>
      <c r="AP24" s="123"/>
      <c r="AQ24" s="15"/>
      <c r="AR24" s="122"/>
      <c r="AS24" s="40"/>
      <c r="AT24" s="123"/>
      <c r="AU24" s="209">
        <f t="shared" si="6"/>
        <v>0</v>
      </c>
      <c r="AV24" s="121"/>
      <c r="AW24" s="209">
        <f t="shared" si="7"/>
        <v>0</v>
      </c>
      <c r="AX24" s="121"/>
      <c r="AY24" s="209">
        <f t="shared" si="8"/>
        <v>0</v>
      </c>
      <c r="AZ24" s="121"/>
      <c r="BA24" s="209">
        <f>(SUM(AI24,AK24,AM24)-AQ24)</f>
        <v>0</v>
      </c>
      <c r="BB24" s="119"/>
      <c r="BD24" s="120"/>
      <c r="BE24" s="13">
        <v>0</v>
      </c>
      <c r="BF24" s="124"/>
      <c r="BG24" s="13">
        <v>0</v>
      </c>
      <c r="BH24" s="124"/>
      <c r="BI24" s="13">
        <v>0</v>
      </c>
      <c r="BJ24" s="125"/>
      <c r="BK24" s="126"/>
      <c r="BL24" s="127"/>
      <c r="BM24" s="210">
        <f>$BE24*$I24</f>
        <v>0</v>
      </c>
      <c r="BN24" s="124"/>
      <c r="BO24" s="210">
        <f>$BG24*$K24</f>
        <v>0</v>
      </c>
      <c r="BP24" s="124"/>
      <c r="BQ24" s="210">
        <f>$BI24*$M24</f>
        <v>0</v>
      </c>
      <c r="BR24" s="119"/>
      <c r="BS24" s="46"/>
      <c r="BT24" s="130"/>
      <c r="BU24" s="255" t="s">
        <v>138</v>
      </c>
      <c r="BV24" s="165"/>
      <c r="BW24" s="256"/>
      <c r="BX24" s="90"/>
      <c r="BY24" s="221">
        <f>BY18*AM8*-1</f>
        <v>0</v>
      </c>
      <c r="BZ24" s="90"/>
      <c r="CA24" s="221">
        <f>BY24*-1</f>
        <v>0</v>
      </c>
      <c r="CB24" s="90"/>
      <c r="CC24" s="254"/>
      <c r="CD24" s="162"/>
      <c r="CE24" s="46"/>
      <c r="CF24" s="120"/>
      <c r="CG24" s="18"/>
      <c r="CH24" s="18"/>
      <c r="CI24" s="18"/>
      <c r="CJ24" s="18"/>
      <c r="CK24" s="18"/>
      <c r="CL24" s="18"/>
      <c r="CM24" s="18"/>
      <c r="CO24" s="120"/>
      <c r="CP24" s="119"/>
      <c r="CQ24" s="46"/>
      <c r="CR24" s="130"/>
      <c r="CS24" s="209">
        <f t="shared" si="9"/>
        <v>0</v>
      </c>
      <c r="CT24" s="213">
        <f t="shared" si="9"/>
        <v>0</v>
      </c>
      <c r="CU24" s="209">
        <f t="shared" si="10"/>
        <v>0</v>
      </c>
      <c r="CV24" s="213">
        <f t="shared" si="10"/>
        <v>0</v>
      </c>
      <c r="CW24" s="214">
        <f t="shared" si="11"/>
        <v>0</v>
      </c>
      <c r="CX24" s="215">
        <f t="shared" si="11"/>
        <v>0</v>
      </c>
      <c r="CY24" s="141"/>
      <c r="CZ24" s="252"/>
      <c r="DA24" s="133"/>
      <c r="DB24" s="209">
        <f t="shared" si="12"/>
        <v>0</v>
      </c>
      <c r="DC24" s="131"/>
      <c r="DD24" s="209">
        <f t="shared" si="13"/>
        <v>0</v>
      </c>
      <c r="DE24" s="131"/>
      <c r="DF24" s="209">
        <f t="shared" si="14"/>
        <v>0</v>
      </c>
      <c r="DG24" s="134"/>
      <c r="DH24" s="40"/>
      <c r="DI24" s="130"/>
      <c r="DJ24" s="217">
        <f t="shared" si="15"/>
        <v>0</v>
      </c>
      <c r="DK24" s="135"/>
      <c r="DL24" s="217">
        <f t="shared" ref="DL24:DL84" si="18">(DD24*BG24)</f>
        <v>0</v>
      </c>
      <c r="DM24" s="135"/>
      <c r="DN24" s="217">
        <f t="shared" si="16"/>
        <v>0</v>
      </c>
      <c r="DO24" s="136"/>
      <c r="DP24" s="267" t="str">
        <f t="shared" si="1"/>
        <v/>
      </c>
      <c r="DQ24" s="267" t="str">
        <f t="shared" si="2"/>
        <v/>
      </c>
      <c r="DR24" s="126"/>
      <c r="DS24" s="126"/>
      <c r="DT24" s="220">
        <f>SUM(DJ24:DN24)-SUM(BM24:BQ24)</f>
        <v>0</v>
      </c>
    </row>
    <row r="25" spans="1:124" ht="5.15" customHeight="1" x14ac:dyDescent="0.35">
      <c r="A25" s="115"/>
      <c r="B25" s="32"/>
      <c r="C25" s="273"/>
      <c r="D25" s="32"/>
      <c r="E25" s="32"/>
      <c r="F25" s="36"/>
      <c r="H25" s="29"/>
      <c r="I25" s="139"/>
      <c r="J25" s="139"/>
      <c r="K25" s="139"/>
      <c r="L25" s="139"/>
      <c r="M25" s="139"/>
      <c r="N25" s="139"/>
      <c r="O25" s="121"/>
      <c r="P25" s="140"/>
      <c r="Q25" s="141"/>
      <c r="R25" s="142"/>
      <c r="S25" s="139"/>
      <c r="T25" s="139"/>
      <c r="U25" s="139"/>
      <c r="V25" s="139"/>
      <c r="W25" s="139"/>
      <c r="X25" s="140"/>
      <c r="Y25" s="141"/>
      <c r="Z25" s="142"/>
      <c r="AA25" s="139"/>
      <c r="AB25" s="139"/>
      <c r="AC25" s="139"/>
      <c r="AD25" s="139"/>
      <c r="AE25" s="139"/>
      <c r="AF25" s="140"/>
      <c r="AG25" s="141"/>
      <c r="AH25" s="142"/>
      <c r="AI25" s="121"/>
      <c r="AJ25" s="139"/>
      <c r="AK25" s="121"/>
      <c r="AL25" s="139"/>
      <c r="AM25" s="121"/>
      <c r="AN25" s="140"/>
      <c r="AO25" s="141"/>
      <c r="AP25" s="142"/>
      <c r="AQ25" s="139"/>
      <c r="AR25" s="140"/>
      <c r="AS25" s="141"/>
      <c r="AT25" s="142"/>
      <c r="AU25" s="121"/>
      <c r="AV25" s="139"/>
      <c r="AW25" s="121"/>
      <c r="AX25" s="139"/>
      <c r="AY25" s="121"/>
      <c r="AZ25" s="139"/>
      <c r="BA25" s="121"/>
      <c r="BB25" s="36"/>
      <c r="BD25" s="29"/>
      <c r="BE25" s="143"/>
      <c r="BF25" s="143"/>
      <c r="BG25" s="143"/>
      <c r="BH25" s="143"/>
      <c r="BI25" s="143"/>
      <c r="BJ25" s="144"/>
      <c r="BK25" s="145"/>
      <c r="BL25" s="146"/>
      <c r="BM25" s="124"/>
      <c r="BN25" s="143"/>
      <c r="BO25" s="124"/>
      <c r="BP25" s="143"/>
      <c r="BQ25" s="124"/>
      <c r="BR25" s="36"/>
      <c r="BS25" s="32"/>
      <c r="BT25" s="74"/>
      <c r="BU25" s="34"/>
      <c r="BV25" s="34"/>
      <c r="BW25" s="161"/>
      <c r="BX25" s="90"/>
      <c r="BY25" s="161"/>
      <c r="BZ25" s="90"/>
      <c r="CA25" s="161"/>
      <c r="CB25" s="90"/>
      <c r="CC25" s="161"/>
      <c r="CD25" s="162"/>
      <c r="CE25" s="32"/>
      <c r="CF25" s="29"/>
      <c r="CO25" s="29"/>
      <c r="CP25" s="36"/>
      <c r="CQ25" s="32"/>
      <c r="CR25" s="74"/>
      <c r="CS25" s="149"/>
      <c r="CT25" s="149"/>
      <c r="CU25" s="149"/>
      <c r="CV25" s="149"/>
      <c r="CW25" s="149"/>
      <c r="CX25" s="134"/>
      <c r="CY25" s="141"/>
      <c r="CZ25" s="252"/>
      <c r="DA25" s="151"/>
      <c r="DB25" s="149"/>
      <c r="DC25" s="149"/>
      <c r="DD25" s="149"/>
      <c r="DE25" s="149"/>
      <c r="DF25" s="149"/>
      <c r="DG25" s="134"/>
      <c r="DH25" s="40"/>
      <c r="DI25" s="74"/>
      <c r="DJ25" s="152"/>
      <c r="DK25" s="152"/>
      <c r="DL25" s="152"/>
      <c r="DM25" s="152"/>
      <c r="DN25" s="152"/>
      <c r="DO25" s="136"/>
      <c r="DP25" s="267" t="str">
        <f t="shared" si="1"/>
        <v/>
      </c>
      <c r="DQ25" s="267" t="str">
        <f t="shared" si="2"/>
        <v/>
      </c>
      <c r="DR25" s="145"/>
      <c r="DS25" s="145"/>
      <c r="DT25" s="253"/>
    </row>
    <row r="26" spans="1:124" s="92" customFormat="1" ht="15" customHeight="1" x14ac:dyDescent="0.35">
      <c r="A26" s="118"/>
      <c r="B26" s="46"/>
      <c r="C26" s="243" t="str">
        <f t="shared" si="17"/>
        <v/>
      </c>
      <c r="D26" s="46"/>
      <c r="E26" s="4"/>
      <c r="F26" s="119"/>
      <c r="H26" s="120"/>
      <c r="I26" s="15"/>
      <c r="J26" s="121"/>
      <c r="K26" s="15"/>
      <c r="L26" s="121"/>
      <c r="M26" s="15"/>
      <c r="N26" s="121"/>
      <c r="O26" s="209">
        <f t="shared" si="3"/>
        <v>0</v>
      </c>
      <c r="P26" s="122"/>
      <c r="Q26" s="40"/>
      <c r="R26" s="123"/>
      <c r="S26" s="15"/>
      <c r="T26" s="121"/>
      <c r="U26" s="15"/>
      <c r="V26" s="121"/>
      <c r="W26" s="15"/>
      <c r="X26" s="122"/>
      <c r="Y26" s="40"/>
      <c r="Z26" s="123"/>
      <c r="AA26" s="15"/>
      <c r="AB26" s="121"/>
      <c r="AC26" s="15"/>
      <c r="AD26" s="121"/>
      <c r="AE26" s="15"/>
      <c r="AF26" s="122"/>
      <c r="AG26" s="40"/>
      <c r="AH26" s="123"/>
      <c r="AI26" s="209">
        <f t="shared" si="4"/>
        <v>0</v>
      </c>
      <c r="AJ26" s="121"/>
      <c r="AK26" s="209">
        <f t="shared" si="5"/>
        <v>0</v>
      </c>
      <c r="AL26" s="121"/>
      <c r="AM26" s="209">
        <f t="shared" si="0"/>
        <v>0</v>
      </c>
      <c r="AN26" s="122"/>
      <c r="AO26" s="40"/>
      <c r="AP26" s="123"/>
      <c r="AQ26" s="15"/>
      <c r="AR26" s="122"/>
      <c r="AS26" s="40"/>
      <c r="AT26" s="123"/>
      <c r="AU26" s="209">
        <f t="shared" si="6"/>
        <v>0</v>
      </c>
      <c r="AV26" s="121"/>
      <c r="AW26" s="209">
        <f t="shared" si="7"/>
        <v>0</v>
      </c>
      <c r="AX26" s="121"/>
      <c r="AY26" s="209">
        <f t="shared" si="8"/>
        <v>0</v>
      </c>
      <c r="AZ26" s="121"/>
      <c r="BA26" s="209">
        <f>(SUM(AI26,AK26,AM26)-AQ26)</f>
        <v>0</v>
      </c>
      <c r="BB26" s="119"/>
      <c r="BD26" s="120"/>
      <c r="BE26" s="13">
        <v>0</v>
      </c>
      <c r="BF26" s="124"/>
      <c r="BG26" s="13">
        <v>0</v>
      </c>
      <c r="BH26" s="124"/>
      <c r="BI26" s="13">
        <v>0</v>
      </c>
      <c r="BJ26" s="125"/>
      <c r="BK26" s="126"/>
      <c r="BL26" s="127"/>
      <c r="BM26" s="210">
        <f>$BE26*$I26</f>
        <v>0</v>
      </c>
      <c r="BN26" s="124"/>
      <c r="BO26" s="210">
        <f>$BG26*$K26</f>
        <v>0</v>
      </c>
      <c r="BP26" s="124"/>
      <c r="BQ26" s="210">
        <f>$BI26*$M26</f>
        <v>0</v>
      </c>
      <c r="BR26" s="119"/>
      <c r="BS26" s="46"/>
      <c r="BT26" s="130"/>
      <c r="BU26" s="251" t="s">
        <v>128</v>
      </c>
      <c r="BV26" s="156"/>
      <c r="BW26" s="221">
        <f>BY26*-1</f>
        <v>0</v>
      </c>
      <c r="BX26" s="90"/>
      <c r="BY26" s="221">
        <f>BY18*AM9*-1</f>
        <v>0</v>
      </c>
      <c r="BZ26" s="90"/>
      <c r="CA26" s="254"/>
      <c r="CB26" s="90"/>
      <c r="CC26" s="254"/>
      <c r="CD26" s="162"/>
      <c r="CE26" s="46"/>
      <c r="CF26" s="120"/>
      <c r="CG26" s="18"/>
      <c r="CH26" s="18"/>
      <c r="CI26" s="18"/>
      <c r="CJ26" s="18"/>
      <c r="CK26" s="18"/>
      <c r="CL26" s="18"/>
      <c r="CM26" s="18"/>
      <c r="CO26" s="120"/>
      <c r="CP26" s="119"/>
      <c r="CQ26" s="46"/>
      <c r="CR26" s="130"/>
      <c r="CS26" s="209">
        <f t="shared" si="9"/>
        <v>0</v>
      </c>
      <c r="CT26" s="213">
        <f t="shared" si="9"/>
        <v>0</v>
      </c>
      <c r="CU26" s="209">
        <f t="shared" si="10"/>
        <v>0</v>
      </c>
      <c r="CV26" s="213">
        <f t="shared" si="10"/>
        <v>0</v>
      </c>
      <c r="CW26" s="214">
        <f t="shared" si="11"/>
        <v>0</v>
      </c>
      <c r="CX26" s="215">
        <f t="shared" si="11"/>
        <v>0</v>
      </c>
      <c r="CY26" s="141"/>
      <c r="CZ26" s="252"/>
      <c r="DA26" s="133"/>
      <c r="DB26" s="209">
        <f t="shared" si="12"/>
        <v>0</v>
      </c>
      <c r="DC26" s="131"/>
      <c r="DD26" s="209">
        <f t="shared" si="13"/>
        <v>0</v>
      </c>
      <c r="DE26" s="131"/>
      <c r="DF26" s="209">
        <f t="shared" si="14"/>
        <v>0</v>
      </c>
      <c r="DG26" s="134"/>
      <c r="DH26" s="40"/>
      <c r="DI26" s="130"/>
      <c r="DJ26" s="217">
        <f t="shared" si="15"/>
        <v>0</v>
      </c>
      <c r="DK26" s="135"/>
      <c r="DL26" s="217">
        <f t="shared" si="18"/>
        <v>0</v>
      </c>
      <c r="DM26" s="135"/>
      <c r="DN26" s="217">
        <f t="shared" si="16"/>
        <v>0</v>
      </c>
      <c r="DO26" s="136"/>
      <c r="DP26" s="267" t="str">
        <f t="shared" si="1"/>
        <v/>
      </c>
      <c r="DQ26" s="267" t="str">
        <f t="shared" si="2"/>
        <v/>
      </c>
      <c r="DR26" s="126"/>
      <c r="DS26" s="126"/>
      <c r="DT26" s="220">
        <f>SUM(DJ26:DN26)-SUM(BM26:BQ26)</f>
        <v>0</v>
      </c>
    </row>
    <row r="27" spans="1:124" ht="5.15" customHeight="1" x14ac:dyDescent="0.35">
      <c r="A27" s="115"/>
      <c r="B27" s="32"/>
      <c r="C27" s="273"/>
      <c r="D27" s="32"/>
      <c r="E27" s="32"/>
      <c r="F27" s="36"/>
      <c r="H27" s="29"/>
      <c r="I27" s="139"/>
      <c r="J27" s="139"/>
      <c r="K27" s="139"/>
      <c r="L27" s="139"/>
      <c r="M27" s="139"/>
      <c r="N27" s="139"/>
      <c r="O27" s="121"/>
      <c r="P27" s="140"/>
      <c r="Q27" s="141"/>
      <c r="R27" s="142"/>
      <c r="S27" s="139"/>
      <c r="T27" s="139"/>
      <c r="U27" s="139"/>
      <c r="V27" s="139"/>
      <c r="W27" s="139"/>
      <c r="X27" s="140"/>
      <c r="Y27" s="141"/>
      <c r="Z27" s="142"/>
      <c r="AA27" s="139"/>
      <c r="AB27" s="139"/>
      <c r="AC27" s="139"/>
      <c r="AD27" s="139"/>
      <c r="AE27" s="139"/>
      <c r="AF27" s="140"/>
      <c r="AG27" s="141"/>
      <c r="AH27" s="142"/>
      <c r="AI27" s="121"/>
      <c r="AJ27" s="139"/>
      <c r="AK27" s="121"/>
      <c r="AL27" s="139"/>
      <c r="AM27" s="121"/>
      <c r="AN27" s="140"/>
      <c r="AO27" s="141"/>
      <c r="AP27" s="142"/>
      <c r="AQ27" s="139"/>
      <c r="AR27" s="140"/>
      <c r="AS27" s="141"/>
      <c r="AT27" s="142"/>
      <c r="AU27" s="121"/>
      <c r="AV27" s="139"/>
      <c r="AW27" s="121"/>
      <c r="AX27" s="139"/>
      <c r="AY27" s="121"/>
      <c r="AZ27" s="139"/>
      <c r="BA27" s="121"/>
      <c r="BB27" s="36"/>
      <c r="BD27" s="29"/>
      <c r="BE27" s="143"/>
      <c r="BF27" s="143"/>
      <c r="BG27" s="143"/>
      <c r="BH27" s="143"/>
      <c r="BI27" s="143"/>
      <c r="BJ27" s="144"/>
      <c r="BK27" s="145"/>
      <c r="BL27" s="146"/>
      <c r="BM27" s="124"/>
      <c r="BN27" s="143"/>
      <c r="BO27" s="124"/>
      <c r="BP27" s="143"/>
      <c r="BQ27" s="124"/>
      <c r="BR27" s="36"/>
      <c r="BS27" s="32"/>
      <c r="BT27" s="74"/>
      <c r="BU27" s="34"/>
      <c r="BV27" s="34"/>
      <c r="BW27" s="161"/>
      <c r="BX27" s="90"/>
      <c r="BY27" s="161"/>
      <c r="BZ27" s="90"/>
      <c r="CA27" s="161"/>
      <c r="CB27" s="90"/>
      <c r="CC27" s="161"/>
      <c r="CD27" s="162"/>
      <c r="CE27" s="32"/>
      <c r="CF27" s="29"/>
      <c r="CO27" s="29"/>
      <c r="CP27" s="36"/>
      <c r="CQ27" s="32"/>
      <c r="CR27" s="74"/>
      <c r="CS27" s="149"/>
      <c r="CT27" s="149"/>
      <c r="CU27" s="149"/>
      <c r="CV27" s="149"/>
      <c r="CW27" s="149"/>
      <c r="CX27" s="134"/>
      <c r="CY27" s="141"/>
      <c r="CZ27" s="252"/>
      <c r="DA27" s="151"/>
      <c r="DB27" s="149"/>
      <c r="DC27" s="149"/>
      <c r="DD27" s="149"/>
      <c r="DE27" s="149"/>
      <c r="DF27" s="149"/>
      <c r="DG27" s="134"/>
      <c r="DH27" s="40"/>
      <c r="DI27" s="74"/>
      <c r="DJ27" s="152"/>
      <c r="DK27" s="152"/>
      <c r="DL27" s="152"/>
      <c r="DM27" s="152"/>
      <c r="DN27" s="152"/>
      <c r="DO27" s="136"/>
      <c r="DP27" s="267" t="str">
        <f t="shared" si="1"/>
        <v/>
      </c>
      <c r="DQ27" s="267" t="str">
        <f t="shared" si="2"/>
        <v/>
      </c>
      <c r="DR27" s="145"/>
      <c r="DS27" s="145"/>
      <c r="DT27" s="253"/>
    </row>
    <row r="28" spans="1:124" s="92" customFormat="1" x14ac:dyDescent="0.35">
      <c r="A28" s="118"/>
      <c r="B28" s="46"/>
      <c r="C28" s="243" t="str">
        <f t="shared" si="17"/>
        <v/>
      </c>
      <c r="D28" s="46"/>
      <c r="E28" s="4"/>
      <c r="F28" s="119"/>
      <c r="H28" s="120"/>
      <c r="I28" s="15"/>
      <c r="J28" s="121"/>
      <c r="K28" s="15"/>
      <c r="L28" s="121"/>
      <c r="M28" s="15"/>
      <c r="N28" s="121"/>
      <c r="O28" s="209">
        <f t="shared" si="3"/>
        <v>0</v>
      </c>
      <c r="P28" s="122"/>
      <c r="Q28" s="40"/>
      <c r="R28" s="123"/>
      <c r="S28" s="15"/>
      <c r="T28" s="121"/>
      <c r="U28" s="15"/>
      <c r="V28" s="121"/>
      <c r="W28" s="15"/>
      <c r="X28" s="122"/>
      <c r="Y28" s="40"/>
      <c r="Z28" s="123"/>
      <c r="AA28" s="15"/>
      <c r="AB28" s="121"/>
      <c r="AC28" s="15"/>
      <c r="AD28" s="121"/>
      <c r="AE28" s="15"/>
      <c r="AF28" s="122"/>
      <c r="AG28" s="40"/>
      <c r="AH28" s="123"/>
      <c r="AI28" s="209">
        <f t="shared" si="4"/>
        <v>0</v>
      </c>
      <c r="AJ28" s="121"/>
      <c r="AK28" s="209">
        <f t="shared" si="5"/>
        <v>0</v>
      </c>
      <c r="AL28" s="121"/>
      <c r="AM28" s="209">
        <f t="shared" si="0"/>
        <v>0</v>
      </c>
      <c r="AN28" s="122"/>
      <c r="AO28" s="40"/>
      <c r="AP28" s="123"/>
      <c r="AQ28" s="15"/>
      <c r="AR28" s="122"/>
      <c r="AS28" s="40"/>
      <c r="AT28" s="123"/>
      <c r="AU28" s="209">
        <f t="shared" si="6"/>
        <v>0</v>
      </c>
      <c r="AV28" s="121"/>
      <c r="AW28" s="209">
        <f t="shared" si="7"/>
        <v>0</v>
      </c>
      <c r="AX28" s="121"/>
      <c r="AY28" s="209">
        <f t="shared" si="8"/>
        <v>0</v>
      </c>
      <c r="AZ28" s="121"/>
      <c r="BA28" s="209">
        <f>(SUM(AI28,AK28,AM28)-AQ28)</f>
        <v>0</v>
      </c>
      <c r="BB28" s="119"/>
      <c r="BD28" s="120"/>
      <c r="BE28" s="13">
        <v>0</v>
      </c>
      <c r="BF28" s="124"/>
      <c r="BG28" s="13">
        <v>0</v>
      </c>
      <c r="BH28" s="124"/>
      <c r="BI28" s="13">
        <v>0</v>
      </c>
      <c r="BJ28" s="125"/>
      <c r="BK28" s="126"/>
      <c r="BL28" s="127"/>
      <c r="BM28" s="210">
        <f>$BE28*$I28</f>
        <v>0</v>
      </c>
      <c r="BN28" s="124"/>
      <c r="BO28" s="210">
        <f>$BG28*$K28</f>
        <v>0</v>
      </c>
      <c r="BP28" s="124"/>
      <c r="BQ28" s="210">
        <f>$BI28*$M28</f>
        <v>0</v>
      </c>
      <c r="BR28" s="119"/>
      <c r="BS28" s="46"/>
      <c r="BT28" s="130"/>
      <c r="BU28" s="251" t="s">
        <v>139</v>
      </c>
      <c r="BV28" s="156"/>
      <c r="BW28" s="221">
        <f>BW18+BW26+BW22+BW20</f>
        <v>0</v>
      </c>
      <c r="BX28" s="90"/>
      <c r="BY28" s="221">
        <f>BY18+BY26+BY24+BY20</f>
        <v>0</v>
      </c>
      <c r="BZ28" s="90"/>
      <c r="CA28" s="221">
        <f>CA18+CA24+CA22</f>
        <v>0</v>
      </c>
      <c r="CB28" s="90"/>
      <c r="CC28" s="221">
        <f>CA28+BY28+BW28</f>
        <v>0</v>
      </c>
      <c r="CD28" s="162"/>
      <c r="CE28" s="46"/>
      <c r="CF28" s="120"/>
      <c r="CG28" s="18"/>
      <c r="CH28" s="18"/>
      <c r="CI28" s="18"/>
      <c r="CJ28" s="18"/>
      <c r="CK28" s="18"/>
      <c r="CL28" s="18"/>
      <c r="CM28" s="18"/>
      <c r="CO28" s="120"/>
      <c r="CP28" s="119"/>
      <c r="CQ28" s="46"/>
      <c r="CR28" s="130"/>
      <c r="CS28" s="209">
        <f t="shared" si="9"/>
        <v>0</v>
      </c>
      <c r="CT28" s="213">
        <f t="shared" si="9"/>
        <v>0</v>
      </c>
      <c r="CU28" s="209">
        <f t="shared" si="10"/>
        <v>0</v>
      </c>
      <c r="CV28" s="213">
        <f t="shared" si="10"/>
        <v>0</v>
      </c>
      <c r="CW28" s="214">
        <f t="shared" si="11"/>
        <v>0</v>
      </c>
      <c r="CX28" s="215">
        <f t="shared" si="11"/>
        <v>0</v>
      </c>
      <c r="CY28" s="141"/>
      <c r="CZ28" s="252"/>
      <c r="DA28" s="133"/>
      <c r="DB28" s="209">
        <f t="shared" si="12"/>
        <v>0</v>
      </c>
      <c r="DC28" s="131"/>
      <c r="DD28" s="209">
        <f t="shared" si="13"/>
        <v>0</v>
      </c>
      <c r="DE28" s="131"/>
      <c r="DF28" s="209">
        <f t="shared" si="14"/>
        <v>0</v>
      </c>
      <c r="DG28" s="134"/>
      <c r="DH28" s="40"/>
      <c r="DI28" s="130"/>
      <c r="DJ28" s="217">
        <f t="shared" si="15"/>
        <v>0</v>
      </c>
      <c r="DK28" s="135"/>
      <c r="DL28" s="217">
        <f t="shared" si="18"/>
        <v>0</v>
      </c>
      <c r="DM28" s="135"/>
      <c r="DN28" s="217">
        <f t="shared" si="16"/>
        <v>0</v>
      </c>
      <c r="DO28" s="136"/>
      <c r="DP28" s="267" t="str">
        <f t="shared" si="1"/>
        <v/>
      </c>
      <c r="DQ28" s="267" t="str">
        <f t="shared" si="2"/>
        <v/>
      </c>
      <c r="DR28" s="126"/>
      <c r="DS28" s="126"/>
      <c r="DT28" s="220">
        <f>SUM(DJ28:DN28)-SUM(BM28:BQ28)</f>
        <v>0</v>
      </c>
    </row>
    <row r="29" spans="1:124" ht="5.15" customHeight="1" x14ac:dyDescent="0.35">
      <c r="A29" s="115"/>
      <c r="B29" s="32"/>
      <c r="C29" s="273"/>
      <c r="D29" s="32"/>
      <c r="E29" s="32"/>
      <c r="F29" s="36"/>
      <c r="H29" s="29"/>
      <c r="I29" s="139"/>
      <c r="J29" s="139"/>
      <c r="K29" s="139"/>
      <c r="L29" s="139"/>
      <c r="M29" s="139"/>
      <c r="N29" s="139"/>
      <c r="O29" s="121"/>
      <c r="P29" s="140"/>
      <c r="Q29" s="141"/>
      <c r="R29" s="142"/>
      <c r="S29" s="139"/>
      <c r="T29" s="139"/>
      <c r="U29" s="139"/>
      <c r="V29" s="139"/>
      <c r="W29" s="139"/>
      <c r="X29" s="140"/>
      <c r="Y29" s="141"/>
      <c r="Z29" s="142"/>
      <c r="AA29" s="139"/>
      <c r="AB29" s="139"/>
      <c r="AC29" s="139"/>
      <c r="AD29" s="139"/>
      <c r="AE29" s="139"/>
      <c r="AF29" s="140"/>
      <c r="AG29" s="141"/>
      <c r="AH29" s="142"/>
      <c r="AI29" s="121"/>
      <c r="AJ29" s="139"/>
      <c r="AK29" s="121"/>
      <c r="AL29" s="139"/>
      <c r="AM29" s="121"/>
      <c r="AN29" s="140"/>
      <c r="AO29" s="141"/>
      <c r="AP29" s="142"/>
      <c r="AQ29" s="139"/>
      <c r="AR29" s="140"/>
      <c r="AS29" s="141"/>
      <c r="AT29" s="142"/>
      <c r="AU29" s="121"/>
      <c r="AV29" s="139"/>
      <c r="AW29" s="121"/>
      <c r="AX29" s="139"/>
      <c r="AY29" s="121"/>
      <c r="AZ29" s="139"/>
      <c r="BA29" s="121"/>
      <c r="BB29" s="36"/>
      <c r="BD29" s="29"/>
      <c r="BE29" s="143"/>
      <c r="BF29" s="143"/>
      <c r="BG29" s="143"/>
      <c r="BH29" s="143"/>
      <c r="BI29" s="143"/>
      <c r="BJ29" s="144"/>
      <c r="BK29" s="145"/>
      <c r="BL29" s="146"/>
      <c r="BM29" s="124"/>
      <c r="BN29" s="143"/>
      <c r="BO29" s="124"/>
      <c r="BP29" s="143"/>
      <c r="BQ29" s="124"/>
      <c r="BR29" s="36"/>
      <c r="BS29" s="32"/>
      <c r="BT29" s="74"/>
      <c r="BU29" s="34"/>
      <c r="BV29" s="34"/>
      <c r="BW29" s="167"/>
      <c r="BX29" s="90"/>
      <c r="BY29" s="167"/>
      <c r="BZ29" s="90"/>
      <c r="CA29" s="167"/>
      <c r="CB29" s="90"/>
      <c r="CC29" s="167"/>
      <c r="CD29" s="168"/>
      <c r="CE29" s="32"/>
      <c r="CF29" s="29"/>
      <c r="CO29" s="29"/>
      <c r="CP29" s="36"/>
      <c r="CQ29" s="32"/>
      <c r="CR29" s="74"/>
      <c r="CS29" s="169"/>
      <c r="CT29" s="149"/>
      <c r="CU29" s="149"/>
      <c r="CV29" s="149"/>
      <c r="CW29" s="149"/>
      <c r="CX29" s="134"/>
      <c r="CY29" s="141"/>
      <c r="CZ29" s="252"/>
      <c r="DA29" s="151"/>
      <c r="DB29" s="149"/>
      <c r="DC29" s="149"/>
      <c r="DD29" s="149"/>
      <c r="DE29" s="149"/>
      <c r="DF29" s="149"/>
      <c r="DG29" s="134"/>
      <c r="DH29" s="40"/>
      <c r="DI29" s="74"/>
      <c r="DJ29" s="152"/>
      <c r="DK29" s="152"/>
      <c r="DL29" s="152"/>
      <c r="DM29" s="152"/>
      <c r="DN29" s="152"/>
      <c r="DO29" s="136"/>
      <c r="DP29" s="267" t="str">
        <f t="shared" si="1"/>
        <v/>
      </c>
      <c r="DQ29" s="267" t="str">
        <f t="shared" si="2"/>
        <v/>
      </c>
      <c r="DR29" s="145"/>
      <c r="DS29" s="145"/>
      <c r="DT29" s="253"/>
    </row>
    <row r="30" spans="1:124" s="92" customFormat="1" ht="15" customHeight="1" x14ac:dyDescent="0.35">
      <c r="A30" s="118"/>
      <c r="B30" s="46"/>
      <c r="C30" s="243" t="str">
        <f t="shared" si="17"/>
        <v/>
      </c>
      <c r="D30" s="46"/>
      <c r="E30" s="4"/>
      <c r="F30" s="119"/>
      <c r="H30" s="120"/>
      <c r="I30" s="15"/>
      <c r="J30" s="121"/>
      <c r="K30" s="15"/>
      <c r="L30" s="121"/>
      <c r="M30" s="15"/>
      <c r="N30" s="121"/>
      <c r="O30" s="209">
        <f t="shared" si="3"/>
        <v>0</v>
      </c>
      <c r="P30" s="122"/>
      <c r="Q30" s="40"/>
      <c r="R30" s="123"/>
      <c r="S30" s="15"/>
      <c r="T30" s="121"/>
      <c r="U30" s="15"/>
      <c r="V30" s="121"/>
      <c r="W30" s="15"/>
      <c r="X30" s="122"/>
      <c r="Y30" s="40"/>
      <c r="Z30" s="123"/>
      <c r="AA30" s="15"/>
      <c r="AB30" s="121"/>
      <c r="AC30" s="15"/>
      <c r="AD30" s="121"/>
      <c r="AE30" s="15"/>
      <c r="AF30" s="122"/>
      <c r="AG30" s="40"/>
      <c r="AH30" s="123"/>
      <c r="AI30" s="209">
        <f t="shared" si="4"/>
        <v>0</v>
      </c>
      <c r="AJ30" s="121"/>
      <c r="AK30" s="209">
        <f t="shared" si="5"/>
        <v>0</v>
      </c>
      <c r="AL30" s="121"/>
      <c r="AM30" s="209">
        <f t="shared" si="0"/>
        <v>0</v>
      </c>
      <c r="AN30" s="122"/>
      <c r="AO30" s="40"/>
      <c r="AP30" s="123"/>
      <c r="AQ30" s="15"/>
      <c r="AR30" s="122"/>
      <c r="AS30" s="40"/>
      <c r="AT30" s="123"/>
      <c r="AU30" s="209">
        <f t="shared" si="6"/>
        <v>0</v>
      </c>
      <c r="AV30" s="121"/>
      <c r="AW30" s="209">
        <f t="shared" si="7"/>
        <v>0</v>
      </c>
      <c r="AX30" s="121"/>
      <c r="AY30" s="209">
        <f t="shared" si="8"/>
        <v>0</v>
      </c>
      <c r="AZ30" s="121"/>
      <c r="BA30" s="209">
        <f>(SUM(AI30,AK30,AM30)-AQ30)</f>
        <v>0</v>
      </c>
      <c r="BB30" s="119"/>
      <c r="BD30" s="120"/>
      <c r="BE30" s="13">
        <v>0</v>
      </c>
      <c r="BF30" s="124"/>
      <c r="BG30" s="13">
        <v>0</v>
      </c>
      <c r="BH30" s="124"/>
      <c r="BI30" s="13">
        <v>0</v>
      </c>
      <c r="BJ30" s="125"/>
      <c r="BK30" s="126"/>
      <c r="BL30" s="127"/>
      <c r="BM30" s="210">
        <f>$BE30*$I30</f>
        <v>0</v>
      </c>
      <c r="BN30" s="124"/>
      <c r="BO30" s="210">
        <f>$BG30*$K30</f>
        <v>0</v>
      </c>
      <c r="BP30" s="124"/>
      <c r="BQ30" s="210">
        <f>$BI30*$M30</f>
        <v>0</v>
      </c>
      <c r="BR30" s="119"/>
      <c r="BS30" s="46"/>
      <c r="BT30" s="130"/>
      <c r="BU30" s="251" t="s">
        <v>140</v>
      </c>
      <c r="BV30" s="156"/>
      <c r="BW30" s="211">
        <f>ROUND(BW28,0)</f>
        <v>0</v>
      </c>
      <c r="BX30" s="90"/>
      <c r="BY30" s="211">
        <f>ROUND(BY28,0)</f>
        <v>0</v>
      </c>
      <c r="BZ30" s="90"/>
      <c r="CA30" s="211">
        <f>BW18+BY18+CA18-BW30-BY30</f>
        <v>0</v>
      </c>
      <c r="CB30" s="90"/>
      <c r="CC30" s="211">
        <f>CA30+BY30+BW30</f>
        <v>0</v>
      </c>
      <c r="CD30" s="148"/>
      <c r="CE30" s="46"/>
      <c r="CF30" s="120"/>
      <c r="CG30" s="18"/>
      <c r="CH30" s="18"/>
      <c r="CI30" s="18"/>
      <c r="CJ30" s="18"/>
      <c r="CK30" s="18"/>
      <c r="CL30" s="18"/>
      <c r="CM30" s="18"/>
      <c r="CO30" s="120"/>
      <c r="CP30" s="119"/>
      <c r="CQ30" s="46"/>
      <c r="CR30" s="130"/>
      <c r="CS30" s="209">
        <f t="shared" si="9"/>
        <v>0</v>
      </c>
      <c r="CT30" s="213">
        <f t="shared" si="9"/>
        <v>0</v>
      </c>
      <c r="CU30" s="209">
        <f t="shared" si="10"/>
        <v>0</v>
      </c>
      <c r="CV30" s="213">
        <f t="shared" si="10"/>
        <v>0</v>
      </c>
      <c r="CW30" s="214">
        <f t="shared" si="11"/>
        <v>0</v>
      </c>
      <c r="CX30" s="215">
        <f t="shared" si="11"/>
        <v>0</v>
      </c>
      <c r="CY30" s="141"/>
      <c r="CZ30" s="252"/>
      <c r="DA30" s="133"/>
      <c r="DB30" s="209">
        <f t="shared" si="12"/>
        <v>0</v>
      </c>
      <c r="DC30" s="131"/>
      <c r="DD30" s="209">
        <f t="shared" si="13"/>
        <v>0</v>
      </c>
      <c r="DE30" s="131"/>
      <c r="DF30" s="209">
        <f t="shared" si="14"/>
        <v>0</v>
      </c>
      <c r="DG30" s="134"/>
      <c r="DH30" s="40"/>
      <c r="DI30" s="130"/>
      <c r="DJ30" s="217">
        <f t="shared" si="15"/>
        <v>0</v>
      </c>
      <c r="DK30" s="135"/>
      <c r="DL30" s="217">
        <f t="shared" si="18"/>
        <v>0</v>
      </c>
      <c r="DM30" s="135"/>
      <c r="DN30" s="217">
        <f t="shared" si="16"/>
        <v>0</v>
      </c>
      <c r="DO30" s="136"/>
      <c r="DP30" s="267" t="str">
        <f t="shared" si="1"/>
        <v/>
      </c>
      <c r="DQ30" s="267" t="str">
        <f t="shared" si="2"/>
        <v/>
      </c>
      <c r="DR30" s="126"/>
      <c r="DS30" s="126"/>
      <c r="DT30" s="220">
        <f>SUM(DJ30:DN30)-SUM(BM30:BQ30)</f>
        <v>0</v>
      </c>
    </row>
    <row r="31" spans="1:124" ht="5.15" customHeight="1" x14ac:dyDescent="0.35">
      <c r="A31" s="115"/>
      <c r="B31" s="32"/>
      <c r="C31" s="273"/>
      <c r="D31" s="32"/>
      <c r="E31" s="32"/>
      <c r="F31" s="36"/>
      <c r="H31" s="29"/>
      <c r="I31" s="139"/>
      <c r="J31" s="139"/>
      <c r="K31" s="139"/>
      <c r="L31" s="139"/>
      <c r="M31" s="139"/>
      <c r="N31" s="139"/>
      <c r="O31" s="121"/>
      <c r="P31" s="140"/>
      <c r="Q31" s="141"/>
      <c r="R31" s="142"/>
      <c r="S31" s="139"/>
      <c r="T31" s="139"/>
      <c r="U31" s="139"/>
      <c r="V31" s="139"/>
      <c r="W31" s="139"/>
      <c r="X31" s="140"/>
      <c r="Y31" s="141"/>
      <c r="Z31" s="142"/>
      <c r="AA31" s="139"/>
      <c r="AB31" s="139"/>
      <c r="AC31" s="139"/>
      <c r="AD31" s="139"/>
      <c r="AE31" s="139"/>
      <c r="AF31" s="140"/>
      <c r="AG31" s="141"/>
      <c r="AH31" s="142"/>
      <c r="AI31" s="121"/>
      <c r="AJ31" s="139"/>
      <c r="AK31" s="121"/>
      <c r="AL31" s="139"/>
      <c r="AM31" s="121"/>
      <c r="AN31" s="140"/>
      <c r="AO31" s="141"/>
      <c r="AP31" s="142"/>
      <c r="AQ31" s="139"/>
      <c r="AR31" s="140"/>
      <c r="AS31" s="141"/>
      <c r="AT31" s="142"/>
      <c r="AU31" s="121"/>
      <c r="AV31" s="139"/>
      <c r="AW31" s="121"/>
      <c r="AX31" s="139"/>
      <c r="AY31" s="121"/>
      <c r="AZ31" s="139"/>
      <c r="BA31" s="121"/>
      <c r="BB31" s="36"/>
      <c r="BD31" s="29"/>
      <c r="BE31" s="143"/>
      <c r="BF31" s="143"/>
      <c r="BG31" s="143"/>
      <c r="BH31" s="143"/>
      <c r="BI31" s="143"/>
      <c r="BJ31" s="144"/>
      <c r="BK31" s="145"/>
      <c r="BL31" s="146"/>
      <c r="BM31" s="124"/>
      <c r="BN31" s="143"/>
      <c r="BO31" s="124"/>
      <c r="BP31" s="143"/>
      <c r="BQ31" s="124"/>
      <c r="BR31" s="36"/>
      <c r="BS31" s="32"/>
      <c r="BT31" s="74"/>
      <c r="BU31" s="34"/>
      <c r="BV31" s="34"/>
      <c r="BW31" s="34"/>
      <c r="BX31" s="90"/>
      <c r="BY31" s="34"/>
      <c r="BZ31" s="90"/>
      <c r="CA31" s="34"/>
      <c r="CB31" s="90"/>
      <c r="CC31" s="34"/>
      <c r="CD31" s="75"/>
      <c r="CE31" s="32"/>
      <c r="CF31" s="29"/>
      <c r="CO31" s="29"/>
      <c r="CP31" s="36"/>
      <c r="CQ31" s="32"/>
      <c r="CR31" s="74"/>
      <c r="CS31" s="149"/>
      <c r="CT31" s="149"/>
      <c r="CU31" s="149"/>
      <c r="CV31" s="149"/>
      <c r="CW31" s="149"/>
      <c r="CX31" s="134"/>
      <c r="CY31" s="141"/>
      <c r="CZ31" s="252"/>
      <c r="DA31" s="151"/>
      <c r="DB31" s="149"/>
      <c r="DC31" s="149"/>
      <c r="DD31" s="149"/>
      <c r="DE31" s="149"/>
      <c r="DF31" s="149"/>
      <c r="DG31" s="134"/>
      <c r="DH31" s="40"/>
      <c r="DI31" s="74"/>
      <c r="DJ31" s="152"/>
      <c r="DK31" s="152"/>
      <c r="DL31" s="152"/>
      <c r="DM31" s="152"/>
      <c r="DN31" s="152"/>
      <c r="DO31" s="136"/>
      <c r="DP31" s="267" t="str">
        <f t="shared" si="1"/>
        <v/>
      </c>
      <c r="DQ31" s="267" t="str">
        <f t="shared" si="2"/>
        <v/>
      </c>
      <c r="DR31" s="145"/>
      <c r="DS31" s="145"/>
      <c r="DT31" s="253"/>
    </row>
    <row r="32" spans="1:124" s="92" customFormat="1" ht="15.75" customHeight="1" x14ac:dyDescent="0.35">
      <c r="A32" s="118"/>
      <c r="B32" s="46"/>
      <c r="C32" s="243" t="str">
        <f t="shared" si="17"/>
        <v/>
      </c>
      <c r="D32" s="46"/>
      <c r="E32" s="4"/>
      <c r="F32" s="119"/>
      <c r="H32" s="120"/>
      <c r="I32" s="15"/>
      <c r="J32" s="121"/>
      <c r="K32" s="15"/>
      <c r="L32" s="121"/>
      <c r="M32" s="15"/>
      <c r="N32" s="121"/>
      <c r="O32" s="209">
        <f t="shared" si="3"/>
        <v>0</v>
      </c>
      <c r="P32" s="122"/>
      <c r="Q32" s="40"/>
      <c r="R32" s="123"/>
      <c r="S32" s="15"/>
      <c r="T32" s="121"/>
      <c r="U32" s="15"/>
      <c r="V32" s="121"/>
      <c r="W32" s="15"/>
      <c r="X32" s="122"/>
      <c r="Y32" s="40"/>
      <c r="Z32" s="123"/>
      <c r="AA32" s="15"/>
      <c r="AB32" s="121"/>
      <c r="AC32" s="15"/>
      <c r="AD32" s="121"/>
      <c r="AE32" s="15"/>
      <c r="AF32" s="122"/>
      <c r="AG32" s="40"/>
      <c r="AH32" s="123"/>
      <c r="AI32" s="209">
        <f t="shared" si="4"/>
        <v>0</v>
      </c>
      <c r="AJ32" s="121"/>
      <c r="AK32" s="209">
        <f t="shared" si="5"/>
        <v>0</v>
      </c>
      <c r="AL32" s="121"/>
      <c r="AM32" s="209">
        <f t="shared" si="0"/>
        <v>0</v>
      </c>
      <c r="AN32" s="122"/>
      <c r="AO32" s="40"/>
      <c r="AP32" s="123"/>
      <c r="AQ32" s="15"/>
      <c r="AR32" s="122"/>
      <c r="AS32" s="40"/>
      <c r="AT32" s="123"/>
      <c r="AU32" s="209">
        <f t="shared" si="6"/>
        <v>0</v>
      </c>
      <c r="AV32" s="121"/>
      <c r="AW32" s="209">
        <f t="shared" si="7"/>
        <v>0</v>
      </c>
      <c r="AX32" s="121"/>
      <c r="AY32" s="209">
        <f t="shared" si="8"/>
        <v>0</v>
      </c>
      <c r="AZ32" s="121"/>
      <c r="BA32" s="209">
        <f>(SUM(AI32,AK32,AM32)-AQ32)</f>
        <v>0</v>
      </c>
      <c r="BB32" s="119"/>
      <c r="BD32" s="120"/>
      <c r="BE32" s="13">
        <v>0</v>
      </c>
      <c r="BF32" s="124"/>
      <c r="BG32" s="13">
        <v>0</v>
      </c>
      <c r="BH32" s="124"/>
      <c r="BI32" s="13">
        <v>0</v>
      </c>
      <c r="BJ32" s="125"/>
      <c r="BK32" s="126"/>
      <c r="BL32" s="127"/>
      <c r="BM32" s="210">
        <f>$BE32*$I32</f>
        <v>0</v>
      </c>
      <c r="BN32" s="124"/>
      <c r="BO32" s="210">
        <f>$BG32*$K32</f>
        <v>0</v>
      </c>
      <c r="BP32" s="124"/>
      <c r="BQ32" s="210">
        <f>$BI32*$M32</f>
        <v>0</v>
      </c>
      <c r="BR32" s="119"/>
      <c r="BS32" s="46"/>
      <c r="BT32" s="130"/>
      <c r="BU32" s="257" t="s">
        <v>194</v>
      </c>
      <c r="BV32" s="258"/>
      <c r="BW32" s="270">
        <f>SUM(BW30+-BW18)</f>
        <v>0</v>
      </c>
      <c r="BX32" s="90"/>
      <c r="BY32" s="270">
        <f>SUM(BY30+-BY18)</f>
        <v>0</v>
      </c>
      <c r="BZ32" s="90"/>
      <c r="CA32" s="270">
        <f>SUM(CA30+-CA18)</f>
        <v>0</v>
      </c>
      <c r="CB32" s="90"/>
      <c r="CC32" s="259"/>
      <c r="CD32" s="159"/>
      <c r="CE32" s="46"/>
      <c r="CF32" s="120"/>
      <c r="CG32" s="18"/>
      <c r="CH32" s="18"/>
      <c r="CI32" s="18"/>
      <c r="CJ32" s="18"/>
      <c r="CK32" s="18"/>
      <c r="CL32" s="18"/>
      <c r="CM32" s="18"/>
      <c r="CO32" s="120"/>
      <c r="CP32" s="119"/>
      <c r="CQ32" s="46"/>
      <c r="CR32" s="130"/>
      <c r="CS32" s="209">
        <f t="shared" si="9"/>
        <v>0</v>
      </c>
      <c r="CT32" s="213">
        <f t="shared" si="9"/>
        <v>0</v>
      </c>
      <c r="CU32" s="209">
        <f t="shared" si="10"/>
        <v>0</v>
      </c>
      <c r="CV32" s="213">
        <f t="shared" si="10"/>
        <v>0</v>
      </c>
      <c r="CW32" s="214">
        <f t="shared" si="11"/>
        <v>0</v>
      </c>
      <c r="CX32" s="215">
        <f t="shared" si="11"/>
        <v>0</v>
      </c>
      <c r="CY32" s="141"/>
      <c r="CZ32" s="252"/>
      <c r="DA32" s="133"/>
      <c r="DB32" s="209">
        <f t="shared" si="12"/>
        <v>0</v>
      </c>
      <c r="DC32" s="131"/>
      <c r="DD32" s="209">
        <f t="shared" si="13"/>
        <v>0</v>
      </c>
      <c r="DE32" s="131"/>
      <c r="DF32" s="209">
        <f t="shared" si="14"/>
        <v>0</v>
      </c>
      <c r="DG32" s="134"/>
      <c r="DH32" s="40"/>
      <c r="DI32" s="130"/>
      <c r="DJ32" s="217">
        <f t="shared" si="15"/>
        <v>0</v>
      </c>
      <c r="DK32" s="135"/>
      <c r="DL32" s="217">
        <f t="shared" si="18"/>
        <v>0</v>
      </c>
      <c r="DM32" s="135"/>
      <c r="DN32" s="217">
        <f t="shared" si="16"/>
        <v>0</v>
      </c>
      <c r="DO32" s="136"/>
      <c r="DP32" s="267" t="str">
        <f t="shared" si="1"/>
        <v/>
      </c>
      <c r="DQ32" s="267" t="str">
        <f t="shared" si="2"/>
        <v/>
      </c>
      <c r="DR32" s="126"/>
      <c r="DS32" s="126"/>
      <c r="DT32" s="220">
        <f>SUM(DJ32:DN32)-SUM(BM32:BQ32)</f>
        <v>0</v>
      </c>
    </row>
    <row r="33" spans="1:124" ht="5.15" customHeight="1" x14ac:dyDescent="0.35">
      <c r="A33" s="115"/>
      <c r="B33" s="32"/>
      <c r="C33" s="273"/>
      <c r="D33" s="32"/>
      <c r="E33" s="32"/>
      <c r="F33" s="36"/>
      <c r="H33" s="29"/>
      <c r="I33" s="139"/>
      <c r="J33" s="139"/>
      <c r="K33" s="139"/>
      <c r="L33" s="139"/>
      <c r="M33" s="139"/>
      <c r="N33" s="139"/>
      <c r="O33" s="121"/>
      <c r="P33" s="140"/>
      <c r="Q33" s="141"/>
      <c r="R33" s="142"/>
      <c r="S33" s="139"/>
      <c r="T33" s="139"/>
      <c r="U33" s="139"/>
      <c r="V33" s="139"/>
      <c r="W33" s="139"/>
      <c r="X33" s="140"/>
      <c r="Y33" s="141"/>
      <c r="Z33" s="142"/>
      <c r="AA33" s="139"/>
      <c r="AB33" s="139"/>
      <c r="AC33" s="139"/>
      <c r="AD33" s="139"/>
      <c r="AE33" s="139"/>
      <c r="AF33" s="140"/>
      <c r="AG33" s="141"/>
      <c r="AH33" s="142"/>
      <c r="AI33" s="121"/>
      <c r="AJ33" s="139"/>
      <c r="AK33" s="121"/>
      <c r="AL33" s="139"/>
      <c r="AM33" s="121"/>
      <c r="AN33" s="140"/>
      <c r="AO33" s="141"/>
      <c r="AP33" s="142"/>
      <c r="AQ33" s="139"/>
      <c r="AR33" s="140"/>
      <c r="AS33" s="141"/>
      <c r="AT33" s="142"/>
      <c r="AU33" s="121"/>
      <c r="AV33" s="139"/>
      <c r="AW33" s="121"/>
      <c r="AX33" s="139"/>
      <c r="AY33" s="121"/>
      <c r="AZ33" s="139"/>
      <c r="BA33" s="121"/>
      <c r="BB33" s="36"/>
      <c r="BD33" s="29"/>
      <c r="BE33" s="143"/>
      <c r="BF33" s="143"/>
      <c r="BG33" s="143"/>
      <c r="BH33" s="143"/>
      <c r="BI33" s="143"/>
      <c r="BJ33" s="144"/>
      <c r="BK33" s="145"/>
      <c r="BL33" s="146"/>
      <c r="BM33" s="124"/>
      <c r="BN33" s="143"/>
      <c r="BO33" s="124"/>
      <c r="BP33" s="143"/>
      <c r="BQ33" s="124"/>
      <c r="BR33" s="36"/>
      <c r="BS33" s="32"/>
      <c r="BT33" s="29"/>
      <c r="BU33" s="34"/>
      <c r="BV33" s="34"/>
      <c r="BW33" s="34"/>
      <c r="BX33" s="34"/>
      <c r="BY33" s="34"/>
      <c r="BZ33" s="34"/>
      <c r="CA33" s="34"/>
      <c r="CB33" s="34"/>
      <c r="CC33" s="34"/>
      <c r="CD33" s="75"/>
      <c r="CE33" s="32"/>
      <c r="CF33" s="29"/>
      <c r="CO33" s="29"/>
      <c r="CP33" s="36"/>
      <c r="CQ33" s="32"/>
      <c r="CR33" s="74"/>
      <c r="CS33" s="149"/>
      <c r="CT33" s="149"/>
      <c r="CU33" s="149"/>
      <c r="CV33" s="149"/>
      <c r="CW33" s="149"/>
      <c r="CX33" s="134"/>
      <c r="CY33" s="141"/>
      <c r="CZ33" s="252"/>
      <c r="DA33" s="151"/>
      <c r="DB33" s="149"/>
      <c r="DC33" s="149"/>
      <c r="DD33" s="149"/>
      <c r="DE33" s="149"/>
      <c r="DF33" s="149"/>
      <c r="DG33" s="134"/>
      <c r="DH33" s="40"/>
      <c r="DI33" s="74"/>
      <c r="DJ33" s="152"/>
      <c r="DK33" s="152"/>
      <c r="DL33" s="152"/>
      <c r="DM33" s="152"/>
      <c r="DN33" s="152"/>
      <c r="DO33" s="136"/>
      <c r="DP33" s="267" t="str">
        <f t="shared" si="1"/>
        <v/>
      </c>
      <c r="DQ33" s="267" t="str">
        <f t="shared" si="2"/>
        <v/>
      </c>
      <c r="DR33" s="145"/>
      <c r="DS33" s="145"/>
      <c r="DT33" s="253"/>
    </row>
    <row r="34" spans="1:124" s="92" customFormat="1" ht="15.75" customHeight="1" x14ac:dyDescent="0.35">
      <c r="A34" s="118"/>
      <c r="B34" s="46"/>
      <c r="C34" s="243" t="str">
        <f t="shared" si="17"/>
        <v/>
      </c>
      <c r="D34" s="46"/>
      <c r="E34" s="4"/>
      <c r="F34" s="119"/>
      <c r="H34" s="120"/>
      <c r="I34" s="15"/>
      <c r="J34" s="121"/>
      <c r="K34" s="15"/>
      <c r="L34" s="121"/>
      <c r="M34" s="15"/>
      <c r="N34" s="121"/>
      <c r="O34" s="209">
        <f t="shared" si="3"/>
        <v>0</v>
      </c>
      <c r="P34" s="122"/>
      <c r="Q34" s="40"/>
      <c r="R34" s="123"/>
      <c r="S34" s="15"/>
      <c r="T34" s="121"/>
      <c r="U34" s="15"/>
      <c r="V34" s="121"/>
      <c r="W34" s="15"/>
      <c r="X34" s="122"/>
      <c r="Y34" s="40"/>
      <c r="Z34" s="123"/>
      <c r="AA34" s="15"/>
      <c r="AB34" s="121"/>
      <c r="AC34" s="15"/>
      <c r="AD34" s="121"/>
      <c r="AE34" s="15"/>
      <c r="AF34" s="122"/>
      <c r="AG34" s="40"/>
      <c r="AH34" s="123"/>
      <c r="AI34" s="209">
        <f t="shared" si="4"/>
        <v>0</v>
      </c>
      <c r="AJ34" s="121"/>
      <c r="AK34" s="209">
        <f t="shared" si="5"/>
        <v>0</v>
      </c>
      <c r="AL34" s="121"/>
      <c r="AM34" s="209">
        <f>M34-W34+AE34</f>
        <v>0</v>
      </c>
      <c r="AN34" s="122"/>
      <c r="AO34" s="40"/>
      <c r="AP34" s="123"/>
      <c r="AQ34" s="15"/>
      <c r="AR34" s="122"/>
      <c r="AS34" s="40"/>
      <c r="AT34" s="123"/>
      <c r="AU34" s="209">
        <f t="shared" si="6"/>
        <v>0</v>
      </c>
      <c r="AV34" s="121"/>
      <c r="AW34" s="209">
        <f t="shared" si="7"/>
        <v>0</v>
      </c>
      <c r="AX34" s="121"/>
      <c r="AY34" s="209">
        <f t="shared" si="8"/>
        <v>0</v>
      </c>
      <c r="AZ34" s="121"/>
      <c r="BA34" s="209">
        <f>(SUM(AI34,AK34,AM34)-AQ34)</f>
        <v>0</v>
      </c>
      <c r="BB34" s="119"/>
      <c r="BD34" s="120"/>
      <c r="BE34" s="13">
        <v>0</v>
      </c>
      <c r="BF34" s="124"/>
      <c r="BG34" s="13">
        <v>0</v>
      </c>
      <c r="BH34" s="124"/>
      <c r="BI34" s="13">
        <v>0</v>
      </c>
      <c r="BJ34" s="125"/>
      <c r="BK34" s="126"/>
      <c r="BL34" s="127"/>
      <c r="BM34" s="210">
        <f>$BE34*$I34</f>
        <v>0</v>
      </c>
      <c r="BN34" s="124"/>
      <c r="BO34" s="210">
        <f>$BG34*$K34</f>
        <v>0</v>
      </c>
      <c r="BP34" s="124"/>
      <c r="BQ34" s="210">
        <f>$BI34*$M34</f>
        <v>0</v>
      </c>
      <c r="BR34" s="119"/>
      <c r="BS34" s="46"/>
      <c r="BT34" s="120"/>
      <c r="BW34" s="93"/>
      <c r="BX34" s="93"/>
      <c r="BY34" s="93"/>
      <c r="BZ34" s="93"/>
      <c r="CA34" s="178"/>
      <c r="CB34" s="178"/>
      <c r="CD34" s="159"/>
      <c r="CE34" s="46"/>
      <c r="CF34" s="120"/>
      <c r="CG34" s="18"/>
      <c r="CH34" s="18"/>
      <c r="CI34" s="18"/>
      <c r="CJ34" s="18"/>
      <c r="CK34" s="18"/>
      <c r="CL34" s="18"/>
      <c r="CM34" s="18"/>
      <c r="CO34" s="120"/>
      <c r="CP34" s="119"/>
      <c r="CQ34" s="46"/>
      <c r="CR34" s="130"/>
      <c r="CS34" s="209">
        <f t="shared" si="9"/>
        <v>0</v>
      </c>
      <c r="CT34" s="213">
        <f t="shared" si="9"/>
        <v>0</v>
      </c>
      <c r="CU34" s="209">
        <f t="shared" si="10"/>
        <v>0</v>
      </c>
      <c r="CV34" s="213">
        <f t="shared" si="10"/>
        <v>0</v>
      </c>
      <c r="CW34" s="214">
        <f t="shared" si="11"/>
        <v>0</v>
      </c>
      <c r="CX34" s="215">
        <f t="shared" si="11"/>
        <v>0</v>
      </c>
      <c r="CY34" s="141"/>
      <c r="CZ34" s="252"/>
      <c r="DA34" s="133"/>
      <c r="DB34" s="209">
        <f t="shared" si="12"/>
        <v>0</v>
      </c>
      <c r="DC34" s="131"/>
      <c r="DD34" s="209">
        <f t="shared" si="13"/>
        <v>0</v>
      </c>
      <c r="DE34" s="131"/>
      <c r="DF34" s="209">
        <f t="shared" si="14"/>
        <v>0</v>
      </c>
      <c r="DG34" s="134"/>
      <c r="DH34" s="40"/>
      <c r="DI34" s="130"/>
      <c r="DJ34" s="217">
        <f t="shared" si="15"/>
        <v>0</v>
      </c>
      <c r="DK34" s="135"/>
      <c r="DL34" s="217">
        <f t="shared" si="18"/>
        <v>0</v>
      </c>
      <c r="DM34" s="135"/>
      <c r="DN34" s="217">
        <f t="shared" si="16"/>
        <v>0</v>
      </c>
      <c r="DO34" s="136"/>
      <c r="DP34" s="267" t="str">
        <f t="shared" si="1"/>
        <v/>
      </c>
      <c r="DQ34" s="267" t="str">
        <f t="shared" si="2"/>
        <v/>
      </c>
      <c r="DR34" s="126"/>
      <c r="DS34" s="126"/>
      <c r="DT34" s="220">
        <f>SUM(DJ34:DN34)-SUM(BM34:BQ34)</f>
        <v>0</v>
      </c>
    </row>
    <row r="35" spans="1:124" ht="5.15" customHeight="1" x14ac:dyDescent="0.35">
      <c r="A35" s="115"/>
      <c r="B35" s="32"/>
      <c r="C35" s="273"/>
      <c r="D35" s="32"/>
      <c r="E35" s="32"/>
      <c r="F35" s="36"/>
      <c r="H35" s="29"/>
      <c r="I35" s="139"/>
      <c r="J35" s="139"/>
      <c r="K35" s="139"/>
      <c r="L35" s="139"/>
      <c r="M35" s="139"/>
      <c r="N35" s="139"/>
      <c r="O35" s="121"/>
      <c r="P35" s="140"/>
      <c r="Q35" s="141"/>
      <c r="R35" s="142"/>
      <c r="S35" s="139"/>
      <c r="T35" s="139"/>
      <c r="U35" s="139"/>
      <c r="V35" s="139"/>
      <c r="W35" s="139"/>
      <c r="X35" s="140"/>
      <c r="Y35" s="141"/>
      <c r="Z35" s="142"/>
      <c r="AA35" s="139"/>
      <c r="AB35" s="139"/>
      <c r="AC35" s="139"/>
      <c r="AD35" s="139"/>
      <c r="AE35" s="139"/>
      <c r="AF35" s="140"/>
      <c r="AG35" s="141"/>
      <c r="AH35" s="142"/>
      <c r="AI35" s="121"/>
      <c r="AJ35" s="139"/>
      <c r="AK35" s="121"/>
      <c r="AL35" s="139"/>
      <c r="AM35" s="121"/>
      <c r="AN35" s="140"/>
      <c r="AO35" s="141"/>
      <c r="AP35" s="142"/>
      <c r="AQ35" s="139"/>
      <c r="AR35" s="140"/>
      <c r="AS35" s="141"/>
      <c r="AT35" s="142"/>
      <c r="AU35" s="121"/>
      <c r="AV35" s="139"/>
      <c r="AW35" s="121"/>
      <c r="AX35" s="139"/>
      <c r="AY35" s="121"/>
      <c r="AZ35" s="139"/>
      <c r="BA35" s="121"/>
      <c r="BB35" s="36"/>
      <c r="BD35" s="29"/>
      <c r="BE35" s="143"/>
      <c r="BF35" s="143"/>
      <c r="BG35" s="143"/>
      <c r="BH35" s="143"/>
      <c r="BI35" s="143"/>
      <c r="BJ35" s="144"/>
      <c r="BK35" s="145"/>
      <c r="BL35" s="146"/>
      <c r="BM35" s="124"/>
      <c r="BN35" s="143"/>
      <c r="BO35" s="124"/>
      <c r="BP35" s="143"/>
      <c r="BQ35" s="124"/>
      <c r="BR35" s="36"/>
      <c r="BS35" s="32"/>
      <c r="BT35" s="29"/>
      <c r="CD35" s="75"/>
      <c r="CE35" s="32"/>
      <c r="CF35" s="29"/>
      <c r="CO35" s="29"/>
      <c r="CP35" s="36"/>
      <c r="CQ35" s="32"/>
      <c r="CR35" s="74"/>
      <c r="CS35" s="149"/>
      <c r="CT35" s="149"/>
      <c r="CU35" s="149"/>
      <c r="CV35" s="149"/>
      <c r="CW35" s="149"/>
      <c r="CX35" s="134"/>
      <c r="CY35" s="141"/>
      <c r="CZ35" s="252"/>
      <c r="DA35" s="151"/>
      <c r="DB35" s="149"/>
      <c r="DC35" s="149"/>
      <c r="DD35" s="149"/>
      <c r="DE35" s="149"/>
      <c r="DF35" s="149"/>
      <c r="DG35" s="134"/>
      <c r="DH35" s="40"/>
      <c r="DI35" s="74"/>
      <c r="DJ35" s="152"/>
      <c r="DK35" s="152"/>
      <c r="DL35" s="152"/>
      <c r="DM35" s="152"/>
      <c r="DN35" s="152"/>
      <c r="DO35" s="136"/>
      <c r="DP35" s="267" t="str">
        <f t="shared" si="1"/>
        <v/>
      </c>
      <c r="DQ35" s="267" t="str">
        <f t="shared" si="2"/>
        <v/>
      </c>
      <c r="DR35" s="145"/>
      <c r="DS35" s="145"/>
      <c r="DT35" s="253"/>
    </row>
    <row r="36" spans="1:124" s="92" customFormat="1" x14ac:dyDescent="0.35">
      <c r="A36" s="118"/>
      <c r="B36" s="46"/>
      <c r="C36" s="243" t="str">
        <f t="shared" si="17"/>
        <v/>
      </c>
      <c r="D36" s="46"/>
      <c r="E36" s="4"/>
      <c r="F36" s="119"/>
      <c r="H36" s="120"/>
      <c r="I36" s="15"/>
      <c r="J36" s="121"/>
      <c r="K36" s="15"/>
      <c r="L36" s="121"/>
      <c r="M36" s="15"/>
      <c r="N36" s="121"/>
      <c r="O36" s="209">
        <f t="shared" si="3"/>
        <v>0</v>
      </c>
      <c r="P36" s="122"/>
      <c r="Q36" s="40"/>
      <c r="R36" s="123"/>
      <c r="S36" s="15"/>
      <c r="T36" s="121"/>
      <c r="U36" s="15"/>
      <c r="V36" s="121"/>
      <c r="W36" s="15"/>
      <c r="X36" s="122"/>
      <c r="Y36" s="40"/>
      <c r="Z36" s="123"/>
      <c r="AA36" s="15"/>
      <c r="AB36" s="121"/>
      <c r="AC36" s="15"/>
      <c r="AD36" s="121"/>
      <c r="AE36" s="15"/>
      <c r="AF36" s="122"/>
      <c r="AG36" s="40"/>
      <c r="AH36" s="123"/>
      <c r="AI36" s="209">
        <f t="shared" si="4"/>
        <v>0</v>
      </c>
      <c r="AJ36" s="121"/>
      <c r="AK36" s="209">
        <f t="shared" si="5"/>
        <v>0</v>
      </c>
      <c r="AL36" s="121"/>
      <c r="AM36" s="209">
        <f>M36-W36+AE36</f>
        <v>0</v>
      </c>
      <c r="AN36" s="122"/>
      <c r="AO36" s="40"/>
      <c r="AP36" s="123"/>
      <c r="AQ36" s="15"/>
      <c r="AR36" s="122"/>
      <c r="AS36" s="40"/>
      <c r="AT36" s="123"/>
      <c r="AU36" s="209">
        <f t="shared" si="6"/>
        <v>0</v>
      </c>
      <c r="AV36" s="121"/>
      <c r="AW36" s="209">
        <f t="shared" si="7"/>
        <v>0</v>
      </c>
      <c r="AX36" s="121"/>
      <c r="AY36" s="209">
        <f t="shared" si="8"/>
        <v>0</v>
      </c>
      <c r="AZ36" s="121"/>
      <c r="BA36" s="209">
        <f>(SUM(AI36,AK36,AM36)-AQ36)</f>
        <v>0</v>
      </c>
      <c r="BB36" s="119"/>
      <c r="BD36" s="120"/>
      <c r="BE36" s="13">
        <v>0</v>
      </c>
      <c r="BF36" s="124"/>
      <c r="BG36" s="13">
        <v>0</v>
      </c>
      <c r="BH36" s="124"/>
      <c r="BI36" s="13">
        <v>0</v>
      </c>
      <c r="BJ36" s="125"/>
      <c r="BK36" s="126"/>
      <c r="BL36" s="127"/>
      <c r="BM36" s="210">
        <f>$BE36*$I36</f>
        <v>0</v>
      </c>
      <c r="BN36" s="124"/>
      <c r="BO36" s="210">
        <f>$BG36*$K36</f>
        <v>0</v>
      </c>
      <c r="BP36" s="124"/>
      <c r="BQ36" s="210">
        <f>$BI36*$M36</f>
        <v>0</v>
      </c>
      <c r="BR36" s="119"/>
      <c r="BS36" s="46"/>
      <c r="BT36" s="120"/>
      <c r="CD36" s="159"/>
      <c r="CE36" s="46"/>
      <c r="CF36" s="130"/>
      <c r="CG36" s="18"/>
      <c r="CH36" s="18"/>
      <c r="CI36" s="18"/>
      <c r="CJ36" s="18"/>
      <c r="CK36" s="18"/>
      <c r="CL36" s="18"/>
      <c r="CM36" s="18"/>
      <c r="CO36" s="120"/>
      <c r="CP36" s="119"/>
      <c r="CQ36" s="46"/>
      <c r="CR36" s="130"/>
      <c r="CS36" s="209">
        <f t="shared" si="9"/>
        <v>0</v>
      </c>
      <c r="CT36" s="213">
        <f t="shared" si="9"/>
        <v>0</v>
      </c>
      <c r="CU36" s="209">
        <f t="shared" si="10"/>
        <v>0</v>
      </c>
      <c r="CV36" s="213">
        <f t="shared" si="10"/>
        <v>0</v>
      </c>
      <c r="CW36" s="214">
        <f t="shared" si="11"/>
        <v>0</v>
      </c>
      <c r="CX36" s="215">
        <f t="shared" si="11"/>
        <v>0</v>
      </c>
      <c r="CY36" s="141"/>
      <c r="CZ36" s="252"/>
      <c r="DA36" s="133"/>
      <c r="DB36" s="209">
        <f t="shared" si="12"/>
        <v>0</v>
      </c>
      <c r="DC36" s="131"/>
      <c r="DD36" s="209">
        <f t="shared" si="13"/>
        <v>0</v>
      </c>
      <c r="DE36" s="131"/>
      <c r="DF36" s="209">
        <f t="shared" si="14"/>
        <v>0</v>
      </c>
      <c r="DG36" s="134"/>
      <c r="DH36" s="40"/>
      <c r="DI36" s="130"/>
      <c r="DJ36" s="217">
        <f t="shared" si="15"/>
        <v>0</v>
      </c>
      <c r="DK36" s="135"/>
      <c r="DL36" s="217">
        <f t="shared" si="18"/>
        <v>0</v>
      </c>
      <c r="DM36" s="135"/>
      <c r="DN36" s="217">
        <f t="shared" si="16"/>
        <v>0</v>
      </c>
      <c r="DO36" s="136"/>
      <c r="DP36" s="267" t="str">
        <f t="shared" si="1"/>
        <v/>
      </c>
      <c r="DQ36" s="267" t="str">
        <f t="shared" si="2"/>
        <v/>
      </c>
      <c r="DR36" s="126"/>
      <c r="DS36" s="126"/>
      <c r="DT36" s="220">
        <f>SUM(DJ36:DN36)-SUM(BM36:BQ36)</f>
        <v>0</v>
      </c>
    </row>
    <row r="37" spans="1:124" ht="5.15" customHeight="1" x14ac:dyDescent="0.35">
      <c r="A37" s="115"/>
      <c r="B37" s="32"/>
      <c r="C37" s="273"/>
      <c r="D37" s="32"/>
      <c r="E37" s="32"/>
      <c r="F37" s="36"/>
      <c r="H37" s="29"/>
      <c r="I37" s="139"/>
      <c r="J37" s="139"/>
      <c r="K37" s="139"/>
      <c r="L37" s="139"/>
      <c r="M37" s="139"/>
      <c r="N37" s="139"/>
      <c r="O37" s="121"/>
      <c r="P37" s="140"/>
      <c r="Q37" s="141"/>
      <c r="R37" s="142"/>
      <c r="S37" s="139"/>
      <c r="T37" s="139"/>
      <c r="U37" s="139"/>
      <c r="V37" s="139"/>
      <c r="W37" s="139"/>
      <c r="X37" s="140"/>
      <c r="Y37" s="141"/>
      <c r="Z37" s="142"/>
      <c r="AA37" s="139"/>
      <c r="AB37" s="139"/>
      <c r="AC37" s="139"/>
      <c r="AD37" s="139"/>
      <c r="AE37" s="139"/>
      <c r="AF37" s="140"/>
      <c r="AG37" s="141"/>
      <c r="AH37" s="142"/>
      <c r="AI37" s="121"/>
      <c r="AJ37" s="139"/>
      <c r="AK37" s="121"/>
      <c r="AL37" s="139"/>
      <c r="AM37" s="121"/>
      <c r="AN37" s="140"/>
      <c r="AO37" s="141"/>
      <c r="AP37" s="142"/>
      <c r="AQ37" s="139"/>
      <c r="AR37" s="140"/>
      <c r="AS37" s="141"/>
      <c r="AT37" s="142"/>
      <c r="AU37" s="121"/>
      <c r="AV37" s="139"/>
      <c r="AW37" s="121"/>
      <c r="AX37" s="139"/>
      <c r="AY37" s="121"/>
      <c r="AZ37" s="139"/>
      <c r="BA37" s="121"/>
      <c r="BB37" s="36"/>
      <c r="BD37" s="29"/>
      <c r="BE37" s="143"/>
      <c r="BF37" s="143"/>
      <c r="BG37" s="143"/>
      <c r="BH37" s="143"/>
      <c r="BI37" s="143"/>
      <c r="BJ37" s="144"/>
      <c r="BK37" s="145"/>
      <c r="BL37" s="146"/>
      <c r="BM37" s="124"/>
      <c r="BN37" s="143"/>
      <c r="BO37" s="124"/>
      <c r="BP37" s="143"/>
      <c r="BQ37" s="124"/>
      <c r="BR37" s="36"/>
      <c r="BS37" s="32"/>
      <c r="BT37" s="29"/>
      <c r="CD37" s="75"/>
      <c r="CE37" s="32"/>
      <c r="CF37" s="74"/>
      <c r="CO37" s="29"/>
      <c r="CP37" s="36"/>
      <c r="CQ37" s="32"/>
      <c r="CR37" s="74"/>
      <c r="CS37" s="149"/>
      <c r="CT37" s="149"/>
      <c r="CU37" s="149"/>
      <c r="CV37" s="149"/>
      <c r="CW37" s="149"/>
      <c r="CX37" s="134"/>
      <c r="CY37" s="141"/>
      <c r="CZ37" s="252"/>
      <c r="DA37" s="151"/>
      <c r="DB37" s="149"/>
      <c r="DC37" s="149"/>
      <c r="DD37" s="149"/>
      <c r="DE37" s="149"/>
      <c r="DF37" s="149"/>
      <c r="DG37" s="134"/>
      <c r="DH37" s="40"/>
      <c r="DI37" s="74"/>
      <c r="DJ37" s="152"/>
      <c r="DK37" s="152"/>
      <c r="DL37" s="152"/>
      <c r="DM37" s="152"/>
      <c r="DN37" s="152"/>
      <c r="DO37" s="136"/>
      <c r="DP37" s="267" t="str">
        <f t="shared" si="1"/>
        <v/>
      </c>
      <c r="DQ37" s="267" t="str">
        <f t="shared" si="2"/>
        <v/>
      </c>
      <c r="DR37" s="145"/>
      <c r="DS37" s="145"/>
      <c r="DT37" s="253"/>
    </row>
    <row r="38" spans="1:124" s="92" customFormat="1" x14ac:dyDescent="0.35">
      <c r="A38" s="118"/>
      <c r="B38" s="46"/>
      <c r="C38" s="243" t="str">
        <f t="shared" si="17"/>
        <v/>
      </c>
      <c r="D38" s="46"/>
      <c r="E38" s="4"/>
      <c r="F38" s="119"/>
      <c r="H38" s="120"/>
      <c r="I38" s="15"/>
      <c r="J38" s="121"/>
      <c r="K38" s="15"/>
      <c r="L38" s="121"/>
      <c r="M38" s="15"/>
      <c r="N38" s="121"/>
      <c r="O38" s="209">
        <f t="shared" si="3"/>
        <v>0</v>
      </c>
      <c r="P38" s="122"/>
      <c r="Q38" s="40"/>
      <c r="R38" s="123"/>
      <c r="S38" s="15"/>
      <c r="T38" s="121"/>
      <c r="U38" s="15"/>
      <c r="V38" s="121"/>
      <c r="W38" s="15"/>
      <c r="X38" s="122"/>
      <c r="Y38" s="40"/>
      <c r="Z38" s="123"/>
      <c r="AA38" s="15"/>
      <c r="AB38" s="121"/>
      <c r="AC38" s="15"/>
      <c r="AD38" s="121"/>
      <c r="AE38" s="15"/>
      <c r="AF38" s="122"/>
      <c r="AG38" s="40"/>
      <c r="AH38" s="123"/>
      <c r="AI38" s="209">
        <f t="shared" si="4"/>
        <v>0</v>
      </c>
      <c r="AJ38" s="121"/>
      <c r="AK38" s="209">
        <f t="shared" si="5"/>
        <v>0</v>
      </c>
      <c r="AL38" s="121"/>
      <c r="AM38" s="209">
        <f>M38-W38+AE38</f>
        <v>0</v>
      </c>
      <c r="AN38" s="122"/>
      <c r="AO38" s="40"/>
      <c r="AP38" s="123"/>
      <c r="AQ38" s="15"/>
      <c r="AR38" s="122"/>
      <c r="AS38" s="40"/>
      <c r="AT38" s="123"/>
      <c r="AU38" s="209">
        <f t="shared" si="6"/>
        <v>0</v>
      </c>
      <c r="AV38" s="121"/>
      <c r="AW38" s="209">
        <f t="shared" si="7"/>
        <v>0</v>
      </c>
      <c r="AX38" s="121"/>
      <c r="AY38" s="209">
        <f t="shared" si="8"/>
        <v>0</v>
      </c>
      <c r="AZ38" s="121"/>
      <c r="BA38" s="209">
        <f>(SUM(AI38,AK38,AM38)-AQ38)</f>
        <v>0</v>
      </c>
      <c r="BB38" s="119"/>
      <c r="BD38" s="120"/>
      <c r="BE38" s="13">
        <v>0</v>
      </c>
      <c r="BF38" s="124"/>
      <c r="BG38" s="13">
        <v>0</v>
      </c>
      <c r="BH38" s="124"/>
      <c r="BI38" s="13">
        <v>0</v>
      </c>
      <c r="BJ38" s="125"/>
      <c r="BK38" s="126"/>
      <c r="BL38" s="127"/>
      <c r="BM38" s="210">
        <f>$BE38*$I38</f>
        <v>0</v>
      </c>
      <c r="BN38" s="124"/>
      <c r="BO38" s="210">
        <f>$BG38*$K38</f>
        <v>0</v>
      </c>
      <c r="BP38" s="124"/>
      <c r="BQ38" s="210">
        <f>$BI38*$M38</f>
        <v>0</v>
      </c>
      <c r="BR38" s="119"/>
      <c r="BS38" s="46"/>
      <c r="BT38" s="120"/>
      <c r="CD38" s="159"/>
      <c r="CE38" s="46"/>
      <c r="CF38" s="130"/>
      <c r="CG38" s="18"/>
      <c r="CH38" s="18"/>
      <c r="CI38" s="18"/>
      <c r="CJ38" s="18"/>
      <c r="CK38" s="18"/>
      <c r="CL38" s="18"/>
      <c r="CM38" s="18"/>
      <c r="CO38" s="120"/>
      <c r="CP38" s="119"/>
      <c r="CQ38" s="46"/>
      <c r="CR38" s="130"/>
      <c r="CS38" s="209">
        <f t="shared" si="9"/>
        <v>0</v>
      </c>
      <c r="CT38" s="213">
        <f t="shared" si="9"/>
        <v>0</v>
      </c>
      <c r="CU38" s="209">
        <f t="shared" si="10"/>
        <v>0</v>
      </c>
      <c r="CV38" s="213">
        <f t="shared" si="10"/>
        <v>0</v>
      </c>
      <c r="CW38" s="214">
        <f t="shared" si="11"/>
        <v>0</v>
      </c>
      <c r="CX38" s="215">
        <f t="shared" si="11"/>
        <v>0</v>
      </c>
      <c r="CY38" s="141"/>
      <c r="CZ38" s="252"/>
      <c r="DA38" s="133"/>
      <c r="DB38" s="209">
        <f t="shared" si="12"/>
        <v>0</v>
      </c>
      <c r="DC38" s="131"/>
      <c r="DD38" s="209">
        <f t="shared" si="13"/>
        <v>0</v>
      </c>
      <c r="DE38" s="131"/>
      <c r="DF38" s="209">
        <f t="shared" si="14"/>
        <v>0</v>
      </c>
      <c r="DG38" s="134"/>
      <c r="DH38" s="40"/>
      <c r="DI38" s="130"/>
      <c r="DJ38" s="217">
        <f t="shared" si="15"/>
        <v>0</v>
      </c>
      <c r="DK38" s="135"/>
      <c r="DL38" s="217">
        <f t="shared" si="18"/>
        <v>0</v>
      </c>
      <c r="DM38" s="135"/>
      <c r="DN38" s="217">
        <f t="shared" si="16"/>
        <v>0</v>
      </c>
      <c r="DO38" s="136"/>
      <c r="DP38" s="267" t="str">
        <f t="shared" si="1"/>
        <v/>
      </c>
      <c r="DQ38" s="267" t="str">
        <f t="shared" si="2"/>
        <v/>
      </c>
      <c r="DR38" s="126"/>
      <c r="DS38" s="126"/>
      <c r="DT38" s="220">
        <f>SUM(DJ38:DN38)-SUM(BM38:BQ38)</f>
        <v>0</v>
      </c>
    </row>
    <row r="39" spans="1:124" ht="5.15" customHeight="1" x14ac:dyDescent="0.35">
      <c r="A39" s="115"/>
      <c r="B39" s="32"/>
      <c r="C39" s="273"/>
      <c r="D39" s="32"/>
      <c r="E39" s="32"/>
      <c r="F39" s="36"/>
      <c r="H39" s="29"/>
      <c r="I39" s="139"/>
      <c r="J39" s="139"/>
      <c r="K39" s="139"/>
      <c r="L39" s="139"/>
      <c r="M39" s="139"/>
      <c r="N39" s="139"/>
      <c r="O39" s="121"/>
      <c r="P39" s="140"/>
      <c r="Q39" s="141"/>
      <c r="R39" s="142"/>
      <c r="S39" s="139"/>
      <c r="T39" s="139"/>
      <c r="U39" s="139"/>
      <c r="V39" s="139"/>
      <c r="W39" s="139"/>
      <c r="X39" s="140"/>
      <c r="Y39" s="141"/>
      <c r="Z39" s="142"/>
      <c r="AA39" s="139"/>
      <c r="AB39" s="139"/>
      <c r="AC39" s="139"/>
      <c r="AD39" s="139"/>
      <c r="AE39" s="139"/>
      <c r="AF39" s="140"/>
      <c r="AG39" s="141"/>
      <c r="AH39" s="142"/>
      <c r="AI39" s="121"/>
      <c r="AJ39" s="139"/>
      <c r="AK39" s="121"/>
      <c r="AL39" s="139"/>
      <c r="AM39" s="121"/>
      <c r="AN39" s="140"/>
      <c r="AO39" s="141"/>
      <c r="AP39" s="142"/>
      <c r="AQ39" s="139"/>
      <c r="AR39" s="140"/>
      <c r="AS39" s="141"/>
      <c r="AT39" s="142"/>
      <c r="AU39" s="121"/>
      <c r="AV39" s="139"/>
      <c r="AW39" s="121"/>
      <c r="AX39" s="139"/>
      <c r="AY39" s="121"/>
      <c r="AZ39" s="139"/>
      <c r="BA39" s="121"/>
      <c r="BB39" s="36"/>
      <c r="BD39" s="29"/>
      <c r="BE39" s="143"/>
      <c r="BF39" s="143"/>
      <c r="BG39" s="143"/>
      <c r="BH39" s="143"/>
      <c r="BI39" s="143"/>
      <c r="BJ39" s="144"/>
      <c r="BK39" s="145"/>
      <c r="BL39" s="146"/>
      <c r="BM39" s="124"/>
      <c r="BN39" s="143"/>
      <c r="BO39" s="124"/>
      <c r="BP39" s="143"/>
      <c r="BQ39" s="124"/>
      <c r="BR39" s="36"/>
      <c r="BS39" s="32"/>
      <c r="BT39" s="29"/>
      <c r="CD39" s="75"/>
      <c r="CE39" s="32"/>
      <c r="CF39" s="74"/>
      <c r="CO39" s="29"/>
      <c r="CP39" s="36"/>
      <c r="CQ39" s="32"/>
      <c r="CR39" s="74"/>
      <c r="CS39" s="149"/>
      <c r="CT39" s="149"/>
      <c r="CU39" s="149"/>
      <c r="CV39" s="149"/>
      <c r="CW39" s="149"/>
      <c r="CX39" s="134"/>
      <c r="CY39" s="141"/>
      <c r="CZ39" s="252"/>
      <c r="DA39" s="151"/>
      <c r="DB39" s="149"/>
      <c r="DC39" s="149"/>
      <c r="DD39" s="149"/>
      <c r="DE39" s="149"/>
      <c r="DF39" s="149"/>
      <c r="DG39" s="134"/>
      <c r="DH39" s="40"/>
      <c r="DI39" s="74"/>
      <c r="DJ39" s="152"/>
      <c r="DK39" s="152"/>
      <c r="DL39" s="152"/>
      <c r="DM39" s="152"/>
      <c r="DN39" s="152"/>
      <c r="DO39" s="136"/>
      <c r="DP39" s="267" t="str">
        <f t="shared" si="1"/>
        <v/>
      </c>
      <c r="DQ39" s="267" t="str">
        <f t="shared" si="2"/>
        <v/>
      </c>
      <c r="DR39" s="145"/>
      <c r="DS39" s="145"/>
      <c r="DT39" s="253"/>
    </row>
    <row r="40" spans="1:124" s="92" customFormat="1" x14ac:dyDescent="0.35">
      <c r="A40" s="118"/>
      <c r="B40" s="46"/>
      <c r="C40" s="243" t="str">
        <f t="shared" si="17"/>
        <v/>
      </c>
      <c r="D40" s="46"/>
      <c r="E40" s="4"/>
      <c r="F40" s="119"/>
      <c r="H40" s="120"/>
      <c r="I40" s="15"/>
      <c r="J40" s="121"/>
      <c r="K40" s="15"/>
      <c r="L40" s="121"/>
      <c r="M40" s="15"/>
      <c r="N40" s="121"/>
      <c r="O40" s="209">
        <f t="shared" si="3"/>
        <v>0</v>
      </c>
      <c r="P40" s="122"/>
      <c r="Q40" s="40"/>
      <c r="R40" s="123"/>
      <c r="S40" s="15"/>
      <c r="T40" s="121"/>
      <c r="U40" s="15"/>
      <c r="V40" s="121"/>
      <c r="W40" s="15"/>
      <c r="X40" s="122"/>
      <c r="Y40" s="40"/>
      <c r="Z40" s="123"/>
      <c r="AA40" s="15"/>
      <c r="AB40" s="121"/>
      <c r="AC40" s="15"/>
      <c r="AD40" s="121"/>
      <c r="AE40" s="15"/>
      <c r="AF40" s="122"/>
      <c r="AG40" s="40"/>
      <c r="AH40" s="123"/>
      <c r="AI40" s="209">
        <f t="shared" si="4"/>
        <v>0</v>
      </c>
      <c r="AJ40" s="121"/>
      <c r="AK40" s="209">
        <f t="shared" si="5"/>
        <v>0</v>
      </c>
      <c r="AL40" s="121"/>
      <c r="AM40" s="209">
        <f>M40-W40+AE40</f>
        <v>0</v>
      </c>
      <c r="AN40" s="122"/>
      <c r="AO40" s="40"/>
      <c r="AP40" s="123"/>
      <c r="AQ40" s="15"/>
      <c r="AR40" s="122"/>
      <c r="AS40" s="40"/>
      <c r="AT40" s="123"/>
      <c r="AU40" s="209">
        <f t="shared" si="6"/>
        <v>0</v>
      </c>
      <c r="AV40" s="121"/>
      <c r="AW40" s="209">
        <f t="shared" si="7"/>
        <v>0</v>
      </c>
      <c r="AX40" s="121"/>
      <c r="AY40" s="209">
        <f t="shared" si="8"/>
        <v>0</v>
      </c>
      <c r="AZ40" s="121"/>
      <c r="BA40" s="209">
        <f>(SUM(AI40,AK40,AM40)-AQ40)</f>
        <v>0</v>
      </c>
      <c r="BB40" s="119"/>
      <c r="BD40" s="120"/>
      <c r="BE40" s="13">
        <v>0</v>
      </c>
      <c r="BF40" s="124"/>
      <c r="BG40" s="13">
        <v>0</v>
      </c>
      <c r="BH40" s="124"/>
      <c r="BI40" s="13">
        <v>0</v>
      </c>
      <c r="BJ40" s="125"/>
      <c r="BK40" s="126"/>
      <c r="BL40" s="127"/>
      <c r="BM40" s="210">
        <f>$BE40*$I40</f>
        <v>0</v>
      </c>
      <c r="BN40" s="124"/>
      <c r="BO40" s="210">
        <f>$BG40*$K40</f>
        <v>0</v>
      </c>
      <c r="BP40" s="124"/>
      <c r="BQ40" s="210">
        <f>$BI40*$M40</f>
        <v>0</v>
      </c>
      <c r="BR40" s="119"/>
      <c r="BS40" s="46"/>
      <c r="BT40" s="120"/>
      <c r="CD40" s="159"/>
      <c r="CE40" s="46"/>
      <c r="CF40" s="130"/>
      <c r="CG40" s="18"/>
      <c r="CH40" s="18"/>
      <c r="CI40" s="18"/>
      <c r="CJ40" s="18"/>
      <c r="CK40" s="18"/>
      <c r="CL40" s="18"/>
      <c r="CM40" s="18"/>
      <c r="CO40" s="120"/>
      <c r="CP40" s="119"/>
      <c r="CQ40" s="46"/>
      <c r="CR40" s="130"/>
      <c r="CS40" s="209">
        <f t="shared" ref="CS40:CT58" si="19">IF($AU40=0,0,ROUND(($BW$32*($AU40/$AU$218)),0))</f>
        <v>0</v>
      </c>
      <c r="CT40" s="213">
        <f t="shared" si="19"/>
        <v>0</v>
      </c>
      <c r="CU40" s="209">
        <f t="shared" ref="CU40:CV58" si="20">IF($AW40=0,0,ROUND(($BY$32*($AW40/$AW$218)),0))</f>
        <v>0</v>
      </c>
      <c r="CV40" s="213">
        <f t="shared" si="20"/>
        <v>0</v>
      </c>
      <c r="CW40" s="214">
        <f t="shared" ref="CW40:CX58" si="21">IF($AY40=0,0,ROUND(($CA$32*($AY40/$AY$218)),0))</f>
        <v>0</v>
      </c>
      <c r="CX40" s="215">
        <f t="shared" si="21"/>
        <v>0</v>
      </c>
      <c r="CY40" s="141"/>
      <c r="CZ40" s="252"/>
      <c r="DA40" s="133"/>
      <c r="DB40" s="209">
        <f t="shared" si="12"/>
        <v>0</v>
      </c>
      <c r="DC40" s="131"/>
      <c r="DD40" s="209">
        <f t="shared" si="13"/>
        <v>0</v>
      </c>
      <c r="DE40" s="131"/>
      <c r="DF40" s="209">
        <f t="shared" si="14"/>
        <v>0</v>
      </c>
      <c r="DG40" s="134"/>
      <c r="DH40" s="40"/>
      <c r="DI40" s="130"/>
      <c r="DJ40" s="217">
        <f t="shared" si="15"/>
        <v>0</v>
      </c>
      <c r="DK40" s="135"/>
      <c r="DL40" s="217">
        <f t="shared" si="18"/>
        <v>0</v>
      </c>
      <c r="DM40" s="135"/>
      <c r="DN40" s="217">
        <f t="shared" si="16"/>
        <v>0</v>
      </c>
      <c r="DO40" s="136"/>
      <c r="DP40" s="267" t="str">
        <f t="shared" si="1"/>
        <v/>
      </c>
      <c r="DQ40" s="267" t="str">
        <f t="shared" si="2"/>
        <v/>
      </c>
      <c r="DR40" s="126"/>
      <c r="DS40" s="126"/>
      <c r="DT40" s="220">
        <f>SUM(DJ40:DN40)-SUM(BM40:BQ40)</f>
        <v>0</v>
      </c>
    </row>
    <row r="41" spans="1:124" ht="5.15" customHeight="1" x14ac:dyDescent="0.35">
      <c r="A41" s="115"/>
      <c r="B41" s="32"/>
      <c r="C41" s="273"/>
      <c r="D41" s="32"/>
      <c r="E41" s="32"/>
      <c r="F41" s="36"/>
      <c r="H41" s="29"/>
      <c r="I41" s="139"/>
      <c r="J41" s="139"/>
      <c r="K41" s="139"/>
      <c r="L41" s="139"/>
      <c r="M41" s="139"/>
      <c r="N41" s="139"/>
      <c r="O41" s="121"/>
      <c r="P41" s="140"/>
      <c r="Q41" s="141"/>
      <c r="R41" s="142"/>
      <c r="S41" s="139"/>
      <c r="T41" s="139"/>
      <c r="U41" s="139"/>
      <c r="V41" s="139"/>
      <c r="W41" s="139"/>
      <c r="X41" s="140"/>
      <c r="Y41" s="141"/>
      <c r="Z41" s="142"/>
      <c r="AA41" s="139"/>
      <c r="AB41" s="139"/>
      <c r="AC41" s="139"/>
      <c r="AD41" s="139"/>
      <c r="AE41" s="139"/>
      <c r="AF41" s="140"/>
      <c r="AG41" s="141"/>
      <c r="AH41" s="142"/>
      <c r="AI41" s="121"/>
      <c r="AJ41" s="139"/>
      <c r="AK41" s="121"/>
      <c r="AL41" s="139"/>
      <c r="AM41" s="121"/>
      <c r="AN41" s="140"/>
      <c r="AO41" s="141"/>
      <c r="AP41" s="142"/>
      <c r="AQ41" s="139"/>
      <c r="AR41" s="140"/>
      <c r="AS41" s="141"/>
      <c r="AT41" s="142"/>
      <c r="AU41" s="121"/>
      <c r="AV41" s="139"/>
      <c r="AW41" s="121"/>
      <c r="AX41" s="139"/>
      <c r="AY41" s="121"/>
      <c r="AZ41" s="139"/>
      <c r="BA41" s="121"/>
      <c r="BB41" s="36"/>
      <c r="BD41" s="29"/>
      <c r="BE41" s="143"/>
      <c r="BF41" s="143"/>
      <c r="BG41" s="143"/>
      <c r="BH41" s="143"/>
      <c r="BI41" s="143"/>
      <c r="BJ41" s="144"/>
      <c r="BK41" s="145"/>
      <c r="BL41" s="146"/>
      <c r="BM41" s="124"/>
      <c r="BN41" s="143"/>
      <c r="BO41" s="124"/>
      <c r="BP41" s="143"/>
      <c r="BQ41" s="124"/>
      <c r="BR41" s="36"/>
      <c r="BS41" s="32"/>
      <c r="BT41" s="29"/>
      <c r="CD41" s="75"/>
      <c r="CE41" s="32"/>
      <c r="CF41" s="74"/>
      <c r="CO41" s="29"/>
      <c r="CP41" s="36"/>
      <c r="CQ41" s="32"/>
      <c r="CR41" s="74"/>
      <c r="CS41" s="149"/>
      <c r="CT41" s="149"/>
      <c r="CU41" s="149"/>
      <c r="CV41" s="149"/>
      <c r="CW41" s="149"/>
      <c r="CX41" s="134"/>
      <c r="CY41" s="141"/>
      <c r="CZ41" s="252"/>
      <c r="DA41" s="151"/>
      <c r="DB41" s="149"/>
      <c r="DC41" s="149"/>
      <c r="DD41" s="149"/>
      <c r="DE41" s="149"/>
      <c r="DF41" s="149"/>
      <c r="DG41" s="134"/>
      <c r="DH41" s="40"/>
      <c r="DI41" s="74"/>
      <c r="DJ41" s="152"/>
      <c r="DK41" s="152"/>
      <c r="DL41" s="152"/>
      <c r="DM41" s="152"/>
      <c r="DN41" s="152"/>
      <c r="DO41" s="136"/>
      <c r="DP41" s="267" t="str">
        <f t="shared" si="1"/>
        <v/>
      </c>
      <c r="DQ41" s="267" t="str">
        <f t="shared" si="2"/>
        <v/>
      </c>
      <c r="DR41" s="145"/>
      <c r="DS41" s="145"/>
      <c r="DT41" s="253"/>
    </row>
    <row r="42" spans="1:124" s="92" customFormat="1" x14ac:dyDescent="0.35">
      <c r="A42" s="118"/>
      <c r="B42" s="46"/>
      <c r="C42" s="243" t="str">
        <f t="shared" si="17"/>
        <v/>
      </c>
      <c r="D42" s="46"/>
      <c r="E42" s="4"/>
      <c r="F42" s="119"/>
      <c r="H42" s="120"/>
      <c r="I42" s="15"/>
      <c r="J42" s="121"/>
      <c r="K42" s="15"/>
      <c r="L42" s="121"/>
      <c r="M42" s="15"/>
      <c r="N42" s="121"/>
      <c r="O42" s="209">
        <f t="shared" si="3"/>
        <v>0</v>
      </c>
      <c r="P42" s="122"/>
      <c r="Q42" s="40"/>
      <c r="R42" s="123"/>
      <c r="S42" s="15"/>
      <c r="T42" s="121"/>
      <c r="U42" s="15"/>
      <c r="V42" s="121"/>
      <c r="W42" s="15"/>
      <c r="X42" s="122"/>
      <c r="Y42" s="40"/>
      <c r="Z42" s="123"/>
      <c r="AA42" s="15"/>
      <c r="AB42" s="121"/>
      <c r="AC42" s="15"/>
      <c r="AD42" s="121"/>
      <c r="AE42" s="15"/>
      <c r="AF42" s="122"/>
      <c r="AG42" s="40"/>
      <c r="AH42" s="123"/>
      <c r="AI42" s="209">
        <f t="shared" si="4"/>
        <v>0</v>
      </c>
      <c r="AJ42" s="121"/>
      <c r="AK42" s="209">
        <f t="shared" si="5"/>
        <v>0</v>
      </c>
      <c r="AL42" s="121"/>
      <c r="AM42" s="209">
        <f>M42-W42+AE42</f>
        <v>0</v>
      </c>
      <c r="AN42" s="122"/>
      <c r="AO42" s="40"/>
      <c r="AP42" s="123"/>
      <c r="AQ42" s="15"/>
      <c r="AR42" s="122"/>
      <c r="AS42" s="40"/>
      <c r="AT42" s="123"/>
      <c r="AU42" s="209">
        <f t="shared" si="6"/>
        <v>0</v>
      </c>
      <c r="AV42" s="121"/>
      <c r="AW42" s="209">
        <f t="shared" si="7"/>
        <v>0</v>
      </c>
      <c r="AX42" s="121"/>
      <c r="AY42" s="209">
        <f t="shared" si="8"/>
        <v>0</v>
      </c>
      <c r="AZ42" s="121"/>
      <c r="BA42" s="209">
        <f>(SUM(AI42,AK42,AM42)-AQ42)</f>
        <v>0</v>
      </c>
      <c r="BB42" s="119"/>
      <c r="BD42" s="120"/>
      <c r="BE42" s="13">
        <v>0</v>
      </c>
      <c r="BF42" s="124"/>
      <c r="BG42" s="13">
        <v>0</v>
      </c>
      <c r="BH42" s="124"/>
      <c r="BI42" s="13">
        <v>0</v>
      </c>
      <c r="BJ42" s="125"/>
      <c r="BK42" s="126"/>
      <c r="BL42" s="127"/>
      <c r="BM42" s="210">
        <f>$BE42*$I42</f>
        <v>0</v>
      </c>
      <c r="BN42" s="124"/>
      <c r="BO42" s="210">
        <f>$BG42*$K42</f>
        <v>0</v>
      </c>
      <c r="BP42" s="124"/>
      <c r="BQ42" s="210">
        <f>$BI42*$M42</f>
        <v>0</v>
      </c>
      <c r="BR42" s="119"/>
      <c r="BS42" s="46"/>
      <c r="BT42" s="120"/>
      <c r="CD42" s="159"/>
      <c r="CE42" s="46"/>
      <c r="CF42" s="130"/>
      <c r="CG42" s="18"/>
      <c r="CH42" s="18"/>
      <c r="CI42" s="18"/>
      <c r="CJ42" s="18"/>
      <c r="CK42" s="18"/>
      <c r="CL42" s="18"/>
      <c r="CM42" s="18"/>
      <c r="CO42" s="120"/>
      <c r="CP42" s="119"/>
      <c r="CQ42" s="46"/>
      <c r="CR42" s="130"/>
      <c r="CS42" s="209">
        <f t="shared" si="19"/>
        <v>0</v>
      </c>
      <c r="CT42" s="213">
        <f t="shared" si="19"/>
        <v>0</v>
      </c>
      <c r="CU42" s="209">
        <f t="shared" si="20"/>
        <v>0</v>
      </c>
      <c r="CV42" s="213">
        <f t="shared" si="20"/>
        <v>0</v>
      </c>
      <c r="CW42" s="214">
        <f t="shared" si="21"/>
        <v>0</v>
      </c>
      <c r="CX42" s="215">
        <f t="shared" si="21"/>
        <v>0</v>
      </c>
      <c r="CY42" s="141"/>
      <c r="CZ42" s="252"/>
      <c r="DA42" s="133"/>
      <c r="DB42" s="209">
        <f t="shared" si="12"/>
        <v>0</v>
      </c>
      <c r="DC42" s="131"/>
      <c r="DD42" s="209">
        <f t="shared" si="13"/>
        <v>0</v>
      </c>
      <c r="DE42" s="131"/>
      <c r="DF42" s="209">
        <f t="shared" si="14"/>
        <v>0</v>
      </c>
      <c r="DG42" s="134"/>
      <c r="DH42" s="40"/>
      <c r="DI42" s="130"/>
      <c r="DJ42" s="217">
        <f t="shared" si="15"/>
        <v>0</v>
      </c>
      <c r="DK42" s="135"/>
      <c r="DL42" s="217">
        <f t="shared" si="18"/>
        <v>0</v>
      </c>
      <c r="DM42" s="135"/>
      <c r="DN42" s="217">
        <f t="shared" si="16"/>
        <v>0</v>
      </c>
      <c r="DO42" s="136"/>
      <c r="DP42" s="267" t="str">
        <f t="shared" si="1"/>
        <v/>
      </c>
      <c r="DQ42" s="267" t="str">
        <f t="shared" si="2"/>
        <v/>
      </c>
      <c r="DR42" s="126"/>
      <c r="DS42" s="126"/>
      <c r="DT42" s="220">
        <f>SUM(DJ42:DN42)-SUM(BM42:BQ42)</f>
        <v>0</v>
      </c>
    </row>
    <row r="43" spans="1:124" ht="5.15" customHeight="1" x14ac:dyDescent="0.35">
      <c r="A43" s="115"/>
      <c r="B43" s="32"/>
      <c r="C43" s="273"/>
      <c r="D43" s="32"/>
      <c r="E43" s="32"/>
      <c r="F43" s="36"/>
      <c r="H43" s="29"/>
      <c r="I43" s="139"/>
      <c r="J43" s="139"/>
      <c r="K43" s="139"/>
      <c r="L43" s="139"/>
      <c r="M43" s="139"/>
      <c r="N43" s="139"/>
      <c r="O43" s="121"/>
      <c r="P43" s="140"/>
      <c r="Q43" s="141"/>
      <c r="R43" s="142"/>
      <c r="S43" s="139"/>
      <c r="T43" s="139"/>
      <c r="U43" s="139"/>
      <c r="V43" s="139"/>
      <c r="W43" s="139"/>
      <c r="X43" s="140"/>
      <c r="Y43" s="141"/>
      <c r="Z43" s="142"/>
      <c r="AA43" s="139"/>
      <c r="AB43" s="139"/>
      <c r="AC43" s="139"/>
      <c r="AD43" s="139"/>
      <c r="AE43" s="139"/>
      <c r="AF43" s="140"/>
      <c r="AG43" s="141"/>
      <c r="AH43" s="142"/>
      <c r="AI43" s="121"/>
      <c r="AJ43" s="139"/>
      <c r="AK43" s="121"/>
      <c r="AL43" s="139"/>
      <c r="AM43" s="121"/>
      <c r="AN43" s="140"/>
      <c r="AO43" s="141"/>
      <c r="AP43" s="142"/>
      <c r="AQ43" s="139"/>
      <c r="AR43" s="140"/>
      <c r="AS43" s="141"/>
      <c r="AT43" s="142"/>
      <c r="AU43" s="121"/>
      <c r="AV43" s="139"/>
      <c r="AW43" s="121"/>
      <c r="AX43" s="139"/>
      <c r="AY43" s="121"/>
      <c r="AZ43" s="139"/>
      <c r="BA43" s="121"/>
      <c r="BB43" s="36"/>
      <c r="BD43" s="29"/>
      <c r="BE43" s="143"/>
      <c r="BF43" s="143"/>
      <c r="BG43" s="143"/>
      <c r="BH43" s="143"/>
      <c r="BI43" s="143"/>
      <c r="BJ43" s="144"/>
      <c r="BK43" s="145"/>
      <c r="BL43" s="146"/>
      <c r="BM43" s="124"/>
      <c r="BN43" s="143"/>
      <c r="BO43" s="124"/>
      <c r="BP43" s="143"/>
      <c r="BQ43" s="124"/>
      <c r="BR43" s="36"/>
      <c r="BS43" s="32"/>
      <c r="BT43" s="29"/>
      <c r="CD43" s="75"/>
      <c r="CE43" s="32"/>
      <c r="CF43" s="74"/>
      <c r="CO43" s="29"/>
      <c r="CP43" s="36"/>
      <c r="CQ43" s="32"/>
      <c r="CR43" s="74"/>
      <c r="CS43" s="149"/>
      <c r="CT43" s="149"/>
      <c r="CU43" s="149"/>
      <c r="CV43" s="149"/>
      <c r="CW43" s="149"/>
      <c r="CX43" s="134"/>
      <c r="CY43" s="141"/>
      <c r="CZ43" s="252"/>
      <c r="DA43" s="151"/>
      <c r="DB43" s="149"/>
      <c r="DC43" s="149"/>
      <c r="DD43" s="149"/>
      <c r="DE43" s="149"/>
      <c r="DF43" s="149"/>
      <c r="DG43" s="134"/>
      <c r="DH43" s="40"/>
      <c r="DI43" s="74"/>
      <c r="DJ43" s="152"/>
      <c r="DK43" s="152"/>
      <c r="DL43" s="152"/>
      <c r="DM43" s="152"/>
      <c r="DN43" s="152"/>
      <c r="DO43" s="136"/>
      <c r="DP43" s="267" t="str">
        <f t="shared" si="1"/>
        <v/>
      </c>
      <c r="DQ43" s="267" t="str">
        <f t="shared" si="2"/>
        <v/>
      </c>
      <c r="DR43" s="145"/>
      <c r="DS43" s="145"/>
      <c r="DT43" s="253"/>
    </row>
    <row r="44" spans="1:124" s="92" customFormat="1" x14ac:dyDescent="0.35">
      <c r="A44" s="118"/>
      <c r="B44" s="46"/>
      <c r="C44" s="243" t="str">
        <f t="shared" si="17"/>
        <v/>
      </c>
      <c r="D44" s="46"/>
      <c r="E44" s="4"/>
      <c r="F44" s="119"/>
      <c r="H44" s="120"/>
      <c r="I44" s="15"/>
      <c r="J44" s="121"/>
      <c r="K44" s="15"/>
      <c r="L44" s="121"/>
      <c r="M44" s="15"/>
      <c r="N44" s="121"/>
      <c r="O44" s="209">
        <f t="shared" si="3"/>
        <v>0</v>
      </c>
      <c r="P44" s="122"/>
      <c r="Q44" s="40"/>
      <c r="R44" s="123"/>
      <c r="S44" s="15"/>
      <c r="T44" s="121"/>
      <c r="U44" s="15"/>
      <c r="V44" s="121"/>
      <c r="W44" s="15"/>
      <c r="X44" s="122"/>
      <c r="Y44" s="40"/>
      <c r="Z44" s="123"/>
      <c r="AA44" s="15"/>
      <c r="AB44" s="121"/>
      <c r="AC44" s="15"/>
      <c r="AD44" s="121"/>
      <c r="AE44" s="15"/>
      <c r="AF44" s="122"/>
      <c r="AG44" s="40"/>
      <c r="AH44" s="123"/>
      <c r="AI44" s="209">
        <f t="shared" si="4"/>
        <v>0</v>
      </c>
      <c r="AJ44" s="121"/>
      <c r="AK44" s="209">
        <f t="shared" si="5"/>
        <v>0</v>
      </c>
      <c r="AL44" s="121"/>
      <c r="AM44" s="209">
        <f>M44-W44+AE44</f>
        <v>0</v>
      </c>
      <c r="AN44" s="122"/>
      <c r="AO44" s="40"/>
      <c r="AP44" s="123"/>
      <c r="AQ44" s="15"/>
      <c r="AR44" s="122"/>
      <c r="AS44" s="40"/>
      <c r="AT44" s="123"/>
      <c r="AU44" s="209">
        <f t="shared" si="6"/>
        <v>0</v>
      </c>
      <c r="AV44" s="121"/>
      <c r="AW44" s="209">
        <f t="shared" si="7"/>
        <v>0</v>
      </c>
      <c r="AX44" s="121"/>
      <c r="AY44" s="209">
        <f t="shared" si="8"/>
        <v>0</v>
      </c>
      <c r="AZ44" s="121"/>
      <c r="BA44" s="209">
        <f>(SUM(AI44,AK44,AM44)-AQ44)</f>
        <v>0</v>
      </c>
      <c r="BB44" s="119"/>
      <c r="BD44" s="120"/>
      <c r="BE44" s="13">
        <v>0</v>
      </c>
      <c r="BF44" s="124"/>
      <c r="BG44" s="13">
        <v>0</v>
      </c>
      <c r="BH44" s="124"/>
      <c r="BI44" s="13">
        <v>0</v>
      </c>
      <c r="BJ44" s="125"/>
      <c r="BK44" s="126"/>
      <c r="BL44" s="127"/>
      <c r="BM44" s="210">
        <f>$BE44*$I44</f>
        <v>0</v>
      </c>
      <c r="BN44" s="124"/>
      <c r="BO44" s="210">
        <f>$BG44*$K44</f>
        <v>0</v>
      </c>
      <c r="BP44" s="124"/>
      <c r="BQ44" s="210">
        <f>$BI44*$M44</f>
        <v>0</v>
      </c>
      <c r="BR44" s="119"/>
      <c r="BS44" s="46"/>
      <c r="BT44" s="120"/>
      <c r="CD44" s="159"/>
      <c r="CE44" s="46"/>
      <c r="CF44" s="130"/>
      <c r="CG44" s="18"/>
      <c r="CH44" s="18"/>
      <c r="CI44" s="18"/>
      <c r="CJ44" s="18"/>
      <c r="CK44" s="18"/>
      <c r="CL44" s="18"/>
      <c r="CM44" s="18"/>
      <c r="CO44" s="120"/>
      <c r="CP44" s="119"/>
      <c r="CQ44" s="46"/>
      <c r="CR44" s="130"/>
      <c r="CS44" s="209">
        <f t="shared" si="19"/>
        <v>0</v>
      </c>
      <c r="CT44" s="213">
        <f t="shared" si="19"/>
        <v>0</v>
      </c>
      <c r="CU44" s="209">
        <f t="shared" si="20"/>
        <v>0</v>
      </c>
      <c r="CV44" s="213">
        <f t="shared" si="20"/>
        <v>0</v>
      </c>
      <c r="CW44" s="214">
        <f t="shared" si="21"/>
        <v>0</v>
      </c>
      <c r="CX44" s="215">
        <f t="shared" si="21"/>
        <v>0</v>
      </c>
      <c r="CY44" s="141"/>
      <c r="CZ44" s="252"/>
      <c r="DA44" s="133"/>
      <c r="DB44" s="209">
        <f t="shared" si="12"/>
        <v>0</v>
      </c>
      <c r="DC44" s="131"/>
      <c r="DD44" s="209">
        <f t="shared" si="13"/>
        <v>0</v>
      </c>
      <c r="DE44" s="131"/>
      <c r="DF44" s="209">
        <f t="shared" si="14"/>
        <v>0</v>
      </c>
      <c r="DG44" s="134"/>
      <c r="DH44" s="40"/>
      <c r="DI44" s="130"/>
      <c r="DJ44" s="217">
        <f t="shared" si="15"/>
        <v>0</v>
      </c>
      <c r="DK44" s="135"/>
      <c r="DL44" s="217">
        <f t="shared" si="18"/>
        <v>0</v>
      </c>
      <c r="DM44" s="135"/>
      <c r="DN44" s="217">
        <f t="shared" si="16"/>
        <v>0</v>
      </c>
      <c r="DO44" s="136"/>
      <c r="DP44" s="267" t="str">
        <f t="shared" si="1"/>
        <v/>
      </c>
      <c r="DQ44" s="267" t="str">
        <f t="shared" si="2"/>
        <v/>
      </c>
      <c r="DR44" s="126"/>
      <c r="DS44" s="126"/>
      <c r="DT44" s="220">
        <f>SUM(DJ44:DN44)-SUM(BM44:BQ44)</f>
        <v>0</v>
      </c>
    </row>
    <row r="45" spans="1:124" ht="5.15" customHeight="1" x14ac:dyDescent="0.35">
      <c r="A45" s="115"/>
      <c r="B45" s="32"/>
      <c r="C45" s="273"/>
      <c r="D45" s="32"/>
      <c r="E45" s="32"/>
      <c r="F45" s="36"/>
      <c r="H45" s="29"/>
      <c r="I45" s="139"/>
      <c r="J45" s="139"/>
      <c r="K45" s="139"/>
      <c r="L45" s="139"/>
      <c r="M45" s="139"/>
      <c r="N45" s="139"/>
      <c r="O45" s="121"/>
      <c r="P45" s="140"/>
      <c r="Q45" s="141"/>
      <c r="R45" s="142"/>
      <c r="S45" s="139"/>
      <c r="T45" s="139"/>
      <c r="U45" s="139"/>
      <c r="V45" s="139"/>
      <c r="W45" s="139"/>
      <c r="X45" s="140"/>
      <c r="Y45" s="141"/>
      <c r="Z45" s="142"/>
      <c r="AA45" s="139"/>
      <c r="AB45" s="139"/>
      <c r="AC45" s="139"/>
      <c r="AD45" s="139"/>
      <c r="AE45" s="139"/>
      <c r="AF45" s="140"/>
      <c r="AG45" s="141"/>
      <c r="AH45" s="142"/>
      <c r="AI45" s="121"/>
      <c r="AJ45" s="139"/>
      <c r="AK45" s="121"/>
      <c r="AL45" s="139"/>
      <c r="AM45" s="121"/>
      <c r="AN45" s="140"/>
      <c r="AO45" s="141"/>
      <c r="AP45" s="142"/>
      <c r="AQ45" s="139"/>
      <c r="AR45" s="140"/>
      <c r="AS45" s="141"/>
      <c r="AT45" s="142"/>
      <c r="AU45" s="121"/>
      <c r="AV45" s="139"/>
      <c r="AW45" s="121"/>
      <c r="AX45" s="139"/>
      <c r="AY45" s="121"/>
      <c r="AZ45" s="139"/>
      <c r="BA45" s="121"/>
      <c r="BB45" s="36"/>
      <c r="BD45" s="29"/>
      <c r="BE45" s="143"/>
      <c r="BF45" s="143"/>
      <c r="BG45" s="143"/>
      <c r="BH45" s="143"/>
      <c r="BI45" s="143"/>
      <c r="BJ45" s="144"/>
      <c r="BK45" s="145"/>
      <c r="BL45" s="146"/>
      <c r="BM45" s="124"/>
      <c r="BN45" s="143"/>
      <c r="BO45" s="124"/>
      <c r="BP45" s="143"/>
      <c r="BQ45" s="124"/>
      <c r="BR45" s="36"/>
      <c r="BS45" s="32"/>
      <c r="BT45" s="29"/>
      <c r="CD45" s="75"/>
      <c r="CE45" s="32"/>
      <c r="CF45" s="74"/>
      <c r="CO45" s="29"/>
      <c r="CP45" s="36"/>
      <c r="CQ45" s="32"/>
      <c r="CR45" s="74"/>
      <c r="CS45" s="149"/>
      <c r="CT45" s="149"/>
      <c r="CU45" s="149"/>
      <c r="CV45" s="149"/>
      <c r="CW45" s="149"/>
      <c r="CX45" s="134"/>
      <c r="CY45" s="141"/>
      <c r="CZ45" s="252"/>
      <c r="DA45" s="151"/>
      <c r="DB45" s="149"/>
      <c r="DC45" s="149"/>
      <c r="DD45" s="149"/>
      <c r="DE45" s="149"/>
      <c r="DF45" s="149"/>
      <c r="DG45" s="134"/>
      <c r="DH45" s="40"/>
      <c r="DI45" s="74"/>
      <c r="DJ45" s="152"/>
      <c r="DK45" s="152"/>
      <c r="DL45" s="152"/>
      <c r="DM45" s="152"/>
      <c r="DN45" s="152"/>
      <c r="DO45" s="136"/>
      <c r="DP45" s="267" t="str">
        <f t="shared" si="1"/>
        <v/>
      </c>
      <c r="DQ45" s="267" t="str">
        <f t="shared" si="2"/>
        <v/>
      </c>
      <c r="DR45" s="145"/>
      <c r="DS45" s="145"/>
      <c r="DT45" s="253"/>
    </row>
    <row r="46" spans="1:124" s="92" customFormat="1" x14ac:dyDescent="0.35">
      <c r="A46" s="118"/>
      <c r="B46" s="46"/>
      <c r="C46" s="243" t="str">
        <f t="shared" si="17"/>
        <v/>
      </c>
      <c r="D46" s="46"/>
      <c r="E46" s="4"/>
      <c r="F46" s="119"/>
      <c r="H46" s="120"/>
      <c r="I46" s="15"/>
      <c r="J46" s="121"/>
      <c r="K46" s="15"/>
      <c r="L46" s="121"/>
      <c r="M46" s="15"/>
      <c r="N46" s="121"/>
      <c r="O46" s="209">
        <f t="shared" si="3"/>
        <v>0</v>
      </c>
      <c r="P46" s="122"/>
      <c r="Q46" s="40"/>
      <c r="R46" s="123"/>
      <c r="S46" s="15"/>
      <c r="T46" s="121"/>
      <c r="U46" s="15"/>
      <c r="V46" s="121"/>
      <c r="W46" s="15"/>
      <c r="X46" s="122"/>
      <c r="Y46" s="40"/>
      <c r="Z46" s="123"/>
      <c r="AA46" s="15"/>
      <c r="AB46" s="121"/>
      <c r="AC46" s="15"/>
      <c r="AD46" s="121"/>
      <c r="AE46" s="15"/>
      <c r="AF46" s="122"/>
      <c r="AG46" s="40"/>
      <c r="AH46" s="123"/>
      <c r="AI46" s="209">
        <f t="shared" si="4"/>
        <v>0</v>
      </c>
      <c r="AJ46" s="121"/>
      <c r="AK46" s="209">
        <f t="shared" si="5"/>
        <v>0</v>
      </c>
      <c r="AL46" s="121"/>
      <c r="AM46" s="209">
        <f>M46-W46+AE46</f>
        <v>0</v>
      </c>
      <c r="AN46" s="122"/>
      <c r="AO46" s="40"/>
      <c r="AP46" s="123"/>
      <c r="AQ46" s="15"/>
      <c r="AR46" s="122"/>
      <c r="AS46" s="40"/>
      <c r="AT46" s="123"/>
      <c r="AU46" s="209">
        <f t="shared" si="6"/>
        <v>0</v>
      </c>
      <c r="AV46" s="121"/>
      <c r="AW46" s="209">
        <f t="shared" si="7"/>
        <v>0</v>
      </c>
      <c r="AX46" s="121"/>
      <c r="AY46" s="209">
        <f t="shared" si="8"/>
        <v>0</v>
      </c>
      <c r="AZ46" s="121"/>
      <c r="BA46" s="209">
        <f>(SUM(AI46,AK46,AM46)-AQ46)</f>
        <v>0</v>
      </c>
      <c r="BB46" s="119"/>
      <c r="BD46" s="120"/>
      <c r="BE46" s="13">
        <v>0</v>
      </c>
      <c r="BF46" s="124"/>
      <c r="BG46" s="13">
        <v>0</v>
      </c>
      <c r="BH46" s="124"/>
      <c r="BI46" s="13">
        <v>0</v>
      </c>
      <c r="BJ46" s="125"/>
      <c r="BK46" s="126"/>
      <c r="BL46" s="127"/>
      <c r="BM46" s="210">
        <f>$BE46*$I46</f>
        <v>0</v>
      </c>
      <c r="BN46" s="124"/>
      <c r="BO46" s="210">
        <f>$BG46*$K46</f>
        <v>0</v>
      </c>
      <c r="BP46" s="124"/>
      <c r="BQ46" s="210">
        <f>$BI46*$M46</f>
        <v>0</v>
      </c>
      <c r="BR46" s="119"/>
      <c r="BS46" s="46"/>
      <c r="BT46" s="120"/>
      <c r="CD46" s="159"/>
      <c r="CE46" s="46"/>
      <c r="CF46" s="130"/>
      <c r="CG46" s="18"/>
      <c r="CH46" s="18"/>
      <c r="CI46" s="18"/>
      <c r="CJ46" s="18"/>
      <c r="CK46" s="18"/>
      <c r="CL46" s="18"/>
      <c r="CM46" s="18"/>
      <c r="CO46" s="120"/>
      <c r="CP46" s="119"/>
      <c r="CQ46" s="46"/>
      <c r="CR46" s="130"/>
      <c r="CS46" s="209">
        <f t="shared" si="19"/>
        <v>0</v>
      </c>
      <c r="CT46" s="213">
        <f t="shared" si="19"/>
        <v>0</v>
      </c>
      <c r="CU46" s="209">
        <f t="shared" si="20"/>
        <v>0</v>
      </c>
      <c r="CV46" s="213">
        <f t="shared" si="20"/>
        <v>0</v>
      </c>
      <c r="CW46" s="214">
        <f t="shared" si="21"/>
        <v>0</v>
      </c>
      <c r="CX46" s="215">
        <f t="shared" si="21"/>
        <v>0</v>
      </c>
      <c r="CY46" s="141"/>
      <c r="CZ46" s="252"/>
      <c r="DA46" s="133"/>
      <c r="DB46" s="209">
        <f t="shared" si="12"/>
        <v>0</v>
      </c>
      <c r="DC46" s="131"/>
      <c r="DD46" s="209">
        <f t="shared" si="13"/>
        <v>0</v>
      </c>
      <c r="DE46" s="131"/>
      <c r="DF46" s="209">
        <f t="shared" si="14"/>
        <v>0</v>
      </c>
      <c r="DG46" s="134"/>
      <c r="DH46" s="40"/>
      <c r="DI46" s="130"/>
      <c r="DJ46" s="217">
        <f t="shared" si="15"/>
        <v>0</v>
      </c>
      <c r="DK46" s="135"/>
      <c r="DL46" s="217">
        <f t="shared" si="18"/>
        <v>0</v>
      </c>
      <c r="DM46" s="135"/>
      <c r="DN46" s="217">
        <f t="shared" si="16"/>
        <v>0</v>
      </c>
      <c r="DO46" s="136"/>
      <c r="DP46" s="267" t="str">
        <f t="shared" si="1"/>
        <v/>
      </c>
      <c r="DQ46" s="267" t="str">
        <f t="shared" si="2"/>
        <v/>
      </c>
      <c r="DR46" s="126"/>
      <c r="DS46" s="126"/>
      <c r="DT46" s="220">
        <f>SUM(DJ46:DN46)-SUM(BM46:BQ46)</f>
        <v>0</v>
      </c>
    </row>
    <row r="47" spans="1:124" ht="5.15" customHeight="1" x14ac:dyDescent="0.35">
      <c r="A47" s="115"/>
      <c r="B47" s="32"/>
      <c r="C47" s="273"/>
      <c r="D47" s="32"/>
      <c r="E47" s="32"/>
      <c r="F47" s="36"/>
      <c r="H47" s="29"/>
      <c r="I47" s="139"/>
      <c r="J47" s="139"/>
      <c r="K47" s="139"/>
      <c r="L47" s="139"/>
      <c r="M47" s="139"/>
      <c r="N47" s="139"/>
      <c r="O47" s="121"/>
      <c r="P47" s="140"/>
      <c r="Q47" s="141"/>
      <c r="R47" s="142"/>
      <c r="S47" s="139"/>
      <c r="T47" s="139"/>
      <c r="U47" s="139"/>
      <c r="V47" s="139"/>
      <c r="W47" s="139"/>
      <c r="X47" s="140"/>
      <c r="Y47" s="141"/>
      <c r="Z47" s="142"/>
      <c r="AA47" s="139"/>
      <c r="AB47" s="139"/>
      <c r="AC47" s="139"/>
      <c r="AD47" s="139"/>
      <c r="AE47" s="139"/>
      <c r="AF47" s="140"/>
      <c r="AG47" s="141"/>
      <c r="AH47" s="142"/>
      <c r="AI47" s="121"/>
      <c r="AJ47" s="139"/>
      <c r="AK47" s="121"/>
      <c r="AL47" s="139"/>
      <c r="AM47" s="121"/>
      <c r="AN47" s="140"/>
      <c r="AO47" s="141"/>
      <c r="AP47" s="142"/>
      <c r="AQ47" s="139"/>
      <c r="AR47" s="140"/>
      <c r="AS47" s="141"/>
      <c r="AT47" s="142"/>
      <c r="AU47" s="121"/>
      <c r="AV47" s="139"/>
      <c r="AW47" s="121"/>
      <c r="AX47" s="139"/>
      <c r="AY47" s="121"/>
      <c r="AZ47" s="139"/>
      <c r="BA47" s="121"/>
      <c r="BB47" s="36"/>
      <c r="BD47" s="29"/>
      <c r="BE47" s="143"/>
      <c r="BF47" s="143"/>
      <c r="BG47" s="143"/>
      <c r="BH47" s="143"/>
      <c r="BI47" s="143"/>
      <c r="BJ47" s="144"/>
      <c r="BK47" s="145"/>
      <c r="BL47" s="146"/>
      <c r="BM47" s="124"/>
      <c r="BN47" s="143"/>
      <c r="BO47" s="124"/>
      <c r="BP47" s="143"/>
      <c r="BQ47" s="124"/>
      <c r="BR47" s="36"/>
      <c r="BS47" s="32"/>
      <c r="BT47" s="74"/>
      <c r="BW47" s="174"/>
      <c r="BX47" s="174"/>
      <c r="BY47" s="174"/>
      <c r="BZ47" s="174"/>
      <c r="CA47" s="174"/>
      <c r="CB47" s="174"/>
      <c r="CC47" s="174"/>
      <c r="CD47" s="162"/>
      <c r="CE47" s="32"/>
      <c r="CF47" s="74"/>
      <c r="CO47" s="29"/>
      <c r="CP47" s="36"/>
      <c r="CQ47" s="32"/>
      <c r="CR47" s="74"/>
      <c r="CS47" s="149"/>
      <c r="CT47" s="149"/>
      <c r="CU47" s="149"/>
      <c r="CV47" s="149"/>
      <c r="CW47" s="149"/>
      <c r="CX47" s="134"/>
      <c r="CY47" s="141"/>
      <c r="CZ47" s="252"/>
      <c r="DA47" s="151"/>
      <c r="DB47" s="149"/>
      <c r="DC47" s="149"/>
      <c r="DD47" s="149"/>
      <c r="DE47" s="149"/>
      <c r="DF47" s="149"/>
      <c r="DG47" s="134"/>
      <c r="DH47" s="40"/>
      <c r="DI47" s="74"/>
      <c r="DJ47" s="152"/>
      <c r="DK47" s="152"/>
      <c r="DL47" s="152"/>
      <c r="DM47" s="152"/>
      <c r="DN47" s="152"/>
      <c r="DO47" s="136"/>
      <c r="DP47" s="267" t="str">
        <f t="shared" si="1"/>
        <v/>
      </c>
      <c r="DQ47" s="267" t="str">
        <f t="shared" si="2"/>
        <v/>
      </c>
      <c r="DR47" s="145"/>
      <c r="DS47" s="145"/>
      <c r="DT47" s="253"/>
    </row>
    <row r="48" spans="1:124" s="92" customFormat="1" ht="15" customHeight="1" x14ac:dyDescent="0.35">
      <c r="A48" s="118"/>
      <c r="B48" s="46"/>
      <c r="C48" s="243" t="str">
        <f>IF(E48="","",C46+1)</f>
        <v/>
      </c>
      <c r="D48" s="46"/>
      <c r="E48" s="4"/>
      <c r="F48" s="119"/>
      <c r="H48" s="120"/>
      <c r="I48" s="15"/>
      <c r="J48" s="121"/>
      <c r="K48" s="15"/>
      <c r="L48" s="121"/>
      <c r="M48" s="15"/>
      <c r="N48" s="121"/>
      <c r="O48" s="209">
        <f t="shared" si="3"/>
        <v>0</v>
      </c>
      <c r="P48" s="122"/>
      <c r="Q48" s="40"/>
      <c r="R48" s="123"/>
      <c r="S48" s="15"/>
      <c r="T48" s="121"/>
      <c r="U48" s="15"/>
      <c r="V48" s="121"/>
      <c r="W48" s="15"/>
      <c r="X48" s="122"/>
      <c r="Y48" s="40"/>
      <c r="Z48" s="123"/>
      <c r="AA48" s="15"/>
      <c r="AB48" s="121"/>
      <c r="AC48" s="15"/>
      <c r="AD48" s="121"/>
      <c r="AE48" s="15"/>
      <c r="AF48" s="122"/>
      <c r="AG48" s="40"/>
      <c r="AH48" s="123"/>
      <c r="AI48" s="209">
        <f t="shared" si="4"/>
        <v>0</v>
      </c>
      <c r="AJ48" s="121"/>
      <c r="AK48" s="209">
        <f t="shared" si="5"/>
        <v>0</v>
      </c>
      <c r="AL48" s="121"/>
      <c r="AM48" s="209">
        <f>M48-W48+AE48</f>
        <v>0</v>
      </c>
      <c r="AN48" s="122"/>
      <c r="AO48" s="40"/>
      <c r="AP48" s="123"/>
      <c r="AQ48" s="15"/>
      <c r="AR48" s="122"/>
      <c r="AS48" s="40"/>
      <c r="AT48" s="123"/>
      <c r="AU48" s="209">
        <f t="shared" si="6"/>
        <v>0</v>
      </c>
      <c r="AV48" s="121"/>
      <c r="AW48" s="209">
        <f t="shared" si="7"/>
        <v>0</v>
      </c>
      <c r="AX48" s="121"/>
      <c r="AY48" s="209">
        <f t="shared" si="8"/>
        <v>0</v>
      </c>
      <c r="AZ48" s="121"/>
      <c r="BA48" s="209">
        <f>(SUM(AI48,AK48,AM48)-AQ48)</f>
        <v>0</v>
      </c>
      <c r="BB48" s="119"/>
      <c r="BD48" s="120"/>
      <c r="BE48" s="13">
        <v>0</v>
      </c>
      <c r="BF48" s="124"/>
      <c r="BG48" s="13">
        <v>0</v>
      </c>
      <c r="BH48" s="124"/>
      <c r="BI48" s="13">
        <v>0</v>
      </c>
      <c r="BJ48" s="125"/>
      <c r="BK48" s="126"/>
      <c r="BL48" s="127"/>
      <c r="BM48" s="210">
        <f>$BE48*$I48</f>
        <v>0</v>
      </c>
      <c r="BN48" s="124"/>
      <c r="BO48" s="210">
        <f>$BG48*$K48</f>
        <v>0</v>
      </c>
      <c r="BP48" s="124"/>
      <c r="BQ48" s="210">
        <f>$BI48*$M48</f>
        <v>0</v>
      </c>
      <c r="BR48" s="119"/>
      <c r="BS48" s="46"/>
      <c r="BT48" s="130"/>
      <c r="BU48" s="175"/>
      <c r="BV48" s="175"/>
      <c r="BW48" s="174"/>
      <c r="BX48" s="174"/>
      <c r="BY48" s="174"/>
      <c r="BZ48" s="174"/>
      <c r="CA48" s="174"/>
      <c r="CB48" s="174"/>
      <c r="CC48" s="174"/>
      <c r="CD48" s="162"/>
      <c r="CE48" s="46"/>
      <c r="CF48" s="130"/>
      <c r="CG48" s="18"/>
      <c r="CH48" s="18"/>
      <c r="CI48" s="18"/>
      <c r="CJ48" s="18"/>
      <c r="CK48" s="18"/>
      <c r="CL48" s="18"/>
      <c r="CM48" s="18"/>
      <c r="CO48" s="120"/>
      <c r="CP48" s="119"/>
      <c r="CQ48" s="46"/>
      <c r="CR48" s="130"/>
      <c r="CS48" s="209">
        <f t="shared" si="19"/>
        <v>0</v>
      </c>
      <c r="CT48" s="213">
        <f t="shared" si="19"/>
        <v>0</v>
      </c>
      <c r="CU48" s="209">
        <f t="shared" si="20"/>
        <v>0</v>
      </c>
      <c r="CV48" s="213">
        <f t="shared" si="20"/>
        <v>0</v>
      </c>
      <c r="CW48" s="214">
        <f t="shared" si="21"/>
        <v>0</v>
      </c>
      <c r="CX48" s="215">
        <f t="shared" si="21"/>
        <v>0</v>
      </c>
      <c r="CY48" s="141"/>
      <c r="CZ48" s="252"/>
      <c r="DA48" s="133"/>
      <c r="DB48" s="209">
        <f t="shared" si="12"/>
        <v>0</v>
      </c>
      <c r="DC48" s="131"/>
      <c r="DD48" s="209">
        <f t="shared" si="13"/>
        <v>0</v>
      </c>
      <c r="DE48" s="131"/>
      <c r="DF48" s="209">
        <f t="shared" si="14"/>
        <v>0</v>
      </c>
      <c r="DG48" s="134"/>
      <c r="DH48" s="40"/>
      <c r="DI48" s="130"/>
      <c r="DJ48" s="217">
        <f t="shared" si="15"/>
        <v>0</v>
      </c>
      <c r="DK48" s="135"/>
      <c r="DL48" s="217">
        <f t="shared" si="18"/>
        <v>0</v>
      </c>
      <c r="DM48" s="135"/>
      <c r="DN48" s="217">
        <f t="shared" si="16"/>
        <v>0</v>
      </c>
      <c r="DO48" s="136"/>
      <c r="DP48" s="267" t="str">
        <f t="shared" si="1"/>
        <v/>
      </c>
      <c r="DQ48" s="267" t="str">
        <f t="shared" si="2"/>
        <v/>
      </c>
      <c r="DR48" s="126"/>
      <c r="DS48" s="126"/>
      <c r="DT48" s="220">
        <f>SUM(DJ48:DN48)-SUM(BM48:BQ48)</f>
        <v>0</v>
      </c>
    </row>
    <row r="49" spans="1:124" ht="5.15" customHeight="1" x14ac:dyDescent="0.35">
      <c r="A49" s="115"/>
      <c r="B49" s="32"/>
      <c r="C49" s="273"/>
      <c r="D49" s="32"/>
      <c r="E49" s="32"/>
      <c r="F49" s="36"/>
      <c r="H49" s="29"/>
      <c r="I49" s="139"/>
      <c r="J49" s="139"/>
      <c r="K49" s="139"/>
      <c r="L49" s="139"/>
      <c r="M49" s="139"/>
      <c r="N49" s="139"/>
      <c r="O49" s="121"/>
      <c r="P49" s="140"/>
      <c r="Q49" s="141"/>
      <c r="R49" s="142"/>
      <c r="S49" s="139"/>
      <c r="T49" s="139"/>
      <c r="U49" s="139"/>
      <c r="V49" s="139"/>
      <c r="W49" s="139"/>
      <c r="X49" s="140"/>
      <c r="Y49" s="141"/>
      <c r="Z49" s="142"/>
      <c r="AA49" s="139"/>
      <c r="AB49" s="139"/>
      <c r="AC49" s="139"/>
      <c r="AD49" s="139"/>
      <c r="AE49" s="139"/>
      <c r="AF49" s="140"/>
      <c r="AG49" s="141"/>
      <c r="AH49" s="142"/>
      <c r="AI49" s="121"/>
      <c r="AJ49" s="139"/>
      <c r="AK49" s="121"/>
      <c r="AL49" s="139"/>
      <c r="AM49" s="121"/>
      <c r="AN49" s="140"/>
      <c r="AO49" s="141"/>
      <c r="AP49" s="142"/>
      <c r="AQ49" s="139"/>
      <c r="AR49" s="140"/>
      <c r="AS49" s="141"/>
      <c r="AT49" s="142"/>
      <c r="AU49" s="121"/>
      <c r="AV49" s="139"/>
      <c r="AW49" s="121"/>
      <c r="AX49" s="139"/>
      <c r="AY49" s="121"/>
      <c r="AZ49" s="139"/>
      <c r="BA49" s="121"/>
      <c r="BB49" s="36"/>
      <c r="BD49" s="29"/>
      <c r="BE49" s="143"/>
      <c r="BF49" s="143"/>
      <c r="BG49" s="143"/>
      <c r="BH49" s="143"/>
      <c r="BI49" s="143"/>
      <c r="BJ49" s="144"/>
      <c r="BK49" s="145"/>
      <c r="BL49" s="146"/>
      <c r="BM49" s="124"/>
      <c r="BN49" s="143"/>
      <c r="BO49" s="124"/>
      <c r="BP49" s="143"/>
      <c r="BQ49" s="124"/>
      <c r="BR49" s="36"/>
      <c r="BS49" s="32"/>
      <c r="BT49" s="74"/>
      <c r="BW49" s="174"/>
      <c r="BX49" s="174"/>
      <c r="BY49" s="174"/>
      <c r="BZ49" s="174"/>
      <c r="CA49" s="174"/>
      <c r="CB49" s="174"/>
      <c r="CC49" s="174"/>
      <c r="CD49" s="162"/>
      <c r="CE49" s="32"/>
      <c r="CF49" s="74"/>
      <c r="CO49" s="29"/>
      <c r="CP49" s="36"/>
      <c r="CQ49" s="32"/>
      <c r="CR49" s="74"/>
      <c r="CS49" s="149"/>
      <c r="CT49" s="149"/>
      <c r="CU49" s="149"/>
      <c r="CV49" s="149"/>
      <c r="CW49" s="149"/>
      <c r="CX49" s="134"/>
      <c r="CY49" s="141"/>
      <c r="CZ49" s="252"/>
      <c r="DA49" s="151"/>
      <c r="DB49" s="149"/>
      <c r="DC49" s="149"/>
      <c r="DD49" s="149"/>
      <c r="DE49" s="149"/>
      <c r="DF49" s="149"/>
      <c r="DG49" s="134"/>
      <c r="DH49" s="40"/>
      <c r="DI49" s="74"/>
      <c r="DJ49" s="152"/>
      <c r="DK49" s="152"/>
      <c r="DL49" s="152"/>
      <c r="DM49" s="152"/>
      <c r="DN49" s="152"/>
      <c r="DO49" s="136"/>
      <c r="DP49" s="267" t="str">
        <f t="shared" si="1"/>
        <v/>
      </c>
      <c r="DQ49" s="267" t="str">
        <f t="shared" si="2"/>
        <v/>
      </c>
      <c r="DR49" s="145"/>
      <c r="DS49" s="145"/>
      <c r="DT49" s="253"/>
    </row>
    <row r="50" spans="1:124" s="92" customFormat="1" x14ac:dyDescent="0.35">
      <c r="A50" s="118"/>
      <c r="B50" s="46"/>
      <c r="C50" s="243" t="str">
        <f>IF(E50="","",C48+1)</f>
        <v/>
      </c>
      <c r="D50" s="46"/>
      <c r="E50" s="4"/>
      <c r="F50" s="119"/>
      <c r="H50" s="120"/>
      <c r="I50" s="15"/>
      <c r="J50" s="121"/>
      <c r="K50" s="15"/>
      <c r="L50" s="121"/>
      <c r="M50" s="15"/>
      <c r="N50" s="121"/>
      <c r="O50" s="209">
        <f t="shared" si="3"/>
        <v>0</v>
      </c>
      <c r="P50" s="122"/>
      <c r="Q50" s="40"/>
      <c r="R50" s="123"/>
      <c r="S50" s="15"/>
      <c r="T50" s="121"/>
      <c r="U50" s="15"/>
      <c r="V50" s="121"/>
      <c r="W50" s="15"/>
      <c r="X50" s="122"/>
      <c r="Y50" s="40"/>
      <c r="Z50" s="123"/>
      <c r="AA50" s="15"/>
      <c r="AB50" s="121"/>
      <c r="AC50" s="15"/>
      <c r="AD50" s="121"/>
      <c r="AE50" s="15"/>
      <c r="AF50" s="122"/>
      <c r="AG50" s="40"/>
      <c r="AH50" s="123"/>
      <c r="AI50" s="209">
        <f t="shared" si="4"/>
        <v>0</v>
      </c>
      <c r="AJ50" s="121"/>
      <c r="AK50" s="209">
        <f t="shared" si="5"/>
        <v>0</v>
      </c>
      <c r="AL50" s="121"/>
      <c r="AM50" s="209">
        <f>M50-W50+AE50</f>
        <v>0</v>
      </c>
      <c r="AN50" s="122"/>
      <c r="AO50" s="40"/>
      <c r="AP50" s="123"/>
      <c r="AQ50" s="15"/>
      <c r="AR50" s="122"/>
      <c r="AS50" s="40"/>
      <c r="AT50" s="123"/>
      <c r="AU50" s="209">
        <f t="shared" si="6"/>
        <v>0</v>
      </c>
      <c r="AV50" s="121"/>
      <c r="AW50" s="209">
        <f t="shared" si="7"/>
        <v>0</v>
      </c>
      <c r="AX50" s="121"/>
      <c r="AY50" s="209">
        <f t="shared" si="8"/>
        <v>0</v>
      </c>
      <c r="AZ50" s="121"/>
      <c r="BA50" s="209">
        <f>(SUM(AI50,AK50,AM50)-AQ50)</f>
        <v>0</v>
      </c>
      <c r="BB50" s="119"/>
      <c r="BD50" s="120"/>
      <c r="BE50" s="13">
        <v>0</v>
      </c>
      <c r="BF50" s="124"/>
      <c r="BG50" s="13">
        <v>0</v>
      </c>
      <c r="BH50" s="124"/>
      <c r="BI50" s="13">
        <v>0</v>
      </c>
      <c r="BJ50" s="125"/>
      <c r="BK50" s="126"/>
      <c r="BL50" s="127"/>
      <c r="BM50" s="210">
        <f>$BE50*$I50</f>
        <v>0</v>
      </c>
      <c r="BN50" s="124"/>
      <c r="BO50" s="210">
        <f>$BG50*$K50</f>
        <v>0</v>
      </c>
      <c r="BP50" s="124"/>
      <c r="BQ50" s="210">
        <f>$BI50*$M50</f>
        <v>0</v>
      </c>
      <c r="BR50" s="119"/>
      <c r="BS50" s="46"/>
      <c r="BT50" s="130"/>
      <c r="BU50" s="175"/>
      <c r="BV50" s="175"/>
      <c r="BW50" s="174"/>
      <c r="BX50" s="174"/>
      <c r="BY50" s="174"/>
      <c r="BZ50" s="174"/>
      <c r="CA50" s="174"/>
      <c r="CB50" s="174"/>
      <c r="CC50" s="174"/>
      <c r="CD50" s="162"/>
      <c r="CE50" s="46"/>
      <c r="CF50" s="130"/>
      <c r="CG50" s="18"/>
      <c r="CH50" s="18"/>
      <c r="CI50" s="18"/>
      <c r="CJ50" s="18"/>
      <c r="CK50" s="18"/>
      <c r="CL50" s="18"/>
      <c r="CM50" s="18"/>
      <c r="CO50" s="120"/>
      <c r="CP50" s="119"/>
      <c r="CQ50" s="46"/>
      <c r="CR50" s="130"/>
      <c r="CS50" s="209">
        <f t="shared" si="19"/>
        <v>0</v>
      </c>
      <c r="CT50" s="213">
        <f t="shared" si="19"/>
        <v>0</v>
      </c>
      <c r="CU50" s="209">
        <f t="shared" si="20"/>
        <v>0</v>
      </c>
      <c r="CV50" s="213">
        <f t="shared" si="20"/>
        <v>0</v>
      </c>
      <c r="CW50" s="214">
        <f t="shared" si="21"/>
        <v>0</v>
      </c>
      <c r="CX50" s="215">
        <f t="shared" si="21"/>
        <v>0</v>
      </c>
      <c r="CY50" s="141"/>
      <c r="CZ50" s="252"/>
      <c r="DA50" s="133"/>
      <c r="DB50" s="209">
        <f t="shared" si="12"/>
        <v>0</v>
      </c>
      <c r="DC50" s="131"/>
      <c r="DD50" s="209">
        <f t="shared" si="13"/>
        <v>0</v>
      </c>
      <c r="DE50" s="131"/>
      <c r="DF50" s="209">
        <f t="shared" si="14"/>
        <v>0</v>
      </c>
      <c r="DG50" s="134"/>
      <c r="DH50" s="40"/>
      <c r="DI50" s="130"/>
      <c r="DJ50" s="217">
        <f t="shared" si="15"/>
        <v>0</v>
      </c>
      <c r="DK50" s="135"/>
      <c r="DL50" s="217">
        <f t="shared" si="18"/>
        <v>0</v>
      </c>
      <c r="DM50" s="135"/>
      <c r="DN50" s="217">
        <f t="shared" si="16"/>
        <v>0</v>
      </c>
      <c r="DO50" s="136"/>
      <c r="DP50" s="267" t="str">
        <f t="shared" ref="DP50:DP81" si="22">IF(O50&gt;0,(DJ50+DL50+DN50),"")</f>
        <v/>
      </c>
      <c r="DQ50" s="267" t="str">
        <f t="shared" ref="DQ50:DQ81" si="23">IF(O50&gt;0,(DP50-(BM50+BO50+BQ50)),"")</f>
        <v/>
      </c>
      <c r="DR50" s="126"/>
      <c r="DS50" s="126"/>
      <c r="DT50" s="220">
        <f>SUM(DJ50:DN50)-SUM(BM50:BQ50)</f>
        <v>0</v>
      </c>
    </row>
    <row r="51" spans="1:124" ht="5.15" customHeight="1" x14ac:dyDescent="0.35">
      <c r="A51" s="115"/>
      <c r="B51" s="32"/>
      <c r="C51" s="273"/>
      <c r="D51" s="32"/>
      <c r="E51" s="32"/>
      <c r="F51" s="36"/>
      <c r="H51" s="29"/>
      <c r="I51" s="139"/>
      <c r="J51" s="139"/>
      <c r="K51" s="139"/>
      <c r="L51" s="139"/>
      <c r="M51" s="139"/>
      <c r="N51" s="139"/>
      <c r="O51" s="121"/>
      <c r="P51" s="140"/>
      <c r="Q51" s="141"/>
      <c r="R51" s="142"/>
      <c r="S51" s="139"/>
      <c r="T51" s="139"/>
      <c r="U51" s="139"/>
      <c r="V51" s="139"/>
      <c r="W51" s="139"/>
      <c r="X51" s="140"/>
      <c r="Y51" s="141"/>
      <c r="Z51" s="142"/>
      <c r="AA51" s="139"/>
      <c r="AB51" s="139"/>
      <c r="AC51" s="139"/>
      <c r="AD51" s="139"/>
      <c r="AE51" s="139"/>
      <c r="AF51" s="140"/>
      <c r="AG51" s="141"/>
      <c r="AH51" s="142"/>
      <c r="AI51" s="121"/>
      <c r="AJ51" s="139"/>
      <c r="AK51" s="121"/>
      <c r="AL51" s="139"/>
      <c r="AM51" s="121"/>
      <c r="AN51" s="140"/>
      <c r="AO51" s="141"/>
      <c r="AP51" s="142"/>
      <c r="AQ51" s="139"/>
      <c r="AR51" s="140"/>
      <c r="AS51" s="141"/>
      <c r="AT51" s="142"/>
      <c r="AU51" s="121"/>
      <c r="AV51" s="139"/>
      <c r="AW51" s="121"/>
      <c r="AX51" s="139"/>
      <c r="AY51" s="121"/>
      <c r="AZ51" s="139"/>
      <c r="BA51" s="121"/>
      <c r="BB51" s="36"/>
      <c r="BD51" s="29"/>
      <c r="BE51" s="143"/>
      <c r="BF51" s="143"/>
      <c r="BG51" s="143"/>
      <c r="BH51" s="143"/>
      <c r="BI51" s="143"/>
      <c r="BJ51" s="144"/>
      <c r="BK51" s="145"/>
      <c r="BL51" s="146"/>
      <c r="BM51" s="124"/>
      <c r="BN51" s="143"/>
      <c r="BO51" s="124"/>
      <c r="BP51" s="143"/>
      <c r="BQ51" s="124"/>
      <c r="BR51" s="36"/>
      <c r="BS51" s="32"/>
      <c r="BT51" s="74"/>
      <c r="BW51" s="176"/>
      <c r="BX51" s="176"/>
      <c r="BY51" s="176"/>
      <c r="BZ51" s="176"/>
      <c r="CA51" s="176"/>
      <c r="CB51" s="176"/>
      <c r="CC51" s="176"/>
      <c r="CD51" s="168"/>
      <c r="CE51" s="32"/>
      <c r="CF51" s="74"/>
      <c r="CO51" s="29"/>
      <c r="CP51" s="36"/>
      <c r="CQ51" s="32"/>
      <c r="CR51" s="74"/>
      <c r="CS51" s="149"/>
      <c r="CT51" s="149"/>
      <c r="CU51" s="149"/>
      <c r="CV51" s="149"/>
      <c r="CW51" s="149"/>
      <c r="CX51" s="134"/>
      <c r="CY51" s="141"/>
      <c r="CZ51" s="252"/>
      <c r="DA51" s="151"/>
      <c r="DB51" s="149"/>
      <c r="DC51" s="149"/>
      <c r="DD51" s="149"/>
      <c r="DE51" s="149"/>
      <c r="DF51" s="149"/>
      <c r="DG51" s="134"/>
      <c r="DH51" s="40"/>
      <c r="DI51" s="74"/>
      <c r="DJ51" s="152"/>
      <c r="DK51" s="152"/>
      <c r="DL51" s="152"/>
      <c r="DM51" s="152"/>
      <c r="DN51" s="152"/>
      <c r="DO51" s="136"/>
      <c r="DP51" s="267" t="str">
        <f t="shared" si="22"/>
        <v/>
      </c>
      <c r="DQ51" s="267" t="str">
        <f t="shared" si="23"/>
        <v/>
      </c>
      <c r="DR51" s="145"/>
      <c r="DS51" s="145"/>
      <c r="DT51" s="253"/>
    </row>
    <row r="52" spans="1:124" s="92" customFormat="1" ht="15" customHeight="1" x14ac:dyDescent="0.35">
      <c r="A52" s="118"/>
      <c r="B52" s="46"/>
      <c r="C52" s="243" t="str">
        <f>IF(E52="","",C50+1)</f>
        <v/>
      </c>
      <c r="D52" s="46"/>
      <c r="E52" s="4"/>
      <c r="F52" s="119"/>
      <c r="H52" s="120"/>
      <c r="I52" s="15"/>
      <c r="J52" s="121"/>
      <c r="K52" s="15"/>
      <c r="L52" s="121"/>
      <c r="M52" s="15"/>
      <c r="N52" s="121"/>
      <c r="O52" s="209">
        <f t="shared" si="3"/>
        <v>0</v>
      </c>
      <c r="P52" s="122"/>
      <c r="Q52" s="40"/>
      <c r="R52" s="123"/>
      <c r="S52" s="15"/>
      <c r="T52" s="121"/>
      <c r="U52" s="15"/>
      <c r="V52" s="121"/>
      <c r="W52" s="15"/>
      <c r="X52" s="122"/>
      <c r="Y52" s="40"/>
      <c r="Z52" s="123"/>
      <c r="AA52" s="15"/>
      <c r="AB52" s="121"/>
      <c r="AC52" s="15"/>
      <c r="AD52" s="121"/>
      <c r="AE52" s="15"/>
      <c r="AF52" s="122"/>
      <c r="AG52" s="40"/>
      <c r="AH52" s="123"/>
      <c r="AI52" s="209">
        <f t="shared" si="4"/>
        <v>0</v>
      </c>
      <c r="AJ52" s="121"/>
      <c r="AK52" s="209">
        <f t="shared" si="5"/>
        <v>0</v>
      </c>
      <c r="AL52" s="121"/>
      <c r="AM52" s="209">
        <f>M52-W52+AE52</f>
        <v>0</v>
      </c>
      <c r="AN52" s="122"/>
      <c r="AO52" s="40"/>
      <c r="AP52" s="123"/>
      <c r="AQ52" s="15"/>
      <c r="AR52" s="122"/>
      <c r="AS52" s="40"/>
      <c r="AT52" s="123"/>
      <c r="AU52" s="209">
        <f t="shared" si="6"/>
        <v>0</v>
      </c>
      <c r="AV52" s="121"/>
      <c r="AW52" s="209">
        <f t="shared" si="7"/>
        <v>0</v>
      </c>
      <c r="AX52" s="121"/>
      <c r="AY52" s="209">
        <f t="shared" si="8"/>
        <v>0</v>
      </c>
      <c r="AZ52" s="121"/>
      <c r="BA52" s="209">
        <f>(SUM(AI52,AK52,AM52)-AQ52)</f>
        <v>0</v>
      </c>
      <c r="BB52" s="119"/>
      <c r="BD52" s="120"/>
      <c r="BE52" s="13">
        <v>0</v>
      </c>
      <c r="BF52" s="124"/>
      <c r="BG52" s="13">
        <v>0</v>
      </c>
      <c r="BH52" s="124"/>
      <c r="BI52" s="13">
        <v>0</v>
      </c>
      <c r="BJ52" s="125"/>
      <c r="BK52" s="126"/>
      <c r="BL52" s="127"/>
      <c r="BM52" s="210">
        <f>$BE52*$I52</f>
        <v>0</v>
      </c>
      <c r="BN52" s="124"/>
      <c r="BO52" s="210">
        <f>$BG52*$K52</f>
        <v>0</v>
      </c>
      <c r="BP52" s="124"/>
      <c r="BQ52" s="210">
        <f>$BI52*$M52</f>
        <v>0</v>
      </c>
      <c r="BR52" s="119"/>
      <c r="BS52" s="46"/>
      <c r="BT52" s="130"/>
      <c r="BU52" s="175"/>
      <c r="BV52" s="175"/>
      <c r="BW52" s="177"/>
      <c r="BX52" s="177"/>
      <c r="BY52" s="177"/>
      <c r="BZ52" s="177"/>
      <c r="CA52" s="177"/>
      <c r="CB52" s="177"/>
      <c r="CC52" s="177"/>
      <c r="CD52" s="148"/>
      <c r="CE52" s="46"/>
      <c r="CF52" s="130"/>
      <c r="CG52" s="18"/>
      <c r="CH52" s="18"/>
      <c r="CI52" s="18"/>
      <c r="CJ52" s="18"/>
      <c r="CK52" s="18"/>
      <c r="CL52" s="18"/>
      <c r="CM52" s="18"/>
      <c r="CO52" s="120"/>
      <c r="CP52" s="119"/>
      <c r="CQ52" s="46"/>
      <c r="CR52" s="130"/>
      <c r="CS52" s="209">
        <f t="shared" si="19"/>
        <v>0</v>
      </c>
      <c r="CT52" s="213">
        <f t="shared" si="19"/>
        <v>0</v>
      </c>
      <c r="CU52" s="209">
        <f t="shared" si="20"/>
        <v>0</v>
      </c>
      <c r="CV52" s="213">
        <f t="shared" si="20"/>
        <v>0</v>
      </c>
      <c r="CW52" s="214">
        <f t="shared" si="21"/>
        <v>0</v>
      </c>
      <c r="CX52" s="215">
        <f t="shared" si="21"/>
        <v>0</v>
      </c>
      <c r="CY52" s="141"/>
      <c r="CZ52" s="252"/>
      <c r="DA52" s="133"/>
      <c r="DB52" s="209">
        <f t="shared" si="12"/>
        <v>0</v>
      </c>
      <c r="DC52" s="131"/>
      <c r="DD52" s="209">
        <f t="shared" si="13"/>
        <v>0</v>
      </c>
      <c r="DE52" s="131"/>
      <c r="DF52" s="209">
        <f t="shared" si="14"/>
        <v>0</v>
      </c>
      <c r="DG52" s="134"/>
      <c r="DH52" s="40"/>
      <c r="DI52" s="130"/>
      <c r="DJ52" s="217">
        <f t="shared" si="15"/>
        <v>0</v>
      </c>
      <c r="DK52" s="135"/>
      <c r="DL52" s="217">
        <f t="shared" si="18"/>
        <v>0</v>
      </c>
      <c r="DM52" s="135"/>
      <c r="DN52" s="217">
        <f t="shared" si="16"/>
        <v>0</v>
      </c>
      <c r="DO52" s="136"/>
      <c r="DP52" s="267" t="str">
        <f t="shared" si="22"/>
        <v/>
      </c>
      <c r="DQ52" s="267" t="str">
        <f t="shared" si="23"/>
        <v/>
      </c>
      <c r="DR52" s="126"/>
      <c r="DS52" s="126"/>
      <c r="DT52" s="220">
        <f>SUM(DJ52:DN52)-SUM(BM52:BQ52)</f>
        <v>0</v>
      </c>
    </row>
    <row r="53" spans="1:124" ht="5.15" customHeight="1" x14ac:dyDescent="0.35">
      <c r="A53" s="115"/>
      <c r="B53" s="32"/>
      <c r="C53" s="273"/>
      <c r="D53" s="32"/>
      <c r="E53" s="32"/>
      <c r="F53" s="36"/>
      <c r="H53" s="29"/>
      <c r="I53" s="139"/>
      <c r="J53" s="139"/>
      <c r="K53" s="139"/>
      <c r="L53" s="139"/>
      <c r="M53" s="139"/>
      <c r="N53" s="139"/>
      <c r="O53" s="121"/>
      <c r="P53" s="140"/>
      <c r="Q53" s="141"/>
      <c r="R53" s="142"/>
      <c r="S53" s="139"/>
      <c r="T53" s="139"/>
      <c r="U53" s="139"/>
      <c r="V53" s="139"/>
      <c r="W53" s="139"/>
      <c r="X53" s="140"/>
      <c r="Y53" s="141"/>
      <c r="Z53" s="142"/>
      <c r="AA53" s="139"/>
      <c r="AB53" s="139"/>
      <c r="AC53" s="139"/>
      <c r="AD53" s="139"/>
      <c r="AE53" s="139"/>
      <c r="AF53" s="140"/>
      <c r="AG53" s="141"/>
      <c r="AH53" s="142"/>
      <c r="AI53" s="121"/>
      <c r="AJ53" s="139"/>
      <c r="AK53" s="121"/>
      <c r="AL53" s="139"/>
      <c r="AM53" s="121"/>
      <c r="AN53" s="140"/>
      <c r="AO53" s="141"/>
      <c r="AP53" s="142"/>
      <c r="AQ53" s="139"/>
      <c r="AR53" s="140"/>
      <c r="AS53" s="141"/>
      <c r="AT53" s="142"/>
      <c r="AU53" s="121"/>
      <c r="AV53" s="139"/>
      <c r="AW53" s="121"/>
      <c r="AX53" s="139"/>
      <c r="AY53" s="121"/>
      <c r="AZ53" s="139"/>
      <c r="BA53" s="121"/>
      <c r="BB53" s="36"/>
      <c r="BD53" s="29"/>
      <c r="BE53" s="143"/>
      <c r="BF53" s="143"/>
      <c r="BG53" s="143"/>
      <c r="BH53" s="143"/>
      <c r="BI53" s="143"/>
      <c r="BJ53" s="144"/>
      <c r="BK53" s="145"/>
      <c r="BL53" s="146"/>
      <c r="BM53" s="124"/>
      <c r="BN53" s="143"/>
      <c r="BO53" s="124"/>
      <c r="BP53" s="143"/>
      <c r="BQ53" s="124"/>
      <c r="BR53" s="36"/>
      <c r="BS53" s="32"/>
      <c r="BT53" s="74"/>
      <c r="CD53" s="75"/>
      <c r="CE53" s="32"/>
      <c r="CF53" s="74"/>
      <c r="CO53" s="29"/>
      <c r="CP53" s="36"/>
      <c r="CQ53" s="32"/>
      <c r="CR53" s="74"/>
      <c r="CS53" s="149"/>
      <c r="CT53" s="149"/>
      <c r="CU53" s="149"/>
      <c r="CV53" s="149"/>
      <c r="CW53" s="149"/>
      <c r="CX53" s="134"/>
      <c r="CY53" s="141"/>
      <c r="CZ53" s="252"/>
      <c r="DA53" s="151"/>
      <c r="DB53" s="149"/>
      <c r="DC53" s="149"/>
      <c r="DD53" s="149"/>
      <c r="DE53" s="149"/>
      <c r="DF53" s="149"/>
      <c r="DG53" s="134"/>
      <c r="DH53" s="40"/>
      <c r="DI53" s="74"/>
      <c r="DJ53" s="152"/>
      <c r="DK53" s="152"/>
      <c r="DL53" s="152"/>
      <c r="DM53" s="152"/>
      <c r="DN53" s="152"/>
      <c r="DO53" s="136"/>
      <c r="DP53" s="267" t="str">
        <f t="shared" si="22"/>
        <v/>
      </c>
      <c r="DQ53" s="267" t="str">
        <f t="shared" si="23"/>
        <v/>
      </c>
      <c r="DR53" s="145"/>
      <c r="DS53" s="145"/>
      <c r="DT53" s="253"/>
    </row>
    <row r="54" spans="1:124" s="92" customFormat="1" ht="15.75" customHeight="1" x14ac:dyDescent="0.35">
      <c r="A54" s="118"/>
      <c r="B54" s="46"/>
      <c r="C54" s="243" t="str">
        <f>IF(E54="","",C52+1)</f>
        <v/>
      </c>
      <c r="D54" s="46"/>
      <c r="E54" s="4"/>
      <c r="F54" s="119"/>
      <c r="H54" s="120"/>
      <c r="I54" s="15"/>
      <c r="J54" s="121"/>
      <c r="K54" s="15"/>
      <c r="L54" s="121"/>
      <c r="M54" s="15"/>
      <c r="N54" s="121"/>
      <c r="O54" s="209">
        <f t="shared" si="3"/>
        <v>0</v>
      </c>
      <c r="P54" s="122"/>
      <c r="Q54" s="40"/>
      <c r="R54" s="123"/>
      <c r="S54" s="15"/>
      <c r="T54" s="121"/>
      <c r="U54" s="15"/>
      <c r="V54" s="121"/>
      <c r="W54" s="15"/>
      <c r="X54" s="122"/>
      <c r="Y54" s="40"/>
      <c r="Z54" s="123"/>
      <c r="AA54" s="15"/>
      <c r="AB54" s="121"/>
      <c r="AC54" s="15"/>
      <c r="AD54" s="121"/>
      <c r="AE54" s="15"/>
      <c r="AF54" s="122"/>
      <c r="AG54" s="40"/>
      <c r="AH54" s="123"/>
      <c r="AI54" s="209">
        <f t="shared" si="4"/>
        <v>0</v>
      </c>
      <c r="AJ54" s="121"/>
      <c r="AK54" s="209">
        <f t="shared" si="5"/>
        <v>0</v>
      </c>
      <c r="AL54" s="121"/>
      <c r="AM54" s="209">
        <f>M54-W54+AE54</f>
        <v>0</v>
      </c>
      <c r="AN54" s="122"/>
      <c r="AO54" s="40"/>
      <c r="AP54" s="123"/>
      <c r="AQ54" s="15"/>
      <c r="AR54" s="122"/>
      <c r="AS54" s="40"/>
      <c r="AT54" s="123"/>
      <c r="AU54" s="209">
        <f t="shared" si="6"/>
        <v>0</v>
      </c>
      <c r="AV54" s="121"/>
      <c r="AW54" s="209">
        <f t="shared" si="7"/>
        <v>0</v>
      </c>
      <c r="AX54" s="121"/>
      <c r="AY54" s="209">
        <f t="shared" si="8"/>
        <v>0</v>
      </c>
      <c r="AZ54" s="121"/>
      <c r="BA54" s="209">
        <f>(SUM(AI54,AK54,AM54)-AQ54)</f>
        <v>0</v>
      </c>
      <c r="BB54" s="119"/>
      <c r="BD54" s="120"/>
      <c r="BE54" s="13">
        <v>0</v>
      </c>
      <c r="BF54" s="124"/>
      <c r="BG54" s="13">
        <v>0</v>
      </c>
      <c r="BH54" s="124"/>
      <c r="BI54" s="13">
        <v>0</v>
      </c>
      <c r="BJ54" s="125"/>
      <c r="BK54" s="126"/>
      <c r="BL54" s="127"/>
      <c r="BM54" s="210">
        <f>$BE54*$I54</f>
        <v>0</v>
      </c>
      <c r="BN54" s="124"/>
      <c r="BO54" s="210">
        <f>$BG54*$K54</f>
        <v>0</v>
      </c>
      <c r="BP54" s="124"/>
      <c r="BQ54" s="210">
        <f>$BI54*$M54</f>
        <v>0</v>
      </c>
      <c r="BR54" s="119"/>
      <c r="BS54" s="46"/>
      <c r="BT54" s="130"/>
      <c r="CD54" s="159"/>
      <c r="CE54" s="46"/>
      <c r="CF54" s="130"/>
      <c r="CG54" s="18"/>
      <c r="CH54" s="18"/>
      <c r="CI54" s="18"/>
      <c r="CJ54" s="18"/>
      <c r="CK54" s="18"/>
      <c r="CL54" s="18"/>
      <c r="CM54" s="18"/>
      <c r="CO54" s="120"/>
      <c r="CP54" s="119"/>
      <c r="CQ54" s="46"/>
      <c r="CR54" s="130"/>
      <c r="CS54" s="209">
        <f t="shared" si="19"/>
        <v>0</v>
      </c>
      <c r="CT54" s="213">
        <f t="shared" si="19"/>
        <v>0</v>
      </c>
      <c r="CU54" s="209">
        <f t="shared" si="20"/>
        <v>0</v>
      </c>
      <c r="CV54" s="213">
        <f t="shared" si="20"/>
        <v>0</v>
      </c>
      <c r="CW54" s="214">
        <f t="shared" si="21"/>
        <v>0</v>
      </c>
      <c r="CX54" s="215">
        <f t="shared" si="21"/>
        <v>0</v>
      </c>
      <c r="CY54" s="141"/>
      <c r="CZ54" s="252"/>
      <c r="DA54" s="133"/>
      <c r="DB54" s="209">
        <f t="shared" si="12"/>
        <v>0</v>
      </c>
      <c r="DC54" s="131"/>
      <c r="DD54" s="209">
        <f t="shared" si="13"/>
        <v>0</v>
      </c>
      <c r="DE54" s="131"/>
      <c r="DF54" s="209">
        <f t="shared" si="14"/>
        <v>0</v>
      </c>
      <c r="DG54" s="134"/>
      <c r="DH54" s="40"/>
      <c r="DI54" s="130"/>
      <c r="DJ54" s="217">
        <f t="shared" si="15"/>
        <v>0</v>
      </c>
      <c r="DK54" s="135"/>
      <c r="DL54" s="217">
        <f t="shared" si="18"/>
        <v>0</v>
      </c>
      <c r="DM54" s="135"/>
      <c r="DN54" s="217">
        <f t="shared" si="16"/>
        <v>0</v>
      </c>
      <c r="DO54" s="136"/>
      <c r="DP54" s="267" t="str">
        <f t="shared" si="22"/>
        <v/>
      </c>
      <c r="DQ54" s="267" t="str">
        <f t="shared" si="23"/>
        <v/>
      </c>
      <c r="DR54" s="126"/>
      <c r="DS54" s="126"/>
      <c r="DT54" s="220">
        <f>SUM(DJ54:DN54)-SUM(BM54:BQ54)</f>
        <v>0</v>
      </c>
    </row>
    <row r="55" spans="1:124" ht="5.15" customHeight="1" x14ac:dyDescent="0.35">
      <c r="A55" s="115"/>
      <c r="B55" s="32"/>
      <c r="C55" s="273"/>
      <c r="D55" s="32"/>
      <c r="E55" s="32"/>
      <c r="F55" s="36"/>
      <c r="H55" s="29"/>
      <c r="I55" s="139"/>
      <c r="J55" s="139"/>
      <c r="K55" s="139"/>
      <c r="L55" s="139"/>
      <c r="M55" s="139"/>
      <c r="N55" s="139"/>
      <c r="O55" s="121"/>
      <c r="P55" s="140"/>
      <c r="Q55" s="141"/>
      <c r="R55" s="142"/>
      <c r="S55" s="139"/>
      <c r="T55" s="139"/>
      <c r="U55" s="139"/>
      <c r="V55" s="139"/>
      <c r="W55" s="139"/>
      <c r="X55" s="140"/>
      <c r="Y55" s="141"/>
      <c r="Z55" s="142"/>
      <c r="AA55" s="139"/>
      <c r="AB55" s="139"/>
      <c r="AC55" s="139"/>
      <c r="AD55" s="139"/>
      <c r="AE55" s="139"/>
      <c r="AF55" s="140"/>
      <c r="AG55" s="141"/>
      <c r="AH55" s="142"/>
      <c r="AI55" s="121"/>
      <c r="AJ55" s="139"/>
      <c r="AK55" s="121"/>
      <c r="AL55" s="139"/>
      <c r="AM55" s="121"/>
      <c r="AN55" s="140"/>
      <c r="AO55" s="141"/>
      <c r="AP55" s="142"/>
      <c r="AQ55" s="139"/>
      <c r="AR55" s="140"/>
      <c r="AS55" s="141"/>
      <c r="AT55" s="142"/>
      <c r="AU55" s="121"/>
      <c r="AV55" s="139"/>
      <c r="AW55" s="121"/>
      <c r="AX55" s="139"/>
      <c r="AY55" s="121"/>
      <c r="AZ55" s="139"/>
      <c r="BA55" s="121"/>
      <c r="BB55" s="36"/>
      <c r="BD55" s="29"/>
      <c r="BE55" s="143"/>
      <c r="BF55" s="143"/>
      <c r="BG55" s="143"/>
      <c r="BH55" s="143"/>
      <c r="BI55" s="143"/>
      <c r="BJ55" s="144"/>
      <c r="BK55" s="145"/>
      <c r="BL55" s="146"/>
      <c r="BM55" s="124"/>
      <c r="BN55" s="143"/>
      <c r="BO55" s="124"/>
      <c r="BP55" s="143"/>
      <c r="BQ55" s="124"/>
      <c r="BR55" s="36"/>
      <c r="BS55" s="32"/>
      <c r="BT55" s="29"/>
      <c r="CD55" s="75"/>
      <c r="CE55" s="32"/>
      <c r="CF55" s="74"/>
      <c r="CO55" s="29"/>
      <c r="CP55" s="36"/>
      <c r="CQ55" s="32"/>
      <c r="CR55" s="74"/>
      <c r="CS55" s="149"/>
      <c r="CT55" s="149"/>
      <c r="CU55" s="149"/>
      <c r="CV55" s="149"/>
      <c r="CW55" s="149"/>
      <c r="CX55" s="134"/>
      <c r="CY55" s="141"/>
      <c r="CZ55" s="252"/>
      <c r="DA55" s="151"/>
      <c r="DB55" s="149"/>
      <c r="DC55" s="149"/>
      <c r="DD55" s="149"/>
      <c r="DE55" s="149"/>
      <c r="DF55" s="149"/>
      <c r="DG55" s="134"/>
      <c r="DH55" s="40"/>
      <c r="DI55" s="74"/>
      <c r="DJ55" s="152"/>
      <c r="DK55" s="152"/>
      <c r="DL55" s="152"/>
      <c r="DM55" s="152"/>
      <c r="DN55" s="152"/>
      <c r="DO55" s="136"/>
      <c r="DP55" s="267" t="str">
        <f t="shared" si="22"/>
        <v/>
      </c>
      <c r="DQ55" s="267" t="str">
        <f t="shared" si="23"/>
        <v/>
      </c>
      <c r="DR55" s="145"/>
      <c r="DS55" s="145"/>
      <c r="DT55" s="253"/>
    </row>
    <row r="56" spans="1:124" s="92" customFormat="1" ht="17.25" customHeight="1" x14ac:dyDescent="0.35">
      <c r="A56" s="118"/>
      <c r="B56" s="46"/>
      <c r="C56" s="243" t="str">
        <f>IF(E56="","",C54+1)</f>
        <v/>
      </c>
      <c r="D56" s="46"/>
      <c r="E56" s="4"/>
      <c r="F56" s="119"/>
      <c r="H56" s="120"/>
      <c r="I56" s="15"/>
      <c r="J56" s="121"/>
      <c r="K56" s="15"/>
      <c r="L56" s="121"/>
      <c r="M56" s="15"/>
      <c r="N56" s="121"/>
      <c r="O56" s="209">
        <f t="shared" si="3"/>
        <v>0</v>
      </c>
      <c r="P56" s="122"/>
      <c r="Q56" s="40"/>
      <c r="R56" s="123"/>
      <c r="S56" s="15"/>
      <c r="T56" s="121"/>
      <c r="U56" s="15"/>
      <c r="V56" s="121"/>
      <c r="W56" s="15"/>
      <c r="X56" s="122"/>
      <c r="Y56" s="40"/>
      <c r="Z56" s="123"/>
      <c r="AA56" s="15"/>
      <c r="AB56" s="121"/>
      <c r="AC56" s="15"/>
      <c r="AD56" s="121"/>
      <c r="AE56" s="15"/>
      <c r="AF56" s="122"/>
      <c r="AG56" s="40"/>
      <c r="AH56" s="123"/>
      <c r="AI56" s="209">
        <f t="shared" si="4"/>
        <v>0</v>
      </c>
      <c r="AJ56" s="121"/>
      <c r="AK56" s="209">
        <f t="shared" si="5"/>
        <v>0</v>
      </c>
      <c r="AL56" s="121"/>
      <c r="AM56" s="209">
        <f>M56-W56+AE56</f>
        <v>0</v>
      </c>
      <c r="AN56" s="122"/>
      <c r="AO56" s="40"/>
      <c r="AP56" s="123"/>
      <c r="AQ56" s="15"/>
      <c r="AR56" s="122"/>
      <c r="AS56" s="40"/>
      <c r="AT56" s="123"/>
      <c r="AU56" s="209">
        <f t="shared" si="6"/>
        <v>0</v>
      </c>
      <c r="AV56" s="121"/>
      <c r="AW56" s="209">
        <f t="shared" si="7"/>
        <v>0</v>
      </c>
      <c r="AX56" s="121"/>
      <c r="AY56" s="209">
        <f t="shared" si="8"/>
        <v>0</v>
      </c>
      <c r="AZ56" s="121"/>
      <c r="BA56" s="209">
        <f>(SUM(AI56,AK56,AM56)-AQ56)</f>
        <v>0</v>
      </c>
      <c r="BB56" s="119"/>
      <c r="BD56" s="120"/>
      <c r="BE56" s="13">
        <v>0</v>
      </c>
      <c r="BF56" s="124"/>
      <c r="BG56" s="13">
        <v>0</v>
      </c>
      <c r="BH56" s="124"/>
      <c r="BI56" s="13">
        <v>0</v>
      </c>
      <c r="BJ56" s="125"/>
      <c r="BK56" s="126"/>
      <c r="BL56" s="127"/>
      <c r="BM56" s="210">
        <f>$BE56*$I56</f>
        <v>0</v>
      </c>
      <c r="BN56" s="124"/>
      <c r="BO56" s="210">
        <f>$BG56*$K56</f>
        <v>0</v>
      </c>
      <c r="BP56" s="124"/>
      <c r="BQ56" s="210">
        <f>$BI56*$M56</f>
        <v>0</v>
      </c>
      <c r="BR56" s="119"/>
      <c r="BS56" s="46"/>
      <c r="BT56" s="120"/>
      <c r="BW56" s="93"/>
      <c r="BX56" s="93"/>
      <c r="BY56" s="93"/>
      <c r="BZ56" s="93"/>
      <c r="CA56" s="178"/>
      <c r="CB56" s="178"/>
      <c r="CD56" s="159"/>
      <c r="CE56" s="46"/>
      <c r="CF56" s="130"/>
      <c r="CG56" s="18"/>
      <c r="CH56" s="18"/>
      <c r="CI56" s="18"/>
      <c r="CJ56" s="18"/>
      <c r="CK56" s="18"/>
      <c r="CL56" s="18"/>
      <c r="CM56" s="18"/>
      <c r="CO56" s="120"/>
      <c r="CP56" s="119"/>
      <c r="CQ56" s="46"/>
      <c r="CR56" s="130"/>
      <c r="CS56" s="209">
        <f t="shared" si="19"/>
        <v>0</v>
      </c>
      <c r="CT56" s="213">
        <f t="shared" si="19"/>
        <v>0</v>
      </c>
      <c r="CU56" s="209">
        <f t="shared" si="20"/>
        <v>0</v>
      </c>
      <c r="CV56" s="213">
        <f t="shared" si="20"/>
        <v>0</v>
      </c>
      <c r="CW56" s="214">
        <f t="shared" si="21"/>
        <v>0</v>
      </c>
      <c r="CX56" s="215">
        <f t="shared" si="21"/>
        <v>0</v>
      </c>
      <c r="CY56" s="141"/>
      <c r="CZ56" s="252"/>
      <c r="DA56" s="133"/>
      <c r="DB56" s="209">
        <f t="shared" si="12"/>
        <v>0</v>
      </c>
      <c r="DC56" s="131"/>
      <c r="DD56" s="209">
        <f t="shared" si="13"/>
        <v>0</v>
      </c>
      <c r="DE56" s="131"/>
      <c r="DF56" s="209">
        <f t="shared" si="14"/>
        <v>0</v>
      </c>
      <c r="DG56" s="134"/>
      <c r="DH56" s="40"/>
      <c r="DI56" s="130"/>
      <c r="DJ56" s="217">
        <f t="shared" si="15"/>
        <v>0</v>
      </c>
      <c r="DK56" s="135"/>
      <c r="DL56" s="217">
        <f t="shared" si="18"/>
        <v>0</v>
      </c>
      <c r="DM56" s="135"/>
      <c r="DN56" s="217">
        <f t="shared" si="16"/>
        <v>0</v>
      </c>
      <c r="DO56" s="136"/>
      <c r="DP56" s="267" t="str">
        <f t="shared" si="22"/>
        <v/>
      </c>
      <c r="DQ56" s="267" t="str">
        <f t="shared" si="23"/>
        <v/>
      </c>
      <c r="DR56" s="126"/>
      <c r="DS56" s="126"/>
      <c r="DT56" s="220">
        <f>SUM(DJ56:DN56)-SUM(BM56:BQ56)</f>
        <v>0</v>
      </c>
    </row>
    <row r="57" spans="1:124" ht="5.15" customHeight="1" x14ac:dyDescent="0.35">
      <c r="A57" s="115"/>
      <c r="B57" s="32"/>
      <c r="C57" s="273"/>
      <c r="D57" s="32"/>
      <c r="E57" s="32"/>
      <c r="F57" s="36"/>
      <c r="H57" s="29"/>
      <c r="I57" s="139"/>
      <c r="J57" s="139"/>
      <c r="K57" s="139"/>
      <c r="L57" s="139"/>
      <c r="M57" s="139"/>
      <c r="N57" s="139"/>
      <c r="O57" s="121"/>
      <c r="P57" s="140"/>
      <c r="Q57" s="141"/>
      <c r="R57" s="142"/>
      <c r="S57" s="139"/>
      <c r="T57" s="139"/>
      <c r="U57" s="139"/>
      <c r="V57" s="139"/>
      <c r="W57" s="139"/>
      <c r="X57" s="140"/>
      <c r="Y57" s="141"/>
      <c r="Z57" s="142"/>
      <c r="AA57" s="139"/>
      <c r="AB57" s="139"/>
      <c r="AC57" s="139"/>
      <c r="AD57" s="139"/>
      <c r="AE57" s="139"/>
      <c r="AF57" s="140"/>
      <c r="AG57" s="141"/>
      <c r="AH57" s="142"/>
      <c r="AI57" s="121"/>
      <c r="AJ57" s="139"/>
      <c r="AK57" s="121"/>
      <c r="AL57" s="139"/>
      <c r="AM57" s="121"/>
      <c r="AN57" s="140"/>
      <c r="AO57" s="141"/>
      <c r="AP57" s="142"/>
      <c r="AQ57" s="139"/>
      <c r="AR57" s="140"/>
      <c r="AS57" s="141"/>
      <c r="AT57" s="142"/>
      <c r="AU57" s="121"/>
      <c r="AV57" s="139"/>
      <c r="AW57" s="121"/>
      <c r="AX57" s="139"/>
      <c r="AY57" s="121"/>
      <c r="AZ57" s="139"/>
      <c r="BA57" s="121"/>
      <c r="BB57" s="36"/>
      <c r="BD57" s="29"/>
      <c r="BE57" s="143"/>
      <c r="BF57" s="143"/>
      <c r="BG57" s="143"/>
      <c r="BH57" s="143"/>
      <c r="BI57" s="143"/>
      <c r="BJ57" s="144"/>
      <c r="BK57" s="145"/>
      <c r="BL57" s="146"/>
      <c r="BM57" s="124"/>
      <c r="BN57" s="143"/>
      <c r="BO57" s="124"/>
      <c r="BP57" s="143"/>
      <c r="BQ57" s="124"/>
      <c r="BR57" s="36"/>
      <c r="BS57" s="32"/>
      <c r="BT57" s="29"/>
      <c r="CD57" s="75"/>
      <c r="CE57" s="32"/>
      <c r="CF57" s="74"/>
      <c r="CO57" s="29"/>
      <c r="CP57" s="36"/>
      <c r="CQ57" s="32"/>
      <c r="CR57" s="74"/>
      <c r="CS57" s="149"/>
      <c r="CT57" s="149"/>
      <c r="CU57" s="149"/>
      <c r="CV57" s="149"/>
      <c r="CW57" s="149"/>
      <c r="CX57" s="134"/>
      <c r="CY57" s="141"/>
      <c r="CZ57" s="252"/>
      <c r="DA57" s="151"/>
      <c r="DB57" s="149"/>
      <c r="DC57" s="149"/>
      <c r="DD57" s="149"/>
      <c r="DE57" s="149"/>
      <c r="DF57" s="149"/>
      <c r="DG57" s="134"/>
      <c r="DH57" s="40"/>
      <c r="DI57" s="74"/>
      <c r="DJ57" s="152"/>
      <c r="DK57" s="152"/>
      <c r="DL57" s="152"/>
      <c r="DM57" s="152"/>
      <c r="DN57" s="152"/>
      <c r="DO57" s="136"/>
      <c r="DP57" s="267" t="str">
        <f t="shared" si="22"/>
        <v/>
      </c>
      <c r="DQ57" s="267" t="str">
        <f t="shared" si="23"/>
        <v/>
      </c>
      <c r="DR57" s="145"/>
      <c r="DS57" s="145"/>
      <c r="DT57" s="253"/>
    </row>
    <row r="58" spans="1:124" s="92" customFormat="1" x14ac:dyDescent="0.35">
      <c r="A58" s="118"/>
      <c r="B58" s="46"/>
      <c r="C58" s="243" t="str">
        <f>IF(E58="","",C56+1)</f>
        <v/>
      </c>
      <c r="D58" s="46"/>
      <c r="E58" s="4"/>
      <c r="F58" s="119"/>
      <c r="H58" s="120"/>
      <c r="I58" s="15"/>
      <c r="J58" s="121"/>
      <c r="K58" s="15"/>
      <c r="L58" s="121"/>
      <c r="M58" s="15"/>
      <c r="N58" s="121"/>
      <c r="O58" s="209">
        <f t="shared" si="3"/>
        <v>0</v>
      </c>
      <c r="P58" s="122"/>
      <c r="Q58" s="40"/>
      <c r="R58" s="123"/>
      <c r="S58" s="15"/>
      <c r="T58" s="121"/>
      <c r="U58" s="15"/>
      <c r="V58" s="121"/>
      <c r="W58" s="15"/>
      <c r="X58" s="122"/>
      <c r="Y58" s="40"/>
      <c r="Z58" s="123"/>
      <c r="AA58" s="15"/>
      <c r="AB58" s="121"/>
      <c r="AC58" s="15"/>
      <c r="AD58" s="121"/>
      <c r="AE58" s="15"/>
      <c r="AF58" s="122"/>
      <c r="AG58" s="40"/>
      <c r="AH58" s="123"/>
      <c r="AI58" s="209">
        <f t="shared" si="4"/>
        <v>0</v>
      </c>
      <c r="AJ58" s="121"/>
      <c r="AK58" s="209">
        <f t="shared" si="5"/>
        <v>0</v>
      </c>
      <c r="AL58" s="121"/>
      <c r="AM58" s="209">
        <f>M58-W58+AE58</f>
        <v>0</v>
      </c>
      <c r="AN58" s="122"/>
      <c r="AO58" s="40"/>
      <c r="AP58" s="123"/>
      <c r="AQ58" s="15"/>
      <c r="AR58" s="122"/>
      <c r="AS58" s="40"/>
      <c r="AT58" s="123"/>
      <c r="AU58" s="209">
        <f t="shared" si="6"/>
        <v>0</v>
      </c>
      <c r="AV58" s="121"/>
      <c r="AW58" s="209">
        <f t="shared" si="7"/>
        <v>0</v>
      </c>
      <c r="AX58" s="121"/>
      <c r="AY58" s="209">
        <f t="shared" si="8"/>
        <v>0</v>
      </c>
      <c r="AZ58" s="121"/>
      <c r="BA58" s="209">
        <f>(SUM(AI58,AK58,AM58)-AQ58)</f>
        <v>0</v>
      </c>
      <c r="BB58" s="119"/>
      <c r="BD58" s="120"/>
      <c r="BE58" s="13">
        <v>0</v>
      </c>
      <c r="BF58" s="124"/>
      <c r="BG58" s="13">
        <v>0</v>
      </c>
      <c r="BH58" s="124"/>
      <c r="BI58" s="13">
        <v>0</v>
      </c>
      <c r="BJ58" s="125"/>
      <c r="BK58" s="126"/>
      <c r="BL58" s="127"/>
      <c r="BM58" s="210">
        <f>$BE58*$I58</f>
        <v>0</v>
      </c>
      <c r="BN58" s="124"/>
      <c r="BO58" s="210">
        <f>$BG58*$K58</f>
        <v>0</v>
      </c>
      <c r="BP58" s="124"/>
      <c r="BQ58" s="210">
        <f>$BI58*$M58</f>
        <v>0</v>
      </c>
      <c r="BR58" s="119"/>
      <c r="BS58" s="46"/>
      <c r="BT58" s="120"/>
      <c r="CD58" s="159"/>
      <c r="CE58" s="46"/>
      <c r="CF58" s="130"/>
      <c r="CG58" s="18"/>
      <c r="CH58" s="18"/>
      <c r="CI58" s="18"/>
      <c r="CJ58" s="18"/>
      <c r="CK58" s="18"/>
      <c r="CL58" s="18"/>
      <c r="CM58" s="18"/>
      <c r="CO58" s="120"/>
      <c r="CP58" s="119"/>
      <c r="CQ58" s="46"/>
      <c r="CR58" s="130"/>
      <c r="CS58" s="209">
        <f t="shared" si="19"/>
        <v>0</v>
      </c>
      <c r="CT58" s="213">
        <f t="shared" si="19"/>
        <v>0</v>
      </c>
      <c r="CU58" s="209">
        <f t="shared" si="20"/>
        <v>0</v>
      </c>
      <c r="CV58" s="213">
        <f t="shared" si="20"/>
        <v>0</v>
      </c>
      <c r="CW58" s="214">
        <f t="shared" si="21"/>
        <v>0</v>
      </c>
      <c r="CX58" s="215">
        <f t="shared" si="21"/>
        <v>0</v>
      </c>
      <c r="CY58" s="141"/>
      <c r="CZ58" s="252"/>
      <c r="DA58" s="133"/>
      <c r="DB58" s="209">
        <f t="shared" si="12"/>
        <v>0</v>
      </c>
      <c r="DC58" s="131"/>
      <c r="DD58" s="209">
        <f t="shared" si="13"/>
        <v>0</v>
      </c>
      <c r="DE58" s="131"/>
      <c r="DF58" s="209">
        <f t="shared" si="14"/>
        <v>0</v>
      </c>
      <c r="DG58" s="134"/>
      <c r="DH58" s="40"/>
      <c r="DI58" s="130"/>
      <c r="DJ58" s="217">
        <f t="shared" si="15"/>
        <v>0</v>
      </c>
      <c r="DK58" s="135"/>
      <c r="DL58" s="217">
        <f t="shared" si="18"/>
        <v>0</v>
      </c>
      <c r="DM58" s="135"/>
      <c r="DN58" s="217">
        <f t="shared" si="16"/>
        <v>0</v>
      </c>
      <c r="DO58" s="136"/>
      <c r="DP58" s="267" t="str">
        <f t="shared" si="22"/>
        <v/>
      </c>
      <c r="DQ58" s="267" t="str">
        <f t="shared" si="23"/>
        <v/>
      </c>
      <c r="DR58" s="126"/>
      <c r="DS58" s="126"/>
      <c r="DT58" s="220">
        <f>SUM(DJ58:DN58)-SUM(BM58:BQ58)</f>
        <v>0</v>
      </c>
    </row>
    <row r="59" spans="1:124" ht="5.15" customHeight="1" x14ac:dyDescent="0.35">
      <c r="A59" s="115"/>
      <c r="B59" s="32"/>
      <c r="C59" s="273"/>
      <c r="D59" s="32"/>
      <c r="E59" s="32"/>
      <c r="F59" s="36"/>
      <c r="H59" s="29"/>
      <c r="I59" s="139"/>
      <c r="J59" s="139"/>
      <c r="K59" s="139"/>
      <c r="L59" s="139"/>
      <c r="M59" s="139"/>
      <c r="N59" s="139"/>
      <c r="O59" s="121"/>
      <c r="P59" s="140"/>
      <c r="Q59" s="141"/>
      <c r="R59" s="142"/>
      <c r="S59" s="139"/>
      <c r="T59" s="139"/>
      <c r="U59" s="139"/>
      <c r="V59" s="139"/>
      <c r="W59" s="139"/>
      <c r="X59" s="140"/>
      <c r="Y59" s="141"/>
      <c r="Z59" s="142"/>
      <c r="AA59" s="139"/>
      <c r="AB59" s="139"/>
      <c r="AC59" s="139"/>
      <c r="AD59" s="139"/>
      <c r="AE59" s="139"/>
      <c r="AF59" s="140"/>
      <c r="AG59" s="141"/>
      <c r="AH59" s="142"/>
      <c r="AI59" s="121"/>
      <c r="AJ59" s="139"/>
      <c r="AK59" s="121"/>
      <c r="AL59" s="139"/>
      <c r="AM59" s="121"/>
      <c r="AN59" s="140"/>
      <c r="AO59" s="141"/>
      <c r="AP59" s="142"/>
      <c r="AQ59" s="139"/>
      <c r="AR59" s="140"/>
      <c r="AS59" s="141"/>
      <c r="AT59" s="142"/>
      <c r="AU59" s="121"/>
      <c r="AV59" s="139"/>
      <c r="AW59" s="121"/>
      <c r="AX59" s="139"/>
      <c r="AY59" s="121"/>
      <c r="AZ59" s="139"/>
      <c r="BA59" s="121"/>
      <c r="BB59" s="36"/>
      <c r="BD59" s="29"/>
      <c r="BE59" s="143"/>
      <c r="BF59" s="143"/>
      <c r="BG59" s="143"/>
      <c r="BH59" s="143"/>
      <c r="BI59" s="143"/>
      <c r="BJ59" s="144"/>
      <c r="BK59" s="145"/>
      <c r="BL59" s="146"/>
      <c r="BM59" s="124"/>
      <c r="BN59" s="143"/>
      <c r="BO59" s="124"/>
      <c r="BP59" s="143"/>
      <c r="BQ59" s="124"/>
      <c r="BR59" s="36"/>
      <c r="BS59" s="32"/>
      <c r="BT59" s="29"/>
      <c r="CD59" s="75"/>
      <c r="CE59" s="32"/>
      <c r="CF59" s="74"/>
      <c r="CO59" s="29"/>
      <c r="CP59" s="36"/>
      <c r="CQ59" s="32"/>
      <c r="CR59" s="74"/>
      <c r="CS59" s="149"/>
      <c r="CT59" s="149"/>
      <c r="CU59" s="149"/>
      <c r="CV59" s="149"/>
      <c r="CW59" s="149"/>
      <c r="CX59" s="134"/>
      <c r="CY59" s="141"/>
      <c r="CZ59" s="252"/>
      <c r="DA59" s="151"/>
      <c r="DB59" s="149"/>
      <c r="DC59" s="149"/>
      <c r="DD59" s="149"/>
      <c r="DE59" s="149"/>
      <c r="DF59" s="149"/>
      <c r="DG59" s="134"/>
      <c r="DH59" s="40"/>
      <c r="DI59" s="74"/>
      <c r="DJ59" s="152"/>
      <c r="DK59" s="152"/>
      <c r="DL59" s="152"/>
      <c r="DM59" s="152"/>
      <c r="DN59" s="152"/>
      <c r="DO59" s="136"/>
      <c r="DP59" s="267" t="str">
        <f t="shared" si="22"/>
        <v/>
      </c>
      <c r="DQ59" s="267" t="str">
        <f t="shared" si="23"/>
        <v/>
      </c>
      <c r="DR59" s="145"/>
      <c r="DS59" s="145"/>
      <c r="DT59" s="253"/>
    </row>
    <row r="60" spans="1:124" s="92" customFormat="1" x14ac:dyDescent="0.35">
      <c r="A60" s="118"/>
      <c r="B60" s="46"/>
      <c r="C60" s="243" t="str">
        <f>IF(E60="","",C58+1)</f>
        <v/>
      </c>
      <c r="D60" s="46"/>
      <c r="E60" s="4"/>
      <c r="F60" s="119"/>
      <c r="H60" s="120"/>
      <c r="I60" s="15"/>
      <c r="J60" s="121"/>
      <c r="K60" s="15"/>
      <c r="L60" s="121"/>
      <c r="M60" s="15"/>
      <c r="N60" s="121"/>
      <c r="O60" s="209">
        <f t="shared" si="3"/>
        <v>0</v>
      </c>
      <c r="P60" s="122"/>
      <c r="Q60" s="40"/>
      <c r="R60" s="123"/>
      <c r="S60" s="15"/>
      <c r="T60" s="121"/>
      <c r="U60" s="15"/>
      <c r="V60" s="121"/>
      <c r="W60" s="15"/>
      <c r="X60" s="122"/>
      <c r="Y60" s="40"/>
      <c r="Z60" s="123"/>
      <c r="AA60" s="15"/>
      <c r="AB60" s="121"/>
      <c r="AC60" s="15"/>
      <c r="AD60" s="121"/>
      <c r="AE60" s="15"/>
      <c r="AF60" s="122"/>
      <c r="AG60" s="40"/>
      <c r="AH60" s="123"/>
      <c r="AI60" s="209">
        <f t="shared" si="4"/>
        <v>0</v>
      </c>
      <c r="AJ60" s="121"/>
      <c r="AK60" s="209">
        <f t="shared" si="5"/>
        <v>0</v>
      </c>
      <c r="AL60" s="121"/>
      <c r="AM60" s="209">
        <f>M60-W60+AE60</f>
        <v>0</v>
      </c>
      <c r="AN60" s="122"/>
      <c r="AO60" s="40"/>
      <c r="AP60" s="123"/>
      <c r="AQ60" s="15"/>
      <c r="AR60" s="122"/>
      <c r="AS60" s="40"/>
      <c r="AT60" s="123"/>
      <c r="AU60" s="209">
        <f t="shared" si="6"/>
        <v>0</v>
      </c>
      <c r="AV60" s="121"/>
      <c r="AW60" s="209">
        <f t="shared" si="7"/>
        <v>0</v>
      </c>
      <c r="AX60" s="121"/>
      <c r="AY60" s="209">
        <f t="shared" si="8"/>
        <v>0</v>
      </c>
      <c r="AZ60" s="121"/>
      <c r="BA60" s="209">
        <f>(SUM(AI60,AK60,AM60)-AQ60)</f>
        <v>0</v>
      </c>
      <c r="BB60" s="119"/>
      <c r="BD60" s="120"/>
      <c r="BE60" s="13">
        <v>0</v>
      </c>
      <c r="BF60" s="124"/>
      <c r="BG60" s="13">
        <v>0</v>
      </c>
      <c r="BH60" s="124"/>
      <c r="BI60" s="13">
        <v>0</v>
      </c>
      <c r="BJ60" s="125"/>
      <c r="BK60" s="126"/>
      <c r="BL60" s="127"/>
      <c r="BM60" s="210">
        <f>$BE60*$I60</f>
        <v>0</v>
      </c>
      <c r="BN60" s="124"/>
      <c r="BO60" s="210">
        <f>$BG60*$K60</f>
        <v>0</v>
      </c>
      <c r="BP60" s="124"/>
      <c r="BQ60" s="210">
        <f>$BI60*$M60</f>
        <v>0</v>
      </c>
      <c r="BR60" s="119"/>
      <c r="BS60" s="46"/>
      <c r="BT60" s="120"/>
      <c r="CD60" s="159"/>
      <c r="CE60" s="46"/>
      <c r="CF60" s="130"/>
      <c r="CG60" s="18"/>
      <c r="CH60" s="18"/>
      <c r="CI60" s="18"/>
      <c r="CJ60" s="18"/>
      <c r="CK60" s="18"/>
      <c r="CL60" s="18"/>
      <c r="CM60" s="18"/>
      <c r="CO60" s="120"/>
      <c r="CP60" s="119"/>
      <c r="CQ60" s="46"/>
      <c r="CR60" s="130"/>
      <c r="CS60" s="209">
        <f t="shared" ref="CS60:CT78" si="24">IF($AU60=0,0,ROUND(($BW$32*($AU60/$AU$218)),0))</f>
        <v>0</v>
      </c>
      <c r="CT60" s="213">
        <f t="shared" si="24"/>
        <v>0</v>
      </c>
      <c r="CU60" s="209">
        <f t="shared" ref="CU60:CV78" si="25">IF($AW60=0,0,ROUND(($BY$32*($AW60/$AW$218)),0))</f>
        <v>0</v>
      </c>
      <c r="CV60" s="213">
        <f t="shared" si="25"/>
        <v>0</v>
      </c>
      <c r="CW60" s="214">
        <f t="shared" ref="CW60:CX78" si="26">IF($AY60=0,0,ROUND(($CA$32*($AY60/$AY$218)),0))</f>
        <v>0</v>
      </c>
      <c r="CX60" s="215">
        <f t="shared" si="26"/>
        <v>0</v>
      </c>
      <c r="CY60" s="141"/>
      <c r="CZ60" s="252"/>
      <c r="DA60" s="133"/>
      <c r="DB60" s="209">
        <f t="shared" si="12"/>
        <v>0</v>
      </c>
      <c r="DC60" s="131"/>
      <c r="DD60" s="209">
        <f t="shared" si="13"/>
        <v>0</v>
      </c>
      <c r="DE60" s="131"/>
      <c r="DF60" s="209">
        <f t="shared" si="14"/>
        <v>0</v>
      </c>
      <c r="DG60" s="134"/>
      <c r="DH60" s="40"/>
      <c r="DI60" s="130"/>
      <c r="DJ60" s="217">
        <f t="shared" si="15"/>
        <v>0</v>
      </c>
      <c r="DK60" s="135"/>
      <c r="DL60" s="217">
        <f t="shared" si="18"/>
        <v>0</v>
      </c>
      <c r="DM60" s="135"/>
      <c r="DN60" s="217">
        <f t="shared" si="16"/>
        <v>0</v>
      </c>
      <c r="DO60" s="136"/>
      <c r="DP60" s="267" t="str">
        <f t="shared" si="22"/>
        <v/>
      </c>
      <c r="DQ60" s="267" t="str">
        <f t="shared" si="23"/>
        <v/>
      </c>
      <c r="DR60" s="126"/>
      <c r="DS60" s="126"/>
      <c r="DT60" s="220">
        <f>SUM(DJ60:DN60)-SUM(BM60:BQ60)</f>
        <v>0</v>
      </c>
    </row>
    <row r="61" spans="1:124" ht="5.15" customHeight="1" x14ac:dyDescent="0.35">
      <c r="A61" s="115"/>
      <c r="B61" s="32"/>
      <c r="C61" s="273"/>
      <c r="D61" s="32"/>
      <c r="E61" s="32"/>
      <c r="F61" s="36"/>
      <c r="H61" s="29"/>
      <c r="I61" s="139"/>
      <c r="J61" s="139"/>
      <c r="K61" s="139"/>
      <c r="L61" s="139"/>
      <c r="M61" s="139"/>
      <c r="N61" s="139"/>
      <c r="O61" s="121"/>
      <c r="P61" s="140"/>
      <c r="Q61" s="141"/>
      <c r="R61" s="142"/>
      <c r="S61" s="139"/>
      <c r="T61" s="139"/>
      <c r="U61" s="139"/>
      <c r="V61" s="139"/>
      <c r="W61" s="139"/>
      <c r="X61" s="140"/>
      <c r="Y61" s="141"/>
      <c r="Z61" s="142"/>
      <c r="AA61" s="139"/>
      <c r="AB61" s="139"/>
      <c r="AC61" s="139"/>
      <c r="AD61" s="139"/>
      <c r="AE61" s="139"/>
      <c r="AF61" s="140"/>
      <c r="AG61" s="141"/>
      <c r="AH61" s="142"/>
      <c r="AI61" s="121"/>
      <c r="AJ61" s="139"/>
      <c r="AK61" s="121"/>
      <c r="AL61" s="139"/>
      <c r="AM61" s="121"/>
      <c r="AN61" s="140"/>
      <c r="AO61" s="141"/>
      <c r="AP61" s="142"/>
      <c r="AQ61" s="139"/>
      <c r="AR61" s="140"/>
      <c r="AS61" s="141"/>
      <c r="AT61" s="142"/>
      <c r="AU61" s="121"/>
      <c r="AV61" s="139"/>
      <c r="AW61" s="121"/>
      <c r="AX61" s="139"/>
      <c r="AY61" s="121"/>
      <c r="AZ61" s="139"/>
      <c r="BA61" s="121"/>
      <c r="BB61" s="36"/>
      <c r="BD61" s="29"/>
      <c r="BE61" s="143"/>
      <c r="BF61" s="143"/>
      <c r="BG61" s="143"/>
      <c r="BH61" s="143"/>
      <c r="BI61" s="143"/>
      <c r="BJ61" s="144"/>
      <c r="BK61" s="145"/>
      <c r="BL61" s="146"/>
      <c r="BM61" s="124"/>
      <c r="BN61" s="143"/>
      <c r="BO61" s="124"/>
      <c r="BP61" s="143"/>
      <c r="BQ61" s="124"/>
      <c r="BR61" s="36"/>
      <c r="BS61" s="32"/>
      <c r="BT61" s="29"/>
      <c r="CD61" s="75"/>
      <c r="CE61" s="32"/>
      <c r="CF61" s="74"/>
      <c r="CO61" s="29"/>
      <c r="CP61" s="36"/>
      <c r="CQ61" s="32"/>
      <c r="CR61" s="74"/>
      <c r="CS61" s="149"/>
      <c r="CT61" s="149"/>
      <c r="CU61" s="149"/>
      <c r="CV61" s="149"/>
      <c r="CW61" s="149"/>
      <c r="CX61" s="134"/>
      <c r="CY61" s="141"/>
      <c r="CZ61" s="252"/>
      <c r="DA61" s="151"/>
      <c r="DB61" s="149"/>
      <c r="DC61" s="149"/>
      <c r="DD61" s="149"/>
      <c r="DE61" s="149"/>
      <c r="DF61" s="149"/>
      <c r="DG61" s="134"/>
      <c r="DH61" s="40"/>
      <c r="DI61" s="74"/>
      <c r="DJ61" s="152"/>
      <c r="DK61" s="152"/>
      <c r="DL61" s="152"/>
      <c r="DM61" s="152"/>
      <c r="DN61" s="152"/>
      <c r="DO61" s="136"/>
      <c r="DP61" s="267" t="str">
        <f t="shared" si="22"/>
        <v/>
      </c>
      <c r="DQ61" s="267" t="str">
        <f t="shared" si="23"/>
        <v/>
      </c>
      <c r="DR61" s="145"/>
      <c r="DS61" s="145"/>
      <c r="DT61" s="253"/>
    </row>
    <row r="62" spans="1:124" s="92" customFormat="1" x14ac:dyDescent="0.35">
      <c r="A62" s="118"/>
      <c r="B62" s="46"/>
      <c r="C62" s="243" t="str">
        <f>IF(E62="","",C60+1)</f>
        <v/>
      </c>
      <c r="D62" s="46"/>
      <c r="E62" s="4"/>
      <c r="F62" s="119"/>
      <c r="H62" s="120"/>
      <c r="I62" s="15"/>
      <c r="J62" s="121"/>
      <c r="K62" s="15"/>
      <c r="L62" s="121"/>
      <c r="M62" s="15"/>
      <c r="N62" s="121"/>
      <c r="O62" s="209">
        <f t="shared" si="3"/>
        <v>0</v>
      </c>
      <c r="P62" s="122"/>
      <c r="Q62" s="40"/>
      <c r="R62" s="123"/>
      <c r="S62" s="15"/>
      <c r="T62" s="121"/>
      <c r="U62" s="15"/>
      <c r="V62" s="121"/>
      <c r="W62" s="15"/>
      <c r="X62" s="122"/>
      <c r="Y62" s="40"/>
      <c r="Z62" s="123"/>
      <c r="AA62" s="15"/>
      <c r="AB62" s="121"/>
      <c r="AC62" s="15"/>
      <c r="AD62" s="121"/>
      <c r="AE62" s="15"/>
      <c r="AF62" s="122"/>
      <c r="AG62" s="40"/>
      <c r="AH62" s="123"/>
      <c r="AI62" s="209">
        <f t="shared" si="4"/>
        <v>0</v>
      </c>
      <c r="AJ62" s="121"/>
      <c r="AK62" s="209">
        <f t="shared" si="5"/>
        <v>0</v>
      </c>
      <c r="AL62" s="121"/>
      <c r="AM62" s="209">
        <f>M62-W62+AE62</f>
        <v>0</v>
      </c>
      <c r="AN62" s="122"/>
      <c r="AO62" s="40"/>
      <c r="AP62" s="123"/>
      <c r="AQ62" s="15"/>
      <c r="AR62" s="122"/>
      <c r="AS62" s="40"/>
      <c r="AT62" s="123"/>
      <c r="AU62" s="209">
        <f t="shared" si="6"/>
        <v>0</v>
      </c>
      <c r="AV62" s="121"/>
      <c r="AW62" s="209">
        <f t="shared" si="7"/>
        <v>0</v>
      </c>
      <c r="AX62" s="121"/>
      <c r="AY62" s="209">
        <f t="shared" si="8"/>
        <v>0</v>
      </c>
      <c r="AZ62" s="121"/>
      <c r="BA62" s="209">
        <f>(SUM(AI62,AK62,AM62)-AQ62)</f>
        <v>0</v>
      </c>
      <c r="BB62" s="119"/>
      <c r="BD62" s="120"/>
      <c r="BE62" s="13">
        <v>0</v>
      </c>
      <c r="BF62" s="124"/>
      <c r="BG62" s="13">
        <v>0</v>
      </c>
      <c r="BH62" s="124"/>
      <c r="BI62" s="13">
        <v>0</v>
      </c>
      <c r="BJ62" s="125"/>
      <c r="BK62" s="126"/>
      <c r="BL62" s="127"/>
      <c r="BM62" s="210">
        <f>$BE62*$I62</f>
        <v>0</v>
      </c>
      <c r="BN62" s="124"/>
      <c r="BO62" s="210">
        <f>$BG62*$K62</f>
        <v>0</v>
      </c>
      <c r="BP62" s="124"/>
      <c r="BQ62" s="210">
        <f>$BI62*$M62</f>
        <v>0</v>
      </c>
      <c r="BR62" s="119"/>
      <c r="BS62" s="46"/>
      <c r="BT62" s="120"/>
      <c r="CD62" s="159"/>
      <c r="CE62" s="46"/>
      <c r="CF62" s="130"/>
      <c r="CG62" s="18"/>
      <c r="CH62" s="18"/>
      <c r="CI62" s="18"/>
      <c r="CJ62" s="18"/>
      <c r="CK62" s="18"/>
      <c r="CL62" s="18"/>
      <c r="CM62" s="18"/>
      <c r="CO62" s="120"/>
      <c r="CP62" s="119"/>
      <c r="CQ62" s="46"/>
      <c r="CR62" s="130"/>
      <c r="CS62" s="209">
        <f t="shared" si="24"/>
        <v>0</v>
      </c>
      <c r="CT62" s="213">
        <f t="shared" si="24"/>
        <v>0</v>
      </c>
      <c r="CU62" s="209">
        <f t="shared" si="25"/>
        <v>0</v>
      </c>
      <c r="CV62" s="213">
        <f t="shared" si="25"/>
        <v>0</v>
      </c>
      <c r="CW62" s="214">
        <f t="shared" si="26"/>
        <v>0</v>
      </c>
      <c r="CX62" s="215">
        <f t="shared" si="26"/>
        <v>0</v>
      </c>
      <c r="CY62" s="141"/>
      <c r="CZ62" s="252"/>
      <c r="DA62" s="133"/>
      <c r="DB62" s="209">
        <f t="shared" si="12"/>
        <v>0</v>
      </c>
      <c r="DC62" s="131"/>
      <c r="DD62" s="209">
        <f t="shared" si="13"/>
        <v>0</v>
      </c>
      <c r="DE62" s="131"/>
      <c r="DF62" s="209">
        <f t="shared" si="14"/>
        <v>0</v>
      </c>
      <c r="DG62" s="134"/>
      <c r="DH62" s="40"/>
      <c r="DI62" s="130"/>
      <c r="DJ62" s="217">
        <f t="shared" si="15"/>
        <v>0</v>
      </c>
      <c r="DK62" s="135"/>
      <c r="DL62" s="217">
        <f t="shared" si="18"/>
        <v>0</v>
      </c>
      <c r="DM62" s="135"/>
      <c r="DN62" s="217">
        <f t="shared" si="16"/>
        <v>0</v>
      </c>
      <c r="DO62" s="136"/>
      <c r="DP62" s="267" t="str">
        <f t="shared" si="22"/>
        <v/>
      </c>
      <c r="DQ62" s="267" t="str">
        <f t="shared" si="23"/>
        <v/>
      </c>
      <c r="DR62" s="126"/>
      <c r="DS62" s="126"/>
      <c r="DT62" s="220">
        <f>SUM(DJ62:DN62)-SUM(BM62:BQ62)</f>
        <v>0</v>
      </c>
    </row>
    <row r="63" spans="1:124" ht="5.15" customHeight="1" x14ac:dyDescent="0.35">
      <c r="A63" s="115"/>
      <c r="B63" s="32"/>
      <c r="C63" s="273"/>
      <c r="D63" s="32"/>
      <c r="E63" s="32"/>
      <c r="F63" s="36"/>
      <c r="H63" s="29"/>
      <c r="I63" s="139"/>
      <c r="J63" s="139"/>
      <c r="K63" s="139"/>
      <c r="L63" s="139"/>
      <c r="M63" s="139"/>
      <c r="N63" s="139"/>
      <c r="O63" s="121"/>
      <c r="P63" s="140"/>
      <c r="Q63" s="141"/>
      <c r="R63" s="142"/>
      <c r="S63" s="139"/>
      <c r="T63" s="139"/>
      <c r="U63" s="139"/>
      <c r="V63" s="139"/>
      <c r="W63" s="139"/>
      <c r="X63" s="140"/>
      <c r="Y63" s="141"/>
      <c r="Z63" s="142"/>
      <c r="AA63" s="139"/>
      <c r="AB63" s="139"/>
      <c r="AC63" s="139"/>
      <c r="AD63" s="139"/>
      <c r="AE63" s="139"/>
      <c r="AF63" s="140"/>
      <c r="AG63" s="141"/>
      <c r="AH63" s="142"/>
      <c r="AI63" s="121"/>
      <c r="AJ63" s="139"/>
      <c r="AK63" s="121"/>
      <c r="AL63" s="139"/>
      <c r="AM63" s="121"/>
      <c r="AN63" s="140"/>
      <c r="AO63" s="141"/>
      <c r="AP63" s="142"/>
      <c r="AQ63" s="139"/>
      <c r="AR63" s="140"/>
      <c r="AS63" s="141"/>
      <c r="AT63" s="142"/>
      <c r="AU63" s="121"/>
      <c r="AV63" s="139"/>
      <c r="AW63" s="121"/>
      <c r="AX63" s="139"/>
      <c r="AY63" s="121"/>
      <c r="AZ63" s="139"/>
      <c r="BA63" s="121"/>
      <c r="BB63" s="36"/>
      <c r="BD63" s="29"/>
      <c r="BE63" s="143"/>
      <c r="BF63" s="143"/>
      <c r="BG63" s="143"/>
      <c r="BH63" s="143"/>
      <c r="BI63" s="143"/>
      <c r="BJ63" s="144"/>
      <c r="BK63" s="145"/>
      <c r="BL63" s="146"/>
      <c r="BM63" s="124"/>
      <c r="BN63" s="143"/>
      <c r="BO63" s="124"/>
      <c r="BP63" s="143"/>
      <c r="BQ63" s="124"/>
      <c r="BR63" s="36"/>
      <c r="BS63" s="32"/>
      <c r="BT63" s="29"/>
      <c r="CD63" s="75"/>
      <c r="CE63" s="32"/>
      <c r="CF63" s="74"/>
      <c r="CO63" s="29"/>
      <c r="CP63" s="36"/>
      <c r="CQ63" s="32"/>
      <c r="CR63" s="74"/>
      <c r="CS63" s="149"/>
      <c r="CT63" s="149"/>
      <c r="CU63" s="149"/>
      <c r="CV63" s="149"/>
      <c r="CW63" s="149"/>
      <c r="CX63" s="134"/>
      <c r="CY63" s="141"/>
      <c r="CZ63" s="252"/>
      <c r="DA63" s="151"/>
      <c r="DB63" s="149"/>
      <c r="DC63" s="149"/>
      <c r="DD63" s="149"/>
      <c r="DE63" s="149"/>
      <c r="DF63" s="149"/>
      <c r="DG63" s="134"/>
      <c r="DH63" s="40"/>
      <c r="DI63" s="74"/>
      <c r="DJ63" s="152"/>
      <c r="DK63" s="152"/>
      <c r="DL63" s="152"/>
      <c r="DM63" s="152"/>
      <c r="DN63" s="152"/>
      <c r="DO63" s="136"/>
      <c r="DP63" s="267" t="str">
        <f t="shared" si="22"/>
        <v/>
      </c>
      <c r="DQ63" s="267" t="str">
        <f t="shared" si="23"/>
        <v/>
      </c>
      <c r="DR63" s="145"/>
      <c r="DS63" s="145"/>
      <c r="DT63" s="253"/>
    </row>
    <row r="64" spans="1:124" s="92" customFormat="1" x14ac:dyDescent="0.35">
      <c r="A64" s="118"/>
      <c r="B64" s="46"/>
      <c r="C64" s="243" t="str">
        <f>IF(E64="","",C62+1)</f>
        <v/>
      </c>
      <c r="D64" s="46"/>
      <c r="E64" s="4"/>
      <c r="F64" s="119"/>
      <c r="H64" s="120"/>
      <c r="I64" s="15"/>
      <c r="J64" s="121"/>
      <c r="K64" s="15"/>
      <c r="L64" s="121"/>
      <c r="M64" s="15"/>
      <c r="N64" s="121"/>
      <c r="O64" s="209">
        <f t="shared" si="3"/>
        <v>0</v>
      </c>
      <c r="P64" s="122"/>
      <c r="Q64" s="40"/>
      <c r="R64" s="123"/>
      <c r="S64" s="15"/>
      <c r="T64" s="121"/>
      <c r="U64" s="15"/>
      <c r="V64" s="121"/>
      <c r="W64" s="15"/>
      <c r="X64" s="122"/>
      <c r="Y64" s="40"/>
      <c r="Z64" s="123"/>
      <c r="AA64" s="15"/>
      <c r="AB64" s="121"/>
      <c r="AC64" s="15"/>
      <c r="AD64" s="121"/>
      <c r="AE64" s="15"/>
      <c r="AF64" s="122"/>
      <c r="AG64" s="40"/>
      <c r="AH64" s="123"/>
      <c r="AI64" s="209">
        <f t="shared" si="4"/>
        <v>0</v>
      </c>
      <c r="AJ64" s="121"/>
      <c r="AK64" s="209">
        <f t="shared" si="5"/>
        <v>0</v>
      </c>
      <c r="AL64" s="121"/>
      <c r="AM64" s="209">
        <f>M64-W64+AE64</f>
        <v>0</v>
      </c>
      <c r="AN64" s="122"/>
      <c r="AO64" s="40"/>
      <c r="AP64" s="123"/>
      <c r="AQ64" s="15"/>
      <c r="AR64" s="122"/>
      <c r="AS64" s="40"/>
      <c r="AT64" s="123"/>
      <c r="AU64" s="209">
        <f t="shared" si="6"/>
        <v>0</v>
      </c>
      <c r="AV64" s="121"/>
      <c r="AW64" s="209">
        <f t="shared" si="7"/>
        <v>0</v>
      </c>
      <c r="AX64" s="121"/>
      <c r="AY64" s="209">
        <f t="shared" si="8"/>
        <v>0</v>
      </c>
      <c r="AZ64" s="121"/>
      <c r="BA64" s="209">
        <f>(SUM(AI64,AK64,AM64)-AQ64)</f>
        <v>0</v>
      </c>
      <c r="BB64" s="119"/>
      <c r="BD64" s="120"/>
      <c r="BE64" s="13">
        <v>0</v>
      </c>
      <c r="BF64" s="124"/>
      <c r="BG64" s="13">
        <v>0</v>
      </c>
      <c r="BH64" s="124"/>
      <c r="BI64" s="13">
        <v>0</v>
      </c>
      <c r="BJ64" s="125"/>
      <c r="BK64" s="126"/>
      <c r="BL64" s="127"/>
      <c r="BM64" s="210">
        <f>$BE64*$I64</f>
        <v>0</v>
      </c>
      <c r="BN64" s="124"/>
      <c r="BO64" s="210">
        <f>$BG64*$K64</f>
        <v>0</v>
      </c>
      <c r="BP64" s="124"/>
      <c r="BQ64" s="210">
        <f>$BI64*$M64</f>
        <v>0</v>
      </c>
      <c r="BR64" s="119"/>
      <c r="BS64" s="46"/>
      <c r="BT64" s="120"/>
      <c r="CD64" s="159"/>
      <c r="CE64" s="46"/>
      <c r="CF64" s="130"/>
      <c r="CG64" s="18"/>
      <c r="CH64" s="18"/>
      <c r="CI64" s="18"/>
      <c r="CJ64" s="18"/>
      <c r="CK64" s="18"/>
      <c r="CL64" s="18"/>
      <c r="CM64" s="18"/>
      <c r="CO64" s="120"/>
      <c r="CP64" s="119"/>
      <c r="CQ64" s="46"/>
      <c r="CR64" s="130"/>
      <c r="CS64" s="209">
        <f t="shared" si="24"/>
        <v>0</v>
      </c>
      <c r="CT64" s="213">
        <f t="shared" si="24"/>
        <v>0</v>
      </c>
      <c r="CU64" s="209">
        <f t="shared" si="25"/>
        <v>0</v>
      </c>
      <c r="CV64" s="213">
        <f t="shared" si="25"/>
        <v>0</v>
      </c>
      <c r="CW64" s="214">
        <f t="shared" si="26"/>
        <v>0</v>
      </c>
      <c r="CX64" s="215">
        <f t="shared" si="26"/>
        <v>0</v>
      </c>
      <c r="CY64" s="141"/>
      <c r="CZ64" s="252"/>
      <c r="DA64" s="133"/>
      <c r="DB64" s="209">
        <f t="shared" si="12"/>
        <v>0</v>
      </c>
      <c r="DC64" s="131"/>
      <c r="DD64" s="209">
        <f t="shared" si="13"/>
        <v>0</v>
      </c>
      <c r="DE64" s="131"/>
      <c r="DF64" s="209">
        <f t="shared" si="14"/>
        <v>0</v>
      </c>
      <c r="DG64" s="134"/>
      <c r="DH64" s="40"/>
      <c r="DI64" s="130"/>
      <c r="DJ64" s="217">
        <f t="shared" si="15"/>
        <v>0</v>
      </c>
      <c r="DK64" s="135"/>
      <c r="DL64" s="217">
        <f t="shared" si="18"/>
        <v>0</v>
      </c>
      <c r="DM64" s="135"/>
      <c r="DN64" s="217">
        <f t="shared" si="16"/>
        <v>0</v>
      </c>
      <c r="DO64" s="136"/>
      <c r="DP64" s="267" t="str">
        <f t="shared" si="22"/>
        <v/>
      </c>
      <c r="DQ64" s="267" t="str">
        <f t="shared" si="23"/>
        <v/>
      </c>
      <c r="DR64" s="126"/>
      <c r="DS64" s="126"/>
      <c r="DT64" s="220">
        <f>SUM(DJ64:DN64)-SUM(BM64:BQ64)</f>
        <v>0</v>
      </c>
    </row>
    <row r="65" spans="1:124" ht="5.15" customHeight="1" x14ac:dyDescent="0.35">
      <c r="A65" s="115"/>
      <c r="B65" s="32"/>
      <c r="C65" s="273"/>
      <c r="D65" s="32"/>
      <c r="E65" s="32"/>
      <c r="F65" s="36"/>
      <c r="H65" s="29"/>
      <c r="I65" s="139"/>
      <c r="J65" s="139"/>
      <c r="K65" s="139"/>
      <c r="L65" s="139"/>
      <c r="M65" s="139"/>
      <c r="N65" s="139"/>
      <c r="O65" s="121"/>
      <c r="P65" s="140"/>
      <c r="Q65" s="141"/>
      <c r="R65" s="142"/>
      <c r="S65" s="139"/>
      <c r="T65" s="139"/>
      <c r="U65" s="139"/>
      <c r="V65" s="139"/>
      <c r="W65" s="139"/>
      <c r="X65" s="140"/>
      <c r="Y65" s="141"/>
      <c r="Z65" s="142"/>
      <c r="AA65" s="139"/>
      <c r="AB65" s="139"/>
      <c r="AC65" s="139"/>
      <c r="AD65" s="139"/>
      <c r="AE65" s="139"/>
      <c r="AF65" s="140"/>
      <c r="AG65" s="141"/>
      <c r="AH65" s="142"/>
      <c r="AI65" s="121"/>
      <c r="AJ65" s="139"/>
      <c r="AK65" s="121"/>
      <c r="AL65" s="139"/>
      <c r="AM65" s="121"/>
      <c r="AN65" s="140"/>
      <c r="AO65" s="141"/>
      <c r="AP65" s="142"/>
      <c r="AQ65" s="139"/>
      <c r="AR65" s="140"/>
      <c r="AS65" s="141"/>
      <c r="AT65" s="142"/>
      <c r="AU65" s="121"/>
      <c r="AV65" s="139"/>
      <c r="AW65" s="121"/>
      <c r="AX65" s="139"/>
      <c r="AY65" s="121"/>
      <c r="AZ65" s="139"/>
      <c r="BA65" s="121"/>
      <c r="BB65" s="36"/>
      <c r="BD65" s="29"/>
      <c r="BE65" s="143"/>
      <c r="BF65" s="143"/>
      <c r="BG65" s="143"/>
      <c r="BH65" s="143"/>
      <c r="BI65" s="143"/>
      <c r="BJ65" s="144"/>
      <c r="BK65" s="145"/>
      <c r="BL65" s="146"/>
      <c r="BM65" s="124"/>
      <c r="BN65" s="143"/>
      <c r="BO65" s="124"/>
      <c r="BP65" s="143"/>
      <c r="BQ65" s="124"/>
      <c r="BR65" s="36"/>
      <c r="BS65" s="32"/>
      <c r="BT65" s="29"/>
      <c r="CD65" s="75"/>
      <c r="CE65" s="32"/>
      <c r="CF65" s="74"/>
      <c r="CO65" s="29"/>
      <c r="CP65" s="36"/>
      <c r="CQ65" s="32"/>
      <c r="CR65" s="74"/>
      <c r="CS65" s="149"/>
      <c r="CT65" s="149"/>
      <c r="CU65" s="149"/>
      <c r="CV65" s="149"/>
      <c r="CW65" s="149"/>
      <c r="CX65" s="134"/>
      <c r="CY65" s="141"/>
      <c r="CZ65" s="252"/>
      <c r="DA65" s="151"/>
      <c r="DB65" s="149"/>
      <c r="DC65" s="149"/>
      <c r="DD65" s="149"/>
      <c r="DE65" s="149"/>
      <c r="DF65" s="149"/>
      <c r="DG65" s="134"/>
      <c r="DH65" s="40"/>
      <c r="DI65" s="74"/>
      <c r="DJ65" s="152"/>
      <c r="DK65" s="152"/>
      <c r="DL65" s="152"/>
      <c r="DM65" s="152"/>
      <c r="DN65" s="152"/>
      <c r="DO65" s="136"/>
      <c r="DP65" s="267" t="str">
        <f t="shared" si="22"/>
        <v/>
      </c>
      <c r="DQ65" s="267" t="str">
        <f t="shared" si="23"/>
        <v/>
      </c>
      <c r="DR65" s="145"/>
      <c r="DS65" s="145"/>
      <c r="DT65" s="253"/>
    </row>
    <row r="66" spans="1:124" s="92" customFormat="1" x14ac:dyDescent="0.35">
      <c r="A66" s="118"/>
      <c r="B66" s="46"/>
      <c r="C66" s="243" t="str">
        <f>IF(E66="","",C64+1)</f>
        <v/>
      </c>
      <c r="D66" s="46"/>
      <c r="E66" s="4"/>
      <c r="F66" s="119"/>
      <c r="H66" s="120"/>
      <c r="I66" s="15"/>
      <c r="J66" s="121"/>
      <c r="K66" s="15"/>
      <c r="L66" s="121"/>
      <c r="M66" s="15"/>
      <c r="N66" s="121"/>
      <c r="O66" s="209">
        <f t="shared" si="3"/>
        <v>0</v>
      </c>
      <c r="P66" s="122"/>
      <c r="Q66" s="40"/>
      <c r="R66" s="123"/>
      <c r="S66" s="15"/>
      <c r="T66" s="121"/>
      <c r="U66" s="15"/>
      <c r="V66" s="121"/>
      <c r="W66" s="15"/>
      <c r="X66" s="122"/>
      <c r="Y66" s="40"/>
      <c r="Z66" s="123"/>
      <c r="AA66" s="15"/>
      <c r="AB66" s="121"/>
      <c r="AC66" s="15"/>
      <c r="AD66" s="121"/>
      <c r="AE66" s="15"/>
      <c r="AF66" s="122"/>
      <c r="AG66" s="40"/>
      <c r="AH66" s="123"/>
      <c r="AI66" s="209">
        <f t="shared" si="4"/>
        <v>0</v>
      </c>
      <c r="AJ66" s="121"/>
      <c r="AK66" s="209">
        <f t="shared" si="5"/>
        <v>0</v>
      </c>
      <c r="AL66" s="121"/>
      <c r="AM66" s="209">
        <f>M66-W66+AE66</f>
        <v>0</v>
      </c>
      <c r="AN66" s="122"/>
      <c r="AO66" s="40"/>
      <c r="AP66" s="123"/>
      <c r="AQ66" s="15"/>
      <c r="AR66" s="122"/>
      <c r="AS66" s="40"/>
      <c r="AT66" s="123"/>
      <c r="AU66" s="209">
        <f t="shared" si="6"/>
        <v>0</v>
      </c>
      <c r="AV66" s="121"/>
      <c r="AW66" s="209">
        <f t="shared" si="7"/>
        <v>0</v>
      </c>
      <c r="AX66" s="121"/>
      <c r="AY66" s="209">
        <f t="shared" si="8"/>
        <v>0</v>
      </c>
      <c r="AZ66" s="121"/>
      <c r="BA66" s="209">
        <f>(SUM(AI66,AK66,AM66)-AQ66)</f>
        <v>0</v>
      </c>
      <c r="BB66" s="119"/>
      <c r="BD66" s="120"/>
      <c r="BE66" s="13">
        <v>0</v>
      </c>
      <c r="BF66" s="124"/>
      <c r="BG66" s="13">
        <v>0</v>
      </c>
      <c r="BH66" s="124"/>
      <c r="BI66" s="13">
        <v>0</v>
      </c>
      <c r="BJ66" s="125"/>
      <c r="BK66" s="126"/>
      <c r="BL66" s="127"/>
      <c r="BM66" s="210">
        <f>$BE66*$I66</f>
        <v>0</v>
      </c>
      <c r="BN66" s="124"/>
      <c r="BO66" s="210">
        <f>$BG66*$K66</f>
        <v>0</v>
      </c>
      <c r="BP66" s="124"/>
      <c r="BQ66" s="210">
        <f>$BI66*$M66</f>
        <v>0</v>
      </c>
      <c r="BR66" s="119"/>
      <c r="BS66" s="46"/>
      <c r="BT66" s="120"/>
      <c r="CD66" s="159"/>
      <c r="CE66" s="46"/>
      <c r="CF66" s="130"/>
      <c r="CG66" s="18"/>
      <c r="CH66" s="18"/>
      <c r="CI66" s="18"/>
      <c r="CJ66" s="18"/>
      <c r="CK66" s="18"/>
      <c r="CL66" s="18"/>
      <c r="CM66" s="18"/>
      <c r="CO66" s="120"/>
      <c r="CP66" s="119"/>
      <c r="CQ66" s="46"/>
      <c r="CR66" s="130"/>
      <c r="CS66" s="209">
        <f t="shared" si="24"/>
        <v>0</v>
      </c>
      <c r="CT66" s="213">
        <f t="shared" si="24"/>
        <v>0</v>
      </c>
      <c r="CU66" s="209">
        <f t="shared" si="25"/>
        <v>0</v>
      </c>
      <c r="CV66" s="213">
        <f t="shared" si="25"/>
        <v>0</v>
      </c>
      <c r="CW66" s="214">
        <f t="shared" si="26"/>
        <v>0</v>
      </c>
      <c r="CX66" s="215">
        <f t="shared" si="26"/>
        <v>0</v>
      </c>
      <c r="CY66" s="141"/>
      <c r="CZ66" s="252"/>
      <c r="DA66" s="133"/>
      <c r="DB66" s="209">
        <f t="shared" si="12"/>
        <v>0</v>
      </c>
      <c r="DC66" s="131"/>
      <c r="DD66" s="209">
        <f t="shared" si="13"/>
        <v>0</v>
      </c>
      <c r="DE66" s="131"/>
      <c r="DF66" s="209">
        <f t="shared" si="14"/>
        <v>0</v>
      </c>
      <c r="DG66" s="134"/>
      <c r="DH66" s="40"/>
      <c r="DI66" s="130"/>
      <c r="DJ66" s="217">
        <f t="shared" si="15"/>
        <v>0</v>
      </c>
      <c r="DK66" s="135"/>
      <c r="DL66" s="217">
        <f t="shared" si="18"/>
        <v>0</v>
      </c>
      <c r="DM66" s="135"/>
      <c r="DN66" s="217">
        <f t="shared" si="16"/>
        <v>0</v>
      </c>
      <c r="DO66" s="136"/>
      <c r="DP66" s="267" t="str">
        <f t="shared" si="22"/>
        <v/>
      </c>
      <c r="DQ66" s="267" t="str">
        <f t="shared" si="23"/>
        <v/>
      </c>
      <c r="DR66" s="126"/>
      <c r="DS66" s="126"/>
      <c r="DT66" s="220">
        <f>SUM(DJ66:DN66)-SUM(BM66:BQ66)</f>
        <v>0</v>
      </c>
    </row>
    <row r="67" spans="1:124" ht="5.15" customHeight="1" x14ac:dyDescent="0.35">
      <c r="A67" s="115"/>
      <c r="B67" s="32"/>
      <c r="C67" s="273"/>
      <c r="D67" s="32"/>
      <c r="E67" s="32"/>
      <c r="F67" s="36"/>
      <c r="H67" s="29"/>
      <c r="I67" s="139"/>
      <c r="J67" s="139"/>
      <c r="K67" s="139"/>
      <c r="L67" s="139"/>
      <c r="M67" s="139"/>
      <c r="N67" s="139"/>
      <c r="O67" s="121"/>
      <c r="P67" s="140"/>
      <c r="Q67" s="141"/>
      <c r="R67" s="142"/>
      <c r="S67" s="139"/>
      <c r="T67" s="139"/>
      <c r="U67" s="139"/>
      <c r="V67" s="139"/>
      <c r="W67" s="139"/>
      <c r="X67" s="140"/>
      <c r="Y67" s="141"/>
      <c r="Z67" s="142"/>
      <c r="AA67" s="139"/>
      <c r="AB67" s="139"/>
      <c r="AC67" s="139"/>
      <c r="AD67" s="139"/>
      <c r="AE67" s="139"/>
      <c r="AF67" s="140"/>
      <c r="AG67" s="141"/>
      <c r="AH67" s="142"/>
      <c r="AI67" s="121"/>
      <c r="AJ67" s="139"/>
      <c r="AK67" s="121"/>
      <c r="AL67" s="139"/>
      <c r="AM67" s="121"/>
      <c r="AN67" s="140"/>
      <c r="AO67" s="141"/>
      <c r="AP67" s="142"/>
      <c r="AQ67" s="139"/>
      <c r="AR67" s="140"/>
      <c r="AS67" s="141"/>
      <c r="AT67" s="142"/>
      <c r="AU67" s="121"/>
      <c r="AV67" s="139"/>
      <c r="AW67" s="121"/>
      <c r="AX67" s="139"/>
      <c r="AY67" s="121"/>
      <c r="AZ67" s="139"/>
      <c r="BA67" s="121"/>
      <c r="BB67" s="36"/>
      <c r="BD67" s="29"/>
      <c r="BE67" s="143"/>
      <c r="BF67" s="143"/>
      <c r="BG67" s="143"/>
      <c r="BH67" s="143"/>
      <c r="BI67" s="143"/>
      <c r="BJ67" s="144"/>
      <c r="BK67" s="145"/>
      <c r="BL67" s="146"/>
      <c r="BM67" s="124"/>
      <c r="BN67" s="143"/>
      <c r="BO67" s="124"/>
      <c r="BP67" s="143"/>
      <c r="BQ67" s="124"/>
      <c r="BR67" s="36"/>
      <c r="BS67" s="32"/>
      <c r="BT67" s="29"/>
      <c r="CD67" s="75"/>
      <c r="CE67" s="32"/>
      <c r="CF67" s="74"/>
      <c r="CO67" s="29"/>
      <c r="CP67" s="36"/>
      <c r="CQ67" s="32"/>
      <c r="CR67" s="74"/>
      <c r="CS67" s="149"/>
      <c r="CT67" s="149"/>
      <c r="CU67" s="149"/>
      <c r="CV67" s="149"/>
      <c r="CW67" s="149"/>
      <c r="CX67" s="134"/>
      <c r="CY67" s="141"/>
      <c r="CZ67" s="252"/>
      <c r="DA67" s="151"/>
      <c r="DB67" s="149"/>
      <c r="DC67" s="149"/>
      <c r="DD67" s="149"/>
      <c r="DE67" s="149"/>
      <c r="DF67" s="149"/>
      <c r="DG67" s="134"/>
      <c r="DH67" s="40"/>
      <c r="DI67" s="74"/>
      <c r="DJ67" s="152"/>
      <c r="DK67" s="152"/>
      <c r="DL67" s="152"/>
      <c r="DM67" s="152"/>
      <c r="DN67" s="152"/>
      <c r="DO67" s="136"/>
      <c r="DP67" s="267" t="str">
        <f t="shared" si="22"/>
        <v/>
      </c>
      <c r="DQ67" s="267" t="str">
        <f t="shared" si="23"/>
        <v/>
      </c>
      <c r="DR67" s="145"/>
      <c r="DS67" s="145"/>
      <c r="DT67" s="253"/>
    </row>
    <row r="68" spans="1:124" s="92" customFormat="1" x14ac:dyDescent="0.35">
      <c r="A68" s="118"/>
      <c r="B68" s="46"/>
      <c r="C68" s="243" t="str">
        <f>IF(E68="","",C66+1)</f>
        <v/>
      </c>
      <c r="D68" s="46"/>
      <c r="E68" s="4"/>
      <c r="F68" s="119"/>
      <c r="H68" s="120"/>
      <c r="I68" s="15"/>
      <c r="J68" s="121"/>
      <c r="K68" s="15"/>
      <c r="L68" s="121"/>
      <c r="M68" s="15"/>
      <c r="N68" s="121"/>
      <c r="O68" s="209">
        <f t="shared" si="3"/>
        <v>0</v>
      </c>
      <c r="P68" s="122"/>
      <c r="Q68" s="40"/>
      <c r="R68" s="123"/>
      <c r="S68" s="15"/>
      <c r="T68" s="121"/>
      <c r="U68" s="15"/>
      <c r="V68" s="121"/>
      <c r="W68" s="15"/>
      <c r="X68" s="122"/>
      <c r="Y68" s="40"/>
      <c r="Z68" s="123"/>
      <c r="AA68" s="15"/>
      <c r="AB68" s="121"/>
      <c r="AC68" s="15"/>
      <c r="AD68" s="121"/>
      <c r="AE68" s="15"/>
      <c r="AF68" s="122"/>
      <c r="AG68" s="40"/>
      <c r="AH68" s="123"/>
      <c r="AI68" s="209">
        <f t="shared" si="4"/>
        <v>0</v>
      </c>
      <c r="AJ68" s="121"/>
      <c r="AK68" s="209">
        <f t="shared" si="5"/>
        <v>0</v>
      </c>
      <c r="AL68" s="121"/>
      <c r="AM68" s="209">
        <f>M68-W68+AE68</f>
        <v>0</v>
      </c>
      <c r="AN68" s="122"/>
      <c r="AO68" s="40"/>
      <c r="AP68" s="123"/>
      <c r="AQ68" s="15"/>
      <c r="AR68" s="122"/>
      <c r="AS68" s="40"/>
      <c r="AT68" s="123"/>
      <c r="AU68" s="209">
        <f t="shared" si="6"/>
        <v>0</v>
      </c>
      <c r="AV68" s="121"/>
      <c r="AW68" s="209">
        <f t="shared" si="7"/>
        <v>0</v>
      </c>
      <c r="AX68" s="121"/>
      <c r="AY68" s="209">
        <f t="shared" si="8"/>
        <v>0</v>
      </c>
      <c r="AZ68" s="121"/>
      <c r="BA68" s="209">
        <f>(SUM(AI68,AK68,AM68)-AQ68)</f>
        <v>0</v>
      </c>
      <c r="BB68" s="119"/>
      <c r="BD68" s="120"/>
      <c r="BE68" s="13">
        <v>0</v>
      </c>
      <c r="BF68" s="124"/>
      <c r="BG68" s="13">
        <v>0</v>
      </c>
      <c r="BH68" s="124"/>
      <c r="BI68" s="13">
        <v>0</v>
      </c>
      <c r="BJ68" s="125"/>
      <c r="BK68" s="126"/>
      <c r="BL68" s="127"/>
      <c r="BM68" s="210">
        <f>$BE68*$I68</f>
        <v>0</v>
      </c>
      <c r="BN68" s="124"/>
      <c r="BO68" s="210">
        <f>$BG68*$K68</f>
        <v>0</v>
      </c>
      <c r="BP68" s="124"/>
      <c r="BQ68" s="210">
        <f>$BI68*$M68</f>
        <v>0</v>
      </c>
      <c r="BR68" s="119"/>
      <c r="BS68" s="46"/>
      <c r="BT68" s="120"/>
      <c r="CD68" s="159"/>
      <c r="CE68" s="46"/>
      <c r="CF68" s="130"/>
      <c r="CG68" s="18"/>
      <c r="CH68" s="18"/>
      <c r="CI68" s="18"/>
      <c r="CJ68" s="18"/>
      <c r="CK68" s="18"/>
      <c r="CL68" s="18"/>
      <c r="CM68" s="18"/>
      <c r="CO68" s="120"/>
      <c r="CP68" s="119"/>
      <c r="CQ68" s="46"/>
      <c r="CR68" s="130"/>
      <c r="CS68" s="209">
        <f t="shared" si="24"/>
        <v>0</v>
      </c>
      <c r="CT68" s="213">
        <f t="shared" si="24"/>
        <v>0</v>
      </c>
      <c r="CU68" s="209">
        <f t="shared" si="25"/>
        <v>0</v>
      </c>
      <c r="CV68" s="213">
        <f t="shared" si="25"/>
        <v>0</v>
      </c>
      <c r="CW68" s="214">
        <f t="shared" si="26"/>
        <v>0</v>
      </c>
      <c r="CX68" s="215">
        <f t="shared" si="26"/>
        <v>0</v>
      </c>
      <c r="CY68" s="141"/>
      <c r="CZ68" s="252"/>
      <c r="DA68" s="133"/>
      <c r="DB68" s="209">
        <f t="shared" si="12"/>
        <v>0</v>
      </c>
      <c r="DC68" s="131"/>
      <c r="DD68" s="209">
        <f t="shared" si="13"/>
        <v>0</v>
      </c>
      <c r="DE68" s="131"/>
      <c r="DF68" s="209">
        <f t="shared" si="14"/>
        <v>0</v>
      </c>
      <c r="DG68" s="134"/>
      <c r="DH68" s="40"/>
      <c r="DI68" s="130"/>
      <c r="DJ68" s="217">
        <f t="shared" si="15"/>
        <v>0</v>
      </c>
      <c r="DK68" s="135"/>
      <c r="DL68" s="217">
        <f t="shared" si="18"/>
        <v>0</v>
      </c>
      <c r="DM68" s="135"/>
      <c r="DN68" s="217">
        <f t="shared" si="16"/>
        <v>0</v>
      </c>
      <c r="DO68" s="136"/>
      <c r="DP68" s="267" t="str">
        <f t="shared" si="22"/>
        <v/>
      </c>
      <c r="DQ68" s="267" t="str">
        <f t="shared" si="23"/>
        <v/>
      </c>
      <c r="DR68" s="126"/>
      <c r="DS68" s="126"/>
      <c r="DT68" s="220">
        <f>SUM(DJ68:DN68)-SUM(BM68:BQ68)</f>
        <v>0</v>
      </c>
    </row>
    <row r="69" spans="1:124" ht="5.15" customHeight="1" x14ac:dyDescent="0.35">
      <c r="A69" s="115"/>
      <c r="B69" s="32"/>
      <c r="C69" s="273"/>
      <c r="D69" s="32"/>
      <c r="E69" s="32"/>
      <c r="F69" s="36"/>
      <c r="H69" s="29"/>
      <c r="I69" s="139"/>
      <c r="J69" s="139"/>
      <c r="K69" s="139"/>
      <c r="L69" s="139"/>
      <c r="M69" s="139"/>
      <c r="N69" s="139"/>
      <c r="O69" s="121"/>
      <c r="P69" s="140"/>
      <c r="Q69" s="141"/>
      <c r="R69" s="142"/>
      <c r="S69" s="139"/>
      <c r="T69" s="139"/>
      <c r="U69" s="139"/>
      <c r="V69" s="139"/>
      <c r="W69" s="139"/>
      <c r="X69" s="140"/>
      <c r="Y69" s="141"/>
      <c r="Z69" s="142"/>
      <c r="AA69" s="139"/>
      <c r="AB69" s="139"/>
      <c r="AC69" s="139"/>
      <c r="AD69" s="139"/>
      <c r="AE69" s="139"/>
      <c r="AF69" s="140"/>
      <c r="AG69" s="141"/>
      <c r="AH69" s="142"/>
      <c r="AI69" s="121"/>
      <c r="AJ69" s="139"/>
      <c r="AK69" s="121"/>
      <c r="AL69" s="139"/>
      <c r="AM69" s="121"/>
      <c r="AN69" s="140"/>
      <c r="AO69" s="141"/>
      <c r="AP69" s="142"/>
      <c r="AQ69" s="139"/>
      <c r="AR69" s="140"/>
      <c r="AS69" s="141"/>
      <c r="AT69" s="142"/>
      <c r="AU69" s="121"/>
      <c r="AV69" s="139"/>
      <c r="AW69" s="121"/>
      <c r="AX69" s="139"/>
      <c r="AY69" s="121"/>
      <c r="AZ69" s="139"/>
      <c r="BA69" s="121"/>
      <c r="BB69" s="36"/>
      <c r="BD69" s="29"/>
      <c r="BE69" s="143"/>
      <c r="BF69" s="143"/>
      <c r="BG69" s="143"/>
      <c r="BH69" s="143"/>
      <c r="BI69" s="143"/>
      <c r="BJ69" s="144"/>
      <c r="BK69" s="145"/>
      <c r="BL69" s="146"/>
      <c r="BM69" s="124"/>
      <c r="BN69" s="143"/>
      <c r="BO69" s="124"/>
      <c r="BP69" s="143"/>
      <c r="BQ69" s="124"/>
      <c r="BR69" s="36"/>
      <c r="BS69" s="32"/>
      <c r="BT69" s="74"/>
      <c r="BW69" s="174"/>
      <c r="BX69" s="174"/>
      <c r="BY69" s="174"/>
      <c r="BZ69" s="174"/>
      <c r="CA69" s="174"/>
      <c r="CB69" s="174"/>
      <c r="CC69" s="174"/>
      <c r="CD69" s="162"/>
      <c r="CE69" s="32"/>
      <c r="CF69" s="74"/>
      <c r="CO69" s="29"/>
      <c r="CP69" s="36"/>
      <c r="CQ69" s="32"/>
      <c r="CR69" s="74"/>
      <c r="CS69" s="149"/>
      <c r="CT69" s="149"/>
      <c r="CU69" s="149"/>
      <c r="CV69" s="149"/>
      <c r="CW69" s="149"/>
      <c r="CX69" s="134"/>
      <c r="CY69" s="141"/>
      <c r="CZ69" s="252"/>
      <c r="DA69" s="151"/>
      <c r="DB69" s="149"/>
      <c r="DC69" s="149"/>
      <c r="DD69" s="149"/>
      <c r="DE69" s="149"/>
      <c r="DF69" s="149"/>
      <c r="DG69" s="134"/>
      <c r="DH69" s="40"/>
      <c r="DI69" s="74"/>
      <c r="DJ69" s="152"/>
      <c r="DK69" s="152"/>
      <c r="DL69" s="152"/>
      <c r="DM69" s="152"/>
      <c r="DN69" s="152"/>
      <c r="DO69" s="136"/>
      <c r="DP69" s="267" t="str">
        <f t="shared" si="22"/>
        <v/>
      </c>
      <c r="DQ69" s="267" t="str">
        <f t="shared" si="23"/>
        <v/>
      </c>
      <c r="DR69" s="145"/>
      <c r="DS69" s="145"/>
      <c r="DT69" s="253"/>
    </row>
    <row r="70" spans="1:124" s="92" customFormat="1" ht="15" customHeight="1" x14ac:dyDescent="0.35">
      <c r="A70" s="118"/>
      <c r="B70" s="46"/>
      <c r="C70" s="243" t="str">
        <f>IF(E70="","",C68+1)</f>
        <v/>
      </c>
      <c r="D70" s="46"/>
      <c r="E70" s="4"/>
      <c r="F70" s="119"/>
      <c r="H70" s="120"/>
      <c r="I70" s="15"/>
      <c r="J70" s="121"/>
      <c r="K70" s="15"/>
      <c r="L70" s="121"/>
      <c r="M70" s="15"/>
      <c r="N70" s="121"/>
      <c r="O70" s="209">
        <f t="shared" si="3"/>
        <v>0</v>
      </c>
      <c r="P70" s="122"/>
      <c r="Q70" s="40"/>
      <c r="R70" s="123"/>
      <c r="S70" s="15"/>
      <c r="T70" s="121"/>
      <c r="U70" s="15"/>
      <c r="V70" s="121"/>
      <c r="W70" s="15"/>
      <c r="X70" s="122"/>
      <c r="Y70" s="40"/>
      <c r="Z70" s="123"/>
      <c r="AA70" s="15"/>
      <c r="AB70" s="121"/>
      <c r="AC70" s="15"/>
      <c r="AD70" s="121"/>
      <c r="AE70" s="15"/>
      <c r="AF70" s="122"/>
      <c r="AG70" s="40"/>
      <c r="AH70" s="123"/>
      <c r="AI70" s="209">
        <f t="shared" si="4"/>
        <v>0</v>
      </c>
      <c r="AJ70" s="121"/>
      <c r="AK70" s="209">
        <f t="shared" si="5"/>
        <v>0</v>
      </c>
      <c r="AL70" s="121"/>
      <c r="AM70" s="209">
        <f>M70-W70+AE70</f>
        <v>0</v>
      </c>
      <c r="AN70" s="122"/>
      <c r="AO70" s="40"/>
      <c r="AP70" s="123"/>
      <c r="AQ70" s="15"/>
      <c r="AR70" s="122"/>
      <c r="AS70" s="40"/>
      <c r="AT70" s="123"/>
      <c r="AU70" s="209">
        <f t="shared" si="6"/>
        <v>0</v>
      </c>
      <c r="AV70" s="121"/>
      <c r="AW70" s="209">
        <f t="shared" si="7"/>
        <v>0</v>
      </c>
      <c r="AX70" s="121"/>
      <c r="AY70" s="209">
        <f t="shared" si="8"/>
        <v>0</v>
      </c>
      <c r="AZ70" s="121"/>
      <c r="BA70" s="209">
        <f>(SUM(AI70,AK70,AM70)-AQ70)</f>
        <v>0</v>
      </c>
      <c r="BB70" s="119"/>
      <c r="BD70" s="120"/>
      <c r="BE70" s="13">
        <v>0</v>
      </c>
      <c r="BF70" s="124"/>
      <c r="BG70" s="13">
        <v>0</v>
      </c>
      <c r="BH70" s="124"/>
      <c r="BI70" s="13">
        <v>0</v>
      </c>
      <c r="BJ70" s="125"/>
      <c r="BK70" s="126"/>
      <c r="BL70" s="127"/>
      <c r="BM70" s="210">
        <f>$BE70*$I70</f>
        <v>0</v>
      </c>
      <c r="BN70" s="124"/>
      <c r="BO70" s="210">
        <f>$BG70*$K70</f>
        <v>0</v>
      </c>
      <c r="BP70" s="124"/>
      <c r="BQ70" s="210">
        <f>$BI70*$M70</f>
        <v>0</v>
      </c>
      <c r="BR70" s="119"/>
      <c r="BS70" s="46"/>
      <c r="BT70" s="130"/>
      <c r="BU70" s="175"/>
      <c r="BV70" s="175"/>
      <c r="BW70" s="174"/>
      <c r="BX70" s="174"/>
      <c r="BY70" s="174"/>
      <c r="BZ70" s="174"/>
      <c r="CA70" s="174"/>
      <c r="CB70" s="174"/>
      <c r="CC70" s="174"/>
      <c r="CD70" s="162"/>
      <c r="CE70" s="46"/>
      <c r="CF70" s="130"/>
      <c r="CG70" s="18"/>
      <c r="CH70" s="18"/>
      <c r="CI70" s="18"/>
      <c r="CJ70" s="18"/>
      <c r="CK70" s="18"/>
      <c r="CL70" s="18"/>
      <c r="CM70" s="18"/>
      <c r="CO70" s="120"/>
      <c r="CP70" s="119"/>
      <c r="CQ70" s="46"/>
      <c r="CR70" s="130"/>
      <c r="CS70" s="209">
        <f t="shared" si="24"/>
        <v>0</v>
      </c>
      <c r="CT70" s="213">
        <f t="shared" si="24"/>
        <v>0</v>
      </c>
      <c r="CU70" s="209">
        <f t="shared" si="25"/>
        <v>0</v>
      </c>
      <c r="CV70" s="213">
        <f t="shared" si="25"/>
        <v>0</v>
      </c>
      <c r="CW70" s="214">
        <f t="shared" si="26"/>
        <v>0</v>
      </c>
      <c r="CX70" s="215">
        <f t="shared" si="26"/>
        <v>0</v>
      </c>
      <c r="CY70" s="141"/>
      <c r="CZ70" s="252"/>
      <c r="DA70" s="133"/>
      <c r="DB70" s="209">
        <f t="shared" si="12"/>
        <v>0</v>
      </c>
      <c r="DC70" s="131"/>
      <c r="DD70" s="209">
        <f t="shared" si="13"/>
        <v>0</v>
      </c>
      <c r="DE70" s="131"/>
      <c r="DF70" s="209">
        <f t="shared" si="14"/>
        <v>0</v>
      </c>
      <c r="DG70" s="134"/>
      <c r="DH70" s="40"/>
      <c r="DI70" s="130"/>
      <c r="DJ70" s="217">
        <f t="shared" si="15"/>
        <v>0</v>
      </c>
      <c r="DK70" s="135"/>
      <c r="DL70" s="217">
        <f t="shared" si="18"/>
        <v>0</v>
      </c>
      <c r="DM70" s="135"/>
      <c r="DN70" s="217">
        <f t="shared" si="16"/>
        <v>0</v>
      </c>
      <c r="DO70" s="136"/>
      <c r="DP70" s="267" t="str">
        <f t="shared" si="22"/>
        <v/>
      </c>
      <c r="DQ70" s="267" t="str">
        <f t="shared" si="23"/>
        <v/>
      </c>
      <c r="DR70" s="126"/>
      <c r="DS70" s="126"/>
      <c r="DT70" s="220">
        <f>SUM(DJ70:DN70)-SUM(BM70:BQ70)</f>
        <v>0</v>
      </c>
    </row>
    <row r="71" spans="1:124" ht="5.15" customHeight="1" x14ac:dyDescent="0.35">
      <c r="A71" s="115"/>
      <c r="B71" s="32"/>
      <c r="C71" s="273"/>
      <c r="D71" s="32"/>
      <c r="E71" s="32"/>
      <c r="F71" s="36"/>
      <c r="H71" s="29"/>
      <c r="I71" s="139"/>
      <c r="J71" s="139"/>
      <c r="K71" s="139"/>
      <c r="L71" s="139"/>
      <c r="M71" s="139"/>
      <c r="N71" s="139"/>
      <c r="O71" s="121"/>
      <c r="P71" s="140"/>
      <c r="Q71" s="141"/>
      <c r="R71" s="142"/>
      <c r="S71" s="139"/>
      <c r="T71" s="139"/>
      <c r="U71" s="139"/>
      <c r="V71" s="139"/>
      <c r="W71" s="139"/>
      <c r="X71" s="140"/>
      <c r="Y71" s="141"/>
      <c r="Z71" s="142"/>
      <c r="AA71" s="139"/>
      <c r="AB71" s="139"/>
      <c r="AC71" s="139"/>
      <c r="AD71" s="139"/>
      <c r="AE71" s="139"/>
      <c r="AF71" s="140"/>
      <c r="AG71" s="141"/>
      <c r="AH71" s="142"/>
      <c r="AI71" s="121"/>
      <c r="AJ71" s="139"/>
      <c r="AK71" s="121"/>
      <c r="AL71" s="139"/>
      <c r="AM71" s="121"/>
      <c r="AN71" s="140"/>
      <c r="AO71" s="141"/>
      <c r="AP71" s="142"/>
      <c r="AQ71" s="139"/>
      <c r="AR71" s="140"/>
      <c r="AS71" s="141"/>
      <c r="AT71" s="142"/>
      <c r="AU71" s="121"/>
      <c r="AV71" s="139"/>
      <c r="AW71" s="121"/>
      <c r="AX71" s="139"/>
      <c r="AY71" s="121"/>
      <c r="AZ71" s="139"/>
      <c r="BA71" s="121"/>
      <c r="BB71" s="36"/>
      <c r="BD71" s="29"/>
      <c r="BE71" s="143"/>
      <c r="BF71" s="143"/>
      <c r="BG71" s="143"/>
      <c r="BH71" s="143"/>
      <c r="BI71" s="143"/>
      <c r="BJ71" s="144"/>
      <c r="BK71" s="145"/>
      <c r="BL71" s="146"/>
      <c r="BM71" s="124"/>
      <c r="BN71" s="143"/>
      <c r="BO71" s="124"/>
      <c r="BP71" s="143"/>
      <c r="BQ71" s="124"/>
      <c r="BR71" s="36"/>
      <c r="BS71" s="32"/>
      <c r="BT71" s="74"/>
      <c r="BW71" s="174"/>
      <c r="BX71" s="174"/>
      <c r="BY71" s="174"/>
      <c r="BZ71" s="174"/>
      <c r="CA71" s="174"/>
      <c r="CB71" s="174"/>
      <c r="CC71" s="174"/>
      <c r="CD71" s="162"/>
      <c r="CE71" s="32"/>
      <c r="CF71" s="74"/>
      <c r="CO71" s="29"/>
      <c r="CP71" s="36"/>
      <c r="CQ71" s="32"/>
      <c r="CR71" s="74"/>
      <c r="CS71" s="149"/>
      <c r="CT71" s="149"/>
      <c r="CU71" s="149"/>
      <c r="CV71" s="149"/>
      <c r="CW71" s="149"/>
      <c r="CX71" s="134"/>
      <c r="CY71" s="141"/>
      <c r="CZ71" s="252"/>
      <c r="DA71" s="151"/>
      <c r="DB71" s="149"/>
      <c r="DC71" s="149"/>
      <c r="DD71" s="149"/>
      <c r="DE71" s="149"/>
      <c r="DF71" s="149"/>
      <c r="DG71" s="134"/>
      <c r="DH71" s="40"/>
      <c r="DI71" s="74"/>
      <c r="DJ71" s="152"/>
      <c r="DK71" s="152"/>
      <c r="DL71" s="152"/>
      <c r="DM71" s="152"/>
      <c r="DN71" s="152"/>
      <c r="DO71" s="136"/>
      <c r="DP71" s="267" t="str">
        <f t="shared" si="22"/>
        <v/>
      </c>
      <c r="DQ71" s="267" t="str">
        <f t="shared" si="23"/>
        <v/>
      </c>
      <c r="DR71" s="145"/>
      <c r="DS71" s="145"/>
      <c r="DT71" s="253"/>
    </row>
    <row r="72" spans="1:124" s="92" customFormat="1" x14ac:dyDescent="0.35">
      <c r="A72" s="118"/>
      <c r="B72" s="46"/>
      <c r="C72" s="243" t="str">
        <f>IF(E72="","",C70+1)</f>
        <v/>
      </c>
      <c r="D72" s="46"/>
      <c r="E72" s="4"/>
      <c r="F72" s="119"/>
      <c r="H72" s="120"/>
      <c r="I72" s="15"/>
      <c r="J72" s="121"/>
      <c r="K72" s="15"/>
      <c r="L72" s="121"/>
      <c r="M72" s="15"/>
      <c r="N72" s="121"/>
      <c r="O72" s="209">
        <f t="shared" si="3"/>
        <v>0</v>
      </c>
      <c r="P72" s="122"/>
      <c r="Q72" s="40"/>
      <c r="R72" s="123"/>
      <c r="S72" s="15"/>
      <c r="T72" s="121"/>
      <c r="U72" s="15"/>
      <c r="V72" s="121"/>
      <c r="W72" s="15"/>
      <c r="X72" s="122"/>
      <c r="Y72" s="40"/>
      <c r="Z72" s="123"/>
      <c r="AA72" s="15"/>
      <c r="AB72" s="121"/>
      <c r="AC72" s="15"/>
      <c r="AD72" s="121"/>
      <c r="AE72" s="15"/>
      <c r="AF72" s="122"/>
      <c r="AG72" s="40"/>
      <c r="AH72" s="123"/>
      <c r="AI72" s="209">
        <f t="shared" si="4"/>
        <v>0</v>
      </c>
      <c r="AJ72" s="121"/>
      <c r="AK72" s="209">
        <f t="shared" si="5"/>
        <v>0</v>
      </c>
      <c r="AL72" s="121"/>
      <c r="AM72" s="209">
        <f>M72-W72+AE72</f>
        <v>0</v>
      </c>
      <c r="AN72" s="122"/>
      <c r="AO72" s="40"/>
      <c r="AP72" s="123"/>
      <c r="AQ72" s="15"/>
      <c r="AR72" s="122"/>
      <c r="AS72" s="40"/>
      <c r="AT72" s="123"/>
      <c r="AU72" s="209">
        <f t="shared" si="6"/>
        <v>0</v>
      </c>
      <c r="AV72" s="121"/>
      <c r="AW72" s="209">
        <f t="shared" si="7"/>
        <v>0</v>
      </c>
      <c r="AX72" s="121"/>
      <c r="AY72" s="209">
        <f t="shared" si="8"/>
        <v>0</v>
      </c>
      <c r="AZ72" s="121"/>
      <c r="BA72" s="209">
        <f>(SUM(AI72,AK72,AM72)-AQ72)</f>
        <v>0</v>
      </c>
      <c r="BB72" s="119"/>
      <c r="BD72" s="120"/>
      <c r="BE72" s="13">
        <v>0</v>
      </c>
      <c r="BF72" s="124"/>
      <c r="BG72" s="13">
        <v>0</v>
      </c>
      <c r="BH72" s="124"/>
      <c r="BI72" s="13">
        <v>0</v>
      </c>
      <c r="BJ72" s="125"/>
      <c r="BK72" s="126"/>
      <c r="BL72" s="127"/>
      <c r="BM72" s="210">
        <f>$BE72*$I72</f>
        <v>0</v>
      </c>
      <c r="BN72" s="124"/>
      <c r="BO72" s="210">
        <f>$BG72*$K72</f>
        <v>0</v>
      </c>
      <c r="BP72" s="124"/>
      <c r="BQ72" s="210">
        <f>$BI72*$M72</f>
        <v>0</v>
      </c>
      <c r="BR72" s="119"/>
      <c r="BS72" s="46"/>
      <c r="BT72" s="130"/>
      <c r="BU72" s="175"/>
      <c r="BV72" s="175"/>
      <c r="BW72" s="174"/>
      <c r="BX72" s="174"/>
      <c r="BY72" s="174"/>
      <c r="BZ72" s="174"/>
      <c r="CA72" s="174"/>
      <c r="CB72" s="174"/>
      <c r="CC72" s="174"/>
      <c r="CD72" s="162"/>
      <c r="CE72" s="46"/>
      <c r="CF72" s="130"/>
      <c r="CG72" s="18"/>
      <c r="CH72" s="18"/>
      <c r="CI72" s="18"/>
      <c r="CJ72" s="18"/>
      <c r="CK72" s="18"/>
      <c r="CL72" s="18"/>
      <c r="CM72" s="18"/>
      <c r="CO72" s="120"/>
      <c r="CP72" s="119"/>
      <c r="CQ72" s="46"/>
      <c r="CR72" s="130"/>
      <c r="CS72" s="209">
        <f t="shared" si="24"/>
        <v>0</v>
      </c>
      <c r="CT72" s="213">
        <f t="shared" si="24"/>
        <v>0</v>
      </c>
      <c r="CU72" s="209">
        <f t="shared" si="25"/>
        <v>0</v>
      </c>
      <c r="CV72" s="213">
        <f t="shared" si="25"/>
        <v>0</v>
      </c>
      <c r="CW72" s="214">
        <f t="shared" si="26"/>
        <v>0</v>
      </c>
      <c r="CX72" s="215">
        <f t="shared" si="26"/>
        <v>0</v>
      </c>
      <c r="CY72" s="141"/>
      <c r="CZ72" s="252"/>
      <c r="DA72" s="133"/>
      <c r="DB72" s="209">
        <f t="shared" si="12"/>
        <v>0</v>
      </c>
      <c r="DC72" s="131"/>
      <c r="DD72" s="209">
        <f t="shared" si="13"/>
        <v>0</v>
      </c>
      <c r="DE72" s="131"/>
      <c r="DF72" s="209">
        <f t="shared" si="14"/>
        <v>0</v>
      </c>
      <c r="DG72" s="134"/>
      <c r="DH72" s="40"/>
      <c r="DI72" s="130"/>
      <c r="DJ72" s="217">
        <f t="shared" si="15"/>
        <v>0</v>
      </c>
      <c r="DK72" s="135"/>
      <c r="DL72" s="217">
        <f t="shared" si="18"/>
        <v>0</v>
      </c>
      <c r="DM72" s="135"/>
      <c r="DN72" s="217">
        <f t="shared" si="16"/>
        <v>0</v>
      </c>
      <c r="DO72" s="136"/>
      <c r="DP72" s="267" t="str">
        <f t="shared" si="22"/>
        <v/>
      </c>
      <c r="DQ72" s="267" t="str">
        <f t="shared" si="23"/>
        <v/>
      </c>
      <c r="DR72" s="126"/>
      <c r="DS72" s="126"/>
      <c r="DT72" s="220">
        <f>SUM(DJ72:DN72)-SUM(BM72:BQ72)</f>
        <v>0</v>
      </c>
    </row>
    <row r="73" spans="1:124" ht="5.15" customHeight="1" x14ac:dyDescent="0.35">
      <c r="A73" s="115"/>
      <c r="B73" s="32"/>
      <c r="C73" s="273"/>
      <c r="D73" s="32"/>
      <c r="E73" s="32"/>
      <c r="F73" s="36"/>
      <c r="H73" s="29"/>
      <c r="I73" s="139"/>
      <c r="J73" s="139"/>
      <c r="K73" s="139"/>
      <c r="L73" s="139"/>
      <c r="M73" s="139"/>
      <c r="N73" s="139"/>
      <c r="O73" s="121"/>
      <c r="P73" s="140"/>
      <c r="Q73" s="141"/>
      <c r="R73" s="142"/>
      <c r="S73" s="139"/>
      <c r="T73" s="139"/>
      <c r="U73" s="139"/>
      <c r="V73" s="139"/>
      <c r="W73" s="139"/>
      <c r="X73" s="140"/>
      <c r="Y73" s="141"/>
      <c r="Z73" s="142"/>
      <c r="AA73" s="139"/>
      <c r="AB73" s="139"/>
      <c r="AC73" s="139"/>
      <c r="AD73" s="139"/>
      <c r="AE73" s="139"/>
      <c r="AF73" s="140"/>
      <c r="AG73" s="141"/>
      <c r="AH73" s="142"/>
      <c r="AI73" s="121"/>
      <c r="AJ73" s="139"/>
      <c r="AK73" s="121"/>
      <c r="AL73" s="139"/>
      <c r="AM73" s="121"/>
      <c r="AN73" s="140"/>
      <c r="AO73" s="141"/>
      <c r="AP73" s="142"/>
      <c r="AQ73" s="139"/>
      <c r="AR73" s="140"/>
      <c r="AS73" s="141"/>
      <c r="AT73" s="142"/>
      <c r="AU73" s="121"/>
      <c r="AV73" s="139"/>
      <c r="AW73" s="121"/>
      <c r="AX73" s="139"/>
      <c r="AY73" s="121"/>
      <c r="AZ73" s="139"/>
      <c r="BA73" s="121"/>
      <c r="BB73" s="36"/>
      <c r="BD73" s="29"/>
      <c r="BE73" s="143"/>
      <c r="BF73" s="143"/>
      <c r="BG73" s="143"/>
      <c r="BH73" s="143"/>
      <c r="BI73" s="143"/>
      <c r="BJ73" s="144"/>
      <c r="BK73" s="145"/>
      <c r="BL73" s="146"/>
      <c r="BM73" s="124"/>
      <c r="BN73" s="143"/>
      <c r="BO73" s="124"/>
      <c r="BP73" s="143"/>
      <c r="BQ73" s="124"/>
      <c r="BR73" s="36"/>
      <c r="BS73" s="32"/>
      <c r="BT73" s="74"/>
      <c r="BW73" s="176"/>
      <c r="BX73" s="176"/>
      <c r="BY73" s="176"/>
      <c r="BZ73" s="176"/>
      <c r="CA73" s="176"/>
      <c r="CB73" s="176"/>
      <c r="CC73" s="176"/>
      <c r="CD73" s="168"/>
      <c r="CE73" s="32"/>
      <c r="CF73" s="74"/>
      <c r="CO73" s="29"/>
      <c r="CP73" s="36"/>
      <c r="CQ73" s="32"/>
      <c r="CR73" s="74"/>
      <c r="CS73" s="149"/>
      <c r="CT73" s="149"/>
      <c r="CU73" s="149"/>
      <c r="CV73" s="149"/>
      <c r="CW73" s="149"/>
      <c r="CX73" s="134"/>
      <c r="CY73" s="141"/>
      <c r="CZ73" s="252"/>
      <c r="DA73" s="151"/>
      <c r="DB73" s="149"/>
      <c r="DC73" s="149"/>
      <c r="DD73" s="149"/>
      <c r="DE73" s="149"/>
      <c r="DF73" s="149"/>
      <c r="DG73" s="134"/>
      <c r="DH73" s="40"/>
      <c r="DI73" s="74"/>
      <c r="DJ73" s="152"/>
      <c r="DK73" s="152"/>
      <c r="DL73" s="152"/>
      <c r="DM73" s="152"/>
      <c r="DN73" s="152"/>
      <c r="DO73" s="136"/>
      <c r="DP73" s="267" t="str">
        <f t="shared" si="22"/>
        <v/>
      </c>
      <c r="DQ73" s="267" t="str">
        <f t="shared" si="23"/>
        <v/>
      </c>
      <c r="DR73" s="145"/>
      <c r="DS73" s="145"/>
      <c r="DT73" s="253"/>
    </row>
    <row r="74" spans="1:124" s="92" customFormat="1" ht="15" customHeight="1" x14ac:dyDescent="0.35">
      <c r="A74" s="118"/>
      <c r="B74" s="46"/>
      <c r="C74" s="243" t="str">
        <f>IF(E74="","",C72+1)</f>
        <v/>
      </c>
      <c r="D74" s="46"/>
      <c r="E74" s="4"/>
      <c r="F74" s="119"/>
      <c r="H74" s="120"/>
      <c r="I74" s="15"/>
      <c r="J74" s="121"/>
      <c r="K74" s="15"/>
      <c r="L74" s="121"/>
      <c r="M74" s="15"/>
      <c r="N74" s="121"/>
      <c r="O74" s="209">
        <f t="shared" si="3"/>
        <v>0</v>
      </c>
      <c r="P74" s="122"/>
      <c r="Q74" s="40"/>
      <c r="R74" s="123"/>
      <c r="S74" s="15"/>
      <c r="T74" s="121"/>
      <c r="U74" s="15"/>
      <c r="V74" s="121"/>
      <c r="W74" s="15"/>
      <c r="X74" s="122"/>
      <c r="Y74" s="40"/>
      <c r="Z74" s="123"/>
      <c r="AA74" s="15"/>
      <c r="AB74" s="121"/>
      <c r="AC74" s="15"/>
      <c r="AD74" s="121"/>
      <c r="AE74" s="15"/>
      <c r="AF74" s="122"/>
      <c r="AG74" s="40"/>
      <c r="AH74" s="123"/>
      <c r="AI74" s="209">
        <f t="shared" si="4"/>
        <v>0</v>
      </c>
      <c r="AJ74" s="121"/>
      <c r="AK74" s="209">
        <f t="shared" si="5"/>
        <v>0</v>
      </c>
      <c r="AL74" s="121"/>
      <c r="AM74" s="209">
        <f>M74-W74+AE74</f>
        <v>0</v>
      </c>
      <c r="AN74" s="122"/>
      <c r="AO74" s="40"/>
      <c r="AP74" s="123"/>
      <c r="AQ74" s="15"/>
      <c r="AR74" s="122"/>
      <c r="AS74" s="40"/>
      <c r="AT74" s="123"/>
      <c r="AU74" s="209">
        <f t="shared" si="6"/>
        <v>0</v>
      </c>
      <c r="AV74" s="121"/>
      <c r="AW74" s="209">
        <f t="shared" si="7"/>
        <v>0</v>
      </c>
      <c r="AX74" s="121"/>
      <c r="AY74" s="209">
        <f t="shared" si="8"/>
        <v>0</v>
      </c>
      <c r="AZ74" s="121"/>
      <c r="BA74" s="209">
        <f>(SUM(AI74,AK74,AM74)-AQ74)</f>
        <v>0</v>
      </c>
      <c r="BB74" s="119"/>
      <c r="BD74" s="120"/>
      <c r="BE74" s="13">
        <v>0</v>
      </c>
      <c r="BF74" s="124"/>
      <c r="BG74" s="13">
        <v>0</v>
      </c>
      <c r="BH74" s="124"/>
      <c r="BI74" s="13">
        <v>0</v>
      </c>
      <c r="BJ74" s="125"/>
      <c r="BK74" s="126"/>
      <c r="BL74" s="127"/>
      <c r="BM74" s="210">
        <f>$BE74*$I74</f>
        <v>0</v>
      </c>
      <c r="BN74" s="124"/>
      <c r="BO74" s="210">
        <f>$BG74*$K74</f>
        <v>0</v>
      </c>
      <c r="BP74" s="124"/>
      <c r="BQ74" s="210">
        <f>$BI74*$M74</f>
        <v>0</v>
      </c>
      <c r="BR74" s="119"/>
      <c r="BS74" s="46"/>
      <c r="BT74" s="130"/>
      <c r="BU74" s="175"/>
      <c r="BV74" s="175"/>
      <c r="BW74" s="177"/>
      <c r="BX74" s="177"/>
      <c r="BY74" s="177"/>
      <c r="BZ74" s="177"/>
      <c r="CA74" s="177"/>
      <c r="CB74" s="177"/>
      <c r="CC74" s="177"/>
      <c r="CD74" s="148"/>
      <c r="CE74" s="46"/>
      <c r="CF74" s="130"/>
      <c r="CG74" s="18"/>
      <c r="CH74" s="18"/>
      <c r="CI74" s="18"/>
      <c r="CJ74" s="18"/>
      <c r="CK74" s="18"/>
      <c r="CL74" s="18"/>
      <c r="CM74" s="18"/>
      <c r="CO74" s="120"/>
      <c r="CP74" s="119"/>
      <c r="CQ74" s="46"/>
      <c r="CR74" s="130"/>
      <c r="CS74" s="209">
        <f t="shared" si="24"/>
        <v>0</v>
      </c>
      <c r="CT74" s="213">
        <f t="shared" si="24"/>
        <v>0</v>
      </c>
      <c r="CU74" s="209">
        <f t="shared" si="25"/>
        <v>0</v>
      </c>
      <c r="CV74" s="213">
        <f t="shared" si="25"/>
        <v>0</v>
      </c>
      <c r="CW74" s="214">
        <f t="shared" si="26"/>
        <v>0</v>
      </c>
      <c r="CX74" s="215">
        <f t="shared" si="26"/>
        <v>0</v>
      </c>
      <c r="CY74" s="141"/>
      <c r="CZ74" s="252"/>
      <c r="DA74" s="133"/>
      <c r="DB74" s="209">
        <f t="shared" si="12"/>
        <v>0</v>
      </c>
      <c r="DC74" s="131"/>
      <c r="DD74" s="209">
        <f t="shared" si="13"/>
        <v>0</v>
      </c>
      <c r="DE74" s="131"/>
      <c r="DF74" s="209">
        <f t="shared" si="14"/>
        <v>0</v>
      </c>
      <c r="DG74" s="134"/>
      <c r="DH74" s="40"/>
      <c r="DI74" s="130"/>
      <c r="DJ74" s="217">
        <f t="shared" si="15"/>
        <v>0</v>
      </c>
      <c r="DK74" s="135"/>
      <c r="DL74" s="217">
        <f t="shared" si="18"/>
        <v>0</v>
      </c>
      <c r="DM74" s="135"/>
      <c r="DN74" s="217">
        <f t="shared" si="16"/>
        <v>0</v>
      </c>
      <c r="DO74" s="136"/>
      <c r="DP74" s="267" t="str">
        <f t="shared" si="22"/>
        <v/>
      </c>
      <c r="DQ74" s="267" t="str">
        <f t="shared" si="23"/>
        <v/>
      </c>
      <c r="DR74" s="126"/>
      <c r="DS74" s="126"/>
      <c r="DT74" s="220">
        <f>SUM(DJ74:DN74)-SUM(BM74:BQ74)</f>
        <v>0</v>
      </c>
    </row>
    <row r="75" spans="1:124" ht="5.15" customHeight="1" x14ac:dyDescent="0.35">
      <c r="A75" s="115"/>
      <c r="B75" s="32"/>
      <c r="C75" s="273"/>
      <c r="D75" s="32"/>
      <c r="E75" s="32"/>
      <c r="F75" s="36"/>
      <c r="H75" s="29"/>
      <c r="I75" s="139"/>
      <c r="J75" s="139"/>
      <c r="K75" s="139"/>
      <c r="L75" s="139"/>
      <c r="M75" s="139"/>
      <c r="N75" s="139"/>
      <c r="O75" s="121"/>
      <c r="P75" s="140"/>
      <c r="Q75" s="141"/>
      <c r="R75" s="142"/>
      <c r="S75" s="139"/>
      <c r="T75" s="139"/>
      <c r="U75" s="139"/>
      <c r="V75" s="139"/>
      <c r="W75" s="139"/>
      <c r="X75" s="140"/>
      <c r="Y75" s="141"/>
      <c r="Z75" s="142"/>
      <c r="AA75" s="139"/>
      <c r="AB75" s="139"/>
      <c r="AC75" s="139"/>
      <c r="AD75" s="139"/>
      <c r="AE75" s="139"/>
      <c r="AF75" s="140"/>
      <c r="AG75" s="141"/>
      <c r="AH75" s="142"/>
      <c r="AI75" s="121"/>
      <c r="AJ75" s="139"/>
      <c r="AK75" s="121"/>
      <c r="AL75" s="139"/>
      <c r="AM75" s="121"/>
      <c r="AN75" s="140"/>
      <c r="AO75" s="141"/>
      <c r="AP75" s="142"/>
      <c r="AQ75" s="139"/>
      <c r="AR75" s="140"/>
      <c r="AS75" s="141"/>
      <c r="AT75" s="142"/>
      <c r="AU75" s="121"/>
      <c r="AV75" s="139"/>
      <c r="AW75" s="121"/>
      <c r="AX75" s="139"/>
      <c r="AY75" s="121"/>
      <c r="AZ75" s="139"/>
      <c r="BA75" s="121"/>
      <c r="BB75" s="36"/>
      <c r="BD75" s="29"/>
      <c r="BE75" s="143"/>
      <c r="BF75" s="143"/>
      <c r="BG75" s="143"/>
      <c r="BH75" s="143"/>
      <c r="BI75" s="143"/>
      <c r="BJ75" s="144"/>
      <c r="BK75" s="145"/>
      <c r="BL75" s="146"/>
      <c r="BM75" s="124"/>
      <c r="BN75" s="143"/>
      <c r="BO75" s="124"/>
      <c r="BP75" s="143"/>
      <c r="BQ75" s="124"/>
      <c r="BR75" s="36"/>
      <c r="BS75" s="32"/>
      <c r="BT75" s="74"/>
      <c r="CD75" s="75"/>
      <c r="CE75" s="32"/>
      <c r="CF75" s="74"/>
      <c r="CO75" s="29"/>
      <c r="CP75" s="36"/>
      <c r="CQ75" s="32"/>
      <c r="CR75" s="74"/>
      <c r="CS75" s="149"/>
      <c r="CT75" s="149"/>
      <c r="CU75" s="149"/>
      <c r="CV75" s="149"/>
      <c r="CW75" s="149"/>
      <c r="CX75" s="134"/>
      <c r="CY75" s="141"/>
      <c r="CZ75" s="252"/>
      <c r="DA75" s="151"/>
      <c r="DB75" s="149"/>
      <c r="DC75" s="149"/>
      <c r="DD75" s="149"/>
      <c r="DE75" s="149"/>
      <c r="DF75" s="149"/>
      <c r="DG75" s="134"/>
      <c r="DH75" s="40"/>
      <c r="DI75" s="74"/>
      <c r="DJ75" s="152"/>
      <c r="DK75" s="152"/>
      <c r="DL75" s="152"/>
      <c r="DM75" s="152"/>
      <c r="DN75" s="152"/>
      <c r="DO75" s="136"/>
      <c r="DP75" s="267" t="str">
        <f t="shared" si="22"/>
        <v/>
      </c>
      <c r="DQ75" s="267" t="str">
        <f t="shared" si="23"/>
        <v/>
      </c>
      <c r="DR75" s="145"/>
      <c r="DS75" s="145"/>
      <c r="DT75" s="253"/>
    </row>
    <row r="76" spans="1:124" s="92" customFormat="1" ht="15.75" customHeight="1" x14ac:dyDescent="0.35">
      <c r="A76" s="118"/>
      <c r="B76" s="46"/>
      <c r="C76" s="243" t="str">
        <f>IF(E76="","",C74+1)</f>
        <v/>
      </c>
      <c r="D76" s="46"/>
      <c r="E76" s="4"/>
      <c r="F76" s="119"/>
      <c r="H76" s="120"/>
      <c r="I76" s="15"/>
      <c r="J76" s="121"/>
      <c r="K76" s="15"/>
      <c r="L76" s="121"/>
      <c r="M76" s="15"/>
      <c r="N76" s="121"/>
      <c r="O76" s="209">
        <f t="shared" si="3"/>
        <v>0</v>
      </c>
      <c r="P76" s="122"/>
      <c r="Q76" s="40"/>
      <c r="R76" s="123"/>
      <c r="S76" s="15"/>
      <c r="T76" s="121"/>
      <c r="U76" s="15"/>
      <c r="V76" s="121"/>
      <c r="W76" s="15"/>
      <c r="X76" s="122"/>
      <c r="Y76" s="40"/>
      <c r="Z76" s="123"/>
      <c r="AA76" s="15"/>
      <c r="AB76" s="121"/>
      <c r="AC76" s="15"/>
      <c r="AD76" s="121"/>
      <c r="AE76" s="15"/>
      <c r="AF76" s="122"/>
      <c r="AG76" s="40"/>
      <c r="AH76" s="123"/>
      <c r="AI76" s="209">
        <f t="shared" si="4"/>
        <v>0</v>
      </c>
      <c r="AJ76" s="121"/>
      <c r="AK76" s="209">
        <f t="shared" si="5"/>
        <v>0</v>
      </c>
      <c r="AL76" s="121"/>
      <c r="AM76" s="209">
        <f>M76-W76+AE76</f>
        <v>0</v>
      </c>
      <c r="AN76" s="122"/>
      <c r="AO76" s="40"/>
      <c r="AP76" s="123"/>
      <c r="AQ76" s="15"/>
      <c r="AR76" s="122"/>
      <c r="AS76" s="40"/>
      <c r="AT76" s="123"/>
      <c r="AU76" s="209">
        <f t="shared" si="6"/>
        <v>0</v>
      </c>
      <c r="AV76" s="121"/>
      <c r="AW76" s="209">
        <f t="shared" si="7"/>
        <v>0</v>
      </c>
      <c r="AX76" s="121"/>
      <c r="AY76" s="209">
        <f t="shared" si="8"/>
        <v>0</v>
      </c>
      <c r="AZ76" s="121"/>
      <c r="BA76" s="209">
        <f>(SUM(AI76,AK76,AM76)-AQ76)</f>
        <v>0</v>
      </c>
      <c r="BB76" s="119"/>
      <c r="BD76" s="120"/>
      <c r="BE76" s="13">
        <v>0</v>
      </c>
      <c r="BF76" s="124"/>
      <c r="BG76" s="13">
        <v>0</v>
      </c>
      <c r="BH76" s="124"/>
      <c r="BI76" s="13">
        <v>0</v>
      </c>
      <c r="BJ76" s="125"/>
      <c r="BK76" s="126"/>
      <c r="BL76" s="127"/>
      <c r="BM76" s="210">
        <f>$BE76*$I76</f>
        <v>0</v>
      </c>
      <c r="BN76" s="124"/>
      <c r="BO76" s="210">
        <f>$BG76*$K76</f>
        <v>0</v>
      </c>
      <c r="BP76" s="124"/>
      <c r="BQ76" s="210">
        <f>$BI76*$M76</f>
        <v>0</v>
      </c>
      <c r="BR76" s="119"/>
      <c r="BS76" s="46"/>
      <c r="BT76" s="130"/>
      <c r="CD76" s="159"/>
      <c r="CE76" s="46"/>
      <c r="CF76" s="130"/>
      <c r="CG76" s="18"/>
      <c r="CH76" s="18"/>
      <c r="CI76" s="18"/>
      <c r="CJ76" s="18"/>
      <c r="CK76" s="18"/>
      <c r="CL76" s="18"/>
      <c r="CM76" s="18"/>
      <c r="CO76" s="120"/>
      <c r="CP76" s="119"/>
      <c r="CQ76" s="46"/>
      <c r="CR76" s="130"/>
      <c r="CS76" s="209">
        <f t="shared" si="24"/>
        <v>0</v>
      </c>
      <c r="CT76" s="213">
        <f t="shared" si="24"/>
        <v>0</v>
      </c>
      <c r="CU76" s="209">
        <f t="shared" si="25"/>
        <v>0</v>
      </c>
      <c r="CV76" s="213">
        <f t="shared" si="25"/>
        <v>0</v>
      </c>
      <c r="CW76" s="214">
        <f t="shared" si="26"/>
        <v>0</v>
      </c>
      <c r="CX76" s="215">
        <f t="shared" si="26"/>
        <v>0</v>
      </c>
      <c r="CY76" s="141"/>
      <c r="CZ76" s="252"/>
      <c r="DA76" s="133"/>
      <c r="DB76" s="209">
        <f t="shared" si="12"/>
        <v>0</v>
      </c>
      <c r="DC76" s="131"/>
      <c r="DD76" s="209">
        <f t="shared" si="13"/>
        <v>0</v>
      </c>
      <c r="DE76" s="131"/>
      <c r="DF76" s="209">
        <f t="shared" si="14"/>
        <v>0</v>
      </c>
      <c r="DG76" s="134"/>
      <c r="DH76" s="40"/>
      <c r="DI76" s="130"/>
      <c r="DJ76" s="217">
        <f t="shared" si="15"/>
        <v>0</v>
      </c>
      <c r="DK76" s="135"/>
      <c r="DL76" s="217">
        <f t="shared" si="18"/>
        <v>0</v>
      </c>
      <c r="DM76" s="135"/>
      <c r="DN76" s="217">
        <f t="shared" si="16"/>
        <v>0</v>
      </c>
      <c r="DO76" s="136"/>
      <c r="DP76" s="267" t="str">
        <f t="shared" si="22"/>
        <v/>
      </c>
      <c r="DQ76" s="267" t="str">
        <f t="shared" si="23"/>
        <v/>
      </c>
      <c r="DR76" s="126"/>
      <c r="DS76" s="126"/>
      <c r="DT76" s="220">
        <f>SUM(DJ76:DN76)-SUM(BM76:BQ76)</f>
        <v>0</v>
      </c>
    </row>
    <row r="77" spans="1:124" ht="5.15" customHeight="1" x14ac:dyDescent="0.35">
      <c r="A77" s="115"/>
      <c r="B77" s="32"/>
      <c r="C77" s="273"/>
      <c r="D77" s="32"/>
      <c r="E77" s="32"/>
      <c r="F77" s="36"/>
      <c r="H77" s="29"/>
      <c r="I77" s="139"/>
      <c r="J77" s="139"/>
      <c r="K77" s="139"/>
      <c r="L77" s="139"/>
      <c r="M77" s="139"/>
      <c r="N77" s="139"/>
      <c r="O77" s="121"/>
      <c r="P77" s="140"/>
      <c r="Q77" s="141"/>
      <c r="R77" s="142"/>
      <c r="S77" s="139"/>
      <c r="T77" s="139"/>
      <c r="U77" s="139"/>
      <c r="V77" s="139"/>
      <c r="W77" s="139"/>
      <c r="X77" s="140"/>
      <c r="Y77" s="141"/>
      <c r="Z77" s="142"/>
      <c r="AA77" s="139"/>
      <c r="AB77" s="139"/>
      <c r="AC77" s="139"/>
      <c r="AD77" s="139"/>
      <c r="AE77" s="139"/>
      <c r="AF77" s="140"/>
      <c r="AG77" s="141"/>
      <c r="AH77" s="142"/>
      <c r="AI77" s="121"/>
      <c r="AJ77" s="139"/>
      <c r="AK77" s="121"/>
      <c r="AL77" s="139"/>
      <c r="AM77" s="121"/>
      <c r="AN77" s="140"/>
      <c r="AO77" s="141"/>
      <c r="AP77" s="142"/>
      <c r="AQ77" s="139"/>
      <c r="AR77" s="140"/>
      <c r="AS77" s="141"/>
      <c r="AT77" s="142"/>
      <c r="AU77" s="121"/>
      <c r="AV77" s="139"/>
      <c r="AW77" s="121"/>
      <c r="AX77" s="139"/>
      <c r="AY77" s="121"/>
      <c r="AZ77" s="139"/>
      <c r="BA77" s="121"/>
      <c r="BB77" s="36"/>
      <c r="BD77" s="29"/>
      <c r="BE77" s="143"/>
      <c r="BF77" s="143"/>
      <c r="BG77" s="143"/>
      <c r="BH77" s="143"/>
      <c r="BI77" s="143"/>
      <c r="BJ77" s="144"/>
      <c r="BK77" s="145"/>
      <c r="BL77" s="146"/>
      <c r="BM77" s="124"/>
      <c r="BN77" s="143"/>
      <c r="BO77" s="124"/>
      <c r="BP77" s="143"/>
      <c r="BQ77" s="124"/>
      <c r="BR77" s="36"/>
      <c r="BS77" s="32"/>
      <c r="BT77" s="29"/>
      <c r="CD77" s="75"/>
      <c r="CE77" s="32"/>
      <c r="CF77" s="74"/>
      <c r="CO77" s="29"/>
      <c r="CP77" s="36"/>
      <c r="CQ77" s="32"/>
      <c r="CR77" s="74"/>
      <c r="CS77" s="149"/>
      <c r="CT77" s="149"/>
      <c r="CU77" s="149"/>
      <c r="CV77" s="149"/>
      <c r="CW77" s="149"/>
      <c r="CX77" s="134"/>
      <c r="CY77" s="141"/>
      <c r="CZ77" s="252"/>
      <c r="DA77" s="151"/>
      <c r="DB77" s="149"/>
      <c r="DC77" s="149"/>
      <c r="DD77" s="149"/>
      <c r="DE77" s="149"/>
      <c r="DF77" s="149"/>
      <c r="DG77" s="134"/>
      <c r="DH77" s="40"/>
      <c r="DI77" s="74"/>
      <c r="DJ77" s="152"/>
      <c r="DK77" s="152"/>
      <c r="DL77" s="152"/>
      <c r="DM77" s="152"/>
      <c r="DN77" s="152"/>
      <c r="DO77" s="136"/>
      <c r="DP77" s="267" t="str">
        <f t="shared" si="22"/>
        <v/>
      </c>
      <c r="DQ77" s="267" t="str">
        <f t="shared" si="23"/>
        <v/>
      </c>
      <c r="DR77" s="145"/>
      <c r="DS77" s="145"/>
      <c r="DT77" s="253"/>
    </row>
    <row r="78" spans="1:124" s="92" customFormat="1" ht="18" customHeight="1" x14ac:dyDescent="0.35">
      <c r="A78" s="118"/>
      <c r="B78" s="46"/>
      <c r="C78" s="243" t="str">
        <f>IF(E78="","",C76+1)</f>
        <v/>
      </c>
      <c r="D78" s="46"/>
      <c r="E78" s="4"/>
      <c r="F78" s="119"/>
      <c r="H78" s="120"/>
      <c r="I78" s="15"/>
      <c r="J78" s="121"/>
      <c r="K78" s="15"/>
      <c r="L78" s="121"/>
      <c r="M78" s="15"/>
      <c r="N78" s="121"/>
      <c r="O78" s="209">
        <f t="shared" si="3"/>
        <v>0</v>
      </c>
      <c r="P78" s="122"/>
      <c r="Q78" s="40"/>
      <c r="R78" s="123"/>
      <c r="S78" s="15"/>
      <c r="T78" s="121"/>
      <c r="U78" s="15"/>
      <c r="V78" s="121"/>
      <c r="W78" s="15"/>
      <c r="X78" s="122"/>
      <c r="Y78" s="40"/>
      <c r="Z78" s="123"/>
      <c r="AA78" s="15"/>
      <c r="AB78" s="121"/>
      <c r="AC78" s="15"/>
      <c r="AD78" s="121"/>
      <c r="AE78" s="15"/>
      <c r="AF78" s="122"/>
      <c r="AG78" s="40"/>
      <c r="AH78" s="123"/>
      <c r="AI78" s="209">
        <f t="shared" si="4"/>
        <v>0</v>
      </c>
      <c r="AJ78" s="121"/>
      <c r="AK78" s="209">
        <f t="shared" si="5"/>
        <v>0</v>
      </c>
      <c r="AL78" s="121"/>
      <c r="AM78" s="209">
        <f>M78-W78+AE78</f>
        <v>0</v>
      </c>
      <c r="AN78" s="122"/>
      <c r="AO78" s="40"/>
      <c r="AP78" s="123"/>
      <c r="AQ78" s="15"/>
      <c r="AR78" s="122"/>
      <c r="AS78" s="40"/>
      <c r="AT78" s="123"/>
      <c r="AU78" s="209">
        <f t="shared" si="6"/>
        <v>0</v>
      </c>
      <c r="AV78" s="121"/>
      <c r="AW78" s="209">
        <f t="shared" si="7"/>
        <v>0</v>
      </c>
      <c r="AX78" s="121"/>
      <c r="AY78" s="209">
        <f t="shared" si="8"/>
        <v>0</v>
      </c>
      <c r="AZ78" s="121"/>
      <c r="BA78" s="209">
        <f>(SUM(AI78,AK78,AM78)-AQ78)</f>
        <v>0</v>
      </c>
      <c r="BB78" s="119"/>
      <c r="BD78" s="120"/>
      <c r="BE78" s="13">
        <v>0</v>
      </c>
      <c r="BF78" s="124"/>
      <c r="BG78" s="13">
        <v>0</v>
      </c>
      <c r="BH78" s="124"/>
      <c r="BI78" s="13">
        <v>0</v>
      </c>
      <c r="BJ78" s="125"/>
      <c r="BK78" s="126"/>
      <c r="BL78" s="127"/>
      <c r="BM78" s="210">
        <f>$BE78*$I78</f>
        <v>0</v>
      </c>
      <c r="BN78" s="124"/>
      <c r="BO78" s="210">
        <f>$BG78*$K78</f>
        <v>0</v>
      </c>
      <c r="BP78" s="124"/>
      <c r="BQ78" s="210">
        <f>$BI78*$M78</f>
        <v>0</v>
      </c>
      <c r="BR78" s="119"/>
      <c r="BS78" s="46"/>
      <c r="BT78" s="120"/>
      <c r="BW78" s="93"/>
      <c r="BX78" s="93"/>
      <c r="BY78" s="93"/>
      <c r="BZ78" s="93"/>
      <c r="CA78" s="178"/>
      <c r="CB78" s="178"/>
      <c r="CD78" s="159"/>
      <c r="CE78" s="46"/>
      <c r="CF78" s="130"/>
      <c r="CG78" s="18"/>
      <c r="CH78" s="18"/>
      <c r="CI78" s="18"/>
      <c r="CJ78" s="18"/>
      <c r="CK78" s="18"/>
      <c r="CL78" s="18"/>
      <c r="CM78" s="18"/>
      <c r="CO78" s="120"/>
      <c r="CP78" s="119"/>
      <c r="CQ78" s="46"/>
      <c r="CR78" s="130"/>
      <c r="CS78" s="209">
        <f t="shared" si="24"/>
        <v>0</v>
      </c>
      <c r="CT78" s="213">
        <f t="shared" si="24"/>
        <v>0</v>
      </c>
      <c r="CU78" s="209">
        <f t="shared" si="25"/>
        <v>0</v>
      </c>
      <c r="CV78" s="213">
        <f t="shared" si="25"/>
        <v>0</v>
      </c>
      <c r="CW78" s="214">
        <f t="shared" si="26"/>
        <v>0</v>
      </c>
      <c r="CX78" s="215">
        <f t="shared" si="26"/>
        <v>0</v>
      </c>
      <c r="CY78" s="141"/>
      <c r="CZ78" s="252"/>
      <c r="DA78" s="133"/>
      <c r="DB78" s="209">
        <f t="shared" si="12"/>
        <v>0</v>
      </c>
      <c r="DC78" s="131"/>
      <c r="DD78" s="209">
        <f t="shared" si="13"/>
        <v>0</v>
      </c>
      <c r="DE78" s="131"/>
      <c r="DF78" s="209">
        <f t="shared" si="14"/>
        <v>0</v>
      </c>
      <c r="DG78" s="134"/>
      <c r="DH78" s="40"/>
      <c r="DI78" s="130"/>
      <c r="DJ78" s="217">
        <f t="shared" si="15"/>
        <v>0</v>
      </c>
      <c r="DK78" s="135"/>
      <c r="DL78" s="217">
        <f t="shared" si="18"/>
        <v>0</v>
      </c>
      <c r="DM78" s="135"/>
      <c r="DN78" s="217">
        <f t="shared" si="16"/>
        <v>0</v>
      </c>
      <c r="DO78" s="136"/>
      <c r="DP78" s="267" t="str">
        <f t="shared" si="22"/>
        <v/>
      </c>
      <c r="DQ78" s="267" t="str">
        <f t="shared" si="23"/>
        <v/>
      </c>
      <c r="DR78" s="126"/>
      <c r="DS78" s="126"/>
      <c r="DT78" s="220">
        <f>SUM(DJ78:DN78)-SUM(BM78:BQ78)</f>
        <v>0</v>
      </c>
    </row>
    <row r="79" spans="1:124" ht="5.15" customHeight="1" x14ac:dyDescent="0.35">
      <c r="A79" s="115"/>
      <c r="B79" s="32"/>
      <c r="C79" s="273"/>
      <c r="D79" s="32"/>
      <c r="E79" s="32"/>
      <c r="F79" s="36"/>
      <c r="H79" s="29"/>
      <c r="I79" s="139"/>
      <c r="J79" s="139"/>
      <c r="K79" s="139"/>
      <c r="L79" s="139"/>
      <c r="M79" s="139"/>
      <c r="N79" s="139"/>
      <c r="O79" s="121"/>
      <c r="P79" s="140"/>
      <c r="Q79" s="141"/>
      <c r="R79" s="142"/>
      <c r="S79" s="139"/>
      <c r="T79" s="139"/>
      <c r="U79" s="139"/>
      <c r="V79" s="139"/>
      <c r="W79" s="139"/>
      <c r="X79" s="140"/>
      <c r="Y79" s="141"/>
      <c r="Z79" s="142"/>
      <c r="AA79" s="139"/>
      <c r="AB79" s="139"/>
      <c r="AC79" s="139"/>
      <c r="AD79" s="139"/>
      <c r="AE79" s="139"/>
      <c r="AF79" s="140"/>
      <c r="AG79" s="141"/>
      <c r="AH79" s="142"/>
      <c r="AI79" s="121"/>
      <c r="AJ79" s="139"/>
      <c r="AK79" s="121"/>
      <c r="AL79" s="139"/>
      <c r="AM79" s="121"/>
      <c r="AN79" s="140"/>
      <c r="AO79" s="141"/>
      <c r="AP79" s="142"/>
      <c r="AQ79" s="139"/>
      <c r="AR79" s="140"/>
      <c r="AS79" s="141"/>
      <c r="AT79" s="142"/>
      <c r="AU79" s="121"/>
      <c r="AV79" s="139"/>
      <c r="AW79" s="121"/>
      <c r="AX79" s="139"/>
      <c r="AY79" s="121"/>
      <c r="AZ79" s="139"/>
      <c r="BA79" s="121"/>
      <c r="BB79" s="36"/>
      <c r="BD79" s="29"/>
      <c r="BE79" s="143"/>
      <c r="BF79" s="143"/>
      <c r="BG79" s="143"/>
      <c r="BH79" s="143"/>
      <c r="BI79" s="143"/>
      <c r="BJ79" s="144"/>
      <c r="BK79" s="145"/>
      <c r="BL79" s="146"/>
      <c r="BM79" s="124"/>
      <c r="BN79" s="143"/>
      <c r="BO79" s="124"/>
      <c r="BP79" s="143"/>
      <c r="BQ79" s="124"/>
      <c r="BR79" s="36"/>
      <c r="BS79" s="32"/>
      <c r="BT79" s="29"/>
      <c r="CD79" s="75"/>
      <c r="CE79" s="32"/>
      <c r="CF79" s="74"/>
      <c r="CO79" s="29"/>
      <c r="CP79" s="36"/>
      <c r="CQ79" s="32"/>
      <c r="CR79" s="74"/>
      <c r="CS79" s="149"/>
      <c r="CT79" s="149"/>
      <c r="CU79" s="149"/>
      <c r="CV79" s="149"/>
      <c r="CW79" s="149"/>
      <c r="CX79" s="134"/>
      <c r="CY79" s="141"/>
      <c r="CZ79" s="252"/>
      <c r="DA79" s="151"/>
      <c r="DB79" s="149"/>
      <c r="DC79" s="149"/>
      <c r="DD79" s="149"/>
      <c r="DE79" s="149"/>
      <c r="DF79" s="149"/>
      <c r="DG79" s="134"/>
      <c r="DH79" s="40"/>
      <c r="DI79" s="74"/>
      <c r="DJ79" s="152"/>
      <c r="DK79" s="152"/>
      <c r="DL79" s="152"/>
      <c r="DM79" s="152"/>
      <c r="DN79" s="152"/>
      <c r="DO79" s="136"/>
      <c r="DP79" s="267" t="str">
        <f t="shared" si="22"/>
        <v/>
      </c>
      <c r="DQ79" s="267" t="str">
        <f t="shared" si="23"/>
        <v/>
      </c>
      <c r="DR79" s="145"/>
      <c r="DS79" s="145"/>
      <c r="DT79" s="253"/>
    </row>
    <row r="80" spans="1:124" s="92" customFormat="1" x14ac:dyDescent="0.35">
      <c r="A80" s="118"/>
      <c r="B80" s="46"/>
      <c r="C80" s="243" t="str">
        <f>IF(E80="","",C78+1)</f>
        <v/>
      </c>
      <c r="D80" s="46"/>
      <c r="E80" s="4"/>
      <c r="F80" s="119"/>
      <c r="H80" s="120"/>
      <c r="I80" s="15"/>
      <c r="J80" s="121"/>
      <c r="K80" s="15"/>
      <c r="L80" s="121"/>
      <c r="M80" s="15"/>
      <c r="N80" s="121"/>
      <c r="O80" s="209">
        <f t="shared" si="3"/>
        <v>0</v>
      </c>
      <c r="P80" s="122"/>
      <c r="Q80" s="40"/>
      <c r="R80" s="123"/>
      <c r="S80" s="15"/>
      <c r="T80" s="121"/>
      <c r="U80" s="15"/>
      <c r="V80" s="121"/>
      <c r="W80" s="15"/>
      <c r="X80" s="122"/>
      <c r="Y80" s="40"/>
      <c r="Z80" s="123"/>
      <c r="AA80" s="15"/>
      <c r="AB80" s="121"/>
      <c r="AC80" s="15"/>
      <c r="AD80" s="121"/>
      <c r="AE80" s="15"/>
      <c r="AF80" s="122"/>
      <c r="AG80" s="40"/>
      <c r="AH80" s="123"/>
      <c r="AI80" s="209">
        <f t="shared" si="4"/>
        <v>0</v>
      </c>
      <c r="AJ80" s="121"/>
      <c r="AK80" s="209">
        <f t="shared" si="5"/>
        <v>0</v>
      </c>
      <c r="AL80" s="121"/>
      <c r="AM80" s="209">
        <f>M80-W80+AE80</f>
        <v>0</v>
      </c>
      <c r="AN80" s="122"/>
      <c r="AO80" s="40"/>
      <c r="AP80" s="123"/>
      <c r="AQ80" s="15"/>
      <c r="AR80" s="122"/>
      <c r="AS80" s="40"/>
      <c r="AT80" s="123"/>
      <c r="AU80" s="209">
        <f t="shared" si="6"/>
        <v>0</v>
      </c>
      <c r="AV80" s="121"/>
      <c r="AW80" s="209">
        <f t="shared" si="7"/>
        <v>0</v>
      </c>
      <c r="AX80" s="121"/>
      <c r="AY80" s="209">
        <f t="shared" si="8"/>
        <v>0</v>
      </c>
      <c r="AZ80" s="121"/>
      <c r="BA80" s="209">
        <f>(SUM(AI80,AK80,AM80)-AQ80)</f>
        <v>0</v>
      </c>
      <c r="BB80" s="119"/>
      <c r="BD80" s="120"/>
      <c r="BE80" s="13">
        <v>0</v>
      </c>
      <c r="BF80" s="124"/>
      <c r="BG80" s="13">
        <v>0</v>
      </c>
      <c r="BH80" s="124"/>
      <c r="BI80" s="13">
        <v>0</v>
      </c>
      <c r="BJ80" s="125"/>
      <c r="BK80" s="126"/>
      <c r="BL80" s="127"/>
      <c r="BM80" s="210">
        <f>$BE80*$I80</f>
        <v>0</v>
      </c>
      <c r="BN80" s="124"/>
      <c r="BO80" s="210">
        <f>$BG80*$K80</f>
        <v>0</v>
      </c>
      <c r="BP80" s="124"/>
      <c r="BQ80" s="210">
        <f>$BI80*$M80</f>
        <v>0</v>
      </c>
      <c r="BR80" s="119"/>
      <c r="BS80" s="46"/>
      <c r="BT80" s="120"/>
      <c r="CD80" s="159"/>
      <c r="CE80" s="46"/>
      <c r="CF80" s="130"/>
      <c r="CG80" s="18"/>
      <c r="CH80" s="18"/>
      <c r="CI80" s="18"/>
      <c r="CJ80" s="18"/>
      <c r="CK80" s="18"/>
      <c r="CL80" s="18"/>
      <c r="CM80" s="18"/>
      <c r="CO80" s="120"/>
      <c r="CP80" s="119"/>
      <c r="CQ80" s="46"/>
      <c r="CR80" s="130"/>
      <c r="CS80" s="209">
        <f t="shared" ref="CS80:CT98" si="27">IF($AU80=0,0,ROUND(($BW$32*($AU80/$AU$218)),0))</f>
        <v>0</v>
      </c>
      <c r="CT80" s="213">
        <f t="shared" si="27"/>
        <v>0</v>
      </c>
      <c r="CU80" s="209">
        <f t="shared" ref="CU80:CV98" si="28">IF($AW80=0,0,ROUND(($BY$32*($AW80/$AW$218)),0))</f>
        <v>0</v>
      </c>
      <c r="CV80" s="213">
        <f t="shared" si="28"/>
        <v>0</v>
      </c>
      <c r="CW80" s="214">
        <f t="shared" ref="CW80:CX98" si="29">IF($AY80=0,0,ROUND(($CA$32*($AY80/$AY$218)),0))</f>
        <v>0</v>
      </c>
      <c r="CX80" s="215">
        <f t="shared" si="29"/>
        <v>0</v>
      </c>
      <c r="CY80" s="141"/>
      <c r="CZ80" s="252"/>
      <c r="DA80" s="133"/>
      <c r="DB80" s="209">
        <f t="shared" si="12"/>
        <v>0</v>
      </c>
      <c r="DC80" s="131"/>
      <c r="DD80" s="209">
        <f t="shared" si="13"/>
        <v>0</v>
      </c>
      <c r="DE80" s="131"/>
      <c r="DF80" s="209">
        <f t="shared" si="14"/>
        <v>0</v>
      </c>
      <c r="DG80" s="134"/>
      <c r="DH80" s="40"/>
      <c r="DI80" s="130"/>
      <c r="DJ80" s="217">
        <f t="shared" si="15"/>
        <v>0</v>
      </c>
      <c r="DK80" s="135"/>
      <c r="DL80" s="217">
        <f t="shared" si="18"/>
        <v>0</v>
      </c>
      <c r="DM80" s="135"/>
      <c r="DN80" s="217">
        <f t="shared" si="16"/>
        <v>0</v>
      </c>
      <c r="DO80" s="136"/>
      <c r="DP80" s="267" t="str">
        <f t="shared" si="22"/>
        <v/>
      </c>
      <c r="DQ80" s="267" t="str">
        <f t="shared" si="23"/>
        <v/>
      </c>
      <c r="DR80" s="126"/>
      <c r="DS80" s="126"/>
      <c r="DT80" s="220">
        <f>SUM(DJ80:DN80)-SUM(BM80:BQ80)</f>
        <v>0</v>
      </c>
    </row>
    <row r="81" spans="1:124" ht="5.15" customHeight="1" x14ac:dyDescent="0.35">
      <c r="A81" s="115"/>
      <c r="B81" s="32"/>
      <c r="C81" s="273"/>
      <c r="D81" s="32"/>
      <c r="E81" s="32"/>
      <c r="F81" s="36"/>
      <c r="H81" s="29"/>
      <c r="I81" s="139"/>
      <c r="J81" s="139"/>
      <c r="K81" s="139"/>
      <c r="L81" s="139"/>
      <c r="M81" s="139"/>
      <c r="N81" s="139"/>
      <c r="O81" s="121"/>
      <c r="P81" s="140"/>
      <c r="Q81" s="141"/>
      <c r="R81" s="142"/>
      <c r="S81" s="139"/>
      <c r="T81" s="139"/>
      <c r="U81" s="139"/>
      <c r="V81" s="139"/>
      <c r="W81" s="139"/>
      <c r="X81" s="140"/>
      <c r="Y81" s="141"/>
      <c r="Z81" s="142"/>
      <c r="AA81" s="139"/>
      <c r="AB81" s="139"/>
      <c r="AC81" s="139"/>
      <c r="AD81" s="139"/>
      <c r="AE81" s="139"/>
      <c r="AF81" s="140"/>
      <c r="AG81" s="141"/>
      <c r="AH81" s="142"/>
      <c r="AI81" s="121"/>
      <c r="AJ81" s="139"/>
      <c r="AK81" s="121"/>
      <c r="AL81" s="139"/>
      <c r="AM81" s="121"/>
      <c r="AN81" s="140"/>
      <c r="AO81" s="141"/>
      <c r="AP81" s="142"/>
      <c r="AQ81" s="139"/>
      <c r="AR81" s="140"/>
      <c r="AS81" s="141"/>
      <c r="AT81" s="142"/>
      <c r="AU81" s="121"/>
      <c r="AV81" s="139"/>
      <c r="AW81" s="121"/>
      <c r="AX81" s="139"/>
      <c r="AY81" s="121"/>
      <c r="AZ81" s="139"/>
      <c r="BA81" s="121"/>
      <c r="BB81" s="36"/>
      <c r="BD81" s="29"/>
      <c r="BE81" s="143"/>
      <c r="BF81" s="143"/>
      <c r="BG81" s="143"/>
      <c r="BH81" s="143"/>
      <c r="BI81" s="143"/>
      <c r="BJ81" s="144"/>
      <c r="BK81" s="145"/>
      <c r="BL81" s="146"/>
      <c r="BM81" s="124"/>
      <c r="BN81" s="143"/>
      <c r="BO81" s="124"/>
      <c r="BP81" s="143"/>
      <c r="BQ81" s="124"/>
      <c r="BR81" s="36"/>
      <c r="BS81" s="32"/>
      <c r="BT81" s="29"/>
      <c r="CD81" s="75"/>
      <c r="CE81" s="32"/>
      <c r="CF81" s="74"/>
      <c r="CO81" s="29"/>
      <c r="CP81" s="36"/>
      <c r="CQ81" s="32"/>
      <c r="CR81" s="74"/>
      <c r="CS81" s="149"/>
      <c r="CT81" s="149"/>
      <c r="CU81" s="149"/>
      <c r="CV81" s="149"/>
      <c r="CW81" s="149"/>
      <c r="CX81" s="134"/>
      <c r="CY81" s="141"/>
      <c r="CZ81" s="252"/>
      <c r="DA81" s="151"/>
      <c r="DB81" s="149"/>
      <c r="DC81" s="149"/>
      <c r="DD81" s="149"/>
      <c r="DE81" s="149"/>
      <c r="DF81" s="149"/>
      <c r="DG81" s="134"/>
      <c r="DH81" s="40"/>
      <c r="DI81" s="74"/>
      <c r="DJ81" s="152"/>
      <c r="DK81" s="152"/>
      <c r="DL81" s="152"/>
      <c r="DM81" s="152"/>
      <c r="DN81" s="152"/>
      <c r="DO81" s="136"/>
      <c r="DP81" s="267" t="str">
        <f t="shared" si="22"/>
        <v/>
      </c>
      <c r="DQ81" s="267" t="str">
        <f t="shared" si="23"/>
        <v/>
      </c>
      <c r="DR81" s="145"/>
      <c r="DS81" s="145"/>
      <c r="DT81" s="253"/>
    </row>
    <row r="82" spans="1:124" s="92" customFormat="1" x14ac:dyDescent="0.35">
      <c r="A82" s="118"/>
      <c r="B82" s="46"/>
      <c r="C82" s="243" t="str">
        <f>IF(E82="","",C80+1)</f>
        <v/>
      </c>
      <c r="D82" s="46"/>
      <c r="E82" s="4"/>
      <c r="F82" s="119"/>
      <c r="H82" s="120"/>
      <c r="I82" s="15"/>
      <c r="J82" s="121"/>
      <c r="K82" s="15"/>
      <c r="L82" s="121"/>
      <c r="M82" s="15"/>
      <c r="N82" s="121"/>
      <c r="O82" s="209">
        <f t="shared" si="3"/>
        <v>0</v>
      </c>
      <c r="P82" s="122"/>
      <c r="Q82" s="40"/>
      <c r="R82" s="123"/>
      <c r="S82" s="15"/>
      <c r="T82" s="121"/>
      <c r="U82" s="15"/>
      <c r="V82" s="121"/>
      <c r="W82" s="15"/>
      <c r="X82" s="122"/>
      <c r="Y82" s="40"/>
      <c r="Z82" s="123"/>
      <c r="AA82" s="15"/>
      <c r="AB82" s="121"/>
      <c r="AC82" s="15"/>
      <c r="AD82" s="121"/>
      <c r="AE82" s="15"/>
      <c r="AF82" s="122"/>
      <c r="AG82" s="40"/>
      <c r="AH82" s="123"/>
      <c r="AI82" s="209">
        <f t="shared" si="4"/>
        <v>0</v>
      </c>
      <c r="AJ82" s="121"/>
      <c r="AK82" s="209">
        <f t="shared" si="5"/>
        <v>0</v>
      </c>
      <c r="AL82" s="121"/>
      <c r="AM82" s="209">
        <f>M82-W82+AE82</f>
        <v>0</v>
      </c>
      <c r="AN82" s="122"/>
      <c r="AO82" s="40"/>
      <c r="AP82" s="123"/>
      <c r="AQ82" s="15"/>
      <c r="AR82" s="122"/>
      <c r="AS82" s="40"/>
      <c r="AT82" s="123"/>
      <c r="AU82" s="209">
        <f t="shared" si="6"/>
        <v>0</v>
      </c>
      <c r="AV82" s="121"/>
      <c r="AW82" s="209">
        <f t="shared" si="7"/>
        <v>0</v>
      </c>
      <c r="AX82" s="121"/>
      <c r="AY82" s="209">
        <f t="shared" si="8"/>
        <v>0</v>
      </c>
      <c r="AZ82" s="121"/>
      <c r="BA82" s="209">
        <f>(SUM(AI82,AK82,AM82)-AQ82)</f>
        <v>0</v>
      </c>
      <c r="BB82" s="119"/>
      <c r="BD82" s="120"/>
      <c r="BE82" s="13">
        <v>0</v>
      </c>
      <c r="BF82" s="124"/>
      <c r="BG82" s="13">
        <v>0</v>
      </c>
      <c r="BH82" s="124"/>
      <c r="BI82" s="13">
        <v>0</v>
      </c>
      <c r="BJ82" s="125"/>
      <c r="BK82" s="126"/>
      <c r="BL82" s="127"/>
      <c r="BM82" s="210">
        <f>$BE82*$I82</f>
        <v>0</v>
      </c>
      <c r="BN82" s="124"/>
      <c r="BO82" s="210">
        <f>$BG82*$K82</f>
        <v>0</v>
      </c>
      <c r="BP82" s="124"/>
      <c r="BQ82" s="210">
        <f>$BI82*$M82</f>
        <v>0</v>
      </c>
      <c r="BR82" s="119"/>
      <c r="BS82" s="46"/>
      <c r="BT82" s="120"/>
      <c r="CD82" s="159"/>
      <c r="CE82" s="46"/>
      <c r="CF82" s="130"/>
      <c r="CG82" s="18"/>
      <c r="CH82" s="18"/>
      <c r="CI82" s="18"/>
      <c r="CJ82" s="18"/>
      <c r="CK82" s="18"/>
      <c r="CL82" s="18"/>
      <c r="CM82" s="18"/>
      <c r="CO82" s="120"/>
      <c r="CP82" s="119"/>
      <c r="CQ82" s="46"/>
      <c r="CR82" s="130"/>
      <c r="CS82" s="209">
        <f t="shared" si="27"/>
        <v>0</v>
      </c>
      <c r="CT82" s="213">
        <f t="shared" si="27"/>
        <v>0</v>
      </c>
      <c r="CU82" s="209">
        <f t="shared" si="28"/>
        <v>0</v>
      </c>
      <c r="CV82" s="213">
        <f t="shared" si="28"/>
        <v>0</v>
      </c>
      <c r="CW82" s="214">
        <f t="shared" si="29"/>
        <v>0</v>
      </c>
      <c r="CX82" s="215">
        <f t="shared" si="29"/>
        <v>0</v>
      </c>
      <c r="CY82" s="141"/>
      <c r="CZ82" s="252"/>
      <c r="DA82" s="133"/>
      <c r="DB82" s="209">
        <f t="shared" si="12"/>
        <v>0</v>
      </c>
      <c r="DC82" s="131"/>
      <c r="DD82" s="209">
        <f t="shared" si="13"/>
        <v>0</v>
      </c>
      <c r="DE82" s="131"/>
      <c r="DF82" s="209">
        <f t="shared" si="14"/>
        <v>0</v>
      </c>
      <c r="DG82" s="134"/>
      <c r="DH82" s="40"/>
      <c r="DI82" s="130"/>
      <c r="DJ82" s="217">
        <f t="shared" si="15"/>
        <v>0</v>
      </c>
      <c r="DK82" s="135"/>
      <c r="DL82" s="217">
        <f t="shared" si="18"/>
        <v>0</v>
      </c>
      <c r="DM82" s="135"/>
      <c r="DN82" s="217">
        <f t="shared" si="16"/>
        <v>0</v>
      </c>
      <c r="DO82" s="136"/>
      <c r="DP82" s="267" t="str">
        <f t="shared" ref="DP82:DP113" si="30">IF(O82&gt;0,(DJ82+DL82+DN82),"")</f>
        <v/>
      </c>
      <c r="DQ82" s="267" t="str">
        <f t="shared" ref="DQ82:DQ113" si="31">IF(O82&gt;0,(DP82-(BM82+BO82+BQ82)),"")</f>
        <v/>
      </c>
      <c r="DR82" s="126"/>
      <c r="DS82" s="126"/>
      <c r="DT82" s="220">
        <f>SUM(DJ82:DN82)-SUM(BM82:BQ82)</f>
        <v>0</v>
      </c>
    </row>
    <row r="83" spans="1:124" ht="5.15" customHeight="1" x14ac:dyDescent="0.35">
      <c r="A83" s="115"/>
      <c r="B83" s="32"/>
      <c r="C83" s="273"/>
      <c r="D83" s="32"/>
      <c r="E83" s="32"/>
      <c r="F83" s="36"/>
      <c r="H83" s="29"/>
      <c r="I83" s="139"/>
      <c r="J83" s="139"/>
      <c r="K83" s="139"/>
      <c r="L83" s="139"/>
      <c r="M83" s="139"/>
      <c r="N83" s="139"/>
      <c r="O83" s="121"/>
      <c r="P83" s="140"/>
      <c r="Q83" s="141"/>
      <c r="R83" s="142"/>
      <c r="S83" s="139"/>
      <c r="T83" s="139"/>
      <c r="U83" s="139"/>
      <c r="V83" s="139"/>
      <c r="W83" s="139"/>
      <c r="X83" s="140"/>
      <c r="Y83" s="141"/>
      <c r="Z83" s="142"/>
      <c r="AA83" s="139"/>
      <c r="AB83" s="139"/>
      <c r="AC83" s="139"/>
      <c r="AD83" s="139"/>
      <c r="AE83" s="139"/>
      <c r="AF83" s="140"/>
      <c r="AG83" s="141"/>
      <c r="AH83" s="142"/>
      <c r="AI83" s="121"/>
      <c r="AJ83" s="139"/>
      <c r="AK83" s="121"/>
      <c r="AL83" s="139"/>
      <c r="AM83" s="121"/>
      <c r="AN83" s="140"/>
      <c r="AO83" s="141"/>
      <c r="AP83" s="142"/>
      <c r="AQ83" s="139"/>
      <c r="AR83" s="140"/>
      <c r="AS83" s="141"/>
      <c r="AT83" s="142"/>
      <c r="AU83" s="121"/>
      <c r="AV83" s="139"/>
      <c r="AW83" s="121"/>
      <c r="AX83" s="139"/>
      <c r="AY83" s="121"/>
      <c r="AZ83" s="139"/>
      <c r="BA83" s="121"/>
      <c r="BB83" s="36"/>
      <c r="BD83" s="29"/>
      <c r="BE83" s="143"/>
      <c r="BF83" s="143"/>
      <c r="BG83" s="143"/>
      <c r="BH83" s="143"/>
      <c r="BI83" s="143"/>
      <c r="BJ83" s="144"/>
      <c r="BK83" s="145"/>
      <c r="BL83" s="146"/>
      <c r="BM83" s="124"/>
      <c r="BN83" s="143"/>
      <c r="BO83" s="124"/>
      <c r="BP83" s="143"/>
      <c r="BQ83" s="124"/>
      <c r="BR83" s="36"/>
      <c r="BS83" s="32"/>
      <c r="BT83" s="29"/>
      <c r="CD83" s="75"/>
      <c r="CE83" s="32"/>
      <c r="CF83" s="74"/>
      <c r="CO83" s="29"/>
      <c r="CP83" s="36"/>
      <c r="CQ83" s="32"/>
      <c r="CR83" s="74"/>
      <c r="CS83" s="149"/>
      <c r="CT83" s="149"/>
      <c r="CU83" s="149"/>
      <c r="CV83" s="149"/>
      <c r="CW83" s="149"/>
      <c r="CX83" s="134"/>
      <c r="CY83" s="141"/>
      <c r="CZ83" s="252"/>
      <c r="DA83" s="151"/>
      <c r="DB83" s="149"/>
      <c r="DC83" s="149"/>
      <c r="DD83" s="149"/>
      <c r="DE83" s="149"/>
      <c r="DF83" s="149"/>
      <c r="DG83" s="134"/>
      <c r="DH83" s="40"/>
      <c r="DI83" s="74"/>
      <c r="DJ83" s="152"/>
      <c r="DK83" s="152"/>
      <c r="DL83" s="152"/>
      <c r="DM83" s="152"/>
      <c r="DN83" s="152"/>
      <c r="DO83" s="136"/>
      <c r="DP83" s="267" t="str">
        <f t="shared" si="30"/>
        <v/>
      </c>
      <c r="DQ83" s="267" t="str">
        <f t="shared" si="31"/>
        <v/>
      </c>
      <c r="DR83" s="145"/>
      <c r="DS83" s="145"/>
      <c r="DT83" s="253"/>
    </row>
    <row r="84" spans="1:124" s="92" customFormat="1" x14ac:dyDescent="0.35">
      <c r="A84" s="118"/>
      <c r="B84" s="46"/>
      <c r="C84" s="243" t="str">
        <f>IF(E84="","",C82+1)</f>
        <v/>
      </c>
      <c r="D84" s="46"/>
      <c r="E84" s="4"/>
      <c r="F84" s="119"/>
      <c r="H84" s="120"/>
      <c r="I84" s="15"/>
      <c r="J84" s="121"/>
      <c r="K84" s="15"/>
      <c r="L84" s="121"/>
      <c r="M84" s="15"/>
      <c r="N84" s="121"/>
      <c r="O84" s="209">
        <f t="shared" si="3"/>
        <v>0</v>
      </c>
      <c r="P84" s="122"/>
      <c r="Q84" s="40"/>
      <c r="R84" s="123"/>
      <c r="S84" s="15"/>
      <c r="T84" s="121"/>
      <c r="U84" s="15"/>
      <c r="V84" s="121"/>
      <c r="W84" s="15"/>
      <c r="X84" s="122"/>
      <c r="Y84" s="40"/>
      <c r="Z84" s="123"/>
      <c r="AA84" s="15"/>
      <c r="AB84" s="121"/>
      <c r="AC84" s="15"/>
      <c r="AD84" s="121"/>
      <c r="AE84" s="15"/>
      <c r="AF84" s="122"/>
      <c r="AG84" s="40"/>
      <c r="AH84" s="123"/>
      <c r="AI84" s="209">
        <f t="shared" si="4"/>
        <v>0</v>
      </c>
      <c r="AJ84" s="121"/>
      <c r="AK84" s="209">
        <f t="shared" si="5"/>
        <v>0</v>
      </c>
      <c r="AL84" s="121"/>
      <c r="AM84" s="209">
        <f>M84-W84+AE84</f>
        <v>0</v>
      </c>
      <c r="AN84" s="122"/>
      <c r="AO84" s="40"/>
      <c r="AP84" s="123"/>
      <c r="AQ84" s="15"/>
      <c r="AR84" s="122"/>
      <c r="AS84" s="40"/>
      <c r="AT84" s="123"/>
      <c r="AU84" s="209">
        <f t="shared" ref="AU84:AU146" si="32">(IF($O84=0,(0),(ROUNDUP(($AI84/(SUM($AI84,$AK84,$AM84)))*$BA84,0))))</f>
        <v>0</v>
      </c>
      <c r="AV84" s="121"/>
      <c r="AW84" s="209">
        <f t="shared" ref="AW84:AW146" si="33">(IF($O84=0,(0),(ROUNDUP(($AK84/(SUM($AI84,$AK84,$AM84)))*$BA84,0))))</f>
        <v>0</v>
      </c>
      <c r="AX84" s="121"/>
      <c r="AY84" s="209">
        <f t="shared" si="8"/>
        <v>0</v>
      </c>
      <c r="AZ84" s="121"/>
      <c r="BA84" s="209">
        <f>(SUM(AI84,AK84,AM84)-AQ84)</f>
        <v>0</v>
      </c>
      <c r="BB84" s="119"/>
      <c r="BD84" s="120"/>
      <c r="BE84" s="13">
        <v>0</v>
      </c>
      <c r="BF84" s="124"/>
      <c r="BG84" s="13">
        <v>0</v>
      </c>
      <c r="BH84" s="124"/>
      <c r="BI84" s="13">
        <v>0</v>
      </c>
      <c r="BJ84" s="125"/>
      <c r="BK84" s="126"/>
      <c r="BL84" s="127"/>
      <c r="BM84" s="210">
        <f>$BE84*$I84</f>
        <v>0</v>
      </c>
      <c r="BN84" s="124"/>
      <c r="BO84" s="210">
        <f>$BG84*$K84</f>
        <v>0</v>
      </c>
      <c r="BP84" s="124"/>
      <c r="BQ84" s="210">
        <f>$BI84*$M84</f>
        <v>0</v>
      </c>
      <c r="BR84" s="119"/>
      <c r="BS84" s="46"/>
      <c r="BT84" s="120"/>
      <c r="CD84" s="159"/>
      <c r="CE84" s="46"/>
      <c r="CF84" s="130"/>
      <c r="CG84" s="18"/>
      <c r="CH84" s="18"/>
      <c r="CI84" s="18"/>
      <c r="CJ84" s="18"/>
      <c r="CK84" s="18"/>
      <c r="CL84" s="18"/>
      <c r="CM84" s="18"/>
      <c r="CO84" s="120"/>
      <c r="CP84" s="119"/>
      <c r="CQ84" s="46"/>
      <c r="CR84" s="130"/>
      <c r="CS84" s="209">
        <f t="shared" si="27"/>
        <v>0</v>
      </c>
      <c r="CT84" s="213">
        <f t="shared" si="27"/>
        <v>0</v>
      </c>
      <c r="CU84" s="209">
        <f t="shared" si="28"/>
        <v>0</v>
      </c>
      <c r="CV84" s="213">
        <f t="shared" si="28"/>
        <v>0</v>
      </c>
      <c r="CW84" s="214">
        <f t="shared" si="29"/>
        <v>0</v>
      </c>
      <c r="CX84" s="215">
        <f t="shared" si="29"/>
        <v>0</v>
      </c>
      <c r="CY84" s="141"/>
      <c r="CZ84" s="252"/>
      <c r="DA84" s="133"/>
      <c r="DB84" s="209">
        <f t="shared" ref="DB84:DB146" si="34">(CS84+AU84)</f>
        <v>0</v>
      </c>
      <c r="DC84" s="131"/>
      <c r="DD84" s="209">
        <f t="shared" ref="DD84:DD146" si="35">(CU84+AW84)</f>
        <v>0</v>
      </c>
      <c r="DE84" s="131"/>
      <c r="DF84" s="209">
        <f t="shared" ref="DF84:DF146" si="36">(CW84+AY84)</f>
        <v>0</v>
      </c>
      <c r="DG84" s="134"/>
      <c r="DH84" s="40"/>
      <c r="DI84" s="130"/>
      <c r="DJ84" s="217">
        <f t="shared" ref="DJ84:DJ146" si="37">(DB84*BE84)</f>
        <v>0</v>
      </c>
      <c r="DK84" s="135"/>
      <c r="DL84" s="217">
        <f t="shared" si="18"/>
        <v>0</v>
      </c>
      <c r="DM84" s="135"/>
      <c r="DN84" s="217">
        <f t="shared" ref="DN84:DN146" si="38">(DF84*BI84)</f>
        <v>0</v>
      </c>
      <c r="DO84" s="136"/>
      <c r="DP84" s="267" t="str">
        <f t="shared" si="30"/>
        <v/>
      </c>
      <c r="DQ84" s="267" t="str">
        <f t="shared" si="31"/>
        <v/>
      </c>
      <c r="DR84" s="126"/>
      <c r="DS84" s="126"/>
      <c r="DT84" s="220">
        <f>SUM(DJ84:DN84)-SUM(BM84:BQ84)</f>
        <v>0</v>
      </c>
    </row>
    <row r="85" spans="1:124" ht="5.15" customHeight="1" x14ac:dyDescent="0.35">
      <c r="A85" s="115"/>
      <c r="B85" s="32"/>
      <c r="C85" s="273"/>
      <c r="D85" s="32"/>
      <c r="E85" s="32"/>
      <c r="F85" s="36"/>
      <c r="H85" s="29"/>
      <c r="I85" s="139"/>
      <c r="J85" s="139"/>
      <c r="K85" s="139"/>
      <c r="L85" s="139"/>
      <c r="M85" s="139"/>
      <c r="N85" s="139"/>
      <c r="O85" s="121"/>
      <c r="P85" s="140"/>
      <c r="Q85" s="141"/>
      <c r="R85" s="142"/>
      <c r="S85" s="139"/>
      <c r="T85" s="139"/>
      <c r="U85" s="139"/>
      <c r="V85" s="139"/>
      <c r="W85" s="139"/>
      <c r="X85" s="140"/>
      <c r="Y85" s="141"/>
      <c r="Z85" s="142"/>
      <c r="AA85" s="139"/>
      <c r="AB85" s="139"/>
      <c r="AC85" s="139"/>
      <c r="AD85" s="139"/>
      <c r="AE85" s="139"/>
      <c r="AF85" s="140"/>
      <c r="AG85" s="141"/>
      <c r="AH85" s="142"/>
      <c r="AI85" s="121"/>
      <c r="AJ85" s="139"/>
      <c r="AK85" s="121"/>
      <c r="AL85" s="139"/>
      <c r="AM85" s="121"/>
      <c r="AN85" s="140"/>
      <c r="AO85" s="141"/>
      <c r="AP85" s="142"/>
      <c r="AQ85" s="139"/>
      <c r="AR85" s="140"/>
      <c r="AS85" s="141"/>
      <c r="AT85" s="142"/>
      <c r="AU85" s="121"/>
      <c r="AV85" s="139"/>
      <c r="AW85" s="121"/>
      <c r="AX85" s="139"/>
      <c r="AY85" s="121"/>
      <c r="AZ85" s="139"/>
      <c r="BA85" s="121"/>
      <c r="BB85" s="36"/>
      <c r="BD85" s="29"/>
      <c r="BE85" s="143"/>
      <c r="BF85" s="143"/>
      <c r="BG85" s="143"/>
      <c r="BH85" s="143"/>
      <c r="BI85" s="143"/>
      <c r="BJ85" s="144"/>
      <c r="BK85" s="145"/>
      <c r="BL85" s="146"/>
      <c r="BM85" s="124"/>
      <c r="BN85" s="143"/>
      <c r="BO85" s="124"/>
      <c r="BP85" s="143"/>
      <c r="BQ85" s="124"/>
      <c r="BR85" s="36"/>
      <c r="BS85" s="32"/>
      <c r="BT85" s="29"/>
      <c r="CD85" s="75"/>
      <c r="CE85" s="32"/>
      <c r="CF85" s="74"/>
      <c r="CO85" s="29"/>
      <c r="CP85" s="36"/>
      <c r="CQ85" s="32"/>
      <c r="CR85" s="74"/>
      <c r="CS85" s="149"/>
      <c r="CT85" s="149"/>
      <c r="CU85" s="149"/>
      <c r="CV85" s="149"/>
      <c r="CW85" s="149"/>
      <c r="CX85" s="134"/>
      <c r="CY85" s="141"/>
      <c r="CZ85" s="252"/>
      <c r="DA85" s="151"/>
      <c r="DB85" s="149"/>
      <c r="DC85" s="149"/>
      <c r="DD85" s="149"/>
      <c r="DE85" s="149"/>
      <c r="DF85" s="149"/>
      <c r="DG85" s="134"/>
      <c r="DH85" s="40"/>
      <c r="DI85" s="74"/>
      <c r="DJ85" s="152"/>
      <c r="DK85" s="152"/>
      <c r="DL85" s="152"/>
      <c r="DM85" s="152"/>
      <c r="DN85" s="152"/>
      <c r="DO85" s="136"/>
      <c r="DP85" s="267" t="str">
        <f t="shared" si="30"/>
        <v/>
      </c>
      <c r="DQ85" s="267" t="str">
        <f t="shared" si="31"/>
        <v/>
      </c>
      <c r="DR85" s="145"/>
      <c r="DS85" s="145"/>
      <c r="DT85" s="253"/>
    </row>
    <row r="86" spans="1:124" s="92" customFormat="1" x14ac:dyDescent="0.35">
      <c r="A86" s="118"/>
      <c r="B86" s="46"/>
      <c r="C86" s="243" t="str">
        <f>IF(E86="","",C84+1)</f>
        <v/>
      </c>
      <c r="D86" s="46"/>
      <c r="E86" s="4"/>
      <c r="F86" s="119"/>
      <c r="H86" s="120"/>
      <c r="I86" s="15"/>
      <c r="J86" s="121"/>
      <c r="K86" s="15"/>
      <c r="L86" s="121"/>
      <c r="M86" s="15"/>
      <c r="N86" s="121"/>
      <c r="O86" s="209">
        <f t="shared" si="3"/>
        <v>0</v>
      </c>
      <c r="P86" s="122"/>
      <c r="Q86" s="40"/>
      <c r="R86" s="123"/>
      <c r="S86" s="15"/>
      <c r="T86" s="121"/>
      <c r="U86" s="15"/>
      <c r="V86" s="121"/>
      <c r="W86" s="15"/>
      <c r="X86" s="122"/>
      <c r="Y86" s="40"/>
      <c r="Z86" s="123"/>
      <c r="AA86" s="15"/>
      <c r="AB86" s="121"/>
      <c r="AC86" s="15"/>
      <c r="AD86" s="121"/>
      <c r="AE86" s="15"/>
      <c r="AF86" s="122"/>
      <c r="AG86" s="40"/>
      <c r="AH86" s="123"/>
      <c r="AI86" s="209">
        <f t="shared" si="4"/>
        <v>0</v>
      </c>
      <c r="AJ86" s="121"/>
      <c r="AK86" s="209">
        <f t="shared" si="5"/>
        <v>0</v>
      </c>
      <c r="AL86" s="121"/>
      <c r="AM86" s="209">
        <f>M86-W86+AE86</f>
        <v>0</v>
      </c>
      <c r="AN86" s="122"/>
      <c r="AO86" s="40"/>
      <c r="AP86" s="123"/>
      <c r="AQ86" s="15"/>
      <c r="AR86" s="122"/>
      <c r="AS86" s="40"/>
      <c r="AT86" s="123"/>
      <c r="AU86" s="209">
        <f t="shared" si="32"/>
        <v>0</v>
      </c>
      <c r="AV86" s="121"/>
      <c r="AW86" s="209">
        <f t="shared" si="33"/>
        <v>0</v>
      </c>
      <c r="AX86" s="121"/>
      <c r="AY86" s="209">
        <f t="shared" si="8"/>
        <v>0</v>
      </c>
      <c r="AZ86" s="121"/>
      <c r="BA86" s="209">
        <f>(SUM(AI86,AK86,AM86)-AQ86)</f>
        <v>0</v>
      </c>
      <c r="BB86" s="119"/>
      <c r="BD86" s="120"/>
      <c r="BE86" s="13">
        <v>0</v>
      </c>
      <c r="BF86" s="124"/>
      <c r="BG86" s="13">
        <v>0</v>
      </c>
      <c r="BH86" s="124"/>
      <c r="BI86" s="13">
        <v>0</v>
      </c>
      <c r="BJ86" s="125"/>
      <c r="BK86" s="126"/>
      <c r="BL86" s="127"/>
      <c r="BM86" s="210">
        <f>$BE86*$I86</f>
        <v>0</v>
      </c>
      <c r="BN86" s="124"/>
      <c r="BO86" s="210">
        <f>$BG86*$K86</f>
        <v>0</v>
      </c>
      <c r="BP86" s="124"/>
      <c r="BQ86" s="210">
        <f>$BI86*$M86</f>
        <v>0</v>
      </c>
      <c r="BR86" s="119"/>
      <c r="BS86" s="46"/>
      <c r="BT86" s="120"/>
      <c r="CD86" s="159"/>
      <c r="CE86" s="46"/>
      <c r="CF86" s="130"/>
      <c r="CG86" s="18"/>
      <c r="CH86" s="18"/>
      <c r="CI86" s="18"/>
      <c r="CJ86" s="18"/>
      <c r="CK86" s="18"/>
      <c r="CL86" s="18"/>
      <c r="CM86" s="18"/>
      <c r="CO86" s="120"/>
      <c r="CP86" s="119"/>
      <c r="CQ86" s="46"/>
      <c r="CR86" s="130"/>
      <c r="CS86" s="209">
        <f t="shared" si="27"/>
        <v>0</v>
      </c>
      <c r="CT86" s="213">
        <f t="shared" si="27"/>
        <v>0</v>
      </c>
      <c r="CU86" s="209">
        <f t="shared" si="28"/>
        <v>0</v>
      </c>
      <c r="CV86" s="213">
        <f t="shared" si="28"/>
        <v>0</v>
      </c>
      <c r="CW86" s="214">
        <f t="shared" si="29"/>
        <v>0</v>
      </c>
      <c r="CX86" s="215">
        <f t="shared" si="29"/>
        <v>0</v>
      </c>
      <c r="CY86" s="141"/>
      <c r="CZ86" s="252"/>
      <c r="DA86" s="133"/>
      <c r="DB86" s="209">
        <f t="shared" si="34"/>
        <v>0</v>
      </c>
      <c r="DC86" s="131"/>
      <c r="DD86" s="209">
        <f t="shared" si="35"/>
        <v>0</v>
      </c>
      <c r="DE86" s="131"/>
      <c r="DF86" s="209">
        <f t="shared" si="36"/>
        <v>0</v>
      </c>
      <c r="DG86" s="134"/>
      <c r="DH86" s="40"/>
      <c r="DI86" s="130"/>
      <c r="DJ86" s="217">
        <f t="shared" si="37"/>
        <v>0</v>
      </c>
      <c r="DK86" s="135"/>
      <c r="DL86" s="217">
        <f t="shared" ref="DL86:DL148" si="39">(DD86*BG86)</f>
        <v>0</v>
      </c>
      <c r="DM86" s="135"/>
      <c r="DN86" s="217">
        <f t="shared" si="38"/>
        <v>0</v>
      </c>
      <c r="DO86" s="136"/>
      <c r="DP86" s="267" t="str">
        <f t="shared" si="30"/>
        <v/>
      </c>
      <c r="DQ86" s="267" t="str">
        <f t="shared" si="31"/>
        <v/>
      </c>
      <c r="DR86" s="126"/>
      <c r="DS86" s="126"/>
      <c r="DT86" s="220">
        <f>SUM(DJ86:DN86)-SUM(BM86:BQ86)</f>
        <v>0</v>
      </c>
    </row>
    <row r="87" spans="1:124" ht="5.15" customHeight="1" x14ac:dyDescent="0.35">
      <c r="A87" s="115"/>
      <c r="B87" s="32"/>
      <c r="C87" s="273"/>
      <c r="D87" s="32"/>
      <c r="E87" s="32"/>
      <c r="F87" s="36"/>
      <c r="H87" s="29"/>
      <c r="I87" s="139"/>
      <c r="J87" s="139"/>
      <c r="K87" s="139"/>
      <c r="L87" s="139"/>
      <c r="M87" s="139"/>
      <c r="N87" s="139"/>
      <c r="O87" s="121"/>
      <c r="P87" s="140"/>
      <c r="Q87" s="141"/>
      <c r="R87" s="142"/>
      <c r="S87" s="139"/>
      <c r="T87" s="139"/>
      <c r="U87" s="139"/>
      <c r="V87" s="139"/>
      <c r="W87" s="139"/>
      <c r="X87" s="140"/>
      <c r="Y87" s="141"/>
      <c r="Z87" s="142"/>
      <c r="AA87" s="139"/>
      <c r="AB87" s="139"/>
      <c r="AC87" s="139"/>
      <c r="AD87" s="139"/>
      <c r="AE87" s="139"/>
      <c r="AF87" s="140"/>
      <c r="AG87" s="141"/>
      <c r="AH87" s="142"/>
      <c r="AI87" s="121"/>
      <c r="AJ87" s="139"/>
      <c r="AK87" s="121"/>
      <c r="AL87" s="139"/>
      <c r="AM87" s="121"/>
      <c r="AN87" s="140"/>
      <c r="AO87" s="141"/>
      <c r="AP87" s="142"/>
      <c r="AQ87" s="139"/>
      <c r="AR87" s="140"/>
      <c r="AS87" s="141"/>
      <c r="AT87" s="142"/>
      <c r="AU87" s="121"/>
      <c r="AV87" s="139"/>
      <c r="AW87" s="121"/>
      <c r="AX87" s="139"/>
      <c r="AY87" s="121"/>
      <c r="AZ87" s="139"/>
      <c r="BA87" s="121"/>
      <c r="BB87" s="36"/>
      <c r="BD87" s="29"/>
      <c r="BE87" s="143"/>
      <c r="BF87" s="143"/>
      <c r="BG87" s="143"/>
      <c r="BH87" s="143"/>
      <c r="BI87" s="143"/>
      <c r="BJ87" s="144"/>
      <c r="BK87" s="145"/>
      <c r="BL87" s="146"/>
      <c r="BM87" s="124"/>
      <c r="BN87" s="143"/>
      <c r="BO87" s="124"/>
      <c r="BP87" s="143"/>
      <c r="BQ87" s="124"/>
      <c r="BR87" s="36"/>
      <c r="BS87" s="32"/>
      <c r="BT87" s="29"/>
      <c r="CD87" s="75"/>
      <c r="CE87" s="32"/>
      <c r="CF87" s="74"/>
      <c r="CO87" s="29"/>
      <c r="CP87" s="36"/>
      <c r="CQ87" s="32"/>
      <c r="CR87" s="74"/>
      <c r="CS87" s="149"/>
      <c r="CT87" s="149"/>
      <c r="CU87" s="149"/>
      <c r="CV87" s="149"/>
      <c r="CW87" s="149"/>
      <c r="CX87" s="134"/>
      <c r="CY87" s="141"/>
      <c r="CZ87" s="252"/>
      <c r="DA87" s="151"/>
      <c r="DB87" s="149"/>
      <c r="DC87" s="149"/>
      <c r="DD87" s="149"/>
      <c r="DE87" s="149"/>
      <c r="DF87" s="149"/>
      <c r="DG87" s="134"/>
      <c r="DH87" s="40"/>
      <c r="DI87" s="74"/>
      <c r="DJ87" s="152"/>
      <c r="DK87" s="152"/>
      <c r="DL87" s="152"/>
      <c r="DM87" s="152"/>
      <c r="DN87" s="152"/>
      <c r="DO87" s="136"/>
      <c r="DP87" s="267" t="str">
        <f t="shared" si="30"/>
        <v/>
      </c>
      <c r="DQ87" s="267" t="str">
        <f t="shared" si="31"/>
        <v/>
      </c>
      <c r="DR87" s="145"/>
      <c r="DS87" s="145"/>
      <c r="DT87" s="253"/>
    </row>
    <row r="88" spans="1:124" s="92" customFormat="1" x14ac:dyDescent="0.35">
      <c r="A88" s="118"/>
      <c r="B88" s="46"/>
      <c r="C88" s="243" t="str">
        <f>IF(E88="","",C86+1)</f>
        <v/>
      </c>
      <c r="D88" s="46"/>
      <c r="E88" s="4"/>
      <c r="F88" s="119"/>
      <c r="H88" s="120"/>
      <c r="I88" s="15"/>
      <c r="J88" s="121"/>
      <c r="K88" s="15"/>
      <c r="L88" s="121"/>
      <c r="M88" s="15"/>
      <c r="N88" s="121"/>
      <c r="O88" s="209">
        <f t="shared" si="3"/>
        <v>0</v>
      </c>
      <c r="P88" s="122"/>
      <c r="Q88" s="40"/>
      <c r="R88" s="123"/>
      <c r="S88" s="15"/>
      <c r="T88" s="121"/>
      <c r="U88" s="15"/>
      <c r="V88" s="121"/>
      <c r="W88" s="15"/>
      <c r="X88" s="122"/>
      <c r="Y88" s="40"/>
      <c r="Z88" s="123"/>
      <c r="AA88" s="15"/>
      <c r="AB88" s="121"/>
      <c r="AC88" s="15"/>
      <c r="AD88" s="121"/>
      <c r="AE88" s="15"/>
      <c r="AF88" s="122"/>
      <c r="AG88" s="40"/>
      <c r="AH88" s="123"/>
      <c r="AI88" s="209">
        <f t="shared" si="4"/>
        <v>0</v>
      </c>
      <c r="AJ88" s="121"/>
      <c r="AK88" s="209">
        <f t="shared" si="5"/>
        <v>0</v>
      </c>
      <c r="AL88" s="121"/>
      <c r="AM88" s="209">
        <f>M88-W88+AE88</f>
        <v>0</v>
      </c>
      <c r="AN88" s="122"/>
      <c r="AO88" s="40"/>
      <c r="AP88" s="123"/>
      <c r="AQ88" s="15"/>
      <c r="AR88" s="122"/>
      <c r="AS88" s="40"/>
      <c r="AT88" s="123"/>
      <c r="AU88" s="209">
        <f t="shared" si="32"/>
        <v>0</v>
      </c>
      <c r="AV88" s="121"/>
      <c r="AW88" s="209">
        <f t="shared" si="33"/>
        <v>0</v>
      </c>
      <c r="AX88" s="121"/>
      <c r="AY88" s="209">
        <f t="shared" si="8"/>
        <v>0</v>
      </c>
      <c r="AZ88" s="121"/>
      <c r="BA88" s="209">
        <f>(SUM(AI88,AK88,AM88)-AQ88)</f>
        <v>0</v>
      </c>
      <c r="BB88" s="119"/>
      <c r="BD88" s="120"/>
      <c r="BE88" s="13">
        <v>0</v>
      </c>
      <c r="BF88" s="124"/>
      <c r="BG88" s="13">
        <v>0</v>
      </c>
      <c r="BH88" s="124"/>
      <c r="BI88" s="13">
        <v>0</v>
      </c>
      <c r="BJ88" s="125"/>
      <c r="BK88" s="126"/>
      <c r="BL88" s="127"/>
      <c r="BM88" s="210">
        <f>$BE88*$I88</f>
        <v>0</v>
      </c>
      <c r="BN88" s="124"/>
      <c r="BO88" s="210">
        <f>$BG88*$K88</f>
        <v>0</v>
      </c>
      <c r="BP88" s="124"/>
      <c r="BQ88" s="210">
        <f>$BI88*$M88</f>
        <v>0</v>
      </c>
      <c r="BR88" s="119"/>
      <c r="BS88" s="46"/>
      <c r="BT88" s="120"/>
      <c r="CD88" s="159"/>
      <c r="CE88" s="46"/>
      <c r="CF88" s="130"/>
      <c r="CG88" s="18"/>
      <c r="CH88" s="18"/>
      <c r="CI88" s="18"/>
      <c r="CJ88" s="18"/>
      <c r="CK88" s="18"/>
      <c r="CL88" s="18"/>
      <c r="CM88" s="18"/>
      <c r="CO88" s="120"/>
      <c r="CP88" s="119"/>
      <c r="CQ88" s="46"/>
      <c r="CR88" s="130"/>
      <c r="CS88" s="209">
        <f t="shared" si="27"/>
        <v>0</v>
      </c>
      <c r="CT88" s="213">
        <f t="shared" si="27"/>
        <v>0</v>
      </c>
      <c r="CU88" s="209">
        <f t="shared" si="28"/>
        <v>0</v>
      </c>
      <c r="CV88" s="213">
        <f t="shared" si="28"/>
        <v>0</v>
      </c>
      <c r="CW88" s="214">
        <f t="shared" si="29"/>
        <v>0</v>
      </c>
      <c r="CX88" s="215">
        <f t="shared" si="29"/>
        <v>0</v>
      </c>
      <c r="CY88" s="141"/>
      <c r="CZ88" s="252"/>
      <c r="DA88" s="133"/>
      <c r="DB88" s="209">
        <f t="shared" si="34"/>
        <v>0</v>
      </c>
      <c r="DC88" s="131"/>
      <c r="DD88" s="209">
        <f t="shared" si="35"/>
        <v>0</v>
      </c>
      <c r="DE88" s="131"/>
      <c r="DF88" s="209">
        <f t="shared" si="36"/>
        <v>0</v>
      </c>
      <c r="DG88" s="134"/>
      <c r="DH88" s="40"/>
      <c r="DI88" s="130"/>
      <c r="DJ88" s="217">
        <f t="shared" si="37"/>
        <v>0</v>
      </c>
      <c r="DK88" s="135"/>
      <c r="DL88" s="217">
        <f t="shared" si="39"/>
        <v>0</v>
      </c>
      <c r="DM88" s="135"/>
      <c r="DN88" s="217">
        <f t="shared" si="38"/>
        <v>0</v>
      </c>
      <c r="DO88" s="136"/>
      <c r="DP88" s="267" t="str">
        <f t="shared" si="30"/>
        <v/>
      </c>
      <c r="DQ88" s="267" t="str">
        <f t="shared" si="31"/>
        <v/>
      </c>
      <c r="DR88" s="126"/>
      <c r="DS88" s="126"/>
      <c r="DT88" s="220">
        <f>SUM(DJ88:DN88)-SUM(BM88:BQ88)</f>
        <v>0</v>
      </c>
    </row>
    <row r="89" spans="1:124" ht="5.15" customHeight="1" x14ac:dyDescent="0.35">
      <c r="A89" s="115"/>
      <c r="B89" s="32"/>
      <c r="C89" s="273"/>
      <c r="D89" s="32"/>
      <c r="E89" s="32"/>
      <c r="F89" s="36"/>
      <c r="H89" s="29"/>
      <c r="I89" s="139"/>
      <c r="J89" s="139"/>
      <c r="K89" s="139"/>
      <c r="L89" s="139"/>
      <c r="M89" s="139"/>
      <c r="N89" s="139"/>
      <c r="O89" s="121"/>
      <c r="P89" s="140"/>
      <c r="Q89" s="141"/>
      <c r="R89" s="142"/>
      <c r="S89" s="139"/>
      <c r="T89" s="139"/>
      <c r="U89" s="139"/>
      <c r="V89" s="139"/>
      <c r="W89" s="139"/>
      <c r="X89" s="140"/>
      <c r="Y89" s="141"/>
      <c r="Z89" s="142"/>
      <c r="AA89" s="139"/>
      <c r="AB89" s="139"/>
      <c r="AC89" s="139"/>
      <c r="AD89" s="139"/>
      <c r="AE89" s="139"/>
      <c r="AF89" s="140"/>
      <c r="AG89" s="141"/>
      <c r="AH89" s="142"/>
      <c r="AI89" s="121"/>
      <c r="AJ89" s="139"/>
      <c r="AK89" s="121"/>
      <c r="AL89" s="139"/>
      <c r="AM89" s="121"/>
      <c r="AN89" s="140"/>
      <c r="AO89" s="141"/>
      <c r="AP89" s="142"/>
      <c r="AQ89" s="139"/>
      <c r="AR89" s="140"/>
      <c r="AS89" s="141"/>
      <c r="AT89" s="142"/>
      <c r="AU89" s="121"/>
      <c r="AV89" s="139"/>
      <c r="AW89" s="121"/>
      <c r="AX89" s="139"/>
      <c r="AY89" s="121"/>
      <c r="AZ89" s="139"/>
      <c r="BA89" s="121"/>
      <c r="BB89" s="36"/>
      <c r="BD89" s="29"/>
      <c r="BE89" s="143"/>
      <c r="BF89" s="143"/>
      <c r="BG89" s="143"/>
      <c r="BH89" s="143"/>
      <c r="BI89" s="143"/>
      <c r="BJ89" s="144"/>
      <c r="BK89" s="145"/>
      <c r="BL89" s="146"/>
      <c r="BM89" s="124"/>
      <c r="BN89" s="143"/>
      <c r="BO89" s="124"/>
      <c r="BP89" s="143"/>
      <c r="BQ89" s="124"/>
      <c r="BR89" s="36"/>
      <c r="BS89" s="32"/>
      <c r="BT89" s="29"/>
      <c r="CD89" s="75"/>
      <c r="CE89" s="32"/>
      <c r="CF89" s="74"/>
      <c r="CO89" s="29"/>
      <c r="CP89" s="36"/>
      <c r="CQ89" s="32"/>
      <c r="CR89" s="74"/>
      <c r="CS89" s="149"/>
      <c r="CT89" s="149"/>
      <c r="CU89" s="149"/>
      <c r="CV89" s="149"/>
      <c r="CW89" s="149"/>
      <c r="CX89" s="134"/>
      <c r="CY89" s="141"/>
      <c r="CZ89" s="252"/>
      <c r="DA89" s="151"/>
      <c r="DB89" s="149"/>
      <c r="DC89" s="149"/>
      <c r="DD89" s="149"/>
      <c r="DE89" s="149"/>
      <c r="DF89" s="149"/>
      <c r="DG89" s="134"/>
      <c r="DH89" s="40"/>
      <c r="DI89" s="74"/>
      <c r="DJ89" s="152"/>
      <c r="DK89" s="152"/>
      <c r="DL89" s="152"/>
      <c r="DM89" s="152"/>
      <c r="DN89" s="152"/>
      <c r="DO89" s="136"/>
      <c r="DP89" s="267" t="str">
        <f t="shared" si="30"/>
        <v/>
      </c>
      <c r="DQ89" s="267" t="str">
        <f t="shared" si="31"/>
        <v/>
      </c>
      <c r="DR89" s="145"/>
      <c r="DS89" s="145"/>
      <c r="DT89" s="253"/>
    </row>
    <row r="90" spans="1:124" s="92" customFormat="1" x14ac:dyDescent="0.35">
      <c r="A90" s="118"/>
      <c r="B90" s="46"/>
      <c r="C90" s="243" t="str">
        <f>IF(E90="","",C88+1)</f>
        <v/>
      </c>
      <c r="D90" s="46"/>
      <c r="E90" s="4"/>
      <c r="F90" s="119"/>
      <c r="H90" s="120"/>
      <c r="I90" s="15"/>
      <c r="J90" s="121"/>
      <c r="K90" s="15"/>
      <c r="L90" s="121"/>
      <c r="M90" s="15"/>
      <c r="N90" s="121"/>
      <c r="O90" s="209">
        <f t="shared" si="3"/>
        <v>0</v>
      </c>
      <c r="P90" s="122"/>
      <c r="Q90" s="40"/>
      <c r="R90" s="123"/>
      <c r="S90" s="15"/>
      <c r="T90" s="121"/>
      <c r="U90" s="15"/>
      <c r="V90" s="121"/>
      <c r="W90" s="15"/>
      <c r="X90" s="122"/>
      <c r="Y90" s="40"/>
      <c r="Z90" s="123"/>
      <c r="AA90" s="15"/>
      <c r="AB90" s="121"/>
      <c r="AC90" s="15"/>
      <c r="AD90" s="121"/>
      <c r="AE90" s="15"/>
      <c r="AF90" s="122"/>
      <c r="AG90" s="40"/>
      <c r="AH90" s="123"/>
      <c r="AI90" s="209">
        <f t="shared" si="4"/>
        <v>0</v>
      </c>
      <c r="AJ90" s="121"/>
      <c r="AK90" s="209">
        <f t="shared" si="5"/>
        <v>0</v>
      </c>
      <c r="AL90" s="121"/>
      <c r="AM90" s="209">
        <f>M90-W90+AE90</f>
        <v>0</v>
      </c>
      <c r="AN90" s="122"/>
      <c r="AO90" s="40"/>
      <c r="AP90" s="123"/>
      <c r="AQ90" s="15"/>
      <c r="AR90" s="122"/>
      <c r="AS90" s="40"/>
      <c r="AT90" s="123"/>
      <c r="AU90" s="209">
        <f t="shared" si="32"/>
        <v>0</v>
      </c>
      <c r="AV90" s="121"/>
      <c r="AW90" s="209">
        <f t="shared" si="33"/>
        <v>0</v>
      </c>
      <c r="AX90" s="121"/>
      <c r="AY90" s="209">
        <f t="shared" si="8"/>
        <v>0</v>
      </c>
      <c r="AZ90" s="121"/>
      <c r="BA90" s="209">
        <f>(SUM(AI90,AK90,AM90)-AQ90)</f>
        <v>0</v>
      </c>
      <c r="BB90" s="119"/>
      <c r="BD90" s="120"/>
      <c r="BE90" s="13">
        <v>0</v>
      </c>
      <c r="BF90" s="124"/>
      <c r="BG90" s="13">
        <v>0</v>
      </c>
      <c r="BH90" s="124"/>
      <c r="BI90" s="13">
        <v>0</v>
      </c>
      <c r="BJ90" s="125"/>
      <c r="BK90" s="126"/>
      <c r="BL90" s="127"/>
      <c r="BM90" s="210">
        <f>$BE90*$I90</f>
        <v>0</v>
      </c>
      <c r="BN90" s="124"/>
      <c r="BO90" s="210">
        <f>$BG90*$K90</f>
        <v>0</v>
      </c>
      <c r="BP90" s="124"/>
      <c r="BQ90" s="210">
        <f>$BI90*$M90</f>
        <v>0</v>
      </c>
      <c r="BR90" s="119"/>
      <c r="BS90" s="46"/>
      <c r="BT90" s="120"/>
      <c r="CD90" s="159"/>
      <c r="CE90" s="46"/>
      <c r="CF90" s="130"/>
      <c r="CG90" s="18"/>
      <c r="CH90" s="18"/>
      <c r="CI90" s="18"/>
      <c r="CJ90" s="18"/>
      <c r="CK90" s="18"/>
      <c r="CL90" s="18"/>
      <c r="CM90" s="18"/>
      <c r="CO90" s="120"/>
      <c r="CP90" s="119"/>
      <c r="CQ90" s="46"/>
      <c r="CR90" s="130"/>
      <c r="CS90" s="209">
        <f t="shared" si="27"/>
        <v>0</v>
      </c>
      <c r="CT90" s="213">
        <f t="shared" si="27"/>
        <v>0</v>
      </c>
      <c r="CU90" s="209">
        <f t="shared" si="28"/>
        <v>0</v>
      </c>
      <c r="CV90" s="213">
        <f t="shared" si="28"/>
        <v>0</v>
      </c>
      <c r="CW90" s="214">
        <f t="shared" si="29"/>
        <v>0</v>
      </c>
      <c r="CX90" s="215">
        <f t="shared" si="29"/>
        <v>0</v>
      </c>
      <c r="CY90" s="141"/>
      <c r="CZ90" s="252"/>
      <c r="DA90" s="133"/>
      <c r="DB90" s="209">
        <f t="shared" si="34"/>
        <v>0</v>
      </c>
      <c r="DC90" s="131"/>
      <c r="DD90" s="209">
        <f t="shared" si="35"/>
        <v>0</v>
      </c>
      <c r="DE90" s="131"/>
      <c r="DF90" s="209">
        <f t="shared" si="36"/>
        <v>0</v>
      </c>
      <c r="DG90" s="134"/>
      <c r="DH90" s="40"/>
      <c r="DI90" s="130"/>
      <c r="DJ90" s="217">
        <f t="shared" si="37"/>
        <v>0</v>
      </c>
      <c r="DK90" s="135"/>
      <c r="DL90" s="217">
        <f t="shared" si="39"/>
        <v>0</v>
      </c>
      <c r="DM90" s="135"/>
      <c r="DN90" s="217">
        <f t="shared" si="38"/>
        <v>0</v>
      </c>
      <c r="DO90" s="136"/>
      <c r="DP90" s="267" t="str">
        <f t="shared" si="30"/>
        <v/>
      </c>
      <c r="DQ90" s="267" t="str">
        <f t="shared" si="31"/>
        <v/>
      </c>
      <c r="DR90" s="126"/>
      <c r="DS90" s="126"/>
      <c r="DT90" s="220">
        <f>SUM(DJ90:DN90)-SUM(BM90:BQ90)</f>
        <v>0</v>
      </c>
    </row>
    <row r="91" spans="1:124" ht="5.15" customHeight="1" x14ac:dyDescent="0.35">
      <c r="A91" s="115"/>
      <c r="B91" s="32"/>
      <c r="C91" s="273"/>
      <c r="D91" s="32"/>
      <c r="E91" s="32"/>
      <c r="F91" s="36"/>
      <c r="H91" s="29"/>
      <c r="I91" s="139"/>
      <c r="J91" s="139"/>
      <c r="K91" s="139"/>
      <c r="L91" s="139"/>
      <c r="M91" s="139"/>
      <c r="N91" s="139"/>
      <c r="O91" s="121"/>
      <c r="P91" s="140"/>
      <c r="Q91" s="141"/>
      <c r="R91" s="142"/>
      <c r="S91" s="139"/>
      <c r="T91" s="139"/>
      <c r="U91" s="139"/>
      <c r="V91" s="139"/>
      <c r="W91" s="139"/>
      <c r="X91" s="140"/>
      <c r="Y91" s="141"/>
      <c r="Z91" s="142"/>
      <c r="AA91" s="139"/>
      <c r="AB91" s="139"/>
      <c r="AC91" s="139"/>
      <c r="AD91" s="139"/>
      <c r="AE91" s="139"/>
      <c r="AF91" s="140"/>
      <c r="AG91" s="141"/>
      <c r="AH91" s="142"/>
      <c r="AI91" s="121"/>
      <c r="AJ91" s="139"/>
      <c r="AK91" s="121"/>
      <c r="AL91" s="139"/>
      <c r="AM91" s="121"/>
      <c r="AN91" s="140"/>
      <c r="AO91" s="141"/>
      <c r="AP91" s="142"/>
      <c r="AQ91" s="139"/>
      <c r="AR91" s="140"/>
      <c r="AS91" s="141"/>
      <c r="AT91" s="142"/>
      <c r="AU91" s="121"/>
      <c r="AV91" s="139"/>
      <c r="AW91" s="121"/>
      <c r="AX91" s="139"/>
      <c r="AY91" s="121"/>
      <c r="AZ91" s="139"/>
      <c r="BA91" s="121"/>
      <c r="BB91" s="36"/>
      <c r="BD91" s="29"/>
      <c r="BE91" s="143"/>
      <c r="BF91" s="143"/>
      <c r="BG91" s="143"/>
      <c r="BH91" s="143"/>
      <c r="BI91" s="143"/>
      <c r="BJ91" s="144"/>
      <c r="BK91" s="145"/>
      <c r="BL91" s="146"/>
      <c r="BM91" s="124"/>
      <c r="BN91" s="143"/>
      <c r="BO91" s="124"/>
      <c r="BP91" s="143"/>
      <c r="BQ91" s="124"/>
      <c r="BR91" s="36"/>
      <c r="BS91" s="32"/>
      <c r="BT91" s="74"/>
      <c r="BW91" s="174"/>
      <c r="BX91" s="174"/>
      <c r="BY91" s="174"/>
      <c r="BZ91" s="174"/>
      <c r="CA91" s="174"/>
      <c r="CB91" s="174"/>
      <c r="CC91" s="174"/>
      <c r="CD91" s="162"/>
      <c r="CE91" s="32"/>
      <c r="CF91" s="74"/>
      <c r="CO91" s="29"/>
      <c r="CP91" s="36"/>
      <c r="CQ91" s="32"/>
      <c r="CR91" s="74"/>
      <c r="CS91" s="149"/>
      <c r="CT91" s="149"/>
      <c r="CU91" s="149"/>
      <c r="CV91" s="149"/>
      <c r="CW91" s="149"/>
      <c r="CX91" s="134"/>
      <c r="CY91" s="141"/>
      <c r="CZ91" s="252"/>
      <c r="DA91" s="151"/>
      <c r="DB91" s="149"/>
      <c r="DC91" s="149"/>
      <c r="DD91" s="149"/>
      <c r="DE91" s="149"/>
      <c r="DF91" s="149"/>
      <c r="DG91" s="134"/>
      <c r="DH91" s="40"/>
      <c r="DI91" s="74"/>
      <c r="DJ91" s="152"/>
      <c r="DK91" s="152"/>
      <c r="DL91" s="152"/>
      <c r="DM91" s="152"/>
      <c r="DN91" s="152"/>
      <c r="DO91" s="136"/>
      <c r="DP91" s="267" t="str">
        <f t="shared" si="30"/>
        <v/>
      </c>
      <c r="DQ91" s="267" t="str">
        <f t="shared" si="31"/>
        <v/>
      </c>
      <c r="DR91" s="145"/>
      <c r="DS91" s="145"/>
      <c r="DT91" s="253"/>
    </row>
    <row r="92" spans="1:124" s="92" customFormat="1" ht="15" customHeight="1" x14ac:dyDescent="0.35">
      <c r="A92" s="118"/>
      <c r="B92" s="46"/>
      <c r="C92" s="243" t="str">
        <f>IF(E92="","",C90+1)</f>
        <v/>
      </c>
      <c r="D92" s="46"/>
      <c r="E92" s="4"/>
      <c r="F92" s="119"/>
      <c r="H92" s="120"/>
      <c r="I92" s="15"/>
      <c r="J92" s="121"/>
      <c r="K92" s="15"/>
      <c r="L92" s="121"/>
      <c r="M92" s="15"/>
      <c r="N92" s="121"/>
      <c r="O92" s="209">
        <f t="shared" si="3"/>
        <v>0</v>
      </c>
      <c r="P92" s="122"/>
      <c r="Q92" s="40"/>
      <c r="R92" s="123"/>
      <c r="S92" s="15"/>
      <c r="T92" s="121"/>
      <c r="U92" s="15"/>
      <c r="V92" s="121"/>
      <c r="W92" s="15"/>
      <c r="X92" s="122"/>
      <c r="Y92" s="40"/>
      <c r="Z92" s="123"/>
      <c r="AA92" s="15"/>
      <c r="AB92" s="121"/>
      <c r="AC92" s="15"/>
      <c r="AD92" s="121"/>
      <c r="AE92" s="15"/>
      <c r="AF92" s="122"/>
      <c r="AG92" s="40"/>
      <c r="AH92" s="123"/>
      <c r="AI92" s="209">
        <f t="shared" si="4"/>
        <v>0</v>
      </c>
      <c r="AJ92" s="121"/>
      <c r="AK92" s="209">
        <f t="shared" si="5"/>
        <v>0</v>
      </c>
      <c r="AL92" s="121"/>
      <c r="AM92" s="209">
        <f>M92-W92+AE92</f>
        <v>0</v>
      </c>
      <c r="AN92" s="122"/>
      <c r="AO92" s="40"/>
      <c r="AP92" s="123"/>
      <c r="AQ92" s="15"/>
      <c r="AR92" s="122"/>
      <c r="AS92" s="40"/>
      <c r="AT92" s="123"/>
      <c r="AU92" s="209">
        <f t="shared" si="32"/>
        <v>0</v>
      </c>
      <c r="AV92" s="121"/>
      <c r="AW92" s="209">
        <f t="shared" si="33"/>
        <v>0</v>
      </c>
      <c r="AX92" s="121"/>
      <c r="AY92" s="209">
        <f t="shared" si="8"/>
        <v>0</v>
      </c>
      <c r="AZ92" s="121"/>
      <c r="BA92" s="209">
        <f>(SUM(AI92,AK92,AM92)-AQ92)</f>
        <v>0</v>
      </c>
      <c r="BB92" s="119"/>
      <c r="BD92" s="120"/>
      <c r="BE92" s="13">
        <v>0</v>
      </c>
      <c r="BF92" s="124"/>
      <c r="BG92" s="13">
        <v>0</v>
      </c>
      <c r="BH92" s="124"/>
      <c r="BI92" s="13">
        <v>0</v>
      </c>
      <c r="BJ92" s="125"/>
      <c r="BK92" s="126"/>
      <c r="BL92" s="127"/>
      <c r="BM92" s="210">
        <f>$BE92*$I92</f>
        <v>0</v>
      </c>
      <c r="BN92" s="124"/>
      <c r="BO92" s="210">
        <f>$BG92*$K92</f>
        <v>0</v>
      </c>
      <c r="BP92" s="124"/>
      <c r="BQ92" s="210">
        <f>$BI92*$M92</f>
        <v>0</v>
      </c>
      <c r="BR92" s="119"/>
      <c r="BS92" s="46"/>
      <c r="BT92" s="130"/>
      <c r="BU92" s="175"/>
      <c r="BV92" s="175"/>
      <c r="BW92" s="174"/>
      <c r="BX92" s="174"/>
      <c r="BY92" s="174"/>
      <c r="BZ92" s="174"/>
      <c r="CA92" s="174"/>
      <c r="CB92" s="174"/>
      <c r="CC92" s="174"/>
      <c r="CD92" s="162"/>
      <c r="CE92" s="46"/>
      <c r="CF92" s="130"/>
      <c r="CG92" s="18"/>
      <c r="CH92" s="18"/>
      <c r="CI92" s="18"/>
      <c r="CJ92" s="18"/>
      <c r="CK92" s="18"/>
      <c r="CL92" s="18"/>
      <c r="CM92" s="18"/>
      <c r="CO92" s="120"/>
      <c r="CP92" s="119"/>
      <c r="CQ92" s="46"/>
      <c r="CR92" s="130"/>
      <c r="CS92" s="209">
        <f t="shared" si="27"/>
        <v>0</v>
      </c>
      <c r="CT92" s="213">
        <f t="shared" si="27"/>
        <v>0</v>
      </c>
      <c r="CU92" s="209">
        <f t="shared" si="28"/>
        <v>0</v>
      </c>
      <c r="CV92" s="213">
        <f t="shared" si="28"/>
        <v>0</v>
      </c>
      <c r="CW92" s="214">
        <f t="shared" si="29"/>
        <v>0</v>
      </c>
      <c r="CX92" s="215">
        <f t="shared" si="29"/>
        <v>0</v>
      </c>
      <c r="CY92" s="141"/>
      <c r="CZ92" s="252"/>
      <c r="DA92" s="133"/>
      <c r="DB92" s="209">
        <f t="shared" si="34"/>
        <v>0</v>
      </c>
      <c r="DC92" s="131"/>
      <c r="DD92" s="209">
        <f t="shared" si="35"/>
        <v>0</v>
      </c>
      <c r="DE92" s="131"/>
      <c r="DF92" s="209">
        <f t="shared" si="36"/>
        <v>0</v>
      </c>
      <c r="DG92" s="134"/>
      <c r="DH92" s="40"/>
      <c r="DI92" s="130"/>
      <c r="DJ92" s="217">
        <f t="shared" si="37"/>
        <v>0</v>
      </c>
      <c r="DK92" s="135"/>
      <c r="DL92" s="217">
        <f t="shared" si="39"/>
        <v>0</v>
      </c>
      <c r="DM92" s="135"/>
      <c r="DN92" s="217">
        <f t="shared" si="38"/>
        <v>0</v>
      </c>
      <c r="DO92" s="136"/>
      <c r="DP92" s="267" t="str">
        <f t="shared" si="30"/>
        <v/>
      </c>
      <c r="DQ92" s="267" t="str">
        <f t="shared" si="31"/>
        <v/>
      </c>
      <c r="DR92" s="126"/>
      <c r="DS92" s="126"/>
      <c r="DT92" s="220">
        <f>SUM(DJ92:DN92)-SUM(BM92:BQ92)</f>
        <v>0</v>
      </c>
    </row>
    <row r="93" spans="1:124" ht="5.15" customHeight="1" x14ac:dyDescent="0.35">
      <c r="A93" s="115"/>
      <c r="B93" s="32"/>
      <c r="C93" s="273"/>
      <c r="D93" s="32"/>
      <c r="E93" s="32"/>
      <c r="F93" s="36"/>
      <c r="H93" s="29"/>
      <c r="I93" s="139"/>
      <c r="J93" s="139"/>
      <c r="K93" s="139"/>
      <c r="L93" s="139"/>
      <c r="M93" s="139"/>
      <c r="N93" s="139"/>
      <c r="O93" s="121"/>
      <c r="P93" s="140"/>
      <c r="Q93" s="141"/>
      <c r="R93" s="142"/>
      <c r="S93" s="139"/>
      <c r="T93" s="139"/>
      <c r="U93" s="139"/>
      <c r="V93" s="139"/>
      <c r="W93" s="139"/>
      <c r="X93" s="140"/>
      <c r="Y93" s="141"/>
      <c r="Z93" s="142"/>
      <c r="AA93" s="139"/>
      <c r="AB93" s="139"/>
      <c r="AC93" s="139"/>
      <c r="AD93" s="139"/>
      <c r="AE93" s="139"/>
      <c r="AF93" s="140"/>
      <c r="AG93" s="141"/>
      <c r="AH93" s="142"/>
      <c r="AI93" s="121"/>
      <c r="AJ93" s="139"/>
      <c r="AK93" s="121"/>
      <c r="AL93" s="139"/>
      <c r="AM93" s="121"/>
      <c r="AN93" s="140"/>
      <c r="AO93" s="141"/>
      <c r="AP93" s="142"/>
      <c r="AQ93" s="139"/>
      <c r="AR93" s="140"/>
      <c r="AS93" s="141"/>
      <c r="AT93" s="142"/>
      <c r="AU93" s="121"/>
      <c r="AV93" s="139"/>
      <c r="AW93" s="121"/>
      <c r="AX93" s="139"/>
      <c r="AY93" s="121"/>
      <c r="AZ93" s="139"/>
      <c r="BA93" s="121"/>
      <c r="BB93" s="36"/>
      <c r="BD93" s="29"/>
      <c r="BE93" s="143"/>
      <c r="BF93" s="143"/>
      <c r="BG93" s="143"/>
      <c r="BH93" s="143"/>
      <c r="BI93" s="143"/>
      <c r="BJ93" s="144"/>
      <c r="BK93" s="145"/>
      <c r="BL93" s="146"/>
      <c r="BM93" s="124"/>
      <c r="BN93" s="143"/>
      <c r="BO93" s="124"/>
      <c r="BP93" s="143"/>
      <c r="BQ93" s="124"/>
      <c r="BR93" s="36"/>
      <c r="BS93" s="32"/>
      <c r="BT93" s="74"/>
      <c r="BW93" s="174"/>
      <c r="BX93" s="174"/>
      <c r="BY93" s="174"/>
      <c r="BZ93" s="174"/>
      <c r="CA93" s="174"/>
      <c r="CB93" s="174"/>
      <c r="CC93" s="174"/>
      <c r="CD93" s="162"/>
      <c r="CE93" s="32"/>
      <c r="CF93" s="74"/>
      <c r="CO93" s="29"/>
      <c r="CP93" s="36"/>
      <c r="CQ93" s="32"/>
      <c r="CR93" s="74"/>
      <c r="CS93" s="149"/>
      <c r="CT93" s="149"/>
      <c r="CU93" s="149"/>
      <c r="CV93" s="149"/>
      <c r="CW93" s="149"/>
      <c r="CX93" s="134"/>
      <c r="CY93" s="141"/>
      <c r="CZ93" s="252"/>
      <c r="DA93" s="151"/>
      <c r="DB93" s="149"/>
      <c r="DC93" s="149"/>
      <c r="DD93" s="149"/>
      <c r="DE93" s="149"/>
      <c r="DF93" s="149"/>
      <c r="DG93" s="134"/>
      <c r="DH93" s="40"/>
      <c r="DI93" s="74"/>
      <c r="DJ93" s="152"/>
      <c r="DK93" s="152"/>
      <c r="DL93" s="152"/>
      <c r="DM93" s="152"/>
      <c r="DN93" s="152"/>
      <c r="DO93" s="136"/>
      <c r="DP93" s="267" t="str">
        <f t="shared" si="30"/>
        <v/>
      </c>
      <c r="DQ93" s="267" t="str">
        <f t="shared" si="31"/>
        <v/>
      </c>
      <c r="DR93" s="145"/>
      <c r="DS93" s="145"/>
      <c r="DT93" s="253"/>
    </row>
    <row r="94" spans="1:124" s="92" customFormat="1" x14ac:dyDescent="0.35">
      <c r="A94" s="118"/>
      <c r="B94" s="46"/>
      <c r="C94" s="243" t="str">
        <f>IF(E94="","",C92+1)</f>
        <v/>
      </c>
      <c r="D94" s="46"/>
      <c r="E94" s="4"/>
      <c r="F94" s="119"/>
      <c r="H94" s="120"/>
      <c r="I94" s="15"/>
      <c r="J94" s="121"/>
      <c r="K94" s="15"/>
      <c r="L94" s="121"/>
      <c r="M94" s="15"/>
      <c r="N94" s="121"/>
      <c r="O94" s="209">
        <f t="shared" si="3"/>
        <v>0</v>
      </c>
      <c r="P94" s="122"/>
      <c r="Q94" s="40"/>
      <c r="R94" s="123"/>
      <c r="S94" s="15"/>
      <c r="T94" s="121"/>
      <c r="U94" s="15"/>
      <c r="V94" s="121"/>
      <c r="W94" s="15"/>
      <c r="X94" s="122"/>
      <c r="Y94" s="40"/>
      <c r="Z94" s="123"/>
      <c r="AA94" s="15"/>
      <c r="AB94" s="121"/>
      <c r="AC94" s="15"/>
      <c r="AD94" s="121"/>
      <c r="AE94" s="15"/>
      <c r="AF94" s="122"/>
      <c r="AG94" s="40"/>
      <c r="AH94" s="123"/>
      <c r="AI94" s="209">
        <f t="shared" si="4"/>
        <v>0</v>
      </c>
      <c r="AJ94" s="121"/>
      <c r="AK94" s="209">
        <f t="shared" si="5"/>
        <v>0</v>
      </c>
      <c r="AL94" s="121"/>
      <c r="AM94" s="209">
        <f>M94-W94+AE94</f>
        <v>0</v>
      </c>
      <c r="AN94" s="122"/>
      <c r="AO94" s="40"/>
      <c r="AP94" s="123"/>
      <c r="AQ94" s="15"/>
      <c r="AR94" s="122"/>
      <c r="AS94" s="40"/>
      <c r="AT94" s="123"/>
      <c r="AU94" s="209">
        <f t="shared" si="32"/>
        <v>0</v>
      </c>
      <c r="AV94" s="121"/>
      <c r="AW94" s="209">
        <f t="shared" si="33"/>
        <v>0</v>
      </c>
      <c r="AX94" s="121"/>
      <c r="AY94" s="209">
        <f t="shared" si="8"/>
        <v>0</v>
      </c>
      <c r="AZ94" s="121"/>
      <c r="BA94" s="209">
        <f>(SUM(AI94,AK94,AM94)-AQ94)</f>
        <v>0</v>
      </c>
      <c r="BB94" s="119"/>
      <c r="BD94" s="120"/>
      <c r="BE94" s="13">
        <v>0</v>
      </c>
      <c r="BF94" s="124"/>
      <c r="BG94" s="13">
        <v>0</v>
      </c>
      <c r="BH94" s="124"/>
      <c r="BI94" s="13">
        <v>0</v>
      </c>
      <c r="BJ94" s="125"/>
      <c r="BK94" s="126"/>
      <c r="BL94" s="127"/>
      <c r="BM94" s="210">
        <f>$BE94*$I94</f>
        <v>0</v>
      </c>
      <c r="BN94" s="124"/>
      <c r="BO94" s="210">
        <f>$BG94*$K94</f>
        <v>0</v>
      </c>
      <c r="BP94" s="124"/>
      <c r="BQ94" s="210">
        <f>$BI94*$M94</f>
        <v>0</v>
      </c>
      <c r="BR94" s="119"/>
      <c r="BS94" s="46"/>
      <c r="BT94" s="130"/>
      <c r="BU94" s="175"/>
      <c r="BV94" s="175"/>
      <c r="BW94" s="174"/>
      <c r="BX94" s="174"/>
      <c r="BY94" s="174"/>
      <c r="BZ94" s="174"/>
      <c r="CA94" s="174"/>
      <c r="CB94" s="174"/>
      <c r="CC94" s="174"/>
      <c r="CD94" s="162"/>
      <c r="CE94" s="46"/>
      <c r="CF94" s="130"/>
      <c r="CG94" s="18"/>
      <c r="CH94" s="18"/>
      <c r="CI94" s="18"/>
      <c r="CJ94" s="18"/>
      <c r="CK94" s="18"/>
      <c r="CL94" s="18"/>
      <c r="CM94" s="18"/>
      <c r="CO94" s="120"/>
      <c r="CP94" s="119"/>
      <c r="CQ94" s="46"/>
      <c r="CR94" s="130"/>
      <c r="CS94" s="209">
        <f t="shared" si="27"/>
        <v>0</v>
      </c>
      <c r="CT94" s="213">
        <f t="shared" si="27"/>
        <v>0</v>
      </c>
      <c r="CU94" s="209">
        <f t="shared" si="28"/>
        <v>0</v>
      </c>
      <c r="CV94" s="213">
        <f t="shared" si="28"/>
        <v>0</v>
      </c>
      <c r="CW94" s="214">
        <f t="shared" si="29"/>
        <v>0</v>
      </c>
      <c r="CX94" s="215">
        <f t="shared" si="29"/>
        <v>0</v>
      </c>
      <c r="CY94" s="141"/>
      <c r="CZ94" s="252"/>
      <c r="DA94" s="133"/>
      <c r="DB94" s="209">
        <f t="shared" si="34"/>
        <v>0</v>
      </c>
      <c r="DC94" s="131"/>
      <c r="DD94" s="209">
        <f t="shared" si="35"/>
        <v>0</v>
      </c>
      <c r="DE94" s="131"/>
      <c r="DF94" s="209">
        <f t="shared" si="36"/>
        <v>0</v>
      </c>
      <c r="DG94" s="134"/>
      <c r="DH94" s="40"/>
      <c r="DI94" s="130"/>
      <c r="DJ94" s="217">
        <f t="shared" si="37"/>
        <v>0</v>
      </c>
      <c r="DK94" s="135"/>
      <c r="DL94" s="217">
        <f t="shared" si="39"/>
        <v>0</v>
      </c>
      <c r="DM94" s="135"/>
      <c r="DN94" s="217">
        <f t="shared" si="38"/>
        <v>0</v>
      </c>
      <c r="DO94" s="136"/>
      <c r="DP94" s="267" t="str">
        <f t="shared" si="30"/>
        <v/>
      </c>
      <c r="DQ94" s="267" t="str">
        <f t="shared" si="31"/>
        <v/>
      </c>
      <c r="DR94" s="126"/>
      <c r="DS94" s="126"/>
      <c r="DT94" s="220">
        <f>SUM(DJ94:DN94)-SUM(BM94:BQ94)</f>
        <v>0</v>
      </c>
    </row>
    <row r="95" spans="1:124" ht="5.15" customHeight="1" x14ac:dyDescent="0.35">
      <c r="A95" s="115"/>
      <c r="B95" s="32"/>
      <c r="C95" s="273"/>
      <c r="D95" s="32"/>
      <c r="E95" s="32"/>
      <c r="F95" s="36"/>
      <c r="H95" s="29"/>
      <c r="I95" s="139"/>
      <c r="J95" s="139"/>
      <c r="K95" s="139"/>
      <c r="L95" s="139"/>
      <c r="M95" s="139"/>
      <c r="N95" s="139"/>
      <c r="O95" s="121"/>
      <c r="P95" s="140"/>
      <c r="Q95" s="141"/>
      <c r="R95" s="142"/>
      <c r="S95" s="139"/>
      <c r="T95" s="139"/>
      <c r="U95" s="139"/>
      <c r="V95" s="139"/>
      <c r="W95" s="139"/>
      <c r="X95" s="140"/>
      <c r="Y95" s="141"/>
      <c r="Z95" s="142"/>
      <c r="AA95" s="139"/>
      <c r="AB95" s="139"/>
      <c r="AC95" s="139"/>
      <c r="AD95" s="139"/>
      <c r="AE95" s="139"/>
      <c r="AF95" s="140"/>
      <c r="AG95" s="141"/>
      <c r="AH95" s="142"/>
      <c r="AI95" s="121"/>
      <c r="AJ95" s="139"/>
      <c r="AK95" s="121"/>
      <c r="AL95" s="139"/>
      <c r="AM95" s="121"/>
      <c r="AN95" s="140"/>
      <c r="AO95" s="141"/>
      <c r="AP95" s="142"/>
      <c r="AQ95" s="139"/>
      <c r="AR95" s="140"/>
      <c r="AS95" s="141"/>
      <c r="AT95" s="142"/>
      <c r="AU95" s="121"/>
      <c r="AV95" s="139"/>
      <c r="AW95" s="121"/>
      <c r="AX95" s="139"/>
      <c r="AY95" s="121"/>
      <c r="AZ95" s="139"/>
      <c r="BA95" s="121"/>
      <c r="BB95" s="36"/>
      <c r="BD95" s="29"/>
      <c r="BE95" s="143"/>
      <c r="BF95" s="143"/>
      <c r="BG95" s="143"/>
      <c r="BH95" s="143"/>
      <c r="BI95" s="143"/>
      <c r="BJ95" s="144"/>
      <c r="BK95" s="145"/>
      <c r="BL95" s="146"/>
      <c r="BM95" s="124"/>
      <c r="BN95" s="143"/>
      <c r="BO95" s="124"/>
      <c r="BP95" s="143"/>
      <c r="BQ95" s="124"/>
      <c r="BR95" s="36"/>
      <c r="BS95" s="32"/>
      <c r="BT95" s="74"/>
      <c r="BW95" s="176"/>
      <c r="BX95" s="176"/>
      <c r="BY95" s="176"/>
      <c r="BZ95" s="176"/>
      <c r="CA95" s="176"/>
      <c r="CB95" s="176"/>
      <c r="CC95" s="176"/>
      <c r="CD95" s="168"/>
      <c r="CE95" s="32"/>
      <c r="CF95" s="74"/>
      <c r="CO95" s="29"/>
      <c r="CP95" s="36"/>
      <c r="CQ95" s="32"/>
      <c r="CR95" s="74"/>
      <c r="CS95" s="149"/>
      <c r="CT95" s="149"/>
      <c r="CU95" s="149"/>
      <c r="CV95" s="149"/>
      <c r="CW95" s="149"/>
      <c r="CX95" s="134"/>
      <c r="CY95" s="141"/>
      <c r="CZ95" s="252"/>
      <c r="DA95" s="151"/>
      <c r="DB95" s="149"/>
      <c r="DC95" s="149"/>
      <c r="DD95" s="149"/>
      <c r="DE95" s="149"/>
      <c r="DF95" s="149"/>
      <c r="DG95" s="134"/>
      <c r="DH95" s="40"/>
      <c r="DI95" s="74"/>
      <c r="DJ95" s="152"/>
      <c r="DK95" s="152"/>
      <c r="DL95" s="152"/>
      <c r="DM95" s="152"/>
      <c r="DN95" s="152"/>
      <c r="DO95" s="136"/>
      <c r="DP95" s="267" t="str">
        <f t="shared" si="30"/>
        <v/>
      </c>
      <c r="DQ95" s="267" t="str">
        <f t="shared" si="31"/>
        <v/>
      </c>
      <c r="DR95" s="145"/>
      <c r="DS95" s="145"/>
      <c r="DT95" s="253"/>
    </row>
    <row r="96" spans="1:124" s="92" customFormat="1" ht="15" customHeight="1" x14ac:dyDescent="0.35">
      <c r="A96" s="118"/>
      <c r="B96" s="46"/>
      <c r="C96" s="243" t="str">
        <f>IF(E96="","",C94+1)</f>
        <v/>
      </c>
      <c r="D96" s="46"/>
      <c r="E96" s="4"/>
      <c r="F96" s="119"/>
      <c r="H96" s="120"/>
      <c r="I96" s="15"/>
      <c r="J96" s="121"/>
      <c r="K96" s="15"/>
      <c r="L96" s="121"/>
      <c r="M96" s="15"/>
      <c r="N96" s="121"/>
      <c r="O96" s="209">
        <f t="shared" si="3"/>
        <v>0</v>
      </c>
      <c r="P96" s="122"/>
      <c r="Q96" s="40"/>
      <c r="R96" s="123"/>
      <c r="S96" s="15"/>
      <c r="T96" s="121"/>
      <c r="U96" s="15"/>
      <c r="V96" s="121"/>
      <c r="W96" s="15"/>
      <c r="X96" s="122"/>
      <c r="Y96" s="40"/>
      <c r="Z96" s="123"/>
      <c r="AA96" s="15"/>
      <c r="AB96" s="121"/>
      <c r="AC96" s="15"/>
      <c r="AD96" s="121"/>
      <c r="AE96" s="15"/>
      <c r="AF96" s="122"/>
      <c r="AG96" s="40"/>
      <c r="AH96" s="123"/>
      <c r="AI96" s="209">
        <f t="shared" si="4"/>
        <v>0</v>
      </c>
      <c r="AJ96" s="121"/>
      <c r="AK96" s="209">
        <f t="shared" si="5"/>
        <v>0</v>
      </c>
      <c r="AL96" s="121"/>
      <c r="AM96" s="209">
        <f>M96-W96+AE96</f>
        <v>0</v>
      </c>
      <c r="AN96" s="122"/>
      <c r="AO96" s="40"/>
      <c r="AP96" s="123"/>
      <c r="AQ96" s="15"/>
      <c r="AR96" s="122"/>
      <c r="AS96" s="40"/>
      <c r="AT96" s="123"/>
      <c r="AU96" s="209">
        <f t="shared" si="32"/>
        <v>0</v>
      </c>
      <c r="AV96" s="121"/>
      <c r="AW96" s="209">
        <f t="shared" si="33"/>
        <v>0</v>
      </c>
      <c r="AX96" s="121"/>
      <c r="AY96" s="209">
        <f t="shared" si="8"/>
        <v>0</v>
      </c>
      <c r="AZ96" s="121"/>
      <c r="BA96" s="209">
        <f>(SUM(AI96,AK96,AM96)-AQ96)</f>
        <v>0</v>
      </c>
      <c r="BB96" s="119"/>
      <c r="BD96" s="120"/>
      <c r="BE96" s="13">
        <v>0</v>
      </c>
      <c r="BF96" s="124"/>
      <c r="BG96" s="13">
        <v>0</v>
      </c>
      <c r="BH96" s="124"/>
      <c r="BI96" s="13">
        <v>0</v>
      </c>
      <c r="BJ96" s="125"/>
      <c r="BK96" s="126"/>
      <c r="BL96" s="127"/>
      <c r="BM96" s="210">
        <f>$BE96*$I96</f>
        <v>0</v>
      </c>
      <c r="BN96" s="124"/>
      <c r="BO96" s="210">
        <f>$BG96*$K96</f>
        <v>0</v>
      </c>
      <c r="BP96" s="124"/>
      <c r="BQ96" s="210">
        <f>$BI96*$M96</f>
        <v>0</v>
      </c>
      <c r="BR96" s="119"/>
      <c r="BS96" s="46"/>
      <c r="BT96" s="130"/>
      <c r="BU96" s="175"/>
      <c r="BV96" s="175"/>
      <c r="BW96" s="177"/>
      <c r="BX96" s="177"/>
      <c r="BY96" s="177"/>
      <c r="BZ96" s="177"/>
      <c r="CA96" s="177"/>
      <c r="CB96" s="177"/>
      <c r="CC96" s="177"/>
      <c r="CD96" s="148"/>
      <c r="CE96" s="46"/>
      <c r="CF96" s="130"/>
      <c r="CG96" s="18"/>
      <c r="CH96" s="18"/>
      <c r="CI96" s="18"/>
      <c r="CJ96" s="18"/>
      <c r="CK96" s="18"/>
      <c r="CL96" s="18"/>
      <c r="CM96" s="18"/>
      <c r="CO96" s="120"/>
      <c r="CP96" s="119"/>
      <c r="CQ96" s="46"/>
      <c r="CR96" s="130"/>
      <c r="CS96" s="209">
        <f t="shared" si="27"/>
        <v>0</v>
      </c>
      <c r="CT96" s="213">
        <f t="shared" si="27"/>
        <v>0</v>
      </c>
      <c r="CU96" s="209">
        <f t="shared" si="28"/>
        <v>0</v>
      </c>
      <c r="CV96" s="213">
        <f t="shared" si="28"/>
        <v>0</v>
      </c>
      <c r="CW96" s="214">
        <f t="shared" si="29"/>
        <v>0</v>
      </c>
      <c r="CX96" s="215">
        <f t="shared" si="29"/>
        <v>0</v>
      </c>
      <c r="CY96" s="141"/>
      <c r="CZ96" s="252"/>
      <c r="DA96" s="133"/>
      <c r="DB96" s="209">
        <f t="shared" si="34"/>
        <v>0</v>
      </c>
      <c r="DC96" s="131"/>
      <c r="DD96" s="209">
        <f t="shared" si="35"/>
        <v>0</v>
      </c>
      <c r="DE96" s="131"/>
      <c r="DF96" s="209">
        <f t="shared" si="36"/>
        <v>0</v>
      </c>
      <c r="DG96" s="134"/>
      <c r="DH96" s="40"/>
      <c r="DI96" s="130"/>
      <c r="DJ96" s="217">
        <f t="shared" si="37"/>
        <v>0</v>
      </c>
      <c r="DK96" s="135"/>
      <c r="DL96" s="217">
        <f t="shared" si="39"/>
        <v>0</v>
      </c>
      <c r="DM96" s="135"/>
      <c r="DN96" s="217">
        <f t="shared" si="38"/>
        <v>0</v>
      </c>
      <c r="DO96" s="136"/>
      <c r="DP96" s="267" t="str">
        <f t="shared" si="30"/>
        <v/>
      </c>
      <c r="DQ96" s="267" t="str">
        <f t="shared" si="31"/>
        <v/>
      </c>
      <c r="DR96" s="126"/>
      <c r="DS96" s="126"/>
      <c r="DT96" s="220">
        <f>SUM(DJ96:DN96)-SUM(BM96:BQ96)</f>
        <v>0</v>
      </c>
    </row>
    <row r="97" spans="1:124" ht="5.15" customHeight="1" x14ac:dyDescent="0.35">
      <c r="A97" s="115"/>
      <c r="B97" s="32"/>
      <c r="C97" s="273"/>
      <c r="D97" s="32"/>
      <c r="E97" s="32"/>
      <c r="F97" s="36"/>
      <c r="H97" s="29"/>
      <c r="I97" s="139"/>
      <c r="J97" s="139"/>
      <c r="K97" s="139"/>
      <c r="L97" s="139"/>
      <c r="M97" s="139"/>
      <c r="N97" s="139"/>
      <c r="O97" s="121"/>
      <c r="P97" s="140"/>
      <c r="Q97" s="141"/>
      <c r="R97" s="142"/>
      <c r="S97" s="139"/>
      <c r="T97" s="139"/>
      <c r="U97" s="139"/>
      <c r="V97" s="139"/>
      <c r="W97" s="139"/>
      <c r="X97" s="140"/>
      <c r="Y97" s="141"/>
      <c r="Z97" s="142"/>
      <c r="AA97" s="139"/>
      <c r="AB97" s="139"/>
      <c r="AC97" s="139"/>
      <c r="AD97" s="139"/>
      <c r="AE97" s="139"/>
      <c r="AF97" s="140"/>
      <c r="AG97" s="141"/>
      <c r="AH97" s="142"/>
      <c r="AI97" s="121"/>
      <c r="AJ97" s="139"/>
      <c r="AK97" s="121"/>
      <c r="AL97" s="139"/>
      <c r="AM97" s="121"/>
      <c r="AN97" s="140"/>
      <c r="AO97" s="141"/>
      <c r="AP97" s="142"/>
      <c r="AQ97" s="139"/>
      <c r="AR97" s="140"/>
      <c r="AS97" s="141"/>
      <c r="AT97" s="142"/>
      <c r="AU97" s="121"/>
      <c r="AV97" s="139"/>
      <c r="AW97" s="121"/>
      <c r="AX97" s="139"/>
      <c r="AY97" s="121"/>
      <c r="AZ97" s="139"/>
      <c r="BA97" s="121"/>
      <c r="BB97" s="36"/>
      <c r="BD97" s="29"/>
      <c r="BE97" s="143"/>
      <c r="BF97" s="143"/>
      <c r="BG97" s="143"/>
      <c r="BH97" s="143"/>
      <c r="BI97" s="143"/>
      <c r="BJ97" s="144"/>
      <c r="BK97" s="145"/>
      <c r="BL97" s="146"/>
      <c r="BM97" s="124"/>
      <c r="BN97" s="143"/>
      <c r="BO97" s="124"/>
      <c r="BP97" s="143"/>
      <c r="BQ97" s="124"/>
      <c r="BR97" s="36"/>
      <c r="BS97" s="32"/>
      <c r="BT97" s="74"/>
      <c r="CD97" s="75"/>
      <c r="CE97" s="32"/>
      <c r="CF97" s="74"/>
      <c r="CO97" s="29"/>
      <c r="CP97" s="36"/>
      <c r="CQ97" s="32"/>
      <c r="CR97" s="74"/>
      <c r="CS97" s="149"/>
      <c r="CT97" s="149"/>
      <c r="CU97" s="149"/>
      <c r="CV97" s="149"/>
      <c r="CW97" s="149"/>
      <c r="CX97" s="134"/>
      <c r="CY97" s="141"/>
      <c r="CZ97" s="252"/>
      <c r="DA97" s="151"/>
      <c r="DB97" s="149"/>
      <c r="DC97" s="149"/>
      <c r="DD97" s="149"/>
      <c r="DE97" s="149"/>
      <c r="DF97" s="149"/>
      <c r="DG97" s="134"/>
      <c r="DH97" s="40"/>
      <c r="DI97" s="74"/>
      <c r="DJ97" s="152"/>
      <c r="DK97" s="152"/>
      <c r="DL97" s="152"/>
      <c r="DM97" s="152"/>
      <c r="DN97" s="152"/>
      <c r="DO97" s="136"/>
      <c r="DP97" s="267" t="str">
        <f t="shared" si="30"/>
        <v/>
      </c>
      <c r="DQ97" s="267" t="str">
        <f t="shared" si="31"/>
        <v/>
      </c>
      <c r="DR97" s="145"/>
      <c r="DS97" s="145"/>
      <c r="DT97" s="253"/>
    </row>
    <row r="98" spans="1:124" s="92" customFormat="1" ht="15.75" customHeight="1" x14ac:dyDescent="0.35">
      <c r="A98" s="118"/>
      <c r="B98" s="46"/>
      <c r="C98" s="243" t="str">
        <f>IF(E98="","",C96+1)</f>
        <v/>
      </c>
      <c r="D98" s="46"/>
      <c r="E98" s="4"/>
      <c r="F98" s="119"/>
      <c r="H98" s="120"/>
      <c r="I98" s="15"/>
      <c r="J98" s="121"/>
      <c r="K98" s="15"/>
      <c r="L98" s="121"/>
      <c r="M98" s="15"/>
      <c r="N98" s="121"/>
      <c r="O98" s="209">
        <f t="shared" si="3"/>
        <v>0</v>
      </c>
      <c r="P98" s="122"/>
      <c r="Q98" s="40"/>
      <c r="R98" s="123"/>
      <c r="S98" s="15"/>
      <c r="T98" s="121"/>
      <c r="U98" s="15"/>
      <c r="V98" s="121"/>
      <c r="W98" s="15"/>
      <c r="X98" s="122"/>
      <c r="Y98" s="40"/>
      <c r="Z98" s="123"/>
      <c r="AA98" s="15"/>
      <c r="AB98" s="121"/>
      <c r="AC98" s="15"/>
      <c r="AD98" s="121"/>
      <c r="AE98" s="15"/>
      <c r="AF98" s="122"/>
      <c r="AG98" s="40"/>
      <c r="AH98" s="123"/>
      <c r="AI98" s="209">
        <f t="shared" si="4"/>
        <v>0</v>
      </c>
      <c r="AJ98" s="121"/>
      <c r="AK98" s="209">
        <f t="shared" si="5"/>
        <v>0</v>
      </c>
      <c r="AL98" s="121"/>
      <c r="AM98" s="209">
        <f>M98-W98+AE98</f>
        <v>0</v>
      </c>
      <c r="AN98" s="122"/>
      <c r="AO98" s="40"/>
      <c r="AP98" s="123"/>
      <c r="AQ98" s="15"/>
      <c r="AR98" s="122"/>
      <c r="AS98" s="40"/>
      <c r="AT98" s="123"/>
      <c r="AU98" s="209">
        <f t="shared" si="32"/>
        <v>0</v>
      </c>
      <c r="AV98" s="121"/>
      <c r="AW98" s="209">
        <f t="shared" si="33"/>
        <v>0</v>
      </c>
      <c r="AX98" s="121"/>
      <c r="AY98" s="209">
        <f t="shared" si="8"/>
        <v>0</v>
      </c>
      <c r="AZ98" s="121"/>
      <c r="BA98" s="209">
        <f>(SUM(AI98,AK98,AM98)-AQ98)</f>
        <v>0</v>
      </c>
      <c r="BB98" s="119"/>
      <c r="BD98" s="120"/>
      <c r="BE98" s="13">
        <v>0</v>
      </c>
      <c r="BF98" s="124"/>
      <c r="BG98" s="13">
        <v>0</v>
      </c>
      <c r="BH98" s="124"/>
      <c r="BI98" s="13">
        <v>0</v>
      </c>
      <c r="BJ98" s="125"/>
      <c r="BK98" s="126"/>
      <c r="BL98" s="127"/>
      <c r="BM98" s="210">
        <f>$BE98*$I98</f>
        <v>0</v>
      </c>
      <c r="BN98" s="124"/>
      <c r="BO98" s="210">
        <f>$BG98*$K98</f>
        <v>0</v>
      </c>
      <c r="BP98" s="124"/>
      <c r="BQ98" s="210">
        <f>$BI98*$M98</f>
        <v>0</v>
      </c>
      <c r="BR98" s="119"/>
      <c r="BS98" s="46"/>
      <c r="BT98" s="130"/>
      <c r="CD98" s="159"/>
      <c r="CE98" s="46"/>
      <c r="CF98" s="130"/>
      <c r="CG98" s="18"/>
      <c r="CH98" s="18"/>
      <c r="CI98" s="18"/>
      <c r="CJ98" s="18"/>
      <c r="CK98" s="18"/>
      <c r="CL98" s="18"/>
      <c r="CM98" s="18"/>
      <c r="CO98" s="120"/>
      <c r="CP98" s="119"/>
      <c r="CQ98" s="46"/>
      <c r="CR98" s="130"/>
      <c r="CS98" s="209">
        <f t="shared" si="27"/>
        <v>0</v>
      </c>
      <c r="CT98" s="213">
        <f t="shared" si="27"/>
        <v>0</v>
      </c>
      <c r="CU98" s="209">
        <f t="shared" si="28"/>
        <v>0</v>
      </c>
      <c r="CV98" s="213">
        <f t="shared" si="28"/>
        <v>0</v>
      </c>
      <c r="CW98" s="214">
        <f t="shared" si="29"/>
        <v>0</v>
      </c>
      <c r="CX98" s="215">
        <f t="shared" si="29"/>
        <v>0</v>
      </c>
      <c r="CY98" s="141"/>
      <c r="CZ98" s="252"/>
      <c r="DA98" s="133"/>
      <c r="DB98" s="209">
        <f t="shared" si="34"/>
        <v>0</v>
      </c>
      <c r="DC98" s="131"/>
      <c r="DD98" s="209">
        <f t="shared" si="35"/>
        <v>0</v>
      </c>
      <c r="DE98" s="131"/>
      <c r="DF98" s="209">
        <f t="shared" si="36"/>
        <v>0</v>
      </c>
      <c r="DG98" s="134"/>
      <c r="DH98" s="40"/>
      <c r="DI98" s="130"/>
      <c r="DJ98" s="217">
        <f t="shared" si="37"/>
        <v>0</v>
      </c>
      <c r="DK98" s="135"/>
      <c r="DL98" s="217">
        <f t="shared" si="39"/>
        <v>0</v>
      </c>
      <c r="DM98" s="135"/>
      <c r="DN98" s="217">
        <f t="shared" si="38"/>
        <v>0</v>
      </c>
      <c r="DO98" s="136"/>
      <c r="DP98" s="267" t="str">
        <f t="shared" si="30"/>
        <v/>
      </c>
      <c r="DQ98" s="267" t="str">
        <f t="shared" si="31"/>
        <v/>
      </c>
      <c r="DR98" s="126"/>
      <c r="DS98" s="126"/>
      <c r="DT98" s="220">
        <f>SUM(DJ98:DN98)-SUM(BM98:BQ98)</f>
        <v>0</v>
      </c>
    </row>
    <row r="99" spans="1:124" ht="5.15" customHeight="1" x14ac:dyDescent="0.35">
      <c r="A99" s="115"/>
      <c r="B99" s="32"/>
      <c r="C99" s="273"/>
      <c r="D99" s="32"/>
      <c r="E99" s="32"/>
      <c r="F99" s="36"/>
      <c r="H99" s="29"/>
      <c r="I99" s="139"/>
      <c r="J99" s="139"/>
      <c r="K99" s="139"/>
      <c r="L99" s="139"/>
      <c r="M99" s="139"/>
      <c r="N99" s="139"/>
      <c r="O99" s="121"/>
      <c r="P99" s="140"/>
      <c r="Q99" s="141"/>
      <c r="R99" s="142"/>
      <c r="S99" s="139"/>
      <c r="T99" s="139"/>
      <c r="U99" s="139"/>
      <c r="V99" s="139"/>
      <c r="W99" s="139"/>
      <c r="X99" s="140"/>
      <c r="Y99" s="141"/>
      <c r="Z99" s="142"/>
      <c r="AA99" s="139"/>
      <c r="AB99" s="139"/>
      <c r="AC99" s="139"/>
      <c r="AD99" s="139"/>
      <c r="AE99" s="139"/>
      <c r="AF99" s="140"/>
      <c r="AG99" s="141"/>
      <c r="AH99" s="142"/>
      <c r="AI99" s="121"/>
      <c r="AJ99" s="139"/>
      <c r="AK99" s="121"/>
      <c r="AL99" s="139"/>
      <c r="AM99" s="121"/>
      <c r="AN99" s="140"/>
      <c r="AO99" s="141"/>
      <c r="AP99" s="142"/>
      <c r="AQ99" s="139"/>
      <c r="AR99" s="140"/>
      <c r="AS99" s="141"/>
      <c r="AT99" s="142"/>
      <c r="AU99" s="121"/>
      <c r="AV99" s="139"/>
      <c r="AW99" s="121"/>
      <c r="AX99" s="139"/>
      <c r="AY99" s="121"/>
      <c r="AZ99" s="139"/>
      <c r="BA99" s="121"/>
      <c r="BB99" s="36"/>
      <c r="BD99" s="29"/>
      <c r="BE99" s="143"/>
      <c r="BF99" s="143"/>
      <c r="BG99" s="143"/>
      <c r="BH99" s="143"/>
      <c r="BI99" s="143"/>
      <c r="BJ99" s="144"/>
      <c r="BK99" s="145"/>
      <c r="BL99" s="146"/>
      <c r="BM99" s="124"/>
      <c r="BN99" s="143"/>
      <c r="BO99" s="124"/>
      <c r="BP99" s="143"/>
      <c r="BQ99" s="124"/>
      <c r="BR99" s="36"/>
      <c r="BS99" s="32"/>
      <c r="BT99" s="29"/>
      <c r="CD99" s="75"/>
      <c r="CE99" s="32"/>
      <c r="CF99" s="74"/>
      <c r="CO99" s="29"/>
      <c r="CP99" s="36"/>
      <c r="CQ99" s="32"/>
      <c r="CR99" s="74"/>
      <c r="CS99" s="149"/>
      <c r="CT99" s="149"/>
      <c r="CU99" s="149"/>
      <c r="CV99" s="149"/>
      <c r="CW99" s="149"/>
      <c r="CX99" s="134"/>
      <c r="CY99" s="141"/>
      <c r="CZ99" s="252"/>
      <c r="DA99" s="151"/>
      <c r="DB99" s="149"/>
      <c r="DC99" s="149"/>
      <c r="DD99" s="149"/>
      <c r="DE99" s="149"/>
      <c r="DF99" s="149"/>
      <c r="DG99" s="134"/>
      <c r="DH99" s="40"/>
      <c r="DI99" s="74"/>
      <c r="DJ99" s="152"/>
      <c r="DK99" s="152"/>
      <c r="DL99" s="152"/>
      <c r="DM99" s="152"/>
      <c r="DN99" s="152"/>
      <c r="DO99" s="136"/>
      <c r="DP99" s="267" t="str">
        <f t="shared" si="30"/>
        <v/>
      </c>
      <c r="DQ99" s="267" t="str">
        <f t="shared" si="31"/>
        <v/>
      </c>
      <c r="DR99" s="145"/>
      <c r="DS99" s="145"/>
      <c r="DT99" s="253"/>
    </row>
    <row r="100" spans="1:124" s="92" customFormat="1" ht="18" customHeight="1" x14ac:dyDescent="0.35">
      <c r="A100" s="118"/>
      <c r="B100" s="46"/>
      <c r="C100" s="243" t="str">
        <f>IF(E100="","",C98+1)</f>
        <v/>
      </c>
      <c r="D100" s="46"/>
      <c r="E100" s="4"/>
      <c r="F100" s="119"/>
      <c r="H100" s="120"/>
      <c r="I100" s="15"/>
      <c r="J100" s="121"/>
      <c r="K100" s="15"/>
      <c r="L100" s="121"/>
      <c r="M100" s="15"/>
      <c r="N100" s="121"/>
      <c r="O100" s="209">
        <f t="shared" si="3"/>
        <v>0</v>
      </c>
      <c r="P100" s="122"/>
      <c r="Q100" s="40"/>
      <c r="R100" s="123"/>
      <c r="S100" s="15"/>
      <c r="T100" s="121"/>
      <c r="U100" s="15"/>
      <c r="V100" s="121"/>
      <c r="W100" s="15"/>
      <c r="X100" s="122"/>
      <c r="Y100" s="40"/>
      <c r="Z100" s="123"/>
      <c r="AA100" s="15"/>
      <c r="AB100" s="121"/>
      <c r="AC100" s="15"/>
      <c r="AD100" s="121"/>
      <c r="AE100" s="15"/>
      <c r="AF100" s="122"/>
      <c r="AG100" s="40"/>
      <c r="AH100" s="123"/>
      <c r="AI100" s="209">
        <f t="shared" si="4"/>
        <v>0</v>
      </c>
      <c r="AJ100" s="121"/>
      <c r="AK100" s="209">
        <f t="shared" si="5"/>
        <v>0</v>
      </c>
      <c r="AL100" s="121"/>
      <c r="AM100" s="209">
        <f>M100-W100+AE100</f>
        <v>0</v>
      </c>
      <c r="AN100" s="122"/>
      <c r="AO100" s="40"/>
      <c r="AP100" s="123"/>
      <c r="AQ100" s="15"/>
      <c r="AR100" s="122"/>
      <c r="AS100" s="40"/>
      <c r="AT100" s="123"/>
      <c r="AU100" s="209">
        <f t="shared" si="32"/>
        <v>0</v>
      </c>
      <c r="AV100" s="121"/>
      <c r="AW100" s="209">
        <f t="shared" si="33"/>
        <v>0</v>
      </c>
      <c r="AX100" s="121"/>
      <c r="AY100" s="209">
        <f t="shared" si="8"/>
        <v>0</v>
      </c>
      <c r="AZ100" s="121"/>
      <c r="BA100" s="209">
        <f>(SUM(AI100,AK100,AM100)-AQ100)</f>
        <v>0</v>
      </c>
      <c r="BB100" s="119"/>
      <c r="BD100" s="120"/>
      <c r="BE100" s="13">
        <v>0</v>
      </c>
      <c r="BF100" s="124"/>
      <c r="BG100" s="13">
        <v>0</v>
      </c>
      <c r="BH100" s="124"/>
      <c r="BI100" s="13">
        <v>0</v>
      </c>
      <c r="BJ100" s="125"/>
      <c r="BK100" s="126"/>
      <c r="BL100" s="127"/>
      <c r="BM100" s="210">
        <f>$BE100*$I100</f>
        <v>0</v>
      </c>
      <c r="BN100" s="124"/>
      <c r="BO100" s="210">
        <f>$BG100*$K100</f>
        <v>0</v>
      </c>
      <c r="BP100" s="124"/>
      <c r="BQ100" s="210">
        <f>$BI100*$M100</f>
        <v>0</v>
      </c>
      <c r="BR100" s="119"/>
      <c r="BS100" s="46"/>
      <c r="BT100" s="120"/>
      <c r="BW100" s="93"/>
      <c r="BX100" s="93"/>
      <c r="BY100" s="93"/>
      <c r="BZ100" s="93"/>
      <c r="CA100" s="178"/>
      <c r="CB100" s="178"/>
      <c r="CD100" s="159"/>
      <c r="CE100" s="46"/>
      <c r="CF100" s="130"/>
      <c r="CG100" s="18"/>
      <c r="CH100" s="18"/>
      <c r="CI100" s="18"/>
      <c r="CJ100" s="18"/>
      <c r="CK100" s="18"/>
      <c r="CL100" s="18"/>
      <c r="CM100" s="18"/>
      <c r="CO100" s="120"/>
      <c r="CP100" s="119"/>
      <c r="CQ100" s="46"/>
      <c r="CR100" s="130"/>
      <c r="CS100" s="209">
        <f t="shared" ref="CS100:CT118" si="40">IF($AU100=0,0,ROUND(($BW$32*($AU100/$AU$218)),0))</f>
        <v>0</v>
      </c>
      <c r="CT100" s="213">
        <f t="shared" si="40"/>
        <v>0</v>
      </c>
      <c r="CU100" s="209">
        <f t="shared" ref="CU100:CV118" si="41">IF($AW100=0,0,ROUND(($BY$32*($AW100/$AW$218)),0))</f>
        <v>0</v>
      </c>
      <c r="CV100" s="213">
        <f t="shared" si="41"/>
        <v>0</v>
      </c>
      <c r="CW100" s="214">
        <f t="shared" ref="CW100:CX118" si="42">IF($AY100=0,0,ROUND(($CA$32*($AY100/$AY$218)),0))</f>
        <v>0</v>
      </c>
      <c r="CX100" s="215">
        <f t="shared" si="42"/>
        <v>0</v>
      </c>
      <c r="CY100" s="141"/>
      <c r="CZ100" s="252"/>
      <c r="DA100" s="133"/>
      <c r="DB100" s="209">
        <f t="shared" si="34"/>
        <v>0</v>
      </c>
      <c r="DC100" s="131"/>
      <c r="DD100" s="209">
        <f t="shared" si="35"/>
        <v>0</v>
      </c>
      <c r="DE100" s="131"/>
      <c r="DF100" s="209">
        <f t="shared" si="36"/>
        <v>0</v>
      </c>
      <c r="DG100" s="134"/>
      <c r="DH100" s="40"/>
      <c r="DI100" s="130"/>
      <c r="DJ100" s="217">
        <f t="shared" si="37"/>
        <v>0</v>
      </c>
      <c r="DK100" s="135"/>
      <c r="DL100" s="217">
        <f t="shared" si="39"/>
        <v>0</v>
      </c>
      <c r="DM100" s="135"/>
      <c r="DN100" s="217">
        <f t="shared" si="38"/>
        <v>0</v>
      </c>
      <c r="DO100" s="136"/>
      <c r="DP100" s="267" t="str">
        <f t="shared" si="30"/>
        <v/>
      </c>
      <c r="DQ100" s="267" t="str">
        <f t="shared" si="31"/>
        <v/>
      </c>
      <c r="DR100" s="126"/>
      <c r="DS100" s="126"/>
      <c r="DT100" s="220">
        <f>SUM(DJ100:DN100)-SUM(BM100:BQ100)</f>
        <v>0</v>
      </c>
    </row>
    <row r="101" spans="1:124" ht="5.15" customHeight="1" x14ac:dyDescent="0.35">
      <c r="A101" s="115"/>
      <c r="B101" s="32"/>
      <c r="C101" s="273"/>
      <c r="D101" s="32"/>
      <c r="E101" s="32"/>
      <c r="F101" s="36"/>
      <c r="H101" s="29"/>
      <c r="I101" s="139"/>
      <c r="J101" s="139"/>
      <c r="K101" s="139"/>
      <c r="L101" s="139"/>
      <c r="M101" s="139"/>
      <c r="N101" s="139"/>
      <c r="O101" s="121"/>
      <c r="P101" s="140"/>
      <c r="Q101" s="141"/>
      <c r="R101" s="142"/>
      <c r="S101" s="139"/>
      <c r="T101" s="139"/>
      <c r="U101" s="139"/>
      <c r="V101" s="139"/>
      <c r="W101" s="139"/>
      <c r="X101" s="140"/>
      <c r="Y101" s="141"/>
      <c r="Z101" s="142"/>
      <c r="AA101" s="139"/>
      <c r="AB101" s="139"/>
      <c r="AC101" s="139"/>
      <c r="AD101" s="139"/>
      <c r="AE101" s="139"/>
      <c r="AF101" s="140"/>
      <c r="AG101" s="141"/>
      <c r="AH101" s="142"/>
      <c r="AI101" s="121"/>
      <c r="AJ101" s="139"/>
      <c r="AK101" s="121"/>
      <c r="AL101" s="139"/>
      <c r="AM101" s="121"/>
      <c r="AN101" s="140"/>
      <c r="AO101" s="141"/>
      <c r="AP101" s="142"/>
      <c r="AQ101" s="139"/>
      <c r="AR101" s="140"/>
      <c r="AS101" s="141"/>
      <c r="AT101" s="142"/>
      <c r="AU101" s="121"/>
      <c r="AV101" s="139"/>
      <c r="AW101" s="121"/>
      <c r="AX101" s="139"/>
      <c r="AY101" s="121"/>
      <c r="AZ101" s="139"/>
      <c r="BA101" s="121"/>
      <c r="BB101" s="36"/>
      <c r="BD101" s="29"/>
      <c r="BE101" s="143"/>
      <c r="BF101" s="143"/>
      <c r="BG101" s="143"/>
      <c r="BH101" s="143"/>
      <c r="BI101" s="143"/>
      <c r="BJ101" s="144"/>
      <c r="BK101" s="145"/>
      <c r="BL101" s="146"/>
      <c r="BM101" s="124"/>
      <c r="BN101" s="143"/>
      <c r="BO101" s="124"/>
      <c r="BP101" s="143"/>
      <c r="BQ101" s="124"/>
      <c r="BR101" s="36"/>
      <c r="BS101" s="32"/>
      <c r="BT101" s="29"/>
      <c r="CD101" s="75"/>
      <c r="CE101" s="32"/>
      <c r="CF101" s="74"/>
      <c r="CO101" s="29"/>
      <c r="CP101" s="36"/>
      <c r="CQ101" s="32"/>
      <c r="CR101" s="74"/>
      <c r="CS101" s="149"/>
      <c r="CT101" s="149"/>
      <c r="CU101" s="149"/>
      <c r="CV101" s="149"/>
      <c r="CW101" s="149"/>
      <c r="CX101" s="134"/>
      <c r="CY101" s="141"/>
      <c r="CZ101" s="252"/>
      <c r="DA101" s="151"/>
      <c r="DB101" s="149"/>
      <c r="DC101" s="149"/>
      <c r="DD101" s="149"/>
      <c r="DE101" s="149"/>
      <c r="DF101" s="149"/>
      <c r="DG101" s="134"/>
      <c r="DH101" s="40"/>
      <c r="DI101" s="74"/>
      <c r="DJ101" s="152"/>
      <c r="DK101" s="152"/>
      <c r="DL101" s="152"/>
      <c r="DM101" s="152"/>
      <c r="DN101" s="152"/>
      <c r="DO101" s="136"/>
      <c r="DP101" s="267" t="str">
        <f t="shared" si="30"/>
        <v/>
      </c>
      <c r="DQ101" s="267" t="str">
        <f t="shared" si="31"/>
        <v/>
      </c>
      <c r="DR101" s="145"/>
      <c r="DS101" s="145"/>
      <c r="DT101" s="253"/>
    </row>
    <row r="102" spans="1:124" s="92" customFormat="1" x14ac:dyDescent="0.35">
      <c r="A102" s="118"/>
      <c r="B102" s="46"/>
      <c r="C102" s="243" t="str">
        <f>IF(E102="","",C100+1)</f>
        <v/>
      </c>
      <c r="D102" s="46"/>
      <c r="E102" s="4"/>
      <c r="F102" s="119"/>
      <c r="H102" s="120"/>
      <c r="I102" s="15"/>
      <c r="J102" s="121"/>
      <c r="K102" s="15"/>
      <c r="L102" s="121"/>
      <c r="M102" s="15"/>
      <c r="N102" s="121"/>
      <c r="O102" s="209">
        <f t="shared" si="3"/>
        <v>0</v>
      </c>
      <c r="P102" s="122"/>
      <c r="Q102" s="40"/>
      <c r="R102" s="123"/>
      <c r="S102" s="15"/>
      <c r="T102" s="121"/>
      <c r="U102" s="15"/>
      <c r="V102" s="121"/>
      <c r="W102" s="15"/>
      <c r="X102" s="122"/>
      <c r="Y102" s="40"/>
      <c r="Z102" s="123"/>
      <c r="AA102" s="15"/>
      <c r="AB102" s="121"/>
      <c r="AC102" s="15"/>
      <c r="AD102" s="121"/>
      <c r="AE102" s="15"/>
      <c r="AF102" s="122"/>
      <c r="AG102" s="40"/>
      <c r="AH102" s="123"/>
      <c r="AI102" s="209">
        <f t="shared" si="4"/>
        <v>0</v>
      </c>
      <c r="AJ102" s="121"/>
      <c r="AK102" s="209">
        <f t="shared" si="5"/>
        <v>0</v>
      </c>
      <c r="AL102" s="121"/>
      <c r="AM102" s="209">
        <f>M102-W102+AE102</f>
        <v>0</v>
      </c>
      <c r="AN102" s="122"/>
      <c r="AO102" s="40"/>
      <c r="AP102" s="123"/>
      <c r="AQ102" s="15"/>
      <c r="AR102" s="122"/>
      <c r="AS102" s="40"/>
      <c r="AT102" s="123"/>
      <c r="AU102" s="209">
        <f t="shared" si="32"/>
        <v>0</v>
      </c>
      <c r="AV102" s="121"/>
      <c r="AW102" s="209">
        <f t="shared" si="33"/>
        <v>0</v>
      </c>
      <c r="AX102" s="121"/>
      <c r="AY102" s="209">
        <f t="shared" si="8"/>
        <v>0</v>
      </c>
      <c r="AZ102" s="121"/>
      <c r="BA102" s="209">
        <f>(SUM(AI102,AK102,AM102)-AQ102)</f>
        <v>0</v>
      </c>
      <c r="BB102" s="119"/>
      <c r="BD102" s="120"/>
      <c r="BE102" s="13">
        <v>0</v>
      </c>
      <c r="BF102" s="124"/>
      <c r="BG102" s="13">
        <v>0</v>
      </c>
      <c r="BH102" s="124"/>
      <c r="BI102" s="13">
        <v>0</v>
      </c>
      <c r="BJ102" s="125"/>
      <c r="BK102" s="126"/>
      <c r="BL102" s="127"/>
      <c r="BM102" s="210">
        <f>$BE102*$I102</f>
        <v>0</v>
      </c>
      <c r="BN102" s="124"/>
      <c r="BO102" s="210">
        <f>$BG102*$K102</f>
        <v>0</v>
      </c>
      <c r="BP102" s="124"/>
      <c r="BQ102" s="210">
        <f>$BI102*$M102</f>
        <v>0</v>
      </c>
      <c r="BR102" s="119"/>
      <c r="BS102" s="46"/>
      <c r="BT102" s="120"/>
      <c r="CD102" s="159"/>
      <c r="CE102" s="46"/>
      <c r="CF102" s="130"/>
      <c r="CG102" s="18"/>
      <c r="CH102" s="18"/>
      <c r="CI102" s="18"/>
      <c r="CJ102" s="18"/>
      <c r="CK102" s="18"/>
      <c r="CL102" s="18"/>
      <c r="CM102" s="18"/>
      <c r="CO102" s="120"/>
      <c r="CP102" s="119"/>
      <c r="CQ102" s="46"/>
      <c r="CR102" s="130"/>
      <c r="CS102" s="209">
        <f t="shared" si="40"/>
        <v>0</v>
      </c>
      <c r="CT102" s="213">
        <f t="shared" si="40"/>
        <v>0</v>
      </c>
      <c r="CU102" s="209">
        <f t="shared" si="41"/>
        <v>0</v>
      </c>
      <c r="CV102" s="213">
        <f t="shared" si="41"/>
        <v>0</v>
      </c>
      <c r="CW102" s="214">
        <f t="shared" si="42"/>
        <v>0</v>
      </c>
      <c r="CX102" s="215">
        <f t="shared" si="42"/>
        <v>0</v>
      </c>
      <c r="CY102" s="141"/>
      <c r="CZ102" s="252"/>
      <c r="DA102" s="133"/>
      <c r="DB102" s="209">
        <f t="shared" si="34"/>
        <v>0</v>
      </c>
      <c r="DC102" s="131"/>
      <c r="DD102" s="209">
        <f t="shared" si="35"/>
        <v>0</v>
      </c>
      <c r="DE102" s="131"/>
      <c r="DF102" s="209">
        <f t="shared" si="36"/>
        <v>0</v>
      </c>
      <c r="DG102" s="134"/>
      <c r="DH102" s="40"/>
      <c r="DI102" s="130"/>
      <c r="DJ102" s="217">
        <f t="shared" si="37"/>
        <v>0</v>
      </c>
      <c r="DK102" s="135"/>
      <c r="DL102" s="217">
        <f t="shared" si="39"/>
        <v>0</v>
      </c>
      <c r="DM102" s="135"/>
      <c r="DN102" s="217">
        <f t="shared" si="38"/>
        <v>0</v>
      </c>
      <c r="DO102" s="136"/>
      <c r="DP102" s="267" t="str">
        <f t="shared" si="30"/>
        <v/>
      </c>
      <c r="DQ102" s="267" t="str">
        <f t="shared" si="31"/>
        <v/>
      </c>
      <c r="DR102" s="126"/>
      <c r="DS102" s="126"/>
      <c r="DT102" s="220">
        <f>SUM(DJ102:DN102)-SUM(BM102:BQ102)</f>
        <v>0</v>
      </c>
    </row>
    <row r="103" spans="1:124" ht="5.15" customHeight="1" x14ac:dyDescent="0.35">
      <c r="A103" s="115"/>
      <c r="B103" s="32"/>
      <c r="C103" s="273"/>
      <c r="D103" s="32"/>
      <c r="E103" s="32"/>
      <c r="F103" s="36"/>
      <c r="H103" s="29"/>
      <c r="I103" s="139"/>
      <c r="J103" s="139"/>
      <c r="K103" s="139"/>
      <c r="L103" s="139"/>
      <c r="M103" s="139"/>
      <c r="N103" s="139"/>
      <c r="O103" s="121"/>
      <c r="P103" s="140"/>
      <c r="Q103" s="141"/>
      <c r="R103" s="142"/>
      <c r="S103" s="139"/>
      <c r="T103" s="139"/>
      <c r="U103" s="139"/>
      <c r="V103" s="139"/>
      <c r="W103" s="139"/>
      <c r="X103" s="140"/>
      <c r="Y103" s="141"/>
      <c r="Z103" s="142"/>
      <c r="AA103" s="139"/>
      <c r="AB103" s="139"/>
      <c r="AC103" s="139"/>
      <c r="AD103" s="139"/>
      <c r="AE103" s="139"/>
      <c r="AF103" s="140"/>
      <c r="AG103" s="141"/>
      <c r="AH103" s="142"/>
      <c r="AI103" s="121"/>
      <c r="AJ103" s="139"/>
      <c r="AK103" s="121"/>
      <c r="AL103" s="139"/>
      <c r="AM103" s="121"/>
      <c r="AN103" s="140"/>
      <c r="AO103" s="141"/>
      <c r="AP103" s="142"/>
      <c r="AQ103" s="139"/>
      <c r="AR103" s="140"/>
      <c r="AS103" s="141"/>
      <c r="AT103" s="142"/>
      <c r="AU103" s="121"/>
      <c r="AV103" s="139"/>
      <c r="AW103" s="121"/>
      <c r="AX103" s="139"/>
      <c r="AY103" s="121"/>
      <c r="AZ103" s="139"/>
      <c r="BA103" s="121"/>
      <c r="BB103" s="36"/>
      <c r="BD103" s="29"/>
      <c r="BE103" s="143"/>
      <c r="BF103" s="143"/>
      <c r="BG103" s="143"/>
      <c r="BH103" s="143"/>
      <c r="BI103" s="143"/>
      <c r="BJ103" s="144"/>
      <c r="BK103" s="145"/>
      <c r="BL103" s="146"/>
      <c r="BM103" s="124"/>
      <c r="BN103" s="143"/>
      <c r="BO103" s="124"/>
      <c r="BP103" s="143"/>
      <c r="BQ103" s="124"/>
      <c r="BR103" s="36"/>
      <c r="BS103" s="32"/>
      <c r="BT103" s="29"/>
      <c r="CD103" s="75"/>
      <c r="CE103" s="32"/>
      <c r="CF103" s="74"/>
      <c r="CO103" s="29"/>
      <c r="CP103" s="36"/>
      <c r="CQ103" s="32"/>
      <c r="CR103" s="74"/>
      <c r="CS103" s="149"/>
      <c r="CT103" s="149"/>
      <c r="CU103" s="149"/>
      <c r="CV103" s="149"/>
      <c r="CW103" s="149"/>
      <c r="CX103" s="134"/>
      <c r="CY103" s="141"/>
      <c r="CZ103" s="252"/>
      <c r="DA103" s="151"/>
      <c r="DB103" s="149"/>
      <c r="DC103" s="149"/>
      <c r="DD103" s="149"/>
      <c r="DE103" s="149"/>
      <c r="DF103" s="149"/>
      <c r="DG103" s="134"/>
      <c r="DH103" s="40"/>
      <c r="DI103" s="74"/>
      <c r="DJ103" s="152"/>
      <c r="DK103" s="152"/>
      <c r="DL103" s="152"/>
      <c r="DM103" s="152"/>
      <c r="DN103" s="152"/>
      <c r="DO103" s="136"/>
      <c r="DP103" s="267" t="str">
        <f t="shared" si="30"/>
        <v/>
      </c>
      <c r="DQ103" s="267" t="str">
        <f t="shared" si="31"/>
        <v/>
      </c>
      <c r="DR103" s="145"/>
      <c r="DS103" s="145"/>
      <c r="DT103" s="253"/>
    </row>
    <row r="104" spans="1:124" s="92" customFormat="1" x14ac:dyDescent="0.35">
      <c r="A104" s="118"/>
      <c r="B104" s="46"/>
      <c r="C104" s="243" t="str">
        <f>IF(E104="","",C102+1)</f>
        <v/>
      </c>
      <c r="D104" s="46"/>
      <c r="E104" s="4"/>
      <c r="F104" s="119"/>
      <c r="H104" s="120"/>
      <c r="I104" s="15"/>
      <c r="J104" s="121"/>
      <c r="K104" s="15"/>
      <c r="L104" s="121"/>
      <c r="M104" s="15"/>
      <c r="N104" s="121"/>
      <c r="O104" s="209">
        <f t="shared" si="3"/>
        <v>0</v>
      </c>
      <c r="P104" s="122"/>
      <c r="Q104" s="40"/>
      <c r="R104" s="123"/>
      <c r="S104" s="15"/>
      <c r="T104" s="121"/>
      <c r="U104" s="15"/>
      <c r="V104" s="121"/>
      <c r="W104" s="15"/>
      <c r="X104" s="122"/>
      <c r="Y104" s="40"/>
      <c r="Z104" s="123"/>
      <c r="AA104" s="15"/>
      <c r="AB104" s="121"/>
      <c r="AC104" s="15"/>
      <c r="AD104" s="121"/>
      <c r="AE104" s="15"/>
      <c r="AF104" s="122"/>
      <c r="AG104" s="40"/>
      <c r="AH104" s="123"/>
      <c r="AI104" s="209">
        <f t="shared" si="4"/>
        <v>0</v>
      </c>
      <c r="AJ104" s="121"/>
      <c r="AK104" s="209">
        <f t="shared" si="5"/>
        <v>0</v>
      </c>
      <c r="AL104" s="121"/>
      <c r="AM104" s="209">
        <f>M104-W104+AE104</f>
        <v>0</v>
      </c>
      <c r="AN104" s="122"/>
      <c r="AO104" s="40"/>
      <c r="AP104" s="123"/>
      <c r="AQ104" s="15"/>
      <c r="AR104" s="122"/>
      <c r="AS104" s="40"/>
      <c r="AT104" s="123"/>
      <c r="AU104" s="209">
        <f t="shared" si="32"/>
        <v>0</v>
      </c>
      <c r="AV104" s="121"/>
      <c r="AW104" s="209">
        <f t="shared" si="33"/>
        <v>0</v>
      </c>
      <c r="AX104" s="121"/>
      <c r="AY104" s="209">
        <f t="shared" si="8"/>
        <v>0</v>
      </c>
      <c r="AZ104" s="121"/>
      <c r="BA104" s="209">
        <f>(SUM(AI104,AK104,AM104)-AQ104)</f>
        <v>0</v>
      </c>
      <c r="BB104" s="119"/>
      <c r="BD104" s="120"/>
      <c r="BE104" s="13">
        <v>0</v>
      </c>
      <c r="BF104" s="124"/>
      <c r="BG104" s="13">
        <v>0</v>
      </c>
      <c r="BH104" s="124"/>
      <c r="BI104" s="13">
        <v>0</v>
      </c>
      <c r="BJ104" s="125"/>
      <c r="BK104" s="126"/>
      <c r="BL104" s="127"/>
      <c r="BM104" s="210">
        <f>$BE104*$I104</f>
        <v>0</v>
      </c>
      <c r="BN104" s="124"/>
      <c r="BO104" s="210">
        <f>$BG104*$K104</f>
        <v>0</v>
      </c>
      <c r="BP104" s="124"/>
      <c r="BQ104" s="210">
        <f>$BI104*$M104</f>
        <v>0</v>
      </c>
      <c r="BR104" s="119"/>
      <c r="BS104" s="46"/>
      <c r="BT104" s="120"/>
      <c r="CD104" s="159"/>
      <c r="CE104" s="46"/>
      <c r="CF104" s="130"/>
      <c r="CG104" s="18"/>
      <c r="CH104" s="18"/>
      <c r="CI104" s="18"/>
      <c r="CJ104" s="18"/>
      <c r="CK104" s="18"/>
      <c r="CL104" s="18"/>
      <c r="CM104" s="18"/>
      <c r="CO104" s="120"/>
      <c r="CP104" s="119"/>
      <c r="CQ104" s="46"/>
      <c r="CR104" s="130"/>
      <c r="CS104" s="209">
        <f t="shared" si="40"/>
        <v>0</v>
      </c>
      <c r="CT104" s="213">
        <f t="shared" si="40"/>
        <v>0</v>
      </c>
      <c r="CU104" s="209">
        <f t="shared" si="41"/>
        <v>0</v>
      </c>
      <c r="CV104" s="213">
        <f t="shared" si="41"/>
        <v>0</v>
      </c>
      <c r="CW104" s="214">
        <f t="shared" si="42"/>
        <v>0</v>
      </c>
      <c r="CX104" s="215">
        <f t="shared" si="42"/>
        <v>0</v>
      </c>
      <c r="CY104" s="141"/>
      <c r="CZ104" s="252"/>
      <c r="DA104" s="133"/>
      <c r="DB104" s="209">
        <f t="shared" si="34"/>
        <v>0</v>
      </c>
      <c r="DC104" s="131"/>
      <c r="DD104" s="209">
        <f t="shared" si="35"/>
        <v>0</v>
      </c>
      <c r="DE104" s="131"/>
      <c r="DF104" s="209">
        <f t="shared" si="36"/>
        <v>0</v>
      </c>
      <c r="DG104" s="134"/>
      <c r="DH104" s="40"/>
      <c r="DI104" s="130"/>
      <c r="DJ104" s="217">
        <f t="shared" si="37"/>
        <v>0</v>
      </c>
      <c r="DK104" s="135"/>
      <c r="DL104" s="217">
        <f t="shared" si="39"/>
        <v>0</v>
      </c>
      <c r="DM104" s="135"/>
      <c r="DN104" s="217">
        <f t="shared" si="38"/>
        <v>0</v>
      </c>
      <c r="DO104" s="136"/>
      <c r="DP104" s="267" t="str">
        <f t="shared" si="30"/>
        <v/>
      </c>
      <c r="DQ104" s="267" t="str">
        <f t="shared" si="31"/>
        <v/>
      </c>
      <c r="DR104" s="126"/>
      <c r="DS104" s="126"/>
      <c r="DT104" s="220">
        <f>SUM(DJ104:DN104)-SUM(BM104:BQ104)</f>
        <v>0</v>
      </c>
    </row>
    <row r="105" spans="1:124" ht="5.15" customHeight="1" x14ac:dyDescent="0.35">
      <c r="A105" s="115"/>
      <c r="B105" s="32"/>
      <c r="C105" s="273"/>
      <c r="D105" s="32"/>
      <c r="E105" s="32"/>
      <c r="F105" s="36"/>
      <c r="H105" s="29"/>
      <c r="I105" s="139"/>
      <c r="J105" s="139"/>
      <c r="K105" s="139"/>
      <c r="L105" s="139"/>
      <c r="M105" s="139"/>
      <c r="N105" s="139"/>
      <c r="O105" s="121"/>
      <c r="P105" s="140"/>
      <c r="Q105" s="141"/>
      <c r="R105" s="142"/>
      <c r="S105" s="139"/>
      <c r="T105" s="139"/>
      <c r="U105" s="139"/>
      <c r="V105" s="139"/>
      <c r="W105" s="139"/>
      <c r="X105" s="140"/>
      <c r="Y105" s="141"/>
      <c r="Z105" s="142"/>
      <c r="AA105" s="139"/>
      <c r="AB105" s="139"/>
      <c r="AC105" s="139"/>
      <c r="AD105" s="139"/>
      <c r="AE105" s="139"/>
      <c r="AF105" s="140"/>
      <c r="AG105" s="141"/>
      <c r="AH105" s="142"/>
      <c r="AI105" s="121"/>
      <c r="AJ105" s="139"/>
      <c r="AK105" s="121"/>
      <c r="AL105" s="139"/>
      <c r="AM105" s="121"/>
      <c r="AN105" s="140"/>
      <c r="AO105" s="141"/>
      <c r="AP105" s="142"/>
      <c r="AQ105" s="139"/>
      <c r="AR105" s="140"/>
      <c r="AS105" s="141"/>
      <c r="AT105" s="142"/>
      <c r="AU105" s="121"/>
      <c r="AV105" s="139"/>
      <c r="AW105" s="121"/>
      <c r="AX105" s="139"/>
      <c r="AY105" s="121"/>
      <c r="AZ105" s="139"/>
      <c r="BA105" s="121"/>
      <c r="BB105" s="36"/>
      <c r="BD105" s="29"/>
      <c r="BE105" s="143"/>
      <c r="BF105" s="143"/>
      <c r="BG105" s="143"/>
      <c r="BH105" s="143"/>
      <c r="BI105" s="143"/>
      <c r="BJ105" s="144"/>
      <c r="BK105" s="145"/>
      <c r="BL105" s="146"/>
      <c r="BM105" s="124"/>
      <c r="BN105" s="143"/>
      <c r="BO105" s="124"/>
      <c r="BP105" s="143"/>
      <c r="BQ105" s="124"/>
      <c r="BR105" s="36"/>
      <c r="BS105" s="32"/>
      <c r="BT105" s="29"/>
      <c r="CD105" s="75"/>
      <c r="CE105" s="32"/>
      <c r="CF105" s="74"/>
      <c r="CO105" s="29"/>
      <c r="CP105" s="36"/>
      <c r="CQ105" s="32"/>
      <c r="CR105" s="74"/>
      <c r="CS105" s="149"/>
      <c r="CT105" s="149"/>
      <c r="CU105" s="149"/>
      <c r="CV105" s="149"/>
      <c r="CW105" s="149"/>
      <c r="CX105" s="134"/>
      <c r="CY105" s="141"/>
      <c r="CZ105" s="252"/>
      <c r="DA105" s="151"/>
      <c r="DB105" s="149"/>
      <c r="DC105" s="149"/>
      <c r="DD105" s="149"/>
      <c r="DE105" s="149"/>
      <c r="DF105" s="149"/>
      <c r="DG105" s="134"/>
      <c r="DH105" s="40"/>
      <c r="DI105" s="74"/>
      <c r="DJ105" s="152"/>
      <c r="DK105" s="152"/>
      <c r="DL105" s="152"/>
      <c r="DM105" s="152"/>
      <c r="DN105" s="152"/>
      <c r="DO105" s="136"/>
      <c r="DP105" s="267" t="str">
        <f t="shared" si="30"/>
        <v/>
      </c>
      <c r="DQ105" s="267" t="str">
        <f t="shared" si="31"/>
        <v/>
      </c>
      <c r="DR105" s="145"/>
      <c r="DS105" s="145"/>
      <c r="DT105" s="253"/>
    </row>
    <row r="106" spans="1:124" s="92" customFormat="1" x14ac:dyDescent="0.35">
      <c r="A106" s="118"/>
      <c r="B106" s="46"/>
      <c r="C106" s="243" t="str">
        <f>IF(E106="","",C104+1)</f>
        <v/>
      </c>
      <c r="D106" s="46"/>
      <c r="E106" s="4"/>
      <c r="F106" s="119"/>
      <c r="H106" s="120"/>
      <c r="I106" s="15"/>
      <c r="J106" s="121"/>
      <c r="K106" s="15"/>
      <c r="L106" s="121"/>
      <c r="M106" s="15"/>
      <c r="N106" s="121"/>
      <c r="O106" s="209">
        <f t="shared" si="3"/>
        <v>0</v>
      </c>
      <c r="P106" s="122"/>
      <c r="Q106" s="40"/>
      <c r="R106" s="123"/>
      <c r="S106" s="15"/>
      <c r="T106" s="121"/>
      <c r="U106" s="15"/>
      <c r="V106" s="121"/>
      <c r="W106" s="15"/>
      <c r="X106" s="122"/>
      <c r="Y106" s="40"/>
      <c r="Z106" s="123"/>
      <c r="AA106" s="15"/>
      <c r="AB106" s="121"/>
      <c r="AC106" s="15"/>
      <c r="AD106" s="121"/>
      <c r="AE106" s="15"/>
      <c r="AF106" s="122"/>
      <c r="AG106" s="40"/>
      <c r="AH106" s="123"/>
      <c r="AI106" s="209">
        <f t="shared" si="4"/>
        <v>0</v>
      </c>
      <c r="AJ106" s="121"/>
      <c r="AK106" s="209">
        <f t="shared" si="5"/>
        <v>0</v>
      </c>
      <c r="AL106" s="121"/>
      <c r="AM106" s="209">
        <f>M106-W106+AE106</f>
        <v>0</v>
      </c>
      <c r="AN106" s="122"/>
      <c r="AO106" s="40"/>
      <c r="AP106" s="123"/>
      <c r="AQ106" s="15"/>
      <c r="AR106" s="122"/>
      <c r="AS106" s="40"/>
      <c r="AT106" s="123"/>
      <c r="AU106" s="209">
        <f t="shared" si="32"/>
        <v>0</v>
      </c>
      <c r="AV106" s="121"/>
      <c r="AW106" s="209">
        <f t="shared" si="33"/>
        <v>0</v>
      </c>
      <c r="AX106" s="121"/>
      <c r="AY106" s="209">
        <f t="shared" si="8"/>
        <v>0</v>
      </c>
      <c r="AZ106" s="121"/>
      <c r="BA106" s="209">
        <f>(SUM(AI106,AK106,AM106)-AQ106)</f>
        <v>0</v>
      </c>
      <c r="BB106" s="119"/>
      <c r="BD106" s="120"/>
      <c r="BE106" s="13">
        <v>0</v>
      </c>
      <c r="BF106" s="124"/>
      <c r="BG106" s="13">
        <v>0</v>
      </c>
      <c r="BH106" s="124"/>
      <c r="BI106" s="13">
        <v>0</v>
      </c>
      <c r="BJ106" s="125"/>
      <c r="BK106" s="126"/>
      <c r="BL106" s="127"/>
      <c r="BM106" s="210">
        <f>$BE106*$I106</f>
        <v>0</v>
      </c>
      <c r="BN106" s="124"/>
      <c r="BO106" s="210">
        <f>$BG106*$K106</f>
        <v>0</v>
      </c>
      <c r="BP106" s="124"/>
      <c r="BQ106" s="210">
        <f>$BI106*$M106</f>
        <v>0</v>
      </c>
      <c r="BR106" s="119"/>
      <c r="BS106" s="46"/>
      <c r="BT106" s="120"/>
      <c r="CD106" s="159"/>
      <c r="CE106" s="46"/>
      <c r="CF106" s="130"/>
      <c r="CG106" s="18"/>
      <c r="CH106" s="18"/>
      <c r="CI106" s="18"/>
      <c r="CJ106" s="18"/>
      <c r="CK106" s="18"/>
      <c r="CL106" s="18"/>
      <c r="CM106" s="18"/>
      <c r="CO106" s="120"/>
      <c r="CP106" s="119"/>
      <c r="CQ106" s="46"/>
      <c r="CR106" s="130"/>
      <c r="CS106" s="209">
        <f t="shared" si="40"/>
        <v>0</v>
      </c>
      <c r="CT106" s="213">
        <f t="shared" si="40"/>
        <v>0</v>
      </c>
      <c r="CU106" s="209">
        <f t="shared" si="41"/>
        <v>0</v>
      </c>
      <c r="CV106" s="213">
        <f t="shared" si="41"/>
        <v>0</v>
      </c>
      <c r="CW106" s="214">
        <f t="shared" si="42"/>
        <v>0</v>
      </c>
      <c r="CX106" s="215">
        <f t="shared" si="42"/>
        <v>0</v>
      </c>
      <c r="CY106" s="141"/>
      <c r="CZ106" s="252"/>
      <c r="DA106" s="133"/>
      <c r="DB106" s="209">
        <f t="shared" si="34"/>
        <v>0</v>
      </c>
      <c r="DC106" s="131"/>
      <c r="DD106" s="209">
        <f t="shared" si="35"/>
        <v>0</v>
      </c>
      <c r="DE106" s="131"/>
      <c r="DF106" s="209">
        <f t="shared" si="36"/>
        <v>0</v>
      </c>
      <c r="DG106" s="134"/>
      <c r="DH106" s="40"/>
      <c r="DI106" s="130"/>
      <c r="DJ106" s="217">
        <f t="shared" si="37"/>
        <v>0</v>
      </c>
      <c r="DK106" s="135"/>
      <c r="DL106" s="217">
        <f t="shared" si="39"/>
        <v>0</v>
      </c>
      <c r="DM106" s="135"/>
      <c r="DN106" s="217">
        <f t="shared" si="38"/>
        <v>0</v>
      </c>
      <c r="DO106" s="136"/>
      <c r="DP106" s="267" t="str">
        <f t="shared" si="30"/>
        <v/>
      </c>
      <c r="DQ106" s="267" t="str">
        <f t="shared" si="31"/>
        <v/>
      </c>
      <c r="DR106" s="126"/>
      <c r="DS106" s="126"/>
      <c r="DT106" s="220">
        <f>SUM(DJ106:DN106)-SUM(BM106:BQ106)</f>
        <v>0</v>
      </c>
    </row>
    <row r="107" spans="1:124" ht="5.15" customHeight="1" x14ac:dyDescent="0.35">
      <c r="A107" s="115"/>
      <c r="B107" s="32"/>
      <c r="C107" s="273"/>
      <c r="D107" s="32"/>
      <c r="E107" s="32"/>
      <c r="F107" s="36"/>
      <c r="H107" s="29"/>
      <c r="I107" s="139"/>
      <c r="J107" s="139"/>
      <c r="K107" s="139"/>
      <c r="L107" s="139"/>
      <c r="M107" s="139"/>
      <c r="N107" s="139"/>
      <c r="O107" s="121"/>
      <c r="P107" s="140"/>
      <c r="Q107" s="141"/>
      <c r="R107" s="142"/>
      <c r="S107" s="139"/>
      <c r="T107" s="139"/>
      <c r="U107" s="139"/>
      <c r="V107" s="139"/>
      <c r="W107" s="139"/>
      <c r="X107" s="140"/>
      <c r="Y107" s="141"/>
      <c r="Z107" s="142"/>
      <c r="AA107" s="139"/>
      <c r="AB107" s="139"/>
      <c r="AC107" s="139"/>
      <c r="AD107" s="139"/>
      <c r="AE107" s="139"/>
      <c r="AF107" s="140"/>
      <c r="AG107" s="141"/>
      <c r="AH107" s="142"/>
      <c r="AI107" s="121"/>
      <c r="AJ107" s="139"/>
      <c r="AK107" s="121"/>
      <c r="AL107" s="139"/>
      <c r="AM107" s="121"/>
      <c r="AN107" s="140"/>
      <c r="AO107" s="141"/>
      <c r="AP107" s="142"/>
      <c r="AQ107" s="139"/>
      <c r="AR107" s="140"/>
      <c r="AS107" s="141"/>
      <c r="AT107" s="142"/>
      <c r="AU107" s="121"/>
      <c r="AV107" s="139"/>
      <c r="AW107" s="121"/>
      <c r="AX107" s="139"/>
      <c r="AY107" s="121"/>
      <c r="AZ107" s="139"/>
      <c r="BA107" s="121"/>
      <c r="BB107" s="36"/>
      <c r="BD107" s="29"/>
      <c r="BE107" s="143"/>
      <c r="BF107" s="143"/>
      <c r="BG107" s="143"/>
      <c r="BH107" s="143"/>
      <c r="BI107" s="143"/>
      <c r="BJ107" s="144"/>
      <c r="BK107" s="145"/>
      <c r="BL107" s="146"/>
      <c r="BM107" s="124"/>
      <c r="BN107" s="143"/>
      <c r="BO107" s="124"/>
      <c r="BP107" s="143"/>
      <c r="BQ107" s="124"/>
      <c r="BR107" s="36"/>
      <c r="BS107" s="32"/>
      <c r="BT107" s="29"/>
      <c r="CD107" s="75"/>
      <c r="CE107" s="32"/>
      <c r="CF107" s="74"/>
      <c r="CO107" s="29"/>
      <c r="CP107" s="36"/>
      <c r="CQ107" s="32"/>
      <c r="CR107" s="74"/>
      <c r="CS107" s="149"/>
      <c r="CT107" s="149"/>
      <c r="CU107" s="149"/>
      <c r="CV107" s="149"/>
      <c r="CW107" s="149"/>
      <c r="CX107" s="134"/>
      <c r="CY107" s="141"/>
      <c r="CZ107" s="252"/>
      <c r="DA107" s="151"/>
      <c r="DB107" s="149"/>
      <c r="DC107" s="149"/>
      <c r="DD107" s="149"/>
      <c r="DE107" s="149"/>
      <c r="DF107" s="149"/>
      <c r="DG107" s="134"/>
      <c r="DH107" s="40"/>
      <c r="DI107" s="74"/>
      <c r="DJ107" s="152"/>
      <c r="DK107" s="152"/>
      <c r="DL107" s="152"/>
      <c r="DM107" s="152"/>
      <c r="DN107" s="152"/>
      <c r="DO107" s="136"/>
      <c r="DP107" s="267" t="str">
        <f t="shared" si="30"/>
        <v/>
      </c>
      <c r="DQ107" s="267" t="str">
        <f t="shared" si="31"/>
        <v/>
      </c>
      <c r="DR107" s="145"/>
      <c r="DS107" s="145"/>
      <c r="DT107" s="253"/>
    </row>
    <row r="108" spans="1:124" s="92" customFormat="1" x14ac:dyDescent="0.35">
      <c r="A108" s="118"/>
      <c r="B108" s="46"/>
      <c r="C108" s="243" t="str">
        <f>IF(E108="","",C106+1)</f>
        <v/>
      </c>
      <c r="D108" s="46"/>
      <c r="E108" s="4"/>
      <c r="F108" s="119"/>
      <c r="H108" s="120"/>
      <c r="I108" s="15"/>
      <c r="J108" s="121"/>
      <c r="K108" s="15"/>
      <c r="L108" s="121"/>
      <c r="M108" s="15"/>
      <c r="N108" s="121"/>
      <c r="O108" s="209">
        <f t="shared" si="3"/>
        <v>0</v>
      </c>
      <c r="P108" s="122"/>
      <c r="Q108" s="40"/>
      <c r="R108" s="123"/>
      <c r="S108" s="15"/>
      <c r="T108" s="121"/>
      <c r="U108" s="15"/>
      <c r="V108" s="121"/>
      <c r="W108" s="15"/>
      <c r="X108" s="122"/>
      <c r="Y108" s="40"/>
      <c r="Z108" s="123"/>
      <c r="AA108" s="15"/>
      <c r="AB108" s="121"/>
      <c r="AC108" s="15"/>
      <c r="AD108" s="121"/>
      <c r="AE108" s="15"/>
      <c r="AF108" s="122"/>
      <c r="AG108" s="40"/>
      <c r="AH108" s="123"/>
      <c r="AI108" s="209">
        <f t="shared" si="4"/>
        <v>0</v>
      </c>
      <c r="AJ108" s="121"/>
      <c r="AK108" s="209">
        <f t="shared" si="5"/>
        <v>0</v>
      </c>
      <c r="AL108" s="121"/>
      <c r="AM108" s="209">
        <f>M108-W108+AE108</f>
        <v>0</v>
      </c>
      <c r="AN108" s="122"/>
      <c r="AO108" s="40"/>
      <c r="AP108" s="123"/>
      <c r="AQ108" s="15"/>
      <c r="AR108" s="122"/>
      <c r="AS108" s="40"/>
      <c r="AT108" s="123"/>
      <c r="AU108" s="209">
        <f t="shared" si="32"/>
        <v>0</v>
      </c>
      <c r="AV108" s="121"/>
      <c r="AW108" s="209">
        <f t="shared" si="33"/>
        <v>0</v>
      </c>
      <c r="AX108" s="121"/>
      <c r="AY108" s="209">
        <f t="shared" si="8"/>
        <v>0</v>
      </c>
      <c r="AZ108" s="121"/>
      <c r="BA108" s="209">
        <f>(SUM(AI108,AK108,AM108)-AQ108)</f>
        <v>0</v>
      </c>
      <c r="BB108" s="119"/>
      <c r="BD108" s="120"/>
      <c r="BE108" s="13">
        <v>0</v>
      </c>
      <c r="BF108" s="124"/>
      <c r="BG108" s="13">
        <v>0</v>
      </c>
      <c r="BH108" s="124"/>
      <c r="BI108" s="13">
        <v>0</v>
      </c>
      <c r="BJ108" s="125"/>
      <c r="BK108" s="126"/>
      <c r="BL108" s="127"/>
      <c r="BM108" s="210">
        <f>$BE108*$I108</f>
        <v>0</v>
      </c>
      <c r="BN108" s="124"/>
      <c r="BO108" s="210">
        <f>$BG108*$K108</f>
        <v>0</v>
      </c>
      <c r="BP108" s="124"/>
      <c r="BQ108" s="210">
        <f>$BI108*$M108</f>
        <v>0</v>
      </c>
      <c r="BR108" s="119"/>
      <c r="BS108" s="46"/>
      <c r="BT108" s="120"/>
      <c r="CD108" s="159"/>
      <c r="CE108" s="46"/>
      <c r="CF108" s="130"/>
      <c r="CG108" s="18"/>
      <c r="CH108" s="18"/>
      <c r="CI108" s="18"/>
      <c r="CJ108" s="18"/>
      <c r="CK108" s="18"/>
      <c r="CL108" s="18"/>
      <c r="CM108" s="18"/>
      <c r="CO108" s="120"/>
      <c r="CP108" s="119"/>
      <c r="CQ108" s="46"/>
      <c r="CR108" s="130"/>
      <c r="CS108" s="209">
        <f t="shared" si="40"/>
        <v>0</v>
      </c>
      <c r="CT108" s="213">
        <f t="shared" si="40"/>
        <v>0</v>
      </c>
      <c r="CU108" s="209">
        <f t="shared" si="41"/>
        <v>0</v>
      </c>
      <c r="CV108" s="213">
        <f t="shared" si="41"/>
        <v>0</v>
      </c>
      <c r="CW108" s="214">
        <f t="shared" si="42"/>
        <v>0</v>
      </c>
      <c r="CX108" s="215">
        <f t="shared" si="42"/>
        <v>0</v>
      </c>
      <c r="CY108" s="141"/>
      <c r="CZ108" s="252"/>
      <c r="DA108" s="133"/>
      <c r="DB108" s="209">
        <f t="shared" si="34"/>
        <v>0</v>
      </c>
      <c r="DC108" s="131"/>
      <c r="DD108" s="209">
        <f t="shared" si="35"/>
        <v>0</v>
      </c>
      <c r="DE108" s="131"/>
      <c r="DF108" s="209">
        <f t="shared" si="36"/>
        <v>0</v>
      </c>
      <c r="DG108" s="134"/>
      <c r="DH108" s="40"/>
      <c r="DI108" s="130"/>
      <c r="DJ108" s="217">
        <f t="shared" si="37"/>
        <v>0</v>
      </c>
      <c r="DK108" s="135"/>
      <c r="DL108" s="217">
        <f t="shared" si="39"/>
        <v>0</v>
      </c>
      <c r="DM108" s="135"/>
      <c r="DN108" s="217">
        <f t="shared" si="38"/>
        <v>0</v>
      </c>
      <c r="DO108" s="136"/>
      <c r="DP108" s="267" t="str">
        <f t="shared" si="30"/>
        <v/>
      </c>
      <c r="DQ108" s="267" t="str">
        <f t="shared" si="31"/>
        <v/>
      </c>
      <c r="DR108" s="126"/>
      <c r="DS108" s="126"/>
      <c r="DT108" s="220">
        <f>SUM(DJ108:DN108)-SUM(BM108:BQ108)</f>
        <v>0</v>
      </c>
    </row>
    <row r="109" spans="1:124" ht="5.15" customHeight="1" x14ac:dyDescent="0.35">
      <c r="A109" s="115"/>
      <c r="B109" s="32"/>
      <c r="C109" s="273"/>
      <c r="D109" s="32"/>
      <c r="E109" s="32"/>
      <c r="F109" s="36"/>
      <c r="H109" s="29"/>
      <c r="I109" s="139"/>
      <c r="J109" s="139"/>
      <c r="K109" s="139"/>
      <c r="L109" s="139"/>
      <c r="M109" s="139"/>
      <c r="N109" s="139"/>
      <c r="O109" s="121"/>
      <c r="P109" s="140"/>
      <c r="Q109" s="141"/>
      <c r="R109" s="142"/>
      <c r="S109" s="139"/>
      <c r="T109" s="139"/>
      <c r="U109" s="139"/>
      <c r="V109" s="139"/>
      <c r="W109" s="139"/>
      <c r="X109" s="140"/>
      <c r="Y109" s="141"/>
      <c r="Z109" s="142"/>
      <c r="AA109" s="139"/>
      <c r="AB109" s="139"/>
      <c r="AC109" s="139"/>
      <c r="AD109" s="139"/>
      <c r="AE109" s="139"/>
      <c r="AF109" s="140"/>
      <c r="AG109" s="141"/>
      <c r="AH109" s="142"/>
      <c r="AI109" s="121"/>
      <c r="AJ109" s="139"/>
      <c r="AK109" s="121"/>
      <c r="AL109" s="139"/>
      <c r="AM109" s="121"/>
      <c r="AN109" s="140"/>
      <c r="AO109" s="141"/>
      <c r="AP109" s="142"/>
      <c r="AQ109" s="139"/>
      <c r="AR109" s="140"/>
      <c r="AS109" s="141"/>
      <c r="AT109" s="142"/>
      <c r="AU109" s="121"/>
      <c r="AV109" s="139"/>
      <c r="AW109" s="121"/>
      <c r="AX109" s="139"/>
      <c r="AY109" s="121"/>
      <c r="AZ109" s="139"/>
      <c r="BA109" s="121"/>
      <c r="BB109" s="36"/>
      <c r="BD109" s="29"/>
      <c r="BE109" s="143"/>
      <c r="BF109" s="143"/>
      <c r="BG109" s="143"/>
      <c r="BH109" s="143"/>
      <c r="BI109" s="143"/>
      <c r="BJ109" s="144"/>
      <c r="BK109" s="145"/>
      <c r="BL109" s="146"/>
      <c r="BM109" s="124"/>
      <c r="BN109" s="143"/>
      <c r="BO109" s="124"/>
      <c r="BP109" s="143"/>
      <c r="BQ109" s="124"/>
      <c r="BR109" s="36"/>
      <c r="BS109" s="32"/>
      <c r="BT109" s="29"/>
      <c r="CD109" s="75"/>
      <c r="CE109" s="32"/>
      <c r="CF109" s="74"/>
      <c r="CO109" s="29"/>
      <c r="CP109" s="36"/>
      <c r="CQ109" s="32"/>
      <c r="CR109" s="74"/>
      <c r="CS109" s="149"/>
      <c r="CT109" s="149"/>
      <c r="CU109" s="149"/>
      <c r="CV109" s="149"/>
      <c r="CW109" s="149"/>
      <c r="CX109" s="134"/>
      <c r="CY109" s="141"/>
      <c r="CZ109" s="252"/>
      <c r="DA109" s="151"/>
      <c r="DB109" s="149"/>
      <c r="DC109" s="149"/>
      <c r="DD109" s="149"/>
      <c r="DE109" s="149"/>
      <c r="DF109" s="149"/>
      <c r="DG109" s="134"/>
      <c r="DH109" s="40"/>
      <c r="DI109" s="74"/>
      <c r="DJ109" s="152"/>
      <c r="DK109" s="152"/>
      <c r="DL109" s="152"/>
      <c r="DM109" s="152"/>
      <c r="DN109" s="152"/>
      <c r="DO109" s="136"/>
      <c r="DP109" s="267" t="str">
        <f t="shared" si="30"/>
        <v/>
      </c>
      <c r="DQ109" s="267" t="str">
        <f t="shared" si="31"/>
        <v/>
      </c>
      <c r="DR109" s="145"/>
      <c r="DS109" s="145"/>
      <c r="DT109" s="253"/>
    </row>
    <row r="110" spans="1:124" s="92" customFormat="1" x14ac:dyDescent="0.35">
      <c r="A110" s="118"/>
      <c r="B110" s="46"/>
      <c r="C110" s="243" t="str">
        <f>IF(E110="","",C108+1)</f>
        <v/>
      </c>
      <c r="D110" s="46"/>
      <c r="E110" s="4"/>
      <c r="F110" s="119"/>
      <c r="H110" s="120"/>
      <c r="I110" s="15"/>
      <c r="J110" s="121"/>
      <c r="K110" s="15"/>
      <c r="L110" s="121"/>
      <c r="M110" s="15"/>
      <c r="N110" s="121"/>
      <c r="O110" s="209">
        <f t="shared" si="3"/>
        <v>0</v>
      </c>
      <c r="P110" s="122"/>
      <c r="Q110" s="40"/>
      <c r="R110" s="123"/>
      <c r="S110" s="15"/>
      <c r="T110" s="121"/>
      <c r="U110" s="15"/>
      <c r="V110" s="121"/>
      <c r="W110" s="15"/>
      <c r="X110" s="122"/>
      <c r="Y110" s="40"/>
      <c r="Z110" s="123"/>
      <c r="AA110" s="15"/>
      <c r="AB110" s="121"/>
      <c r="AC110" s="15"/>
      <c r="AD110" s="121"/>
      <c r="AE110" s="15"/>
      <c r="AF110" s="122"/>
      <c r="AG110" s="40"/>
      <c r="AH110" s="123"/>
      <c r="AI110" s="209">
        <f t="shared" si="4"/>
        <v>0</v>
      </c>
      <c r="AJ110" s="121"/>
      <c r="AK110" s="209">
        <f t="shared" si="5"/>
        <v>0</v>
      </c>
      <c r="AL110" s="121"/>
      <c r="AM110" s="209">
        <f>M110-W110+AE110</f>
        <v>0</v>
      </c>
      <c r="AN110" s="122"/>
      <c r="AO110" s="40"/>
      <c r="AP110" s="123"/>
      <c r="AQ110" s="15"/>
      <c r="AR110" s="122"/>
      <c r="AS110" s="40"/>
      <c r="AT110" s="123"/>
      <c r="AU110" s="209">
        <f t="shared" si="32"/>
        <v>0</v>
      </c>
      <c r="AV110" s="121"/>
      <c r="AW110" s="209">
        <f t="shared" si="33"/>
        <v>0</v>
      </c>
      <c r="AX110" s="121"/>
      <c r="AY110" s="209">
        <f t="shared" si="8"/>
        <v>0</v>
      </c>
      <c r="AZ110" s="121"/>
      <c r="BA110" s="209">
        <f>(SUM(AI110,AK110,AM110)-AQ110)</f>
        <v>0</v>
      </c>
      <c r="BB110" s="119"/>
      <c r="BD110" s="120"/>
      <c r="BE110" s="13">
        <v>0</v>
      </c>
      <c r="BF110" s="124"/>
      <c r="BG110" s="13">
        <v>0</v>
      </c>
      <c r="BH110" s="124"/>
      <c r="BI110" s="13">
        <v>0</v>
      </c>
      <c r="BJ110" s="125"/>
      <c r="BK110" s="126"/>
      <c r="BL110" s="127"/>
      <c r="BM110" s="210">
        <f>$BE110*$I110</f>
        <v>0</v>
      </c>
      <c r="BN110" s="124"/>
      <c r="BO110" s="210">
        <f>$BG110*$K110</f>
        <v>0</v>
      </c>
      <c r="BP110" s="124"/>
      <c r="BQ110" s="210">
        <f>$BI110*$M110</f>
        <v>0</v>
      </c>
      <c r="BR110" s="119"/>
      <c r="BS110" s="46"/>
      <c r="BT110" s="120"/>
      <c r="CD110" s="159"/>
      <c r="CE110" s="46"/>
      <c r="CF110" s="130"/>
      <c r="CG110" s="18"/>
      <c r="CH110" s="18"/>
      <c r="CI110" s="18"/>
      <c r="CJ110" s="18"/>
      <c r="CK110" s="18"/>
      <c r="CL110" s="18"/>
      <c r="CM110" s="18"/>
      <c r="CO110" s="120"/>
      <c r="CP110" s="119"/>
      <c r="CQ110" s="46"/>
      <c r="CR110" s="130"/>
      <c r="CS110" s="209">
        <f t="shared" si="40"/>
        <v>0</v>
      </c>
      <c r="CT110" s="213">
        <f t="shared" si="40"/>
        <v>0</v>
      </c>
      <c r="CU110" s="209">
        <f t="shared" si="41"/>
        <v>0</v>
      </c>
      <c r="CV110" s="213">
        <f t="shared" si="41"/>
        <v>0</v>
      </c>
      <c r="CW110" s="214">
        <f t="shared" si="42"/>
        <v>0</v>
      </c>
      <c r="CX110" s="215">
        <f t="shared" si="42"/>
        <v>0</v>
      </c>
      <c r="CY110" s="141"/>
      <c r="CZ110" s="252"/>
      <c r="DA110" s="133"/>
      <c r="DB110" s="209">
        <f t="shared" si="34"/>
        <v>0</v>
      </c>
      <c r="DC110" s="131"/>
      <c r="DD110" s="209">
        <f t="shared" si="35"/>
        <v>0</v>
      </c>
      <c r="DE110" s="131"/>
      <c r="DF110" s="209">
        <f t="shared" si="36"/>
        <v>0</v>
      </c>
      <c r="DG110" s="134"/>
      <c r="DH110" s="40"/>
      <c r="DI110" s="130"/>
      <c r="DJ110" s="217">
        <f t="shared" si="37"/>
        <v>0</v>
      </c>
      <c r="DK110" s="135"/>
      <c r="DL110" s="217">
        <f t="shared" si="39"/>
        <v>0</v>
      </c>
      <c r="DM110" s="135"/>
      <c r="DN110" s="217">
        <f t="shared" si="38"/>
        <v>0</v>
      </c>
      <c r="DO110" s="136"/>
      <c r="DP110" s="267" t="str">
        <f t="shared" si="30"/>
        <v/>
      </c>
      <c r="DQ110" s="267" t="str">
        <f t="shared" si="31"/>
        <v/>
      </c>
      <c r="DR110" s="126"/>
      <c r="DS110" s="126"/>
      <c r="DT110" s="220">
        <f>SUM(DJ110:DN110)-SUM(BM110:BQ110)</f>
        <v>0</v>
      </c>
    </row>
    <row r="111" spans="1:124" ht="5.15" customHeight="1" x14ac:dyDescent="0.35">
      <c r="A111" s="115"/>
      <c r="B111" s="32"/>
      <c r="C111" s="273"/>
      <c r="D111" s="32"/>
      <c r="E111" s="32"/>
      <c r="F111" s="36"/>
      <c r="H111" s="29"/>
      <c r="I111" s="139"/>
      <c r="J111" s="139"/>
      <c r="K111" s="139"/>
      <c r="L111" s="139"/>
      <c r="M111" s="139"/>
      <c r="N111" s="139"/>
      <c r="O111" s="121"/>
      <c r="P111" s="140"/>
      <c r="Q111" s="141"/>
      <c r="R111" s="142"/>
      <c r="S111" s="139"/>
      <c r="T111" s="139"/>
      <c r="U111" s="139"/>
      <c r="V111" s="139"/>
      <c r="W111" s="139"/>
      <c r="X111" s="140"/>
      <c r="Y111" s="141"/>
      <c r="Z111" s="142"/>
      <c r="AA111" s="139"/>
      <c r="AB111" s="139"/>
      <c r="AC111" s="139"/>
      <c r="AD111" s="139"/>
      <c r="AE111" s="139"/>
      <c r="AF111" s="140"/>
      <c r="AG111" s="141"/>
      <c r="AH111" s="142"/>
      <c r="AI111" s="121"/>
      <c r="AJ111" s="139"/>
      <c r="AK111" s="121"/>
      <c r="AL111" s="139"/>
      <c r="AM111" s="121"/>
      <c r="AN111" s="140"/>
      <c r="AO111" s="141"/>
      <c r="AP111" s="142"/>
      <c r="AQ111" s="139"/>
      <c r="AR111" s="140"/>
      <c r="AS111" s="141"/>
      <c r="AT111" s="142"/>
      <c r="AU111" s="121"/>
      <c r="AV111" s="139"/>
      <c r="AW111" s="121"/>
      <c r="AX111" s="139"/>
      <c r="AY111" s="121"/>
      <c r="AZ111" s="139"/>
      <c r="BA111" s="121"/>
      <c r="BB111" s="36"/>
      <c r="BD111" s="29"/>
      <c r="BE111" s="143"/>
      <c r="BF111" s="143"/>
      <c r="BG111" s="143"/>
      <c r="BH111" s="143"/>
      <c r="BI111" s="143"/>
      <c r="BJ111" s="144"/>
      <c r="BK111" s="145"/>
      <c r="BL111" s="146"/>
      <c r="BM111" s="124"/>
      <c r="BN111" s="143"/>
      <c r="BO111" s="124"/>
      <c r="BP111" s="143"/>
      <c r="BQ111" s="124"/>
      <c r="BR111" s="36"/>
      <c r="BS111" s="32"/>
      <c r="BT111" s="29"/>
      <c r="CD111" s="75"/>
      <c r="CE111" s="32"/>
      <c r="CF111" s="74"/>
      <c r="CO111" s="29"/>
      <c r="CP111" s="36"/>
      <c r="CQ111" s="32"/>
      <c r="CR111" s="74"/>
      <c r="CS111" s="149"/>
      <c r="CT111" s="149"/>
      <c r="CU111" s="149"/>
      <c r="CV111" s="149"/>
      <c r="CW111" s="149"/>
      <c r="CX111" s="134"/>
      <c r="CY111" s="141"/>
      <c r="CZ111" s="252"/>
      <c r="DA111" s="151"/>
      <c r="DB111" s="149"/>
      <c r="DC111" s="149"/>
      <c r="DD111" s="149"/>
      <c r="DE111" s="149"/>
      <c r="DF111" s="149"/>
      <c r="DG111" s="134"/>
      <c r="DH111" s="40"/>
      <c r="DI111" s="74"/>
      <c r="DJ111" s="152"/>
      <c r="DK111" s="152"/>
      <c r="DL111" s="152"/>
      <c r="DM111" s="152"/>
      <c r="DN111" s="152"/>
      <c r="DO111" s="136"/>
      <c r="DP111" s="267" t="str">
        <f t="shared" si="30"/>
        <v/>
      </c>
      <c r="DQ111" s="267" t="str">
        <f t="shared" si="31"/>
        <v/>
      </c>
      <c r="DR111" s="145"/>
      <c r="DS111" s="145"/>
      <c r="DT111" s="253"/>
    </row>
    <row r="112" spans="1:124" s="92" customFormat="1" x14ac:dyDescent="0.35">
      <c r="A112" s="118"/>
      <c r="B112" s="46"/>
      <c r="C112" s="243" t="str">
        <f>IF(E112="","",C110+1)</f>
        <v/>
      </c>
      <c r="D112" s="46"/>
      <c r="E112" s="4"/>
      <c r="F112" s="119"/>
      <c r="H112" s="120"/>
      <c r="I112" s="15"/>
      <c r="J112" s="121"/>
      <c r="K112" s="15"/>
      <c r="L112" s="121"/>
      <c r="M112" s="15"/>
      <c r="N112" s="121"/>
      <c r="O112" s="209">
        <f t="shared" si="3"/>
        <v>0</v>
      </c>
      <c r="P112" s="122"/>
      <c r="Q112" s="40"/>
      <c r="R112" s="123"/>
      <c r="S112" s="15"/>
      <c r="T112" s="121"/>
      <c r="U112" s="15"/>
      <c r="V112" s="121"/>
      <c r="W112" s="15"/>
      <c r="X112" s="122"/>
      <c r="Y112" s="40"/>
      <c r="Z112" s="123"/>
      <c r="AA112" s="15"/>
      <c r="AB112" s="121"/>
      <c r="AC112" s="15"/>
      <c r="AD112" s="121"/>
      <c r="AE112" s="15"/>
      <c r="AF112" s="122"/>
      <c r="AG112" s="40"/>
      <c r="AH112" s="123"/>
      <c r="AI112" s="209">
        <f t="shared" si="4"/>
        <v>0</v>
      </c>
      <c r="AJ112" s="121"/>
      <c r="AK112" s="209">
        <f t="shared" si="5"/>
        <v>0</v>
      </c>
      <c r="AL112" s="121"/>
      <c r="AM112" s="209">
        <f>M112-W112+AE112</f>
        <v>0</v>
      </c>
      <c r="AN112" s="122"/>
      <c r="AO112" s="40"/>
      <c r="AP112" s="123"/>
      <c r="AQ112" s="15"/>
      <c r="AR112" s="122"/>
      <c r="AS112" s="40"/>
      <c r="AT112" s="123"/>
      <c r="AU112" s="209">
        <f t="shared" si="32"/>
        <v>0</v>
      </c>
      <c r="AV112" s="121"/>
      <c r="AW112" s="209">
        <f t="shared" si="33"/>
        <v>0</v>
      </c>
      <c r="AX112" s="121"/>
      <c r="AY112" s="209">
        <f t="shared" si="8"/>
        <v>0</v>
      </c>
      <c r="AZ112" s="121"/>
      <c r="BA112" s="209">
        <f>(SUM(AI112,AK112,AM112)-AQ112)</f>
        <v>0</v>
      </c>
      <c r="BB112" s="119"/>
      <c r="BD112" s="120"/>
      <c r="BE112" s="13">
        <v>0</v>
      </c>
      <c r="BF112" s="124"/>
      <c r="BG112" s="13">
        <v>0</v>
      </c>
      <c r="BH112" s="124"/>
      <c r="BI112" s="13">
        <v>0</v>
      </c>
      <c r="BJ112" s="125"/>
      <c r="BK112" s="126"/>
      <c r="BL112" s="127"/>
      <c r="BM112" s="210">
        <f>$BE112*$I112</f>
        <v>0</v>
      </c>
      <c r="BN112" s="124"/>
      <c r="BO112" s="210">
        <f>$BG112*$K112</f>
        <v>0</v>
      </c>
      <c r="BP112" s="124"/>
      <c r="BQ112" s="210">
        <f>$BI112*$M112</f>
        <v>0</v>
      </c>
      <c r="BR112" s="119"/>
      <c r="BS112" s="46"/>
      <c r="BT112" s="120"/>
      <c r="CD112" s="159"/>
      <c r="CE112" s="46"/>
      <c r="CF112" s="130"/>
      <c r="CG112" s="18"/>
      <c r="CH112" s="18"/>
      <c r="CI112" s="18"/>
      <c r="CJ112" s="18"/>
      <c r="CK112" s="18"/>
      <c r="CL112" s="18"/>
      <c r="CM112" s="18"/>
      <c r="CO112" s="120"/>
      <c r="CP112" s="119"/>
      <c r="CQ112" s="46"/>
      <c r="CR112" s="130"/>
      <c r="CS112" s="209">
        <f t="shared" si="40"/>
        <v>0</v>
      </c>
      <c r="CT112" s="213">
        <f t="shared" si="40"/>
        <v>0</v>
      </c>
      <c r="CU112" s="209">
        <f t="shared" si="41"/>
        <v>0</v>
      </c>
      <c r="CV112" s="213">
        <f t="shared" si="41"/>
        <v>0</v>
      </c>
      <c r="CW112" s="214">
        <f t="shared" si="42"/>
        <v>0</v>
      </c>
      <c r="CX112" s="215">
        <f t="shared" si="42"/>
        <v>0</v>
      </c>
      <c r="CY112" s="141"/>
      <c r="CZ112" s="252"/>
      <c r="DA112" s="133"/>
      <c r="DB112" s="209">
        <f t="shared" si="34"/>
        <v>0</v>
      </c>
      <c r="DC112" s="131"/>
      <c r="DD112" s="209">
        <f t="shared" si="35"/>
        <v>0</v>
      </c>
      <c r="DE112" s="131"/>
      <c r="DF112" s="209">
        <f t="shared" si="36"/>
        <v>0</v>
      </c>
      <c r="DG112" s="134"/>
      <c r="DH112" s="40"/>
      <c r="DI112" s="130"/>
      <c r="DJ112" s="217">
        <f t="shared" si="37"/>
        <v>0</v>
      </c>
      <c r="DK112" s="135"/>
      <c r="DL112" s="217">
        <f t="shared" si="39"/>
        <v>0</v>
      </c>
      <c r="DM112" s="135"/>
      <c r="DN112" s="217">
        <f t="shared" si="38"/>
        <v>0</v>
      </c>
      <c r="DO112" s="136"/>
      <c r="DP112" s="267" t="str">
        <f t="shared" si="30"/>
        <v/>
      </c>
      <c r="DQ112" s="267" t="str">
        <f t="shared" si="31"/>
        <v/>
      </c>
      <c r="DR112" s="126"/>
      <c r="DS112" s="126"/>
      <c r="DT112" s="220">
        <f>SUM(DJ112:DN112)-SUM(BM112:BQ112)</f>
        <v>0</v>
      </c>
    </row>
    <row r="113" spans="1:124" ht="5.15" customHeight="1" x14ac:dyDescent="0.35">
      <c r="A113" s="115"/>
      <c r="B113" s="32"/>
      <c r="C113" s="273"/>
      <c r="D113" s="32"/>
      <c r="E113" s="32"/>
      <c r="F113" s="36"/>
      <c r="H113" s="29"/>
      <c r="I113" s="139"/>
      <c r="J113" s="139"/>
      <c r="K113" s="139"/>
      <c r="L113" s="139"/>
      <c r="M113" s="139"/>
      <c r="N113" s="139"/>
      <c r="O113" s="121"/>
      <c r="P113" s="140"/>
      <c r="Q113" s="141"/>
      <c r="R113" s="142"/>
      <c r="S113" s="139"/>
      <c r="T113" s="139"/>
      <c r="U113" s="139"/>
      <c r="V113" s="139"/>
      <c r="W113" s="139"/>
      <c r="X113" s="140"/>
      <c r="Y113" s="141"/>
      <c r="Z113" s="142"/>
      <c r="AA113" s="139"/>
      <c r="AB113" s="139"/>
      <c r="AC113" s="139"/>
      <c r="AD113" s="139"/>
      <c r="AE113" s="139"/>
      <c r="AF113" s="140"/>
      <c r="AG113" s="141"/>
      <c r="AH113" s="142"/>
      <c r="AI113" s="121"/>
      <c r="AJ113" s="139"/>
      <c r="AK113" s="121"/>
      <c r="AL113" s="139"/>
      <c r="AM113" s="121"/>
      <c r="AN113" s="140"/>
      <c r="AO113" s="141"/>
      <c r="AP113" s="142"/>
      <c r="AQ113" s="139"/>
      <c r="AR113" s="140"/>
      <c r="AS113" s="141"/>
      <c r="AT113" s="142"/>
      <c r="AU113" s="121"/>
      <c r="AV113" s="139"/>
      <c r="AW113" s="121"/>
      <c r="AX113" s="139"/>
      <c r="AY113" s="121"/>
      <c r="AZ113" s="139"/>
      <c r="BA113" s="121"/>
      <c r="BB113" s="36"/>
      <c r="BD113" s="29"/>
      <c r="BE113" s="143"/>
      <c r="BF113" s="143"/>
      <c r="BG113" s="143"/>
      <c r="BH113" s="143"/>
      <c r="BI113" s="143"/>
      <c r="BJ113" s="144"/>
      <c r="BK113" s="145"/>
      <c r="BL113" s="146"/>
      <c r="BM113" s="124"/>
      <c r="BN113" s="143"/>
      <c r="BO113" s="124"/>
      <c r="BP113" s="143"/>
      <c r="BQ113" s="124"/>
      <c r="BR113" s="36"/>
      <c r="BS113" s="32"/>
      <c r="BT113" s="74"/>
      <c r="BW113" s="174"/>
      <c r="BX113" s="174"/>
      <c r="BY113" s="174"/>
      <c r="BZ113" s="174"/>
      <c r="CA113" s="174"/>
      <c r="CB113" s="174"/>
      <c r="CC113" s="174"/>
      <c r="CD113" s="162"/>
      <c r="CE113" s="32"/>
      <c r="CF113" s="74"/>
      <c r="CO113" s="29"/>
      <c r="CP113" s="36"/>
      <c r="CQ113" s="32"/>
      <c r="CR113" s="74"/>
      <c r="CS113" s="149"/>
      <c r="CT113" s="149"/>
      <c r="CU113" s="149"/>
      <c r="CV113" s="149"/>
      <c r="CW113" s="149"/>
      <c r="CX113" s="134"/>
      <c r="CY113" s="141"/>
      <c r="CZ113" s="252"/>
      <c r="DA113" s="151"/>
      <c r="DB113" s="149"/>
      <c r="DC113" s="149"/>
      <c r="DD113" s="149"/>
      <c r="DE113" s="149"/>
      <c r="DF113" s="149"/>
      <c r="DG113" s="134"/>
      <c r="DH113" s="40"/>
      <c r="DI113" s="74"/>
      <c r="DJ113" s="152"/>
      <c r="DK113" s="152"/>
      <c r="DL113" s="152"/>
      <c r="DM113" s="152"/>
      <c r="DN113" s="152"/>
      <c r="DO113" s="136"/>
      <c r="DP113" s="267" t="str">
        <f t="shared" si="30"/>
        <v/>
      </c>
      <c r="DQ113" s="267" t="str">
        <f t="shared" si="31"/>
        <v/>
      </c>
      <c r="DR113" s="145"/>
      <c r="DS113" s="145"/>
      <c r="DT113" s="253"/>
    </row>
    <row r="114" spans="1:124" s="92" customFormat="1" ht="15" customHeight="1" x14ac:dyDescent="0.35">
      <c r="A114" s="118"/>
      <c r="B114" s="46"/>
      <c r="C114" s="243" t="str">
        <f>IF(E114="","",C112+1)</f>
        <v/>
      </c>
      <c r="D114" s="46"/>
      <c r="E114" s="4"/>
      <c r="F114" s="119"/>
      <c r="H114" s="120"/>
      <c r="I114" s="15"/>
      <c r="J114" s="121"/>
      <c r="K114" s="15"/>
      <c r="L114" s="121"/>
      <c r="M114" s="15"/>
      <c r="N114" s="121"/>
      <c r="O114" s="209">
        <f t="shared" si="3"/>
        <v>0</v>
      </c>
      <c r="P114" s="122"/>
      <c r="Q114" s="40"/>
      <c r="R114" s="123"/>
      <c r="S114" s="15"/>
      <c r="T114" s="121"/>
      <c r="U114" s="15"/>
      <c r="V114" s="121"/>
      <c r="W114" s="15"/>
      <c r="X114" s="122"/>
      <c r="Y114" s="40"/>
      <c r="Z114" s="123"/>
      <c r="AA114" s="15"/>
      <c r="AB114" s="121"/>
      <c r="AC114" s="15"/>
      <c r="AD114" s="121"/>
      <c r="AE114" s="15"/>
      <c r="AF114" s="122"/>
      <c r="AG114" s="40"/>
      <c r="AH114" s="123"/>
      <c r="AI114" s="209">
        <f t="shared" si="4"/>
        <v>0</v>
      </c>
      <c r="AJ114" s="121"/>
      <c r="AK114" s="209">
        <f t="shared" si="5"/>
        <v>0</v>
      </c>
      <c r="AL114" s="121"/>
      <c r="AM114" s="209">
        <f>M114-W114+AE114</f>
        <v>0</v>
      </c>
      <c r="AN114" s="122"/>
      <c r="AO114" s="40"/>
      <c r="AP114" s="123"/>
      <c r="AQ114" s="15"/>
      <c r="AR114" s="122"/>
      <c r="AS114" s="40"/>
      <c r="AT114" s="123"/>
      <c r="AU114" s="209">
        <f t="shared" si="32"/>
        <v>0</v>
      </c>
      <c r="AV114" s="121"/>
      <c r="AW114" s="209">
        <f t="shared" si="33"/>
        <v>0</v>
      </c>
      <c r="AX114" s="121"/>
      <c r="AY114" s="209">
        <f t="shared" si="8"/>
        <v>0</v>
      </c>
      <c r="AZ114" s="121"/>
      <c r="BA114" s="209">
        <f>(SUM(AI114,AK114,AM114)-AQ114)</f>
        <v>0</v>
      </c>
      <c r="BB114" s="119"/>
      <c r="BD114" s="120"/>
      <c r="BE114" s="13">
        <v>0</v>
      </c>
      <c r="BF114" s="124"/>
      <c r="BG114" s="13">
        <v>0</v>
      </c>
      <c r="BH114" s="124"/>
      <c r="BI114" s="13">
        <v>0</v>
      </c>
      <c r="BJ114" s="125"/>
      <c r="BK114" s="126"/>
      <c r="BL114" s="127"/>
      <c r="BM114" s="210">
        <f>$BE114*$I114</f>
        <v>0</v>
      </c>
      <c r="BN114" s="124"/>
      <c r="BO114" s="210">
        <f>$BG114*$K114</f>
        <v>0</v>
      </c>
      <c r="BP114" s="124"/>
      <c r="BQ114" s="210">
        <f>$BI114*$M114</f>
        <v>0</v>
      </c>
      <c r="BR114" s="119"/>
      <c r="BS114" s="46"/>
      <c r="BT114" s="130"/>
      <c r="BU114" s="175"/>
      <c r="BV114" s="175"/>
      <c r="BW114" s="174"/>
      <c r="BX114" s="174"/>
      <c r="BY114" s="174"/>
      <c r="BZ114" s="174"/>
      <c r="CA114" s="174"/>
      <c r="CB114" s="174"/>
      <c r="CC114" s="174"/>
      <c r="CD114" s="162"/>
      <c r="CE114" s="46"/>
      <c r="CF114" s="130"/>
      <c r="CG114" s="18"/>
      <c r="CH114" s="18"/>
      <c r="CI114" s="18"/>
      <c r="CJ114" s="18"/>
      <c r="CK114" s="18"/>
      <c r="CL114" s="18"/>
      <c r="CM114" s="18"/>
      <c r="CO114" s="120"/>
      <c r="CP114" s="119"/>
      <c r="CQ114" s="46"/>
      <c r="CR114" s="130"/>
      <c r="CS114" s="209">
        <f t="shared" si="40"/>
        <v>0</v>
      </c>
      <c r="CT114" s="213">
        <f t="shared" si="40"/>
        <v>0</v>
      </c>
      <c r="CU114" s="209">
        <f t="shared" si="41"/>
        <v>0</v>
      </c>
      <c r="CV114" s="213">
        <f t="shared" si="41"/>
        <v>0</v>
      </c>
      <c r="CW114" s="214">
        <f t="shared" si="42"/>
        <v>0</v>
      </c>
      <c r="CX114" s="215">
        <f t="shared" si="42"/>
        <v>0</v>
      </c>
      <c r="CY114" s="141"/>
      <c r="CZ114" s="252"/>
      <c r="DA114" s="133"/>
      <c r="DB114" s="209">
        <f t="shared" si="34"/>
        <v>0</v>
      </c>
      <c r="DC114" s="131"/>
      <c r="DD114" s="209">
        <f t="shared" si="35"/>
        <v>0</v>
      </c>
      <c r="DE114" s="131"/>
      <c r="DF114" s="209">
        <f t="shared" si="36"/>
        <v>0</v>
      </c>
      <c r="DG114" s="134"/>
      <c r="DH114" s="40"/>
      <c r="DI114" s="130"/>
      <c r="DJ114" s="217">
        <f t="shared" si="37"/>
        <v>0</v>
      </c>
      <c r="DK114" s="135"/>
      <c r="DL114" s="217">
        <f t="shared" si="39"/>
        <v>0</v>
      </c>
      <c r="DM114" s="135"/>
      <c r="DN114" s="217">
        <f t="shared" si="38"/>
        <v>0</v>
      </c>
      <c r="DO114" s="136"/>
      <c r="DP114" s="267" t="str">
        <f t="shared" ref="DP114:DP145" si="43">IF(O114&gt;0,(DJ114+DL114+DN114),"")</f>
        <v/>
      </c>
      <c r="DQ114" s="267" t="str">
        <f t="shared" ref="DQ114:DQ145" si="44">IF(O114&gt;0,(DP114-(BM114+BO114+BQ114)),"")</f>
        <v/>
      </c>
      <c r="DR114" s="126"/>
      <c r="DS114" s="126"/>
      <c r="DT114" s="220">
        <f>SUM(DJ114:DN114)-SUM(BM114:BQ114)</f>
        <v>0</v>
      </c>
    </row>
    <row r="115" spans="1:124" ht="5.15" customHeight="1" x14ac:dyDescent="0.35">
      <c r="A115" s="115"/>
      <c r="B115" s="32"/>
      <c r="C115" s="273"/>
      <c r="D115" s="32"/>
      <c r="E115" s="32"/>
      <c r="F115" s="36"/>
      <c r="H115" s="29"/>
      <c r="I115" s="139"/>
      <c r="J115" s="139"/>
      <c r="K115" s="139"/>
      <c r="L115" s="139"/>
      <c r="M115" s="139"/>
      <c r="N115" s="139"/>
      <c r="O115" s="121"/>
      <c r="P115" s="140"/>
      <c r="Q115" s="141"/>
      <c r="R115" s="142"/>
      <c r="S115" s="139"/>
      <c r="T115" s="139"/>
      <c r="U115" s="139"/>
      <c r="V115" s="139"/>
      <c r="W115" s="139"/>
      <c r="X115" s="140"/>
      <c r="Y115" s="141"/>
      <c r="Z115" s="142"/>
      <c r="AA115" s="139"/>
      <c r="AB115" s="139"/>
      <c r="AC115" s="139"/>
      <c r="AD115" s="139"/>
      <c r="AE115" s="139"/>
      <c r="AF115" s="140"/>
      <c r="AG115" s="141"/>
      <c r="AH115" s="142"/>
      <c r="AI115" s="121"/>
      <c r="AJ115" s="139"/>
      <c r="AK115" s="121"/>
      <c r="AL115" s="139"/>
      <c r="AM115" s="121"/>
      <c r="AN115" s="140"/>
      <c r="AO115" s="141"/>
      <c r="AP115" s="142"/>
      <c r="AQ115" s="139"/>
      <c r="AR115" s="140"/>
      <c r="AS115" s="141"/>
      <c r="AT115" s="142"/>
      <c r="AU115" s="121"/>
      <c r="AV115" s="139"/>
      <c r="AW115" s="121"/>
      <c r="AX115" s="139"/>
      <c r="AY115" s="121"/>
      <c r="AZ115" s="139"/>
      <c r="BA115" s="121"/>
      <c r="BB115" s="36"/>
      <c r="BD115" s="29"/>
      <c r="BE115" s="143"/>
      <c r="BF115" s="143"/>
      <c r="BG115" s="143"/>
      <c r="BH115" s="143"/>
      <c r="BI115" s="143"/>
      <c r="BJ115" s="144"/>
      <c r="BK115" s="145"/>
      <c r="BL115" s="146"/>
      <c r="BM115" s="124"/>
      <c r="BN115" s="143"/>
      <c r="BO115" s="124"/>
      <c r="BP115" s="143"/>
      <c r="BQ115" s="124"/>
      <c r="BR115" s="36"/>
      <c r="BS115" s="32"/>
      <c r="BT115" s="74"/>
      <c r="BW115" s="174"/>
      <c r="BX115" s="174"/>
      <c r="BY115" s="174"/>
      <c r="BZ115" s="174"/>
      <c r="CA115" s="174"/>
      <c r="CB115" s="174"/>
      <c r="CC115" s="174"/>
      <c r="CD115" s="162"/>
      <c r="CE115" s="32"/>
      <c r="CF115" s="74"/>
      <c r="CO115" s="29"/>
      <c r="CP115" s="36"/>
      <c r="CQ115" s="32"/>
      <c r="CR115" s="74"/>
      <c r="CS115" s="149"/>
      <c r="CT115" s="149"/>
      <c r="CU115" s="149"/>
      <c r="CV115" s="149"/>
      <c r="CW115" s="149"/>
      <c r="CX115" s="134"/>
      <c r="CY115" s="141"/>
      <c r="CZ115" s="252"/>
      <c r="DA115" s="151"/>
      <c r="DB115" s="149"/>
      <c r="DC115" s="149"/>
      <c r="DD115" s="149"/>
      <c r="DE115" s="149"/>
      <c r="DF115" s="149"/>
      <c r="DG115" s="134"/>
      <c r="DH115" s="40"/>
      <c r="DI115" s="74"/>
      <c r="DJ115" s="152"/>
      <c r="DK115" s="152"/>
      <c r="DL115" s="152"/>
      <c r="DM115" s="152"/>
      <c r="DN115" s="152"/>
      <c r="DO115" s="136"/>
      <c r="DP115" s="267" t="str">
        <f t="shared" si="43"/>
        <v/>
      </c>
      <c r="DQ115" s="267" t="str">
        <f t="shared" si="44"/>
        <v/>
      </c>
      <c r="DR115" s="145"/>
      <c r="DS115" s="145"/>
      <c r="DT115" s="253"/>
    </row>
    <row r="116" spans="1:124" s="92" customFormat="1" x14ac:dyDescent="0.35">
      <c r="A116" s="118"/>
      <c r="B116" s="46"/>
      <c r="C116" s="243" t="str">
        <f>IF(E116="","",C114+1)</f>
        <v/>
      </c>
      <c r="D116" s="46"/>
      <c r="E116" s="4"/>
      <c r="F116" s="119"/>
      <c r="H116" s="120"/>
      <c r="I116" s="15"/>
      <c r="J116" s="121"/>
      <c r="K116" s="15"/>
      <c r="L116" s="121"/>
      <c r="M116" s="15"/>
      <c r="N116" s="121"/>
      <c r="O116" s="209">
        <f t="shared" si="3"/>
        <v>0</v>
      </c>
      <c r="P116" s="122"/>
      <c r="Q116" s="40"/>
      <c r="R116" s="123"/>
      <c r="S116" s="15"/>
      <c r="T116" s="121"/>
      <c r="U116" s="15"/>
      <c r="V116" s="121"/>
      <c r="W116" s="15"/>
      <c r="X116" s="122"/>
      <c r="Y116" s="40"/>
      <c r="Z116" s="123"/>
      <c r="AA116" s="15"/>
      <c r="AB116" s="121"/>
      <c r="AC116" s="15"/>
      <c r="AD116" s="121"/>
      <c r="AE116" s="15"/>
      <c r="AF116" s="122"/>
      <c r="AG116" s="40"/>
      <c r="AH116" s="123"/>
      <c r="AI116" s="209">
        <f t="shared" si="4"/>
        <v>0</v>
      </c>
      <c r="AJ116" s="121"/>
      <c r="AK116" s="209">
        <f t="shared" si="5"/>
        <v>0</v>
      </c>
      <c r="AL116" s="121"/>
      <c r="AM116" s="209">
        <f>M116-W116+AE116</f>
        <v>0</v>
      </c>
      <c r="AN116" s="122"/>
      <c r="AO116" s="40"/>
      <c r="AP116" s="123"/>
      <c r="AQ116" s="15"/>
      <c r="AR116" s="122"/>
      <c r="AS116" s="40"/>
      <c r="AT116" s="123"/>
      <c r="AU116" s="209">
        <f t="shared" si="32"/>
        <v>0</v>
      </c>
      <c r="AV116" s="121"/>
      <c r="AW116" s="209">
        <f t="shared" si="33"/>
        <v>0</v>
      </c>
      <c r="AX116" s="121"/>
      <c r="AY116" s="209">
        <f t="shared" si="8"/>
        <v>0</v>
      </c>
      <c r="AZ116" s="121"/>
      <c r="BA116" s="209">
        <f>(SUM(AI116,AK116,AM116)-AQ116)</f>
        <v>0</v>
      </c>
      <c r="BB116" s="119"/>
      <c r="BD116" s="120"/>
      <c r="BE116" s="13">
        <v>0</v>
      </c>
      <c r="BF116" s="124"/>
      <c r="BG116" s="13">
        <v>0</v>
      </c>
      <c r="BH116" s="124"/>
      <c r="BI116" s="13">
        <v>0</v>
      </c>
      <c r="BJ116" s="125"/>
      <c r="BK116" s="126"/>
      <c r="BL116" s="127"/>
      <c r="BM116" s="210">
        <f>$BE116*$I116</f>
        <v>0</v>
      </c>
      <c r="BN116" s="124"/>
      <c r="BO116" s="210">
        <f>$BG116*$K116</f>
        <v>0</v>
      </c>
      <c r="BP116" s="124"/>
      <c r="BQ116" s="210">
        <f>$BI116*$M116</f>
        <v>0</v>
      </c>
      <c r="BR116" s="119"/>
      <c r="BS116" s="46"/>
      <c r="BT116" s="130"/>
      <c r="BU116" s="175"/>
      <c r="BV116" s="175"/>
      <c r="BW116" s="174"/>
      <c r="BX116" s="174"/>
      <c r="BY116" s="174"/>
      <c r="BZ116" s="174"/>
      <c r="CA116" s="174"/>
      <c r="CB116" s="174"/>
      <c r="CC116" s="174"/>
      <c r="CD116" s="162"/>
      <c r="CE116" s="46"/>
      <c r="CF116" s="130"/>
      <c r="CG116" s="18"/>
      <c r="CH116" s="18"/>
      <c r="CI116" s="18"/>
      <c r="CJ116" s="18"/>
      <c r="CK116" s="18"/>
      <c r="CL116" s="18"/>
      <c r="CM116" s="18"/>
      <c r="CO116" s="120"/>
      <c r="CP116" s="119"/>
      <c r="CQ116" s="46"/>
      <c r="CR116" s="130"/>
      <c r="CS116" s="209">
        <f t="shared" si="40"/>
        <v>0</v>
      </c>
      <c r="CT116" s="213">
        <f t="shared" si="40"/>
        <v>0</v>
      </c>
      <c r="CU116" s="209">
        <f t="shared" si="41"/>
        <v>0</v>
      </c>
      <c r="CV116" s="213">
        <f t="shared" si="41"/>
        <v>0</v>
      </c>
      <c r="CW116" s="214">
        <f t="shared" si="42"/>
        <v>0</v>
      </c>
      <c r="CX116" s="215">
        <f t="shared" si="42"/>
        <v>0</v>
      </c>
      <c r="CY116" s="141"/>
      <c r="CZ116" s="252"/>
      <c r="DA116" s="133"/>
      <c r="DB116" s="209">
        <f t="shared" si="34"/>
        <v>0</v>
      </c>
      <c r="DC116" s="131"/>
      <c r="DD116" s="209">
        <f t="shared" si="35"/>
        <v>0</v>
      </c>
      <c r="DE116" s="131"/>
      <c r="DF116" s="209">
        <f t="shared" si="36"/>
        <v>0</v>
      </c>
      <c r="DG116" s="134"/>
      <c r="DH116" s="40"/>
      <c r="DI116" s="130"/>
      <c r="DJ116" s="217">
        <f t="shared" si="37"/>
        <v>0</v>
      </c>
      <c r="DK116" s="135"/>
      <c r="DL116" s="217">
        <f t="shared" si="39"/>
        <v>0</v>
      </c>
      <c r="DM116" s="135"/>
      <c r="DN116" s="217">
        <f t="shared" si="38"/>
        <v>0</v>
      </c>
      <c r="DO116" s="136"/>
      <c r="DP116" s="267" t="str">
        <f t="shared" si="43"/>
        <v/>
      </c>
      <c r="DQ116" s="267" t="str">
        <f t="shared" si="44"/>
        <v/>
      </c>
      <c r="DR116" s="126"/>
      <c r="DS116" s="126"/>
      <c r="DT116" s="220">
        <f>SUM(DJ116:DN116)-SUM(BM116:BQ116)</f>
        <v>0</v>
      </c>
    </row>
    <row r="117" spans="1:124" ht="5.15" customHeight="1" x14ac:dyDescent="0.35">
      <c r="A117" s="115"/>
      <c r="B117" s="32"/>
      <c r="C117" s="273"/>
      <c r="D117" s="32"/>
      <c r="E117" s="32"/>
      <c r="F117" s="36"/>
      <c r="H117" s="29"/>
      <c r="I117" s="139"/>
      <c r="J117" s="139"/>
      <c r="K117" s="139"/>
      <c r="L117" s="139"/>
      <c r="M117" s="139"/>
      <c r="N117" s="139"/>
      <c r="O117" s="121"/>
      <c r="P117" s="140"/>
      <c r="Q117" s="141"/>
      <c r="R117" s="142"/>
      <c r="S117" s="139"/>
      <c r="T117" s="139"/>
      <c r="U117" s="139"/>
      <c r="V117" s="139"/>
      <c r="W117" s="139"/>
      <c r="X117" s="140"/>
      <c r="Y117" s="141"/>
      <c r="Z117" s="142"/>
      <c r="AA117" s="139"/>
      <c r="AB117" s="139"/>
      <c r="AC117" s="139"/>
      <c r="AD117" s="139"/>
      <c r="AE117" s="139"/>
      <c r="AF117" s="140"/>
      <c r="AG117" s="141"/>
      <c r="AH117" s="142"/>
      <c r="AI117" s="121"/>
      <c r="AJ117" s="139"/>
      <c r="AK117" s="121"/>
      <c r="AL117" s="139"/>
      <c r="AM117" s="121"/>
      <c r="AN117" s="140"/>
      <c r="AO117" s="141"/>
      <c r="AP117" s="142"/>
      <c r="AQ117" s="139"/>
      <c r="AR117" s="140"/>
      <c r="AS117" s="141"/>
      <c r="AT117" s="142"/>
      <c r="AU117" s="121"/>
      <c r="AV117" s="139"/>
      <c r="AW117" s="121"/>
      <c r="AX117" s="139"/>
      <c r="AY117" s="121"/>
      <c r="AZ117" s="139"/>
      <c r="BA117" s="121"/>
      <c r="BB117" s="36"/>
      <c r="BD117" s="29"/>
      <c r="BE117" s="143"/>
      <c r="BF117" s="143"/>
      <c r="BG117" s="143"/>
      <c r="BH117" s="143"/>
      <c r="BI117" s="143"/>
      <c r="BJ117" s="144"/>
      <c r="BK117" s="145"/>
      <c r="BL117" s="146"/>
      <c r="BM117" s="124"/>
      <c r="BN117" s="143"/>
      <c r="BO117" s="124"/>
      <c r="BP117" s="143"/>
      <c r="BQ117" s="124"/>
      <c r="BR117" s="36"/>
      <c r="BS117" s="32"/>
      <c r="BT117" s="74"/>
      <c r="BW117" s="176"/>
      <c r="BX117" s="176"/>
      <c r="BY117" s="176"/>
      <c r="BZ117" s="176"/>
      <c r="CA117" s="176"/>
      <c r="CB117" s="176"/>
      <c r="CC117" s="176"/>
      <c r="CD117" s="168"/>
      <c r="CE117" s="32"/>
      <c r="CF117" s="74"/>
      <c r="CO117" s="29"/>
      <c r="CP117" s="36"/>
      <c r="CQ117" s="32"/>
      <c r="CR117" s="74"/>
      <c r="CS117" s="149"/>
      <c r="CT117" s="149"/>
      <c r="CU117" s="149"/>
      <c r="CV117" s="149"/>
      <c r="CW117" s="149"/>
      <c r="CX117" s="134"/>
      <c r="CY117" s="141"/>
      <c r="CZ117" s="252"/>
      <c r="DA117" s="151"/>
      <c r="DB117" s="149"/>
      <c r="DC117" s="149"/>
      <c r="DD117" s="149"/>
      <c r="DE117" s="149"/>
      <c r="DF117" s="149"/>
      <c r="DG117" s="134"/>
      <c r="DH117" s="40"/>
      <c r="DI117" s="74"/>
      <c r="DJ117" s="152"/>
      <c r="DK117" s="152"/>
      <c r="DL117" s="152"/>
      <c r="DM117" s="152"/>
      <c r="DN117" s="152"/>
      <c r="DO117" s="136"/>
      <c r="DP117" s="267" t="str">
        <f t="shared" si="43"/>
        <v/>
      </c>
      <c r="DQ117" s="267" t="str">
        <f t="shared" si="44"/>
        <v/>
      </c>
      <c r="DR117" s="145"/>
      <c r="DS117" s="145"/>
      <c r="DT117" s="253"/>
    </row>
    <row r="118" spans="1:124" s="92" customFormat="1" ht="15" customHeight="1" x14ac:dyDescent="0.35">
      <c r="A118" s="118"/>
      <c r="B118" s="46"/>
      <c r="C118" s="243" t="str">
        <f>IF(E118="","",C116+1)</f>
        <v/>
      </c>
      <c r="D118" s="46"/>
      <c r="E118" s="4"/>
      <c r="F118" s="119"/>
      <c r="H118" s="120"/>
      <c r="I118" s="15"/>
      <c r="J118" s="121"/>
      <c r="K118" s="15"/>
      <c r="L118" s="121"/>
      <c r="M118" s="15"/>
      <c r="N118" s="121"/>
      <c r="O118" s="209">
        <f t="shared" si="3"/>
        <v>0</v>
      </c>
      <c r="P118" s="122"/>
      <c r="Q118" s="40"/>
      <c r="R118" s="123"/>
      <c r="S118" s="15"/>
      <c r="T118" s="121"/>
      <c r="U118" s="15"/>
      <c r="V118" s="121"/>
      <c r="W118" s="15"/>
      <c r="X118" s="122"/>
      <c r="Y118" s="40"/>
      <c r="Z118" s="123"/>
      <c r="AA118" s="15"/>
      <c r="AB118" s="121"/>
      <c r="AC118" s="15"/>
      <c r="AD118" s="121"/>
      <c r="AE118" s="15"/>
      <c r="AF118" s="122"/>
      <c r="AG118" s="40"/>
      <c r="AH118" s="123"/>
      <c r="AI118" s="209">
        <f t="shared" si="4"/>
        <v>0</v>
      </c>
      <c r="AJ118" s="121"/>
      <c r="AK118" s="209">
        <f t="shared" si="5"/>
        <v>0</v>
      </c>
      <c r="AL118" s="121"/>
      <c r="AM118" s="209">
        <f>M118-W118+AE118</f>
        <v>0</v>
      </c>
      <c r="AN118" s="122"/>
      <c r="AO118" s="40"/>
      <c r="AP118" s="123"/>
      <c r="AQ118" s="15"/>
      <c r="AR118" s="122"/>
      <c r="AS118" s="40"/>
      <c r="AT118" s="123"/>
      <c r="AU118" s="209">
        <f t="shared" si="32"/>
        <v>0</v>
      </c>
      <c r="AV118" s="121"/>
      <c r="AW118" s="209">
        <f t="shared" si="33"/>
        <v>0</v>
      </c>
      <c r="AX118" s="121"/>
      <c r="AY118" s="209">
        <f t="shared" si="8"/>
        <v>0</v>
      </c>
      <c r="AZ118" s="121"/>
      <c r="BA118" s="209">
        <f>(SUM(AI118,AK118,AM118)-AQ118)</f>
        <v>0</v>
      </c>
      <c r="BB118" s="119"/>
      <c r="BD118" s="120"/>
      <c r="BE118" s="13">
        <v>0</v>
      </c>
      <c r="BF118" s="124"/>
      <c r="BG118" s="13">
        <v>0</v>
      </c>
      <c r="BH118" s="124"/>
      <c r="BI118" s="13">
        <v>0</v>
      </c>
      <c r="BJ118" s="125"/>
      <c r="BK118" s="126"/>
      <c r="BL118" s="127"/>
      <c r="BM118" s="210">
        <f>$BE118*$I118</f>
        <v>0</v>
      </c>
      <c r="BN118" s="124"/>
      <c r="BO118" s="210">
        <f>$BG118*$K118</f>
        <v>0</v>
      </c>
      <c r="BP118" s="124"/>
      <c r="BQ118" s="210">
        <f>$BI118*$M118</f>
        <v>0</v>
      </c>
      <c r="BR118" s="119"/>
      <c r="BS118" s="46"/>
      <c r="BT118" s="130"/>
      <c r="BU118" s="175"/>
      <c r="BV118" s="175"/>
      <c r="BW118" s="177"/>
      <c r="BX118" s="177"/>
      <c r="BY118" s="177"/>
      <c r="BZ118" s="177"/>
      <c r="CA118" s="177"/>
      <c r="CB118" s="177"/>
      <c r="CC118" s="177"/>
      <c r="CD118" s="148"/>
      <c r="CE118" s="46"/>
      <c r="CF118" s="130"/>
      <c r="CG118" s="18"/>
      <c r="CH118" s="18"/>
      <c r="CI118" s="18"/>
      <c r="CJ118" s="18"/>
      <c r="CK118" s="18"/>
      <c r="CL118" s="18"/>
      <c r="CM118" s="18"/>
      <c r="CO118" s="120"/>
      <c r="CP118" s="119"/>
      <c r="CQ118" s="46"/>
      <c r="CR118" s="130"/>
      <c r="CS118" s="209">
        <f t="shared" si="40"/>
        <v>0</v>
      </c>
      <c r="CT118" s="213">
        <f t="shared" si="40"/>
        <v>0</v>
      </c>
      <c r="CU118" s="209">
        <f t="shared" si="41"/>
        <v>0</v>
      </c>
      <c r="CV118" s="213">
        <f t="shared" si="41"/>
        <v>0</v>
      </c>
      <c r="CW118" s="214">
        <f t="shared" si="42"/>
        <v>0</v>
      </c>
      <c r="CX118" s="215">
        <f t="shared" si="42"/>
        <v>0</v>
      </c>
      <c r="CY118" s="141"/>
      <c r="CZ118" s="252"/>
      <c r="DA118" s="133"/>
      <c r="DB118" s="209">
        <f t="shared" si="34"/>
        <v>0</v>
      </c>
      <c r="DC118" s="131"/>
      <c r="DD118" s="209">
        <f t="shared" si="35"/>
        <v>0</v>
      </c>
      <c r="DE118" s="131"/>
      <c r="DF118" s="209">
        <f t="shared" si="36"/>
        <v>0</v>
      </c>
      <c r="DG118" s="134"/>
      <c r="DH118" s="40"/>
      <c r="DI118" s="130"/>
      <c r="DJ118" s="217">
        <f t="shared" si="37"/>
        <v>0</v>
      </c>
      <c r="DK118" s="135"/>
      <c r="DL118" s="217">
        <f t="shared" si="39"/>
        <v>0</v>
      </c>
      <c r="DM118" s="135"/>
      <c r="DN118" s="217">
        <f t="shared" si="38"/>
        <v>0</v>
      </c>
      <c r="DO118" s="136"/>
      <c r="DP118" s="267" t="str">
        <f t="shared" si="43"/>
        <v/>
      </c>
      <c r="DQ118" s="267" t="str">
        <f t="shared" si="44"/>
        <v/>
      </c>
      <c r="DR118" s="126"/>
      <c r="DS118" s="126"/>
      <c r="DT118" s="220">
        <f>SUM(DJ118:DN118)-SUM(BM118:BQ118)</f>
        <v>0</v>
      </c>
    </row>
    <row r="119" spans="1:124" ht="5.15" customHeight="1" x14ac:dyDescent="0.35">
      <c r="A119" s="115"/>
      <c r="B119" s="32"/>
      <c r="C119" s="273"/>
      <c r="D119" s="32"/>
      <c r="E119" s="32"/>
      <c r="F119" s="36"/>
      <c r="H119" s="29"/>
      <c r="I119" s="139"/>
      <c r="J119" s="139"/>
      <c r="K119" s="139"/>
      <c r="L119" s="139"/>
      <c r="M119" s="139"/>
      <c r="N119" s="139"/>
      <c r="O119" s="121"/>
      <c r="P119" s="140"/>
      <c r="Q119" s="141"/>
      <c r="R119" s="142"/>
      <c r="S119" s="139"/>
      <c r="T119" s="139"/>
      <c r="U119" s="139"/>
      <c r="V119" s="139"/>
      <c r="W119" s="139"/>
      <c r="X119" s="140"/>
      <c r="Y119" s="141"/>
      <c r="Z119" s="142"/>
      <c r="AA119" s="139"/>
      <c r="AB119" s="139"/>
      <c r="AC119" s="139"/>
      <c r="AD119" s="139"/>
      <c r="AE119" s="139"/>
      <c r="AF119" s="140"/>
      <c r="AG119" s="141"/>
      <c r="AH119" s="142"/>
      <c r="AI119" s="121"/>
      <c r="AJ119" s="139"/>
      <c r="AK119" s="121"/>
      <c r="AL119" s="139"/>
      <c r="AM119" s="121"/>
      <c r="AN119" s="140"/>
      <c r="AO119" s="141"/>
      <c r="AP119" s="142"/>
      <c r="AQ119" s="139"/>
      <c r="AR119" s="140"/>
      <c r="AS119" s="141"/>
      <c r="AT119" s="142"/>
      <c r="AU119" s="121"/>
      <c r="AV119" s="139"/>
      <c r="AW119" s="121"/>
      <c r="AX119" s="139"/>
      <c r="AY119" s="121"/>
      <c r="AZ119" s="139"/>
      <c r="BA119" s="121"/>
      <c r="BB119" s="36"/>
      <c r="BD119" s="29"/>
      <c r="BE119" s="143"/>
      <c r="BF119" s="143"/>
      <c r="BG119" s="143"/>
      <c r="BH119" s="143"/>
      <c r="BI119" s="143"/>
      <c r="BJ119" s="144"/>
      <c r="BK119" s="145"/>
      <c r="BL119" s="146"/>
      <c r="BM119" s="124"/>
      <c r="BN119" s="143"/>
      <c r="BO119" s="124"/>
      <c r="BP119" s="143"/>
      <c r="BQ119" s="124"/>
      <c r="BR119" s="36"/>
      <c r="BS119" s="32"/>
      <c r="BT119" s="74"/>
      <c r="CD119" s="75"/>
      <c r="CE119" s="32"/>
      <c r="CF119" s="74"/>
      <c r="CO119" s="29"/>
      <c r="CP119" s="36"/>
      <c r="CQ119" s="32"/>
      <c r="CR119" s="74"/>
      <c r="CS119" s="149"/>
      <c r="CT119" s="149"/>
      <c r="CU119" s="149"/>
      <c r="CV119" s="149"/>
      <c r="CW119" s="149"/>
      <c r="CX119" s="134"/>
      <c r="CY119" s="141"/>
      <c r="CZ119" s="252"/>
      <c r="DA119" s="151"/>
      <c r="DB119" s="149"/>
      <c r="DC119" s="149"/>
      <c r="DD119" s="149"/>
      <c r="DE119" s="149"/>
      <c r="DF119" s="149"/>
      <c r="DG119" s="134"/>
      <c r="DH119" s="40"/>
      <c r="DI119" s="74"/>
      <c r="DJ119" s="152"/>
      <c r="DK119" s="152"/>
      <c r="DL119" s="152"/>
      <c r="DM119" s="152"/>
      <c r="DN119" s="152"/>
      <c r="DO119" s="136"/>
      <c r="DP119" s="267" t="str">
        <f t="shared" si="43"/>
        <v/>
      </c>
      <c r="DQ119" s="267" t="str">
        <f t="shared" si="44"/>
        <v/>
      </c>
      <c r="DR119" s="145"/>
      <c r="DS119" s="145"/>
      <c r="DT119" s="253"/>
    </row>
    <row r="120" spans="1:124" s="92" customFormat="1" ht="15.75" customHeight="1" x14ac:dyDescent="0.35">
      <c r="A120" s="118"/>
      <c r="B120" s="46"/>
      <c r="C120" s="243" t="str">
        <f>IF(E120="","",C118+1)</f>
        <v/>
      </c>
      <c r="D120" s="46"/>
      <c r="E120" s="4"/>
      <c r="F120" s="119"/>
      <c r="H120" s="120"/>
      <c r="I120" s="15"/>
      <c r="J120" s="121"/>
      <c r="K120" s="15"/>
      <c r="L120" s="121"/>
      <c r="M120" s="15"/>
      <c r="N120" s="121"/>
      <c r="O120" s="209">
        <f t="shared" si="3"/>
        <v>0</v>
      </c>
      <c r="P120" s="122"/>
      <c r="Q120" s="40"/>
      <c r="R120" s="123"/>
      <c r="S120" s="15"/>
      <c r="T120" s="121"/>
      <c r="U120" s="15"/>
      <c r="V120" s="121"/>
      <c r="W120" s="15"/>
      <c r="X120" s="122"/>
      <c r="Y120" s="40"/>
      <c r="Z120" s="123"/>
      <c r="AA120" s="15"/>
      <c r="AB120" s="121"/>
      <c r="AC120" s="15"/>
      <c r="AD120" s="121"/>
      <c r="AE120" s="15"/>
      <c r="AF120" s="122"/>
      <c r="AG120" s="40"/>
      <c r="AH120" s="123"/>
      <c r="AI120" s="209">
        <f t="shared" si="4"/>
        <v>0</v>
      </c>
      <c r="AJ120" s="121"/>
      <c r="AK120" s="209">
        <f t="shared" si="5"/>
        <v>0</v>
      </c>
      <c r="AL120" s="121"/>
      <c r="AM120" s="209">
        <f>M120-W120+AE120</f>
        <v>0</v>
      </c>
      <c r="AN120" s="122"/>
      <c r="AO120" s="40"/>
      <c r="AP120" s="123"/>
      <c r="AQ120" s="15"/>
      <c r="AR120" s="122"/>
      <c r="AS120" s="40"/>
      <c r="AT120" s="123"/>
      <c r="AU120" s="209">
        <f t="shared" si="32"/>
        <v>0</v>
      </c>
      <c r="AV120" s="121"/>
      <c r="AW120" s="209">
        <f t="shared" si="33"/>
        <v>0</v>
      </c>
      <c r="AX120" s="121"/>
      <c r="AY120" s="209">
        <f t="shared" si="8"/>
        <v>0</v>
      </c>
      <c r="AZ120" s="121"/>
      <c r="BA120" s="209">
        <f>(SUM(AI120,AK120,AM120)-AQ120)</f>
        <v>0</v>
      </c>
      <c r="BB120" s="119"/>
      <c r="BD120" s="120"/>
      <c r="BE120" s="13">
        <v>0</v>
      </c>
      <c r="BF120" s="124"/>
      <c r="BG120" s="13">
        <v>0</v>
      </c>
      <c r="BH120" s="124"/>
      <c r="BI120" s="13">
        <v>0</v>
      </c>
      <c r="BJ120" s="125"/>
      <c r="BK120" s="126"/>
      <c r="BL120" s="127"/>
      <c r="BM120" s="210">
        <f>$BE120*$I120</f>
        <v>0</v>
      </c>
      <c r="BN120" s="124"/>
      <c r="BO120" s="210">
        <f>$BG120*$K120</f>
        <v>0</v>
      </c>
      <c r="BP120" s="124"/>
      <c r="BQ120" s="210">
        <f>$BI120*$M120</f>
        <v>0</v>
      </c>
      <c r="BR120" s="119"/>
      <c r="BS120" s="46"/>
      <c r="BT120" s="130"/>
      <c r="CD120" s="159"/>
      <c r="CE120" s="46"/>
      <c r="CF120" s="130"/>
      <c r="CG120" s="18"/>
      <c r="CH120" s="18"/>
      <c r="CI120" s="18"/>
      <c r="CJ120" s="18"/>
      <c r="CK120" s="18"/>
      <c r="CL120" s="18"/>
      <c r="CM120" s="18"/>
      <c r="CO120" s="120"/>
      <c r="CP120" s="119"/>
      <c r="CQ120" s="46"/>
      <c r="CR120" s="130"/>
      <c r="CS120" s="209">
        <f t="shared" ref="CS120:CT138" si="45">IF($AU120=0,0,ROUND(($BW$32*($AU120/$AU$218)),0))</f>
        <v>0</v>
      </c>
      <c r="CT120" s="213">
        <f t="shared" si="45"/>
        <v>0</v>
      </c>
      <c r="CU120" s="209">
        <f t="shared" ref="CU120:CV138" si="46">IF($AW120=0,0,ROUND(($BY$32*($AW120/$AW$218)),0))</f>
        <v>0</v>
      </c>
      <c r="CV120" s="213">
        <f t="shared" si="46"/>
        <v>0</v>
      </c>
      <c r="CW120" s="214">
        <f t="shared" ref="CW120:CX138" si="47">IF($AY120=0,0,ROUND(($CA$32*($AY120/$AY$218)),0))</f>
        <v>0</v>
      </c>
      <c r="CX120" s="215">
        <f t="shared" si="47"/>
        <v>0</v>
      </c>
      <c r="CY120" s="141"/>
      <c r="CZ120" s="252"/>
      <c r="DA120" s="133"/>
      <c r="DB120" s="209">
        <f t="shared" si="34"/>
        <v>0</v>
      </c>
      <c r="DC120" s="131"/>
      <c r="DD120" s="209">
        <f t="shared" si="35"/>
        <v>0</v>
      </c>
      <c r="DE120" s="131"/>
      <c r="DF120" s="209">
        <f t="shared" si="36"/>
        <v>0</v>
      </c>
      <c r="DG120" s="134"/>
      <c r="DH120" s="40"/>
      <c r="DI120" s="130"/>
      <c r="DJ120" s="217">
        <f t="shared" si="37"/>
        <v>0</v>
      </c>
      <c r="DK120" s="135"/>
      <c r="DL120" s="217">
        <f t="shared" si="39"/>
        <v>0</v>
      </c>
      <c r="DM120" s="135"/>
      <c r="DN120" s="217">
        <f t="shared" si="38"/>
        <v>0</v>
      </c>
      <c r="DO120" s="136"/>
      <c r="DP120" s="267" t="str">
        <f t="shared" si="43"/>
        <v/>
      </c>
      <c r="DQ120" s="267" t="str">
        <f t="shared" si="44"/>
        <v/>
      </c>
      <c r="DR120" s="126"/>
      <c r="DS120" s="126"/>
      <c r="DT120" s="220">
        <f>SUM(DJ120:DN120)-SUM(BM120:BQ120)</f>
        <v>0</v>
      </c>
    </row>
    <row r="121" spans="1:124" ht="5.15" customHeight="1" x14ac:dyDescent="0.35">
      <c r="A121" s="115"/>
      <c r="B121" s="32"/>
      <c r="C121" s="273"/>
      <c r="D121" s="32"/>
      <c r="E121" s="32"/>
      <c r="F121" s="36"/>
      <c r="H121" s="29"/>
      <c r="I121" s="139"/>
      <c r="J121" s="139"/>
      <c r="K121" s="139"/>
      <c r="L121" s="139"/>
      <c r="M121" s="139"/>
      <c r="N121" s="139"/>
      <c r="O121" s="121"/>
      <c r="P121" s="140"/>
      <c r="Q121" s="141"/>
      <c r="R121" s="142"/>
      <c r="S121" s="139"/>
      <c r="T121" s="139"/>
      <c r="U121" s="139"/>
      <c r="V121" s="139"/>
      <c r="W121" s="139"/>
      <c r="X121" s="140"/>
      <c r="Y121" s="141"/>
      <c r="Z121" s="142"/>
      <c r="AA121" s="139"/>
      <c r="AB121" s="139"/>
      <c r="AC121" s="139"/>
      <c r="AD121" s="139"/>
      <c r="AE121" s="139"/>
      <c r="AF121" s="140"/>
      <c r="AG121" s="141"/>
      <c r="AH121" s="142"/>
      <c r="AI121" s="121"/>
      <c r="AJ121" s="139"/>
      <c r="AK121" s="121"/>
      <c r="AL121" s="139"/>
      <c r="AM121" s="121"/>
      <c r="AN121" s="140"/>
      <c r="AO121" s="141"/>
      <c r="AP121" s="142"/>
      <c r="AQ121" s="139"/>
      <c r="AR121" s="140"/>
      <c r="AS121" s="141"/>
      <c r="AT121" s="142"/>
      <c r="AU121" s="121"/>
      <c r="AV121" s="139"/>
      <c r="AW121" s="121"/>
      <c r="AX121" s="139"/>
      <c r="AY121" s="121"/>
      <c r="AZ121" s="139"/>
      <c r="BA121" s="121"/>
      <c r="BB121" s="36"/>
      <c r="BD121" s="29"/>
      <c r="BE121" s="143"/>
      <c r="BF121" s="143"/>
      <c r="BG121" s="143"/>
      <c r="BH121" s="143"/>
      <c r="BI121" s="143"/>
      <c r="BJ121" s="144"/>
      <c r="BK121" s="145"/>
      <c r="BL121" s="146"/>
      <c r="BM121" s="124"/>
      <c r="BN121" s="143"/>
      <c r="BO121" s="124"/>
      <c r="BP121" s="143"/>
      <c r="BQ121" s="124"/>
      <c r="BR121" s="36"/>
      <c r="BS121" s="32"/>
      <c r="BT121" s="29"/>
      <c r="CD121" s="75"/>
      <c r="CE121" s="32"/>
      <c r="CF121" s="74"/>
      <c r="CO121" s="29"/>
      <c r="CP121" s="36"/>
      <c r="CQ121" s="32"/>
      <c r="CR121" s="74"/>
      <c r="CS121" s="149"/>
      <c r="CT121" s="149"/>
      <c r="CU121" s="149"/>
      <c r="CV121" s="149"/>
      <c r="CW121" s="149"/>
      <c r="CX121" s="134"/>
      <c r="CY121" s="141"/>
      <c r="CZ121" s="252"/>
      <c r="DA121" s="151"/>
      <c r="DB121" s="149"/>
      <c r="DC121" s="149"/>
      <c r="DD121" s="149"/>
      <c r="DE121" s="149"/>
      <c r="DF121" s="149"/>
      <c r="DG121" s="134"/>
      <c r="DH121" s="40"/>
      <c r="DI121" s="74"/>
      <c r="DJ121" s="152"/>
      <c r="DK121" s="152"/>
      <c r="DL121" s="152"/>
      <c r="DM121" s="152"/>
      <c r="DN121" s="152"/>
      <c r="DO121" s="136"/>
      <c r="DP121" s="267" t="str">
        <f t="shared" si="43"/>
        <v/>
      </c>
      <c r="DQ121" s="267" t="str">
        <f t="shared" si="44"/>
        <v/>
      </c>
      <c r="DR121" s="145"/>
      <c r="DS121" s="145"/>
      <c r="DT121" s="253"/>
    </row>
    <row r="122" spans="1:124" s="92" customFormat="1" ht="18" customHeight="1" x14ac:dyDescent="0.35">
      <c r="A122" s="118"/>
      <c r="B122" s="46"/>
      <c r="C122" s="243" t="str">
        <f>IF(E122="","",C120+1)</f>
        <v/>
      </c>
      <c r="D122" s="46"/>
      <c r="E122" s="4"/>
      <c r="F122" s="119"/>
      <c r="H122" s="120"/>
      <c r="I122" s="15"/>
      <c r="J122" s="121"/>
      <c r="K122" s="15"/>
      <c r="L122" s="121"/>
      <c r="M122" s="15"/>
      <c r="N122" s="121"/>
      <c r="O122" s="209">
        <f t="shared" si="3"/>
        <v>0</v>
      </c>
      <c r="P122" s="122"/>
      <c r="Q122" s="40"/>
      <c r="R122" s="123"/>
      <c r="S122" s="15"/>
      <c r="T122" s="121"/>
      <c r="U122" s="15"/>
      <c r="V122" s="121"/>
      <c r="W122" s="15"/>
      <c r="X122" s="122"/>
      <c r="Y122" s="40"/>
      <c r="Z122" s="123"/>
      <c r="AA122" s="15"/>
      <c r="AB122" s="121"/>
      <c r="AC122" s="15"/>
      <c r="AD122" s="121"/>
      <c r="AE122" s="15"/>
      <c r="AF122" s="122"/>
      <c r="AG122" s="40"/>
      <c r="AH122" s="123"/>
      <c r="AI122" s="209">
        <f t="shared" si="4"/>
        <v>0</v>
      </c>
      <c r="AJ122" s="121"/>
      <c r="AK122" s="209">
        <f t="shared" si="5"/>
        <v>0</v>
      </c>
      <c r="AL122" s="121"/>
      <c r="AM122" s="209">
        <f>M122-W122+AE122</f>
        <v>0</v>
      </c>
      <c r="AN122" s="122"/>
      <c r="AO122" s="40"/>
      <c r="AP122" s="123"/>
      <c r="AQ122" s="15"/>
      <c r="AR122" s="122"/>
      <c r="AS122" s="40"/>
      <c r="AT122" s="123"/>
      <c r="AU122" s="209">
        <f t="shared" si="32"/>
        <v>0</v>
      </c>
      <c r="AV122" s="121"/>
      <c r="AW122" s="209">
        <f t="shared" si="33"/>
        <v>0</v>
      </c>
      <c r="AX122" s="121"/>
      <c r="AY122" s="209">
        <f t="shared" si="8"/>
        <v>0</v>
      </c>
      <c r="AZ122" s="121"/>
      <c r="BA122" s="209">
        <f>(SUM(AI122,AK122,AM122)-AQ122)</f>
        <v>0</v>
      </c>
      <c r="BB122" s="119"/>
      <c r="BD122" s="120"/>
      <c r="BE122" s="13">
        <v>0</v>
      </c>
      <c r="BF122" s="124"/>
      <c r="BG122" s="13">
        <v>0</v>
      </c>
      <c r="BH122" s="124"/>
      <c r="BI122" s="13">
        <v>0</v>
      </c>
      <c r="BJ122" s="125"/>
      <c r="BK122" s="126"/>
      <c r="BL122" s="127"/>
      <c r="BM122" s="210">
        <f>$BE122*$I122</f>
        <v>0</v>
      </c>
      <c r="BN122" s="124"/>
      <c r="BO122" s="210">
        <f>$BG122*$K122</f>
        <v>0</v>
      </c>
      <c r="BP122" s="124"/>
      <c r="BQ122" s="210">
        <f>$BI122*$M122</f>
        <v>0</v>
      </c>
      <c r="BR122" s="119"/>
      <c r="BS122" s="46"/>
      <c r="BT122" s="120"/>
      <c r="BW122" s="93"/>
      <c r="BX122" s="93"/>
      <c r="BY122" s="93"/>
      <c r="BZ122" s="93"/>
      <c r="CA122" s="178"/>
      <c r="CB122" s="178"/>
      <c r="CD122" s="159"/>
      <c r="CE122" s="46"/>
      <c r="CF122" s="130"/>
      <c r="CG122" s="18"/>
      <c r="CH122" s="18"/>
      <c r="CI122" s="18"/>
      <c r="CJ122" s="18"/>
      <c r="CK122" s="18"/>
      <c r="CL122" s="18"/>
      <c r="CM122" s="18"/>
      <c r="CO122" s="120"/>
      <c r="CP122" s="119"/>
      <c r="CQ122" s="46"/>
      <c r="CR122" s="130"/>
      <c r="CS122" s="209">
        <f t="shared" si="45"/>
        <v>0</v>
      </c>
      <c r="CT122" s="213">
        <f t="shared" si="45"/>
        <v>0</v>
      </c>
      <c r="CU122" s="209">
        <f t="shared" si="46"/>
        <v>0</v>
      </c>
      <c r="CV122" s="213">
        <f t="shared" si="46"/>
        <v>0</v>
      </c>
      <c r="CW122" s="214">
        <f t="shared" si="47"/>
        <v>0</v>
      </c>
      <c r="CX122" s="215">
        <f t="shared" si="47"/>
        <v>0</v>
      </c>
      <c r="CY122" s="141"/>
      <c r="CZ122" s="252"/>
      <c r="DA122" s="133"/>
      <c r="DB122" s="209">
        <f t="shared" si="34"/>
        <v>0</v>
      </c>
      <c r="DC122" s="131"/>
      <c r="DD122" s="209">
        <f t="shared" si="35"/>
        <v>0</v>
      </c>
      <c r="DE122" s="131"/>
      <c r="DF122" s="209">
        <f t="shared" si="36"/>
        <v>0</v>
      </c>
      <c r="DG122" s="134"/>
      <c r="DH122" s="40"/>
      <c r="DI122" s="130"/>
      <c r="DJ122" s="217">
        <f t="shared" si="37"/>
        <v>0</v>
      </c>
      <c r="DK122" s="135"/>
      <c r="DL122" s="217">
        <f t="shared" si="39"/>
        <v>0</v>
      </c>
      <c r="DM122" s="135"/>
      <c r="DN122" s="217">
        <f t="shared" si="38"/>
        <v>0</v>
      </c>
      <c r="DO122" s="136"/>
      <c r="DP122" s="267" t="str">
        <f t="shared" si="43"/>
        <v/>
      </c>
      <c r="DQ122" s="267" t="str">
        <f t="shared" si="44"/>
        <v/>
      </c>
      <c r="DR122" s="126"/>
      <c r="DS122" s="126"/>
      <c r="DT122" s="220">
        <f>SUM(DJ122:DN122)-SUM(BM122:BQ122)</f>
        <v>0</v>
      </c>
    </row>
    <row r="123" spans="1:124" ht="5.15" customHeight="1" x14ac:dyDescent="0.35">
      <c r="A123" s="115"/>
      <c r="B123" s="32"/>
      <c r="C123" s="273"/>
      <c r="D123" s="32"/>
      <c r="E123" s="32"/>
      <c r="F123" s="36"/>
      <c r="H123" s="29"/>
      <c r="I123" s="139"/>
      <c r="J123" s="139"/>
      <c r="K123" s="139"/>
      <c r="L123" s="139"/>
      <c r="M123" s="139"/>
      <c r="N123" s="139"/>
      <c r="O123" s="121"/>
      <c r="P123" s="140"/>
      <c r="Q123" s="141"/>
      <c r="R123" s="142"/>
      <c r="S123" s="139"/>
      <c r="T123" s="139"/>
      <c r="U123" s="139"/>
      <c r="V123" s="139"/>
      <c r="W123" s="139"/>
      <c r="X123" s="140"/>
      <c r="Y123" s="141"/>
      <c r="Z123" s="142"/>
      <c r="AA123" s="139"/>
      <c r="AB123" s="139"/>
      <c r="AC123" s="139"/>
      <c r="AD123" s="139"/>
      <c r="AE123" s="139"/>
      <c r="AF123" s="140"/>
      <c r="AG123" s="141"/>
      <c r="AH123" s="142"/>
      <c r="AI123" s="121"/>
      <c r="AJ123" s="139"/>
      <c r="AK123" s="121"/>
      <c r="AL123" s="139"/>
      <c r="AM123" s="121"/>
      <c r="AN123" s="140"/>
      <c r="AO123" s="141"/>
      <c r="AP123" s="142"/>
      <c r="AQ123" s="139"/>
      <c r="AR123" s="140"/>
      <c r="AS123" s="141"/>
      <c r="AT123" s="142"/>
      <c r="AU123" s="121"/>
      <c r="AV123" s="139"/>
      <c r="AW123" s="121"/>
      <c r="AX123" s="139"/>
      <c r="AY123" s="121"/>
      <c r="AZ123" s="139"/>
      <c r="BA123" s="121"/>
      <c r="BB123" s="36"/>
      <c r="BD123" s="29"/>
      <c r="BE123" s="143"/>
      <c r="BF123" s="143"/>
      <c r="BG123" s="143"/>
      <c r="BH123" s="143"/>
      <c r="BI123" s="143"/>
      <c r="BJ123" s="144"/>
      <c r="BK123" s="145"/>
      <c r="BL123" s="146"/>
      <c r="BM123" s="124"/>
      <c r="BN123" s="143"/>
      <c r="BO123" s="124"/>
      <c r="BP123" s="143"/>
      <c r="BQ123" s="124"/>
      <c r="BR123" s="36"/>
      <c r="BS123" s="32"/>
      <c r="BT123" s="29"/>
      <c r="CD123" s="75"/>
      <c r="CE123" s="32"/>
      <c r="CF123" s="74"/>
      <c r="CO123" s="29"/>
      <c r="CP123" s="36"/>
      <c r="CQ123" s="32"/>
      <c r="CR123" s="74"/>
      <c r="CS123" s="149"/>
      <c r="CT123" s="149"/>
      <c r="CU123" s="149"/>
      <c r="CV123" s="149"/>
      <c r="CW123" s="149"/>
      <c r="CX123" s="134"/>
      <c r="CY123" s="141"/>
      <c r="CZ123" s="252"/>
      <c r="DA123" s="151"/>
      <c r="DB123" s="149"/>
      <c r="DC123" s="149"/>
      <c r="DD123" s="149"/>
      <c r="DE123" s="149"/>
      <c r="DF123" s="149"/>
      <c r="DG123" s="134"/>
      <c r="DH123" s="40"/>
      <c r="DI123" s="74"/>
      <c r="DJ123" s="152"/>
      <c r="DK123" s="152"/>
      <c r="DL123" s="152"/>
      <c r="DM123" s="152"/>
      <c r="DN123" s="152"/>
      <c r="DO123" s="136"/>
      <c r="DP123" s="267" t="str">
        <f t="shared" si="43"/>
        <v/>
      </c>
      <c r="DQ123" s="267" t="str">
        <f t="shared" si="44"/>
        <v/>
      </c>
      <c r="DR123" s="145"/>
      <c r="DS123" s="145"/>
      <c r="DT123" s="253"/>
    </row>
    <row r="124" spans="1:124" s="92" customFormat="1" x14ac:dyDescent="0.35">
      <c r="A124" s="118"/>
      <c r="B124" s="46"/>
      <c r="C124" s="243" t="str">
        <f>IF(E124="","",C122+1)</f>
        <v/>
      </c>
      <c r="D124" s="46"/>
      <c r="E124" s="4"/>
      <c r="F124" s="119"/>
      <c r="H124" s="120"/>
      <c r="I124" s="15"/>
      <c r="J124" s="121"/>
      <c r="K124" s="15"/>
      <c r="L124" s="121"/>
      <c r="M124" s="15"/>
      <c r="N124" s="121"/>
      <c r="O124" s="209">
        <f t="shared" si="3"/>
        <v>0</v>
      </c>
      <c r="P124" s="122"/>
      <c r="Q124" s="40"/>
      <c r="R124" s="123"/>
      <c r="S124" s="15"/>
      <c r="T124" s="121"/>
      <c r="U124" s="15"/>
      <c r="V124" s="121"/>
      <c r="W124" s="15"/>
      <c r="X124" s="122"/>
      <c r="Y124" s="40"/>
      <c r="Z124" s="123"/>
      <c r="AA124" s="15"/>
      <c r="AB124" s="121"/>
      <c r="AC124" s="15"/>
      <c r="AD124" s="121"/>
      <c r="AE124" s="15"/>
      <c r="AF124" s="122"/>
      <c r="AG124" s="40"/>
      <c r="AH124" s="123"/>
      <c r="AI124" s="209">
        <f t="shared" si="4"/>
        <v>0</v>
      </c>
      <c r="AJ124" s="121"/>
      <c r="AK124" s="209">
        <f t="shared" si="5"/>
        <v>0</v>
      </c>
      <c r="AL124" s="121"/>
      <c r="AM124" s="209">
        <f>M124-W124+AE124</f>
        <v>0</v>
      </c>
      <c r="AN124" s="122"/>
      <c r="AO124" s="40"/>
      <c r="AP124" s="123"/>
      <c r="AQ124" s="15"/>
      <c r="AR124" s="122"/>
      <c r="AS124" s="40"/>
      <c r="AT124" s="123"/>
      <c r="AU124" s="209">
        <f t="shared" si="32"/>
        <v>0</v>
      </c>
      <c r="AV124" s="121"/>
      <c r="AW124" s="209">
        <f t="shared" si="33"/>
        <v>0</v>
      </c>
      <c r="AX124" s="121"/>
      <c r="AY124" s="209">
        <f t="shared" si="8"/>
        <v>0</v>
      </c>
      <c r="AZ124" s="121"/>
      <c r="BA124" s="209">
        <f>(SUM(AI124,AK124,AM124)-AQ124)</f>
        <v>0</v>
      </c>
      <c r="BB124" s="119"/>
      <c r="BD124" s="120"/>
      <c r="BE124" s="13">
        <v>0</v>
      </c>
      <c r="BF124" s="124"/>
      <c r="BG124" s="13">
        <v>0</v>
      </c>
      <c r="BH124" s="124"/>
      <c r="BI124" s="13">
        <v>0</v>
      </c>
      <c r="BJ124" s="125"/>
      <c r="BK124" s="126"/>
      <c r="BL124" s="127"/>
      <c r="BM124" s="210">
        <f>$BE124*$I124</f>
        <v>0</v>
      </c>
      <c r="BN124" s="124"/>
      <c r="BO124" s="210">
        <f>$BG124*$K124</f>
        <v>0</v>
      </c>
      <c r="BP124" s="124"/>
      <c r="BQ124" s="210">
        <f>$BI124*$M124</f>
        <v>0</v>
      </c>
      <c r="BR124" s="119"/>
      <c r="BS124" s="46"/>
      <c r="BT124" s="120"/>
      <c r="CD124" s="159"/>
      <c r="CE124" s="46"/>
      <c r="CF124" s="130"/>
      <c r="CG124" s="18"/>
      <c r="CH124" s="18"/>
      <c r="CI124" s="18"/>
      <c r="CJ124" s="18"/>
      <c r="CK124" s="18"/>
      <c r="CL124" s="18"/>
      <c r="CM124" s="18"/>
      <c r="CO124" s="120"/>
      <c r="CP124" s="119"/>
      <c r="CQ124" s="46"/>
      <c r="CR124" s="130"/>
      <c r="CS124" s="209">
        <f t="shared" si="45"/>
        <v>0</v>
      </c>
      <c r="CT124" s="213">
        <f t="shared" si="45"/>
        <v>0</v>
      </c>
      <c r="CU124" s="209">
        <f t="shared" si="46"/>
        <v>0</v>
      </c>
      <c r="CV124" s="213">
        <f t="shared" si="46"/>
        <v>0</v>
      </c>
      <c r="CW124" s="214">
        <f t="shared" si="47"/>
        <v>0</v>
      </c>
      <c r="CX124" s="215">
        <f t="shared" si="47"/>
        <v>0</v>
      </c>
      <c r="CY124" s="141"/>
      <c r="CZ124" s="252"/>
      <c r="DA124" s="133"/>
      <c r="DB124" s="209">
        <f t="shared" si="34"/>
        <v>0</v>
      </c>
      <c r="DC124" s="131"/>
      <c r="DD124" s="209">
        <f t="shared" si="35"/>
        <v>0</v>
      </c>
      <c r="DE124" s="131"/>
      <c r="DF124" s="209">
        <f t="shared" si="36"/>
        <v>0</v>
      </c>
      <c r="DG124" s="134"/>
      <c r="DH124" s="40"/>
      <c r="DI124" s="130"/>
      <c r="DJ124" s="217">
        <f t="shared" si="37"/>
        <v>0</v>
      </c>
      <c r="DK124" s="135"/>
      <c r="DL124" s="217">
        <f t="shared" si="39"/>
        <v>0</v>
      </c>
      <c r="DM124" s="135"/>
      <c r="DN124" s="217">
        <f t="shared" si="38"/>
        <v>0</v>
      </c>
      <c r="DO124" s="136"/>
      <c r="DP124" s="267" t="str">
        <f t="shared" si="43"/>
        <v/>
      </c>
      <c r="DQ124" s="267" t="str">
        <f t="shared" si="44"/>
        <v/>
      </c>
      <c r="DR124" s="126"/>
      <c r="DS124" s="126"/>
      <c r="DT124" s="220">
        <f>SUM(DJ124:DN124)-SUM(BM124:BQ124)</f>
        <v>0</v>
      </c>
    </row>
    <row r="125" spans="1:124" ht="5.15" customHeight="1" x14ac:dyDescent="0.35">
      <c r="A125" s="115"/>
      <c r="B125" s="32"/>
      <c r="C125" s="273"/>
      <c r="D125" s="32"/>
      <c r="E125" s="32"/>
      <c r="F125" s="36"/>
      <c r="H125" s="29"/>
      <c r="I125" s="139"/>
      <c r="J125" s="139"/>
      <c r="K125" s="139"/>
      <c r="L125" s="139"/>
      <c r="M125" s="139"/>
      <c r="N125" s="139"/>
      <c r="O125" s="121"/>
      <c r="P125" s="140"/>
      <c r="Q125" s="141"/>
      <c r="R125" s="142"/>
      <c r="S125" s="139"/>
      <c r="T125" s="139"/>
      <c r="U125" s="139"/>
      <c r="V125" s="139"/>
      <c r="W125" s="139"/>
      <c r="X125" s="140"/>
      <c r="Y125" s="141"/>
      <c r="Z125" s="142"/>
      <c r="AA125" s="139"/>
      <c r="AB125" s="139"/>
      <c r="AC125" s="139"/>
      <c r="AD125" s="139"/>
      <c r="AE125" s="139"/>
      <c r="AF125" s="140"/>
      <c r="AG125" s="141"/>
      <c r="AH125" s="142"/>
      <c r="AI125" s="121"/>
      <c r="AJ125" s="139"/>
      <c r="AK125" s="121"/>
      <c r="AL125" s="139"/>
      <c r="AM125" s="121"/>
      <c r="AN125" s="140"/>
      <c r="AO125" s="141"/>
      <c r="AP125" s="142"/>
      <c r="AQ125" s="139"/>
      <c r="AR125" s="140"/>
      <c r="AS125" s="141"/>
      <c r="AT125" s="142"/>
      <c r="AU125" s="121"/>
      <c r="AV125" s="139"/>
      <c r="AW125" s="121"/>
      <c r="AX125" s="139"/>
      <c r="AY125" s="121"/>
      <c r="AZ125" s="139"/>
      <c r="BA125" s="121"/>
      <c r="BB125" s="36"/>
      <c r="BD125" s="29"/>
      <c r="BE125" s="143"/>
      <c r="BF125" s="143"/>
      <c r="BG125" s="143"/>
      <c r="BH125" s="143"/>
      <c r="BI125" s="143"/>
      <c r="BJ125" s="144"/>
      <c r="BK125" s="145"/>
      <c r="BL125" s="146"/>
      <c r="BM125" s="124"/>
      <c r="BN125" s="143"/>
      <c r="BO125" s="124"/>
      <c r="BP125" s="143"/>
      <c r="BQ125" s="124"/>
      <c r="BR125" s="36"/>
      <c r="BS125" s="32"/>
      <c r="BT125" s="29"/>
      <c r="CD125" s="75"/>
      <c r="CE125" s="32"/>
      <c r="CF125" s="74"/>
      <c r="CO125" s="29"/>
      <c r="CP125" s="36"/>
      <c r="CQ125" s="32"/>
      <c r="CR125" s="74"/>
      <c r="CS125" s="149"/>
      <c r="CT125" s="149"/>
      <c r="CU125" s="149"/>
      <c r="CV125" s="149"/>
      <c r="CW125" s="149"/>
      <c r="CX125" s="134"/>
      <c r="CY125" s="141"/>
      <c r="CZ125" s="252"/>
      <c r="DA125" s="151"/>
      <c r="DB125" s="149"/>
      <c r="DC125" s="149"/>
      <c r="DD125" s="149"/>
      <c r="DE125" s="149"/>
      <c r="DF125" s="149"/>
      <c r="DG125" s="134"/>
      <c r="DH125" s="40"/>
      <c r="DI125" s="74"/>
      <c r="DJ125" s="152"/>
      <c r="DK125" s="152"/>
      <c r="DL125" s="152"/>
      <c r="DM125" s="152"/>
      <c r="DN125" s="152"/>
      <c r="DO125" s="136"/>
      <c r="DP125" s="267" t="str">
        <f t="shared" si="43"/>
        <v/>
      </c>
      <c r="DQ125" s="267" t="str">
        <f t="shared" si="44"/>
        <v/>
      </c>
      <c r="DR125" s="145"/>
      <c r="DS125" s="145"/>
      <c r="DT125" s="253"/>
    </row>
    <row r="126" spans="1:124" s="92" customFormat="1" x14ac:dyDescent="0.35">
      <c r="A126" s="118"/>
      <c r="B126" s="46"/>
      <c r="C126" s="243" t="str">
        <f>IF(E126="","",C124+1)</f>
        <v/>
      </c>
      <c r="D126" s="46"/>
      <c r="E126" s="4"/>
      <c r="F126" s="119"/>
      <c r="H126" s="120"/>
      <c r="I126" s="15"/>
      <c r="J126" s="121"/>
      <c r="K126" s="15"/>
      <c r="L126" s="121"/>
      <c r="M126" s="15"/>
      <c r="N126" s="121"/>
      <c r="O126" s="209">
        <f t="shared" si="3"/>
        <v>0</v>
      </c>
      <c r="P126" s="122"/>
      <c r="Q126" s="40"/>
      <c r="R126" s="123"/>
      <c r="S126" s="15"/>
      <c r="T126" s="121"/>
      <c r="U126" s="15"/>
      <c r="V126" s="121"/>
      <c r="W126" s="15"/>
      <c r="X126" s="122"/>
      <c r="Y126" s="40"/>
      <c r="Z126" s="123"/>
      <c r="AA126" s="15"/>
      <c r="AB126" s="121"/>
      <c r="AC126" s="15"/>
      <c r="AD126" s="121"/>
      <c r="AE126" s="15"/>
      <c r="AF126" s="122"/>
      <c r="AG126" s="40"/>
      <c r="AH126" s="123"/>
      <c r="AI126" s="209">
        <f t="shared" si="4"/>
        <v>0</v>
      </c>
      <c r="AJ126" s="121"/>
      <c r="AK126" s="209">
        <f t="shared" si="5"/>
        <v>0</v>
      </c>
      <c r="AL126" s="121"/>
      <c r="AM126" s="209">
        <f>M126-W126+AE126</f>
        <v>0</v>
      </c>
      <c r="AN126" s="122"/>
      <c r="AO126" s="40"/>
      <c r="AP126" s="123"/>
      <c r="AQ126" s="15"/>
      <c r="AR126" s="122"/>
      <c r="AS126" s="40"/>
      <c r="AT126" s="123"/>
      <c r="AU126" s="209">
        <f t="shared" si="32"/>
        <v>0</v>
      </c>
      <c r="AV126" s="121"/>
      <c r="AW126" s="209">
        <f t="shared" si="33"/>
        <v>0</v>
      </c>
      <c r="AX126" s="121"/>
      <c r="AY126" s="209">
        <f t="shared" si="8"/>
        <v>0</v>
      </c>
      <c r="AZ126" s="121"/>
      <c r="BA126" s="209">
        <f>(SUM(AI126,AK126,AM126)-AQ126)</f>
        <v>0</v>
      </c>
      <c r="BB126" s="119"/>
      <c r="BD126" s="120"/>
      <c r="BE126" s="13">
        <v>0</v>
      </c>
      <c r="BF126" s="124"/>
      <c r="BG126" s="13">
        <v>0</v>
      </c>
      <c r="BH126" s="124"/>
      <c r="BI126" s="13">
        <v>0</v>
      </c>
      <c r="BJ126" s="125"/>
      <c r="BK126" s="126"/>
      <c r="BL126" s="127"/>
      <c r="BM126" s="210">
        <f>$BE126*$I126</f>
        <v>0</v>
      </c>
      <c r="BN126" s="124"/>
      <c r="BO126" s="210">
        <f>$BG126*$K126</f>
        <v>0</v>
      </c>
      <c r="BP126" s="124"/>
      <c r="BQ126" s="210">
        <f>$BI126*$M126</f>
        <v>0</v>
      </c>
      <c r="BR126" s="119"/>
      <c r="BS126" s="46"/>
      <c r="BT126" s="120"/>
      <c r="CD126" s="159"/>
      <c r="CE126" s="46"/>
      <c r="CF126" s="130"/>
      <c r="CG126" s="18"/>
      <c r="CH126" s="18"/>
      <c r="CI126" s="18"/>
      <c r="CJ126" s="18"/>
      <c r="CK126" s="18"/>
      <c r="CL126" s="18"/>
      <c r="CM126" s="18"/>
      <c r="CO126" s="120"/>
      <c r="CP126" s="119"/>
      <c r="CQ126" s="46"/>
      <c r="CR126" s="130"/>
      <c r="CS126" s="209">
        <f t="shared" si="45"/>
        <v>0</v>
      </c>
      <c r="CT126" s="213">
        <f t="shared" si="45"/>
        <v>0</v>
      </c>
      <c r="CU126" s="209">
        <f t="shared" si="46"/>
        <v>0</v>
      </c>
      <c r="CV126" s="213">
        <f t="shared" si="46"/>
        <v>0</v>
      </c>
      <c r="CW126" s="214">
        <f t="shared" si="47"/>
        <v>0</v>
      </c>
      <c r="CX126" s="215">
        <f t="shared" si="47"/>
        <v>0</v>
      </c>
      <c r="CY126" s="141"/>
      <c r="CZ126" s="252"/>
      <c r="DA126" s="133"/>
      <c r="DB126" s="209">
        <f t="shared" si="34"/>
        <v>0</v>
      </c>
      <c r="DC126" s="131"/>
      <c r="DD126" s="209">
        <f t="shared" si="35"/>
        <v>0</v>
      </c>
      <c r="DE126" s="131"/>
      <c r="DF126" s="209">
        <f t="shared" si="36"/>
        <v>0</v>
      </c>
      <c r="DG126" s="134"/>
      <c r="DH126" s="40"/>
      <c r="DI126" s="130"/>
      <c r="DJ126" s="217">
        <f t="shared" si="37"/>
        <v>0</v>
      </c>
      <c r="DK126" s="135"/>
      <c r="DL126" s="217">
        <f t="shared" si="39"/>
        <v>0</v>
      </c>
      <c r="DM126" s="135"/>
      <c r="DN126" s="217">
        <f t="shared" si="38"/>
        <v>0</v>
      </c>
      <c r="DO126" s="136"/>
      <c r="DP126" s="267" t="str">
        <f t="shared" si="43"/>
        <v/>
      </c>
      <c r="DQ126" s="267" t="str">
        <f t="shared" si="44"/>
        <v/>
      </c>
      <c r="DR126" s="126"/>
      <c r="DS126" s="126"/>
      <c r="DT126" s="220">
        <f>SUM(DJ126:DN126)-SUM(BM126:BQ126)</f>
        <v>0</v>
      </c>
    </row>
    <row r="127" spans="1:124" ht="5.15" customHeight="1" x14ac:dyDescent="0.35">
      <c r="A127" s="115"/>
      <c r="B127" s="32"/>
      <c r="C127" s="273"/>
      <c r="D127" s="32"/>
      <c r="E127" s="32"/>
      <c r="F127" s="36"/>
      <c r="H127" s="29"/>
      <c r="I127" s="139"/>
      <c r="J127" s="139"/>
      <c r="K127" s="139"/>
      <c r="L127" s="139"/>
      <c r="M127" s="139"/>
      <c r="N127" s="139"/>
      <c r="O127" s="121"/>
      <c r="P127" s="140"/>
      <c r="Q127" s="141"/>
      <c r="R127" s="142"/>
      <c r="S127" s="139"/>
      <c r="T127" s="139"/>
      <c r="U127" s="139"/>
      <c r="V127" s="139"/>
      <c r="W127" s="139"/>
      <c r="X127" s="140"/>
      <c r="Y127" s="141"/>
      <c r="Z127" s="142"/>
      <c r="AA127" s="139"/>
      <c r="AB127" s="139"/>
      <c r="AC127" s="139"/>
      <c r="AD127" s="139"/>
      <c r="AE127" s="139"/>
      <c r="AF127" s="140"/>
      <c r="AG127" s="141"/>
      <c r="AH127" s="142"/>
      <c r="AI127" s="121"/>
      <c r="AJ127" s="139"/>
      <c r="AK127" s="121"/>
      <c r="AL127" s="139"/>
      <c r="AM127" s="121"/>
      <c r="AN127" s="140"/>
      <c r="AO127" s="141"/>
      <c r="AP127" s="142"/>
      <c r="AQ127" s="139"/>
      <c r="AR127" s="140"/>
      <c r="AS127" s="141"/>
      <c r="AT127" s="142"/>
      <c r="AU127" s="121"/>
      <c r="AV127" s="139"/>
      <c r="AW127" s="121"/>
      <c r="AX127" s="139"/>
      <c r="AY127" s="121"/>
      <c r="AZ127" s="139"/>
      <c r="BA127" s="121"/>
      <c r="BB127" s="36"/>
      <c r="BD127" s="29"/>
      <c r="BE127" s="143"/>
      <c r="BF127" s="143"/>
      <c r="BG127" s="143"/>
      <c r="BH127" s="143"/>
      <c r="BI127" s="143"/>
      <c r="BJ127" s="144"/>
      <c r="BK127" s="145"/>
      <c r="BL127" s="146"/>
      <c r="BM127" s="124"/>
      <c r="BN127" s="143"/>
      <c r="BO127" s="124"/>
      <c r="BP127" s="143"/>
      <c r="BQ127" s="124"/>
      <c r="BR127" s="36"/>
      <c r="BS127" s="32"/>
      <c r="BT127" s="29"/>
      <c r="CD127" s="75"/>
      <c r="CE127" s="32"/>
      <c r="CF127" s="74"/>
      <c r="CO127" s="29"/>
      <c r="CP127" s="36"/>
      <c r="CQ127" s="32"/>
      <c r="CR127" s="74"/>
      <c r="CS127" s="149"/>
      <c r="CT127" s="149"/>
      <c r="CU127" s="149"/>
      <c r="CV127" s="149"/>
      <c r="CW127" s="149"/>
      <c r="CX127" s="134"/>
      <c r="CY127" s="141"/>
      <c r="CZ127" s="252"/>
      <c r="DA127" s="151"/>
      <c r="DB127" s="149"/>
      <c r="DC127" s="149"/>
      <c r="DD127" s="149"/>
      <c r="DE127" s="149"/>
      <c r="DF127" s="149"/>
      <c r="DG127" s="134"/>
      <c r="DH127" s="40"/>
      <c r="DI127" s="74"/>
      <c r="DJ127" s="152"/>
      <c r="DK127" s="152"/>
      <c r="DL127" s="152"/>
      <c r="DM127" s="152"/>
      <c r="DN127" s="152"/>
      <c r="DO127" s="136"/>
      <c r="DP127" s="267" t="str">
        <f t="shared" si="43"/>
        <v/>
      </c>
      <c r="DQ127" s="267" t="str">
        <f t="shared" si="44"/>
        <v/>
      </c>
      <c r="DR127" s="145"/>
      <c r="DS127" s="145"/>
      <c r="DT127" s="253"/>
    </row>
    <row r="128" spans="1:124" s="92" customFormat="1" x14ac:dyDescent="0.35">
      <c r="A128" s="118"/>
      <c r="B128" s="46"/>
      <c r="C128" s="243" t="str">
        <f>IF(E128="","",C126+1)</f>
        <v/>
      </c>
      <c r="D128" s="46"/>
      <c r="E128" s="4"/>
      <c r="F128" s="119"/>
      <c r="H128" s="120"/>
      <c r="I128" s="15"/>
      <c r="J128" s="121"/>
      <c r="K128" s="15"/>
      <c r="L128" s="121"/>
      <c r="M128" s="15"/>
      <c r="N128" s="121"/>
      <c r="O128" s="209">
        <f t="shared" si="3"/>
        <v>0</v>
      </c>
      <c r="P128" s="122"/>
      <c r="Q128" s="40"/>
      <c r="R128" s="123"/>
      <c r="S128" s="15"/>
      <c r="T128" s="121"/>
      <c r="U128" s="15"/>
      <c r="V128" s="121"/>
      <c r="W128" s="15"/>
      <c r="X128" s="122"/>
      <c r="Y128" s="40"/>
      <c r="Z128" s="123"/>
      <c r="AA128" s="15"/>
      <c r="AB128" s="121"/>
      <c r="AC128" s="15"/>
      <c r="AD128" s="121"/>
      <c r="AE128" s="15"/>
      <c r="AF128" s="122"/>
      <c r="AG128" s="40"/>
      <c r="AH128" s="123"/>
      <c r="AI128" s="209">
        <f t="shared" si="4"/>
        <v>0</v>
      </c>
      <c r="AJ128" s="121"/>
      <c r="AK128" s="209">
        <f t="shared" si="5"/>
        <v>0</v>
      </c>
      <c r="AL128" s="121"/>
      <c r="AM128" s="209">
        <f>M128-W128+AE128</f>
        <v>0</v>
      </c>
      <c r="AN128" s="122"/>
      <c r="AO128" s="40"/>
      <c r="AP128" s="123"/>
      <c r="AQ128" s="15"/>
      <c r="AR128" s="122"/>
      <c r="AS128" s="40"/>
      <c r="AT128" s="123"/>
      <c r="AU128" s="209">
        <f t="shared" si="32"/>
        <v>0</v>
      </c>
      <c r="AV128" s="121"/>
      <c r="AW128" s="209">
        <f t="shared" si="33"/>
        <v>0</v>
      </c>
      <c r="AX128" s="121"/>
      <c r="AY128" s="209">
        <f t="shared" si="8"/>
        <v>0</v>
      </c>
      <c r="AZ128" s="121"/>
      <c r="BA128" s="209">
        <f>(SUM(AI128,AK128,AM128)-AQ128)</f>
        <v>0</v>
      </c>
      <c r="BB128" s="119"/>
      <c r="BD128" s="120"/>
      <c r="BE128" s="13">
        <v>0</v>
      </c>
      <c r="BF128" s="124"/>
      <c r="BG128" s="13">
        <v>0</v>
      </c>
      <c r="BH128" s="124"/>
      <c r="BI128" s="13">
        <v>0</v>
      </c>
      <c r="BJ128" s="125"/>
      <c r="BK128" s="126"/>
      <c r="BL128" s="127"/>
      <c r="BM128" s="210">
        <f>$BE128*$I128</f>
        <v>0</v>
      </c>
      <c r="BN128" s="124"/>
      <c r="BO128" s="210">
        <f>$BG128*$K128</f>
        <v>0</v>
      </c>
      <c r="BP128" s="124"/>
      <c r="BQ128" s="210">
        <f>$BI128*$M128</f>
        <v>0</v>
      </c>
      <c r="BR128" s="119"/>
      <c r="BS128" s="46"/>
      <c r="BT128" s="120"/>
      <c r="CD128" s="159"/>
      <c r="CE128" s="46"/>
      <c r="CF128" s="130"/>
      <c r="CG128" s="18"/>
      <c r="CH128" s="18"/>
      <c r="CI128" s="18"/>
      <c r="CJ128" s="18"/>
      <c r="CK128" s="18"/>
      <c r="CL128" s="18"/>
      <c r="CM128" s="18"/>
      <c r="CO128" s="120"/>
      <c r="CP128" s="119"/>
      <c r="CQ128" s="46"/>
      <c r="CR128" s="130"/>
      <c r="CS128" s="209">
        <f t="shared" si="45"/>
        <v>0</v>
      </c>
      <c r="CT128" s="213">
        <f t="shared" si="45"/>
        <v>0</v>
      </c>
      <c r="CU128" s="209">
        <f t="shared" si="46"/>
        <v>0</v>
      </c>
      <c r="CV128" s="213">
        <f t="shared" si="46"/>
        <v>0</v>
      </c>
      <c r="CW128" s="214">
        <f t="shared" si="47"/>
        <v>0</v>
      </c>
      <c r="CX128" s="215">
        <f t="shared" si="47"/>
        <v>0</v>
      </c>
      <c r="CY128" s="141"/>
      <c r="CZ128" s="252"/>
      <c r="DA128" s="133"/>
      <c r="DB128" s="209">
        <f t="shared" si="34"/>
        <v>0</v>
      </c>
      <c r="DC128" s="131"/>
      <c r="DD128" s="209">
        <f t="shared" si="35"/>
        <v>0</v>
      </c>
      <c r="DE128" s="131"/>
      <c r="DF128" s="209">
        <f t="shared" si="36"/>
        <v>0</v>
      </c>
      <c r="DG128" s="134"/>
      <c r="DH128" s="40"/>
      <c r="DI128" s="130"/>
      <c r="DJ128" s="217">
        <f t="shared" si="37"/>
        <v>0</v>
      </c>
      <c r="DK128" s="135"/>
      <c r="DL128" s="217">
        <f t="shared" si="39"/>
        <v>0</v>
      </c>
      <c r="DM128" s="135"/>
      <c r="DN128" s="217">
        <f t="shared" si="38"/>
        <v>0</v>
      </c>
      <c r="DO128" s="136"/>
      <c r="DP128" s="267" t="str">
        <f t="shared" si="43"/>
        <v/>
      </c>
      <c r="DQ128" s="267" t="str">
        <f t="shared" si="44"/>
        <v/>
      </c>
      <c r="DR128" s="126"/>
      <c r="DS128" s="126"/>
      <c r="DT128" s="220">
        <f>SUM(DJ128:DN128)-SUM(BM128:BQ128)</f>
        <v>0</v>
      </c>
    </row>
    <row r="129" spans="1:124" ht="5.15" customHeight="1" x14ac:dyDescent="0.35">
      <c r="A129" s="115"/>
      <c r="B129" s="32"/>
      <c r="C129" s="273"/>
      <c r="D129" s="32"/>
      <c r="E129" s="32"/>
      <c r="F129" s="36"/>
      <c r="H129" s="29"/>
      <c r="I129" s="139"/>
      <c r="J129" s="139"/>
      <c r="K129" s="139"/>
      <c r="L129" s="139"/>
      <c r="M129" s="139"/>
      <c r="N129" s="139"/>
      <c r="O129" s="121"/>
      <c r="P129" s="140"/>
      <c r="Q129" s="141"/>
      <c r="R129" s="142"/>
      <c r="S129" s="139"/>
      <c r="T129" s="139"/>
      <c r="U129" s="139"/>
      <c r="V129" s="139"/>
      <c r="W129" s="139"/>
      <c r="X129" s="140"/>
      <c r="Y129" s="141"/>
      <c r="Z129" s="142"/>
      <c r="AA129" s="139"/>
      <c r="AB129" s="139"/>
      <c r="AC129" s="139"/>
      <c r="AD129" s="139"/>
      <c r="AE129" s="139"/>
      <c r="AF129" s="140"/>
      <c r="AG129" s="141"/>
      <c r="AH129" s="142"/>
      <c r="AI129" s="121"/>
      <c r="AJ129" s="139"/>
      <c r="AK129" s="121"/>
      <c r="AL129" s="139"/>
      <c r="AM129" s="121"/>
      <c r="AN129" s="140"/>
      <c r="AO129" s="141"/>
      <c r="AP129" s="142"/>
      <c r="AQ129" s="139"/>
      <c r="AR129" s="140"/>
      <c r="AS129" s="141"/>
      <c r="AT129" s="142"/>
      <c r="AU129" s="121"/>
      <c r="AV129" s="139"/>
      <c r="AW129" s="121"/>
      <c r="AX129" s="139"/>
      <c r="AY129" s="121"/>
      <c r="AZ129" s="139"/>
      <c r="BA129" s="121"/>
      <c r="BB129" s="36"/>
      <c r="BD129" s="29"/>
      <c r="BE129" s="143"/>
      <c r="BF129" s="143"/>
      <c r="BG129" s="143"/>
      <c r="BH129" s="143"/>
      <c r="BI129" s="143"/>
      <c r="BJ129" s="144"/>
      <c r="BK129" s="145"/>
      <c r="BL129" s="146"/>
      <c r="BM129" s="124"/>
      <c r="BN129" s="143"/>
      <c r="BO129" s="124"/>
      <c r="BP129" s="143"/>
      <c r="BQ129" s="124"/>
      <c r="BR129" s="36"/>
      <c r="BS129" s="32"/>
      <c r="BT129" s="29"/>
      <c r="CD129" s="75"/>
      <c r="CE129" s="32"/>
      <c r="CF129" s="74"/>
      <c r="CO129" s="29"/>
      <c r="CP129" s="36"/>
      <c r="CQ129" s="32"/>
      <c r="CR129" s="74"/>
      <c r="CS129" s="149"/>
      <c r="CT129" s="149"/>
      <c r="CU129" s="149"/>
      <c r="CV129" s="149"/>
      <c r="CW129" s="149"/>
      <c r="CX129" s="134"/>
      <c r="CY129" s="141"/>
      <c r="CZ129" s="252"/>
      <c r="DA129" s="151"/>
      <c r="DB129" s="149"/>
      <c r="DC129" s="149"/>
      <c r="DD129" s="149"/>
      <c r="DE129" s="149"/>
      <c r="DF129" s="149"/>
      <c r="DG129" s="134"/>
      <c r="DH129" s="40"/>
      <c r="DI129" s="74"/>
      <c r="DJ129" s="152"/>
      <c r="DK129" s="152"/>
      <c r="DL129" s="152"/>
      <c r="DM129" s="152"/>
      <c r="DN129" s="152"/>
      <c r="DO129" s="136"/>
      <c r="DP129" s="267" t="str">
        <f t="shared" si="43"/>
        <v/>
      </c>
      <c r="DQ129" s="267" t="str">
        <f t="shared" si="44"/>
        <v/>
      </c>
      <c r="DR129" s="145"/>
      <c r="DS129" s="145"/>
      <c r="DT129" s="253"/>
    </row>
    <row r="130" spans="1:124" s="92" customFormat="1" x14ac:dyDescent="0.35">
      <c r="A130" s="118"/>
      <c r="B130" s="46"/>
      <c r="C130" s="243" t="str">
        <f>IF(E130="","",C128+1)</f>
        <v/>
      </c>
      <c r="D130" s="46"/>
      <c r="E130" s="4"/>
      <c r="F130" s="119"/>
      <c r="H130" s="120"/>
      <c r="I130" s="15"/>
      <c r="J130" s="121"/>
      <c r="K130" s="15"/>
      <c r="L130" s="121"/>
      <c r="M130" s="15"/>
      <c r="N130" s="121"/>
      <c r="O130" s="209">
        <f t="shared" si="3"/>
        <v>0</v>
      </c>
      <c r="P130" s="122"/>
      <c r="Q130" s="40"/>
      <c r="R130" s="123"/>
      <c r="S130" s="15"/>
      <c r="T130" s="121"/>
      <c r="U130" s="15"/>
      <c r="V130" s="121"/>
      <c r="W130" s="15"/>
      <c r="X130" s="122"/>
      <c r="Y130" s="40"/>
      <c r="Z130" s="123"/>
      <c r="AA130" s="15"/>
      <c r="AB130" s="121"/>
      <c r="AC130" s="15"/>
      <c r="AD130" s="121"/>
      <c r="AE130" s="15"/>
      <c r="AF130" s="122"/>
      <c r="AG130" s="40"/>
      <c r="AH130" s="123"/>
      <c r="AI130" s="209">
        <f t="shared" si="4"/>
        <v>0</v>
      </c>
      <c r="AJ130" s="121"/>
      <c r="AK130" s="209">
        <f t="shared" si="5"/>
        <v>0</v>
      </c>
      <c r="AL130" s="121"/>
      <c r="AM130" s="209">
        <f>M130-W130+AE130</f>
        <v>0</v>
      </c>
      <c r="AN130" s="122"/>
      <c r="AO130" s="40"/>
      <c r="AP130" s="123"/>
      <c r="AQ130" s="15"/>
      <c r="AR130" s="122"/>
      <c r="AS130" s="40"/>
      <c r="AT130" s="123"/>
      <c r="AU130" s="209">
        <f t="shared" si="32"/>
        <v>0</v>
      </c>
      <c r="AV130" s="121"/>
      <c r="AW130" s="209">
        <f t="shared" si="33"/>
        <v>0</v>
      </c>
      <c r="AX130" s="121"/>
      <c r="AY130" s="209">
        <f t="shared" si="8"/>
        <v>0</v>
      </c>
      <c r="AZ130" s="121"/>
      <c r="BA130" s="209">
        <f>(SUM(AI130,AK130,AM130)-AQ130)</f>
        <v>0</v>
      </c>
      <c r="BB130" s="119"/>
      <c r="BD130" s="120"/>
      <c r="BE130" s="13">
        <v>0</v>
      </c>
      <c r="BF130" s="124"/>
      <c r="BG130" s="13">
        <v>0</v>
      </c>
      <c r="BH130" s="124"/>
      <c r="BI130" s="13">
        <v>0</v>
      </c>
      <c r="BJ130" s="125"/>
      <c r="BK130" s="126"/>
      <c r="BL130" s="127"/>
      <c r="BM130" s="210">
        <f>$BE130*$I130</f>
        <v>0</v>
      </c>
      <c r="BN130" s="124"/>
      <c r="BO130" s="210">
        <f>$BG130*$K130</f>
        <v>0</v>
      </c>
      <c r="BP130" s="124"/>
      <c r="BQ130" s="210">
        <f>$BI130*$M130</f>
        <v>0</v>
      </c>
      <c r="BR130" s="119"/>
      <c r="BS130" s="46"/>
      <c r="BT130" s="120"/>
      <c r="CD130" s="159"/>
      <c r="CE130" s="46"/>
      <c r="CF130" s="130"/>
      <c r="CG130" s="18"/>
      <c r="CH130" s="18"/>
      <c r="CI130" s="18"/>
      <c r="CJ130" s="18"/>
      <c r="CK130" s="18"/>
      <c r="CL130" s="18"/>
      <c r="CM130" s="18"/>
      <c r="CO130" s="120"/>
      <c r="CP130" s="119"/>
      <c r="CQ130" s="46"/>
      <c r="CR130" s="130"/>
      <c r="CS130" s="209">
        <f t="shared" si="45"/>
        <v>0</v>
      </c>
      <c r="CT130" s="213">
        <f t="shared" si="45"/>
        <v>0</v>
      </c>
      <c r="CU130" s="209">
        <f t="shared" si="46"/>
        <v>0</v>
      </c>
      <c r="CV130" s="213">
        <f t="shared" si="46"/>
        <v>0</v>
      </c>
      <c r="CW130" s="214">
        <f t="shared" si="47"/>
        <v>0</v>
      </c>
      <c r="CX130" s="215">
        <f t="shared" si="47"/>
        <v>0</v>
      </c>
      <c r="CY130" s="141"/>
      <c r="CZ130" s="252"/>
      <c r="DA130" s="133"/>
      <c r="DB130" s="209">
        <f t="shared" si="34"/>
        <v>0</v>
      </c>
      <c r="DC130" s="131"/>
      <c r="DD130" s="209">
        <f t="shared" si="35"/>
        <v>0</v>
      </c>
      <c r="DE130" s="131"/>
      <c r="DF130" s="209">
        <f t="shared" si="36"/>
        <v>0</v>
      </c>
      <c r="DG130" s="134"/>
      <c r="DH130" s="40"/>
      <c r="DI130" s="130"/>
      <c r="DJ130" s="217">
        <f t="shared" si="37"/>
        <v>0</v>
      </c>
      <c r="DK130" s="135"/>
      <c r="DL130" s="217">
        <f t="shared" si="39"/>
        <v>0</v>
      </c>
      <c r="DM130" s="135"/>
      <c r="DN130" s="217">
        <f t="shared" si="38"/>
        <v>0</v>
      </c>
      <c r="DO130" s="136"/>
      <c r="DP130" s="267" t="str">
        <f t="shared" si="43"/>
        <v/>
      </c>
      <c r="DQ130" s="267" t="str">
        <f t="shared" si="44"/>
        <v/>
      </c>
      <c r="DR130" s="126"/>
      <c r="DS130" s="126"/>
      <c r="DT130" s="220">
        <f>SUM(DJ130:DN130)-SUM(BM130:BQ130)</f>
        <v>0</v>
      </c>
    </row>
    <row r="131" spans="1:124" ht="5.15" customHeight="1" x14ac:dyDescent="0.35">
      <c r="A131" s="115"/>
      <c r="B131" s="32"/>
      <c r="C131" s="273"/>
      <c r="D131" s="32"/>
      <c r="E131" s="32"/>
      <c r="F131" s="36"/>
      <c r="H131" s="29"/>
      <c r="I131" s="139"/>
      <c r="J131" s="139"/>
      <c r="K131" s="139"/>
      <c r="L131" s="139"/>
      <c r="M131" s="139"/>
      <c r="N131" s="139"/>
      <c r="O131" s="121"/>
      <c r="P131" s="140"/>
      <c r="Q131" s="141"/>
      <c r="R131" s="142"/>
      <c r="S131" s="139"/>
      <c r="T131" s="139"/>
      <c r="U131" s="139"/>
      <c r="V131" s="139"/>
      <c r="W131" s="139"/>
      <c r="X131" s="140"/>
      <c r="Y131" s="141"/>
      <c r="Z131" s="142"/>
      <c r="AA131" s="139"/>
      <c r="AB131" s="139"/>
      <c r="AC131" s="139"/>
      <c r="AD131" s="139"/>
      <c r="AE131" s="139"/>
      <c r="AF131" s="140"/>
      <c r="AG131" s="141"/>
      <c r="AH131" s="142"/>
      <c r="AI131" s="121"/>
      <c r="AJ131" s="139"/>
      <c r="AK131" s="121"/>
      <c r="AL131" s="139"/>
      <c r="AM131" s="121"/>
      <c r="AN131" s="140"/>
      <c r="AO131" s="141"/>
      <c r="AP131" s="142"/>
      <c r="AQ131" s="139"/>
      <c r="AR131" s="140"/>
      <c r="AS131" s="141"/>
      <c r="AT131" s="142"/>
      <c r="AU131" s="121"/>
      <c r="AV131" s="139"/>
      <c r="AW131" s="121"/>
      <c r="AX131" s="139"/>
      <c r="AY131" s="121"/>
      <c r="AZ131" s="139"/>
      <c r="BA131" s="121"/>
      <c r="BB131" s="36"/>
      <c r="BD131" s="29"/>
      <c r="BE131" s="143"/>
      <c r="BF131" s="143"/>
      <c r="BG131" s="143"/>
      <c r="BH131" s="143"/>
      <c r="BI131" s="143"/>
      <c r="BJ131" s="144"/>
      <c r="BK131" s="145"/>
      <c r="BL131" s="146"/>
      <c r="BM131" s="124"/>
      <c r="BN131" s="143"/>
      <c r="BO131" s="124"/>
      <c r="BP131" s="143"/>
      <c r="BQ131" s="124"/>
      <c r="BR131" s="36"/>
      <c r="BS131" s="32"/>
      <c r="BT131" s="29"/>
      <c r="CD131" s="75"/>
      <c r="CE131" s="32"/>
      <c r="CF131" s="74"/>
      <c r="CO131" s="29"/>
      <c r="CP131" s="36"/>
      <c r="CQ131" s="32"/>
      <c r="CR131" s="74"/>
      <c r="CS131" s="149"/>
      <c r="CT131" s="149"/>
      <c r="CU131" s="149"/>
      <c r="CV131" s="149"/>
      <c r="CW131" s="149"/>
      <c r="CX131" s="134"/>
      <c r="CY131" s="141"/>
      <c r="CZ131" s="252"/>
      <c r="DA131" s="151"/>
      <c r="DB131" s="149"/>
      <c r="DC131" s="149"/>
      <c r="DD131" s="149"/>
      <c r="DE131" s="149"/>
      <c r="DF131" s="149"/>
      <c r="DG131" s="134"/>
      <c r="DH131" s="40"/>
      <c r="DI131" s="74"/>
      <c r="DJ131" s="152"/>
      <c r="DK131" s="152"/>
      <c r="DL131" s="152"/>
      <c r="DM131" s="152"/>
      <c r="DN131" s="152"/>
      <c r="DO131" s="136"/>
      <c r="DP131" s="267" t="str">
        <f t="shared" si="43"/>
        <v/>
      </c>
      <c r="DQ131" s="267" t="str">
        <f t="shared" si="44"/>
        <v/>
      </c>
      <c r="DR131" s="145"/>
      <c r="DS131" s="145"/>
      <c r="DT131" s="253"/>
    </row>
    <row r="132" spans="1:124" s="92" customFormat="1" x14ac:dyDescent="0.35">
      <c r="A132" s="118"/>
      <c r="B132" s="46"/>
      <c r="C132" s="243" t="str">
        <f>IF(E132="","",C130+1)</f>
        <v/>
      </c>
      <c r="D132" s="46"/>
      <c r="E132" s="4"/>
      <c r="F132" s="119"/>
      <c r="H132" s="120"/>
      <c r="I132" s="15"/>
      <c r="J132" s="121"/>
      <c r="K132" s="15"/>
      <c r="L132" s="121"/>
      <c r="M132" s="15"/>
      <c r="N132" s="121"/>
      <c r="O132" s="209">
        <f t="shared" si="3"/>
        <v>0</v>
      </c>
      <c r="P132" s="122"/>
      <c r="Q132" s="40"/>
      <c r="R132" s="123"/>
      <c r="S132" s="15"/>
      <c r="T132" s="121"/>
      <c r="U132" s="15"/>
      <c r="V132" s="121"/>
      <c r="W132" s="15"/>
      <c r="X132" s="122"/>
      <c r="Y132" s="40"/>
      <c r="Z132" s="123"/>
      <c r="AA132" s="15"/>
      <c r="AB132" s="121"/>
      <c r="AC132" s="15"/>
      <c r="AD132" s="121"/>
      <c r="AE132" s="15"/>
      <c r="AF132" s="122"/>
      <c r="AG132" s="40"/>
      <c r="AH132" s="123"/>
      <c r="AI132" s="209">
        <f t="shared" si="4"/>
        <v>0</v>
      </c>
      <c r="AJ132" s="121"/>
      <c r="AK132" s="209">
        <f t="shared" si="5"/>
        <v>0</v>
      </c>
      <c r="AL132" s="121"/>
      <c r="AM132" s="209">
        <f>M132-W132+AE132</f>
        <v>0</v>
      </c>
      <c r="AN132" s="122"/>
      <c r="AO132" s="40"/>
      <c r="AP132" s="123"/>
      <c r="AQ132" s="15"/>
      <c r="AR132" s="122"/>
      <c r="AS132" s="40"/>
      <c r="AT132" s="123"/>
      <c r="AU132" s="209">
        <f t="shared" si="32"/>
        <v>0</v>
      </c>
      <c r="AV132" s="121"/>
      <c r="AW132" s="209">
        <f t="shared" si="33"/>
        <v>0</v>
      </c>
      <c r="AX132" s="121"/>
      <c r="AY132" s="209">
        <f t="shared" si="8"/>
        <v>0</v>
      </c>
      <c r="AZ132" s="121"/>
      <c r="BA132" s="209">
        <f>(SUM(AI132,AK132,AM132)-AQ132)</f>
        <v>0</v>
      </c>
      <c r="BB132" s="119"/>
      <c r="BD132" s="120"/>
      <c r="BE132" s="13">
        <v>0</v>
      </c>
      <c r="BF132" s="124"/>
      <c r="BG132" s="13">
        <v>0</v>
      </c>
      <c r="BH132" s="124"/>
      <c r="BI132" s="13">
        <v>0</v>
      </c>
      <c r="BJ132" s="125"/>
      <c r="BK132" s="126"/>
      <c r="BL132" s="127"/>
      <c r="BM132" s="210">
        <f>$BE132*$I132</f>
        <v>0</v>
      </c>
      <c r="BN132" s="124"/>
      <c r="BO132" s="210">
        <f>$BG132*$K132</f>
        <v>0</v>
      </c>
      <c r="BP132" s="124"/>
      <c r="BQ132" s="210">
        <f>$BI132*$M132</f>
        <v>0</v>
      </c>
      <c r="BR132" s="119"/>
      <c r="BS132" s="46"/>
      <c r="BT132" s="120"/>
      <c r="CD132" s="159"/>
      <c r="CE132" s="46"/>
      <c r="CF132" s="130"/>
      <c r="CG132" s="18"/>
      <c r="CH132" s="18"/>
      <c r="CI132" s="18"/>
      <c r="CJ132" s="18"/>
      <c r="CK132" s="18"/>
      <c r="CL132" s="18"/>
      <c r="CM132" s="18"/>
      <c r="CO132" s="120"/>
      <c r="CP132" s="119"/>
      <c r="CQ132" s="46"/>
      <c r="CR132" s="130"/>
      <c r="CS132" s="209">
        <f t="shared" si="45"/>
        <v>0</v>
      </c>
      <c r="CT132" s="213">
        <f t="shared" si="45"/>
        <v>0</v>
      </c>
      <c r="CU132" s="209">
        <f t="shared" si="46"/>
        <v>0</v>
      </c>
      <c r="CV132" s="213">
        <f t="shared" si="46"/>
        <v>0</v>
      </c>
      <c r="CW132" s="214">
        <f t="shared" si="47"/>
        <v>0</v>
      </c>
      <c r="CX132" s="215">
        <f t="shared" si="47"/>
        <v>0</v>
      </c>
      <c r="CY132" s="141"/>
      <c r="CZ132" s="252"/>
      <c r="DA132" s="133"/>
      <c r="DB132" s="209">
        <f t="shared" si="34"/>
        <v>0</v>
      </c>
      <c r="DC132" s="131"/>
      <c r="DD132" s="209">
        <f t="shared" si="35"/>
        <v>0</v>
      </c>
      <c r="DE132" s="131"/>
      <c r="DF132" s="209">
        <f t="shared" si="36"/>
        <v>0</v>
      </c>
      <c r="DG132" s="134"/>
      <c r="DH132" s="40"/>
      <c r="DI132" s="130"/>
      <c r="DJ132" s="217">
        <f t="shared" si="37"/>
        <v>0</v>
      </c>
      <c r="DK132" s="135"/>
      <c r="DL132" s="217">
        <f t="shared" si="39"/>
        <v>0</v>
      </c>
      <c r="DM132" s="135"/>
      <c r="DN132" s="217">
        <f t="shared" si="38"/>
        <v>0</v>
      </c>
      <c r="DO132" s="136"/>
      <c r="DP132" s="267" t="str">
        <f t="shared" si="43"/>
        <v/>
      </c>
      <c r="DQ132" s="267" t="str">
        <f t="shared" si="44"/>
        <v/>
      </c>
      <c r="DR132" s="126"/>
      <c r="DS132" s="126"/>
      <c r="DT132" s="220">
        <f>SUM(DJ132:DN132)-SUM(BM132:BQ132)</f>
        <v>0</v>
      </c>
    </row>
    <row r="133" spans="1:124" ht="5.15" customHeight="1" x14ac:dyDescent="0.35">
      <c r="A133" s="115"/>
      <c r="B133" s="32"/>
      <c r="C133" s="273"/>
      <c r="D133" s="32"/>
      <c r="E133" s="32"/>
      <c r="F133" s="36"/>
      <c r="H133" s="29"/>
      <c r="I133" s="139"/>
      <c r="J133" s="139"/>
      <c r="K133" s="139"/>
      <c r="L133" s="139"/>
      <c r="M133" s="139"/>
      <c r="N133" s="139"/>
      <c r="O133" s="121"/>
      <c r="P133" s="140"/>
      <c r="Q133" s="141"/>
      <c r="R133" s="142"/>
      <c r="S133" s="139"/>
      <c r="T133" s="139"/>
      <c r="U133" s="139"/>
      <c r="V133" s="139"/>
      <c r="W133" s="139"/>
      <c r="X133" s="140"/>
      <c r="Y133" s="141"/>
      <c r="Z133" s="142"/>
      <c r="AA133" s="139"/>
      <c r="AB133" s="139"/>
      <c r="AC133" s="139"/>
      <c r="AD133" s="139"/>
      <c r="AE133" s="139"/>
      <c r="AF133" s="140"/>
      <c r="AG133" s="141"/>
      <c r="AH133" s="142"/>
      <c r="AI133" s="121"/>
      <c r="AJ133" s="139"/>
      <c r="AK133" s="121"/>
      <c r="AL133" s="139"/>
      <c r="AM133" s="121"/>
      <c r="AN133" s="140"/>
      <c r="AO133" s="141"/>
      <c r="AP133" s="142"/>
      <c r="AQ133" s="139"/>
      <c r="AR133" s="140"/>
      <c r="AS133" s="141"/>
      <c r="AT133" s="142"/>
      <c r="AU133" s="121"/>
      <c r="AV133" s="139"/>
      <c r="AW133" s="121"/>
      <c r="AX133" s="139"/>
      <c r="AY133" s="121"/>
      <c r="AZ133" s="139"/>
      <c r="BA133" s="121"/>
      <c r="BB133" s="36"/>
      <c r="BD133" s="29"/>
      <c r="BE133" s="143"/>
      <c r="BF133" s="143"/>
      <c r="BG133" s="143"/>
      <c r="BH133" s="143"/>
      <c r="BI133" s="143"/>
      <c r="BJ133" s="144"/>
      <c r="BK133" s="145"/>
      <c r="BL133" s="146"/>
      <c r="BM133" s="124"/>
      <c r="BN133" s="143"/>
      <c r="BO133" s="124"/>
      <c r="BP133" s="143"/>
      <c r="BQ133" s="124"/>
      <c r="BR133" s="36"/>
      <c r="BS133" s="32"/>
      <c r="BT133" s="29"/>
      <c r="CD133" s="75"/>
      <c r="CE133" s="32"/>
      <c r="CF133" s="74"/>
      <c r="CO133" s="29"/>
      <c r="CP133" s="36"/>
      <c r="CQ133" s="32"/>
      <c r="CR133" s="74"/>
      <c r="CS133" s="149"/>
      <c r="CT133" s="149"/>
      <c r="CU133" s="149"/>
      <c r="CV133" s="149"/>
      <c r="CW133" s="149"/>
      <c r="CX133" s="134"/>
      <c r="CY133" s="141"/>
      <c r="CZ133" s="252"/>
      <c r="DA133" s="151"/>
      <c r="DB133" s="149"/>
      <c r="DC133" s="149"/>
      <c r="DD133" s="149"/>
      <c r="DE133" s="149"/>
      <c r="DF133" s="149"/>
      <c r="DG133" s="134"/>
      <c r="DH133" s="40"/>
      <c r="DI133" s="74"/>
      <c r="DJ133" s="152"/>
      <c r="DK133" s="152"/>
      <c r="DL133" s="152"/>
      <c r="DM133" s="152"/>
      <c r="DN133" s="152"/>
      <c r="DO133" s="136"/>
      <c r="DP133" s="267" t="str">
        <f t="shared" si="43"/>
        <v/>
      </c>
      <c r="DQ133" s="267" t="str">
        <f t="shared" si="44"/>
        <v/>
      </c>
      <c r="DR133" s="145"/>
      <c r="DS133" s="145"/>
      <c r="DT133" s="253"/>
    </row>
    <row r="134" spans="1:124" s="92" customFormat="1" x14ac:dyDescent="0.35">
      <c r="A134" s="118"/>
      <c r="B134" s="46"/>
      <c r="C134" s="243" t="str">
        <f>IF(E134="","",C132+1)</f>
        <v/>
      </c>
      <c r="D134" s="46"/>
      <c r="E134" s="4"/>
      <c r="F134" s="119"/>
      <c r="H134" s="120"/>
      <c r="I134" s="15"/>
      <c r="J134" s="121"/>
      <c r="K134" s="15"/>
      <c r="L134" s="121"/>
      <c r="M134" s="15"/>
      <c r="N134" s="121"/>
      <c r="O134" s="209">
        <f t="shared" si="3"/>
        <v>0</v>
      </c>
      <c r="P134" s="122"/>
      <c r="Q134" s="40"/>
      <c r="R134" s="123"/>
      <c r="S134" s="15"/>
      <c r="T134" s="121"/>
      <c r="U134" s="15"/>
      <c r="V134" s="121"/>
      <c r="W134" s="15"/>
      <c r="X134" s="122"/>
      <c r="Y134" s="40"/>
      <c r="Z134" s="123"/>
      <c r="AA134" s="15"/>
      <c r="AB134" s="121"/>
      <c r="AC134" s="15"/>
      <c r="AD134" s="121"/>
      <c r="AE134" s="15"/>
      <c r="AF134" s="122"/>
      <c r="AG134" s="40"/>
      <c r="AH134" s="123"/>
      <c r="AI134" s="209">
        <f t="shared" si="4"/>
        <v>0</v>
      </c>
      <c r="AJ134" s="121"/>
      <c r="AK134" s="209">
        <f t="shared" si="5"/>
        <v>0</v>
      </c>
      <c r="AL134" s="121"/>
      <c r="AM134" s="209">
        <f>M134-W134+AE134</f>
        <v>0</v>
      </c>
      <c r="AN134" s="122"/>
      <c r="AO134" s="40"/>
      <c r="AP134" s="123"/>
      <c r="AQ134" s="15"/>
      <c r="AR134" s="122"/>
      <c r="AS134" s="40"/>
      <c r="AT134" s="123"/>
      <c r="AU134" s="209">
        <f t="shared" si="32"/>
        <v>0</v>
      </c>
      <c r="AV134" s="121"/>
      <c r="AW134" s="209">
        <f t="shared" si="33"/>
        <v>0</v>
      </c>
      <c r="AX134" s="121"/>
      <c r="AY134" s="209">
        <f t="shared" si="8"/>
        <v>0</v>
      </c>
      <c r="AZ134" s="121"/>
      <c r="BA134" s="209">
        <f>(SUM(AI134,AK134,AM134)-AQ134)</f>
        <v>0</v>
      </c>
      <c r="BB134" s="119"/>
      <c r="BD134" s="120"/>
      <c r="BE134" s="13">
        <v>0</v>
      </c>
      <c r="BF134" s="124"/>
      <c r="BG134" s="13">
        <v>0</v>
      </c>
      <c r="BH134" s="124"/>
      <c r="BI134" s="13">
        <v>0</v>
      </c>
      <c r="BJ134" s="125"/>
      <c r="BK134" s="126"/>
      <c r="BL134" s="127"/>
      <c r="BM134" s="210">
        <f>$BE134*$I134</f>
        <v>0</v>
      </c>
      <c r="BN134" s="124"/>
      <c r="BO134" s="210">
        <f>$BG134*$K134</f>
        <v>0</v>
      </c>
      <c r="BP134" s="124"/>
      <c r="BQ134" s="210">
        <f>$BI134*$M134</f>
        <v>0</v>
      </c>
      <c r="BR134" s="119"/>
      <c r="BS134" s="46"/>
      <c r="BT134" s="120"/>
      <c r="CD134" s="159"/>
      <c r="CE134" s="46"/>
      <c r="CF134" s="130"/>
      <c r="CG134" s="18"/>
      <c r="CH134" s="18"/>
      <c r="CI134" s="18"/>
      <c r="CJ134" s="18"/>
      <c r="CK134" s="18"/>
      <c r="CL134" s="18"/>
      <c r="CM134" s="18"/>
      <c r="CO134" s="120"/>
      <c r="CP134" s="119"/>
      <c r="CQ134" s="46"/>
      <c r="CR134" s="130"/>
      <c r="CS134" s="209">
        <f t="shared" si="45"/>
        <v>0</v>
      </c>
      <c r="CT134" s="213">
        <f t="shared" si="45"/>
        <v>0</v>
      </c>
      <c r="CU134" s="209">
        <f t="shared" si="46"/>
        <v>0</v>
      </c>
      <c r="CV134" s="213">
        <f t="shared" si="46"/>
        <v>0</v>
      </c>
      <c r="CW134" s="214">
        <f t="shared" si="47"/>
        <v>0</v>
      </c>
      <c r="CX134" s="215">
        <f t="shared" si="47"/>
        <v>0</v>
      </c>
      <c r="CY134" s="141"/>
      <c r="CZ134" s="252"/>
      <c r="DA134" s="133"/>
      <c r="DB134" s="209">
        <f t="shared" si="34"/>
        <v>0</v>
      </c>
      <c r="DC134" s="131"/>
      <c r="DD134" s="209">
        <f t="shared" si="35"/>
        <v>0</v>
      </c>
      <c r="DE134" s="131"/>
      <c r="DF134" s="209">
        <f t="shared" si="36"/>
        <v>0</v>
      </c>
      <c r="DG134" s="134"/>
      <c r="DH134" s="40"/>
      <c r="DI134" s="130"/>
      <c r="DJ134" s="217">
        <f t="shared" si="37"/>
        <v>0</v>
      </c>
      <c r="DK134" s="135"/>
      <c r="DL134" s="217">
        <f t="shared" si="39"/>
        <v>0</v>
      </c>
      <c r="DM134" s="135"/>
      <c r="DN134" s="217">
        <f t="shared" si="38"/>
        <v>0</v>
      </c>
      <c r="DO134" s="136"/>
      <c r="DP134" s="267" t="str">
        <f t="shared" si="43"/>
        <v/>
      </c>
      <c r="DQ134" s="267" t="str">
        <f t="shared" si="44"/>
        <v/>
      </c>
      <c r="DR134" s="126"/>
      <c r="DS134" s="126"/>
      <c r="DT134" s="220">
        <f>SUM(DJ134:DN134)-SUM(BM134:BQ134)</f>
        <v>0</v>
      </c>
    </row>
    <row r="135" spans="1:124" ht="5.15" customHeight="1" x14ac:dyDescent="0.35">
      <c r="A135" s="115"/>
      <c r="B135" s="32"/>
      <c r="C135" s="273"/>
      <c r="D135" s="32"/>
      <c r="E135" s="32"/>
      <c r="F135" s="36"/>
      <c r="H135" s="29"/>
      <c r="I135" s="139"/>
      <c r="J135" s="139"/>
      <c r="K135" s="139"/>
      <c r="L135" s="139"/>
      <c r="M135" s="139"/>
      <c r="N135" s="139"/>
      <c r="O135" s="121"/>
      <c r="P135" s="140"/>
      <c r="Q135" s="141"/>
      <c r="R135" s="142"/>
      <c r="S135" s="139"/>
      <c r="T135" s="139"/>
      <c r="U135" s="139"/>
      <c r="V135" s="139"/>
      <c r="W135" s="139"/>
      <c r="X135" s="140"/>
      <c r="Y135" s="141"/>
      <c r="Z135" s="142"/>
      <c r="AA135" s="139"/>
      <c r="AB135" s="139"/>
      <c r="AC135" s="139"/>
      <c r="AD135" s="139"/>
      <c r="AE135" s="139"/>
      <c r="AF135" s="140"/>
      <c r="AG135" s="141"/>
      <c r="AH135" s="142"/>
      <c r="AI135" s="121"/>
      <c r="AJ135" s="139"/>
      <c r="AK135" s="121"/>
      <c r="AL135" s="139"/>
      <c r="AM135" s="121"/>
      <c r="AN135" s="140"/>
      <c r="AO135" s="141"/>
      <c r="AP135" s="142"/>
      <c r="AQ135" s="139"/>
      <c r="AR135" s="140"/>
      <c r="AS135" s="141"/>
      <c r="AT135" s="142"/>
      <c r="AU135" s="121"/>
      <c r="AV135" s="139"/>
      <c r="AW135" s="121"/>
      <c r="AX135" s="139"/>
      <c r="AY135" s="121"/>
      <c r="AZ135" s="139"/>
      <c r="BA135" s="121"/>
      <c r="BB135" s="36"/>
      <c r="BD135" s="29"/>
      <c r="BE135" s="143"/>
      <c r="BF135" s="143"/>
      <c r="BG135" s="143"/>
      <c r="BH135" s="143"/>
      <c r="BI135" s="143"/>
      <c r="BJ135" s="144"/>
      <c r="BK135" s="145"/>
      <c r="BL135" s="146"/>
      <c r="BM135" s="124"/>
      <c r="BN135" s="143"/>
      <c r="BO135" s="124"/>
      <c r="BP135" s="143"/>
      <c r="BQ135" s="124"/>
      <c r="BR135" s="36"/>
      <c r="BS135" s="32"/>
      <c r="BT135" s="74"/>
      <c r="BW135" s="174"/>
      <c r="BX135" s="174"/>
      <c r="BY135" s="174"/>
      <c r="BZ135" s="174"/>
      <c r="CA135" s="174"/>
      <c r="CB135" s="174"/>
      <c r="CC135" s="174"/>
      <c r="CD135" s="162"/>
      <c r="CE135" s="32"/>
      <c r="CF135" s="74"/>
      <c r="CO135" s="29"/>
      <c r="CP135" s="36"/>
      <c r="CQ135" s="32"/>
      <c r="CR135" s="74"/>
      <c r="CS135" s="149"/>
      <c r="CT135" s="149"/>
      <c r="CU135" s="149"/>
      <c r="CV135" s="149"/>
      <c r="CW135" s="149"/>
      <c r="CX135" s="134"/>
      <c r="CY135" s="141"/>
      <c r="CZ135" s="252"/>
      <c r="DA135" s="151"/>
      <c r="DB135" s="149"/>
      <c r="DC135" s="149"/>
      <c r="DD135" s="149"/>
      <c r="DE135" s="149"/>
      <c r="DF135" s="149"/>
      <c r="DG135" s="134"/>
      <c r="DH135" s="40"/>
      <c r="DI135" s="74"/>
      <c r="DJ135" s="152"/>
      <c r="DK135" s="152"/>
      <c r="DL135" s="152"/>
      <c r="DM135" s="152"/>
      <c r="DN135" s="152"/>
      <c r="DO135" s="136"/>
      <c r="DP135" s="267" t="str">
        <f t="shared" si="43"/>
        <v/>
      </c>
      <c r="DQ135" s="267" t="str">
        <f t="shared" si="44"/>
        <v/>
      </c>
      <c r="DR135" s="145"/>
      <c r="DS135" s="145"/>
      <c r="DT135" s="253"/>
    </row>
    <row r="136" spans="1:124" s="92" customFormat="1" ht="15" customHeight="1" x14ac:dyDescent="0.35">
      <c r="A136" s="118"/>
      <c r="B136" s="46"/>
      <c r="C136" s="243" t="str">
        <f>IF(E136="","",C134+1)</f>
        <v/>
      </c>
      <c r="D136" s="46"/>
      <c r="E136" s="4"/>
      <c r="F136" s="119"/>
      <c r="H136" s="120"/>
      <c r="I136" s="15"/>
      <c r="J136" s="121"/>
      <c r="K136" s="15"/>
      <c r="L136" s="121"/>
      <c r="M136" s="15"/>
      <c r="N136" s="121"/>
      <c r="O136" s="209">
        <f t="shared" si="3"/>
        <v>0</v>
      </c>
      <c r="P136" s="122"/>
      <c r="Q136" s="40"/>
      <c r="R136" s="123"/>
      <c r="S136" s="15"/>
      <c r="T136" s="121"/>
      <c r="U136" s="15"/>
      <c r="V136" s="121"/>
      <c r="W136" s="15"/>
      <c r="X136" s="122"/>
      <c r="Y136" s="40"/>
      <c r="Z136" s="123"/>
      <c r="AA136" s="15"/>
      <c r="AB136" s="121"/>
      <c r="AC136" s="15"/>
      <c r="AD136" s="121"/>
      <c r="AE136" s="15"/>
      <c r="AF136" s="122"/>
      <c r="AG136" s="40"/>
      <c r="AH136" s="123"/>
      <c r="AI136" s="209">
        <f t="shared" si="4"/>
        <v>0</v>
      </c>
      <c r="AJ136" s="121"/>
      <c r="AK136" s="209">
        <f t="shared" si="5"/>
        <v>0</v>
      </c>
      <c r="AL136" s="121"/>
      <c r="AM136" s="209">
        <f>M136-W136+AE136</f>
        <v>0</v>
      </c>
      <c r="AN136" s="122"/>
      <c r="AO136" s="40"/>
      <c r="AP136" s="123"/>
      <c r="AQ136" s="15"/>
      <c r="AR136" s="122"/>
      <c r="AS136" s="40"/>
      <c r="AT136" s="123"/>
      <c r="AU136" s="209">
        <f t="shared" si="32"/>
        <v>0</v>
      </c>
      <c r="AV136" s="121"/>
      <c r="AW136" s="209">
        <f t="shared" si="33"/>
        <v>0</v>
      </c>
      <c r="AX136" s="121"/>
      <c r="AY136" s="209">
        <f t="shared" si="8"/>
        <v>0</v>
      </c>
      <c r="AZ136" s="121"/>
      <c r="BA136" s="209">
        <f>(SUM(AI136,AK136,AM136)-AQ136)</f>
        <v>0</v>
      </c>
      <c r="BB136" s="119"/>
      <c r="BD136" s="120"/>
      <c r="BE136" s="13">
        <v>0</v>
      </c>
      <c r="BF136" s="124"/>
      <c r="BG136" s="13">
        <v>0</v>
      </c>
      <c r="BH136" s="124"/>
      <c r="BI136" s="13">
        <v>0</v>
      </c>
      <c r="BJ136" s="125"/>
      <c r="BK136" s="126"/>
      <c r="BL136" s="127"/>
      <c r="BM136" s="210">
        <f>$BE136*$I136</f>
        <v>0</v>
      </c>
      <c r="BN136" s="124"/>
      <c r="BO136" s="210">
        <f>$BG136*$K136</f>
        <v>0</v>
      </c>
      <c r="BP136" s="124"/>
      <c r="BQ136" s="210">
        <f>$BI136*$M136</f>
        <v>0</v>
      </c>
      <c r="BR136" s="119"/>
      <c r="BS136" s="46"/>
      <c r="BT136" s="130"/>
      <c r="BU136" s="175"/>
      <c r="BV136" s="175"/>
      <c r="BW136" s="174"/>
      <c r="BX136" s="174"/>
      <c r="BY136" s="174"/>
      <c r="BZ136" s="174"/>
      <c r="CA136" s="174"/>
      <c r="CB136" s="174"/>
      <c r="CC136" s="174"/>
      <c r="CD136" s="162"/>
      <c r="CE136" s="46"/>
      <c r="CF136" s="130"/>
      <c r="CG136" s="18"/>
      <c r="CH136" s="18"/>
      <c r="CI136" s="18"/>
      <c r="CJ136" s="18"/>
      <c r="CK136" s="18"/>
      <c r="CL136" s="18"/>
      <c r="CM136" s="18"/>
      <c r="CO136" s="120"/>
      <c r="CP136" s="119"/>
      <c r="CQ136" s="46"/>
      <c r="CR136" s="130"/>
      <c r="CS136" s="209">
        <f t="shared" si="45"/>
        <v>0</v>
      </c>
      <c r="CT136" s="213">
        <f t="shared" si="45"/>
        <v>0</v>
      </c>
      <c r="CU136" s="209">
        <f t="shared" si="46"/>
        <v>0</v>
      </c>
      <c r="CV136" s="213">
        <f t="shared" si="46"/>
        <v>0</v>
      </c>
      <c r="CW136" s="214">
        <f t="shared" si="47"/>
        <v>0</v>
      </c>
      <c r="CX136" s="215">
        <f t="shared" si="47"/>
        <v>0</v>
      </c>
      <c r="CY136" s="141"/>
      <c r="CZ136" s="252"/>
      <c r="DA136" s="133"/>
      <c r="DB136" s="209">
        <f t="shared" si="34"/>
        <v>0</v>
      </c>
      <c r="DC136" s="131"/>
      <c r="DD136" s="209">
        <f t="shared" si="35"/>
        <v>0</v>
      </c>
      <c r="DE136" s="131"/>
      <c r="DF136" s="209">
        <f t="shared" si="36"/>
        <v>0</v>
      </c>
      <c r="DG136" s="134"/>
      <c r="DH136" s="40"/>
      <c r="DI136" s="130"/>
      <c r="DJ136" s="217">
        <f t="shared" si="37"/>
        <v>0</v>
      </c>
      <c r="DK136" s="135"/>
      <c r="DL136" s="217">
        <f t="shared" si="39"/>
        <v>0</v>
      </c>
      <c r="DM136" s="135"/>
      <c r="DN136" s="217">
        <f t="shared" si="38"/>
        <v>0</v>
      </c>
      <c r="DO136" s="136"/>
      <c r="DP136" s="267" t="str">
        <f t="shared" si="43"/>
        <v/>
      </c>
      <c r="DQ136" s="267" t="str">
        <f t="shared" si="44"/>
        <v/>
      </c>
      <c r="DR136" s="126"/>
      <c r="DS136" s="126"/>
      <c r="DT136" s="220">
        <f>SUM(DJ136:DN136)-SUM(BM136:BQ136)</f>
        <v>0</v>
      </c>
    </row>
    <row r="137" spans="1:124" ht="5.15" customHeight="1" x14ac:dyDescent="0.35">
      <c r="A137" s="115"/>
      <c r="B137" s="32"/>
      <c r="C137" s="273"/>
      <c r="D137" s="32"/>
      <c r="E137" s="32"/>
      <c r="F137" s="36"/>
      <c r="H137" s="29"/>
      <c r="I137" s="139"/>
      <c r="J137" s="139"/>
      <c r="K137" s="139"/>
      <c r="L137" s="139"/>
      <c r="M137" s="139"/>
      <c r="N137" s="139"/>
      <c r="O137" s="121"/>
      <c r="P137" s="140"/>
      <c r="Q137" s="141"/>
      <c r="R137" s="142"/>
      <c r="S137" s="139"/>
      <c r="T137" s="139"/>
      <c r="U137" s="139"/>
      <c r="V137" s="139"/>
      <c r="W137" s="139"/>
      <c r="X137" s="140"/>
      <c r="Y137" s="141"/>
      <c r="Z137" s="142"/>
      <c r="AA137" s="139"/>
      <c r="AB137" s="139"/>
      <c r="AC137" s="139"/>
      <c r="AD137" s="139"/>
      <c r="AE137" s="139"/>
      <c r="AF137" s="140"/>
      <c r="AG137" s="141"/>
      <c r="AH137" s="142"/>
      <c r="AI137" s="121"/>
      <c r="AJ137" s="139"/>
      <c r="AK137" s="121"/>
      <c r="AL137" s="139"/>
      <c r="AM137" s="121"/>
      <c r="AN137" s="140"/>
      <c r="AO137" s="141"/>
      <c r="AP137" s="142"/>
      <c r="AQ137" s="139"/>
      <c r="AR137" s="140"/>
      <c r="AS137" s="141"/>
      <c r="AT137" s="142"/>
      <c r="AU137" s="121"/>
      <c r="AV137" s="139"/>
      <c r="AW137" s="121"/>
      <c r="AX137" s="139"/>
      <c r="AY137" s="121"/>
      <c r="AZ137" s="139"/>
      <c r="BA137" s="121"/>
      <c r="BB137" s="36"/>
      <c r="BD137" s="29"/>
      <c r="BE137" s="143"/>
      <c r="BF137" s="143"/>
      <c r="BG137" s="143"/>
      <c r="BH137" s="143"/>
      <c r="BI137" s="143"/>
      <c r="BJ137" s="144"/>
      <c r="BK137" s="145"/>
      <c r="BL137" s="146"/>
      <c r="BM137" s="124"/>
      <c r="BN137" s="143"/>
      <c r="BO137" s="124"/>
      <c r="BP137" s="143"/>
      <c r="BQ137" s="124"/>
      <c r="BR137" s="36"/>
      <c r="BS137" s="32"/>
      <c r="BT137" s="74"/>
      <c r="BW137" s="174"/>
      <c r="BX137" s="174"/>
      <c r="BY137" s="174"/>
      <c r="BZ137" s="174"/>
      <c r="CA137" s="174"/>
      <c r="CB137" s="174"/>
      <c r="CC137" s="174"/>
      <c r="CD137" s="162"/>
      <c r="CE137" s="32"/>
      <c r="CF137" s="74"/>
      <c r="CO137" s="29"/>
      <c r="CP137" s="36"/>
      <c r="CQ137" s="32"/>
      <c r="CR137" s="74"/>
      <c r="CS137" s="149"/>
      <c r="CT137" s="149"/>
      <c r="CU137" s="149"/>
      <c r="CV137" s="149"/>
      <c r="CW137" s="149"/>
      <c r="CX137" s="134"/>
      <c r="CY137" s="141"/>
      <c r="CZ137" s="252"/>
      <c r="DA137" s="151"/>
      <c r="DB137" s="149"/>
      <c r="DC137" s="149"/>
      <c r="DD137" s="149"/>
      <c r="DE137" s="149"/>
      <c r="DF137" s="149"/>
      <c r="DG137" s="134"/>
      <c r="DH137" s="40"/>
      <c r="DI137" s="74"/>
      <c r="DJ137" s="152"/>
      <c r="DK137" s="152"/>
      <c r="DL137" s="152"/>
      <c r="DM137" s="152"/>
      <c r="DN137" s="152"/>
      <c r="DO137" s="136"/>
      <c r="DP137" s="267" t="str">
        <f t="shared" si="43"/>
        <v/>
      </c>
      <c r="DQ137" s="267" t="str">
        <f t="shared" si="44"/>
        <v/>
      </c>
      <c r="DR137" s="145"/>
      <c r="DS137" s="145"/>
      <c r="DT137" s="253"/>
    </row>
    <row r="138" spans="1:124" s="92" customFormat="1" x14ac:dyDescent="0.35">
      <c r="A138" s="118"/>
      <c r="B138" s="46"/>
      <c r="C138" s="243" t="str">
        <f>IF(E138="","",C136+1)</f>
        <v/>
      </c>
      <c r="D138" s="46"/>
      <c r="E138" s="4"/>
      <c r="F138" s="119"/>
      <c r="H138" s="120"/>
      <c r="I138" s="15"/>
      <c r="J138" s="121"/>
      <c r="K138" s="15"/>
      <c r="L138" s="121"/>
      <c r="M138" s="15"/>
      <c r="N138" s="121"/>
      <c r="O138" s="209">
        <f t="shared" si="3"/>
        <v>0</v>
      </c>
      <c r="P138" s="122"/>
      <c r="Q138" s="40"/>
      <c r="R138" s="123"/>
      <c r="S138" s="15"/>
      <c r="T138" s="121"/>
      <c r="U138" s="15"/>
      <c r="V138" s="121"/>
      <c r="W138" s="15"/>
      <c r="X138" s="122"/>
      <c r="Y138" s="40"/>
      <c r="Z138" s="123"/>
      <c r="AA138" s="15"/>
      <c r="AB138" s="121"/>
      <c r="AC138" s="15"/>
      <c r="AD138" s="121"/>
      <c r="AE138" s="15"/>
      <c r="AF138" s="122"/>
      <c r="AG138" s="40"/>
      <c r="AH138" s="123"/>
      <c r="AI138" s="209">
        <f t="shared" si="4"/>
        <v>0</v>
      </c>
      <c r="AJ138" s="121"/>
      <c r="AK138" s="209">
        <f t="shared" si="5"/>
        <v>0</v>
      </c>
      <c r="AL138" s="121"/>
      <c r="AM138" s="209">
        <f>M138-W138+AE138</f>
        <v>0</v>
      </c>
      <c r="AN138" s="122"/>
      <c r="AO138" s="40"/>
      <c r="AP138" s="123"/>
      <c r="AQ138" s="15"/>
      <c r="AR138" s="122"/>
      <c r="AS138" s="40"/>
      <c r="AT138" s="123"/>
      <c r="AU138" s="209">
        <f t="shared" si="32"/>
        <v>0</v>
      </c>
      <c r="AV138" s="121"/>
      <c r="AW138" s="209">
        <f t="shared" si="33"/>
        <v>0</v>
      </c>
      <c r="AX138" s="121"/>
      <c r="AY138" s="209">
        <f t="shared" si="8"/>
        <v>0</v>
      </c>
      <c r="AZ138" s="121"/>
      <c r="BA138" s="209">
        <f>(SUM(AI138,AK138,AM138)-AQ138)</f>
        <v>0</v>
      </c>
      <c r="BB138" s="119"/>
      <c r="BD138" s="120"/>
      <c r="BE138" s="13">
        <v>0</v>
      </c>
      <c r="BF138" s="124"/>
      <c r="BG138" s="13">
        <v>0</v>
      </c>
      <c r="BH138" s="124"/>
      <c r="BI138" s="13">
        <v>0</v>
      </c>
      <c r="BJ138" s="125"/>
      <c r="BK138" s="126"/>
      <c r="BL138" s="127"/>
      <c r="BM138" s="210">
        <f>$BE138*$I138</f>
        <v>0</v>
      </c>
      <c r="BN138" s="124"/>
      <c r="BO138" s="210">
        <f>$BG138*$K138</f>
        <v>0</v>
      </c>
      <c r="BP138" s="124"/>
      <c r="BQ138" s="210">
        <f>$BI138*$M138</f>
        <v>0</v>
      </c>
      <c r="BR138" s="119"/>
      <c r="BS138" s="46"/>
      <c r="BT138" s="130"/>
      <c r="BU138" s="175"/>
      <c r="BV138" s="175"/>
      <c r="BW138" s="174"/>
      <c r="BX138" s="174"/>
      <c r="BY138" s="174"/>
      <c r="BZ138" s="174"/>
      <c r="CA138" s="174"/>
      <c r="CB138" s="174"/>
      <c r="CC138" s="174"/>
      <c r="CD138" s="162"/>
      <c r="CE138" s="46"/>
      <c r="CF138" s="130"/>
      <c r="CG138" s="18"/>
      <c r="CH138" s="18"/>
      <c r="CI138" s="18"/>
      <c r="CJ138" s="18"/>
      <c r="CK138" s="18"/>
      <c r="CL138" s="18"/>
      <c r="CM138" s="18"/>
      <c r="CO138" s="120"/>
      <c r="CP138" s="119"/>
      <c r="CQ138" s="46"/>
      <c r="CR138" s="130"/>
      <c r="CS138" s="209">
        <f t="shared" si="45"/>
        <v>0</v>
      </c>
      <c r="CT138" s="213">
        <f t="shared" si="45"/>
        <v>0</v>
      </c>
      <c r="CU138" s="209">
        <f t="shared" si="46"/>
        <v>0</v>
      </c>
      <c r="CV138" s="213">
        <f t="shared" si="46"/>
        <v>0</v>
      </c>
      <c r="CW138" s="214">
        <f t="shared" si="47"/>
        <v>0</v>
      </c>
      <c r="CX138" s="215">
        <f t="shared" si="47"/>
        <v>0</v>
      </c>
      <c r="CY138" s="141"/>
      <c r="CZ138" s="252"/>
      <c r="DA138" s="133"/>
      <c r="DB138" s="209">
        <f t="shared" si="34"/>
        <v>0</v>
      </c>
      <c r="DC138" s="131"/>
      <c r="DD138" s="209">
        <f t="shared" si="35"/>
        <v>0</v>
      </c>
      <c r="DE138" s="131"/>
      <c r="DF138" s="209">
        <f t="shared" si="36"/>
        <v>0</v>
      </c>
      <c r="DG138" s="134"/>
      <c r="DH138" s="40"/>
      <c r="DI138" s="130"/>
      <c r="DJ138" s="217">
        <f t="shared" si="37"/>
        <v>0</v>
      </c>
      <c r="DK138" s="135"/>
      <c r="DL138" s="217">
        <f t="shared" si="39"/>
        <v>0</v>
      </c>
      <c r="DM138" s="135"/>
      <c r="DN138" s="217">
        <f t="shared" si="38"/>
        <v>0</v>
      </c>
      <c r="DO138" s="136"/>
      <c r="DP138" s="267" t="str">
        <f t="shared" si="43"/>
        <v/>
      </c>
      <c r="DQ138" s="267" t="str">
        <f t="shared" si="44"/>
        <v/>
      </c>
      <c r="DR138" s="126"/>
      <c r="DS138" s="126"/>
      <c r="DT138" s="220">
        <f>SUM(DJ138:DN138)-SUM(BM138:BQ138)</f>
        <v>0</v>
      </c>
    </row>
    <row r="139" spans="1:124" ht="5.15" customHeight="1" x14ac:dyDescent="0.35">
      <c r="A139" s="115"/>
      <c r="B139" s="32"/>
      <c r="C139" s="273"/>
      <c r="D139" s="32"/>
      <c r="E139" s="32"/>
      <c r="F139" s="36"/>
      <c r="H139" s="29"/>
      <c r="I139" s="139"/>
      <c r="J139" s="139"/>
      <c r="K139" s="139"/>
      <c r="L139" s="139"/>
      <c r="M139" s="139"/>
      <c r="N139" s="139"/>
      <c r="O139" s="121"/>
      <c r="P139" s="140"/>
      <c r="Q139" s="141"/>
      <c r="R139" s="142"/>
      <c r="S139" s="139"/>
      <c r="T139" s="139"/>
      <c r="U139" s="139"/>
      <c r="V139" s="139"/>
      <c r="W139" s="139"/>
      <c r="X139" s="140"/>
      <c r="Y139" s="141"/>
      <c r="Z139" s="142"/>
      <c r="AA139" s="139"/>
      <c r="AB139" s="139"/>
      <c r="AC139" s="139"/>
      <c r="AD139" s="139"/>
      <c r="AE139" s="139"/>
      <c r="AF139" s="140"/>
      <c r="AG139" s="141"/>
      <c r="AH139" s="142"/>
      <c r="AI139" s="121"/>
      <c r="AJ139" s="139"/>
      <c r="AK139" s="121"/>
      <c r="AL139" s="139"/>
      <c r="AM139" s="121"/>
      <c r="AN139" s="140"/>
      <c r="AO139" s="141"/>
      <c r="AP139" s="142"/>
      <c r="AQ139" s="139"/>
      <c r="AR139" s="140"/>
      <c r="AS139" s="141"/>
      <c r="AT139" s="142"/>
      <c r="AU139" s="121"/>
      <c r="AV139" s="139"/>
      <c r="AW139" s="121"/>
      <c r="AX139" s="139"/>
      <c r="AY139" s="121"/>
      <c r="AZ139" s="139"/>
      <c r="BA139" s="121"/>
      <c r="BB139" s="36"/>
      <c r="BD139" s="29"/>
      <c r="BE139" s="143"/>
      <c r="BF139" s="143"/>
      <c r="BG139" s="143"/>
      <c r="BH139" s="143"/>
      <c r="BI139" s="143"/>
      <c r="BJ139" s="144"/>
      <c r="BK139" s="145"/>
      <c r="BL139" s="146"/>
      <c r="BM139" s="124"/>
      <c r="BN139" s="143"/>
      <c r="BO139" s="124"/>
      <c r="BP139" s="143"/>
      <c r="BQ139" s="124"/>
      <c r="BR139" s="36"/>
      <c r="BS139" s="32"/>
      <c r="BT139" s="74"/>
      <c r="BW139" s="176"/>
      <c r="BX139" s="176"/>
      <c r="BY139" s="176"/>
      <c r="BZ139" s="176"/>
      <c r="CA139" s="176"/>
      <c r="CB139" s="176"/>
      <c r="CC139" s="176"/>
      <c r="CD139" s="168"/>
      <c r="CE139" s="32"/>
      <c r="CF139" s="74"/>
      <c r="CO139" s="29"/>
      <c r="CP139" s="36"/>
      <c r="CQ139" s="32"/>
      <c r="CR139" s="74"/>
      <c r="CS139" s="149"/>
      <c r="CT139" s="149"/>
      <c r="CU139" s="149"/>
      <c r="CV139" s="149"/>
      <c r="CW139" s="149"/>
      <c r="CX139" s="134"/>
      <c r="CY139" s="141"/>
      <c r="CZ139" s="252"/>
      <c r="DA139" s="151"/>
      <c r="DB139" s="149"/>
      <c r="DC139" s="149"/>
      <c r="DD139" s="149"/>
      <c r="DE139" s="149"/>
      <c r="DF139" s="149"/>
      <c r="DG139" s="134"/>
      <c r="DH139" s="40"/>
      <c r="DI139" s="74"/>
      <c r="DJ139" s="152"/>
      <c r="DK139" s="152"/>
      <c r="DL139" s="152"/>
      <c r="DM139" s="152"/>
      <c r="DN139" s="152"/>
      <c r="DO139" s="136"/>
      <c r="DP139" s="267" t="str">
        <f t="shared" si="43"/>
        <v/>
      </c>
      <c r="DQ139" s="267" t="str">
        <f t="shared" si="44"/>
        <v/>
      </c>
      <c r="DR139" s="145"/>
      <c r="DS139" s="145"/>
      <c r="DT139" s="253"/>
    </row>
    <row r="140" spans="1:124" s="92" customFormat="1" ht="15" customHeight="1" x14ac:dyDescent="0.35">
      <c r="A140" s="118"/>
      <c r="B140" s="46"/>
      <c r="C140" s="243" t="str">
        <f>IF(E140="","",C138+1)</f>
        <v/>
      </c>
      <c r="D140" s="46"/>
      <c r="E140" s="4"/>
      <c r="F140" s="119"/>
      <c r="H140" s="120"/>
      <c r="I140" s="15"/>
      <c r="J140" s="121"/>
      <c r="K140" s="15"/>
      <c r="L140" s="121"/>
      <c r="M140" s="15"/>
      <c r="N140" s="121"/>
      <c r="O140" s="209">
        <f t="shared" si="3"/>
        <v>0</v>
      </c>
      <c r="P140" s="122"/>
      <c r="Q140" s="40"/>
      <c r="R140" s="123"/>
      <c r="S140" s="15"/>
      <c r="T140" s="121"/>
      <c r="U140" s="15"/>
      <c r="V140" s="121"/>
      <c r="W140" s="15"/>
      <c r="X140" s="122"/>
      <c r="Y140" s="40"/>
      <c r="Z140" s="123"/>
      <c r="AA140" s="15"/>
      <c r="AB140" s="121"/>
      <c r="AC140" s="15"/>
      <c r="AD140" s="121"/>
      <c r="AE140" s="15"/>
      <c r="AF140" s="122"/>
      <c r="AG140" s="40"/>
      <c r="AH140" s="123"/>
      <c r="AI140" s="209">
        <f t="shared" si="4"/>
        <v>0</v>
      </c>
      <c r="AJ140" s="121"/>
      <c r="AK140" s="209">
        <f t="shared" si="5"/>
        <v>0</v>
      </c>
      <c r="AL140" s="121"/>
      <c r="AM140" s="209">
        <f>M140-W140+AE140</f>
        <v>0</v>
      </c>
      <c r="AN140" s="122"/>
      <c r="AO140" s="40"/>
      <c r="AP140" s="123"/>
      <c r="AQ140" s="15"/>
      <c r="AR140" s="122"/>
      <c r="AS140" s="40"/>
      <c r="AT140" s="123"/>
      <c r="AU140" s="209">
        <f t="shared" si="32"/>
        <v>0</v>
      </c>
      <c r="AV140" s="121"/>
      <c r="AW140" s="209">
        <f t="shared" si="33"/>
        <v>0</v>
      </c>
      <c r="AX140" s="121"/>
      <c r="AY140" s="209">
        <f t="shared" si="8"/>
        <v>0</v>
      </c>
      <c r="AZ140" s="121"/>
      <c r="BA140" s="209">
        <f>(SUM(AI140,AK140,AM140)-AQ140)</f>
        <v>0</v>
      </c>
      <c r="BB140" s="119"/>
      <c r="BD140" s="120"/>
      <c r="BE140" s="13">
        <v>0</v>
      </c>
      <c r="BF140" s="124"/>
      <c r="BG140" s="13">
        <v>0</v>
      </c>
      <c r="BH140" s="124"/>
      <c r="BI140" s="13">
        <v>0</v>
      </c>
      <c r="BJ140" s="125"/>
      <c r="BK140" s="126"/>
      <c r="BL140" s="127"/>
      <c r="BM140" s="210">
        <f>$BE140*$I140</f>
        <v>0</v>
      </c>
      <c r="BN140" s="124"/>
      <c r="BO140" s="210">
        <f>$BG140*$K140</f>
        <v>0</v>
      </c>
      <c r="BP140" s="124"/>
      <c r="BQ140" s="210">
        <f>$BI140*$M140</f>
        <v>0</v>
      </c>
      <c r="BR140" s="119"/>
      <c r="BS140" s="46"/>
      <c r="BT140" s="130"/>
      <c r="BU140" s="175"/>
      <c r="BV140" s="175"/>
      <c r="BW140" s="177"/>
      <c r="BX140" s="177"/>
      <c r="BY140" s="177"/>
      <c r="BZ140" s="177"/>
      <c r="CA140" s="177"/>
      <c r="CB140" s="177"/>
      <c r="CC140" s="177"/>
      <c r="CD140" s="148"/>
      <c r="CE140" s="46"/>
      <c r="CF140" s="130"/>
      <c r="CG140" s="18"/>
      <c r="CH140" s="18"/>
      <c r="CI140" s="18"/>
      <c r="CJ140" s="18"/>
      <c r="CK140" s="18"/>
      <c r="CL140" s="18"/>
      <c r="CM140" s="18"/>
      <c r="CO140" s="120"/>
      <c r="CP140" s="119"/>
      <c r="CQ140" s="46"/>
      <c r="CR140" s="130"/>
      <c r="CS140" s="209">
        <f t="shared" ref="CS140:CT158" si="48">IF($AU140=0,0,ROUND(($BW$32*($AU140/$AU$218)),0))</f>
        <v>0</v>
      </c>
      <c r="CT140" s="213">
        <f t="shared" si="48"/>
        <v>0</v>
      </c>
      <c r="CU140" s="209">
        <f t="shared" ref="CU140:CV158" si="49">IF($AW140=0,0,ROUND(($BY$32*($AW140/$AW$218)),0))</f>
        <v>0</v>
      </c>
      <c r="CV140" s="213">
        <f t="shared" si="49"/>
        <v>0</v>
      </c>
      <c r="CW140" s="214">
        <f t="shared" ref="CW140:CX158" si="50">IF($AY140=0,0,ROUND(($CA$32*($AY140/$AY$218)),0))</f>
        <v>0</v>
      </c>
      <c r="CX140" s="215">
        <f t="shared" si="50"/>
        <v>0</v>
      </c>
      <c r="CY140" s="141"/>
      <c r="CZ140" s="252"/>
      <c r="DA140" s="133"/>
      <c r="DB140" s="209">
        <f t="shared" si="34"/>
        <v>0</v>
      </c>
      <c r="DC140" s="131"/>
      <c r="DD140" s="209">
        <f t="shared" si="35"/>
        <v>0</v>
      </c>
      <c r="DE140" s="131"/>
      <c r="DF140" s="209">
        <f t="shared" si="36"/>
        <v>0</v>
      </c>
      <c r="DG140" s="134"/>
      <c r="DH140" s="40"/>
      <c r="DI140" s="130"/>
      <c r="DJ140" s="217">
        <f t="shared" si="37"/>
        <v>0</v>
      </c>
      <c r="DK140" s="135"/>
      <c r="DL140" s="217">
        <f t="shared" si="39"/>
        <v>0</v>
      </c>
      <c r="DM140" s="135"/>
      <c r="DN140" s="217">
        <f t="shared" si="38"/>
        <v>0</v>
      </c>
      <c r="DO140" s="136"/>
      <c r="DP140" s="267" t="str">
        <f t="shared" si="43"/>
        <v/>
      </c>
      <c r="DQ140" s="267" t="str">
        <f t="shared" si="44"/>
        <v/>
      </c>
      <c r="DR140" s="126"/>
      <c r="DS140" s="126"/>
      <c r="DT140" s="220">
        <f>SUM(DJ140:DN140)-SUM(BM140:BQ140)</f>
        <v>0</v>
      </c>
    </row>
    <row r="141" spans="1:124" ht="5.15" customHeight="1" x14ac:dyDescent="0.35">
      <c r="A141" s="115"/>
      <c r="B141" s="32"/>
      <c r="C141" s="273"/>
      <c r="D141" s="32"/>
      <c r="E141" s="32"/>
      <c r="F141" s="36"/>
      <c r="H141" s="29"/>
      <c r="I141" s="139"/>
      <c r="J141" s="139"/>
      <c r="K141" s="139"/>
      <c r="L141" s="139"/>
      <c r="M141" s="139"/>
      <c r="N141" s="139"/>
      <c r="O141" s="121"/>
      <c r="P141" s="140"/>
      <c r="Q141" s="141"/>
      <c r="R141" s="142"/>
      <c r="S141" s="139"/>
      <c r="T141" s="139"/>
      <c r="U141" s="139"/>
      <c r="V141" s="139"/>
      <c r="W141" s="139"/>
      <c r="X141" s="140"/>
      <c r="Y141" s="141"/>
      <c r="Z141" s="142"/>
      <c r="AA141" s="139"/>
      <c r="AB141" s="139"/>
      <c r="AC141" s="139"/>
      <c r="AD141" s="139"/>
      <c r="AE141" s="139"/>
      <c r="AF141" s="140"/>
      <c r="AG141" s="141"/>
      <c r="AH141" s="142"/>
      <c r="AI141" s="121"/>
      <c r="AJ141" s="139"/>
      <c r="AK141" s="121"/>
      <c r="AL141" s="139"/>
      <c r="AM141" s="121"/>
      <c r="AN141" s="140"/>
      <c r="AO141" s="141"/>
      <c r="AP141" s="142"/>
      <c r="AQ141" s="139"/>
      <c r="AR141" s="140"/>
      <c r="AS141" s="141"/>
      <c r="AT141" s="142"/>
      <c r="AU141" s="121"/>
      <c r="AV141" s="139"/>
      <c r="AW141" s="121"/>
      <c r="AX141" s="139"/>
      <c r="AY141" s="121"/>
      <c r="AZ141" s="139"/>
      <c r="BA141" s="121"/>
      <c r="BB141" s="36"/>
      <c r="BD141" s="29"/>
      <c r="BE141" s="143"/>
      <c r="BF141" s="143"/>
      <c r="BG141" s="143"/>
      <c r="BH141" s="143"/>
      <c r="BI141" s="143"/>
      <c r="BJ141" s="144"/>
      <c r="BK141" s="145"/>
      <c r="BL141" s="146"/>
      <c r="BM141" s="124"/>
      <c r="BN141" s="143"/>
      <c r="BO141" s="124"/>
      <c r="BP141" s="143"/>
      <c r="BQ141" s="124"/>
      <c r="BR141" s="36"/>
      <c r="BS141" s="32"/>
      <c r="BT141" s="74"/>
      <c r="CD141" s="75"/>
      <c r="CE141" s="32"/>
      <c r="CF141" s="74"/>
      <c r="CO141" s="29"/>
      <c r="CP141" s="36"/>
      <c r="CQ141" s="32"/>
      <c r="CR141" s="74"/>
      <c r="CS141" s="149"/>
      <c r="CT141" s="149"/>
      <c r="CU141" s="149"/>
      <c r="CV141" s="149"/>
      <c r="CW141" s="149"/>
      <c r="CX141" s="134"/>
      <c r="CY141" s="141"/>
      <c r="CZ141" s="252"/>
      <c r="DA141" s="151"/>
      <c r="DB141" s="149"/>
      <c r="DC141" s="149"/>
      <c r="DD141" s="149"/>
      <c r="DE141" s="149"/>
      <c r="DF141" s="149"/>
      <c r="DG141" s="134"/>
      <c r="DH141" s="40"/>
      <c r="DI141" s="74"/>
      <c r="DJ141" s="152"/>
      <c r="DK141" s="152"/>
      <c r="DL141" s="152"/>
      <c r="DM141" s="152"/>
      <c r="DN141" s="152"/>
      <c r="DO141" s="136"/>
      <c r="DP141" s="267" t="str">
        <f t="shared" si="43"/>
        <v/>
      </c>
      <c r="DQ141" s="267" t="str">
        <f t="shared" si="44"/>
        <v/>
      </c>
      <c r="DR141" s="145"/>
      <c r="DS141" s="145"/>
      <c r="DT141" s="253"/>
    </row>
    <row r="142" spans="1:124" s="92" customFormat="1" ht="15.75" customHeight="1" x14ac:dyDescent="0.35">
      <c r="A142" s="118"/>
      <c r="B142" s="46"/>
      <c r="C142" s="243" t="str">
        <f>IF(E142="","",C140+1)</f>
        <v/>
      </c>
      <c r="D142" s="46"/>
      <c r="E142" s="4"/>
      <c r="F142" s="119"/>
      <c r="H142" s="120"/>
      <c r="I142" s="15"/>
      <c r="J142" s="121"/>
      <c r="K142" s="15"/>
      <c r="L142" s="121"/>
      <c r="M142" s="15"/>
      <c r="N142" s="121"/>
      <c r="O142" s="209">
        <f t="shared" si="3"/>
        <v>0</v>
      </c>
      <c r="P142" s="122"/>
      <c r="Q142" s="40"/>
      <c r="R142" s="123"/>
      <c r="S142" s="15"/>
      <c r="T142" s="121"/>
      <c r="U142" s="15"/>
      <c r="V142" s="121"/>
      <c r="W142" s="15"/>
      <c r="X142" s="122"/>
      <c r="Y142" s="40"/>
      <c r="Z142" s="123"/>
      <c r="AA142" s="15"/>
      <c r="AB142" s="121"/>
      <c r="AC142" s="15"/>
      <c r="AD142" s="121"/>
      <c r="AE142" s="15"/>
      <c r="AF142" s="122"/>
      <c r="AG142" s="40"/>
      <c r="AH142" s="123"/>
      <c r="AI142" s="209">
        <f t="shared" si="4"/>
        <v>0</v>
      </c>
      <c r="AJ142" s="121"/>
      <c r="AK142" s="209">
        <f t="shared" si="5"/>
        <v>0</v>
      </c>
      <c r="AL142" s="121"/>
      <c r="AM142" s="209">
        <f>M142-W142+AE142</f>
        <v>0</v>
      </c>
      <c r="AN142" s="122"/>
      <c r="AO142" s="40"/>
      <c r="AP142" s="123"/>
      <c r="AQ142" s="15"/>
      <c r="AR142" s="122"/>
      <c r="AS142" s="40"/>
      <c r="AT142" s="123"/>
      <c r="AU142" s="209">
        <f t="shared" si="32"/>
        <v>0</v>
      </c>
      <c r="AV142" s="121"/>
      <c r="AW142" s="209">
        <f t="shared" si="33"/>
        <v>0</v>
      </c>
      <c r="AX142" s="121"/>
      <c r="AY142" s="209">
        <f t="shared" si="8"/>
        <v>0</v>
      </c>
      <c r="AZ142" s="121"/>
      <c r="BA142" s="209">
        <f>(SUM(AI142,AK142,AM142)-AQ142)</f>
        <v>0</v>
      </c>
      <c r="BB142" s="119"/>
      <c r="BD142" s="120"/>
      <c r="BE142" s="13">
        <v>0</v>
      </c>
      <c r="BF142" s="124"/>
      <c r="BG142" s="13">
        <v>0</v>
      </c>
      <c r="BH142" s="124"/>
      <c r="BI142" s="13">
        <v>0</v>
      </c>
      <c r="BJ142" s="125"/>
      <c r="BK142" s="126"/>
      <c r="BL142" s="127"/>
      <c r="BM142" s="210">
        <f>$BE142*$I142</f>
        <v>0</v>
      </c>
      <c r="BN142" s="124"/>
      <c r="BO142" s="210">
        <f>$BG142*$K142</f>
        <v>0</v>
      </c>
      <c r="BP142" s="124"/>
      <c r="BQ142" s="210">
        <f>$BI142*$M142</f>
        <v>0</v>
      </c>
      <c r="BR142" s="119"/>
      <c r="BS142" s="46"/>
      <c r="BT142" s="130"/>
      <c r="CD142" s="159"/>
      <c r="CE142" s="46"/>
      <c r="CF142" s="130"/>
      <c r="CG142" s="18"/>
      <c r="CH142" s="18"/>
      <c r="CI142" s="18"/>
      <c r="CJ142" s="18"/>
      <c r="CK142" s="18"/>
      <c r="CL142" s="18"/>
      <c r="CM142" s="18"/>
      <c r="CO142" s="120"/>
      <c r="CP142" s="119"/>
      <c r="CQ142" s="46"/>
      <c r="CR142" s="130"/>
      <c r="CS142" s="209">
        <f t="shared" si="48"/>
        <v>0</v>
      </c>
      <c r="CT142" s="213">
        <f t="shared" si="48"/>
        <v>0</v>
      </c>
      <c r="CU142" s="209">
        <f t="shared" si="49"/>
        <v>0</v>
      </c>
      <c r="CV142" s="213">
        <f t="shared" si="49"/>
        <v>0</v>
      </c>
      <c r="CW142" s="214">
        <f t="shared" si="50"/>
        <v>0</v>
      </c>
      <c r="CX142" s="215">
        <f t="shared" si="50"/>
        <v>0</v>
      </c>
      <c r="CY142" s="141"/>
      <c r="CZ142" s="252"/>
      <c r="DA142" s="133"/>
      <c r="DB142" s="209">
        <f t="shared" si="34"/>
        <v>0</v>
      </c>
      <c r="DC142" s="131"/>
      <c r="DD142" s="209">
        <f t="shared" si="35"/>
        <v>0</v>
      </c>
      <c r="DE142" s="131"/>
      <c r="DF142" s="209">
        <f t="shared" si="36"/>
        <v>0</v>
      </c>
      <c r="DG142" s="134"/>
      <c r="DH142" s="40"/>
      <c r="DI142" s="130"/>
      <c r="DJ142" s="217">
        <f t="shared" si="37"/>
        <v>0</v>
      </c>
      <c r="DK142" s="135"/>
      <c r="DL142" s="217">
        <f t="shared" si="39"/>
        <v>0</v>
      </c>
      <c r="DM142" s="135"/>
      <c r="DN142" s="217">
        <f t="shared" si="38"/>
        <v>0</v>
      </c>
      <c r="DO142" s="136"/>
      <c r="DP142" s="267" t="str">
        <f t="shared" si="43"/>
        <v/>
      </c>
      <c r="DQ142" s="267" t="str">
        <f t="shared" si="44"/>
        <v/>
      </c>
      <c r="DR142" s="126"/>
      <c r="DS142" s="126"/>
      <c r="DT142" s="220">
        <f>SUM(DJ142:DN142)-SUM(BM142:BQ142)</f>
        <v>0</v>
      </c>
    </row>
    <row r="143" spans="1:124" ht="5.15" customHeight="1" x14ac:dyDescent="0.35">
      <c r="A143" s="115"/>
      <c r="B143" s="32"/>
      <c r="C143" s="273"/>
      <c r="D143" s="32"/>
      <c r="E143" s="32"/>
      <c r="F143" s="36"/>
      <c r="H143" s="29"/>
      <c r="I143" s="139"/>
      <c r="J143" s="139"/>
      <c r="K143" s="139"/>
      <c r="L143" s="139"/>
      <c r="M143" s="139"/>
      <c r="N143" s="139"/>
      <c r="O143" s="121"/>
      <c r="P143" s="140"/>
      <c r="Q143" s="141"/>
      <c r="R143" s="142"/>
      <c r="S143" s="139"/>
      <c r="T143" s="139"/>
      <c r="U143" s="139"/>
      <c r="V143" s="139"/>
      <c r="W143" s="139"/>
      <c r="X143" s="140"/>
      <c r="Y143" s="141"/>
      <c r="Z143" s="142"/>
      <c r="AA143" s="139"/>
      <c r="AB143" s="139"/>
      <c r="AC143" s="139"/>
      <c r="AD143" s="139"/>
      <c r="AE143" s="139"/>
      <c r="AF143" s="140"/>
      <c r="AG143" s="141"/>
      <c r="AH143" s="142"/>
      <c r="AI143" s="121"/>
      <c r="AJ143" s="139"/>
      <c r="AK143" s="121"/>
      <c r="AL143" s="139"/>
      <c r="AM143" s="121"/>
      <c r="AN143" s="140"/>
      <c r="AO143" s="141"/>
      <c r="AP143" s="142"/>
      <c r="AQ143" s="139"/>
      <c r="AR143" s="140"/>
      <c r="AS143" s="141"/>
      <c r="AT143" s="142"/>
      <c r="AU143" s="121"/>
      <c r="AV143" s="139"/>
      <c r="AW143" s="121"/>
      <c r="AX143" s="139"/>
      <c r="AY143" s="121"/>
      <c r="AZ143" s="139"/>
      <c r="BA143" s="121"/>
      <c r="BB143" s="36"/>
      <c r="BD143" s="29"/>
      <c r="BE143" s="143"/>
      <c r="BF143" s="143"/>
      <c r="BG143" s="143"/>
      <c r="BH143" s="143"/>
      <c r="BI143" s="143"/>
      <c r="BJ143" s="144"/>
      <c r="BK143" s="145"/>
      <c r="BL143" s="146"/>
      <c r="BM143" s="124"/>
      <c r="BN143" s="143"/>
      <c r="BO143" s="124"/>
      <c r="BP143" s="143"/>
      <c r="BQ143" s="124"/>
      <c r="BR143" s="36"/>
      <c r="BS143" s="32"/>
      <c r="BT143" s="29"/>
      <c r="CD143" s="75"/>
      <c r="CE143" s="32"/>
      <c r="CF143" s="74"/>
      <c r="CO143" s="29"/>
      <c r="CP143" s="36"/>
      <c r="CQ143" s="32"/>
      <c r="CR143" s="74"/>
      <c r="CS143" s="149"/>
      <c r="CT143" s="149"/>
      <c r="CU143" s="149"/>
      <c r="CV143" s="149"/>
      <c r="CW143" s="149"/>
      <c r="CX143" s="134"/>
      <c r="CY143" s="141"/>
      <c r="CZ143" s="252"/>
      <c r="DA143" s="151"/>
      <c r="DB143" s="149"/>
      <c r="DC143" s="149"/>
      <c r="DD143" s="149"/>
      <c r="DE143" s="149"/>
      <c r="DF143" s="149"/>
      <c r="DG143" s="134"/>
      <c r="DH143" s="40"/>
      <c r="DI143" s="74"/>
      <c r="DJ143" s="152"/>
      <c r="DK143" s="152"/>
      <c r="DL143" s="152"/>
      <c r="DM143" s="152"/>
      <c r="DN143" s="152"/>
      <c r="DO143" s="136"/>
      <c r="DP143" s="267" t="str">
        <f t="shared" si="43"/>
        <v/>
      </c>
      <c r="DQ143" s="267" t="str">
        <f t="shared" si="44"/>
        <v/>
      </c>
      <c r="DR143" s="145"/>
      <c r="DS143" s="145"/>
      <c r="DT143" s="253"/>
    </row>
    <row r="144" spans="1:124" s="92" customFormat="1" ht="18" customHeight="1" x14ac:dyDescent="0.35">
      <c r="A144" s="118"/>
      <c r="B144" s="46"/>
      <c r="C144" s="243" t="str">
        <f>IF(E144="","",C142+1)</f>
        <v/>
      </c>
      <c r="D144" s="46"/>
      <c r="E144" s="4"/>
      <c r="F144" s="119"/>
      <c r="H144" s="120"/>
      <c r="I144" s="15"/>
      <c r="J144" s="121"/>
      <c r="K144" s="15"/>
      <c r="L144" s="121"/>
      <c r="M144" s="15"/>
      <c r="N144" s="121"/>
      <c r="O144" s="209">
        <f t="shared" si="3"/>
        <v>0</v>
      </c>
      <c r="P144" s="122"/>
      <c r="Q144" s="40"/>
      <c r="R144" s="123"/>
      <c r="S144" s="15"/>
      <c r="T144" s="121"/>
      <c r="U144" s="15"/>
      <c r="V144" s="121"/>
      <c r="W144" s="15"/>
      <c r="X144" s="122"/>
      <c r="Y144" s="40"/>
      <c r="Z144" s="123"/>
      <c r="AA144" s="15"/>
      <c r="AB144" s="121"/>
      <c r="AC144" s="15"/>
      <c r="AD144" s="121"/>
      <c r="AE144" s="15"/>
      <c r="AF144" s="122"/>
      <c r="AG144" s="40"/>
      <c r="AH144" s="123"/>
      <c r="AI144" s="209">
        <f t="shared" si="4"/>
        <v>0</v>
      </c>
      <c r="AJ144" s="121"/>
      <c r="AK144" s="209">
        <f t="shared" si="5"/>
        <v>0</v>
      </c>
      <c r="AL144" s="121"/>
      <c r="AM144" s="209">
        <f>M144-W144+AE144</f>
        <v>0</v>
      </c>
      <c r="AN144" s="122"/>
      <c r="AO144" s="40"/>
      <c r="AP144" s="123"/>
      <c r="AQ144" s="15"/>
      <c r="AR144" s="122"/>
      <c r="AS144" s="40"/>
      <c r="AT144" s="123"/>
      <c r="AU144" s="209">
        <f t="shared" si="32"/>
        <v>0</v>
      </c>
      <c r="AV144" s="121"/>
      <c r="AW144" s="209">
        <f t="shared" si="33"/>
        <v>0</v>
      </c>
      <c r="AX144" s="121"/>
      <c r="AY144" s="209">
        <f t="shared" si="8"/>
        <v>0</v>
      </c>
      <c r="AZ144" s="121"/>
      <c r="BA144" s="209">
        <f>(SUM(AI144,AK144,AM144)-AQ144)</f>
        <v>0</v>
      </c>
      <c r="BB144" s="119"/>
      <c r="BD144" s="120"/>
      <c r="BE144" s="13">
        <v>0</v>
      </c>
      <c r="BF144" s="124"/>
      <c r="BG144" s="13">
        <v>0</v>
      </c>
      <c r="BH144" s="124"/>
      <c r="BI144" s="13">
        <v>0</v>
      </c>
      <c r="BJ144" s="125"/>
      <c r="BK144" s="126"/>
      <c r="BL144" s="127"/>
      <c r="BM144" s="210">
        <f>$BE144*$I144</f>
        <v>0</v>
      </c>
      <c r="BN144" s="124"/>
      <c r="BO144" s="210">
        <f>$BG144*$K144</f>
        <v>0</v>
      </c>
      <c r="BP144" s="124"/>
      <c r="BQ144" s="210">
        <f>$BI144*$M144</f>
        <v>0</v>
      </c>
      <c r="BR144" s="119"/>
      <c r="BS144" s="46"/>
      <c r="BT144" s="120"/>
      <c r="BW144" s="93"/>
      <c r="BX144" s="93"/>
      <c r="BY144" s="93"/>
      <c r="BZ144" s="93"/>
      <c r="CA144" s="178"/>
      <c r="CB144" s="178"/>
      <c r="CD144" s="159"/>
      <c r="CE144" s="46"/>
      <c r="CF144" s="130"/>
      <c r="CG144" s="18"/>
      <c r="CH144" s="18"/>
      <c r="CI144" s="18"/>
      <c r="CJ144" s="18"/>
      <c r="CK144" s="18"/>
      <c r="CL144" s="18"/>
      <c r="CM144" s="18"/>
      <c r="CO144" s="120"/>
      <c r="CP144" s="119"/>
      <c r="CQ144" s="46"/>
      <c r="CR144" s="130"/>
      <c r="CS144" s="209">
        <f t="shared" si="48"/>
        <v>0</v>
      </c>
      <c r="CT144" s="213">
        <f t="shared" si="48"/>
        <v>0</v>
      </c>
      <c r="CU144" s="209">
        <f t="shared" si="49"/>
        <v>0</v>
      </c>
      <c r="CV144" s="213">
        <f t="shared" si="49"/>
        <v>0</v>
      </c>
      <c r="CW144" s="214">
        <f t="shared" si="50"/>
        <v>0</v>
      </c>
      <c r="CX144" s="215">
        <f t="shared" si="50"/>
        <v>0</v>
      </c>
      <c r="CY144" s="141"/>
      <c r="CZ144" s="252"/>
      <c r="DA144" s="133"/>
      <c r="DB144" s="209">
        <f t="shared" si="34"/>
        <v>0</v>
      </c>
      <c r="DC144" s="131"/>
      <c r="DD144" s="209">
        <f t="shared" si="35"/>
        <v>0</v>
      </c>
      <c r="DE144" s="131"/>
      <c r="DF144" s="209">
        <f t="shared" si="36"/>
        <v>0</v>
      </c>
      <c r="DG144" s="134"/>
      <c r="DH144" s="40"/>
      <c r="DI144" s="130"/>
      <c r="DJ144" s="217">
        <f t="shared" si="37"/>
        <v>0</v>
      </c>
      <c r="DK144" s="135"/>
      <c r="DL144" s="217">
        <f t="shared" si="39"/>
        <v>0</v>
      </c>
      <c r="DM144" s="135"/>
      <c r="DN144" s="217">
        <f t="shared" si="38"/>
        <v>0</v>
      </c>
      <c r="DO144" s="136"/>
      <c r="DP144" s="267" t="str">
        <f t="shared" si="43"/>
        <v/>
      </c>
      <c r="DQ144" s="267" t="str">
        <f t="shared" si="44"/>
        <v/>
      </c>
      <c r="DR144" s="126"/>
      <c r="DS144" s="126"/>
      <c r="DT144" s="220">
        <f>SUM(DJ144:DN144)-SUM(BM144:BQ144)</f>
        <v>0</v>
      </c>
    </row>
    <row r="145" spans="1:124" ht="5.15" customHeight="1" x14ac:dyDescent="0.35">
      <c r="A145" s="115"/>
      <c r="B145" s="32"/>
      <c r="C145" s="273"/>
      <c r="D145" s="32"/>
      <c r="E145" s="32"/>
      <c r="F145" s="36"/>
      <c r="H145" s="29"/>
      <c r="I145" s="139"/>
      <c r="J145" s="139"/>
      <c r="K145" s="139"/>
      <c r="L145" s="139"/>
      <c r="M145" s="139"/>
      <c r="N145" s="139"/>
      <c r="O145" s="121"/>
      <c r="P145" s="140"/>
      <c r="Q145" s="141"/>
      <c r="R145" s="142"/>
      <c r="S145" s="139"/>
      <c r="T145" s="139"/>
      <c r="U145" s="139"/>
      <c r="V145" s="139"/>
      <c r="W145" s="139"/>
      <c r="X145" s="140"/>
      <c r="Y145" s="141"/>
      <c r="Z145" s="142"/>
      <c r="AA145" s="139"/>
      <c r="AB145" s="139"/>
      <c r="AC145" s="139"/>
      <c r="AD145" s="139"/>
      <c r="AE145" s="139"/>
      <c r="AF145" s="140"/>
      <c r="AG145" s="141"/>
      <c r="AH145" s="142"/>
      <c r="AI145" s="121"/>
      <c r="AJ145" s="139"/>
      <c r="AK145" s="121"/>
      <c r="AL145" s="139"/>
      <c r="AM145" s="121"/>
      <c r="AN145" s="140"/>
      <c r="AO145" s="141"/>
      <c r="AP145" s="142"/>
      <c r="AQ145" s="139"/>
      <c r="AR145" s="140"/>
      <c r="AS145" s="141"/>
      <c r="AT145" s="142"/>
      <c r="AU145" s="121"/>
      <c r="AV145" s="139"/>
      <c r="AW145" s="121"/>
      <c r="AX145" s="139"/>
      <c r="AY145" s="121"/>
      <c r="AZ145" s="139"/>
      <c r="BA145" s="121"/>
      <c r="BB145" s="36"/>
      <c r="BD145" s="29"/>
      <c r="BE145" s="143"/>
      <c r="BF145" s="143"/>
      <c r="BG145" s="143"/>
      <c r="BH145" s="143"/>
      <c r="BI145" s="143"/>
      <c r="BJ145" s="144"/>
      <c r="BK145" s="145"/>
      <c r="BL145" s="146"/>
      <c r="BM145" s="124"/>
      <c r="BN145" s="143"/>
      <c r="BO145" s="124"/>
      <c r="BP145" s="143"/>
      <c r="BQ145" s="124"/>
      <c r="BR145" s="36"/>
      <c r="BS145" s="32"/>
      <c r="BT145" s="29"/>
      <c r="CD145" s="75"/>
      <c r="CE145" s="32"/>
      <c r="CF145" s="74"/>
      <c r="CO145" s="29"/>
      <c r="CP145" s="36"/>
      <c r="CQ145" s="32"/>
      <c r="CR145" s="74"/>
      <c r="CS145" s="149"/>
      <c r="CT145" s="149"/>
      <c r="CU145" s="149"/>
      <c r="CV145" s="149"/>
      <c r="CW145" s="149"/>
      <c r="CX145" s="134"/>
      <c r="CY145" s="141"/>
      <c r="CZ145" s="252"/>
      <c r="DA145" s="151"/>
      <c r="DB145" s="149"/>
      <c r="DC145" s="149"/>
      <c r="DD145" s="149"/>
      <c r="DE145" s="149"/>
      <c r="DF145" s="149"/>
      <c r="DG145" s="134"/>
      <c r="DH145" s="40"/>
      <c r="DI145" s="74"/>
      <c r="DJ145" s="152"/>
      <c r="DK145" s="152"/>
      <c r="DL145" s="152"/>
      <c r="DM145" s="152"/>
      <c r="DN145" s="152"/>
      <c r="DO145" s="136"/>
      <c r="DP145" s="267" t="str">
        <f t="shared" si="43"/>
        <v/>
      </c>
      <c r="DQ145" s="267" t="str">
        <f t="shared" si="44"/>
        <v/>
      </c>
      <c r="DR145" s="145"/>
      <c r="DS145" s="145"/>
      <c r="DT145" s="253"/>
    </row>
    <row r="146" spans="1:124" s="92" customFormat="1" x14ac:dyDescent="0.35">
      <c r="A146" s="118"/>
      <c r="B146" s="46"/>
      <c r="C146" s="243" t="str">
        <f>IF(E146="","",C144+1)</f>
        <v/>
      </c>
      <c r="D146" s="46"/>
      <c r="E146" s="4"/>
      <c r="F146" s="119"/>
      <c r="H146" s="120"/>
      <c r="I146" s="15"/>
      <c r="J146" s="121"/>
      <c r="K146" s="15"/>
      <c r="L146" s="121"/>
      <c r="M146" s="15"/>
      <c r="N146" s="121"/>
      <c r="O146" s="209">
        <f t="shared" si="3"/>
        <v>0</v>
      </c>
      <c r="P146" s="122"/>
      <c r="Q146" s="40"/>
      <c r="R146" s="123"/>
      <c r="S146" s="15"/>
      <c r="T146" s="121"/>
      <c r="U146" s="15"/>
      <c r="V146" s="121"/>
      <c r="W146" s="15"/>
      <c r="X146" s="122"/>
      <c r="Y146" s="40"/>
      <c r="Z146" s="123"/>
      <c r="AA146" s="15"/>
      <c r="AB146" s="121"/>
      <c r="AC146" s="15"/>
      <c r="AD146" s="121"/>
      <c r="AE146" s="15"/>
      <c r="AF146" s="122"/>
      <c r="AG146" s="40"/>
      <c r="AH146" s="123"/>
      <c r="AI146" s="209">
        <f t="shared" si="4"/>
        <v>0</v>
      </c>
      <c r="AJ146" s="121"/>
      <c r="AK146" s="209">
        <f t="shared" si="5"/>
        <v>0</v>
      </c>
      <c r="AL146" s="121"/>
      <c r="AM146" s="209">
        <f>M146-W146+AE146</f>
        <v>0</v>
      </c>
      <c r="AN146" s="122"/>
      <c r="AO146" s="40"/>
      <c r="AP146" s="123"/>
      <c r="AQ146" s="15"/>
      <c r="AR146" s="122"/>
      <c r="AS146" s="40"/>
      <c r="AT146" s="123"/>
      <c r="AU146" s="209">
        <f t="shared" si="32"/>
        <v>0</v>
      </c>
      <c r="AV146" s="121"/>
      <c r="AW146" s="209">
        <f t="shared" si="33"/>
        <v>0</v>
      </c>
      <c r="AX146" s="121"/>
      <c r="AY146" s="209">
        <f t="shared" si="8"/>
        <v>0</v>
      </c>
      <c r="AZ146" s="121"/>
      <c r="BA146" s="209">
        <f>(SUM(AI146,AK146,AM146)-AQ146)</f>
        <v>0</v>
      </c>
      <c r="BB146" s="119"/>
      <c r="BD146" s="120"/>
      <c r="BE146" s="13">
        <v>0</v>
      </c>
      <c r="BF146" s="124"/>
      <c r="BG146" s="13">
        <v>0</v>
      </c>
      <c r="BH146" s="124"/>
      <c r="BI146" s="13">
        <v>0</v>
      </c>
      <c r="BJ146" s="125"/>
      <c r="BK146" s="126"/>
      <c r="BL146" s="127"/>
      <c r="BM146" s="210">
        <f>$BE146*$I146</f>
        <v>0</v>
      </c>
      <c r="BN146" s="124"/>
      <c r="BO146" s="210">
        <f>$BG146*$K146</f>
        <v>0</v>
      </c>
      <c r="BP146" s="124"/>
      <c r="BQ146" s="210">
        <f>$BI146*$M146</f>
        <v>0</v>
      </c>
      <c r="BR146" s="119"/>
      <c r="BS146" s="46"/>
      <c r="BT146" s="120"/>
      <c r="CD146" s="159"/>
      <c r="CE146" s="46"/>
      <c r="CF146" s="130"/>
      <c r="CG146" s="18"/>
      <c r="CH146" s="18"/>
      <c r="CI146" s="18"/>
      <c r="CJ146" s="18"/>
      <c r="CK146" s="18"/>
      <c r="CL146" s="18"/>
      <c r="CM146" s="18"/>
      <c r="CO146" s="120"/>
      <c r="CP146" s="119"/>
      <c r="CQ146" s="46"/>
      <c r="CR146" s="130"/>
      <c r="CS146" s="209">
        <f t="shared" si="48"/>
        <v>0</v>
      </c>
      <c r="CT146" s="213">
        <f t="shared" si="48"/>
        <v>0</v>
      </c>
      <c r="CU146" s="209">
        <f t="shared" si="49"/>
        <v>0</v>
      </c>
      <c r="CV146" s="213">
        <f t="shared" si="49"/>
        <v>0</v>
      </c>
      <c r="CW146" s="214">
        <f t="shared" si="50"/>
        <v>0</v>
      </c>
      <c r="CX146" s="215">
        <f t="shared" si="50"/>
        <v>0</v>
      </c>
      <c r="CY146" s="141"/>
      <c r="CZ146" s="252"/>
      <c r="DA146" s="133"/>
      <c r="DB146" s="209">
        <f t="shared" si="34"/>
        <v>0</v>
      </c>
      <c r="DC146" s="131"/>
      <c r="DD146" s="209">
        <f t="shared" si="35"/>
        <v>0</v>
      </c>
      <c r="DE146" s="131"/>
      <c r="DF146" s="209">
        <f t="shared" si="36"/>
        <v>0</v>
      </c>
      <c r="DG146" s="134"/>
      <c r="DH146" s="40"/>
      <c r="DI146" s="130"/>
      <c r="DJ146" s="217">
        <f t="shared" si="37"/>
        <v>0</v>
      </c>
      <c r="DK146" s="135"/>
      <c r="DL146" s="217">
        <f t="shared" si="39"/>
        <v>0</v>
      </c>
      <c r="DM146" s="135"/>
      <c r="DN146" s="217">
        <f t="shared" si="38"/>
        <v>0</v>
      </c>
      <c r="DO146" s="136"/>
      <c r="DP146" s="267" t="str">
        <f t="shared" ref="DP146:DP177" si="51">IF(O146&gt;0,(DJ146+DL146+DN146),"")</f>
        <v/>
      </c>
      <c r="DQ146" s="267" t="str">
        <f t="shared" ref="DQ146:DQ177" si="52">IF(O146&gt;0,(DP146-(BM146+BO146+BQ146)),"")</f>
        <v/>
      </c>
      <c r="DR146" s="126"/>
      <c r="DS146" s="126"/>
      <c r="DT146" s="220">
        <f>SUM(DJ146:DN146)-SUM(BM146:BQ146)</f>
        <v>0</v>
      </c>
    </row>
    <row r="147" spans="1:124" ht="5.15" customHeight="1" x14ac:dyDescent="0.35">
      <c r="A147" s="115"/>
      <c r="B147" s="32"/>
      <c r="C147" s="273"/>
      <c r="D147" s="32"/>
      <c r="E147" s="32"/>
      <c r="F147" s="36"/>
      <c r="H147" s="29"/>
      <c r="I147" s="139"/>
      <c r="J147" s="139"/>
      <c r="K147" s="139"/>
      <c r="L147" s="139"/>
      <c r="M147" s="139"/>
      <c r="N147" s="139"/>
      <c r="O147" s="121"/>
      <c r="P147" s="140"/>
      <c r="Q147" s="141"/>
      <c r="R147" s="142"/>
      <c r="S147" s="139"/>
      <c r="T147" s="139"/>
      <c r="U147" s="139"/>
      <c r="V147" s="139"/>
      <c r="W147" s="139"/>
      <c r="X147" s="140"/>
      <c r="Y147" s="141"/>
      <c r="Z147" s="142"/>
      <c r="AA147" s="139"/>
      <c r="AB147" s="139"/>
      <c r="AC147" s="139"/>
      <c r="AD147" s="139"/>
      <c r="AE147" s="139"/>
      <c r="AF147" s="140"/>
      <c r="AG147" s="141"/>
      <c r="AH147" s="142"/>
      <c r="AI147" s="121"/>
      <c r="AJ147" s="139"/>
      <c r="AK147" s="121"/>
      <c r="AL147" s="139"/>
      <c r="AM147" s="121"/>
      <c r="AN147" s="140"/>
      <c r="AO147" s="141"/>
      <c r="AP147" s="142"/>
      <c r="AQ147" s="139"/>
      <c r="AR147" s="140"/>
      <c r="AS147" s="141"/>
      <c r="AT147" s="142"/>
      <c r="AU147" s="121"/>
      <c r="AV147" s="139"/>
      <c r="AW147" s="121"/>
      <c r="AX147" s="139"/>
      <c r="AY147" s="121"/>
      <c r="AZ147" s="139"/>
      <c r="BA147" s="121"/>
      <c r="BB147" s="36"/>
      <c r="BD147" s="29"/>
      <c r="BE147" s="143"/>
      <c r="BF147" s="143"/>
      <c r="BG147" s="143"/>
      <c r="BH147" s="143"/>
      <c r="BI147" s="143"/>
      <c r="BJ147" s="144"/>
      <c r="BK147" s="145"/>
      <c r="BL147" s="146"/>
      <c r="BM147" s="124"/>
      <c r="BN147" s="143"/>
      <c r="BO147" s="124"/>
      <c r="BP147" s="143"/>
      <c r="BQ147" s="124"/>
      <c r="BR147" s="36"/>
      <c r="BS147" s="32"/>
      <c r="BT147" s="29"/>
      <c r="CD147" s="75"/>
      <c r="CE147" s="32"/>
      <c r="CF147" s="74"/>
      <c r="CO147" s="29"/>
      <c r="CP147" s="36"/>
      <c r="CQ147" s="32"/>
      <c r="CR147" s="74"/>
      <c r="CS147" s="149"/>
      <c r="CT147" s="149"/>
      <c r="CU147" s="149"/>
      <c r="CV147" s="149"/>
      <c r="CW147" s="149"/>
      <c r="CX147" s="134"/>
      <c r="CY147" s="141"/>
      <c r="CZ147" s="252"/>
      <c r="DA147" s="151"/>
      <c r="DB147" s="149"/>
      <c r="DC147" s="149"/>
      <c r="DD147" s="149"/>
      <c r="DE147" s="149"/>
      <c r="DF147" s="149"/>
      <c r="DG147" s="134"/>
      <c r="DH147" s="40"/>
      <c r="DI147" s="74"/>
      <c r="DJ147" s="152"/>
      <c r="DK147" s="152"/>
      <c r="DL147" s="152"/>
      <c r="DM147" s="152"/>
      <c r="DN147" s="152"/>
      <c r="DO147" s="136"/>
      <c r="DP147" s="267" t="str">
        <f t="shared" si="51"/>
        <v/>
      </c>
      <c r="DQ147" s="267" t="str">
        <f t="shared" si="52"/>
        <v/>
      </c>
      <c r="DR147" s="145"/>
      <c r="DS147" s="145"/>
      <c r="DT147" s="253"/>
    </row>
    <row r="148" spans="1:124" s="92" customFormat="1" x14ac:dyDescent="0.35">
      <c r="A148" s="118"/>
      <c r="B148" s="46"/>
      <c r="C148" s="243" t="str">
        <f>IF(E148="","",C146+1)</f>
        <v/>
      </c>
      <c r="D148" s="46"/>
      <c r="E148" s="4"/>
      <c r="F148" s="119"/>
      <c r="H148" s="120"/>
      <c r="I148" s="15"/>
      <c r="J148" s="121"/>
      <c r="K148" s="15"/>
      <c r="L148" s="121"/>
      <c r="M148" s="15"/>
      <c r="N148" s="121"/>
      <c r="O148" s="209">
        <f t="shared" si="3"/>
        <v>0</v>
      </c>
      <c r="P148" s="122"/>
      <c r="Q148" s="40"/>
      <c r="R148" s="123"/>
      <c r="S148" s="15"/>
      <c r="T148" s="121"/>
      <c r="U148" s="15"/>
      <c r="V148" s="121"/>
      <c r="W148" s="15"/>
      <c r="X148" s="122"/>
      <c r="Y148" s="40"/>
      <c r="Z148" s="123"/>
      <c r="AA148" s="15"/>
      <c r="AB148" s="121"/>
      <c r="AC148" s="15"/>
      <c r="AD148" s="121"/>
      <c r="AE148" s="15"/>
      <c r="AF148" s="122"/>
      <c r="AG148" s="40"/>
      <c r="AH148" s="123"/>
      <c r="AI148" s="209">
        <f t="shared" si="4"/>
        <v>0</v>
      </c>
      <c r="AJ148" s="121"/>
      <c r="AK148" s="209">
        <f t="shared" si="5"/>
        <v>0</v>
      </c>
      <c r="AL148" s="121"/>
      <c r="AM148" s="209">
        <f>M148-W148+AE148</f>
        <v>0</v>
      </c>
      <c r="AN148" s="122"/>
      <c r="AO148" s="40"/>
      <c r="AP148" s="123"/>
      <c r="AQ148" s="15"/>
      <c r="AR148" s="122"/>
      <c r="AS148" s="40"/>
      <c r="AT148" s="123"/>
      <c r="AU148" s="209">
        <f t="shared" ref="AU148:AU210" si="53">(IF($O148=0,(0),(ROUNDUP(($AI148/(SUM($AI148,$AK148,$AM148)))*$BA148,0))))</f>
        <v>0</v>
      </c>
      <c r="AV148" s="121"/>
      <c r="AW148" s="209">
        <f t="shared" ref="AW148:AW210" si="54">(IF($O148=0,(0),(ROUNDUP(($AK148/(SUM($AI148,$AK148,$AM148)))*$BA148,0))))</f>
        <v>0</v>
      </c>
      <c r="AX148" s="121"/>
      <c r="AY148" s="209">
        <f t="shared" si="8"/>
        <v>0</v>
      </c>
      <c r="AZ148" s="121"/>
      <c r="BA148" s="209">
        <f>(SUM(AI148,AK148,AM148)-AQ148)</f>
        <v>0</v>
      </c>
      <c r="BB148" s="119"/>
      <c r="BD148" s="120"/>
      <c r="BE148" s="13">
        <v>0</v>
      </c>
      <c r="BF148" s="124"/>
      <c r="BG148" s="13">
        <v>0</v>
      </c>
      <c r="BH148" s="124"/>
      <c r="BI148" s="13">
        <v>0</v>
      </c>
      <c r="BJ148" s="125"/>
      <c r="BK148" s="126"/>
      <c r="BL148" s="127"/>
      <c r="BM148" s="210">
        <f>$BE148*$I148</f>
        <v>0</v>
      </c>
      <c r="BN148" s="124"/>
      <c r="BO148" s="210">
        <f>$BG148*$K148</f>
        <v>0</v>
      </c>
      <c r="BP148" s="124"/>
      <c r="BQ148" s="210">
        <f>$BI148*$M148</f>
        <v>0</v>
      </c>
      <c r="BR148" s="119"/>
      <c r="BS148" s="46"/>
      <c r="BT148" s="120"/>
      <c r="CD148" s="159"/>
      <c r="CE148" s="46"/>
      <c r="CF148" s="130"/>
      <c r="CG148" s="18"/>
      <c r="CH148" s="18"/>
      <c r="CI148" s="18"/>
      <c r="CJ148" s="18"/>
      <c r="CK148" s="18"/>
      <c r="CL148" s="18"/>
      <c r="CM148" s="18"/>
      <c r="CO148" s="120"/>
      <c r="CP148" s="119"/>
      <c r="CQ148" s="46"/>
      <c r="CR148" s="130"/>
      <c r="CS148" s="209">
        <f t="shared" si="48"/>
        <v>0</v>
      </c>
      <c r="CT148" s="213">
        <f t="shared" si="48"/>
        <v>0</v>
      </c>
      <c r="CU148" s="209">
        <f t="shared" si="49"/>
        <v>0</v>
      </c>
      <c r="CV148" s="213">
        <f t="shared" si="49"/>
        <v>0</v>
      </c>
      <c r="CW148" s="214">
        <f t="shared" si="50"/>
        <v>0</v>
      </c>
      <c r="CX148" s="215">
        <f t="shared" si="50"/>
        <v>0</v>
      </c>
      <c r="CY148" s="141"/>
      <c r="CZ148" s="252"/>
      <c r="DA148" s="133"/>
      <c r="DB148" s="209">
        <f t="shared" ref="DB148:DB210" si="55">(CS148+AU148)</f>
        <v>0</v>
      </c>
      <c r="DC148" s="131"/>
      <c r="DD148" s="209">
        <f t="shared" ref="DD148:DD210" si="56">(CU148+AW148)</f>
        <v>0</v>
      </c>
      <c r="DE148" s="131"/>
      <c r="DF148" s="209">
        <f t="shared" ref="DF148:DF210" si="57">(CW148+AY148)</f>
        <v>0</v>
      </c>
      <c r="DG148" s="134"/>
      <c r="DH148" s="40"/>
      <c r="DI148" s="130"/>
      <c r="DJ148" s="217">
        <f t="shared" ref="DJ148:DJ210" si="58">(DB148*BE148)</f>
        <v>0</v>
      </c>
      <c r="DK148" s="135"/>
      <c r="DL148" s="217">
        <f t="shared" si="39"/>
        <v>0</v>
      </c>
      <c r="DM148" s="135"/>
      <c r="DN148" s="217">
        <f t="shared" ref="DN148:DN210" si="59">(DF148*BI148)</f>
        <v>0</v>
      </c>
      <c r="DO148" s="136"/>
      <c r="DP148" s="267" t="str">
        <f t="shared" si="51"/>
        <v/>
      </c>
      <c r="DQ148" s="267" t="str">
        <f t="shared" si="52"/>
        <v/>
      </c>
      <c r="DR148" s="126"/>
      <c r="DS148" s="126"/>
      <c r="DT148" s="220">
        <f>SUM(DJ148:DN148)-SUM(BM148:BQ148)</f>
        <v>0</v>
      </c>
    </row>
    <row r="149" spans="1:124" ht="5.15" customHeight="1" x14ac:dyDescent="0.35">
      <c r="A149" s="115"/>
      <c r="B149" s="32"/>
      <c r="C149" s="273"/>
      <c r="D149" s="32"/>
      <c r="E149" s="32"/>
      <c r="F149" s="36"/>
      <c r="H149" s="29"/>
      <c r="I149" s="139"/>
      <c r="J149" s="139"/>
      <c r="K149" s="139"/>
      <c r="L149" s="139"/>
      <c r="M149" s="139"/>
      <c r="N149" s="139"/>
      <c r="O149" s="121"/>
      <c r="P149" s="140"/>
      <c r="Q149" s="141"/>
      <c r="R149" s="142"/>
      <c r="S149" s="139"/>
      <c r="T149" s="139"/>
      <c r="U149" s="139"/>
      <c r="V149" s="139"/>
      <c r="W149" s="139"/>
      <c r="X149" s="140"/>
      <c r="Y149" s="141"/>
      <c r="Z149" s="142"/>
      <c r="AA149" s="139"/>
      <c r="AB149" s="139"/>
      <c r="AC149" s="139"/>
      <c r="AD149" s="139"/>
      <c r="AE149" s="139"/>
      <c r="AF149" s="140"/>
      <c r="AG149" s="141"/>
      <c r="AH149" s="142"/>
      <c r="AI149" s="121"/>
      <c r="AJ149" s="139"/>
      <c r="AK149" s="121"/>
      <c r="AL149" s="139"/>
      <c r="AM149" s="121"/>
      <c r="AN149" s="140"/>
      <c r="AO149" s="141"/>
      <c r="AP149" s="142"/>
      <c r="AQ149" s="139"/>
      <c r="AR149" s="140"/>
      <c r="AS149" s="141"/>
      <c r="AT149" s="142"/>
      <c r="AU149" s="121"/>
      <c r="AV149" s="139"/>
      <c r="AW149" s="121"/>
      <c r="AX149" s="139"/>
      <c r="AY149" s="121"/>
      <c r="AZ149" s="139"/>
      <c r="BA149" s="121"/>
      <c r="BB149" s="36"/>
      <c r="BD149" s="29"/>
      <c r="BE149" s="143"/>
      <c r="BF149" s="143"/>
      <c r="BG149" s="143"/>
      <c r="BH149" s="143"/>
      <c r="BI149" s="143"/>
      <c r="BJ149" s="144"/>
      <c r="BK149" s="145"/>
      <c r="BL149" s="146"/>
      <c r="BM149" s="124"/>
      <c r="BN149" s="143"/>
      <c r="BO149" s="124"/>
      <c r="BP149" s="143"/>
      <c r="BQ149" s="124"/>
      <c r="BR149" s="36"/>
      <c r="BS149" s="32"/>
      <c r="BT149" s="29"/>
      <c r="CD149" s="75"/>
      <c r="CE149" s="32"/>
      <c r="CF149" s="74"/>
      <c r="CO149" s="29"/>
      <c r="CP149" s="36"/>
      <c r="CQ149" s="32"/>
      <c r="CR149" s="74"/>
      <c r="CS149" s="149"/>
      <c r="CT149" s="149"/>
      <c r="CU149" s="149"/>
      <c r="CV149" s="149"/>
      <c r="CW149" s="149"/>
      <c r="CX149" s="134"/>
      <c r="CY149" s="141"/>
      <c r="CZ149" s="252"/>
      <c r="DA149" s="151"/>
      <c r="DB149" s="149"/>
      <c r="DC149" s="149"/>
      <c r="DD149" s="149"/>
      <c r="DE149" s="149"/>
      <c r="DF149" s="149"/>
      <c r="DG149" s="134"/>
      <c r="DH149" s="40"/>
      <c r="DI149" s="74"/>
      <c r="DJ149" s="152"/>
      <c r="DK149" s="152"/>
      <c r="DL149" s="152"/>
      <c r="DM149" s="152"/>
      <c r="DN149" s="152"/>
      <c r="DO149" s="136"/>
      <c r="DP149" s="267" t="str">
        <f t="shared" si="51"/>
        <v/>
      </c>
      <c r="DQ149" s="267" t="str">
        <f t="shared" si="52"/>
        <v/>
      </c>
      <c r="DR149" s="145"/>
      <c r="DS149" s="145"/>
      <c r="DT149" s="253"/>
    </row>
    <row r="150" spans="1:124" s="92" customFormat="1" x14ac:dyDescent="0.35">
      <c r="A150" s="118"/>
      <c r="B150" s="46"/>
      <c r="C150" s="243" t="str">
        <f>IF(E150="","",C148+1)</f>
        <v/>
      </c>
      <c r="D150" s="46"/>
      <c r="E150" s="4"/>
      <c r="F150" s="119"/>
      <c r="H150" s="120"/>
      <c r="I150" s="15"/>
      <c r="J150" s="121"/>
      <c r="K150" s="15"/>
      <c r="L150" s="121"/>
      <c r="M150" s="15"/>
      <c r="N150" s="121"/>
      <c r="O150" s="209">
        <f t="shared" si="3"/>
        <v>0</v>
      </c>
      <c r="P150" s="122"/>
      <c r="Q150" s="40"/>
      <c r="R150" s="123"/>
      <c r="S150" s="15"/>
      <c r="T150" s="121"/>
      <c r="U150" s="15"/>
      <c r="V150" s="121"/>
      <c r="W150" s="15"/>
      <c r="X150" s="122"/>
      <c r="Y150" s="40"/>
      <c r="Z150" s="123"/>
      <c r="AA150" s="15"/>
      <c r="AB150" s="121"/>
      <c r="AC150" s="15"/>
      <c r="AD150" s="121"/>
      <c r="AE150" s="15"/>
      <c r="AF150" s="122"/>
      <c r="AG150" s="40"/>
      <c r="AH150" s="123"/>
      <c r="AI150" s="209">
        <f t="shared" si="4"/>
        <v>0</v>
      </c>
      <c r="AJ150" s="121"/>
      <c r="AK150" s="209">
        <f t="shared" si="5"/>
        <v>0</v>
      </c>
      <c r="AL150" s="121"/>
      <c r="AM150" s="209">
        <f>M150-W150+AE150</f>
        <v>0</v>
      </c>
      <c r="AN150" s="122"/>
      <c r="AO150" s="40"/>
      <c r="AP150" s="123"/>
      <c r="AQ150" s="15"/>
      <c r="AR150" s="122"/>
      <c r="AS150" s="40"/>
      <c r="AT150" s="123"/>
      <c r="AU150" s="209">
        <f t="shared" si="53"/>
        <v>0</v>
      </c>
      <c r="AV150" s="121"/>
      <c r="AW150" s="209">
        <f t="shared" si="54"/>
        <v>0</v>
      </c>
      <c r="AX150" s="121"/>
      <c r="AY150" s="209">
        <f t="shared" si="8"/>
        <v>0</v>
      </c>
      <c r="AZ150" s="121"/>
      <c r="BA150" s="209">
        <f>(SUM(AI150,AK150,AM150)-AQ150)</f>
        <v>0</v>
      </c>
      <c r="BB150" s="119"/>
      <c r="BD150" s="120"/>
      <c r="BE150" s="13">
        <v>0</v>
      </c>
      <c r="BF150" s="124"/>
      <c r="BG150" s="13">
        <v>0</v>
      </c>
      <c r="BH150" s="124"/>
      <c r="BI150" s="13">
        <v>0</v>
      </c>
      <c r="BJ150" s="125"/>
      <c r="BK150" s="126"/>
      <c r="BL150" s="127"/>
      <c r="BM150" s="210">
        <f>$BE150*$I150</f>
        <v>0</v>
      </c>
      <c r="BN150" s="124"/>
      <c r="BO150" s="210">
        <f>$BG150*$K150</f>
        <v>0</v>
      </c>
      <c r="BP150" s="124"/>
      <c r="BQ150" s="210">
        <f>$BI150*$M150</f>
        <v>0</v>
      </c>
      <c r="BR150" s="119"/>
      <c r="BS150" s="46"/>
      <c r="BT150" s="120"/>
      <c r="CD150" s="159"/>
      <c r="CE150" s="46"/>
      <c r="CF150" s="130"/>
      <c r="CG150" s="18"/>
      <c r="CH150" s="18"/>
      <c r="CI150" s="18"/>
      <c r="CJ150" s="18"/>
      <c r="CK150" s="18"/>
      <c r="CL150" s="18"/>
      <c r="CM150" s="18"/>
      <c r="CO150" s="120"/>
      <c r="CP150" s="119"/>
      <c r="CQ150" s="46"/>
      <c r="CR150" s="130"/>
      <c r="CS150" s="209">
        <f t="shared" si="48"/>
        <v>0</v>
      </c>
      <c r="CT150" s="213">
        <f t="shared" si="48"/>
        <v>0</v>
      </c>
      <c r="CU150" s="209">
        <f t="shared" si="49"/>
        <v>0</v>
      </c>
      <c r="CV150" s="213">
        <f t="shared" si="49"/>
        <v>0</v>
      </c>
      <c r="CW150" s="214">
        <f t="shared" si="50"/>
        <v>0</v>
      </c>
      <c r="CX150" s="215">
        <f t="shared" si="50"/>
        <v>0</v>
      </c>
      <c r="CY150" s="141"/>
      <c r="CZ150" s="252"/>
      <c r="DA150" s="133"/>
      <c r="DB150" s="209">
        <f t="shared" si="55"/>
        <v>0</v>
      </c>
      <c r="DC150" s="131"/>
      <c r="DD150" s="209">
        <f t="shared" si="56"/>
        <v>0</v>
      </c>
      <c r="DE150" s="131"/>
      <c r="DF150" s="209">
        <f t="shared" si="57"/>
        <v>0</v>
      </c>
      <c r="DG150" s="134"/>
      <c r="DH150" s="40"/>
      <c r="DI150" s="130"/>
      <c r="DJ150" s="217">
        <f t="shared" si="58"/>
        <v>0</v>
      </c>
      <c r="DK150" s="135"/>
      <c r="DL150" s="217">
        <f t="shared" ref="DL150:DL212" si="60">(DD150*BG150)</f>
        <v>0</v>
      </c>
      <c r="DM150" s="135"/>
      <c r="DN150" s="217">
        <f t="shared" si="59"/>
        <v>0</v>
      </c>
      <c r="DO150" s="136"/>
      <c r="DP150" s="267" t="str">
        <f t="shared" si="51"/>
        <v/>
      </c>
      <c r="DQ150" s="267" t="str">
        <f t="shared" si="52"/>
        <v/>
      </c>
      <c r="DR150" s="126"/>
      <c r="DS150" s="126"/>
      <c r="DT150" s="220">
        <f>SUM(DJ150:DN150)-SUM(BM150:BQ150)</f>
        <v>0</v>
      </c>
    </row>
    <row r="151" spans="1:124" ht="5.15" customHeight="1" x14ac:dyDescent="0.35">
      <c r="A151" s="115"/>
      <c r="B151" s="32"/>
      <c r="C151" s="273"/>
      <c r="D151" s="32"/>
      <c r="E151" s="32"/>
      <c r="F151" s="36"/>
      <c r="H151" s="29"/>
      <c r="I151" s="139"/>
      <c r="J151" s="139"/>
      <c r="K151" s="139"/>
      <c r="L151" s="139"/>
      <c r="M151" s="139"/>
      <c r="N151" s="139"/>
      <c r="O151" s="121"/>
      <c r="P151" s="140"/>
      <c r="Q151" s="141"/>
      <c r="R151" s="142"/>
      <c r="S151" s="139"/>
      <c r="T151" s="139"/>
      <c r="U151" s="139"/>
      <c r="V151" s="139"/>
      <c r="W151" s="139"/>
      <c r="X151" s="140"/>
      <c r="Y151" s="141"/>
      <c r="Z151" s="142"/>
      <c r="AA151" s="139"/>
      <c r="AB151" s="139"/>
      <c r="AC151" s="139"/>
      <c r="AD151" s="139"/>
      <c r="AE151" s="139"/>
      <c r="AF151" s="140"/>
      <c r="AG151" s="141"/>
      <c r="AH151" s="142"/>
      <c r="AI151" s="121"/>
      <c r="AJ151" s="139"/>
      <c r="AK151" s="121"/>
      <c r="AL151" s="139"/>
      <c r="AM151" s="121"/>
      <c r="AN151" s="140"/>
      <c r="AO151" s="141"/>
      <c r="AP151" s="142"/>
      <c r="AQ151" s="139"/>
      <c r="AR151" s="140"/>
      <c r="AS151" s="141"/>
      <c r="AT151" s="142"/>
      <c r="AU151" s="121"/>
      <c r="AV151" s="139"/>
      <c r="AW151" s="121"/>
      <c r="AX151" s="139"/>
      <c r="AY151" s="121"/>
      <c r="AZ151" s="139"/>
      <c r="BA151" s="121"/>
      <c r="BB151" s="36"/>
      <c r="BD151" s="29"/>
      <c r="BE151" s="143"/>
      <c r="BF151" s="143"/>
      <c r="BG151" s="143"/>
      <c r="BH151" s="143"/>
      <c r="BI151" s="143"/>
      <c r="BJ151" s="144"/>
      <c r="BK151" s="145"/>
      <c r="BL151" s="146"/>
      <c r="BM151" s="124"/>
      <c r="BN151" s="143"/>
      <c r="BO151" s="124"/>
      <c r="BP151" s="143"/>
      <c r="BQ151" s="124"/>
      <c r="BR151" s="36"/>
      <c r="BS151" s="32"/>
      <c r="BT151" s="29"/>
      <c r="CD151" s="75"/>
      <c r="CE151" s="32"/>
      <c r="CF151" s="74"/>
      <c r="CO151" s="29"/>
      <c r="CP151" s="36"/>
      <c r="CQ151" s="32"/>
      <c r="CR151" s="74"/>
      <c r="CS151" s="149"/>
      <c r="CT151" s="149"/>
      <c r="CU151" s="149"/>
      <c r="CV151" s="149"/>
      <c r="CW151" s="149"/>
      <c r="CX151" s="134"/>
      <c r="CY151" s="141"/>
      <c r="CZ151" s="252"/>
      <c r="DA151" s="151"/>
      <c r="DB151" s="149"/>
      <c r="DC151" s="149"/>
      <c r="DD151" s="149"/>
      <c r="DE151" s="149"/>
      <c r="DF151" s="149"/>
      <c r="DG151" s="134"/>
      <c r="DH151" s="40"/>
      <c r="DI151" s="74"/>
      <c r="DJ151" s="152"/>
      <c r="DK151" s="152"/>
      <c r="DL151" s="152"/>
      <c r="DM151" s="152"/>
      <c r="DN151" s="152"/>
      <c r="DO151" s="136"/>
      <c r="DP151" s="267" t="str">
        <f t="shared" si="51"/>
        <v/>
      </c>
      <c r="DQ151" s="267" t="str">
        <f t="shared" si="52"/>
        <v/>
      </c>
      <c r="DR151" s="145"/>
      <c r="DS151" s="145"/>
      <c r="DT151" s="253"/>
    </row>
    <row r="152" spans="1:124" s="92" customFormat="1" x14ac:dyDescent="0.35">
      <c r="A152" s="118"/>
      <c r="B152" s="46"/>
      <c r="C152" s="243" t="str">
        <f>IF(E152="","",C150+1)</f>
        <v/>
      </c>
      <c r="D152" s="46"/>
      <c r="E152" s="4"/>
      <c r="F152" s="119"/>
      <c r="H152" s="120"/>
      <c r="I152" s="15"/>
      <c r="J152" s="121"/>
      <c r="K152" s="15"/>
      <c r="L152" s="121"/>
      <c r="M152" s="15"/>
      <c r="N152" s="121"/>
      <c r="O152" s="209">
        <f t="shared" si="3"/>
        <v>0</v>
      </c>
      <c r="P152" s="122"/>
      <c r="Q152" s="40"/>
      <c r="R152" s="123"/>
      <c r="S152" s="15"/>
      <c r="T152" s="121"/>
      <c r="U152" s="15"/>
      <c r="V152" s="121"/>
      <c r="W152" s="15"/>
      <c r="X152" s="122"/>
      <c r="Y152" s="40"/>
      <c r="Z152" s="123"/>
      <c r="AA152" s="15"/>
      <c r="AB152" s="121"/>
      <c r="AC152" s="15"/>
      <c r="AD152" s="121"/>
      <c r="AE152" s="15"/>
      <c r="AF152" s="122"/>
      <c r="AG152" s="40"/>
      <c r="AH152" s="123"/>
      <c r="AI152" s="209">
        <f t="shared" si="4"/>
        <v>0</v>
      </c>
      <c r="AJ152" s="121"/>
      <c r="AK152" s="209">
        <f t="shared" si="5"/>
        <v>0</v>
      </c>
      <c r="AL152" s="121"/>
      <c r="AM152" s="209">
        <f>M152-W152+AE152</f>
        <v>0</v>
      </c>
      <c r="AN152" s="122"/>
      <c r="AO152" s="40"/>
      <c r="AP152" s="123"/>
      <c r="AQ152" s="15"/>
      <c r="AR152" s="122"/>
      <c r="AS152" s="40"/>
      <c r="AT152" s="123"/>
      <c r="AU152" s="209">
        <f t="shared" si="53"/>
        <v>0</v>
      </c>
      <c r="AV152" s="121"/>
      <c r="AW152" s="209">
        <f t="shared" si="54"/>
        <v>0</v>
      </c>
      <c r="AX152" s="121"/>
      <c r="AY152" s="209">
        <f t="shared" si="8"/>
        <v>0</v>
      </c>
      <c r="AZ152" s="121"/>
      <c r="BA152" s="209">
        <f>(SUM(AI152,AK152,AM152)-AQ152)</f>
        <v>0</v>
      </c>
      <c r="BB152" s="119"/>
      <c r="BD152" s="120"/>
      <c r="BE152" s="13">
        <v>0</v>
      </c>
      <c r="BF152" s="124"/>
      <c r="BG152" s="13">
        <v>0</v>
      </c>
      <c r="BH152" s="124"/>
      <c r="BI152" s="13">
        <v>0</v>
      </c>
      <c r="BJ152" s="125"/>
      <c r="BK152" s="126"/>
      <c r="BL152" s="127"/>
      <c r="BM152" s="210">
        <f>$BE152*$I152</f>
        <v>0</v>
      </c>
      <c r="BN152" s="124"/>
      <c r="BO152" s="210">
        <f>$BG152*$K152</f>
        <v>0</v>
      </c>
      <c r="BP152" s="124"/>
      <c r="BQ152" s="210">
        <f>$BI152*$M152</f>
        <v>0</v>
      </c>
      <c r="BR152" s="119"/>
      <c r="BS152" s="46"/>
      <c r="BT152" s="120"/>
      <c r="CD152" s="159"/>
      <c r="CE152" s="46"/>
      <c r="CF152" s="130"/>
      <c r="CG152" s="18"/>
      <c r="CH152" s="18"/>
      <c r="CI152" s="18"/>
      <c r="CJ152" s="18"/>
      <c r="CK152" s="18"/>
      <c r="CL152" s="18"/>
      <c r="CM152" s="18"/>
      <c r="CO152" s="120"/>
      <c r="CP152" s="119"/>
      <c r="CQ152" s="46"/>
      <c r="CR152" s="130"/>
      <c r="CS152" s="209">
        <f t="shared" si="48"/>
        <v>0</v>
      </c>
      <c r="CT152" s="213">
        <f t="shared" si="48"/>
        <v>0</v>
      </c>
      <c r="CU152" s="209">
        <f t="shared" si="49"/>
        <v>0</v>
      </c>
      <c r="CV152" s="213">
        <f t="shared" si="49"/>
        <v>0</v>
      </c>
      <c r="CW152" s="214">
        <f t="shared" si="50"/>
        <v>0</v>
      </c>
      <c r="CX152" s="215">
        <f t="shared" si="50"/>
        <v>0</v>
      </c>
      <c r="CY152" s="141"/>
      <c r="CZ152" s="252"/>
      <c r="DA152" s="133"/>
      <c r="DB152" s="209">
        <f t="shared" si="55"/>
        <v>0</v>
      </c>
      <c r="DC152" s="131"/>
      <c r="DD152" s="209">
        <f t="shared" si="56"/>
        <v>0</v>
      </c>
      <c r="DE152" s="131"/>
      <c r="DF152" s="209">
        <f t="shared" si="57"/>
        <v>0</v>
      </c>
      <c r="DG152" s="134"/>
      <c r="DH152" s="40"/>
      <c r="DI152" s="130"/>
      <c r="DJ152" s="217">
        <f t="shared" si="58"/>
        <v>0</v>
      </c>
      <c r="DK152" s="135"/>
      <c r="DL152" s="217">
        <f t="shared" si="60"/>
        <v>0</v>
      </c>
      <c r="DM152" s="135"/>
      <c r="DN152" s="217">
        <f t="shared" si="59"/>
        <v>0</v>
      </c>
      <c r="DO152" s="136"/>
      <c r="DP152" s="267" t="str">
        <f t="shared" si="51"/>
        <v/>
      </c>
      <c r="DQ152" s="267" t="str">
        <f t="shared" si="52"/>
        <v/>
      </c>
      <c r="DR152" s="126"/>
      <c r="DS152" s="126"/>
      <c r="DT152" s="220">
        <f>SUM(DJ152:DN152)-SUM(BM152:BQ152)</f>
        <v>0</v>
      </c>
    </row>
    <row r="153" spans="1:124" ht="5.15" customHeight="1" x14ac:dyDescent="0.35">
      <c r="A153" s="115"/>
      <c r="B153" s="32"/>
      <c r="C153" s="273"/>
      <c r="D153" s="32"/>
      <c r="E153" s="32"/>
      <c r="F153" s="36"/>
      <c r="H153" s="29"/>
      <c r="I153" s="139"/>
      <c r="J153" s="139"/>
      <c r="K153" s="139"/>
      <c r="L153" s="139"/>
      <c r="M153" s="139"/>
      <c r="N153" s="139"/>
      <c r="O153" s="121"/>
      <c r="P153" s="140"/>
      <c r="Q153" s="141"/>
      <c r="R153" s="142"/>
      <c r="S153" s="139"/>
      <c r="T153" s="139"/>
      <c r="U153" s="139"/>
      <c r="V153" s="139"/>
      <c r="W153" s="139"/>
      <c r="X153" s="140"/>
      <c r="Y153" s="141"/>
      <c r="Z153" s="142"/>
      <c r="AA153" s="139"/>
      <c r="AB153" s="139"/>
      <c r="AC153" s="139"/>
      <c r="AD153" s="139"/>
      <c r="AE153" s="139"/>
      <c r="AF153" s="140"/>
      <c r="AG153" s="141"/>
      <c r="AH153" s="142"/>
      <c r="AI153" s="121"/>
      <c r="AJ153" s="139"/>
      <c r="AK153" s="121"/>
      <c r="AL153" s="139"/>
      <c r="AM153" s="121"/>
      <c r="AN153" s="140"/>
      <c r="AO153" s="141"/>
      <c r="AP153" s="142"/>
      <c r="AQ153" s="139"/>
      <c r="AR153" s="140"/>
      <c r="AS153" s="141"/>
      <c r="AT153" s="142"/>
      <c r="AU153" s="121"/>
      <c r="AV153" s="139"/>
      <c r="AW153" s="121"/>
      <c r="AX153" s="139"/>
      <c r="AY153" s="121"/>
      <c r="AZ153" s="139"/>
      <c r="BA153" s="121"/>
      <c r="BB153" s="36"/>
      <c r="BD153" s="29"/>
      <c r="BE153" s="143"/>
      <c r="BF153" s="143"/>
      <c r="BG153" s="143"/>
      <c r="BH153" s="143"/>
      <c r="BI153" s="143"/>
      <c r="BJ153" s="144"/>
      <c r="BK153" s="145"/>
      <c r="BL153" s="146"/>
      <c r="BM153" s="124"/>
      <c r="BN153" s="143"/>
      <c r="BO153" s="124"/>
      <c r="BP153" s="143"/>
      <c r="BQ153" s="124"/>
      <c r="BR153" s="36"/>
      <c r="BS153" s="32"/>
      <c r="BT153" s="29"/>
      <c r="CD153" s="75"/>
      <c r="CE153" s="32"/>
      <c r="CF153" s="74"/>
      <c r="CO153" s="29"/>
      <c r="CP153" s="36"/>
      <c r="CQ153" s="32"/>
      <c r="CR153" s="74"/>
      <c r="CS153" s="149"/>
      <c r="CT153" s="149"/>
      <c r="CU153" s="149"/>
      <c r="CV153" s="149"/>
      <c r="CW153" s="149"/>
      <c r="CX153" s="134"/>
      <c r="CY153" s="141"/>
      <c r="CZ153" s="252"/>
      <c r="DA153" s="151"/>
      <c r="DB153" s="149"/>
      <c r="DC153" s="149"/>
      <c r="DD153" s="149"/>
      <c r="DE153" s="149"/>
      <c r="DF153" s="149"/>
      <c r="DG153" s="134"/>
      <c r="DH153" s="40"/>
      <c r="DI153" s="74"/>
      <c r="DJ153" s="152"/>
      <c r="DK153" s="152"/>
      <c r="DL153" s="152"/>
      <c r="DM153" s="152"/>
      <c r="DN153" s="152"/>
      <c r="DO153" s="136"/>
      <c r="DP153" s="267" t="str">
        <f t="shared" si="51"/>
        <v/>
      </c>
      <c r="DQ153" s="267" t="str">
        <f t="shared" si="52"/>
        <v/>
      </c>
      <c r="DR153" s="145"/>
      <c r="DS153" s="145"/>
      <c r="DT153" s="253"/>
    </row>
    <row r="154" spans="1:124" s="92" customFormat="1" x14ac:dyDescent="0.35">
      <c r="A154" s="118"/>
      <c r="B154" s="46"/>
      <c r="C154" s="243" t="str">
        <f>IF(E154="","",C152+1)</f>
        <v/>
      </c>
      <c r="D154" s="46"/>
      <c r="E154" s="4"/>
      <c r="F154" s="119"/>
      <c r="H154" s="120"/>
      <c r="I154" s="15"/>
      <c r="J154" s="121"/>
      <c r="K154" s="15"/>
      <c r="L154" s="121"/>
      <c r="M154" s="15"/>
      <c r="N154" s="121"/>
      <c r="O154" s="209">
        <f t="shared" si="3"/>
        <v>0</v>
      </c>
      <c r="P154" s="122"/>
      <c r="Q154" s="40"/>
      <c r="R154" s="123"/>
      <c r="S154" s="15"/>
      <c r="T154" s="121"/>
      <c r="U154" s="15"/>
      <c r="V154" s="121"/>
      <c r="W154" s="15"/>
      <c r="X154" s="122"/>
      <c r="Y154" s="40"/>
      <c r="Z154" s="123"/>
      <c r="AA154" s="15"/>
      <c r="AB154" s="121"/>
      <c r="AC154" s="15"/>
      <c r="AD154" s="121"/>
      <c r="AE154" s="15"/>
      <c r="AF154" s="122"/>
      <c r="AG154" s="40"/>
      <c r="AH154" s="123"/>
      <c r="AI154" s="209">
        <f t="shared" si="4"/>
        <v>0</v>
      </c>
      <c r="AJ154" s="121"/>
      <c r="AK154" s="209">
        <f t="shared" si="5"/>
        <v>0</v>
      </c>
      <c r="AL154" s="121"/>
      <c r="AM154" s="209">
        <f>M154-W154+AE154</f>
        <v>0</v>
      </c>
      <c r="AN154" s="122"/>
      <c r="AO154" s="40"/>
      <c r="AP154" s="123"/>
      <c r="AQ154" s="15"/>
      <c r="AR154" s="122"/>
      <c r="AS154" s="40"/>
      <c r="AT154" s="123"/>
      <c r="AU154" s="209">
        <f t="shared" si="53"/>
        <v>0</v>
      </c>
      <c r="AV154" s="121"/>
      <c r="AW154" s="209">
        <f t="shared" si="54"/>
        <v>0</v>
      </c>
      <c r="AX154" s="121"/>
      <c r="AY154" s="209">
        <f t="shared" si="8"/>
        <v>0</v>
      </c>
      <c r="AZ154" s="121"/>
      <c r="BA154" s="209">
        <f>(SUM(AI154,AK154,AM154)-AQ154)</f>
        <v>0</v>
      </c>
      <c r="BB154" s="119"/>
      <c r="BD154" s="120"/>
      <c r="BE154" s="13">
        <v>0</v>
      </c>
      <c r="BF154" s="124"/>
      <c r="BG154" s="13">
        <v>0</v>
      </c>
      <c r="BH154" s="124"/>
      <c r="BI154" s="13">
        <v>0</v>
      </c>
      <c r="BJ154" s="125"/>
      <c r="BK154" s="126"/>
      <c r="BL154" s="127"/>
      <c r="BM154" s="210">
        <f>$BE154*$I154</f>
        <v>0</v>
      </c>
      <c r="BN154" s="124"/>
      <c r="BO154" s="210">
        <f>$BG154*$K154</f>
        <v>0</v>
      </c>
      <c r="BP154" s="124"/>
      <c r="BQ154" s="210">
        <f>$BI154*$M154</f>
        <v>0</v>
      </c>
      <c r="BR154" s="119"/>
      <c r="BS154" s="46"/>
      <c r="BT154" s="120"/>
      <c r="CD154" s="159"/>
      <c r="CE154" s="46"/>
      <c r="CF154" s="130"/>
      <c r="CG154" s="18"/>
      <c r="CH154" s="18"/>
      <c r="CI154" s="18"/>
      <c r="CJ154" s="18"/>
      <c r="CK154" s="18"/>
      <c r="CL154" s="18"/>
      <c r="CM154" s="18"/>
      <c r="CO154" s="120"/>
      <c r="CP154" s="119"/>
      <c r="CQ154" s="46"/>
      <c r="CR154" s="130"/>
      <c r="CS154" s="209">
        <f t="shared" si="48"/>
        <v>0</v>
      </c>
      <c r="CT154" s="213">
        <f t="shared" si="48"/>
        <v>0</v>
      </c>
      <c r="CU154" s="209">
        <f t="shared" si="49"/>
        <v>0</v>
      </c>
      <c r="CV154" s="213">
        <f t="shared" si="49"/>
        <v>0</v>
      </c>
      <c r="CW154" s="214">
        <f t="shared" si="50"/>
        <v>0</v>
      </c>
      <c r="CX154" s="215">
        <f t="shared" si="50"/>
        <v>0</v>
      </c>
      <c r="CY154" s="141"/>
      <c r="CZ154" s="252"/>
      <c r="DA154" s="133"/>
      <c r="DB154" s="209">
        <f t="shared" si="55"/>
        <v>0</v>
      </c>
      <c r="DC154" s="131"/>
      <c r="DD154" s="209">
        <f t="shared" si="56"/>
        <v>0</v>
      </c>
      <c r="DE154" s="131"/>
      <c r="DF154" s="209">
        <f t="shared" si="57"/>
        <v>0</v>
      </c>
      <c r="DG154" s="134"/>
      <c r="DH154" s="40"/>
      <c r="DI154" s="130"/>
      <c r="DJ154" s="217">
        <f t="shared" si="58"/>
        <v>0</v>
      </c>
      <c r="DK154" s="135"/>
      <c r="DL154" s="217">
        <f t="shared" si="60"/>
        <v>0</v>
      </c>
      <c r="DM154" s="135"/>
      <c r="DN154" s="217">
        <f t="shared" si="59"/>
        <v>0</v>
      </c>
      <c r="DO154" s="136"/>
      <c r="DP154" s="267" t="str">
        <f t="shared" si="51"/>
        <v/>
      </c>
      <c r="DQ154" s="267" t="str">
        <f t="shared" si="52"/>
        <v/>
      </c>
      <c r="DR154" s="126"/>
      <c r="DS154" s="126"/>
      <c r="DT154" s="220">
        <f>SUM(DJ154:DN154)-SUM(BM154:BQ154)</f>
        <v>0</v>
      </c>
    </row>
    <row r="155" spans="1:124" ht="5.15" customHeight="1" x14ac:dyDescent="0.35">
      <c r="A155" s="115"/>
      <c r="B155" s="32"/>
      <c r="C155" s="273"/>
      <c r="D155" s="32"/>
      <c r="E155" s="32"/>
      <c r="F155" s="36"/>
      <c r="H155" s="29"/>
      <c r="I155" s="139"/>
      <c r="J155" s="139"/>
      <c r="K155" s="139"/>
      <c r="L155" s="139"/>
      <c r="M155" s="139"/>
      <c r="N155" s="139"/>
      <c r="O155" s="121"/>
      <c r="P155" s="140"/>
      <c r="Q155" s="141"/>
      <c r="R155" s="142"/>
      <c r="S155" s="139"/>
      <c r="T155" s="139"/>
      <c r="U155" s="139"/>
      <c r="V155" s="139"/>
      <c r="W155" s="139"/>
      <c r="X155" s="140"/>
      <c r="Y155" s="141"/>
      <c r="Z155" s="142"/>
      <c r="AA155" s="139"/>
      <c r="AB155" s="139"/>
      <c r="AC155" s="139"/>
      <c r="AD155" s="139"/>
      <c r="AE155" s="139"/>
      <c r="AF155" s="140"/>
      <c r="AG155" s="141"/>
      <c r="AH155" s="142"/>
      <c r="AI155" s="121"/>
      <c r="AJ155" s="139"/>
      <c r="AK155" s="121"/>
      <c r="AL155" s="139"/>
      <c r="AM155" s="121"/>
      <c r="AN155" s="140"/>
      <c r="AO155" s="141"/>
      <c r="AP155" s="142"/>
      <c r="AQ155" s="139"/>
      <c r="AR155" s="140"/>
      <c r="AS155" s="141"/>
      <c r="AT155" s="142"/>
      <c r="AU155" s="121"/>
      <c r="AV155" s="139"/>
      <c r="AW155" s="121"/>
      <c r="AX155" s="139"/>
      <c r="AY155" s="121"/>
      <c r="AZ155" s="139"/>
      <c r="BA155" s="121"/>
      <c r="BB155" s="36"/>
      <c r="BD155" s="29"/>
      <c r="BE155" s="143"/>
      <c r="BF155" s="143"/>
      <c r="BG155" s="143"/>
      <c r="BH155" s="143"/>
      <c r="BI155" s="143"/>
      <c r="BJ155" s="144"/>
      <c r="BK155" s="145"/>
      <c r="BL155" s="146"/>
      <c r="BM155" s="124"/>
      <c r="BN155" s="143"/>
      <c r="BO155" s="124"/>
      <c r="BP155" s="143"/>
      <c r="BQ155" s="124"/>
      <c r="BR155" s="36"/>
      <c r="BS155" s="32"/>
      <c r="BT155" s="29"/>
      <c r="CD155" s="75"/>
      <c r="CE155" s="32"/>
      <c r="CF155" s="74"/>
      <c r="CO155" s="29"/>
      <c r="CP155" s="36"/>
      <c r="CQ155" s="32"/>
      <c r="CR155" s="74"/>
      <c r="CS155" s="149"/>
      <c r="CT155" s="149"/>
      <c r="CU155" s="149"/>
      <c r="CV155" s="149"/>
      <c r="CW155" s="149"/>
      <c r="CX155" s="134"/>
      <c r="CY155" s="141"/>
      <c r="CZ155" s="252"/>
      <c r="DA155" s="151"/>
      <c r="DB155" s="149"/>
      <c r="DC155" s="149"/>
      <c r="DD155" s="149"/>
      <c r="DE155" s="149"/>
      <c r="DF155" s="149"/>
      <c r="DG155" s="134"/>
      <c r="DH155" s="40"/>
      <c r="DI155" s="74"/>
      <c r="DJ155" s="152"/>
      <c r="DK155" s="152"/>
      <c r="DL155" s="152"/>
      <c r="DM155" s="152"/>
      <c r="DN155" s="152"/>
      <c r="DO155" s="136"/>
      <c r="DP155" s="267" t="str">
        <f t="shared" si="51"/>
        <v/>
      </c>
      <c r="DQ155" s="267" t="str">
        <f t="shared" si="52"/>
        <v/>
      </c>
      <c r="DR155" s="145"/>
      <c r="DS155" s="145"/>
      <c r="DT155" s="253"/>
    </row>
    <row r="156" spans="1:124" s="92" customFormat="1" x14ac:dyDescent="0.35">
      <c r="A156" s="118"/>
      <c r="B156" s="46"/>
      <c r="C156" s="243" t="str">
        <f>IF(E156="","",C154+1)</f>
        <v/>
      </c>
      <c r="D156" s="46"/>
      <c r="E156" s="4"/>
      <c r="F156" s="119"/>
      <c r="H156" s="120"/>
      <c r="I156" s="15"/>
      <c r="J156" s="121"/>
      <c r="K156" s="15"/>
      <c r="L156" s="121"/>
      <c r="M156" s="15"/>
      <c r="N156" s="121"/>
      <c r="O156" s="209">
        <f t="shared" si="3"/>
        <v>0</v>
      </c>
      <c r="P156" s="122"/>
      <c r="Q156" s="40"/>
      <c r="R156" s="123"/>
      <c r="S156" s="15"/>
      <c r="T156" s="121"/>
      <c r="U156" s="15"/>
      <c r="V156" s="121"/>
      <c r="W156" s="15"/>
      <c r="X156" s="122"/>
      <c r="Y156" s="40"/>
      <c r="Z156" s="123"/>
      <c r="AA156" s="15"/>
      <c r="AB156" s="121"/>
      <c r="AC156" s="15"/>
      <c r="AD156" s="121"/>
      <c r="AE156" s="15"/>
      <c r="AF156" s="122"/>
      <c r="AG156" s="40"/>
      <c r="AH156" s="123"/>
      <c r="AI156" s="209">
        <f t="shared" si="4"/>
        <v>0</v>
      </c>
      <c r="AJ156" s="121"/>
      <c r="AK156" s="209">
        <f t="shared" si="5"/>
        <v>0</v>
      </c>
      <c r="AL156" s="121"/>
      <c r="AM156" s="209">
        <f>M156-W156+AE156</f>
        <v>0</v>
      </c>
      <c r="AN156" s="122"/>
      <c r="AO156" s="40"/>
      <c r="AP156" s="123"/>
      <c r="AQ156" s="15"/>
      <c r="AR156" s="122"/>
      <c r="AS156" s="40"/>
      <c r="AT156" s="123"/>
      <c r="AU156" s="209">
        <f t="shared" si="53"/>
        <v>0</v>
      </c>
      <c r="AV156" s="121"/>
      <c r="AW156" s="209">
        <f t="shared" si="54"/>
        <v>0</v>
      </c>
      <c r="AX156" s="121"/>
      <c r="AY156" s="209">
        <f t="shared" si="8"/>
        <v>0</v>
      </c>
      <c r="AZ156" s="121"/>
      <c r="BA156" s="209">
        <f>(SUM(AI156,AK156,AM156)-AQ156)</f>
        <v>0</v>
      </c>
      <c r="BB156" s="119"/>
      <c r="BD156" s="120"/>
      <c r="BE156" s="13">
        <v>0</v>
      </c>
      <c r="BF156" s="124"/>
      <c r="BG156" s="13">
        <v>0</v>
      </c>
      <c r="BH156" s="124"/>
      <c r="BI156" s="13">
        <v>0</v>
      </c>
      <c r="BJ156" s="125"/>
      <c r="BK156" s="126"/>
      <c r="BL156" s="127"/>
      <c r="BM156" s="210">
        <f>$BE156*$I156</f>
        <v>0</v>
      </c>
      <c r="BN156" s="124"/>
      <c r="BO156" s="210">
        <f>$BG156*$K156</f>
        <v>0</v>
      </c>
      <c r="BP156" s="124"/>
      <c r="BQ156" s="210">
        <f>$BI156*$M156</f>
        <v>0</v>
      </c>
      <c r="BR156" s="119"/>
      <c r="BS156" s="46"/>
      <c r="BT156" s="120"/>
      <c r="CD156" s="159"/>
      <c r="CE156" s="46"/>
      <c r="CF156" s="130"/>
      <c r="CG156" s="18"/>
      <c r="CH156" s="18"/>
      <c r="CI156" s="18"/>
      <c r="CJ156" s="18"/>
      <c r="CK156" s="18"/>
      <c r="CL156" s="18"/>
      <c r="CM156" s="18"/>
      <c r="CO156" s="120"/>
      <c r="CP156" s="119"/>
      <c r="CQ156" s="46"/>
      <c r="CR156" s="130"/>
      <c r="CS156" s="209">
        <f t="shared" si="48"/>
        <v>0</v>
      </c>
      <c r="CT156" s="213">
        <f t="shared" si="48"/>
        <v>0</v>
      </c>
      <c r="CU156" s="209">
        <f t="shared" si="49"/>
        <v>0</v>
      </c>
      <c r="CV156" s="213">
        <f t="shared" si="49"/>
        <v>0</v>
      </c>
      <c r="CW156" s="214">
        <f t="shared" si="50"/>
        <v>0</v>
      </c>
      <c r="CX156" s="215">
        <f t="shared" si="50"/>
        <v>0</v>
      </c>
      <c r="CY156" s="141"/>
      <c r="CZ156" s="252"/>
      <c r="DA156" s="133"/>
      <c r="DB156" s="209">
        <f t="shared" si="55"/>
        <v>0</v>
      </c>
      <c r="DC156" s="131"/>
      <c r="DD156" s="209">
        <f t="shared" si="56"/>
        <v>0</v>
      </c>
      <c r="DE156" s="131"/>
      <c r="DF156" s="209">
        <f t="shared" si="57"/>
        <v>0</v>
      </c>
      <c r="DG156" s="134"/>
      <c r="DH156" s="40"/>
      <c r="DI156" s="130"/>
      <c r="DJ156" s="217">
        <f t="shared" si="58"/>
        <v>0</v>
      </c>
      <c r="DK156" s="135"/>
      <c r="DL156" s="217">
        <f t="shared" si="60"/>
        <v>0</v>
      </c>
      <c r="DM156" s="135"/>
      <c r="DN156" s="217">
        <f t="shared" si="59"/>
        <v>0</v>
      </c>
      <c r="DO156" s="136"/>
      <c r="DP156" s="267" t="str">
        <f t="shared" si="51"/>
        <v/>
      </c>
      <c r="DQ156" s="267" t="str">
        <f t="shared" si="52"/>
        <v/>
      </c>
      <c r="DR156" s="126"/>
      <c r="DS156" s="126"/>
      <c r="DT156" s="220">
        <f>SUM(DJ156:DN156)-SUM(BM156:BQ156)</f>
        <v>0</v>
      </c>
    </row>
    <row r="157" spans="1:124" ht="5.15" customHeight="1" x14ac:dyDescent="0.35">
      <c r="A157" s="115"/>
      <c r="B157" s="32"/>
      <c r="C157" s="273"/>
      <c r="D157" s="32"/>
      <c r="E157" s="32"/>
      <c r="F157" s="36"/>
      <c r="H157" s="29"/>
      <c r="I157" s="139"/>
      <c r="J157" s="139"/>
      <c r="K157" s="139"/>
      <c r="L157" s="139"/>
      <c r="M157" s="139"/>
      <c r="N157" s="139"/>
      <c r="O157" s="121"/>
      <c r="P157" s="140"/>
      <c r="Q157" s="141"/>
      <c r="R157" s="142"/>
      <c r="S157" s="139"/>
      <c r="T157" s="139"/>
      <c r="U157" s="139"/>
      <c r="V157" s="139"/>
      <c r="W157" s="139"/>
      <c r="X157" s="140"/>
      <c r="Y157" s="141"/>
      <c r="Z157" s="142"/>
      <c r="AA157" s="139"/>
      <c r="AB157" s="139"/>
      <c r="AC157" s="139"/>
      <c r="AD157" s="139"/>
      <c r="AE157" s="139"/>
      <c r="AF157" s="140"/>
      <c r="AG157" s="141"/>
      <c r="AH157" s="142"/>
      <c r="AI157" s="121"/>
      <c r="AJ157" s="139"/>
      <c r="AK157" s="121"/>
      <c r="AL157" s="139"/>
      <c r="AM157" s="121"/>
      <c r="AN157" s="140"/>
      <c r="AO157" s="141"/>
      <c r="AP157" s="142"/>
      <c r="AQ157" s="139"/>
      <c r="AR157" s="140"/>
      <c r="AS157" s="141"/>
      <c r="AT157" s="142"/>
      <c r="AU157" s="121"/>
      <c r="AV157" s="139"/>
      <c r="AW157" s="121"/>
      <c r="AX157" s="139"/>
      <c r="AY157" s="121"/>
      <c r="AZ157" s="139"/>
      <c r="BA157" s="121"/>
      <c r="BB157" s="36"/>
      <c r="BD157" s="29"/>
      <c r="BE157" s="143"/>
      <c r="BF157" s="143"/>
      <c r="BG157" s="143"/>
      <c r="BH157" s="143"/>
      <c r="BI157" s="143"/>
      <c r="BJ157" s="144"/>
      <c r="BK157" s="145"/>
      <c r="BL157" s="146"/>
      <c r="BM157" s="124"/>
      <c r="BN157" s="143"/>
      <c r="BO157" s="124"/>
      <c r="BP157" s="143"/>
      <c r="BQ157" s="124"/>
      <c r="BR157" s="36"/>
      <c r="BS157" s="32"/>
      <c r="BT157" s="74"/>
      <c r="BW157" s="174"/>
      <c r="BX157" s="174"/>
      <c r="BY157" s="174"/>
      <c r="BZ157" s="174"/>
      <c r="CA157" s="174"/>
      <c r="CB157" s="174"/>
      <c r="CC157" s="174"/>
      <c r="CD157" s="162"/>
      <c r="CE157" s="32"/>
      <c r="CF157" s="74"/>
      <c r="CO157" s="29"/>
      <c r="CP157" s="36"/>
      <c r="CQ157" s="32"/>
      <c r="CR157" s="74"/>
      <c r="CS157" s="149"/>
      <c r="CT157" s="149"/>
      <c r="CU157" s="149"/>
      <c r="CV157" s="149"/>
      <c r="CW157" s="149"/>
      <c r="CX157" s="134"/>
      <c r="CY157" s="141"/>
      <c r="CZ157" s="252"/>
      <c r="DA157" s="151"/>
      <c r="DB157" s="149"/>
      <c r="DC157" s="149"/>
      <c r="DD157" s="149"/>
      <c r="DE157" s="149"/>
      <c r="DF157" s="149"/>
      <c r="DG157" s="134"/>
      <c r="DH157" s="40"/>
      <c r="DI157" s="74"/>
      <c r="DJ157" s="152"/>
      <c r="DK157" s="152"/>
      <c r="DL157" s="152"/>
      <c r="DM157" s="152"/>
      <c r="DN157" s="152"/>
      <c r="DO157" s="136"/>
      <c r="DP157" s="267" t="str">
        <f t="shared" si="51"/>
        <v/>
      </c>
      <c r="DQ157" s="267" t="str">
        <f t="shared" si="52"/>
        <v/>
      </c>
      <c r="DR157" s="145"/>
      <c r="DS157" s="145"/>
      <c r="DT157" s="253"/>
    </row>
    <row r="158" spans="1:124" s="92" customFormat="1" ht="15" customHeight="1" x14ac:dyDescent="0.35">
      <c r="A158" s="118"/>
      <c r="B158" s="46"/>
      <c r="C158" s="243" t="str">
        <f>IF(E158="","",C156+1)</f>
        <v/>
      </c>
      <c r="D158" s="46"/>
      <c r="E158" s="4"/>
      <c r="F158" s="119"/>
      <c r="H158" s="120"/>
      <c r="I158" s="15"/>
      <c r="J158" s="121"/>
      <c r="K158" s="15"/>
      <c r="L158" s="121"/>
      <c r="M158" s="15"/>
      <c r="N158" s="121"/>
      <c r="O158" s="209">
        <f t="shared" si="3"/>
        <v>0</v>
      </c>
      <c r="P158" s="122"/>
      <c r="Q158" s="40"/>
      <c r="R158" s="123"/>
      <c r="S158" s="15"/>
      <c r="T158" s="121"/>
      <c r="U158" s="15"/>
      <c r="V158" s="121"/>
      <c r="W158" s="15"/>
      <c r="X158" s="122"/>
      <c r="Y158" s="40"/>
      <c r="Z158" s="123"/>
      <c r="AA158" s="15"/>
      <c r="AB158" s="121"/>
      <c r="AC158" s="15"/>
      <c r="AD158" s="121"/>
      <c r="AE158" s="15"/>
      <c r="AF158" s="122"/>
      <c r="AG158" s="40"/>
      <c r="AH158" s="123"/>
      <c r="AI158" s="209">
        <f t="shared" si="4"/>
        <v>0</v>
      </c>
      <c r="AJ158" s="121"/>
      <c r="AK158" s="209">
        <f t="shared" si="5"/>
        <v>0</v>
      </c>
      <c r="AL158" s="121"/>
      <c r="AM158" s="209">
        <f>M158-W158+AE158</f>
        <v>0</v>
      </c>
      <c r="AN158" s="122"/>
      <c r="AO158" s="40"/>
      <c r="AP158" s="123"/>
      <c r="AQ158" s="15"/>
      <c r="AR158" s="122"/>
      <c r="AS158" s="40"/>
      <c r="AT158" s="123"/>
      <c r="AU158" s="209">
        <f t="shared" si="53"/>
        <v>0</v>
      </c>
      <c r="AV158" s="121"/>
      <c r="AW158" s="209">
        <f t="shared" si="54"/>
        <v>0</v>
      </c>
      <c r="AX158" s="121"/>
      <c r="AY158" s="209">
        <f t="shared" si="8"/>
        <v>0</v>
      </c>
      <c r="AZ158" s="121"/>
      <c r="BA158" s="209">
        <f>(SUM(AI158,AK158,AM158)-AQ158)</f>
        <v>0</v>
      </c>
      <c r="BB158" s="119"/>
      <c r="BD158" s="120"/>
      <c r="BE158" s="13">
        <v>0</v>
      </c>
      <c r="BF158" s="124"/>
      <c r="BG158" s="13">
        <v>0</v>
      </c>
      <c r="BH158" s="124"/>
      <c r="BI158" s="13">
        <v>0</v>
      </c>
      <c r="BJ158" s="125"/>
      <c r="BK158" s="126"/>
      <c r="BL158" s="127"/>
      <c r="BM158" s="210">
        <f>$BE158*$I158</f>
        <v>0</v>
      </c>
      <c r="BN158" s="124"/>
      <c r="BO158" s="210">
        <f>$BG158*$K158</f>
        <v>0</v>
      </c>
      <c r="BP158" s="124"/>
      <c r="BQ158" s="210">
        <f>$BI158*$M158</f>
        <v>0</v>
      </c>
      <c r="BR158" s="119"/>
      <c r="BS158" s="46"/>
      <c r="BT158" s="130"/>
      <c r="BU158" s="175"/>
      <c r="BV158" s="175"/>
      <c r="BW158" s="174"/>
      <c r="BX158" s="174"/>
      <c r="BY158" s="174"/>
      <c r="BZ158" s="174"/>
      <c r="CA158" s="174"/>
      <c r="CB158" s="174"/>
      <c r="CC158" s="174"/>
      <c r="CD158" s="162"/>
      <c r="CE158" s="46"/>
      <c r="CF158" s="130"/>
      <c r="CG158" s="18"/>
      <c r="CH158" s="18"/>
      <c r="CI158" s="18"/>
      <c r="CJ158" s="18"/>
      <c r="CK158" s="18"/>
      <c r="CL158" s="18"/>
      <c r="CM158" s="18"/>
      <c r="CO158" s="120"/>
      <c r="CP158" s="119"/>
      <c r="CQ158" s="46"/>
      <c r="CR158" s="130"/>
      <c r="CS158" s="209">
        <f t="shared" si="48"/>
        <v>0</v>
      </c>
      <c r="CT158" s="213">
        <f t="shared" si="48"/>
        <v>0</v>
      </c>
      <c r="CU158" s="209">
        <f t="shared" si="49"/>
        <v>0</v>
      </c>
      <c r="CV158" s="213">
        <f t="shared" si="49"/>
        <v>0</v>
      </c>
      <c r="CW158" s="214">
        <f t="shared" si="50"/>
        <v>0</v>
      </c>
      <c r="CX158" s="215">
        <f t="shared" si="50"/>
        <v>0</v>
      </c>
      <c r="CY158" s="141"/>
      <c r="CZ158" s="252"/>
      <c r="DA158" s="133"/>
      <c r="DB158" s="209">
        <f t="shared" si="55"/>
        <v>0</v>
      </c>
      <c r="DC158" s="131"/>
      <c r="DD158" s="209">
        <f t="shared" si="56"/>
        <v>0</v>
      </c>
      <c r="DE158" s="131"/>
      <c r="DF158" s="209">
        <f t="shared" si="57"/>
        <v>0</v>
      </c>
      <c r="DG158" s="134"/>
      <c r="DH158" s="40"/>
      <c r="DI158" s="130"/>
      <c r="DJ158" s="217">
        <f t="shared" si="58"/>
        <v>0</v>
      </c>
      <c r="DK158" s="135"/>
      <c r="DL158" s="217">
        <f t="shared" si="60"/>
        <v>0</v>
      </c>
      <c r="DM158" s="135"/>
      <c r="DN158" s="217">
        <f t="shared" si="59"/>
        <v>0</v>
      </c>
      <c r="DO158" s="136"/>
      <c r="DP158" s="267" t="str">
        <f t="shared" si="51"/>
        <v/>
      </c>
      <c r="DQ158" s="267" t="str">
        <f t="shared" si="52"/>
        <v/>
      </c>
      <c r="DR158" s="126"/>
      <c r="DS158" s="126"/>
      <c r="DT158" s="220">
        <f>SUM(DJ158:DN158)-SUM(BM158:BQ158)</f>
        <v>0</v>
      </c>
    </row>
    <row r="159" spans="1:124" ht="5.15" customHeight="1" x14ac:dyDescent="0.35">
      <c r="A159" s="115"/>
      <c r="B159" s="32"/>
      <c r="C159" s="273"/>
      <c r="D159" s="32"/>
      <c r="E159" s="32"/>
      <c r="F159" s="36"/>
      <c r="H159" s="29"/>
      <c r="I159" s="139"/>
      <c r="J159" s="139"/>
      <c r="K159" s="139"/>
      <c r="L159" s="139"/>
      <c r="M159" s="139"/>
      <c r="N159" s="139"/>
      <c r="O159" s="121"/>
      <c r="P159" s="140"/>
      <c r="Q159" s="141"/>
      <c r="R159" s="142"/>
      <c r="S159" s="139"/>
      <c r="T159" s="139"/>
      <c r="U159" s="139"/>
      <c r="V159" s="139"/>
      <c r="W159" s="139"/>
      <c r="X159" s="140"/>
      <c r="Y159" s="141"/>
      <c r="Z159" s="142"/>
      <c r="AA159" s="139"/>
      <c r="AB159" s="139"/>
      <c r="AC159" s="139"/>
      <c r="AD159" s="139"/>
      <c r="AE159" s="139"/>
      <c r="AF159" s="140"/>
      <c r="AG159" s="141"/>
      <c r="AH159" s="142"/>
      <c r="AI159" s="121"/>
      <c r="AJ159" s="139"/>
      <c r="AK159" s="121"/>
      <c r="AL159" s="139"/>
      <c r="AM159" s="121"/>
      <c r="AN159" s="140"/>
      <c r="AO159" s="141"/>
      <c r="AP159" s="142"/>
      <c r="AQ159" s="139"/>
      <c r="AR159" s="140"/>
      <c r="AS159" s="141"/>
      <c r="AT159" s="142"/>
      <c r="AU159" s="121"/>
      <c r="AV159" s="139"/>
      <c r="AW159" s="121"/>
      <c r="AX159" s="139"/>
      <c r="AY159" s="121"/>
      <c r="AZ159" s="139"/>
      <c r="BA159" s="121"/>
      <c r="BB159" s="36"/>
      <c r="BD159" s="29"/>
      <c r="BE159" s="143"/>
      <c r="BF159" s="143"/>
      <c r="BG159" s="143"/>
      <c r="BH159" s="143"/>
      <c r="BI159" s="143"/>
      <c r="BJ159" s="144"/>
      <c r="BK159" s="145"/>
      <c r="BL159" s="146"/>
      <c r="BM159" s="124"/>
      <c r="BN159" s="143"/>
      <c r="BO159" s="124"/>
      <c r="BP159" s="143"/>
      <c r="BQ159" s="124"/>
      <c r="BR159" s="36"/>
      <c r="BS159" s="32"/>
      <c r="BT159" s="74"/>
      <c r="BW159" s="174"/>
      <c r="BX159" s="174"/>
      <c r="BY159" s="174"/>
      <c r="BZ159" s="174"/>
      <c r="CA159" s="174"/>
      <c r="CB159" s="174"/>
      <c r="CC159" s="174"/>
      <c r="CD159" s="162"/>
      <c r="CE159" s="32"/>
      <c r="CF159" s="74"/>
      <c r="CO159" s="29"/>
      <c r="CP159" s="36"/>
      <c r="CQ159" s="32"/>
      <c r="CR159" s="74"/>
      <c r="CS159" s="149"/>
      <c r="CT159" s="149"/>
      <c r="CU159" s="149"/>
      <c r="CV159" s="149"/>
      <c r="CW159" s="149"/>
      <c r="CX159" s="134"/>
      <c r="CY159" s="141"/>
      <c r="CZ159" s="252"/>
      <c r="DA159" s="151"/>
      <c r="DB159" s="149"/>
      <c r="DC159" s="149"/>
      <c r="DD159" s="149"/>
      <c r="DE159" s="149"/>
      <c r="DF159" s="149"/>
      <c r="DG159" s="134"/>
      <c r="DH159" s="40"/>
      <c r="DI159" s="74"/>
      <c r="DJ159" s="152"/>
      <c r="DK159" s="152"/>
      <c r="DL159" s="152"/>
      <c r="DM159" s="152"/>
      <c r="DN159" s="152"/>
      <c r="DO159" s="136"/>
      <c r="DP159" s="267" t="str">
        <f t="shared" si="51"/>
        <v/>
      </c>
      <c r="DQ159" s="267" t="str">
        <f t="shared" si="52"/>
        <v/>
      </c>
      <c r="DR159" s="145"/>
      <c r="DS159" s="145"/>
      <c r="DT159" s="253"/>
    </row>
    <row r="160" spans="1:124" s="92" customFormat="1" x14ac:dyDescent="0.35">
      <c r="A160" s="118"/>
      <c r="B160" s="46"/>
      <c r="C160" s="243" t="str">
        <f>IF(E160="","",C158+1)</f>
        <v/>
      </c>
      <c r="D160" s="46"/>
      <c r="E160" s="4"/>
      <c r="F160" s="119"/>
      <c r="H160" s="120"/>
      <c r="I160" s="15"/>
      <c r="J160" s="121"/>
      <c r="K160" s="15"/>
      <c r="L160" s="121"/>
      <c r="M160" s="15"/>
      <c r="N160" s="121"/>
      <c r="O160" s="209">
        <f t="shared" si="3"/>
        <v>0</v>
      </c>
      <c r="P160" s="122"/>
      <c r="Q160" s="40"/>
      <c r="R160" s="123"/>
      <c r="S160" s="15"/>
      <c r="T160" s="121"/>
      <c r="U160" s="15"/>
      <c r="V160" s="121"/>
      <c r="W160" s="15"/>
      <c r="X160" s="122"/>
      <c r="Y160" s="40"/>
      <c r="Z160" s="123"/>
      <c r="AA160" s="15"/>
      <c r="AB160" s="121"/>
      <c r="AC160" s="15"/>
      <c r="AD160" s="121"/>
      <c r="AE160" s="15"/>
      <c r="AF160" s="122"/>
      <c r="AG160" s="40"/>
      <c r="AH160" s="123"/>
      <c r="AI160" s="209">
        <f t="shared" si="4"/>
        <v>0</v>
      </c>
      <c r="AJ160" s="121"/>
      <c r="AK160" s="209">
        <f t="shared" si="5"/>
        <v>0</v>
      </c>
      <c r="AL160" s="121"/>
      <c r="AM160" s="209">
        <f>M160-W160+AE160</f>
        <v>0</v>
      </c>
      <c r="AN160" s="122"/>
      <c r="AO160" s="40"/>
      <c r="AP160" s="123"/>
      <c r="AQ160" s="15"/>
      <c r="AR160" s="122"/>
      <c r="AS160" s="40"/>
      <c r="AT160" s="123"/>
      <c r="AU160" s="209">
        <f t="shared" si="53"/>
        <v>0</v>
      </c>
      <c r="AV160" s="121"/>
      <c r="AW160" s="209">
        <f t="shared" si="54"/>
        <v>0</v>
      </c>
      <c r="AX160" s="121"/>
      <c r="AY160" s="209">
        <f t="shared" si="8"/>
        <v>0</v>
      </c>
      <c r="AZ160" s="121"/>
      <c r="BA160" s="209">
        <f>(SUM(AI160,AK160,AM160)-AQ160)</f>
        <v>0</v>
      </c>
      <c r="BB160" s="119"/>
      <c r="BD160" s="120"/>
      <c r="BE160" s="13">
        <v>0</v>
      </c>
      <c r="BF160" s="124"/>
      <c r="BG160" s="13">
        <v>0</v>
      </c>
      <c r="BH160" s="124"/>
      <c r="BI160" s="13">
        <v>0</v>
      </c>
      <c r="BJ160" s="125"/>
      <c r="BK160" s="126"/>
      <c r="BL160" s="127"/>
      <c r="BM160" s="210">
        <f>$BE160*$I160</f>
        <v>0</v>
      </c>
      <c r="BN160" s="124"/>
      <c r="BO160" s="210">
        <f>$BG160*$K160</f>
        <v>0</v>
      </c>
      <c r="BP160" s="124"/>
      <c r="BQ160" s="210">
        <f>$BI160*$M160</f>
        <v>0</v>
      </c>
      <c r="BR160" s="119"/>
      <c r="BS160" s="46"/>
      <c r="BT160" s="130"/>
      <c r="BU160" s="175"/>
      <c r="BV160" s="175"/>
      <c r="BW160" s="174"/>
      <c r="BX160" s="174"/>
      <c r="BY160" s="174"/>
      <c r="BZ160" s="174"/>
      <c r="CA160" s="174"/>
      <c r="CB160" s="174"/>
      <c r="CC160" s="174"/>
      <c r="CD160" s="162"/>
      <c r="CE160" s="46"/>
      <c r="CF160" s="130"/>
      <c r="CG160" s="18"/>
      <c r="CH160" s="18"/>
      <c r="CI160" s="18"/>
      <c r="CJ160" s="18"/>
      <c r="CK160" s="18"/>
      <c r="CL160" s="18"/>
      <c r="CM160" s="18"/>
      <c r="CO160" s="120"/>
      <c r="CP160" s="119"/>
      <c r="CQ160" s="46"/>
      <c r="CR160" s="130"/>
      <c r="CS160" s="209">
        <f t="shared" ref="CS160:CT178" si="61">IF($AU160=0,0,ROUND(($BW$32*($AU160/$AU$218)),0))</f>
        <v>0</v>
      </c>
      <c r="CT160" s="213">
        <f t="shared" si="61"/>
        <v>0</v>
      </c>
      <c r="CU160" s="209">
        <f t="shared" ref="CU160:CV178" si="62">IF($AW160=0,0,ROUND(($BY$32*($AW160/$AW$218)),0))</f>
        <v>0</v>
      </c>
      <c r="CV160" s="213">
        <f t="shared" si="62"/>
        <v>0</v>
      </c>
      <c r="CW160" s="214">
        <f t="shared" ref="CW160:CX178" si="63">IF($AY160=0,0,ROUND(($CA$32*($AY160/$AY$218)),0))</f>
        <v>0</v>
      </c>
      <c r="CX160" s="215">
        <f t="shared" si="63"/>
        <v>0</v>
      </c>
      <c r="CY160" s="141"/>
      <c r="CZ160" s="252"/>
      <c r="DA160" s="133"/>
      <c r="DB160" s="209">
        <f t="shared" si="55"/>
        <v>0</v>
      </c>
      <c r="DC160" s="131"/>
      <c r="DD160" s="209">
        <f t="shared" si="56"/>
        <v>0</v>
      </c>
      <c r="DE160" s="131"/>
      <c r="DF160" s="209">
        <f t="shared" si="57"/>
        <v>0</v>
      </c>
      <c r="DG160" s="134"/>
      <c r="DH160" s="40"/>
      <c r="DI160" s="130"/>
      <c r="DJ160" s="217">
        <f t="shared" si="58"/>
        <v>0</v>
      </c>
      <c r="DK160" s="135"/>
      <c r="DL160" s="217">
        <f t="shared" si="60"/>
        <v>0</v>
      </c>
      <c r="DM160" s="135"/>
      <c r="DN160" s="217">
        <f t="shared" si="59"/>
        <v>0</v>
      </c>
      <c r="DO160" s="136"/>
      <c r="DP160" s="267" t="str">
        <f t="shared" si="51"/>
        <v/>
      </c>
      <c r="DQ160" s="267" t="str">
        <f t="shared" si="52"/>
        <v/>
      </c>
      <c r="DR160" s="126"/>
      <c r="DS160" s="126"/>
      <c r="DT160" s="220">
        <f>SUM(DJ160:DN160)-SUM(BM160:BQ160)</f>
        <v>0</v>
      </c>
    </row>
    <row r="161" spans="1:124" ht="5.15" customHeight="1" x14ac:dyDescent="0.35">
      <c r="A161" s="115"/>
      <c r="B161" s="32"/>
      <c r="C161" s="273"/>
      <c r="D161" s="32"/>
      <c r="E161" s="32"/>
      <c r="F161" s="36"/>
      <c r="H161" s="29"/>
      <c r="I161" s="139"/>
      <c r="J161" s="139"/>
      <c r="K161" s="139"/>
      <c r="L161" s="139"/>
      <c r="M161" s="139"/>
      <c r="N161" s="139"/>
      <c r="O161" s="121"/>
      <c r="P161" s="140"/>
      <c r="Q161" s="141"/>
      <c r="R161" s="142"/>
      <c r="S161" s="139"/>
      <c r="T161" s="139"/>
      <c r="U161" s="139"/>
      <c r="V161" s="139"/>
      <c r="W161" s="139"/>
      <c r="X161" s="140"/>
      <c r="Y161" s="141"/>
      <c r="Z161" s="142"/>
      <c r="AA161" s="139"/>
      <c r="AB161" s="139"/>
      <c r="AC161" s="139"/>
      <c r="AD161" s="139"/>
      <c r="AE161" s="139"/>
      <c r="AF161" s="140"/>
      <c r="AG161" s="141"/>
      <c r="AH161" s="142"/>
      <c r="AI161" s="121"/>
      <c r="AJ161" s="139"/>
      <c r="AK161" s="121"/>
      <c r="AL161" s="139"/>
      <c r="AM161" s="121"/>
      <c r="AN161" s="140"/>
      <c r="AO161" s="141"/>
      <c r="AP161" s="142"/>
      <c r="AQ161" s="139"/>
      <c r="AR161" s="140"/>
      <c r="AS161" s="141"/>
      <c r="AT161" s="142"/>
      <c r="AU161" s="121"/>
      <c r="AV161" s="139"/>
      <c r="AW161" s="121"/>
      <c r="AX161" s="139"/>
      <c r="AY161" s="121"/>
      <c r="AZ161" s="139"/>
      <c r="BA161" s="121"/>
      <c r="BB161" s="36"/>
      <c r="BD161" s="29"/>
      <c r="BE161" s="143"/>
      <c r="BF161" s="143"/>
      <c r="BG161" s="143"/>
      <c r="BH161" s="143"/>
      <c r="BI161" s="143"/>
      <c r="BJ161" s="144"/>
      <c r="BK161" s="145"/>
      <c r="BL161" s="146"/>
      <c r="BM161" s="124"/>
      <c r="BN161" s="143"/>
      <c r="BO161" s="124"/>
      <c r="BP161" s="143"/>
      <c r="BQ161" s="124"/>
      <c r="BR161" s="36"/>
      <c r="BS161" s="32"/>
      <c r="BT161" s="74"/>
      <c r="BW161" s="176"/>
      <c r="BX161" s="176"/>
      <c r="BY161" s="176"/>
      <c r="BZ161" s="176"/>
      <c r="CA161" s="176"/>
      <c r="CB161" s="176"/>
      <c r="CC161" s="176"/>
      <c r="CD161" s="168"/>
      <c r="CE161" s="32"/>
      <c r="CF161" s="74"/>
      <c r="CO161" s="29"/>
      <c r="CP161" s="36"/>
      <c r="CQ161" s="32"/>
      <c r="CR161" s="74"/>
      <c r="CS161" s="149"/>
      <c r="CT161" s="149"/>
      <c r="CU161" s="149"/>
      <c r="CV161" s="149"/>
      <c r="CW161" s="149"/>
      <c r="CX161" s="134"/>
      <c r="CY161" s="141"/>
      <c r="CZ161" s="252"/>
      <c r="DA161" s="151"/>
      <c r="DB161" s="149"/>
      <c r="DC161" s="149"/>
      <c r="DD161" s="149"/>
      <c r="DE161" s="149"/>
      <c r="DF161" s="149"/>
      <c r="DG161" s="134"/>
      <c r="DH161" s="40"/>
      <c r="DI161" s="74"/>
      <c r="DJ161" s="152"/>
      <c r="DK161" s="152"/>
      <c r="DL161" s="152"/>
      <c r="DM161" s="152"/>
      <c r="DN161" s="152"/>
      <c r="DO161" s="136"/>
      <c r="DP161" s="267" t="str">
        <f t="shared" si="51"/>
        <v/>
      </c>
      <c r="DQ161" s="267" t="str">
        <f t="shared" si="52"/>
        <v/>
      </c>
      <c r="DR161" s="145"/>
      <c r="DS161" s="145"/>
      <c r="DT161" s="253"/>
    </row>
    <row r="162" spans="1:124" s="92" customFormat="1" ht="15" customHeight="1" x14ac:dyDescent="0.35">
      <c r="A162" s="118"/>
      <c r="B162" s="46"/>
      <c r="C162" s="243" t="str">
        <f>IF(E162="","",C160+1)</f>
        <v/>
      </c>
      <c r="D162" s="46"/>
      <c r="E162" s="4"/>
      <c r="F162" s="119"/>
      <c r="H162" s="120"/>
      <c r="I162" s="15"/>
      <c r="J162" s="121"/>
      <c r="K162" s="15"/>
      <c r="L162" s="121"/>
      <c r="M162" s="15"/>
      <c r="N162" s="121"/>
      <c r="O162" s="209">
        <f t="shared" si="3"/>
        <v>0</v>
      </c>
      <c r="P162" s="122"/>
      <c r="Q162" s="40"/>
      <c r="R162" s="123"/>
      <c r="S162" s="15"/>
      <c r="T162" s="121"/>
      <c r="U162" s="15"/>
      <c r="V162" s="121"/>
      <c r="W162" s="15"/>
      <c r="X162" s="122"/>
      <c r="Y162" s="40"/>
      <c r="Z162" s="123"/>
      <c r="AA162" s="15"/>
      <c r="AB162" s="121"/>
      <c r="AC162" s="15"/>
      <c r="AD162" s="121"/>
      <c r="AE162" s="15"/>
      <c r="AF162" s="122"/>
      <c r="AG162" s="40"/>
      <c r="AH162" s="123"/>
      <c r="AI162" s="209">
        <f t="shared" si="4"/>
        <v>0</v>
      </c>
      <c r="AJ162" s="121"/>
      <c r="AK162" s="209">
        <f t="shared" si="5"/>
        <v>0</v>
      </c>
      <c r="AL162" s="121"/>
      <c r="AM162" s="209">
        <f>M162-W162+AE162</f>
        <v>0</v>
      </c>
      <c r="AN162" s="122"/>
      <c r="AO162" s="40"/>
      <c r="AP162" s="123"/>
      <c r="AQ162" s="15"/>
      <c r="AR162" s="122"/>
      <c r="AS162" s="40"/>
      <c r="AT162" s="123"/>
      <c r="AU162" s="209">
        <f t="shared" si="53"/>
        <v>0</v>
      </c>
      <c r="AV162" s="121"/>
      <c r="AW162" s="209">
        <f t="shared" si="54"/>
        <v>0</v>
      </c>
      <c r="AX162" s="121"/>
      <c r="AY162" s="209">
        <f t="shared" si="8"/>
        <v>0</v>
      </c>
      <c r="AZ162" s="121"/>
      <c r="BA162" s="209">
        <f>(SUM(AI162,AK162,AM162)-AQ162)</f>
        <v>0</v>
      </c>
      <c r="BB162" s="119"/>
      <c r="BD162" s="120"/>
      <c r="BE162" s="13">
        <v>0</v>
      </c>
      <c r="BF162" s="124"/>
      <c r="BG162" s="13">
        <v>0</v>
      </c>
      <c r="BH162" s="124"/>
      <c r="BI162" s="13">
        <v>0</v>
      </c>
      <c r="BJ162" s="125"/>
      <c r="BK162" s="126"/>
      <c r="BL162" s="127"/>
      <c r="BM162" s="210">
        <f>$BE162*$I162</f>
        <v>0</v>
      </c>
      <c r="BN162" s="124"/>
      <c r="BO162" s="210">
        <f>$BG162*$K162</f>
        <v>0</v>
      </c>
      <c r="BP162" s="124"/>
      <c r="BQ162" s="210">
        <f>$BI162*$M162</f>
        <v>0</v>
      </c>
      <c r="BR162" s="119"/>
      <c r="BS162" s="46"/>
      <c r="BT162" s="130"/>
      <c r="BU162" s="175"/>
      <c r="BV162" s="175"/>
      <c r="BW162" s="177"/>
      <c r="BX162" s="177"/>
      <c r="BY162" s="177"/>
      <c r="BZ162" s="177"/>
      <c r="CA162" s="177"/>
      <c r="CB162" s="177"/>
      <c r="CC162" s="177"/>
      <c r="CD162" s="148"/>
      <c r="CE162" s="46"/>
      <c r="CF162" s="130"/>
      <c r="CG162" s="18"/>
      <c r="CH162" s="18"/>
      <c r="CI162" s="18"/>
      <c r="CJ162" s="18"/>
      <c r="CK162" s="18"/>
      <c r="CL162" s="18"/>
      <c r="CM162" s="18"/>
      <c r="CO162" s="120"/>
      <c r="CP162" s="119"/>
      <c r="CQ162" s="46"/>
      <c r="CR162" s="130"/>
      <c r="CS162" s="209">
        <f t="shared" si="61"/>
        <v>0</v>
      </c>
      <c r="CT162" s="213">
        <f t="shared" si="61"/>
        <v>0</v>
      </c>
      <c r="CU162" s="209">
        <f t="shared" si="62"/>
        <v>0</v>
      </c>
      <c r="CV162" s="213">
        <f t="shared" si="62"/>
        <v>0</v>
      </c>
      <c r="CW162" s="214">
        <f t="shared" si="63"/>
        <v>0</v>
      </c>
      <c r="CX162" s="215">
        <f t="shared" si="63"/>
        <v>0</v>
      </c>
      <c r="CY162" s="141"/>
      <c r="CZ162" s="252"/>
      <c r="DA162" s="133"/>
      <c r="DB162" s="209">
        <f t="shared" si="55"/>
        <v>0</v>
      </c>
      <c r="DC162" s="131"/>
      <c r="DD162" s="209">
        <f t="shared" si="56"/>
        <v>0</v>
      </c>
      <c r="DE162" s="131"/>
      <c r="DF162" s="209">
        <f t="shared" si="57"/>
        <v>0</v>
      </c>
      <c r="DG162" s="134"/>
      <c r="DH162" s="40"/>
      <c r="DI162" s="130"/>
      <c r="DJ162" s="217">
        <f t="shared" si="58"/>
        <v>0</v>
      </c>
      <c r="DK162" s="135"/>
      <c r="DL162" s="217">
        <f t="shared" si="60"/>
        <v>0</v>
      </c>
      <c r="DM162" s="135"/>
      <c r="DN162" s="217">
        <f t="shared" si="59"/>
        <v>0</v>
      </c>
      <c r="DO162" s="136"/>
      <c r="DP162" s="267" t="str">
        <f t="shared" si="51"/>
        <v/>
      </c>
      <c r="DQ162" s="267" t="str">
        <f t="shared" si="52"/>
        <v/>
      </c>
      <c r="DR162" s="126"/>
      <c r="DS162" s="126"/>
      <c r="DT162" s="220">
        <f>SUM(DJ162:DN162)-SUM(BM162:BQ162)</f>
        <v>0</v>
      </c>
    </row>
    <row r="163" spans="1:124" ht="5.15" customHeight="1" x14ac:dyDescent="0.35">
      <c r="A163" s="115"/>
      <c r="B163" s="32"/>
      <c r="C163" s="273"/>
      <c r="D163" s="32"/>
      <c r="E163" s="32"/>
      <c r="F163" s="36"/>
      <c r="H163" s="29"/>
      <c r="I163" s="139"/>
      <c r="J163" s="139"/>
      <c r="K163" s="139"/>
      <c r="L163" s="139"/>
      <c r="M163" s="139"/>
      <c r="N163" s="139"/>
      <c r="O163" s="121"/>
      <c r="P163" s="140"/>
      <c r="Q163" s="141"/>
      <c r="R163" s="142"/>
      <c r="S163" s="139"/>
      <c r="T163" s="139"/>
      <c r="U163" s="139"/>
      <c r="V163" s="139"/>
      <c r="W163" s="139"/>
      <c r="X163" s="140"/>
      <c r="Y163" s="141"/>
      <c r="Z163" s="142"/>
      <c r="AA163" s="139"/>
      <c r="AB163" s="139"/>
      <c r="AC163" s="139"/>
      <c r="AD163" s="139"/>
      <c r="AE163" s="139"/>
      <c r="AF163" s="140"/>
      <c r="AG163" s="141"/>
      <c r="AH163" s="142"/>
      <c r="AI163" s="121"/>
      <c r="AJ163" s="139"/>
      <c r="AK163" s="121"/>
      <c r="AL163" s="139"/>
      <c r="AM163" s="121"/>
      <c r="AN163" s="140"/>
      <c r="AO163" s="141"/>
      <c r="AP163" s="142"/>
      <c r="AQ163" s="139"/>
      <c r="AR163" s="140"/>
      <c r="AS163" s="141"/>
      <c r="AT163" s="142"/>
      <c r="AU163" s="121"/>
      <c r="AV163" s="139"/>
      <c r="AW163" s="121"/>
      <c r="AX163" s="139"/>
      <c r="AY163" s="121"/>
      <c r="AZ163" s="139"/>
      <c r="BA163" s="121"/>
      <c r="BB163" s="36"/>
      <c r="BD163" s="29"/>
      <c r="BE163" s="143"/>
      <c r="BF163" s="143"/>
      <c r="BG163" s="143"/>
      <c r="BH163" s="143"/>
      <c r="BI163" s="143"/>
      <c r="BJ163" s="144"/>
      <c r="BK163" s="145"/>
      <c r="BL163" s="146"/>
      <c r="BM163" s="124"/>
      <c r="BN163" s="143"/>
      <c r="BO163" s="124"/>
      <c r="BP163" s="143"/>
      <c r="BQ163" s="124"/>
      <c r="BR163" s="36"/>
      <c r="BS163" s="32"/>
      <c r="BT163" s="74"/>
      <c r="CD163" s="75"/>
      <c r="CE163" s="32"/>
      <c r="CF163" s="74"/>
      <c r="CO163" s="29"/>
      <c r="CP163" s="36"/>
      <c r="CQ163" s="32"/>
      <c r="CR163" s="74"/>
      <c r="CS163" s="149"/>
      <c r="CT163" s="149"/>
      <c r="CU163" s="149"/>
      <c r="CV163" s="149"/>
      <c r="CW163" s="149"/>
      <c r="CX163" s="134"/>
      <c r="CY163" s="141"/>
      <c r="CZ163" s="252"/>
      <c r="DA163" s="151"/>
      <c r="DB163" s="149"/>
      <c r="DC163" s="149"/>
      <c r="DD163" s="149"/>
      <c r="DE163" s="149"/>
      <c r="DF163" s="149"/>
      <c r="DG163" s="134"/>
      <c r="DH163" s="40"/>
      <c r="DI163" s="74"/>
      <c r="DJ163" s="152"/>
      <c r="DK163" s="152"/>
      <c r="DL163" s="152"/>
      <c r="DM163" s="152"/>
      <c r="DN163" s="152"/>
      <c r="DO163" s="136"/>
      <c r="DP163" s="267" t="str">
        <f t="shared" si="51"/>
        <v/>
      </c>
      <c r="DQ163" s="267" t="str">
        <f t="shared" si="52"/>
        <v/>
      </c>
      <c r="DR163" s="145"/>
      <c r="DS163" s="145"/>
      <c r="DT163" s="253"/>
    </row>
    <row r="164" spans="1:124" s="92" customFormat="1" ht="15.75" customHeight="1" x14ac:dyDescent="0.35">
      <c r="A164" s="118"/>
      <c r="B164" s="46"/>
      <c r="C164" s="243" t="str">
        <f>IF(E164="","",C162+1)</f>
        <v/>
      </c>
      <c r="D164" s="46"/>
      <c r="E164" s="4"/>
      <c r="F164" s="119"/>
      <c r="H164" s="120"/>
      <c r="I164" s="15"/>
      <c r="J164" s="121"/>
      <c r="K164" s="15"/>
      <c r="L164" s="121"/>
      <c r="M164" s="15"/>
      <c r="N164" s="121"/>
      <c r="O164" s="209">
        <f t="shared" si="3"/>
        <v>0</v>
      </c>
      <c r="P164" s="122"/>
      <c r="Q164" s="40"/>
      <c r="R164" s="123"/>
      <c r="S164" s="15"/>
      <c r="T164" s="121"/>
      <c r="U164" s="15"/>
      <c r="V164" s="121"/>
      <c r="W164" s="15"/>
      <c r="X164" s="122"/>
      <c r="Y164" s="40"/>
      <c r="Z164" s="123"/>
      <c r="AA164" s="15"/>
      <c r="AB164" s="121"/>
      <c r="AC164" s="15"/>
      <c r="AD164" s="121"/>
      <c r="AE164" s="15"/>
      <c r="AF164" s="122"/>
      <c r="AG164" s="40"/>
      <c r="AH164" s="123"/>
      <c r="AI164" s="209">
        <f t="shared" si="4"/>
        <v>0</v>
      </c>
      <c r="AJ164" s="121"/>
      <c r="AK164" s="209">
        <f t="shared" si="5"/>
        <v>0</v>
      </c>
      <c r="AL164" s="121"/>
      <c r="AM164" s="209">
        <f>M164-W164+AE164</f>
        <v>0</v>
      </c>
      <c r="AN164" s="122"/>
      <c r="AO164" s="40"/>
      <c r="AP164" s="123"/>
      <c r="AQ164" s="15"/>
      <c r="AR164" s="122"/>
      <c r="AS164" s="40"/>
      <c r="AT164" s="123"/>
      <c r="AU164" s="209">
        <f t="shared" si="53"/>
        <v>0</v>
      </c>
      <c r="AV164" s="121"/>
      <c r="AW164" s="209">
        <f t="shared" si="54"/>
        <v>0</v>
      </c>
      <c r="AX164" s="121"/>
      <c r="AY164" s="209">
        <f t="shared" si="8"/>
        <v>0</v>
      </c>
      <c r="AZ164" s="121"/>
      <c r="BA164" s="209">
        <f>(SUM(AI164,AK164,AM164)-AQ164)</f>
        <v>0</v>
      </c>
      <c r="BB164" s="119"/>
      <c r="BD164" s="120"/>
      <c r="BE164" s="13">
        <v>0</v>
      </c>
      <c r="BF164" s="124"/>
      <c r="BG164" s="13">
        <v>0</v>
      </c>
      <c r="BH164" s="124"/>
      <c r="BI164" s="13">
        <v>0</v>
      </c>
      <c r="BJ164" s="125"/>
      <c r="BK164" s="126"/>
      <c r="BL164" s="127"/>
      <c r="BM164" s="210">
        <f>$BE164*$I164</f>
        <v>0</v>
      </c>
      <c r="BN164" s="124"/>
      <c r="BO164" s="210">
        <f>$BG164*$K164</f>
        <v>0</v>
      </c>
      <c r="BP164" s="124"/>
      <c r="BQ164" s="210">
        <f>$BI164*$M164</f>
        <v>0</v>
      </c>
      <c r="BR164" s="119"/>
      <c r="BS164" s="46"/>
      <c r="BT164" s="130"/>
      <c r="CD164" s="159"/>
      <c r="CE164" s="46"/>
      <c r="CF164" s="130"/>
      <c r="CG164" s="18"/>
      <c r="CH164" s="18"/>
      <c r="CI164" s="18"/>
      <c r="CJ164" s="18"/>
      <c r="CK164" s="18"/>
      <c r="CL164" s="18"/>
      <c r="CM164" s="18"/>
      <c r="CO164" s="120"/>
      <c r="CP164" s="119"/>
      <c r="CQ164" s="46"/>
      <c r="CR164" s="130"/>
      <c r="CS164" s="209">
        <f t="shared" si="61"/>
        <v>0</v>
      </c>
      <c r="CT164" s="213">
        <f t="shared" si="61"/>
        <v>0</v>
      </c>
      <c r="CU164" s="209">
        <f t="shared" si="62"/>
        <v>0</v>
      </c>
      <c r="CV164" s="213">
        <f t="shared" si="62"/>
        <v>0</v>
      </c>
      <c r="CW164" s="214">
        <f t="shared" si="63"/>
        <v>0</v>
      </c>
      <c r="CX164" s="215">
        <f t="shared" si="63"/>
        <v>0</v>
      </c>
      <c r="CY164" s="141"/>
      <c r="CZ164" s="252"/>
      <c r="DA164" s="133"/>
      <c r="DB164" s="209">
        <f t="shared" si="55"/>
        <v>0</v>
      </c>
      <c r="DC164" s="131"/>
      <c r="DD164" s="209">
        <f t="shared" si="56"/>
        <v>0</v>
      </c>
      <c r="DE164" s="131"/>
      <c r="DF164" s="209">
        <f t="shared" si="57"/>
        <v>0</v>
      </c>
      <c r="DG164" s="134"/>
      <c r="DH164" s="40"/>
      <c r="DI164" s="130"/>
      <c r="DJ164" s="217">
        <f t="shared" si="58"/>
        <v>0</v>
      </c>
      <c r="DK164" s="135"/>
      <c r="DL164" s="217">
        <f t="shared" si="60"/>
        <v>0</v>
      </c>
      <c r="DM164" s="135"/>
      <c r="DN164" s="217">
        <f t="shared" si="59"/>
        <v>0</v>
      </c>
      <c r="DO164" s="136"/>
      <c r="DP164" s="267" t="str">
        <f t="shared" si="51"/>
        <v/>
      </c>
      <c r="DQ164" s="267" t="str">
        <f t="shared" si="52"/>
        <v/>
      </c>
      <c r="DR164" s="126"/>
      <c r="DS164" s="126"/>
      <c r="DT164" s="220">
        <f>SUM(DJ164:DN164)-SUM(BM164:BQ164)</f>
        <v>0</v>
      </c>
    </row>
    <row r="165" spans="1:124" ht="5.15" customHeight="1" x14ac:dyDescent="0.35">
      <c r="A165" s="115"/>
      <c r="B165" s="32"/>
      <c r="C165" s="273"/>
      <c r="D165" s="32"/>
      <c r="E165" s="32"/>
      <c r="F165" s="36"/>
      <c r="H165" s="29"/>
      <c r="I165" s="139"/>
      <c r="J165" s="139"/>
      <c r="K165" s="139"/>
      <c r="L165" s="139"/>
      <c r="M165" s="139"/>
      <c r="N165" s="139"/>
      <c r="O165" s="121"/>
      <c r="P165" s="140"/>
      <c r="Q165" s="141"/>
      <c r="R165" s="142"/>
      <c r="S165" s="139"/>
      <c r="T165" s="139"/>
      <c r="U165" s="139"/>
      <c r="V165" s="139"/>
      <c r="W165" s="139"/>
      <c r="X165" s="140"/>
      <c r="Y165" s="141"/>
      <c r="Z165" s="142"/>
      <c r="AA165" s="139"/>
      <c r="AB165" s="139"/>
      <c r="AC165" s="139"/>
      <c r="AD165" s="139"/>
      <c r="AE165" s="139"/>
      <c r="AF165" s="140"/>
      <c r="AG165" s="141"/>
      <c r="AH165" s="142"/>
      <c r="AI165" s="121"/>
      <c r="AJ165" s="139"/>
      <c r="AK165" s="121"/>
      <c r="AL165" s="139"/>
      <c r="AM165" s="121"/>
      <c r="AN165" s="140"/>
      <c r="AO165" s="141"/>
      <c r="AP165" s="142"/>
      <c r="AQ165" s="139"/>
      <c r="AR165" s="140"/>
      <c r="AS165" s="141"/>
      <c r="AT165" s="142"/>
      <c r="AU165" s="121"/>
      <c r="AV165" s="139"/>
      <c r="AW165" s="121"/>
      <c r="AX165" s="139"/>
      <c r="AY165" s="121"/>
      <c r="AZ165" s="139"/>
      <c r="BA165" s="121"/>
      <c r="BB165" s="36"/>
      <c r="BD165" s="29"/>
      <c r="BE165" s="143"/>
      <c r="BF165" s="143"/>
      <c r="BG165" s="143"/>
      <c r="BH165" s="143"/>
      <c r="BI165" s="143"/>
      <c r="BJ165" s="144"/>
      <c r="BK165" s="145"/>
      <c r="BL165" s="146"/>
      <c r="BM165" s="124"/>
      <c r="BN165" s="143"/>
      <c r="BO165" s="124"/>
      <c r="BP165" s="143"/>
      <c r="BQ165" s="124"/>
      <c r="BR165" s="36"/>
      <c r="BS165" s="32"/>
      <c r="BT165" s="29"/>
      <c r="CD165" s="75"/>
      <c r="CE165" s="32"/>
      <c r="CF165" s="74"/>
      <c r="CO165" s="29"/>
      <c r="CP165" s="36"/>
      <c r="CQ165" s="32"/>
      <c r="CR165" s="74"/>
      <c r="CS165" s="149"/>
      <c r="CT165" s="149"/>
      <c r="CU165" s="149"/>
      <c r="CV165" s="149"/>
      <c r="CW165" s="149"/>
      <c r="CX165" s="134"/>
      <c r="CY165" s="141"/>
      <c r="CZ165" s="252"/>
      <c r="DA165" s="151"/>
      <c r="DB165" s="149"/>
      <c r="DC165" s="149"/>
      <c r="DD165" s="149"/>
      <c r="DE165" s="149"/>
      <c r="DF165" s="149"/>
      <c r="DG165" s="134"/>
      <c r="DH165" s="40"/>
      <c r="DI165" s="74"/>
      <c r="DJ165" s="152"/>
      <c r="DK165" s="152"/>
      <c r="DL165" s="152"/>
      <c r="DM165" s="152"/>
      <c r="DN165" s="152"/>
      <c r="DO165" s="136"/>
      <c r="DP165" s="267" t="str">
        <f t="shared" si="51"/>
        <v/>
      </c>
      <c r="DQ165" s="267" t="str">
        <f t="shared" si="52"/>
        <v/>
      </c>
      <c r="DR165" s="145"/>
      <c r="DS165" s="145"/>
      <c r="DT165" s="253"/>
    </row>
    <row r="166" spans="1:124" s="92" customFormat="1" ht="18" customHeight="1" x14ac:dyDescent="0.35">
      <c r="A166" s="118"/>
      <c r="B166" s="46"/>
      <c r="C166" s="243" t="str">
        <f>IF(E166="","",C164+1)</f>
        <v/>
      </c>
      <c r="D166" s="46"/>
      <c r="E166" s="4"/>
      <c r="F166" s="119"/>
      <c r="H166" s="120"/>
      <c r="I166" s="15"/>
      <c r="J166" s="121"/>
      <c r="K166" s="15"/>
      <c r="L166" s="121"/>
      <c r="M166" s="15"/>
      <c r="N166" s="121"/>
      <c r="O166" s="209">
        <f t="shared" si="3"/>
        <v>0</v>
      </c>
      <c r="P166" s="122"/>
      <c r="Q166" s="40"/>
      <c r="R166" s="123"/>
      <c r="S166" s="15"/>
      <c r="T166" s="121"/>
      <c r="U166" s="15"/>
      <c r="V166" s="121"/>
      <c r="W166" s="15"/>
      <c r="X166" s="122"/>
      <c r="Y166" s="40"/>
      <c r="Z166" s="123"/>
      <c r="AA166" s="15"/>
      <c r="AB166" s="121"/>
      <c r="AC166" s="15"/>
      <c r="AD166" s="121"/>
      <c r="AE166" s="15"/>
      <c r="AF166" s="122"/>
      <c r="AG166" s="40"/>
      <c r="AH166" s="123"/>
      <c r="AI166" s="209">
        <f t="shared" si="4"/>
        <v>0</v>
      </c>
      <c r="AJ166" s="121"/>
      <c r="AK166" s="209">
        <f t="shared" si="5"/>
        <v>0</v>
      </c>
      <c r="AL166" s="121"/>
      <c r="AM166" s="209">
        <f>M166-W166+AE166</f>
        <v>0</v>
      </c>
      <c r="AN166" s="122"/>
      <c r="AO166" s="40"/>
      <c r="AP166" s="123"/>
      <c r="AQ166" s="15"/>
      <c r="AR166" s="122"/>
      <c r="AS166" s="40"/>
      <c r="AT166" s="123"/>
      <c r="AU166" s="209">
        <f t="shared" si="53"/>
        <v>0</v>
      </c>
      <c r="AV166" s="121"/>
      <c r="AW166" s="209">
        <f t="shared" si="54"/>
        <v>0</v>
      </c>
      <c r="AX166" s="121"/>
      <c r="AY166" s="209">
        <f t="shared" si="8"/>
        <v>0</v>
      </c>
      <c r="AZ166" s="121"/>
      <c r="BA166" s="209">
        <f>(SUM(AI166,AK166,AM166)-AQ166)</f>
        <v>0</v>
      </c>
      <c r="BB166" s="119"/>
      <c r="BD166" s="120"/>
      <c r="BE166" s="13">
        <v>0</v>
      </c>
      <c r="BF166" s="124"/>
      <c r="BG166" s="13">
        <v>0</v>
      </c>
      <c r="BH166" s="124"/>
      <c r="BI166" s="13">
        <v>0</v>
      </c>
      <c r="BJ166" s="125"/>
      <c r="BK166" s="126"/>
      <c r="BL166" s="127"/>
      <c r="BM166" s="210">
        <f>$BE166*$I166</f>
        <v>0</v>
      </c>
      <c r="BN166" s="124"/>
      <c r="BO166" s="210">
        <f>$BG166*$K166</f>
        <v>0</v>
      </c>
      <c r="BP166" s="124"/>
      <c r="BQ166" s="210">
        <f>$BI166*$M166</f>
        <v>0</v>
      </c>
      <c r="BR166" s="119"/>
      <c r="BS166" s="46"/>
      <c r="BT166" s="120"/>
      <c r="BW166" s="93"/>
      <c r="BX166" s="93"/>
      <c r="BY166" s="93"/>
      <c r="BZ166" s="93"/>
      <c r="CA166" s="178"/>
      <c r="CB166" s="178"/>
      <c r="CD166" s="159"/>
      <c r="CE166" s="46"/>
      <c r="CF166" s="130"/>
      <c r="CG166" s="18"/>
      <c r="CH166" s="18"/>
      <c r="CI166" s="18"/>
      <c r="CJ166" s="18"/>
      <c r="CK166" s="18"/>
      <c r="CL166" s="18"/>
      <c r="CM166" s="18"/>
      <c r="CO166" s="120"/>
      <c r="CP166" s="119"/>
      <c r="CQ166" s="46"/>
      <c r="CR166" s="130"/>
      <c r="CS166" s="209">
        <f t="shared" si="61"/>
        <v>0</v>
      </c>
      <c r="CT166" s="213">
        <f t="shared" si="61"/>
        <v>0</v>
      </c>
      <c r="CU166" s="209">
        <f t="shared" si="62"/>
        <v>0</v>
      </c>
      <c r="CV166" s="213">
        <f t="shared" si="62"/>
        <v>0</v>
      </c>
      <c r="CW166" s="214">
        <f t="shared" si="63"/>
        <v>0</v>
      </c>
      <c r="CX166" s="215">
        <f t="shared" si="63"/>
        <v>0</v>
      </c>
      <c r="CY166" s="141"/>
      <c r="CZ166" s="252"/>
      <c r="DA166" s="133"/>
      <c r="DB166" s="209">
        <f t="shared" si="55"/>
        <v>0</v>
      </c>
      <c r="DC166" s="131"/>
      <c r="DD166" s="209">
        <f t="shared" si="56"/>
        <v>0</v>
      </c>
      <c r="DE166" s="131"/>
      <c r="DF166" s="209">
        <f t="shared" si="57"/>
        <v>0</v>
      </c>
      <c r="DG166" s="134"/>
      <c r="DH166" s="40"/>
      <c r="DI166" s="130"/>
      <c r="DJ166" s="217">
        <f t="shared" si="58"/>
        <v>0</v>
      </c>
      <c r="DK166" s="135"/>
      <c r="DL166" s="217">
        <f t="shared" si="60"/>
        <v>0</v>
      </c>
      <c r="DM166" s="135"/>
      <c r="DN166" s="217">
        <f t="shared" si="59"/>
        <v>0</v>
      </c>
      <c r="DO166" s="136"/>
      <c r="DP166" s="267" t="str">
        <f t="shared" si="51"/>
        <v/>
      </c>
      <c r="DQ166" s="267" t="str">
        <f t="shared" si="52"/>
        <v/>
      </c>
      <c r="DR166" s="126"/>
      <c r="DS166" s="126"/>
      <c r="DT166" s="220">
        <f>SUM(DJ166:DN166)-SUM(BM166:BQ166)</f>
        <v>0</v>
      </c>
    </row>
    <row r="167" spans="1:124" ht="5.15" customHeight="1" x14ac:dyDescent="0.35">
      <c r="A167" s="115"/>
      <c r="B167" s="32"/>
      <c r="C167" s="273"/>
      <c r="D167" s="32"/>
      <c r="E167" s="32"/>
      <c r="F167" s="36"/>
      <c r="H167" s="29"/>
      <c r="I167" s="139"/>
      <c r="J167" s="139"/>
      <c r="K167" s="139"/>
      <c r="L167" s="139"/>
      <c r="M167" s="139"/>
      <c r="N167" s="139"/>
      <c r="O167" s="121"/>
      <c r="P167" s="140"/>
      <c r="Q167" s="141"/>
      <c r="R167" s="142"/>
      <c r="S167" s="139"/>
      <c r="T167" s="139"/>
      <c r="U167" s="139"/>
      <c r="V167" s="139"/>
      <c r="W167" s="139"/>
      <c r="X167" s="140"/>
      <c r="Y167" s="141"/>
      <c r="Z167" s="142"/>
      <c r="AA167" s="139"/>
      <c r="AB167" s="139"/>
      <c r="AC167" s="139"/>
      <c r="AD167" s="139"/>
      <c r="AE167" s="139"/>
      <c r="AF167" s="140"/>
      <c r="AG167" s="141"/>
      <c r="AH167" s="142"/>
      <c r="AI167" s="121"/>
      <c r="AJ167" s="139"/>
      <c r="AK167" s="121"/>
      <c r="AL167" s="139"/>
      <c r="AM167" s="121"/>
      <c r="AN167" s="140"/>
      <c r="AO167" s="141"/>
      <c r="AP167" s="142"/>
      <c r="AQ167" s="139"/>
      <c r="AR167" s="140"/>
      <c r="AS167" s="141"/>
      <c r="AT167" s="142"/>
      <c r="AU167" s="121"/>
      <c r="AV167" s="139"/>
      <c r="AW167" s="121"/>
      <c r="AX167" s="139"/>
      <c r="AY167" s="121"/>
      <c r="AZ167" s="139"/>
      <c r="BA167" s="121"/>
      <c r="BB167" s="36"/>
      <c r="BD167" s="29"/>
      <c r="BE167" s="143"/>
      <c r="BF167" s="143"/>
      <c r="BG167" s="143"/>
      <c r="BH167" s="143"/>
      <c r="BI167" s="143"/>
      <c r="BJ167" s="144"/>
      <c r="BK167" s="145"/>
      <c r="BL167" s="146"/>
      <c r="BM167" s="124"/>
      <c r="BN167" s="143"/>
      <c r="BO167" s="124"/>
      <c r="BP167" s="143"/>
      <c r="BQ167" s="124"/>
      <c r="BR167" s="36"/>
      <c r="BS167" s="32"/>
      <c r="BT167" s="29"/>
      <c r="CD167" s="75"/>
      <c r="CE167" s="32"/>
      <c r="CF167" s="74"/>
      <c r="CO167" s="29"/>
      <c r="CP167" s="36"/>
      <c r="CQ167" s="32"/>
      <c r="CR167" s="74"/>
      <c r="CS167" s="149"/>
      <c r="CT167" s="149"/>
      <c r="CU167" s="149"/>
      <c r="CV167" s="149"/>
      <c r="CW167" s="149"/>
      <c r="CX167" s="134"/>
      <c r="CY167" s="141"/>
      <c r="CZ167" s="252"/>
      <c r="DA167" s="151"/>
      <c r="DB167" s="149"/>
      <c r="DC167" s="149"/>
      <c r="DD167" s="149"/>
      <c r="DE167" s="149"/>
      <c r="DF167" s="149"/>
      <c r="DG167" s="134"/>
      <c r="DH167" s="40"/>
      <c r="DI167" s="74"/>
      <c r="DJ167" s="152"/>
      <c r="DK167" s="152"/>
      <c r="DL167" s="152"/>
      <c r="DM167" s="152"/>
      <c r="DN167" s="152"/>
      <c r="DO167" s="136"/>
      <c r="DP167" s="267" t="str">
        <f t="shared" si="51"/>
        <v/>
      </c>
      <c r="DQ167" s="267" t="str">
        <f t="shared" si="52"/>
        <v/>
      </c>
      <c r="DR167" s="145"/>
      <c r="DS167" s="145"/>
      <c r="DT167" s="253"/>
    </row>
    <row r="168" spans="1:124" s="92" customFormat="1" x14ac:dyDescent="0.35">
      <c r="A168" s="118"/>
      <c r="B168" s="46"/>
      <c r="C168" s="243" t="str">
        <f>IF(E168="","",C166+1)</f>
        <v/>
      </c>
      <c r="D168" s="46"/>
      <c r="E168" s="4"/>
      <c r="F168" s="119"/>
      <c r="H168" s="120"/>
      <c r="I168" s="15"/>
      <c r="J168" s="121"/>
      <c r="K168" s="15"/>
      <c r="L168" s="121"/>
      <c r="M168" s="15"/>
      <c r="N168" s="121"/>
      <c r="O168" s="209">
        <f t="shared" si="3"/>
        <v>0</v>
      </c>
      <c r="P168" s="122"/>
      <c r="Q168" s="40"/>
      <c r="R168" s="123"/>
      <c r="S168" s="15"/>
      <c r="T168" s="121"/>
      <c r="U168" s="15"/>
      <c r="V168" s="121"/>
      <c r="W168" s="15"/>
      <c r="X168" s="122"/>
      <c r="Y168" s="40"/>
      <c r="Z168" s="123"/>
      <c r="AA168" s="15"/>
      <c r="AB168" s="121"/>
      <c r="AC168" s="15"/>
      <c r="AD168" s="121"/>
      <c r="AE168" s="15"/>
      <c r="AF168" s="122"/>
      <c r="AG168" s="40"/>
      <c r="AH168" s="123"/>
      <c r="AI168" s="209">
        <f t="shared" si="4"/>
        <v>0</v>
      </c>
      <c r="AJ168" s="121"/>
      <c r="AK168" s="209">
        <f t="shared" si="5"/>
        <v>0</v>
      </c>
      <c r="AL168" s="121"/>
      <c r="AM168" s="209">
        <f>M168-W168+AE168</f>
        <v>0</v>
      </c>
      <c r="AN168" s="122"/>
      <c r="AO168" s="40"/>
      <c r="AP168" s="123"/>
      <c r="AQ168" s="15"/>
      <c r="AR168" s="122"/>
      <c r="AS168" s="40"/>
      <c r="AT168" s="123"/>
      <c r="AU168" s="209">
        <f t="shared" si="53"/>
        <v>0</v>
      </c>
      <c r="AV168" s="121"/>
      <c r="AW168" s="209">
        <f t="shared" si="54"/>
        <v>0</v>
      </c>
      <c r="AX168" s="121"/>
      <c r="AY168" s="209">
        <f t="shared" si="8"/>
        <v>0</v>
      </c>
      <c r="AZ168" s="121"/>
      <c r="BA168" s="209">
        <f>(SUM(AI168,AK168,AM168)-AQ168)</f>
        <v>0</v>
      </c>
      <c r="BB168" s="119"/>
      <c r="BD168" s="120"/>
      <c r="BE168" s="13">
        <v>0</v>
      </c>
      <c r="BF168" s="124"/>
      <c r="BG168" s="13">
        <v>0</v>
      </c>
      <c r="BH168" s="124"/>
      <c r="BI168" s="13">
        <v>0</v>
      </c>
      <c r="BJ168" s="125"/>
      <c r="BK168" s="126"/>
      <c r="BL168" s="127"/>
      <c r="BM168" s="210">
        <f>$BE168*$I168</f>
        <v>0</v>
      </c>
      <c r="BN168" s="124"/>
      <c r="BO168" s="210">
        <f>$BG168*$K168</f>
        <v>0</v>
      </c>
      <c r="BP168" s="124"/>
      <c r="BQ168" s="210">
        <f>$BI168*$M168</f>
        <v>0</v>
      </c>
      <c r="BR168" s="119"/>
      <c r="BS168" s="46"/>
      <c r="BT168" s="120"/>
      <c r="CD168" s="159"/>
      <c r="CE168" s="46"/>
      <c r="CF168" s="130"/>
      <c r="CG168" s="18"/>
      <c r="CH168" s="18"/>
      <c r="CI168" s="18"/>
      <c r="CJ168" s="18"/>
      <c r="CK168" s="18"/>
      <c r="CL168" s="18"/>
      <c r="CM168" s="18"/>
      <c r="CO168" s="120"/>
      <c r="CP168" s="119"/>
      <c r="CQ168" s="46"/>
      <c r="CR168" s="130"/>
      <c r="CS168" s="209">
        <f t="shared" si="61"/>
        <v>0</v>
      </c>
      <c r="CT168" s="213">
        <f t="shared" si="61"/>
        <v>0</v>
      </c>
      <c r="CU168" s="209">
        <f t="shared" si="62"/>
        <v>0</v>
      </c>
      <c r="CV168" s="213">
        <f t="shared" si="62"/>
        <v>0</v>
      </c>
      <c r="CW168" s="214">
        <f t="shared" si="63"/>
        <v>0</v>
      </c>
      <c r="CX168" s="215">
        <f t="shared" si="63"/>
        <v>0</v>
      </c>
      <c r="CY168" s="141"/>
      <c r="CZ168" s="252"/>
      <c r="DA168" s="133"/>
      <c r="DB168" s="209">
        <f t="shared" si="55"/>
        <v>0</v>
      </c>
      <c r="DC168" s="131"/>
      <c r="DD168" s="209">
        <f t="shared" si="56"/>
        <v>0</v>
      </c>
      <c r="DE168" s="131"/>
      <c r="DF168" s="209">
        <f t="shared" si="57"/>
        <v>0</v>
      </c>
      <c r="DG168" s="134"/>
      <c r="DH168" s="40"/>
      <c r="DI168" s="130"/>
      <c r="DJ168" s="217">
        <f t="shared" si="58"/>
        <v>0</v>
      </c>
      <c r="DK168" s="135"/>
      <c r="DL168" s="217">
        <f t="shared" si="60"/>
        <v>0</v>
      </c>
      <c r="DM168" s="135"/>
      <c r="DN168" s="217">
        <f t="shared" si="59"/>
        <v>0</v>
      </c>
      <c r="DO168" s="136"/>
      <c r="DP168" s="267" t="str">
        <f t="shared" si="51"/>
        <v/>
      </c>
      <c r="DQ168" s="267" t="str">
        <f t="shared" si="52"/>
        <v/>
      </c>
      <c r="DR168" s="126"/>
      <c r="DS168" s="126"/>
      <c r="DT168" s="220">
        <f>SUM(DJ168:DN168)-SUM(BM168:BQ168)</f>
        <v>0</v>
      </c>
    </row>
    <row r="169" spans="1:124" ht="5.15" customHeight="1" x14ac:dyDescent="0.35">
      <c r="A169" s="115"/>
      <c r="B169" s="32"/>
      <c r="C169" s="273"/>
      <c r="D169" s="32"/>
      <c r="E169" s="32"/>
      <c r="F169" s="36"/>
      <c r="H169" s="29"/>
      <c r="I169" s="139"/>
      <c r="J169" s="139"/>
      <c r="K169" s="139"/>
      <c r="L169" s="139"/>
      <c r="M169" s="139"/>
      <c r="N169" s="139"/>
      <c r="O169" s="121"/>
      <c r="P169" s="140"/>
      <c r="Q169" s="141"/>
      <c r="R169" s="142"/>
      <c r="S169" s="139"/>
      <c r="T169" s="139"/>
      <c r="U169" s="139"/>
      <c r="V169" s="139"/>
      <c r="W169" s="139"/>
      <c r="X169" s="140"/>
      <c r="Y169" s="141"/>
      <c r="Z169" s="142"/>
      <c r="AA169" s="139"/>
      <c r="AB169" s="139"/>
      <c r="AC169" s="139"/>
      <c r="AD169" s="139"/>
      <c r="AE169" s="139"/>
      <c r="AF169" s="140"/>
      <c r="AG169" s="141"/>
      <c r="AH169" s="142"/>
      <c r="AI169" s="121"/>
      <c r="AJ169" s="139"/>
      <c r="AK169" s="121"/>
      <c r="AL169" s="139"/>
      <c r="AM169" s="121"/>
      <c r="AN169" s="140"/>
      <c r="AO169" s="141"/>
      <c r="AP169" s="142"/>
      <c r="AQ169" s="139"/>
      <c r="AR169" s="140"/>
      <c r="AS169" s="141"/>
      <c r="AT169" s="142"/>
      <c r="AU169" s="121"/>
      <c r="AV169" s="139"/>
      <c r="AW169" s="121"/>
      <c r="AX169" s="139"/>
      <c r="AY169" s="121"/>
      <c r="AZ169" s="139"/>
      <c r="BA169" s="121"/>
      <c r="BB169" s="36"/>
      <c r="BD169" s="29"/>
      <c r="BE169" s="143"/>
      <c r="BF169" s="143"/>
      <c r="BG169" s="143"/>
      <c r="BH169" s="143"/>
      <c r="BI169" s="143"/>
      <c r="BJ169" s="144"/>
      <c r="BK169" s="145"/>
      <c r="BL169" s="146"/>
      <c r="BM169" s="124"/>
      <c r="BN169" s="143"/>
      <c r="BO169" s="124"/>
      <c r="BP169" s="143"/>
      <c r="BQ169" s="124"/>
      <c r="BR169" s="36"/>
      <c r="BS169" s="32"/>
      <c r="BT169" s="29"/>
      <c r="CD169" s="75"/>
      <c r="CE169" s="32"/>
      <c r="CF169" s="74"/>
      <c r="CO169" s="29"/>
      <c r="CP169" s="36"/>
      <c r="CQ169" s="32"/>
      <c r="CR169" s="74"/>
      <c r="CS169" s="149"/>
      <c r="CT169" s="149"/>
      <c r="CU169" s="149"/>
      <c r="CV169" s="149"/>
      <c r="CW169" s="149"/>
      <c r="CX169" s="134"/>
      <c r="CY169" s="141"/>
      <c r="CZ169" s="252"/>
      <c r="DA169" s="151"/>
      <c r="DB169" s="149"/>
      <c r="DC169" s="149"/>
      <c r="DD169" s="149"/>
      <c r="DE169" s="149"/>
      <c r="DF169" s="149"/>
      <c r="DG169" s="134"/>
      <c r="DH169" s="40"/>
      <c r="DI169" s="74"/>
      <c r="DJ169" s="152"/>
      <c r="DK169" s="152"/>
      <c r="DL169" s="152"/>
      <c r="DM169" s="152"/>
      <c r="DN169" s="152"/>
      <c r="DO169" s="136"/>
      <c r="DP169" s="267" t="str">
        <f t="shared" si="51"/>
        <v/>
      </c>
      <c r="DQ169" s="267" t="str">
        <f t="shared" si="52"/>
        <v/>
      </c>
      <c r="DR169" s="145"/>
      <c r="DS169" s="145"/>
      <c r="DT169" s="253"/>
    </row>
    <row r="170" spans="1:124" s="92" customFormat="1" x14ac:dyDescent="0.35">
      <c r="A170" s="118"/>
      <c r="B170" s="46"/>
      <c r="C170" s="243" t="str">
        <f>IF(E170="","",C168+1)</f>
        <v/>
      </c>
      <c r="D170" s="46"/>
      <c r="E170" s="4"/>
      <c r="F170" s="119"/>
      <c r="H170" s="120"/>
      <c r="I170" s="15"/>
      <c r="J170" s="121"/>
      <c r="K170" s="15"/>
      <c r="L170" s="121"/>
      <c r="M170" s="15"/>
      <c r="N170" s="121"/>
      <c r="O170" s="209">
        <f t="shared" si="3"/>
        <v>0</v>
      </c>
      <c r="P170" s="122"/>
      <c r="Q170" s="40"/>
      <c r="R170" s="123"/>
      <c r="S170" s="15"/>
      <c r="T170" s="121"/>
      <c r="U170" s="15"/>
      <c r="V170" s="121"/>
      <c r="W170" s="15"/>
      <c r="X170" s="122"/>
      <c r="Y170" s="40"/>
      <c r="Z170" s="123"/>
      <c r="AA170" s="15"/>
      <c r="AB170" s="121"/>
      <c r="AC170" s="15"/>
      <c r="AD170" s="121"/>
      <c r="AE170" s="15"/>
      <c r="AF170" s="122"/>
      <c r="AG170" s="40"/>
      <c r="AH170" s="123"/>
      <c r="AI170" s="209">
        <f t="shared" si="4"/>
        <v>0</v>
      </c>
      <c r="AJ170" s="121"/>
      <c r="AK170" s="209">
        <f t="shared" si="5"/>
        <v>0</v>
      </c>
      <c r="AL170" s="121"/>
      <c r="AM170" s="209">
        <f>M170-W170+AE170</f>
        <v>0</v>
      </c>
      <c r="AN170" s="122"/>
      <c r="AO170" s="40"/>
      <c r="AP170" s="123"/>
      <c r="AQ170" s="15"/>
      <c r="AR170" s="122"/>
      <c r="AS170" s="40"/>
      <c r="AT170" s="123"/>
      <c r="AU170" s="209">
        <f t="shared" si="53"/>
        <v>0</v>
      </c>
      <c r="AV170" s="121"/>
      <c r="AW170" s="209">
        <f t="shared" si="54"/>
        <v>0</v>
      </c>
      <c r="AX170" s="121"/>
      <c r="AY170" s="209">
        <f t="shared" si="8"/>
        <v>0</v>
      </c>
      <c r="AZ170" s="121"/>
      <c r="BA170" s="209">
        <f>(SUM(AI170,AK170,AM170)-AQ170)</f>
        <v>0</v>
      </c>
      <c r="BB170" s="119"/>
      <c r="BD170" s="120"/>
      <c r="BE170" s="13">
        <v>0</v>
      </c>
      <c r="BF170" s="124"/>
      <c r="BG170" s="13">
        <v>0</v>
      </c>
      <c r="BH170" s="124"/>
      <c r="BI170" s="13">
        <v>0</v>
      </c>
      <c r="BJ170" s="125"/>
      <c r="BK170" s="126"/>
      <c r="BL170" s="127"/>
      <c r="BM170" s="210">
        <f>$BE170*$I170</f>
        <v>0</v>
      </c>
      <c r="BN170" s="124"/>
      <c r="BO170" s="210">
        <f>$BG170*$K170</f>
        <v>0</v>
      </c>
      <c r="BP170" s="124"/>
      <c r="BQ170" s="210">
        <f>$BI170*$M170</f>
        <v>0</v>
      </c>
      <c r="BR170" s="119"/>
      <c r="BS170" s="46"/>
      <c r="BT170" s="120"/>
      <c r="CD170" s="159"/>
      <c r="CE170" s="46"/>
      <c r="CF170" s="130"/>
      <c r="CG170" s="18"/>
      <c r="CH170" s="18"/>
      <c r="CI170" s="18"/>
      <c r="CJ170" s="18"/>
      <c r="CK170" s="18"/>
      <c r="CL170" s="18"/>
      <c r="CM170" s="18"/>
      <c r="CO170" s="120"/>
      <c r="CP170" s="119"/>
      <c r="CQ170" s="46"/>
      <c r="CR170" s="130"/>
      <c r="CS170" s="209">
        <f t="shared" si="61"/>
        <v>0</v>
      </c>
      <c r="CT170" s="213">
        <f t="shared" si="61"/>
        <v>0</v>
      </c>
      <c r="CU170" s="209">
        <f t="shared" si="62"/>
        <v>0</v>
      </c>
      <c r="CV170" s="213">
        <f t="shared" si="62"/>
        <v>0</v>
      </c>
      <c r="CW170" s="214">
        <f t="shared" si="63"/>
        <v>0</v>
      </c>
      <c r="CX170" s="215">
        <f t="shared" si="63"/>
        <v>0</v>
      </c>
      <c r="CY170" s="141"/>
      <c r="CZ170" s="252"/>
      <c r="DA170" s="133"/>
      <c r="DB170" s="209">
        <f t="shared" si="55"/>
        <v>0</v>
      </c>
      <c r="DC170" s="131"/>
      <c r="DD170" s="209">
        <f t="shared" si="56"/>
        <v>0</v>
      </c>
      <c r="DE170" s="131"/>
      <c r="DF170" s="209">
        <f t="shared" si="57"/>
        <v>0</v>
      </c>
      <c r="DG170" s="134"/>
      <c r="DH170" s="40"/>
      <c r="DI170" s="130"/>
      <c r="DJ170" s="217">
        <f t="shared" si="58"/>
        <v>0</v>
      </c>
      <c r="DK170" s="135"/>
      <c r="DL170" s="217">
        <f t="shared" si="60"/>
        <v>0</v>
      </c>
      <c r="DM170" s="135"/>
      <c r="DN170" s="217">
        <f t="shared" si="59"/>
        <v>0</v>
      </c>
      <c r="DO170" s="136"/>
      <c r="DP170" s="267" t="str">
        <f t="shared" si="51"/>
        <v/>
      </c>
      <c r="DQ170" s="267" t="str">
        <f t="shared" si="52"/>
        <v/>
      </c>
      <c r="DR170" s="126"/>
      <c r="DS170" s="126"/>
      <c r="DT170" s="220">
        <f>SUM(DJ170:DN170)-SUM(BM170:BQ170)</f>
        <v>0</v>
      </c>
    </row>
    <row r="171" spans="1:124" ht="5.15" customHeight="1" x14ac:dyDescent="0.35">
      <c r="A171" s="115"/>
      <c r="B171" s="32"/>
      <c r="C171" s="273"/>
      <c r="D171" s="32"/>
      <c r="E171" s="32"/>
      <c r="F171" s="36"/>
      <c r="H171" s="29"/>
      <c r="I171" s="139"/>
      <c r="J171" s="139"/>
      <c r="K171" s="139"/>
      <c r="L171" s="139"/>
      <c r="M171" s="139"/>
      <c r="N171" s="139"/>
      <c r="O171" s="121"/>
      <c r="P171" s="140"/>
      <c r="Q171" s="141"/>
      <c r="R171" s="142"/>
      <c r="S171" s="139"/>
      <c r="T171" s="139"/>
      <c r="U171" s="139"/>
      <c r="V171" s="139"/>
      <c r="W171" s="139"/>
      <c r="X171" s="140"/>
      <c r="Y171" s="141"/>
      <c r="Z171" s="142"/>
      <c r="AA171" s="139"/>
      <c r="AB171" s="139"/>
      <c r="AC171" s="139"/>
      <c r="AD171" s="139"/>
      <c r="AE171" s="139"/>
      <c r="AF171" s="140"/>
      <c r="AG171" s="141"/>
      <c r="AH171" s="142"/>
      <c r="AI171" s="121"/>
      <c r="AJ171" s="139"/>
      <c r="AK171" s="121"/>
      <c r="AL171" s="139"/>
      <c r="AM171" s="121"/>
      <c r="AN171" s="140"/>
      <c r="AO171" s="141"/>
      <c r="AP171" s="142"/>
      <c r="AQ171" s="139"/>
      <c r="AR171" s="140"/>
      <c r="AS171" s="141"/>
      <c r="AT171" s="142"/>
      <c r="AU171" s="121"/>
      <c r="AV171" s="139"/>
      <c r="AW171" s="121"/>
      <c r="AX171" s="139"/>
      <c r="AY171" s="121"/>
      <c r="AZ171" s="139"/>
      <c r="BA171" s="121"/>
      <c r="BB171" s="36"/>
      <c r="BD171" s="29"/>
      <c r="BE171" s="143"/>
      <c r="BF171" s="143"/>
      <c r="BG171" s="143"/>
      <c r="BH171" s="143"/>
      <c r="BI171" s="143"/>
      <c r="BJ171" s="144"/>
      <c r="BK171" s="145"/>
      <c r="BL171" s="146"/>
      <c r="BM171" s="124"/>
      <c r="BN171" s="143"/>
      <c r="BO171" s="124"/>
      <c r="BP171" s="143"/>
      <c r="BQ171" s="124"/>
      <c r="BR171" s="36"/>
      <c r="BS171" s="32"/>
      <c r="BT171" s="29"/>
      <c r="CD171" s="75"/>
      <c r="CE171" s="32"/>
      <c r="CF171" s="74"/>
      <c r="CO171" s="29"/>
      <c r="CP171" s="36"/>
      <c r="CQ171" s="32"/>
      <c r="CR171" s="74"/>
      <c r="CS171" s="149"/>
      <c r="CT171" s="149"/>
      <c r="CU171" s="149"/>
      <c r="CV171" s="149"/>
      <c r="CW171" s="149"/>
      <c r="CX171" s="134"/>
      <c r="CY171" s="141"/>
      <c r="CZ171" s="252"/>
      <c r="DA171" s="151"/>
      <c r="DB171" s="149"/>
      <c r="DC171" s="149"/>
      <c r="DD171" s="149"/>
      <c r="DE171" s="149"/>
      <c r="DF171" s="149"/>
      <c r="DG171" s="134"/>
      <c r="DH171" s="40"/>
      <c r="DI171" s="74"/>
      <c r="DJ171" s="152"/>
      <c r="DK171" s="152"/>
      <c r="DL171" s="152"/>
      <c r="DM171" s="152"/>
      <c r="DN171" s="152"/>
      <c r="DO171" s="136"/>
      <c r="DP171" s="267" t="str">
        <f t="shared" si="51"/>
        <v/>
      </c>
      <c r="DQ171" s="267" t="str">
        <f t="shared" si="52"/>
        <v/>
      </c>
      <c r="DR171" s="145"/>
      <c r="DS171" s="145"/>
      <c r="DT171" s="253"/>
    </row>
    <row r="172" spans="1:124" s="92" customFormat="1" x14ac:dyDescent="0.35">
      <c r="A172" s="118"/>
      <c r="B172" s="46"/>
      <c r="C172" s="243" t="str">
        <f>IF(E172="","",C170+1)</f>
        <v/>
      </c>
      <c r="D172" s="46"/>
      <c r="E172" s="4"/>
      <c r="F172" s="119"/>
      <c r="H172" s="120"/>
      <c r="I172" s="15"/>
      <c r="J172" s="121"/>
      <c r="K172" s="15"/>
      <c r="L172" s="121"/>
      <c r="M172" s="15"/>
      <c r="N172" s="121"/>
      <c r="O172" s="209">
        <f t="shared" si="3"/>
        <v>0</v>
      </c>
      <c r="P172" s="122"/>
      <c r="Q172" s="40"/>
      <c r="R172" s="123"/>
      <c r="S172" s="15"/>
      <c r="T172" s="121"/>
      <c r="U172" s="15"/>
      <c r="V172" s="121"/>
      <c r="W172" s="15"/>
      <c r="X172" s="122"/>
      <c r="Y172" s="40"/>
      <c r="Z172" s="123"/>
      <c r="AA172" s="15"/>
      <c r="AB172" s="121"/>
      <c r="AC172" s="15"/>
      <c r="AD172" s="121"/>
      <c r="AE172" s="15"/>
      <c r="AF172" s="122"/>
      <c r="AG172" s="40"/>
      <c r="AH172" s="123"/>
      <c r="AI172" s="209">
        <f t="shared" si="4"/>
        <v>0</v>
      </c>
      <c r="AJ172" s="121"/>
      <c r="AK172" s="209">
        <f t="shared" si="5"/>
        <v>0</v>
      </c>
      <c r="AL172" s="121"/>
      <c r="AM172" s="209">
        <f>M172-W172+AE172</f>
        <v>0</v>
      </c>
      <c r="AN172" s="122"/>
      <c r="AO172" s="40"/>
      <c r="AP172" s="123"/>
      <c r="AQ172" s="15"/>
      <c r="AR172" s="122"/>
      <c r="AS172" s="40"/>
      <c r="AT172" s="123"/>
      <c r="AU172" s="209">
        <f t="shared" si="53"/>
        <v>0</v>
      </c>
      <c r="AV172" s="121"/>
      <c r="AW172" s="209">
        <f t="shared" si="54"/>
        <v>0</v>
      </c>
      <c r="AX172" s="121"/>
      <c r="AY172" s="209">
        <f t="shared" si="8"/>
        <v>0</v>
      </c>
      <c r="AZ172" s="121"/>
      <c r="BA172" s="209">
        <f>(SUM(AI172,AK172,AM172)-AQ172)</f>
        <v>0</v>
      </c>
      <c r="BB172" s="119"/>
      <c r="BD172" s="120"/>
      <c r="BE172" s="13">
        <v>0</v>
      </c>
      <c r="BF172" s="124"/>
      <c r="BG172" s="13">
        <v>0</v>
      </c>
      <c r="BH172" s="124"/>
      <c r="BI172" s="13">
        <v>0</v>
      </c>
      <c r="BJ172" s="125"/>
      <c r="BK172" s="126"/>
      <c r="BL172" s="127"/>
      <c r="BM172" s="210">
        <f>$BE172*$I172</f>
        <v>0</v>
      </c>
      <c r="BN172" s="124"/>
      <c r="BO172" s="210">
        <f>$BG172*$K172</f>
        <v>0</v>
      </c>
      <c r="BP172" s="124"/>
      <c r="BQ172" s="210">
        <f>$BI172*$M172</f>
        <v>0</v>
      </c>
      <c r="BR172" s="119"/>
      <c r="BS172" s="46"/>
      <c r="BT172" s="120"/>
      <c r="CD172" s="159"/>
      <c r="CE172" s="46"/>
      <c r="CF172" s="130"/>
      <c r="CG172" s="18"/>
      <c r="CH172" s="18"/>
      <c r="CI172" s="18"/>
      <c r="CJ172" s="18"/>
      <c r="CK172" s="18"/>
      <c r="CL172" s="18"/>
      <c r="CM172" s="18"/>
      <c r="CO172" s="120"/>
      <c r="CP172" s="119"/>
      <c r="CQ172" s="46"/>
      <c r="CR172" s="130"/>
      <c r="CS172" s="209">
        <f t="shared" si="61"/>
        <v>0</v>
      </c>
      <c r="CT172" s="213">
        <f t="shared" si="61"/>
        <v>0</v>
      </c>
      <c r="CU172" s="209">
        <f t="shared" si="62"/>
        <v>0</v>
      </c>
      <c r="CV172" s="213">
        <f t="shared" si="62"/>
        <v>0</v>
      </c>
      <c r="CW172" s="214">
        <f t="shared" si="63"/>
        <v>0</v>
      </c>
      <c r="CX172" s="215">
        <f t="shared" si="63"/>
        <v>0</v>
      </c>
      <c r="CY172" s="141"/>
      <c r="CZ172" s="252"/>
      <c r="DA172" s="133"/>
      <c r="DB172" s="209">
        <f t="shared" si="55"/>
        <v>0</v>
      </c>
      <c r="DC172" s="131"/>
      <c r="DD172" s="209">
        <f t="shared" si="56"/>
        <v>0</v>
      </c>
      <c r="DE172" s="131"/>
      <c r="DF172" s="209">
        <f t="shared" si="57"/>
        <v>0</v>
      </c>
      <c r="DG172" s="134"/>
      <c r="DH172" s="40"/>
      <c r="DI172" s="130"/>
      <c r="DJ172" s="217">
        <f t="shared" si="58"/>
        <v>0</v>
      </c>
      <c r="DK172" s="135"/>
      <c r="DL172" s="217">
        <f t="shared" si="60"/>
        <v>0</v>
      </c>
      <c r="DM172" s="135"/>
      <c r="DN172" s="217">
        <f t="shared" si="59"/>
        <v>0</v>
      </c>
      <c r="DO172" s="136"/>
      <c r="DP172" s="267" t="str">
        <f t="shared" si="51"/>
        <v/>
      </c>
      <c r="DQ172" s="267" t="str">
        <f t="shared" si="52"/>
        <v/>
      </c>
      <c r="DR172" s="126"/>
      <c r="DS172" s="126"/>
      <c r="DT172" s="220">
        <f>SUM(DJ172:DN172)-SUM(BM172:BQ172)</f>
        <v>0</v>
      </c>
    </row>
    <row r="173" spans="1:124" ht="5.15" customHeight="1" x14ac:dyDescent="0.35">
      <c r="A173" s="115"/>
      <c r="B173" s="32"/>
      <c r="C173" s="273"/>
      <c r="D173" s="32"/>
      <c r="E173" s="32"/>
      <c r="F173" s="36"/>
      <c r="H173" s="29"/>
      <c r="I173" s="139"/>
      <c r="J173" s="139"/>
      <c r="K173" s="139"/>
      <c r="L173" s="139"/>
      <c r="M173" s="139"/>
      <c r="N173" s="139"/>
      <c r="O173" s="121"/>
      <c r="P173" s="140"/>
      <c r="Q173" s="141"/>
      <c r="R173" s="142"/>
      <c r="S173" s="139"/>
      <c r="T173" s="139"/>
      <c r="U173" s="139"/>
      <c r="V173" s="139"/>
      <c r="W173" s="139"/>
      <c r="X173" s="140"/>
      <c r="Y173" s="141"/>
      <c r="Z173" s="142"/>
      <c r="AA173" s="139"/>
      <c r="AB173" s="139"/>
      <c r="AC173" s="139"/>
      <c r="AD173" s="139"/>
      <c r="AE173" s="139"/>
      <c r="AF173" s="140"/>
      <c r="AG173" s="141"/>
      <c r="AH173" s="142"/>
      <c r="AI173" s="121"/>
      <c r="AJ173" s="139"/>
      <c r="AK173" s="121"/>
      <c r="AL173" s="139"/>
      <c r="AM173" s="121"/>
      <c r="AN173" s="140"/>
      <c r="AO173" s="141"/>
      <c r="AP173" s="142"/>
      <c r="AQ173" s="139"/>
      <c r="AR173" s="140"/>
      <c r="AS173" s="141"/>
      <c r="AT173" s="142"/>
      <c r="AU173" s="121"/>
      <c r="AV173" s="139"/>
      <c r="AW173" s="121"/>
      <c r="AX173" s="139"/>
      <c r="AY173" s="121"/>
      <c r="AZ173" s="139"/>
      <c r="BA173" s="121"/>
      <c r="BB173" s="36"/>
      <c r="BD173" s="29"/>
      <c r="BE173" s="143"/>
      <c r="BF173" s="143"/>
      <c r="BG173" s="143"/>
      <c r="BH173" s="143"/>
      <c r="BI173" s="143"/>
      <c r="BJ173" s="144"/>
      <c r="BK173" s="145"/>
      <c r="BL173" s="146"/>
      <c r="BM173" s="124"/>
      <c r="BN173" s="143"/>
      <c r="BO173" s="124"/>
      <c r="BP173" s="143"/>
      <c r="BQ173" s="124"/>
      <c r="BR173" s="36"/>
      <c r="BS173" s="32"/>
      <c r="BT173" s="29"/>
      <c r="CD173" s="75"/>
      <c r="CE173" s="32"/>
      <c r="CF173" s="74"/>
      <c r="CO173" s="29"/>
      <c r="CP173" s="36"/>
      <c r="CQ173" s="32"/>
      <c r="CR173" s="74"/>
      <c r="CS173" s="149"/>
      <c r="CT173" s="149"/>
      <c r="CU173" s="149"/>
      <c r="CV173" s="149"/>
      <c r="CW173" s="149"/>
      <c r="CX173" s="134"/>
      <c r="CY173" s="141"/>
      <c r="CZ173" s="252"/>
      <c r="DA173" s="151"/>
      <c r="DB173" s="149"/>
      <c r="DC173" s="149"/>
      <c r="DD173" s="149"/>
      <c r="DE173" s="149"/>
      <c r="DF173" s="149"/>
      <c r="DG173" s="134"/>
      <c r="DH173" s="40"/>
      <c r="DI173" s="74"/>
      <c r="DJ173" s="152"/>
      <c r="DK173" s="152"/>
      <c r="DL173" s="152"/>
      <c r="DM173" s="152"/>
      <c r="DN173" s="152"/>
      <c r="DO173" s="136"/>
      <c r="DP173" s="267" t="str">
        <f t="shared" si="51"/>
        <v/>
      </c>
      <c r="DQ173" s="267" t="str">
        <f t="shared" si="52"/>
        <v/>
      </c>
      <c r="DR173" s="145"/>
      <c r="DS173" s="145"/>
      <c r="DT173" s="253"/>
    </row>
    <row r="174" spans="1:124" s="92" customFormat="1" x14ac:dyDescent="0.35">
      <c r="A174" s="118"/>
      <c r="B174" s="46"/>
      <c r="C174" s="243" t="str">
        <f>IF(E174="","",C172+1)</f>
        <v/>
      </c>
      <c r="D174" s="46"/>
      <c r="E174" s="4"/>
      <c r="F174" s="119"/>
      <c r="H174" s="120"/>
      <c r="I174" s="15"/>
      <c r="J174" s="121"/>
      <c r="K174" s="15"/>
      <c r="L174" s="121"/>
      <c r="M174" s="15"/>
      <c r="N174" s="121"/>
      <c r="O174" s="209">
        <f t="shared" si="3"/>
        <v>0</v>
      </c>
      <c r="P174" s="122"/>
      <c r="Q174" s="40"/>
      <c r="R174" s="123"/>
      <c r="S174" s="15"/>
      <c r="T174" s="121"/>
      <c r="U174" s="15"/>
      <c r="V174" s="121"/>
      <c r="W174" s="15"/>
      <c r="X174" s="122"/>
      <c r="Y174" s="40"/>
      <c r="Z174" s="123"/>
      <c r="AA174" s="15"/>
      <c r="AB174" s="121"/>
      <c r="AC174" s="15"/>
      <c r="AD174" s="121"/>
      <c r="AE174" s="15"/>
      <c r="AF174" s="122"/>
      <c r="AG174" s="40"/>
      <c r="AH174" s="123"/>
      <c r="AI174" s="209">
        <f t="shared" si="4"/>
        <v>0</v>
      </c>
      <c r="AJ174" s="121"/>
      <c r="AK174" s="209">
        <f t="shared" si="5"/>
        <v>0</v>
      </c>
      <c r="AL174" s="121"/>
      <c r="AM174" s="209">
        <f>M174-W174+AE174</f>
        <v>0</v>
      </c>
      <c r="AN174" s="122"/>
      <c r="AO174" s="40"/>
      <c r="AP174" s="123"/>
      <c r="AQ174" s="15"/>
      <c r="AR174" s="122"/>
      <c r="AS174" s="40"/>
      <c r="AT174" s="123"/>
      <c r="AU174" s="209">
        <f t="shared" si="53"/>
        <v>0</v>
      </c>
      <c r="AV174" s="121"/>
      <c r="AW174" s="209">
        <f t="shared" si="54"/>
        <v>0</v>
      </c>
      <c r="AX174" s="121"/>
      <c r="AY174" s="209">
        <f t="shared" si="8"/>
        <v>0</v>
      </c>
      <c r="AZ174" s="121"/>
      <c r="BA174" s="209">
        <f>(SUM(AI174,AK174,AM174)-AQ174)</f>
        <v>0</v>
      </c>
      <c r="BB174" s="119"/>
      <c r="BD174" s="120"/>
      <c r="BE174" s="13">
        <v>0</v>
      </c>
      <c r="BF174" s="124"/>
      <c r="BG174" s="13">
        <v>0</v>
      </c>
      <c r="BH174" s="124"/>
      <c r="BI174" s="13">
        <v>0</v>
      </c>
      <c r="BJ174" s="125"/>
      <c r="BK174" s="126"/>
      <c r="BL174" s="127"/>
      <c r="BM174" s="210">
        <f>$BE174*$I174</f>
        <v>0</v>
      </c>
      <c r="BN174" s="124"/>
      <c r="BO174" s="210">
        <f>$BG174*$K174</f>
        <v>0</v>
      </c>
      <c r="BP174" s="124"/>
      <c r="BQ174" s="210">
        <f>$BI174*$M174</f>
        <v>0</v>
      </c>
      <c r="BR174" s="119"/>
      <c r="BS174" s="46"/>
      <c r="BT174" s="120"/>
      <c r="CD174" s="159"/>
      <c r="CE174" s="46"/>
      <c r="CF174" s="130"/>
      <c r="CG174" s="18"/>
      <c r="CH174" s="18"/>
      <c r="CI174" s="18"/>
      <c r="CJ174" s="18"/>
      <c r="CK174" s="18"/>
      <c r="CL174" s="18"/>
      <c r="CM174" s="18"/>
      <c r="CO174" s="120"/>
      <c r="CP174" s="119"/>
      <c r="CQ174" s="46"/>
      <c r="CR174" s="130"/>
      <c r="CS174" s="209">
        <f t="shared" si="61"/>
        <v>0</v>
      </c>
      <c r="CT174" s="213">
        <f t="shared" si="61"/>
        <v>0</v>
      </c>
      <c r="CU174" s="209">
        <f t="shared" si="62"/>
        <v>0</v>
      </c>
      <c r="CV174" s="213">
        <f t="shared" si="62"/>
        <v>0</v>
      </c>
      <c r="CW174" s="214">
        <f t="shared" si="63"/>
        <v>0</v>
      </c>
      <c r="CX174" s="215">
        <f t="shared" si="63"/>
        <v>0</v>
      </c>
      <c r="CY174" s="141"/>
      <c r="CZ174" s="252"/>
      <c r="DA174" s="133"/>
      <c r="DB174" s="209">
        <f t="shared" si="55"/>
        <v>0</v>
      </c>
      <c r="DC174" s="131"/>
      <c r="DD174" s="209">
        <f t="shared" si="56"/>
        <v>0</v>
      </c>
      <c r="DE174" s="131"/>
      <c r="DF174" s="209">
        <f t="shared" si="57"/>
        <v>0</v>
      </c>
      <c r="DG174" s="134"/>
      <c r="DH174" s="40"/>
      <c r="DI174" s="130"/>
      <c r="DJ174" s="217">
        <f t="shared" si="58"/>
        <v>0</v>
      </c>
      <c r="DK174" s="135"/>
      <c r="DL174" s="217">
        <f t="shared" si="60"/>
        <v>0</v>
      </c>
      <c r="DM174" s="135"/>
      <c r="DN174" s="217">
        <f t="shared" si="59"/>
        <v>0</v>
      </c>
      <c r="DO174" s="136"/>
      <c r="DP174" s="267" t="str">
        <f t="shared" si="51"/>
        <v/>
      </c>
      <c r="DQ174" s="267" t="str">
        <f t="shared" si="52"/>
        <v/>
      </c>
      <c r="DR174" s="126"/>
      <c r="DS174" s="126"/>
      <c r="DT174" s="220">
        <f>SUM(DJ174:DN174)-SUM(BM174:BQ174)</f>
        <v>0</v>
      </c>
    </row>
    <row r="175" spans="1:124" ht="5.15" customHeight="1" x14ac:dyDescent="0.35">
      <c r="A175" s="115"/>
      <c r="B175" s="32"/>
      <c r="C175" s="273"/>
      <c r="D175" s="32"/>
      <c r="E175" s="32"/>
      <c r="F175" s="36"/>
      <c r="H175" s="29"/>
      <c r="I175" s="139"/>
      <c r="J175" s="139"/>
      <c r="K175" s="139"/>
      <c r="L175" s="139"/>
      <c r="M175" s="139"/>
      <c r="N175" s="139"/>
      <c r="O175" s="121"/>
      <c r="P175" s="140"/>
      <c r="Q175" s="141"/>
      <c r="R175" s="142"/>
      <c r="S175" s="139"/>
      <c r="T175" s="139"/>
      <c r="U175" s="139"/>
      <c r="V175" s="139"/>
      <c r="W175" s="139"/>
      <c r="X175" s="140"/>
      <c r="Y175" s="141"/>
      <c r="Z175" s="142"/>
      <c r="AA175" s="139"/>
      <c r="AB175" s="139"/>
      <c r="AC175" s="139"/>
      <c r="AD175" s="139"/>
      <c r="AE175" s="139"/>
      <c r="AF175" s="140"/>
      <c r="AG175" s="141"/>
      <c r="AH175" s="142"/>
      <c r="AI175" s="121"/>
      <c r="AJ175" s="139"/>
      <c r="AK175" s="121"/>
      <c r="AL175" s="139"/>
      <c r="AM175" s="121"/>
      <c r="AN175" s="140"/>
      <c r="AO175" s="141"/>
      <c r="AP175" s="142"/>
      <c r="AQ175" s="139"/>
      <c r="AR175" s="140"/>
      <c r="AS175" s="141"/>
      <c r="AT175" s="142"/>
      <c r="AU175" s="121"/>
      <c r="AV175" s="139"/>
      <c r="AW175" s="121"/>
      <c r="AX175" s="139"/>
      <c r="AY175" s="121"/>
      <c r="AZ175" s="139"/>
      <c r="BA175" s="121"/>
      <c r="BB175" s="36"/>
      <c r="BD175" s="29"/>
      <c r="BE175" s="143"/>
      <c r="BF175" s="143"/>
      <c r="BG175" s="143"/>
      <c r="BH175" s="143"/>
      <c r="BI175" s="143"/>
      <c r="BJ175" s="144"/>
      <c r="BK175" s="145"/>
      <c r="BL175" s="146"/>
      <c r="BM175" s="124"/>
      <c r="BN175" s="143"/>
      <c r="BO175" s="124"/>
      <c r="BP175" s="143"/>
      <c r="BQ175" s="124"/>
      <c r="BR175" s="36"/>
      <c r="BS175" s="32"/>
      <c r="BT175" s="29"/>
      <c r="CD175" s="75"/>
      <c r="CE175" s="32"/>
      <c r="CF175" s="74"/>
      <c r="CO175" s="29"/>
      <c r="CP175" s="36"/>
      <c r="CQ175" s="32"/>
      <c r="CR175" s="74"/>
      <c r="CS175" s="149"/>
      <c r="CT175" s="149"/>
      <c r="CU175" s="149"/>
      <c r="CV175" s="149"/>
      <c r="CW175" s="149"/>
      <c r="CX175" s="134"/>
      <c r="CY175" s="141"/>
      <c r="CZ175" s="252"/>
      <c r="DA175" s="151"/>
      <c r="DB175" s="149"/>
      <c r="DC175" s="149"/>
      <c r="DD175" s="149"/>
      <c r="DE175" s="149"/>
      <c r="DF175" s="149"/>
      <c r="DG175" s="134"/>
      <c r="DH175" s="40"/>
      <c r="DI175" s="74"/>
      <c r="DJ175" s="152"/>
      <c r="DK175" s="152"/>
      <c r="DL175" s="152"/>
      <c r="DM175" s="152"/>
      <c r="DN175" s="152"/>
      <c r="DO175" s="136"/>
      <c r="DP175" s="267" t="str">
        <f t="shared" si="51"/>
        <v/>
      </c>
      <c r="DQ175" s="267" t="str">
        <f t="shared" si="52"/>
        <v/>
      </c>
      <c r="DR175" s="145"/>
      <c r="DS175" s="145"/>
      <c r="DT175" s="253"/>
    </row>
    <row r="176" spans="1:124" s="92" customFormat="1" x14ac:dyDescent="0.35">
      <c r="A176" s="118"/>
      <c r="B176" s="46"/>
      <c r="C176" s="243" t="str">
        <f>IF(E176="","",C174+1)</f>
        <v/>
      </c>
      <c r="D176" s="46"/>
      <c r="E176" s="4"/>
      <c r="F176" s="119"/>
      <c r="H176" s="120"/>
      <c r="I176" s="15"/>
      <c r="J176" s="121"/>
      <c r="K176" s="15"/>
      <c r="L176" s="121"/>
      <c r="M176" s="15"/>
      <c r="N176" s="121"/>
      <c r="O176" s="209">
        <f t="shared" si="3"/>
        <v>0</v>
      </c>
      <c r="P176" s="122"/>
      <c r="Q176" s="40"/>
      <c r="R176" s="123"/>
      <c r="S176" s="15"/>
      <c r="T176" s="121"/>
      <c r="U176" s="15"/>
      <c r="V176" s="121"/>
      <c r="W176" s="15"/>
      <c r="X176" s="122"/>
      <c r="Y176" s="40"/>
      <c r="Z176" s="123"/>
      <c r="AA176" s="15"/>
      <c r="AB176" s="121"/>
      <c r="AC176" s="15"/>
      <c r="AD176" s="121"/>
      <c r="AE176" s="15"/>
      <c r="AF176" s="122"/>
      <c r="AG176" s="40"/>
      <c r="AH176" s="123"/>
      <c r="AI176" s="209">
        <f t="shared" si="4"/>
        <v>0</v>
      </c>
      <c r="AJ176" s="121"/>
      <c r="AK176" s="209">
        <f t="shared" si="5"/>
        <v>0</v>
      </c>
      <c r="AL176" s="121"/>
      <c r="AM176" s="209">
        <f>M176-W176+AE176</f>
        <v>0</v>
      </c>
      <c r="AN176" s="122"/>
      <c r="AO176" s="40"/>
      <c r="AP176" s="123"/>
      <c r="AQ176" s="15"/>
      <c r="AR176" s="122"/>
      <c r="AS176" s="40"/>
      <c r="AT176" s="123"/>
      <c r="AU176" s="209">
        <f t="shared" si="53"/>
        <v>0</v>
      </c>
      <c r="AV176" s="121"/>
      <c r="AW176" s="209">
        <f t="shared" si="54"/>
        <v>0</v>
      </c>
      <c r="AX176" s="121"/>
      <c r="AY176" s="209">
        <f t="shared" si="8"/>
        <v>0</v>
      </c>
      <c r="AZ176" s="121"/>
      <c r="BA176" s="209">
        <f>(SUM(AI176,AK176,AM176)-AQ176)</f>
        <v>0</v>
      </c>
      <c r="BB176" s="119"/>
      <c r="BD176" s="120"/>
      <c r="BE176" s="13">
        <v>0</v>
      </c>
      <c r="BF176" s="124"/>
      <c r="BG176" s="13">
        <v>0</v>
      </c>
      <c r="BH176" s="124"/>
      <c r="BI176" s="13">
        <v>0</v>
      </c>
      <c r="BJ176" s="125"/>
      <c r="BK176" s="126"/>
      <c r="BL176" s="127"/>
      <c r="BM176" s="210">
        <f>$BE176*$I176</f>
        <v>0</v>
      </c>
      <c r="BN176" s="124"/>
      <c r="BO176" s="210">
        <f>$BG176*$K176</f>
        <v>0</v>
      </c>
      <c r="BP176" s="124"/>
      <c r="BQ176" s="210">
        <f>$BI176*$M176</f>
        <v>0</v>
      </c>
      <c r="BR176" s="119"/>
      <c r="BS176" s="46"/>
      <c r="BT176" s="120"/>
      <c r="CD176" s="159"/>
      <c r="CE176" s="46"/>
      <c r="CF176" s="130"/>
      <c r="CG176" s="18"/>
      <c r="CH176" s="18"/>
      <c r="CI176" s="18"/>
      <c r="CJ176" s="18"/>
      <c r="CK176" s="18"/>
      <c r="CL176" s="18"/>
      <c r="CM176" s="18"/>
      <c r="CO176" s="120"/>
      <c r="CP176" s="119"/>
      <c r="CQ176" s="46"/>
      <c r="CR176" s="130"/>
      <c r="CS176" s="209">
        <f t="shared" si="61"/>
        <v>0</v>
      </c>
      <c r="CT176" s="213">
        <f t="shared" si="61"/>
        <v>0</v>
      </c>
      <c r="CU176" s="209">
        <f t="shared" si="62"/>
        <v>0</v>
      </c>
      <c r="CV176" s="213">
        <f t="shared" si="62"/>
        <v>0</v>
      </c>
      <c r="CW176" s="214">
        <f t="shared" si="63"/>
        <v>0</v>
      </c>
      <c r="CX176" s="215">
        <f t="shared" si="63"/>
        <v>0</v>
      </c>
      <c r="CY176" s="141"/>
      <c r="CZ176" s="252"/>
      <c r="DA176" s="133"/>
      <c r="DB176" s="209">
        <f t="shared" si="55"/>
        <v>0</v>
      </c>
      <c r="DC176" s="131"/>
      <c r="DD176" s="209">
        <f t="shared" si="56"/>
        <v>0</v>
      </c>
      <c r="DE176" s="131"/>
      <c r="DF176" s="209">
        <f t="shared" si="57"/>
        <v>0</v>
      </c>
      <c r="DG176" s="134"/>
      <c r="DH176" s="40"/>
      <c r="DI176" s="130"/>
      <c r="DJ176" s="217">
        <f t="shared" si="58"/>
        <v>0</v>
      </c>
      <c r="DK176" s="135"/>
      <c r="DL176" s="217">
        <f t="shared" si="60"/>
        <v>0</v>
      </c>
      <c r="DM176" s="135"/>
      <c r="DN176" s="217">
        <f t="shared" si="59"/>
        <v>0</v>
      </c>
      <c r="DO176" s="136"/>
      <c r="DP176" s="267" t="str">
        <f t="shared" si="51"/>
        <v/>
      </c>
      <c r="DQ176" s="267" t="str">
        <f t="shared" si="52"/>
        <v/>
      </c>
      <c r="DR176" s="126"/>
      <c r="DS176" s="126"/>
      <c r="DT176" s="220">
        <f>SUM(DJ176:DN176)-SUM(BM176:BQ176)</f>
        <v>0</v>
      </c>
    </row>
    <row r="177" spans="1:124" ht="5.15" customHeight="1" x14ac:dyDescent="0.35">
      <c r="A177" s="115"/>
      <c r="B177" s="32"/>
      <c r="C177" s="273"/>
      <c r="D177" s="32"/>
      <c r="E177" s="32"/>
      <c r="F177" s="36"/>
      <c r="H177" s="29"/>
      <c r="I177" s="139"/>
      <c r="J177" s="139"/>
      <c r="K177" s="139"/>
      <c r="L177" s="139"/>
      <c r="M177" s="139"/>
      <c r="N177" s="139"/>
      <c r="O177" s="121"/>
      <c r="P177" s="140"/>
      <c r="Q177" s="141"/>
      <c r="R177" s="142"/>
      <c r="S177" s="139"/>
      <c r="T177" s="139"/>
      <c r="U177" s="139"/>
      <c r="V177" s="139"/>
      <c r="W177" s="139"/>
      <c r="X177" s="140"/>
      <c r="Y177" s="141"/>
      <c r="Z177" s="142"/>
      <c r="AA177" s="139"/>
      <c r="AB177" s="139"/>
      <c r="AC177" s="139"/>
      <c r="AD177" s="139"/>
      <c r="AE177" s="139"/>
      <c r="AF177" s="140"/>
      <c r="AG177" s="141"/>
      <c r="AH177" s="142"/>
      <c r="AI177" s="121"/>
      <c r="AJ177" s="139"/>
      <c r="AK177" s="121"/>
      <c r="AL177" s="139"/>
      <c r="AM177" s="121"/>
      <c r="AN177" s="140"/>
      <c r="AO177" s="141"/>
      <c r="AP177" s="142"/>
      <c r="AQ177" s="139"/>
      <c r="AR177" s="140"/>
      <c r="AS177" s="141"/>
      <c r="AT177" s="142"/>
      <c r="AU177" s="121"/>
      <c r="AV177" s="139"/>
      <c r="AW177" s="121"/>
      <c r="AX177" s="139"/>
      <c r="AY177" s="121"/>
      <c r="AZ177" s="139"/>
      <c r="BA177" s="121"/>
      <c r="BB177" s="36"/>
      <c r="BD177" s="29"/>
      <c r="BE177" s="143"/>
      <c r="BF177" s="143"/>
      <c r="BG177" s="143"/>
      <c r="BH177" s="143"/>
      <c r="BI177" s="143"/>
      <c r="BJ177" s="144"/>
      <c r="BK177" s="145"/>
      <c r="BL177" s="146"/>
      <c r="BM177" s="124"/>
      <c r="BN177" s="143"/>
      <c r="BO177" s="124"/>
      <c r="BP177" s="143"/>
      <c r="BQ177" s="124"/>
      <c r="BR177" s="36"/>
      <c r="BS177" s="32"/>
      <c r="BT177" s="29"/>
      <c r="CD177" s="75"/>
      <c r="CE177" s="32"/>
      <c r="CF177" s="74"/>
      <c r="CO177" s="29"/>
      <c r="CP177" s="36"/>
      <c r="CQ177" s="32"/>
      <c r="CR177" s="74"/>
      <c r="CS177" s="149"/>
      <c r="CT177" s="149"/>
      <c r="CU177" s="149"/>
      <c r="CV177" s="149"/>
      <c r="CW177" s="149"/>
      <c r="CX177" s="134"/>
      <c r="CY177" s="141"/>
      <c r="CZ177" s="252"/>
      <c r="DA177" s="151"/>
      <c r="DB177" s="149"/>
      <c r="DC177" s="149"/>
      <c r="DD177" s="149"/>
      <c r="DE177" s="149"/>
      <c r="DF177" s="149"/>
      <c r="DG177" s="134"/>
      <c r="DH177" s="40"/>
      <c r="DI177" s="74"/>
      <c r="DJ177" s="152"/>
      <c r="DK177" s="152"/>
      <c r="DL177" s="152"/>
      <c r="DM177" s="152"/>
      <c r="DN177" s="152"/>
      <c r="DO177" s="136"/>
      <c r="DP177" s="267" t="str">
        <f t="shared" si="51"/>
        <v/>
      </c>
      <c r="DQ177" s="267" t="str">
        <f t="shared" si="52"/>
        <v/>
      </c>
      <c r="DR177" s="145"/>
      <c r="DS177" s="145"/>
      <c r="DT177" s="253"/>
    </row>
    <row r="178" spans="1:124" s="92" customFormat="1" x14ac:dyDescent="0.35">
      <c r="A178" s="118"/>
      <c r="B178" s="46"/>
      <c r="C178" s="243" t="str">
        <f>IF(E178="","",C176+1)</f>
        <v/>
      </c>
      <c r="D178" s="46"/>
      <c r="E178" s="4"/>
      <c r="F178" s="119"/>
      <c r="H178" s="120"/>
      <c r="I178" s="15"/>
      <c r="J178" s="121"/>
      <c r="K178" s="15"/>
      <c r="L178" s="121"/>
      <c r="M178" s="15"/>
      <c r="N178" s="121"/>
      <c r="O178" s="209">
        <f t="shared" si="3"/>
        <v>0</v>
      </c>
      <c r="P178" s="122"/>
      <c r="Q178" s="40"/>
      <c r="R178" s="123"/>
      <c r="S178" s="15"/>
      <c r="T178" s="121"/>
      <c r="U178" s="15"/>
      <c r="V178" s="121"/>
      <c r="W178" s="15"/>
      <c r="X178" s="122"/>
      <c r="Y178" s="40"/>
      <c r="Z178" s="123"/>
      <c r="AA178" s="15"/>
      <c r="AB178" s="121"/>
      <c r="AC178" s="15"/>
      <c r="AD178" s="121"/>
      <c r="AE178" s="15"/>
      <c r="AF178" s="122"/>
      <c r="AG178" s="40"/>
      <c r="AH178" s="123"/>
      <c r="AI178" s="209">
        <f t="shared" si="4"/>
        <v>0</v>
      </c>
      <c r="AJ178" s="121"/>
      <c r="AK178" s="209">
        <f t="shared" si="5"/>
        <v>0</v>
      </c>
      <c r="AL178" s="121"/>
      <c r="AM178" s="209">
        <f>M178-W178+AE178</f>
        <v>0</v>
      </c>
      <c r="AN178" s="122"/>
      <c r="AO178" s="40"/>
      <c r="AP178" s="123"/>
      <c r="AQ178" s="15"/>
      <c r="AR178" s="122"/>
      <c r="AS178" s="40"/>
      <c r="AT178" s="123"/>
      <c r="AU178" s="209">
        <f t="shared" si="53"/>
        <v>0</v>
      </c>
      <c r="AV178" s="121"/>
      <c r="AW178" s="209">
        <f t="shared" si="54"/>
        <v>0</v>
      </c>
      <c r="AX178" s="121"/>
      <c r="AY178" s="209">
        <f t="shared" si="8"/>
        <v>0</v>
      </c>
      <c r="AZ178" s="121"/>
      <c r="BA178" s="209">
        <f>(SUM(AI178,AK178,AM178)-AQ178)</f>
        <v>0</v>
      </c>
      <c r="BB178" s="119"/>
      <c r="BD178" s="120"/>
      <c r="BE178" s="13">
        <v>0</v>
      </c>
      <c r="BF178" s="124"/>
      <c r="BG178" s="13">
        <v>0</v>
      </c>
      <c r="BH178" s="124"/>
      <c r="BI178" s="13">
        <v>0</v>
      </c>
      <c r="BJ178" s="125"/>
      <c r="BK178" s="126"/>
      <c r="BL178" s="127"/>
      <c r="BM178" s="210">
        <f>$BE178*$I178</f>
        <v>0</v>
      </c>
      <c r="BN178" s="124"/>
      <c r="BO178" s="210">
        <f>$BG178*$K178</f>
        <v>0</v>
      </c>
      <c r="BP178" s="124"/>
      <c r="BQ178" s="210">
        <f>$BI178*$M178</f>
        <v>0</v>
      </c>
      <c r="BR178" s="119"/>
      <c r="BS178" s="46"/>
      <c r="BT178" s="120"/>
      <c r="CD178" s="159"/>
      <c r="CE178" s="46"/>
      <c r="CF178" s="130"/>
      <c r="CG178" s="18"/>
      <c r="CH178" s="18"/>
      <c r="CI178" s="18"/>
      <c r="CJ178" s="18"/>
      <c r="CK178" s="18"/>
      <c r="CL178" s="18"/>
      <c r="CM178" s="18"/>
      <c r="CO178" s="120"/>
      <c r="CP178" s="119"/>
      <c r="CQ178" s="46"/>
      <c r="CR178" s="130"/>
      <c r="CS178" s="209">
        <f t="shared" si="61"/>
        <v>0</v>
      </c>
      <c r="CT178" s="213">
        <f t="shared" si="61"/>
        <v>0</v>
      </c>
      <c r="CU178" s="209">
        <f t="shared" si="62"/>
        <v>0</v>
      </c>
      <c r="CV178" s="213">
        <f t="shared" si="62"/>
        <v>0</v>
      </c>
      <c r="CW178" s="214">
        <f t="shared" si="63"/>
        <v>0</v>
      </c>
      <c r="CX178" s="215">
        <f t="shared" si="63"/>
        <v>0</v>
      </c>
      <c r="CY178" s="141"/>
      <c r="CZ178" s="252"/>
      <c r="DA178" s="133"/>
      <c r="DB178" s="209">
        <f t="shared" si="55"/>
        <v>0</v>
      </c>
      <c r="DC178" s="131"/>
      <c r="DD178" s="209">
        <f t="shared" si="56"/>
        <v>0</v>
      </c>
      <c r="DE178" s="131"/>
      <c r="DF178" s="209">
        <f t="shared" si="57"/>
        <v>0</v>
      </c>
      <c r="DG178" s="134"/>
      <c r="DH178" s="40"/>
      <c r="DI178" s="130"/>
      <c r="DJ178" s="217">
        <f t="shared" si="58"/>
        <v>0</v>
      </c>
      <c r="DK178" s="135"/>
      <c r="DL178" s="217">
        <f t="shared" si="60"/>
        <v>0</v>
      </c>
      <c r="DM178" s="135"/>
      <c r="DN178" s="217">
        <f t="shared" si="59"/>
        <v>0</v>
      </c>
      <c r="DO178" s="136"/>
      <c r="DP178" s="267" t="str">
        <f t="shared" ref="DP178:DP209" si="64">IF(O178&gt;0,(DJ178+DL178+DN178),"")</f>
        <v/>
      </c>
      <c r="DQ178" s="267" t="str">
        <f t="shared" ref="DQ178:DQ209" si="65">IF(O178&gt;0,(DP178-(BM178+BO178+BQ178)),"")</f>
        <v/>
      </c>
      <c r="DR178" s="126"/>
      <c r="DS178" s="126"/>
      <c r="DT178" s="220">
        <f>SUM(DJ178:DN178)-SUM(BM178:BQ178)</f>
        <v>0</v>
      </c>
    </row>
    <row r="179" spans="1:124" ht="5.15" customHeight="1" x14ac:dyDescent="0.35">
      <c r="A179" s="115"/>
      <c r="B179" s="32"/>
      <c r="C179" s="273"/>
      <c r="D179" s="32"/>
      <c r="E179" s="32"/>
      <c r="F179" s="36"/>
      <c r="H179" s="29"/>
      <c r="I179" s="139"/>
      <c r="J179" s="139"/>
      <c r="K179" s="139"/>
      <c r="L179" s="139"/>
      <c r="M179" s="139"/>
      <c r="N179" s="139"/>
      <c r="O179" s="121"/>
      <c r="P179" s="140"/>
      <c r="Q179" s="141"/>
      <c r="R179" s="142"/>
      <c r="S179" s="139"/>
      <c r="T179" s="139"/>
      <c r="U179" s="139"/>
      <c r="V179" s="139"/>
      <c r="W179" s="139"/>
      <c r="X179" s="140"/>
      <c r="Y179" s="141"/>
      <c r="Z179" s="142"/>
      <c r="AA179" s="139"/>
      <c r="AB179" s="139"/>
      <c r="AC179" s="139"/>
      <c r="AD179" s="139"/>
      <c r="AE179" s="139"/>
      <c r="AF179" s="140"/>
      <c r="AG179" s="141"/>
      <c r="AH179" s="142"/>
      <c r="AI179" s="121"/>
      <c r="AJ179" s="139"/>
      <c r="AK179" s="121"/>
      <c r="AL179" s="139"/>
      <c r="AM179" s="121"/>
      <c r="AN179" s="140"/>
      <c r="AO179" s="141"/>
      <c r="AP179" s="142"/>
      <c r="AQ179" s="139"/>
      <c r="AR179" s="140"/>
      <c r="AS179" s="141"/>
      <c r="AT179" s="142"/>
      <c r="AU179" s="121"/>
      <c r="AV179" s="139"/>
      <c r="AW179" s="121"/>
      <c r="AX179" s="139"/>
      <c r="AY179" s="121"/>
      <c r="AZ179" s="139"/>
      <c r="BA179" s="121"/>
      <c r="BB179" s="36"/>
      <c r="BD179" s="29"/>
      <c r="BE179" s="143"/>
      <c r="BF179" s="143"/>
      <c r="BG179" s="143"/>
      <c r="BH179" s="143"/>
      <c r="BI179" s="143"/>
      <c r="BJ179" s="144"/>
      <c r="BK179" s="145"/>
      <c r="BL179" s="146"/>
      <c r="BM179" s="124"/>
      <c r="BN179" s="143"/>
      <c r="BO179" s="124"/>
      <c r="BP179" s="143"/>
      <c r="BQ179" s="124"/>
      <c r="BR179" s="36"/>
      <c r="BS179" s="32"/>
      <c r="BT179" s="74"/>
      <c r="BW179" s="174"/>
      <c r="BX179" s="174"/>
      <c r="BY179" s="174"/>
      <c r="BZ179" s="174"/>
      <c r="CA179" s="174"/>
      <c r="CB179" s="174"/>
      <c r="CC179" s="174"/>
      <c r="CD179" s="162"/>
      <c r="CE179" s="32"/>
      <c r="CF179" s="74"/>
      <c r="CO179" s="29"/>
      <c r="CP179" s="36"/>
      <c r="CQ179" s="32"/>
      <c r="CR179" s="74"/>
      <c r="CS179" s="149"/>
      <c r="CT179" s="149"/>
      <c r="CU179" s="149"/>
      <c r="CV179" s="149"/>
      <c r="CW179" s="149"/>
      <c r="CX179" s="134"/>
      <c r="CY179" s="141"/>
      <c r="CZ179" s="252"/>
      <c r="DA179" s="151"/>
      <c r="DB179" s="149"/>
      <c r="DC179" s="149"/>
      <c r="DD179" s="149"/>
      <c r="DE179" s="149"/>
      <c r="DF179" s="149"/>
      <c r="DG179" s="134"/>
      <c r="DH179" s="40"/>
      <c r="DI179" s="74"/>
      <c r="DJ179" s="152"/>
      <c r="DK179" s="152"/>
      <c r="DL179" s="152"/>
      <c r="DM179" s="152"/>
      <c r="DN179" s="152"/>
      <c r="DO179" s="136"/>
      <c r="DP179" s="267" t="str">
        <f t="shared" si="64"/>
        <v/>
      </c>
      <c r="DQ179" s="267" t="str">
        <f t="shared" si="65"/>
        <v/>
      </c>
      <c r="DR179" s="145"/>
      <c r="DS179" s="145"/>
      <c r="DT179" s="253"/>
    </row>
    <row r="180" spans="1:124" s="92" customFormat="1" ht="15" customHeight="1" x14ac:dyDescent="0.35">
      <c r="A180" s="118"/>
      <c r="B180" s="46"/>
      <c r="C180" s="243" t="str">
        <f>IF(E180="","",C178+1)</f>
        <v/>
      </c>
      <c r="D180" s="46"/>
      <c r="E180" s="4"/>
      <c r="F180" s="119"/>
      <c r="H180" s="120"/>
      <c r="I180" s="15"/>
      <c r="J180" s="121"/>
      <c r="K180" s="15"/>
      <c r="L180" s="121"/>
      <c r="M180" s="15"/>
      <c r="N180" s="121"/>
      <c r="O180" s="209">
        <f t="shared" si="3"/>
        <v>0</v>
      </c>
      <c r="P180" s="122"/>
      <c r="Q180" s="40"/>
      <c r="R180" s="123"/>
      <c r="S180" s="15"/>
      <c r="T180" s="121"/>
      <c r="U180" s="15"/>
      <c r="V180" s="121"/>
      <c r="W180" s="15"/>
      <c r="X180" s="122"/>
      <c r="Y180" s="40"/>
      <c r="Z180" s="123"/>
      <c r="AA180" s="15"/>
      <c r="AB180" s="121"/>
      <c r="AC180" s="15"/>
      <c r="AD180" s="121"/>
      <c r="AE180" s="15"/>
      <c r="AF180" s="122"/>
      <c r="AG180" s="40"/>
      <c r="AH180" s="123"/>
      <c r="AI180" s="209">
        <f t="shared" si="4"/>
        <v>0</v>
      </c>
      <c r="AJ180" s="121"/>
      <c r="AK180" s="209">
        <f t="shared" si="5"/>
        <v>0</v>
      </c>
      <c r="AL180" s="121"/>
      <c r="AM180" s="209">
        <f>M180-W180+AE180</f>
        <v>0</v>
      </c>
      <c r="AN180" s="122"/>
      <c r="AO180" s="40"/>
      <c r="AP180" s="123"/>
      <c r="AQ180" s="15"/>
      <c r="AR180" s="122"/>
      <c r="AS180" s="40"/>
      <c r="AT180" s="123"/>
      <c r="AU180" s="209">
        <f t="shared" si="53"/>
        <v>0</v>
      </c>
      <c r="AV180" s="121"/>
      <c r="AW180" s="209">
        <f t="shared" si="54"/>
        <v>0</v>
      </c>
      <c r="AX180" s="121"/>
      <c r="AY180" s="209">
        <f t="shared" si="8"/>
        <v>0</v>
      </c>
      <c r="AZ180" s="121"/>
      <c r="BA180" s="209">
        <f>(SUM(AI180,AK180,AM180)-AQ180)</f>
        <v>0</v>
      </c>
      <c r="BB180" s="119"/>
      <c r="BD180" s="120"/>
      <c r="BE180" s="13">
        <v>0</v>
      </c>
      <c r="BF180" s="124"/>
      <c r="BG180" s="13">
        <v>0</v>
      </c>
      <c r="BH180" s="124"/>
      <c r="BI180" s="13">
        <v>0</v>
      </c>
      <c r="BJ180" s="125"/>
      <c r="BK180" s="126"/>
      <c r="BL180" s="127"/>
      <c r="BM180" s="210">
        <f>$BE180*$I180</f>
        <v>0</v>
      </c>
      <c r="BN180" s="124"/>
      <c r="BO180" s="210">
        <f>$BG180*$K180</f>
        <v>0</v>
      </c>
      <c r="BP180" s="124"/>
      <c r="BQ180" s="210">
        <f>$BI180*$M180</f>
        <v>0</v>
      </c>
      <c r="BR180" s="119"/>
      <c r="BS180" s="46"/>
      <c r="BT180" s="130"/>
      <c r="BU180" s="175"/>
      <c r="BV180" s="175"/>
      <c r="BW180" s="174"/>
      <c r="BX180" s="174"/>
      <c r="BY180" s="174"/>
      <c r="BZ180" s="174"/>
      <c r="CA180" s="174"/>
      <c r="CB180" s="174"/>
      <c r="CC180" s="174"/>
      <c r="CD180" s="162"/>
      <c r="CE180" s="46"/>
      <c r="CF180" s="130"/>
      <c r="CG180" s="18"/>
      <c r="CH180" s="18"/>
      <c r="CI180" s="18"/>
      <c r="CJ180" s="18"/>
      <c r="CK180" s="18"/>
      <c r="CL180" s="18"/>
      <c r="CM180" s="18"/>
      <c r="CO180" s="120"/>
      <c r="CP180" s="119"/>
      <c r="CQ180" s="46"/>
      <c r="CR180" s="130"/>
      <c r="CS180" s="209">
        <f t="shared" ref="CS180:CT198" si="66">IF($AU180=0,0,ROUND(($BW$32*($AU180/$AU$218)),0))</f>
        <v>0</v>
      </c>
      <c r="CT180" s="213">
        <f t="shared" si="66"/>
        <v>0</v>
      </c>
      <c r="CU180" s="209">
        <f t="shared" ref="CU180:CV198" si="67">IF($AW180=0,0,ROUND(($BY$32*($AW180/$AW$218)),0))</f>
        <v>0</v>
      </c>
      <c r="CV180" s="213">
        <f t="shared" si="67"/>
        <v>0</v>
      </c>
      <c r="CW180" s="214">
        <f t="shared" ref="CW180:CX198" si="68">IF($AY180=0,0,ROUND(($CA$32*($AY180/$AY$218)),0))</f>
        <v>0</v>
      </c>
      <c r="CX180" s="215">
        <f t="shared" si="68"/>
        <v>0</v>
      </c>
      <c r="CY180" s="141"/>
      <c r="CZ180" s="252"/>
      <c r="DA180" s="133"/>
      <c r="DB180" s="209">
        <f t="shared" si="55"/>
        <v>0</v>
      </c>
      <c r="DC180" s="131"/>
      <c r="DD180" s="209">
        <f t="shared" si="56"/>
        <v>0</v>
      </c>
      <c r="DE180" s="131"/>
      <c r="DF180" s="209">
        <f t="shared" si="57"/>
        <v>0</v>
      </c>
      <c r="DG180" s="134"/>
      <c r="DH180" s="40"/>
      <c r="DI180" s="130"/>
      <c r="DJ180" s="217">
        <f t="shared" si="58"/>
        <v>0</v>
      </c>
      <c r="DK180" s="135"/>
      <c r="DL180" s="217">
        <f t="shared" si="60"/>
        <v>0</v>
      </c>
      <c r="DM180" s="135"/>
      <c r="DN180" s="217">
        <f t="shared" si="59"/>
        <v>0</v>
      </c>
      <c r="DO180" s="136"/>
      <c r="DP180" s="267" t="str">
        <f t="shared" si="64"/>
        <v/>
      </c>
      <c r="DQ180" s="267" t="str">
        <f t="shared" si="65"/>
        <v/>
      </c>
      <c r="DR180" s="126"/>
      <c r="DS180" s="126"/>
      <c r="DT180" s="220">
        <f>SUM(DJ180:DN180)-SUM(BM180:BQ180)</f>
        <v>0</v>
      </c>
    </row>
    <row r="181" spans="1:124" ht="5.15" customHeight="1" x14ac:dyDescent="0.35">
      <c r="A181" s="115"/>
      <c r="B181" s="32"/>
      <c r="C181" s="273"/>
      <c r="D181" s="32"/>
      <c r="E181" s="32"/>
      <c r="F181" s="36"/>
      <c r="H181" s="29"/>
      <c r="I181" s="139"/>
      <c r="J181" s="139"/>
      <c r="K181" s="139"/>
      <c r="L181" s="139"/>
      <c r="M181" s="139"/>
      <c r="N181" s="139"/>
      <c r="O181" s="121"/>
      <c r="P181" s="140"/>
      <c r="Q181" s="141"/>
      <c r="R181" s="142"/>
      <c r="S181" s="139"/>
      <c r="T181" s="139"/>
      <c r="U181" s="139"/>
      <c r="V181" s="139"/>
      <c r="W181" s="139"/>
      <c r="X181" s="140"/>
      <c r="Y181" s="141"/>
      <c r="Z181" s="142"/>
      <c r="AA181" s="139"/>
      <c r="AB181" s="139"/>
      <c r="AC181" s="139"/>
      <c r="AD181" s="139"/>
      <c r="AE181" s="139"/>
      <c r="AF181" s="140"/>
      <c r="AG181" s="141"/>
      <c r="AH181" s="142"/>
      <c r="AI181" s="121"/>
      <c r="AJ181" s="139"/>
      <c r="AK181" s="121"/>
      <c r="AL181" s="139"/>
      <c r="AM181" s="121"/>
      <c r="AN181" s="140"/>
      <c r="AO181" s="141"/>
      <c r="AP181" s="142"/>
      <c r="AQ181" s="139"/>
      <c r="AR181" s="140"/>
      <c r="AS181" s="141"/>
      <c r="AT181" s="142"/>
      <c r="AU181" s="121"/>
      <c r="AV181" s="139"/>
      <c r="AW181" s="121"/>
      <c r="AX181" s="139"/>
      <c r="AY181" s="121"/>
      <c r="AZ181" s="139"/>
      <c r="BA181" s="121"/>
      <c r="BB181" s="36"/>
      <c r="BD181" s="29"/>
      <c r="BE181" s="143"/>
      <c r="BF181" s="143"/>
      <c r="BG181" s="143"/>
      <c r="BH181" s="143"/>
      <c r="BI181" s="143"/>
      <c r="BJ181" s="144"/>
      <c r="BK181" s="145"/>
      <c r="BL181" s="146"/>
      <c r="BM181" s="124"/>
      <c r="BN181" s="143"/>
      <c r="BO181" s="124"/>
      <c r="BP181" s="143"/>
      <c r="BQ181" s="124"/>
      <c r="BR181" s="36"/>
      <c r="BS181" s="32"/>
      <c r="BT181" s="74"/>
      <c r="BW181" s="174"/>
      <c r="BX181" s="174"/>
      <c r="BY181" s="174"/>
      <c r="BZ181" s="174"/>
      <c r="CA181" s="174"/>
      <c r="CB181" s="174"/>
      <c r="CC181" s="174"/>
      <c r="CD181" s="162"/>
      <c r="CE181" s="32"/>
      <c r="CF181" s="74"/>
      <c r="CO181" s="29"/>
      <c r="CP181" s="36"/>
      <c r="CQ181" s="32"/>
      <c r="CR181" s="74"/>
      <c r="CS181" s="149"/>
      <c r="CT181" s="149"/>
      <c r="CU181" s="149"/>
      <c r="CV181" s="149"/>
      <c r="CW181" s="149"/>
      <c r="CX181" s="134"/>
      <c r="CY181" s="141"/>
      <c r="CZ181" s="252"/>
      <c r="DA181" s="151"/>
      <c r="DB181" s="149"/>
      <c r="DC181" s="149"/>
      <c r="DD181" s="149"/>
      <c r="DE181" s="149"/>
      <c r="DF181" s="149"/>
      <c r="DG181" s="134"/>
      <c r="DH181" s="40"/>
      <c r="DI181" s="74"/>
      <c r="DJ181" s="152"/>
      <c r="DK181" s="152"/>
      <c r="DL181" s="152"/>
      <c r="DM181" s="152"/>
      <c r="DN181" s="152"/>
      <c r="DO181" s="136"/>
      <c r="DP181" s="267" t="str">
        <f t="shared" si="64"/>
        <v/>
      </c>
      <c r="DQ181" s="267" t="str">
        <f t="shared" si="65"/>
        <v/>
      </c>
      <c r="DR181" s="145"/>
      <c r="DS181" s="145"/>
      <c r="DT181" s="253"/>
    </row>
    <row r="182" spans="1:124" s="92" customFormat="1" x14ac:dyDescent="0.35">
      <c r="A182" s="118"/>
      <c r="B182" s="46"/>
      <c r="C182" s="243" t="str">
        <f>IF(E182="","",C180+1)</f>
        <v/>
      </c>
      <c r="D182" s="46"/>
      <c r="E182" s="4"/>
      <c r="F182" s="119"/>
      <c r="H182" s="120"/>
      <c r="I182" s="15"/>
      <c r="J182" s="121"/>
      <c r="K182" s="15"/>
      <c r="L182" s="121"/>
      <c r="M182" s="15"/>
      <c r="N182" s="121"/>
      <c r="O182" s="209">
        <f t="shared" si="3"/>
        <v>0</v>
      </c>
      <c r="P182" s="122"/>
      <c r="Q182" s="40"/>
      <c r="R182" s="123"/>
      <c r="S182" s="15"/>
      <c r="T182" s="121"/>
      <c r="U182" s="15"/>
      <c r="V182" s="121"/>
      <c r="W182" s="15"/>
      <c r="X182" s="122"/>
      <c r="Y182" s="40"/>
      <c r="Z182" s="123"/>
      <c r="AA182" s="15"/>
      <c r="AB182" s="121"/>
      <c r="AC182" s="15"/>
      <c r="AD182" s="121"/>
      <c r="AE182" s="15"/>
      <c r="AF182" s="122"/>
      <c r="AG182" s="40"/>
      <c r="AH182" s="123"/>
      <c r="AI182" s="209">
        <f t="shared" si="4"/>
        <v>0</v>
      </c>
      <c r="AJ182" s="121"/>
      <c r="AK182" s="209">
        <f t="shared" si="5"/>
        <v>0</v>
      </c>
      <c r="AL182" s="121"/>
      <c r="AM182" s="209">
        <f>M182-W182+AE182</f>
        <v>0</v>
      </c>
      <c r="AN182" s="122"/>
      <c r="AO182" s="40"/>
      <c r="AP182" s="123"/>
      <c r="AQ182" s="15"/>
      <c r="AR182" s="122"/>
      <c r="AS182" s="40"/>
      <c r="AT182" s="123"/>
      <c r="AU182" s="209">
        <f t="shared" si="53"/>
        <v>0</v>
      </c>
      <c r="AV182" s="121"/>
      <c r="AW182" s="209">
        <f t="shared" si="54"/>
        <v>0</v>
      </c>
      <c r="AX182" s="121"/>
      <c r="AY182" s="209">
        <f t="shared" si="8"/>
        <v>0</v>
      </c>
      <c r="AZ182" s="121"/>
      <c r="BA182" s="209">
        <f>(SUM(AI182,AK182,AM182)-AQ182)</f>
        <v>0</v>
      </c>
      <c r="BB182" s="119"/>
      <c r="BD182" s="120"/>
      <c r="BE182" s="13">
        <v>0</v>
      </c>
      <c r="BF182" s="124"/>
      <c r="BG182" s="13">
        <v>0</v>
      </c>
      <c r="BH182" s="124"/>
      <c r="BI182" s="13">
        <v>0</v>
      </c>
      <c r="BJ182" s="125"/>
      <c r="BK182" s="126"/>
      <c r="BL182" s="127"/>
      <c r="BM182" s="210">
        <f>$BE182*$I182</f>
        <v>0</v>
      </c>
      <c r="BN182" s="124"/>
      <c r="BO182" s="210">
        <f>$BG182*$K182</f>
        <v>0</v>
      </c>
      <c r="BP182" s="124"/>
      <c r="BQ182" s="210">
        <f>$BI182*$M182</f>
        <v>0</v>
      </c>
      <c r="BR182" s="119"/>
      <c r="BS182" s="46"/>
      <c r="BT182" s="130"/>
      <c r="BU182" s="175"/>
      <c r="BV182" s="175"/>
      <c r="BW182" s="174"/>
      <c r="BX182" s="174"/>
      <c r="BY182" s="174"/>
      <c r="BZ182" s="174"/>
      <c r="CA182" s="174"/>
      <c r="CB182" s="174"/>
      <c r="CC182" s="174"/>
      <c r="CD182" s="162"/>
      <c r="CE182" s="46"/>
      <c r="CF182" s="130"/>
      <c r="CG182" s="18"/>
      <c r="CH182" s="18"/>
      <c r="CI182" s="18"/>
      <c r="CJ182" s="18"/>
      <c r="CK182" s="18"/>
      <c r="CL182" s="18"/>
      <c r="CM182" s="18"/>
      <c r="CO182" s="120"/>
      <c r="CP182" s="119"/>
      <c r="CQ182" s="46"/>
      <c r="CR182" s="130"/>
      <c r="CS182" s="209">
        <f t="shared" si="66"/>
        <v>0</v>
      </c>
      <c r="CT182" s="213">
        <f t="shared" si="66"/>
        <v>0</v>
      </c>
      <c r="CU182" s="209">
        <f t="shared" si="67"/>
        <v>0</v>
      </c>
      <c r="CV182" s="213">
        <f t="shared" si="67"/>
        <v>0</v>
      </c>
      <c r="CW182" s="214">
        <f t="shared" si="68"/>
        <v>0</v>
      </c>
      <c r="CX182" s="215">
        <f t="shared" si="68"/>
        <v>0</v>
      </c>
      <c r="CY182" s="141"/>
      <c r="CZ182" s="252"/>
      <c r="DA182" s="133"/>
      <c r="DB182" s="209">
        <f t="shared" si="55"/>
        <v>0</v>
      </c>
      <c r="DC182" s="131"/>
      <c r="DD182" s="209">
        <f t="shared" si="56"/>
        <v>0</v>
      </c>
      <c r="DE182" s="131"/>
      <c r="DF182" s="209">
        <f t="shared" si="57"/>
        <v>0</v>
      </c>
      <c r="DG182" s="134"/>
      <c r="DH182" s="40"/>
      <c r="DI182" s="130"/>
      <c r="DJ182" s="217">
        <f t="shared" si="58"/>
        <v>0</v>
      </c>
      <c r="DK182" s="135"/>
      <c r="DL182" s="217">
        <f t="shared" si="60"/>
        <v>0</v>
      </c>
      <c r="DM182" s="135"/>
      <c r="DN182" s="217">
        <f t="shared" si="59"/>
        <v>0</v>
      </c>
      <c r="DO182" s="136"/>
      <c r="DP182" s="267" t="str">
        <f t="shared" si="64"/>
        <v/>
      </c>
      <c r="DQ182" s="267" t="str">
        <f t="shared" si="65"/>
        <v/>
      </c>
      <c r="DR182" s="126"/>
      <c r="DS182" s="126"/>
      <c r="DT182" s="220">
        <f>SUM(DJ182:DN182)-SUM(BM182:BQ182)</f>
        <v>0</v>
      </c>
    </row>
    <row r="183" spans="1:124" ht="5.15" customHeight="1" x14ac:dyDescent="0.35">
      <c r="A183" s="115"/>
      <c r="B183" s="32"/>
      <c r="C183" s="273"/>
      <c r="D183" s="32"/>
      <c r="E183" s="32"/>
      <c r="F183" s="36"/>
      <c r="H183" s="29"/>
      <c r="I183" s="139"/>
      <c r="J183" s="139"/>
      <c r="K183" s="139"/>
      <c r="L183" s="139"/>
      <c r="M183" s="139"/>
      <c r="N183" s="139"/>
      <c r="O183" s="121"/>
      <c r="P183" s="140"/>
      <c r="Q183" s="141"/>
      <c r="R183" s="142"/>
      <c r="S183" s="139"/>
      <c r="T183" s="139"/>
      <c r="U183" s="139"/>
      <c r="V183" s="139"/>
      <c r="W183" s="139"/>
      <c r="X183" s="140"/>
      <c r="Y183" s="141"/>
      <c r="Z183" s="142"/>
      <c r="AA183" s="139"/>
      <c r="AB183" s="139"/>
      <c r="AC183" s="139"/>
      <c r="AD183" s="139"/>
      <c r="AE183" s="139"/>
      <c r="AF183" s="140"/>
      <c r="AG183" s="141"/>
      <c r="AH183" s="142"/>
      <c r="AI183" s="121"/>
      <c r="AJ183" s="139"/>
      <c r="AK183" s="121"/>
      <c r="AL183" s="139"/>
      <c r="AM183" s="121"/>
      <c r="AN183" s="140"/>
      <c r="AO183" s="141"/>
      <c r="AP183" s="142"/>
      <c r="AQ183" s="139"/>
      <c r="AR183" s="140"/>
      <c r="AS183" s="141"/>
      <c r="AT183" s="142"/>
      <c r="AU183" s="121"/>
      <c r="AV183" s="139"/>
      <c r="AW183" s="121"/>
      <c r="AX183" s="139"/>
      <c r="AY183" s="121"/>
      <c r="AZ183" s="139"/>
      <c r="BA183" s="121"/>
      <c r="BB183" s="36"/>
      <c r="BD183" s="29"/>
      <c r="BE183" s="143"/>
      <c r="BF183" s="143"/>
      <c r="BG183" s="143"/>
      <c r="BH183" s="143"/>
      <c r="BI183" s="143"/>
      <c r="BJ183" s="144"/>
      <c r="BK183" s="145"/>
      <c r="BL183" s="146"/>
      <c r="BM183" s="124"/>
      <c r="BN183" s="143"/>
      <c r="BO183" s="124"/>
      <c r="BP183" s="143"/>
      <c r="BQ183" s="124"/>
      <c r="BR183" s="36"/>
      <c r="BS183" s="32"/>
      <c r="BT183" s="74"/>
      <c r="BW183" s="176"/>
      <c r="BX183" s="176"/>
      <c r="BY183" s="176"/>
      <c r="BZ183" s="176"/>
      <c r="CA183" s="176"/>
      <c r="CB183" s="176"/>
      <c r="CC183" s="176"/>
      <c r="CD183" s="168"/>
      <c r="CE183" s="32"/>
      <c r="CF183" s="74"/>
      <c r="CO183" s="29"/>
      <c r="CP183" s="36"/>
      <c r="CQ183" s="32"/>
      <c r="CR183" s="74"/>
      <c r="CS183" s="149"/>
      <c r="CT183" s="149"/>
      <c r="CU183" s="149"/>
      <c r="CV183" s="149"/>
      <c r="CW183" s="149"/>
      <c r="CX183" s="134"/>
      <c r="CY183" s="141"/>
      <c r="CZ183" s="252"/>
      <c r="DA183" s="151"/>
      <c r="DB183" s="149"/>
      <c r="DC183" s="149"/>
      <c r="DD183" s="149"/>
      <c r="DE183" s="149"/>
      <c r="DF183" s="149"/>
      <c r="DG183" s="134"/>
      <c r="DH183" s="40"/>
      <c r="DI183" s="74"/>
      <c r="DJ183" s="152"/>
      <c r="DK183" s="152"/>
      <c r="DL183" s="152"/>
      <c r="DM183" s="152"/>
      <c r="DN183" s="152"/>
      <c r="DO183" s="136"/>
      <c r="DP183" s="267" t="str">
        <f t="shared" si="64"/>
        <v/>
      </c>
      <c r="DQ183" s="267" t="str">
        <f t="shared" si="65"/>
        <v/>
      </c>
      <c r="DR183" s="145"/>
      <c r="DS183" s="145"/>
      <c r="DT183" s="253"/>
    </row>
    <row r="184" spans="1:124" s="92" customFormat="1" ht="15" customHeight="1" x14ac:dyDescent="0.35">
      <c r="A184" s="118"/>
      <c r="B184" s="46"/>
      <c r="C184" s="243" t="str">
        <f>IF(E184="","",C182+1)</f>
        <v/>
      </c>
      <c r="D184" s="46"/>
      <c r="E184" s="4"/>
      <c r="F184" s="119"/>
      <c r="H184" s="120"/>
      <c r="I184" s="15"/>
      <c r="J184" s="121"/>
      <c r="K184" s="15"/>
      <c r="L184" s="121"/>
      <c r="M184" s="15"/>
      <c r="N184" s="121"/>
      <c r="O184" s="209">
        <f t="shared" si="3"/>
        <v>0</v>
      </c>
      <c r="P184" s="122"/>
      <c r="Q184" s="40"/>
      <c r="R184" s="123"/>
      <c r="S184" s="15"/>
      <c r="T184" s="121"/>
      <c r="U184" s="15"/>
      <c r="V184" s="121"/>
      <c r="W184" s="15"/>
      <c r="X184" s="122"/>
      <c r="Y184" s="40"/>
      <c r="Z184" s="123"/>
      <c r="AA184" s="15"/>
      <c r="AB184" s="121"/>
      <c r="AC184" s="15"/>
      <c r="AD184" s="121"/>
      <c r="AE184" s="15"/>
      <c r="AF184" s="122"/>
      <c r="AG184" s="40"/>
      <c r="AH184" s="123"/>
      <c r="AI184" s="209">
        <f t="shared" si="4"/>
        <v>0</v>
      </c>
      <c r="AJ184" s="121"/>
      <c r="AK184" s="209">
        <f t="shared" si="5"/>
        <v>0</v>
      </c>
      <c r="AL184" s="121"/>
      <c r="AM184" s="209">
        <f>M184-W184+AE184</f>
        <v>0</v>
      </c>
      <c r="AN184" s="122"/>
      <c r="AO184" s="40"/>
      <c r="AP184" s="123"/>
      <c r="AQ184" s="15"/>
      <c r="AR184" s="122"/>
      <c r="AS184" s="40"/>
      <c r="AT184" s="123"/>
      <c r="AU184" s="209">
        <f t="shared" si="53"/>
        <v>0</v>
      </c>
      <c r="AV184" s="121"/>
      <c r="AW184" s="209">
        <f t="shared" si="54"/>
        <v>0</v>
      </c>
      <c r="AX184" s="121"/>
      <c r="AY184" s="209">
        <f t="shared" si="8"/>
        <v>0</v>
      </c>
      <c r="AZ184" s="121"/>
      <c r="BA184" s="209">
        <f>(SUM(AI184,AK184,AM184)-AQ184)</f>
        <v>0</v>
      </c>
      <c r="BB184" s="119"/>
      <c r="BD184" s="120"/>
      <c r="BE184" s="13">
        <v>0</v>
      </c>
      <c r="BF184" s="124"/>
      <c r="BG184" s="13">
        <v>0</v>
      </c>
      <c r="BH184" s="124"/>
      <c r="BI184" s="13">
        <v>0</v>
      </c>
      <c r="BJ184" s="125"/>
      <c r="BK184" s="126"/>
      <c r="BL184" s="127"/>
      <c r="BM184" s="210">
        <f>$BE184*$I184</f>
        <v>0</v>
      </c>
      <c r="BN184" s="124"/>
      <c r="BO184" s="210">
        <f>$BG184*$K184</f>
        <v>0</v>
      </c>
      <c r="BP184" s="124"/>
      <c r="BQ184" s="210">
        <f>$BI184*$M184</f>
        <v>0</v>
      </c>
      <c r="BR184" s="119"/>
      <c r="BS184" s="46"/>
      <c r="BT184" s="130"/>
      <c r="BU184" s="175"/>
      <c r="BV184" s="175"/>
      <c r="BW184" s="177"/>
      <c r="BX184" s="177"/>
      <c r="BY184" s="177"/>
      <c r="BZ184" s="177"/>
      <c r="CA184" s="177"/>
      <c r="CB184" s="177"/>
      <c r="CC184" s="177"/>
      <c r="CD184" s="148"/>
      <c r="CE184" s="46"/>
      <c r="CF184" s="130"/>
      <c r="CG184" s="18"/>
      <c r="CH184" s="18"/>
      <c r="CI184" s="18"/>
      <c r="CJ184" s="18"/>
      <c r="CK184" s="18"/>
      <c r="CL184" s="18"/>
      <c r="CM184" s="18"/>
      <c r="CO184" s="120"/>
      <c r="CP184" s="119"/>
      <c r="CQ184" s="46"/>
      <c r="CR184" s="130"/>
      <c r="CS184" s="209">
        <f t="shared" si="66"/>
        <v>0</v>
      </c>
      <c r="CT184" s="213">
        <f t="shared" si="66"/>
        <v>0</v>
      </c>
      <c r="CU184" s="209">
        <f t="shared" si="67"/>
        <v>0</v>
      </c>
      <c r="CV184" s="213">
        <f t="shared" si="67"/>
        <v>0</v>
      </c>
      <c r="CW184" s="214">
        <f t="shared" si="68"/>
        <v>0</v>
      </c>
      <c r="CX184" s="215">
        <f t="shared" si="68"/>
        <v>0</v>
      </c>
      <c r="CY184" s="141"/>
      <c r="CZ184" s="252"/>
      <c r="DA184" s="133"/>
      <c r="DB184" s="209">
        <f t="shared" si="55"/>
        <v>0</v>
      </c>
      <c r="DC184" s="131"/>
      <c r="DD184" s="209">
        <f t="shared" si="56"/>
        <v>0</v>
      </c>
      <c r="DE184" s="131"/>
      <c r="DF184" s="209">
        <f t="shared" si="57"/>
        <v>0</v>
      </c>
      <c r="DG184" s="134"/>
      <c r="DH184" s="40"/>
      <c r="DI184" s="130"/>
      <c r="DJ184" s="217">
        <f t="shared" si="58"/>
        <v>0</v>
      </c>
      <c r="DK184" s="135"/>
      <c r="DL184" s="217">
        <f t="shared" si="60"/>
        <v>0</v>
      </c>
      <c r="DM184" s="135"/>
      <c r="DN184" s="217">
        <f t="shared" si="59"/>
        <v>0</v>
      </c>
      <c r="DO184" s="136"/>
      <c r="DP184" s="267" t="str">
        <f t="shared" si="64"/>
        <v/>
      </c>
      <c r="DQ184" s="267" t="str">
        <f t="shared" si="65"/>
        <v/>
      </c>
      <c r="DR184" s="126"/>
      <c r="DS184" s="126"/>
      <c r="DT184" s="220">
        <f>SUM(DJ184:DN184)-SUM(BM184:BQ184)</f>
        <v>0</v>
      </c>
    </row>
    <row r="185" spans="1:124" ht="5.15" customHeight="1" x14ac:dyDescent="0.35">
      <c r="A185" s="115"/>
      <c r="B185" s="32"/>
      <c r="C185" s="273"/>
      <c r="D185" s="32"/>
      <c r="E185" s="32"/>
      <c r="F185" s="36"/>
      <c r="H185" s="29"/>
      <c r="I185" s="139"/>
      <c r="J185" s="139"/>
      <c r="K185" s="139"/>
      <c r="L185" s="139"/>
      <c r="M185" s="139"/>
      <c r="N185" s="139"/>
      <c r="O185" s="121"/>
      <c r="P185" s="140"/>
      <c r="Q185" s="141"/>
      <c r="R185" s="142"/>
      <c r="S185" s="139"/>
      <c r="T185" s="139"/>
      <c r="U185" s="139"/>
      <c r="V185" s="139"/>
      <c r="W185" s="139"/>
      <c r="X185" s="140"/>
      <c r="Y185" s="141"/>
      <c r="Z185" s="142"/>
      <c r="AA185" s="139"/>
      <c r="AB185" s="139"/>
      <c r="AC185" s="139"/>
      <c r="AD185" s="139"/>
      <c r="AE185" s="139"/>
      <c r="AF185" s="140"/>
      <c r="AG185" s="141"/>
      <c r="AH185" s="142"/>
      <c r="AI185" s="121"/>
      <c r="AJ185" s="139"/>
      <c r="AK185" s="121"/>
      <c r="AL185" s="139"/>
      <c r="AM185" s="121"/>
      <c r="AN185" s="140"/>
      <c r="AO185" s="141"/>
      <c r="AP185" s="142"/>
      <c r="AQ185" s="139"/>
      <c r="AR185" s="140"/>
      <c r="AS185" s="141"/>
      <c r="AT185" s="142"/>
      <c r="AU185" s="121"/>
      <c r="AV185" s="139"/>
      <c r="AW185" s="121"/>
      <c r="AX185" s="139"/>
      <c r="AY185" s="121"/>
      <c r="AZ185" s="139"/>
      <c r="BA185" s="121"/>
      <c r="BB185" s="36"/>
      <c r="BD185" s="29"/>
      <c r="BE185" s="143"/>
      <c r="BF185" s="143"/>
      <c r="BG185" s="143"/>
      <c r="BH185" s="143"/>
      <c r="BI185" s="143"/>
      <c r="BJ185" s="144"/>
      <c r="BK185" s="145"/>
      <c r="BL185" s="146"/>
      <c r="BM185" s="124"/>
      <c r="BN185" s="143"/>
      <c r="BO185" s="124"/>
      <c r="BP185" s="143"/>
      <c r="BQ185" s="124"/>
      <c r="BR185" s="36"/>
      <c r="BS185" s="32"/>
      <c r="BT185" s="74"/>
      <c r="CD185" s="75"/>
      <c r="CE185" s="32"/>
      <c r="CF185" s="74"/>
      <c r="CO185" s="29"/>
      <c r="CP185" s="36"/>
      <c r="CQ185" s="32"/>
      <c r="CR185" s="74"/>
      <c r="CS185" s="149"/>
      <c r="CT185" s="149"/>
      <c r="CU185" s="149"/>
      <c r="CV185" s="149"/>
      <c r="CW185" s="149"/>
      <c r="CX185" s="134"/>
      <c r="CY185" s="141"/>
      <c r="CZ185" s="252"/>
      <c r="DA185" s="151"/>
      <c r="DB185" s="149"/>
      <c r="DC185" s="149"/>
      <c r="DD185" s="149"/>
      <c r="DE185" s="149"/>
      <c r="DF185" s="149"/>
      <c r="DG185" s="134"/>
      <c r="DH185" s="40"/>
      <c r="DI185" s="74"/>
      <c r="DJ185" s="152"/>
      <c r="DK185" s="152"/>
      <c r="DL185" s="152"/>
      <c r="DM185" s="152"/>
      <c r="DN185" s="152"/>
      <c r="DO185" s="136"/>
      <c r="DP185" s="267" t="str">
        <f t="shared" si="64"/>
        <v/>
      </c>
      <c r="DQ185" s="267" t="str">
        <f t="shared" si="65"/>
        <v/>
      </c>
      <c r="DR185" s="145"/>
      <c r="DS185" s="145"/>
      <c r="DT185" s="253"/>
    </row>
    <row r="186" spans="1:124" s="92" customFormat="1" ht="15.75" customHeight="1" x14ac:dyDescent="0.35">
      <c r="A186" s="118"/>
      <c r="B186" s="46"/>
      <c r="C186" s="243" t="str">
        <f>IF(E186="","",C184+1)</f>
        <v/>
      </c>
      <c r="D186" s="46"/>
      <c r="E186" s="4"/>
      <c r="F186" s="119"/>
      <c r="H186" s="120"/>
      <c r="I186" s="15"/>
      <c r="J186" s="121"/>
      <c r="K186" s="15"/>
      <c r="L186" s="121"/>
      <c r="M186" s="15"/>
      <c r="N186" s="121"/>
      <c r="O186" s="209">
        <f t="shared" si="3"/>
        <v>0</v>
      </c>
      <c r="P186" s="122"/>
      <c r="Q186" s="40"/>
      <c r="R186" s="123"/>
      <c r="S186" s="15"/>
      <c r="T186" s="121"/>
      <c r="U186" s="15"/>
      <c r="V186" s="121"/>
      <c r="W186" s="15"/>
      <c r="X186" s="122"/>
      <c r="Y186" s="40"/>
      <c r="Z186" s="123"/>
      <c r="AA186" s="15"/>
      <c r="AB186" s="121"/>
      <c r="AC186" s="15"/>
      <c r="AD186" s="121"/>
      <c r="AE186" s="15"/>
      <c r="AF186" s="122"/>
      <c r="AG186" s="40"/>
      <c r="AH186" s="123"/>
      <c r="AI186" s="209">
        <f t="shared" si="4"/>
        <v>0</v>
      </c>
      <c r="AJ186" s="121"/>
      <c r="AK186" s="209">
        <f t="shared" si="5"/>
        <v>0</v>
      </c>
      <c r="AL186" s="121"/>
      <c r="AM186" s="209">
        <f>M186-W186+AE186</f>
        <v>0</v>
      </c>
      <c r="AN186" s="122"/>
      <c r="AO186" s="40"/>
      <c r="AP186" s="123"/>
      <c r="AQ186" s="15"/>
      <c r="AR186" s="122"/>
      <c r="AS186" s="40"/>
      <c r="AT186" s="123"/>
      <c r="AU186" s="209">
        <f t="shared" si="53"/>
        <v>0</v>
      </c>
      <c r="AV186" s="121"/>
      <c r="AW186" s="209">
        <f t="shared" si="54"/>
        <v>0</v>
      </c>
      <c r="AX186" s="121"/>
      <c r="AY186" s="209">
        <f t="shared" si="8"/>
        <v>0</v>
      </c>
      <c r="AZ186" s="121"/>
      <c r="BA186" s="209">
        <f>(SUM(AI186,AK186,AM186)-AQ186)</f>
        <v>0</v>
      </c>
      <c r="BB186" s="119"/>
      <c r="BD186" s="120"/>
      <c r="BE186" s="13">
        <v>0</v>
      </c>
      <c r="BF186" s="124"/>
      <c r="BG186" s="13">
        <v>0</v>
      </c>
      <c r="BH186" s="124"/>
      <c r="BI186" s="13">
        <v>0</v>
      </c>
      <c r="BJ186" s="125"/>
      <c r="BK186" s="126"/>
      <c r="BL186" s="127"/>
      <c r="BM186" s="210">
        <f>$BE186*$I186</f>
        <v>0</v>
      </c>
      <c r="BN186" s="124"/>
      <c r="BO186" s="210">
        <f>$BG186*$K186</f>
        <v>0</v>
      </c>
      <c r="BP186" s="124"/>
      <c r="BQ186" s="210">
        <f>$BI186*$M186</f>
        <v>0</v>
      </c>
      <c r="BR186" s="119"/>
      <c r="BS186" s="46"/>
      <c r="BT186" s="130"/>
      <c r="CD186" s="159"/>
      <c r="CE186" s="46"/>
      <c r="CF186" s="130"/>
      <c r="CG186" s="18"/>
      <c r="CH186" s="18"/>
      <c r="CI186" s="18"/>
      <c r="CJ186" s="18"/>
      <c r="CK186" s="18"/>
      <c r="CL186" s="18"/>
      <c r="CM186" s="18"/>
      <c r="CO186" s="120"/>
      <c r="CP186" s="119"/>
      <c r="CQ186" s="46"/>
      <c r="CR186" s="130"/>
      <c r="CS186" s="209">
        <f t="shared" si="66"/>
        <v>0</v>
      </c>
      <c r="CT186" s="213">
        <f t="shared" si="66"/>
        <v>0</v>
      </c>
      <c r="CU186" s="209">
        <f t="shared" si="67"/>
        <v>0</v>
      </c>
      <c r="CV186" s="213">
        <f t="shared" si="67"/>
        <v>0</v>
      </c>
      <c r="CW186" s="214">
        <f t="shared" si="68"/>
        <v>0</v>
      </c>
      <c r="CX186" s="215">
        <f t="shared" si="68"/>
        <v>0</v>
      </c>
      <c r="CY186" s="141"/>
      <c r="CZ186" s="252"/>
      <c r="DA186" s="133"/>
      <c r="DB186" s="209">
        <f t="shared" si="55"/>
        <v>0</v>
      </c>
      <c r="DC186" s="131"/>
      <c r="DD186" s="209">
        <f t="shared" si="56"/>
        <v>0</v>
      </c>
      <c r="DE186" s="131"/>
      <c r="DF186" s="209">
        <f t="shared" si="57"/>
        <v>0</v>
      </c>
      <c r="DG186" s="134"/>
      <c r="DH186" s="40"/>
      <c r="DI186" s="130"/>
      <c r="DJ186" s="217">
        <f t="shared" si="58"/>
        <v>0</v>
      </c>
      <c r="DK186" s="135"/>
      <c r="DL186" s="217">
        <f t="shared" si="60"/>
        <v>0</v>
      </c>
      <c r="DM186" s="135"/>
      <c r="DN186" s="217">
        <f t="shared" si="59"/>
        <v>0</v>
      </c>
      <c r="DO186" s="136"/>
      <c r="DP186" s="267" t="str">
        <f t="shared" si="64"/>
        <v/>
      </c>
      <c r="DQ186" s="267" t="str">
        <f t="shared" si="65"/>
        <v/>
      </c>
      <c r="DR186" s="126"/>
      <c r="DS186" s="126"/>
      <c r="DT186" s="220">
        <f>SUM(DJ186:DN186)-SUM(BM186:BQ186)</f>
        <v>0</v>
      </c>
    </row>
    <row r="187" spans="1:124" ht="5.15" customHeight="1" x14ac:dyDescent="0.35">
      <c r="A187" s="115"/>
      <c r="B187" s="32"/>
      <c r="C187" s="273"/>
      <c r="D187" s="32"/>
      <c r="E187" s="32"/>
      <c r="F187" s="36"/>
      <c r="H187" s="29"/>
      <c r="I187" s="139"/>
      <c r="J187" s="139"/>
      <c r="K187" s="139"/>
      <c r="L187" s="139"/>
      <c r="M187" s="139"/>
      <c r="N187" s="139"/>
      <c r="O187" s="121"/>
      <c r="P187" s="140"/>
      <c r="Q187" s="141"/>
      <c r="R187" s="142"/>
      <c r="S187" s="139"/>
      <c r="T187" s="139"/>
      <c r="U187" s="139"/>
      <c r="V187" s="139"/>
      <c r="W187" s="139"/>
      <c r="X187" s="140"/>
      <c r="Y187" s="141"/>
      <c r="Z187" s="142"/>
      <c r="AA187" s="139"/>
      <c r="AB187" s="139"/>
      <c r="AC187" s="139"/>
      <c r="AD187" s="139"/>
      <c r="AE187" s="139"/>
      <c r="AF187" s="140"/>
      <c r="AG187" s="141"/>
      <c r="AH187" s="142"/>
      <c r="AI187" s="121"/>
      <c r="AJ187" s="139"/>
      <c r="AK187" s="121"/>
      <c r="AL187" s="139"/>
      <c r="AM187" s="121"/>
      <c r="AN187" s="140"/>
      <c r="AO187" s="141"/>
      <c r="AP187" s="142"/>
      <c r="AQ187" s="139"/>
      <c r="AR187" s="140"/>
      <c r="AS187" s="141"/>
      <c r="AT187" s="142"/>
      <c r="AU187" s="121"/>
      <c r="AV187" s="139"/>
      <c r="AW187" s="121"/>
      <c r="AX187" s="139"/>
      <c r="AY187" s="121"/>
      <c r="AZ187" s="139"/>
      <c r="BA187" s="121"/>
      <c r="BB187" s="36"/>
      <c r="BD187" s="29"/>
      <c r="BE187" s="143"/>
      <c r="BF187" s="143"/>
      <c r="BG187" s="143"/>
      <c r="BH187" s="143"/>
      <c r="BI187" s="143"/>
      <c r="BJ187" s="144"/>
      <c r="BK187" s="145"/>
      <c r="BL187" s="146"/>
      <c r="BM187" s="124"/>
      <c r="BN187" s="143"/>
      <c r="BO187" s="124"/>
      <c r="BP187" s="143"/>
      <c r="BQ187" s="124"/>
      <c r="BR187" s="36"/>
      <c r="BS187" s="32"/>
      <c r="BT187" s="29"/>
      <c r="CD187" s="75"/>
      <c r="CE187" s="32"/>
      <c r="CF187" s="74"/>
      <c r="CO187" s="29"/>
      <c r="CP187" s="36"/>
      <c r="CQ187" s="32"/>
      <c r="CR187" s="74"/>
      <c r="CS187" s="149"/>
      <c r="CT187" s="149"/>
      <c r="CU187" s="149"/>
      <c r="CV187" s="149"/>
      <c r="CW187" s="149"/>
      <c r="CX187" s="134"/>
      <c r="CY187" s="141"/>
      <c r="CZ187" s="252"/>
      <c r="DA187" s="151"/>
      <c r="DB187" s="149"/>
      <c r="DC187" s="149"/>
      <c r="DD187" s="149"/>
      <c r="DE187" s="149"/>
      <c r="DF187" s="149"/>
      <c r="DG187" s="134"/>
      <c r="DH187" s="40"/>
      <c r="DI187" s="74"/>
      <c r="DJ187" s="152"/>
      <c r="DK187" s="152"/>
      <c r="DL187" s="152"/>
      <c r="DM187" s="152"/>
      <c r="DN187" s="152"/>
      <c r="DO187" s="136"/>
      <c r="DP187" s="267" t="str">
        <f t="shared" si="64"/>
        <v/>
      </c>
      <c r="DQ187" s="267" t="str">
        <f t="shared" si="65"/>
        <v/>
      </c>
      <c r="DR187" s="145"/>
      <c r="DS187" s="145"/>
      <c r="DT187" s="253"/>
    </row>
    <row r="188" spans="1:124" s="92" customFormat="1" ht="15.75" customHeight="1" x14ac:dyDescent="0.35">
      <c r="A188" s="118"/>
      <c r="B188" s="46"/>
      <c r="C188" s="243" t="str">
        <f>IF(E188="","",C186+1)</f>
        <v/>
      </c>
      <c r="D188" s="46"/>
      <c r="E188" s="4"/>
      <c r="F188" s="119"/>
      <c r="H188" s="120"/>
      <c r="I188" s="15"/>
      <c r="J188" s="121"/>
      <c r="K188" s="15"/>
      <c r="L188" s="121"/>
      <c r="M188" s="15"/>
      <c r="N188" s="121"/>
      <c r="O188" s="209">
        <f t="shared" si="3"/>
        <v>0</v>
      </c>
      <c r="P188" s="122"/>
      <c r="Q188" s="40"/>
      <c r="R188" s="123"/>
      <c r="S188" s="15"/>
      <c r="T188" s="121"/>
      <c r="U188" s="15"/>
      <c r="V188" s="121"/>
      <c r="W188" s="15"/>
      <c r="X188" s="122"/>
      <c r="Y188" s="40"/>
      <c r="Z188" s="123"/>
      <c r="AA188" s="15"/>
      <c r="AB188" s="121"/>
      <c r="AC188" s="15"/>
      <c r="AD188" s="121"/>
      <c r="AE188" s="15"/>
      <c r="AF188" s="122"/>
      <c r="AG188" s="40"/>
      <c r="AH188" s="123"/>
      <c r="AI188" s="209">
        <f t="shared" si="4"/>
        <v>0</v>
      </c>
      <c r="AJ188" s="121"/>
      <c r="AK188" s="209">
        <f t="shared" si="5"/>
        <v>0</v>
      </c>
      <c r="AL188" s="121"/>
      <c r="AM188" s="209">
        <f>M188-W188+AE188</f>
        <v>0</v>
      </c>
      <c r="AN188" s="122"/>
      <c r="AO188" s="40"/>
      <c r="AP188" s="123"/>
      <c r="AQ188" s="15"/>
      <c r="AR188" s="122"/>
      <c r="AS188" s="40"/>
      <c r="AT188" s="123"/>
      <c r="AU188" s="209">
        <f t="shared" si="53"/>
        <v>0</v>
      </c>
      <c r="AV188" s="121"/>
      <c r="AW188" s="209">
        <f t="shared" si="54"/>
        <v>0</v>
      </c>
      <c r="AX188" s="121"/>
      <c r="AY188" s="209">
        <f t="shared" si="8"/>
        <v>0</v>
      </c>
      <c r="AZ188" s="121"/>
      <c r="BA188" s="209">
        <f>(SUM(AI188,AK188,AM188)-AQ188)</f>
        <v>0</v>
      </c>
      <c r="BB188" s="119"/>
      <c r="BD188" s="120"/>
      <c r="BE188" s="13">
        <v>0</v>
      </c>
      <c r="BF188" s="124"/>
      <c r="BG188" s="13">
        <v>0</v>
      </c>
      <c r="BH188" s="124"/>
      <c r="BI188" s="13">
        <v>0</v>
      </c>
      <c r="BJ188" s="125"/>
      <c r="BK188" s="126"/>
      <c r="BL188" s="127"/>
      <c r="BM188" s="210">
        <f>$BE188*$I188</f>
        <v>0</v>
      </c>
      <c r="BN188" s="124"/>
      <c r="BO188" s="210">
        <f>$BG188*$K188</f>
        <v>0</v>
      </c>
      <c r="BP188" s="124"/>
      <c r="BQ188" s="210">
        <f>$BI188*$M188</f>
        <v>0</v>
      </c>
      <c r="BR188" s="119"/>
      <c r="BS188" s="46"/>
      <c r="BT188" s="120"/>
      <c r="BW188" s="93"/>
      <c r="BX188" s="93"/>
      <c r="BY188" s="93"/>
      <c r="BZ188" s="93"/>
      <c r="CA188" s="178"/>
      <c r="CB188" s="178"/>
      <c r="CD188" s="159"/>
      <c r="CE188" s="46"/>
      <c r="CF188" s="130"/>
      <c r="CG188" s="18"/>
      <c r="CH188" s="18"/>
      <c r="CI188" s="18"/>
      <c r="CJ188" s="18"/>
      <c r="CK188" s="18"/>
      <c r="CL188" s="18"/>
      <c r="CM188" s="18"/>
      <c r="CO188" s="120"/>
      <c r="CP188" s="119"/>
      <c r="CQ188" s="46"/>
      <c r="CR188" s="130"/>
      <c r="CS188" s="209">
        <f t="shared" si="66"/>
        <v>0</v>
      </c>
      <c r="CT188" s="213">
        <f t="shared" si="66"/>
        <v>0</v>
      </c>
      <c r="CU188" s="209">
        <f t="shared" si="67"/>
        <v>0</v>
      </c>
      <c r="CV188" s="213">
        <f t="shared" si="67"/>
        <v>0</v>
      </c>
      <c r="CW188" s="214">
        <f t="shared" si="68"/>
        <v>0</v>
      </c>
      <c r="CX188" s="215">
        <f t="shared" si="68"/>
        <v>0</v>
      </c>
      <c r="CY188" s="141"/>
      <c r="CZ188" s="252"/>
      <c r="DA188" s="133"/>
      <c r="DB188" s="209">
        <f t="shared" si="55"/>
        <v>0</v>
      </c>
      <c r="DC188" s="131"/>
      <c r="DD188" s="209">
        <f t="shared" si="56"/>
        <v>0</v>
      </c>
      <c r="DE188" s="131"/>
      <c r="DF188" s="209">
        <f t="shared" si="57"/>
        <v>0</v>
      </c>
      <c r="DG188" s="134"/>
      <c r="DH188" s="40"/>
      <c r="DI188" s="130"/>
      <c r="DJ188" s="217">
        <f t="shared" si="58"/>
        <v>0</v>
      </c>
      <c r="DK188" s="135"/>
      <c r="DL188" s="217">
        <f t="shared" si="60"/>
        <v>0</v>
      </c>
      <c r="DM188" s="135"/>
      <c r="DN188" s="217">
        <f t="shared" si="59"/>
        <v>0</v>
      </c>
      <c r="DO188" s="136"/>
      <c r="DP188" s="267" t="str">
        <f t="shared" si="64"/>
        <v/>
      </c>
      <c r="DQ188" s="267" t="str">
        <f t="shared" si="65"/>
        <v/>
      </c>
      <c r="DR188" s="126"/>
      <c r="DS188" s="126"/>
      <c r="DT188" s="220">
        <f>SUM(DJ188:DN188)-SUM(BM188:BQ188)</f>
        <v>0</v>
      </c>
    </row>
    <row r="189" spans="1:124" ht="5.15" customHeight="1" x14ac:dyDescent="0.35">
      <c r="A189" s="115"/>
      <c r="B189" s="32"/>
      <c r="C189" s="273"/>
      <c r="D189" s="32"/>
      <c r="E189" s="32"/>
      <c r="F189" s="36"/>
      <c r="H189" s="29"/>
      <c r="I189" s="139"/>
      <c r="J189" s="139"/>
      <c r="K189" s="139"/>
      <c r="L189" s="139"/>
      <c r="M189" s="139"/>
      <c r="N189" s="139"/>
      <c r="O189" s="121"/>
      <c r="P189" s="140"/>
      <c r="Q189" s="141"/>
      <c r="R189" s="142"/>
      <c r="S189" s="139"/>
      <c r="T189" s="139"/>
      <c r="U189" s="139"/>
      <c r="V189" s="139"/>
      <c r="W189" s="139"/>
      <c r="X189" s="140"/>
      <c r="Y189" s="141"/>
      <c r="Z189" s="142"/>
      <c r="AA189" s="139"/>
      <c r="AB189" s="139"/>
      <c r="AC189" s="139"/>
      <c r="AD189" s="139"/>
      <c r="AE189" s="139"/>
      <c r="AF189" s="140"/>
      <c r="AG189" s="141"/>
      <c r="AH189" s="142"/>
      <c r="AI189" s="121"/>
      <c r="AJ189" s="139"/>
      <c r="AK189" s="121"/>
      <c r="AL189" s="139"/>
      <c r="AM189" s="121"/>
      <c r="AN189" s="140"/>
      <c r="AO189" s="141"/>
      <c r="AP189" s="142"/>
      <c r="AQ189" s="139"/>
      <c r="AR189" s="140"/>
      <c r="AS189" s="141"/>
      <c r="AT189" s="142"/>
      <c r="AU189" s="121"/>
      <c r="AV189" s="139"/>
      <c r="AW189" s="121"/>
      <c r="AX189" s="139"/>
      <c r="AY189" s="121"/>
      <c r="AZ189" s="139"/>
      <c r="BA189" s="121"/>
      <c r="BB189" s="36"/>
      <c r="BD189" s="29"/>
      <c r="BE189" s="143"/>
      <c r="BF189" s="143"/>
      <c r="BG189" s="143"/>
      <c r="BH189" s="143"/>
      <c r="BI189" s="143"/>
      <c r="BJ189" s="144"/>
      <c r="BK189" s="145"/>
      <c r="BL189" s="146"/>
      <c r="BM189" s="124"/>
      <c r="BN189" s="143"/>
      <c r="BO189" s="124"/>
      <c r="BP189" s="143"/>
      <c r="BQ189" s="124"/>
      <c r="BR189" s="36"/>
      <c r="BS189" s="32"/>
      <c r="BT189" s="29"/>
      <c r="CD189" s="75"/>
      <c r="CE189" s="32"/>
      <c r="CF189" s="74"/>
      <c r="CO189" s="29"/>
      <c r="CP189" s="36"/>
      <c r="CQ189" s="32"/>
      <c r="CR189" s="74"/>
      <c r="CS189" s="149"/>
      <c r="CT189" s="149"/>
      <c r="CU189" s="149"/>
      <c r="CV189" s="149"/>
      <c r="CW189" s="149"/>
      <c r="CX189" s="134"/>
      <c r="CY189" s="141"/>
      <c r="CZ189" s="252"/>
      <c r="DA189" s="151"/>
      <c r="DB189" s="149"/>
      <c r="DC189" s="149"/>
      <c r="DD189" s="149"/>
      <c r="DE189" s="149"/>
      <c r="DF189" s="149"/>
      <c r="DG189" s="134"/>
      <c r="DH189" s="40"/>
      <c r="DI189" s="74"/>
      <c r="DJ189" s="152"/>
      <c r="DK189" s="152"/>
      <c r="DL189" s="152"/>
      <c r="DM189" s="152"/>
      <c r="DN189" s="152"/>
      <c r="DO189" s="136"/>
      <c r="DP189" s="267" t="str">
        <f t="shared" si="64"/>
        <v/>
      </c>
      <c r="DQ189" s="267" t="str">
        <f t="shared" si="65"/>
        <v/>
      </c>
      <c r="DR189" s="145"/>
      <c r="DS189" s="145"/>
      <c r="DT189" s="253"/>
    </row>
    <row r="190" spans="1:124" s="92" customFormat="1" x14ac:dyDescent="0.35">
      <c r="A190" s="118"/>
      <c r="B190" s="46"/>
      <c r="C190" s="243" t="str">
        <f>IF(E190="","",C188+1)</f>
        <v/>
      </c>
      <c r="D190" s="46"/>
      <c r="E190" s="4"/>
      <c r="F190" s="119"/>
      <c r="H190" s="120"/>
      <c r="I190" s="15"/>
      <c r="J190" s="121"/>
      <c r="K190" s="15"/>
      <c r="L190" s="121"/>
      <c r="M190" s="15"/>
      <c r="N190" s="121"/>
      <c r="O190" s="209">
        <f t="shared" si="3"/>
        <v>0</v>
      </c>
      <c r="P190" s="122"/>
      <c r="Q190" s="40"/>
      <c r="R190" s="123"/>
      <c r="S190" s="15"/>
      <c r="T190" s="121"/>
      <c r="U190" s="15"/>
      <c r="V190" s="121"/>
      <c r="W190" s="15"/>
      <c r="X190" s="122"/>
      <c r="Y190" s="40"/>
      <c r="Z190" s="123"/>
      <c r="AA190" s="15"/>
      <c r="AB190" s="121"/>
      <c r="AC190" s="15"/>
      <c r="AD190" s="121"/>
      <c r="AE190" s="15"/>
      <c r="AF190" s="122"/>
      <c r="AG190" s="40"/>
      <c r="AH190" s="123"/>
      <c r="AI190" s="209">
        <f t="shared" si="4"/>
        <v>0</v>
      </c>
      <c r="AJ190" s="121"/>
      <c r="AK190" s="209">
        <f t="shared" si="5"/>
        <v>0</v>
      </c>
      <c r="AL190" s="121"/>
      <c r="AM190" s="209">
        <f>M190-W190+AE190</f>
        <v>0</v>
      </c>
      <c r="AN190" s="122"/>
      <c r="AO190" s="40"/>
      <c r="AP190" s="123"/>
      <c r="AQ190" s="15"/>
      <c r="AR190" s="122"/>
      <c r="AS190" s="40"/>
      <c r="AT190" s="123"/>
      <c r="AU190" s="209">
        <f t="shared" si="53"/>
        <v>0</v>
      </c>
      <c r="AV190" s="121"/>
      <c r="AW190" s="209">
        <f t="shared" si="54"/>
        <v>0</v>
      </c>
      <c r="AX190" s="121"/>
      <c r="AY190" s="209">
        <f t="shared" si="8"/>
        <v>0</v>
      </c>
      <c r="AZ190" s="121"/>
      <c r="BA190" s="209">
        <f>(SUM(AI190,AK190,AM190)-AQ190)</f>
        <v>0</v>
      </c>
      <c r="BB190" s="119"/>
      <c r="BD190" s="120"/>
      <c r="BE190" s="13">
        <v>0</v>
      </c>
      <c r="BF190" s="124"/>
      <c r="BG190" s="13">
        <v>0</v>
      </c>
      <c r="BH190" s="124"/>
      <c r="BI190" s="13">
        <v>0</v>
      </c>
      <c r="BJ190" s="125"/>
      <c r="BK190" s="126"/>
      <c r="BL190" s="127"/>
      <c r="BM190" s="210">
        <f>$BE190*$I190</f>
        <v>0</v>
      </c>
      <c r="BN190" s="124"/>
      <c r="BO190" s="210">
        <f>$BG190*$K190</f>
        <v>0</v>
      </c>
      <c r="BP190" s="124"/>
      <c r="BQ190" s="210">
        <f>$BI190*$M190</f>
        <v>0</v>
      </c>
      <c r="BR190" s="119"/>
      <c r="BS190" s="46"/>
      <c r="BT190" s="120"/>
      <c r="CD190" s="159"/>
      <c r="CE190" s="46"/>
      <c r="CF190" s="130"/>
      <c r="CG190" s="18"/>
      <c r="CH190" s="18"/>
      <c r="CI190" s="18"/>
      <c r="CJ190" s="18"/>
      <c r="CK190" s="18"/>
      <c r="CL190" s="18"/>
      <c r="CM190" s="18"/>
      <c r="CO190" s="120"/>
      <c r="CP190" s="119"/>
      <c r="CQ190" s="46"/>
      <c r="CR190" s="130"/>
      <c r="CS190" s="209">
        <f t="shared" si="66"/>
        <v>0</v>
      </c>
      <c r="CT190" s="213">
        <f t="shared" si="66"/>
        <v>0</v>
      </c>
      <c r="CU190" s="209">
        <f t="shared" si="67"/>
        <v>0</v>
      </c>
      <c r="CV190" s="213">
        <f t="shared" si="67"/>
        <v>0</v>
      </c>
      <c r="CW190" s="214">
        <f t="shared" si="68"/>
        <v>0</v>
      </c>
      <c r="CX190" s="215">
        <f t="shared" si="68"/>
        <v>0</v>
      </c>
      <c r="CY190" s="141"/>
      <c r="CZ190" s="252"/>
      <c r="DA190" s="133"/>
      <c r="DB190" s="209">
        <f t="shared" si="55"/>
        <v>0</v>
      </c>
      <c r="DC190" s="131"/>
      <c r="DD190" s="209">
        <f t="shared" si="56"/>
        <v>0</v>
      </c>
      <c r="DE190" s="131"/>
      <c r="DF190" s="209">
        <f t="shared" si="57"/>
        <v>0</v>
      </c>
      <c r="DG190" s="134"/>
      <c r="DH190" s="40"/>
      <c r="DI190" s="130"/>
      <c r="DJ190" s="217">
        <f t="shared" si="58"/>
        <v>0</v>
      </c>
      <c r="DK190" s="135"/>
      <c r="DL190" s="217">
        <f t="shared" si="60"/>
        <v>0</v>
      </c>
      <c r="DM190" s="135"/>
      <c r="DN190" s="217">
        <f t="shared" si="59"/>
        <v>0</v>
      </c>
      <c r="DO190" s="136"/>
      <c r="DP190" s="267" t="str">
        <f t="shared" si="64"/>
        <v/>
      </c>
      <c r="DQ190" s="267" t="str">
        <f t="shared" si="65"/>
        <v/>
      </c>
      <c r="DR190" s="126"/>
      <c r="DS190" s="126"/>
      <c r="DT190" s="220">
        <f>SUM(DJ190:DN190)-SUM(BM190:BQ190)</f>
        <v>0</v>
      </c>
    </row>
    <row r="191" spans="1:124" ht="5.15" customHeight="1" x14ac:dyDescent="0.35">
      <c r="A191" s="115"/>
      <c r="B191" s="32"/>
      <c r="C191" s="273"/>
      <c r="D191" s="32"/>
      <c r="E191" s="32"/>
      <c r="F191" s="36"/>
      <c r="H191" s="29"/>
      <c r="I191" s="139"/>
      <c r="J191" s="139"/>
      <c r="K191" s="139"/>
      <c r="L191" s="139"/>
      <c r="M191" s="139"/>
      <c r="N191" s="139"/>
      <c r="O191" s="121"/>
      <c r="P191" s="140"/>
      <c r="Q191" s="141"/>
      <c r="R191" s="142"/>
      <c r="S191" s="139"/>
      <c r="T191" s="139"/>
      <c r="U191" s="139"/>
      <c r="V191" s="139"/>
      <c r="W191" s="139"/>
      <c r="X191" s="140"/>
      <c r="Y191" s="141"/>
      <c r="Z191" s="142"/>
      <c r="AA191" s="139"/>
      <c r="AB191" s="139"/>
      <c r="AC191" s="139"/>
      <c r="AD191" s="139"/>
      <c r="AE191" s="139"/>
      <c r="AF191" s="140"/>
      <c r="AG191" s="141"/>
      <c r="AH191" s="142"/>
      <c r="AI191" s="121"/>
      <c r="AJ191" s="139"/>
      <c r="AK191" s="121"/>
      <c r="AL191" s="139"/>
      <c r="AM191" s="121"/>
      <c r="AN191" s="140"/>
      <c r="AO191" s="141"/>
      <c r="AP191" s="142"/>
      <c r="AQ191" s="139"/>
      <c r="AR191" s="140"/>
      <c r="AS191" s="141"/>
      <c r="AT191" s="142"/>
      <c r="AU191" s="121"/>
      <c r="AV191" s="139"/>
      <c r="AW191" s="121"/>
      <c r="AX191" s="139"/>
      <c r="AY191" s="121"/>
      <c r="AZ191" s="139"/>
      <c r="BA191" s="121"/>
      <c r="BB191" s="36"/>
      <c r="BD191" s="29"/>
      <c r="BE191" s="143"/>
      <c r="BF191" s="143"/>
      <c r="BG191" s="143"/>
      <c r="BH191" s="143"/>
      <c r="BI191" s="143"/>
      <c r="BJ191" s="144"/>
      <c r="BK191" s="145"/>
      <c r="BL191" s="146"/>
      <c r="BM191" s="124"/>
      <c r="BN191" s="143"/>
      <c r="BO191" s="124"/>
      <c r="BP191" s="143"/>
      <c r="BQ191" s="124"/>
      <c r="BR191" s="36"/>
      <c r="BS191" s="32"/>
      <c r="BT191" s="29"/>
      <c r="CD191" s="75"/>
      <c r="CE191" s="32"/>
      <c r="CF191" s="74"/>
      <c r="CO191" s="29"/>
      <c r="CP191" s="36"/>
      <c r="CQ191" s="32"/>
      <c r="CR191" s="74"/>
      <c r="CS191" s="149"/>
      <c r="CT191" s="149"/>
      <c r="CU191" s="149"/>
      <c r="CV191" s="149"/>
      <c r="CW191" s="149"/>
      <c r="CX191" s="134"/>
      <c r="CY191" s="141"/>
      <c r="CZ191" s="252"/>
      <c r="DA191" s="151"/>
      <c r="DB191" s="149"/>
      <c r="DC191" s="149"/>
      <c r="DD191" s="149"/>
      <c r="DE191" s="149"/>
      <c r="DF191" s="149"/>
      <c r="DG191" s="134"/>
      <c r="DH191" s="40"/>
      <c r="DI191" s="74"/>
      <c r="DJ191" s="152"/>
      <c r="DK191" s="152"/>
      <c r="DL191" s="152"/>
      <c r="DM191" s="152"/>
      <c r="DN191" s="152"/>
      <c r="DO191" s="136"/>
      <c r="DP191" s="267" t="str">
        <f t="shared" si="64"/>
        <v/>
      </c>
      <c r="DQ191" s="267" t="str">
        <f t="shared" si="65"/>
        <v/>
      </c>
      <c r="DR191" s="145"/>
      <c r="DS191" s="145"/>
      <c r="DT191" s="253"/>
    </row>
    <row r="192" spans="1:124" s="92" customFormat="1" x14ac:dyDescent="0.35">
      <c r="A192" s="118"/>
      <c r="B192" s="46"/>
      <c r="C192" s="243" t="str">
        <f>IF(E192="","",C190+1)</f>
        <v/>
      </c>
      <c r="D192" s="46"/>
      <c r="E192" s="4"/>
      <c r="F192" s="119"/>
      <c r="H192" s="120"/>
      <c r="I192" s="15"/>
      <c r="J192" s="121"/>
      <c r="K192" s="15"/>
      <c r="L192" s="121"/>
      <c r="M192" s="15"/>
      <c r="N192" s="121"/>
      <c r="O192" s="209">
        <f t="shared" si="3"/>
        <v>0</v>
      </c>
      <c r="P192" s="122"/>
      <c r="Q192" s="40"/>
      <c r="R192" s="123"/>
      <c r="S192" s="15"/>
      <c r="T192" s="121"/>
      <c r="U192" s="15"/>
      <c r="V192" s="121"/>
      <c r="W192" s="15"/>
      <c r="X192" s="122"/>
      <c r="Y192" s="40"/>
      <c r="Z192" s="123"/>
      <c r="AA192" s="15"/>
      <c r="AB192" s="121"/>
      <c r="AC192" s="15"/>
      <c r="AD192" s="121"/>
      <c r="AE192" s="15"/>
      <c r="AF192" s="122"/>
      <c r="AG192" s="40"/>
      <c r="AH192" s="123"/>
      <c r="AI192" s="209">
        <f t="shared" si="4"/>
        <v>0</v>
      </c>
      <c r="AJ192" s="121"/>
      <c r="AK192" s="209">
        <f t="shared" si="5"/>
        <v>0</v>
      </c>
      <c r="AL192" s="121"/>
      <c r="AM192" s="209">
        <f>M192-W192+AE192</f>
        <v>0</v>
      </c>
      <c r="AN192" s="122"/>
      <c r="AO192" s="40"/>
      <c r="AP192" s="123"/>
      <c r="AQ192" s="15"/>
      <c r="AR192" s="122"/>
      <c r="AS192" s="40"/>
      <c r="AT192" s="123"/>
      <c r="AU192" s="209">
        <f t="shared" si="53"/>
        <v>0</v>
      </c>
      <c r="AV192" s="121"/>
      <c r="AW192" s="209">
        <f t="shared" si="54"/>
        <v>0</v>
      </c>
      <c r="AX192" s="121"/>
      <c r="AY192" s="209">
        <f t="shared" si="8"/>
        <v>0</v>
      </c>
      <c r="AZ192" s="121"/>
      <c r="BA192" s="209">
        <f>(SUM(AI192,AK192,AM192)-AQ192)</f>
        <v>0</v>
      </c>
      <c r="BB192" s="119"/>
      <c r="BD192" s="120"/>
      <c r="BE192" s="13">
        <v>0</v>
      </c>
      <c r="BF192" s="124"/>
      <c r="BG192" s="13">
        <v>0</v>
      </c>
      <c r="BH192" s="124"/>
      <c r="BI192" s="13">
        <v>0</v>
      </c>
      <c r="BJ192" s="125"/>
      <c r="BK192" s="126"/>
      <c r="BL192" s="127"/>
      <c r="BM192" s="210">
        <f>$BE192*$I192</f>
        <v>0</v>
      </c>
      <c r="BN192" s="124"/>
      <c r="BO192" s="210">
        <f>$BG192*$K192</f>
        <v>0</v>
      </c>
      <c r="BP192" s="124"/>
      <c r="BQ192" s="210">
        <f>$BI192*$M192</f>
        <v>0</v>
      </c>
      <c r="BR192" s="119"/>
      <c r="BS192" s="46"/>
      <c r="BT192" s="120"/>
      <c r="CD192" s="159"/>
      <c r="CE192" s="46"/>
      <c r="CF192" s="130"/>
      <c r="CG192" s="18"/>
      <c r="CH192" s="18"/>
      <c r="CI192" s="18"/>
      <c r="CJ192" s="18"/>
      <c r="CK192" s="18"/>
      <c r="CL192" s="18"/>
      <c r="CM192" s="18"/>
      <c r="CO192" s="120"/>
      <c r="CP192" s="119"/>
      <c r="CQ192" s="46"/>
      <c r="CR192" s="130"/>
      <c r="CS192" s="209">
        <f t="shared" si="66"/>
        <v>0</v>
      </c>
      <c r="CT192" s="213">
        <f t="shared" si="66"/>
        <v>0</v>
      </c>
      <c r="CU192" s="209">
        <f t="shared" si="67"/>
        <v>0</v>
      </c>
      <c r="CV192" s="213">
        <f t="shared" si="67"/>
        <v>0</v>
      </c>
      <c r="CW192" s="214">
        <f t="shared" si="68"/>
        <v>0</v>
      </c>
      <c r="CX192" s="215">
        <f t="shared" si="68"/>
        <v>0</v>
      </c>
      <c r="CY192" s="141"/>
      <c r="CZ192" s="252"/>
      <c r="DA192" s="133"/>
      <c r="DB192" s="209">
        <f t="shared" si="55"/>
        <v>0</v>
      </c>
      <c r="DC192" s="131"/>
      <c r="DD192" s="209">
        <f t="shared" si="56"/>
        <v>0</v>
      </c>
      <c r="DE192" s="131"/>
      <c r="DF192" s="209">
        <f t="shared" si="57"/>
        <v>0</v>
      </c>
      <c r="DG192" s="134"/>
      <c r="DH192" s="40"/>
      <c r="DI192" s="130"/>
      <c r="DJ192" s="217">
        <f t="shared" si="58"/>
        <v>0</v>
      </c>
      <c r="DK192" s="135"/>
      <c r="DL192" s="217">
        <f t="shared" si="60"/>
        <v>0</v>
      </c>
      <c r="DM192" s="135"/>
      <c r="DN192" s="217">
        <f t="shared" si="59"/>
        <v>0</v>
      </c>
      <c r="DO192" s="136"/>
      <c r="DP192" s="267" t="str">
        <f t="shared" si="64"/>
        <v/>
      </c>
      <c r="DQ192" s="267" t="str">
        <f t="shared" si="65"/>
        <v/>
      </c>
      <c r="DR192" s="126"/>
      <c r="DS192" s="126"/>
      <c r="DT192" s="220">
        <f>SUM(DJ192:DN192)-SUM(BM192:BQ192)</f>
        <v>0</v>
      </c>
    </row>
    <row r="193" spans="1:124" ht="5.15" customHeight="1" x14ac:dyDescent="0.35">
      <c r="A193" s="115"/>
      <c r="B193" s="32"/>
      <c r="C193" s="273"/>
      <c r="D193" s="32"/>
      <c r="E193" s="32"/>
      <c r="F193" s="36"/>
      <c r="H193" s="29"/>
      <c r="I193" s="139"/>
      <c r="J193" s="139"/>
      <c r="K193" s="139"/>
      <c r="L193" s="139"/>
      <c r="M193" s="139"/>
      <c r="N193" s="139"/>
      <c r="O193" s="121"/>
      <c r="P193" s="140"/>
      <c r="Q193" s="141"/>
      <c r="R193" s="142"/>
      <c r="S193" s="139"/>
      <c r="T193" s="139"/>
      <c r="U193" s="139"/>
      <c r="V193" s="139"/>
      <c r="W193" s="139"/>
      <c r="X193" s="140"/>
      <c r="Y193" s="141"/>
      <c r="Z193" s="142"/>
      <c r="AA193" s="139"/>
      <c r="AB193" s="139"/>
      <c r="AC193" s="139"/>
      <c r="AD193" s="139"/>
      <c r="AE193" s="139"/>
      <c r="AF193" s="140"/>
      <c r="AG193" s="141"/>
      <c r="AH193" s="142"/>
      <c r="AI193" s="121"/>
      <c r="AJ193" s="139"/>
      <c r="AK193" s="121"/>
      <c r="AL193" s="139"/>
      <c r="AM193" s="121"/>
      <c r="AN193" s="140"/>
      <c r="AO193" s="141"/>
      <c r="AP193" s="142"/>
      <c r="AQ193" s="139"/>
      <c r="AR193" s="140"/>
      <c r="AS193" s="141"/>
      <c r="AT193" s="142"/>
      <c r="AU193" s="121"/>
      <c r="AV193" s="139"/>
      <c r="AW193" s="121"/>
      <c r="AX193" s="139"/>
      <c r="AY193" s="121"/>
      <c r="AZ193" s="139"/>
      <c r="BA193" s="121"/>
      <c r="BB193" s="36"/>
      <c r="BD193" s="29"/>
      <c r="BE193" s="143"/>
      <c r="BF193" s="143"/>
      <c r="BG193" s="143"/>
      <c r="BH193" s="143"/>
      <c r="BI193" s="143"/>
      <c r="BJ193" s="144"/>
      <c r="BK193" s="145"/>
      <c r="BL193" s="146"/>
      <c r="BM193" s="124"/>
      <c r="BN193" s="143"/>
      <c r="BO193" s="124"/>
      <c r="BP193" s="143"/>
      <c r="BQ193" s="124"/>
      <c r="BR193" s="36"/>
      <c r="BS193" s="32"/>
      <c r="BT193" s="29"/>
      <c r="CD193" s="75"/>
      <c r="CE193" s="32"/>
      <c r="CF193" s="74"/>
      <c r="CO193" s="29"/>
      <c r="CP193" s="36"/>
      <c r="CQ193" s="32"/>
      <c r="CR193" s="74"/>
      <c r="CS193" s="149"/>
      <c r="CT193" s="149"/>
      <c r="CU193" s="149"/>
      <c r="CV193" s="149"/>
      <c r="CW193" s="149"/>
      <c r="CX193" s="134"/>
      <c r="CY193" s="141"/>
      <c r="CZ193" s="252"/>
      <c r="DA193" s="151"/>
      <c r="DB193" s="149"/>
      <c r="DC193" s="149"/>
      <c r="DD193" s="149"/>
      <c r="DE193" s="149"/>
      <c r="DF193" s="149"/>
      <c r="DG193" s="134"/>
      <c r="DH193" s="40"/>
      <c r="DI193" s="74"/>
      <c r="DJ193" s="152"/>
      <c r="DK193" s="152"/>
      <c r="DL193" s="152"/>
      <c r="DM193" s="152"/>
      <c r="DN193" s="152"/>
      <c r="DO193" s="136"/>
      <c r="DP193" s="267" t="str">
        <f t="shared" si="64"/>
        <v/>
      </c>
      <c r="DQ193" s="267" t="str">
        <f t="shared" si="65"/>
        <v/>
      </c>
      <c r="DR193" s="145"/>
      <c r="DS193" s="145"/>
      <c r="DT193" s="253"/>
    </row>
    <row r="194" spans="1:124" s="92" customFormat="1" x14ac:dyDescent="0.35">
      <c r="A194" s="118"/>
      <c r="B194" s="46"/>
      <c r="C194" s="243" t="str">
        <f>IF(E194="","",C192+1)</f>
        <v/>
      </c>
      <c r="D194" s="46"/>
      <c r="E194" s="4"/>
      <c r="F194" s="119"/>
      <c r="H194" s="120"/>
      <c r="I194" s="15"/>
      <c r="J194" s="121"/>
      <c r="K194" s="15"/>
      <c r="L194" s="121"/>
      <c r="M194" s="15"/>
      <c r="N194" s="121"/>
      <c r="O194" s="209">
        <f t="shared" si="3"/>
        <v>0</v>
      </c>
      <c r="P194" s="122"/>
      <c r="Q194" s="40"/>
      <c r="R194" s="123"/>
      <c r="S194" s="15"/>
      <c r="T194" s="121"/>
      <c r="U194" s="15"/>
      <c r="V194" s="121"/>
      <c r="W194" s="15"/>
      <c r="X194" s="122"/>
      <c r="Y194" s="40"/>
      <c r="Z194" s="123"/>
      <c r="AA194" s="15"/>
      <c r="AB194" s="121"/>
      <c r="AC194" s="15"/>
      <c r="AD194" s="121"/>
      <c r="AE194" s="15"/>
      <c r="AF194" s="122"/>
      <c r="AG194" s="40"/>
      <c r="AH194" s="123"/>
      <c r="AI194" s="209">
        <f t="shared" si="4"/>
        <v>0</v>
      </c>
      <c r="AJ194" s="121"/>
      <c r="AK194" s="209">
        <f t="shared" si="5"/>
        <v>0</v>
      </c>
      <c r="AL194" s="121"/>
      <c r="AM194" s="209">
        <f>M194-W194+AE194</f>
        <v>0</v>
      </c>
      <c r="AN194" s="122"/>
      <c r="AO194" s="40"/>
      <c r="AP194" s="123"/>
      <c r="AQ194" s="15"/>
      <c r="AR194" s="122"/>
      <c r="AS194" s="40"/>
      <c r="AT194" s="123"/>
      <c r="AU194" s="209">
        <f t="shared" si="53"/>
        <v>0</v>
      </c>
      <c r="AV194" s="121"/>
      <c r="AW194" s="209">
        <f t="shared" si="54"/>
        <v>0</v>
      </c>
      <c r="AX194" s="121"/>
      <c r="AY194" s="209">
        <f t="shared" si="8"/>
        <v>0</v>
      </c>
      <c r="AZ194" s="121"/>
      <c r="BA194" s="209">
        <f>(SUM(AI194,AK194,AM194)-AQ194)</f>
        <v>0</v>
      </c>
      <c r="BB194" s="119"/>
      <c r="BD194" s="120"/>
      <c r="BE194" s="13">
        <v>0</v>
      </c>
      <c r="BF194" s="124"/>
      <c r="BG194" s="13">
        <v>0</v>
      </c>
      <c r="BH194" s="124"/>
      <c r="BI194" s="13">
        <v>0</v>
      </c>
      <c r="BJ194" s="125"/>
      <c r="BK194" s="126"/>
      <c r="BL194" s="127"/>
      <c r="BM194" s="210">
        <f>$BE194*$I194</f>
        <v>0</v>
      </c>
      <c r="BN194" s="124"/>
      <c r="BO194" s="210">
        <f>$BG194*$K194</f>
        <v>0</v>
      </c>
      <c r="BP194" s="124"/>
      <c r="BQ194" s="210">
        <f>$BI194*$M194</f>
        <v>0</v>
      </c>
      <c r="BR194" s="119"/>
      <c r="BS194" s="46"/>
      <c r="BT194" s="120"/>
      <c r="CD194" s="159"/>
      <c r="CE194" s="46"/>
      <c r="CF194" s="130"/>
      <c r="CG194" s="18"/>
      <c r="CH194" s="18"/>
      <c r="CI194" s="18"/>
      <c r="CJ194" s="18"/>
      <c r="CK194" s="18"/>
      <c r="CL194" s="18"/>
      <c r="CM194" s="18"/>
      <c r="CO194" s="120"/>
      <c r="CP194" s="119"/>
      <c r="CQ194" s="46"/>
      <c r="CR194" s="130"/>
      <c r="CS194" s="209">
        <f t="shared" si="66"/>
        <v>0</v>
      </c>
      <c r="CT194" s="213">
        <f t="shared" si="66"/>
        <v>0</v>
      </c>
      <c r="CU194" s="209">
        <f t="shared" si="67"/>
        <v>0</v>
      </c>
      <c r="CV194" s="213">
        <f t="shared" si="67"/>
        <v>0</v>
      </c>
      <c r="CW194" s="214">
        <f t="shared" si="68"/>
        <v>0</v>
      </c>
      <c r="CX194" s="215">
        <f t="shared" si="68"/>
        <v>0</v>
      </c>
      <c r="CY194" s="141"/>
      <c r="CZ194" s="252"/>
      <c r="DA194" s="133"/>
      <c r="DB194" s="209">
        <f t="shared" si="55"/>
        <v>0</v>
      </c>
      <c r="DC194" s="131"/>
      <c r="DD194" s="209">
        <f t="shared" si="56"/>
        <v>0</v>
      </c>
      <c r="DE194" s="131"/>
      <c r="DF194" s="209">
        <f t="shared" si="57"/>
        <v>0</v>
      </c>
      <c r="DG194" s="134"/>
      <c r="DH194" s="40"/>
      <c r="DI194" s="130"/>
      <c r="DJ194" s="217">
        <f t="shared" si="58"/>
        <v>0</v>
      </c>
      <c r="DK194" s="135"/>
      <c r="DL194" s="217">
        <f t="shared" si="60"/>
        <v>0</v>
      </c>
      <c r="DM194" s="135"/>
      <c r="DN194" s="217">
        <f t="shared" si="59"/>
        <v>0</v>
      </c>
      <c r="DO194" s="136"/>
      <c r="DP194" s="267" t="str">
        <f t="shared" si="64"/>
        <v/>
      </c>
      <c r="DQ194" s="267" t="str">
        <f t="shared" si="65"/>
        <v/>
      </c>
      <c r="DR194" s="126"/>
      <c r="DS194" s="126"/>
      <c r="DT194" s="220">
        <f>SUM(DJ194:DN194)-SUM(BM194:BQ194)</f>
        <v>0</v>
      </c>
    </row>
    <row r="195" spans="1:124" ht="5.15" customHeight="1" x14ac:dyDescent="0.35">
      <c r="A195" s="115"/>
      <c r="B195" s="32"/>
      <c r="C195" s="273"/>
      <c r="D195" s="32"/>
      <c r="E195" s="32"/>
      <c r="F195" s="36"/>
      <c r="H195" s="29"/>
      <c r="I195" s="139"/>
      <c r="J195" s="139"/>
      <c r="K195" s="139"/>
      <c r="L195" s="139"/>
      <c r="M195" s="139"/>
      <c r="N195" s="139"/>
      <c r="O195" s="121"/>
      <c r="P195" s="140"/>
      <c r="Q195" s="141"/>
      <c r="R195" s="142"/>
      <c r="S195" s="139"/>
      <c r="T195" s="139"/>
      <c r="U195" s="139"/>
      <c r="V195" s="139"/>
      <c r="W195" s="139"/>
      <c r="X195" s="140"/>
      <c r="Y195" s="141"/>
      <c r="Z195" s="142"/>
      <c r="AA195" s="139"/>
      <c r="AB195" s="139"/>
      <c r="AC195" s="139"/>
      <c r="AD195" s="139"/>
      <c r="AE195" s="139"/>
      <c r="AF195" s="140"/>
      <c r="AG195" s="141"/>
      <c r="AH195" s="142"/>
      <c r="AI195" s="121"/>
      <c r="AJ195" s="139"/>
      <c r="AK195" s="121"/>
      <c r="AL195" s="139"/>
      <c r="AM195" s="121"/>
      <c r="AN195" s="140"/>
      <c r="AO195" s="141"/>
      <c r="AP195" s="142"/>
      <c r="AQ195" s="139"/>
      <c r="AR195" s="140"/>
      <c r="AS195" s="141"/>
      <c r="AT195" s="142"/>
      <c r="AU195" s="121"/>
      <c r="AV195" s="139"/>
      <c r="AW195" s="121"/>
      <c r="AX195" s="139"/>
      <c r="AY195" s="121"/>
      <c r="AZ195" s="139"/>
      <c r="BA195" s="121"/>
      <c r="BB195" s="36"/>
      <c r="BD195" s="29"/>
      <c r="BE195" s="143"/>
      <c r="BF195" s="143"/>
      <c r="BG195" s="143"/>
      <c r="BH195" s="143"/>
      <c r="BI195" s="143"/>
      <c r="BJ195" s="144"/>
      <c r="BK195" s="145"/>
      <c r="BL195" s="146"/>
      <c r="BM195" s="124"/>
      <c r="BN195" s="143"/>
      <c r="BO195" s="124"/>
      <c r="BP195" s="143"/>
      <c r="BQ195" s="124"/>
      <c r="BR195" s="36"/>
      <c r="BS195" s="32"/>
      <c r="BT195" s="29"/>
      <c r="CD195" s="75"/>
      <c r="CE195" s="32"/>
      <c r="CF195" s="74"/>
      <c r="CO195" s="29"/>
      <c r="CP195" s="36"/>
      <c r="CQ195" s="32"/>
      <c r="CR195" s="74"/>
      <c r="CS195" s="149"/>
      <c r="CT195" s="149"/>
      <c r="CU195" s="149"/>
      <c r="CV195" s="149"/>
      <c r="CW195" s="149"/>
      <c r="CX195" s="134"/>
      <c r="CY195" s="141"/>
      <c r="CZ195" s="252"/>
      <c r="DA195" s="151"/>
      <c r="DB195" s="149"/>
      <c r="DC195" s="149"/>
      <c r="DD195" s="149"/>
      <c r="DE195" s="149"/>
      <c r="DF195" s="149"/>
      <c r="DG195" s="134"/>
      <c r="DH195" s="40"/>
      <c r="DI195" s="74"/>
      <c r="DJ195" s="152"/>
      <c r="DK195" s="152"/>
      <c r="DL195" s="152"/>
      <c r="DM195" s="152"/>
      <c r="DN195" s="152"/>
      <c r="DO195" s="136"/>
      <c r="DP195" s="267" t="str">
        <f t="shared" si="64"/>
        <v/>
      </c>
      <c r="DQ195" s="267" t="str">
        <f t="shared" si="65"/>
        <v/>
      </c>
      <c r="DR195" s="145"/>
      <c r="DS195" s="145"/>
      <c r="DT195" s="253"/>
    </row>
    <row r="196" spans="1:124" s="92" customFormat="1" x14ac:dyDescent="0.35">
      <c r="A196" s="118"/>
      <c r="B196" s="46"/>
      <c r="C196" s="243" t="str">
        <f>IF(E196="","",C194+1)</f>
        <v/>
      </c>
      <c r="D196" s="46"/>
      <c r="E196" s="4"/>
      <c r="F196" s="119"/>
      <c r="H196" s="120"/>
      <c r="I196" s="15"/>
      <c r="J196" s="121"/>
      <c r="K196" s="15"/>
      <c r="L196" s="121"/>
      <c r="M196" s="15"/>
      <c r="N196" s="121"/>
      <c r="O196" s="209">
        <f t="shared" si="3"/>
        <v>0</v>
      </c>
      <c r="P196" s="122"/>
      <c r="Q196" s="40"/>
      <c r="R196" s="123"/>
      <c r="S196" s="15"/>
      <c r="T196" s="121"/>
      <c r="U196" s="15"/>
      <c r="V196" s="121"/>
      <c r="W196" s="15"/>
      <c r="X196" s="122"/>
      <c r="Y196" s="40"/>
      <c r="Z196" s="123"/>
      <c r="AA196" s="15"/>
      <c r="AB196" s="121"/>
      <c r="AC196" s="15"/>
      <c r="AD196" s="121"/>
      <c r="AE196" s="15"/>
      <c r="AF196" s="122"/>
      <c r="AG196" s="40"/>
      <c r="AH196" s="123"/>
      <c r="AI196" s="209">
        <f t="shared" si="4"/>
        <v>0</v>
      </c>
      <c r="AJ196" s="121"/>
      <c r="AK196" s="209">
        <f t="shared" si="5"/>
        <v>0</v>
      </c>
      <c r="AL196" s="121"/>
      <c r="AM196" s="209">
        <f>M196-W196+AE196</f>
        <v>0</v>
      </c>
      <c r="AN196" s="122"/>
      <c r="AO196" s="40"/>
      <c r="AP196" s="123"/>
      <c r="AQ196" s="15"/>
      <c r="AR196" s="122"/>
      <c r="AS196" s="40"/>
      <c r="AT196" s="123"/>
      <c r="AU196" s="209">
        <f t="shared" si="53"/>
        <v>0</v>
      </c>
      <c r="AV196" s="121"/>
      <c r="AW196" s="209">
        <f t="shared" si="54"/>
        <v>0</v>
      </c>
      <c r="AX196" s="121"/>
      <c r="AY196" s="209">
        <f t="shared" si="8"/>
        <v>0</v>
      </c>
      <c r="AZ196" s="121"/>
      <c r="BA196" s="209">
        <f>(SUM(AI196,AK196,AM196)-AQ196)</f>
        <v>0</v>
      </c>
      <c r="BB196" s="119"/>
      <c r="BD196" s="120"/>
      <c r="BE196" s="13">
        <v>0</v>
      </c>
      <c r="BF196" s="124"/>
      <c r="BG196" s="13">
        <v>0</v>
      </c>
      <c r="BH196" s="124"/>
      <c r="BI196" s="13">
        <v>0</v>
      </c>
      <c r="BJ196" s="125"/>
      <c r="BK196" s="126"/>
      <c r="BL196" s="127"/>
      <c r="BM196" s="210">
        <f>$BE196*$I196</f>
        <v>0</v>
      </c>
      <c r="BN196" s="124"/>
      <c r="BO196" s="210">
        <f>$BG196*$K196</f>
        <v>0</v>
      </c>
      <c r="BP196" s="124"/>
      <c r="BQ196" s="210">
        <f>$BI196*$M196</f>
        <v>0</v>
      </c>
      <c r="BR196" s="119"/>
      <c r="BS196" s="46"/>
      <c r="BT196" s="120"/>
      <c r="CD196" s="159"/>
      <c r="CE196" s="46"/>
      <c r="CF196" s="130"/>
      <c r="CG196" s="18"/>
      <c r="CH196" s="18"/>
      <c r="CI196" s="18"/>
      <c r="CJ196" s="18"/>
      <c r="CK196" s="18"/>
      <c r="CL196" s="18"/>
      <c r="CM196" s="18"/>
      <c r="CO196" s="120"/>
      <c r="CP196" s="119"/>
      <c r="CQ196" s="46"/>
      <c r="CR196" s="130"/>
      <c r="CS196" s="209">
        <f t="shared" si="66"/>
        <v>0</v>
      </c>
      <c r="CT196" s="213">
        <f t="shared" si="66"/>
        <v>0</v>
      </c>
      <c r="CU196" s="209">
        <f t="shared" si="67"/>
        <v>0</v>
      </c>
      <c r="CV196" s="213">
        <f t="shared" si="67"/>
        <v>0</v>
      </c>
      <c r="CW196" s="214">
        <f t="shared" si="68"/>
        <v>0</v>
      </c>
      <c r="CX196" s="215">
        <f t="shared" si="68"/>
        <v>0</v>
      </c>
      <c r="CY196" s="141"/>
      <c r="CZ196" s="252"/>
      <c r="DA196" s="133"/>
      <c r="DB196" s="209">
        <f t="shared" si="55"/>
        <v>0</v>
      </c>
      <c r="DC196" s="131"/>
      <c r="DD196" s="209">
        <f t="shared" si="56"/>
        <v>0</v>
      </c>
      <c r="DE196" s="131"/>
      <c r="DF196" s="209">
        <f t="shared" si="57"/>
        <v>0</v>
      </c>
      <c r="DG196" s="134"/>
      <c r="DH196" s="40"/>
      <c r="DI196" s="130"/>
      <c r="DJ196" s="217">
        <f t="shared" si="58"/>
        <v>0</v>
      </c>
      <c r="DK196" s="135"/>
      <c r="DL196" s="217">
        <f t="shared" si="60"/>
        <v>0</v>
      </c>
      <c r="DM196" s="135"/>
      <c r="DN196" s="217">
        <f t="shared" si="59"/>
        <v>0</v>
      </c>
      <c r="DO196" s="136"/>
      <c r="DP196" s="267" t="str">
        <f t="shared" si="64"/>
        <v/>
      </c>
      <c r="DQ196" s="267" t="str">
        <f t="shared" si="65"/>
        <v/>
      </c>
      <c r="DR196" s="126"/>
      <c r="DS196" s="126"/>
      <c r="DT196" s="220">
        <f>SUM(DJ196:DN196)-SUM(BM196:BQ196)</f>
        <v>0</v>
      </c>
    </row>
    <row r="197" spans="1:124" ht="5.15" customHeight="1" x14ac:dyDescent="0.35">
      <c r="A197" s="115"/>
      <c r="B197" s="32"/>
      <c r="C197" s="273"/>
      <c r="D197" s="32"/>
      <c r="E197" s="32"/>
      <c r="F197" s="36"/>
      <c r="H197" s="29"/>
      <c r="I197" s="139"/>
      <c r="J197" s="139"/>
      <c r="K197" s="139"/>
      <c r="L197" s="139"/>
      <c r="M197" s="139"/>
      <c r="N197" s="139"/>
      <c r="O197" s="121"/>
      <c r="P197" s="140"/>
      <c r="Q197" s="141"/>
      <c r="R197" s="142"/>
      <c r="S197" s="139"/>
      <c r="T197" s="139"/>
      <c r="U197" s="139"/>
      <c r="V197" s="139"/>
      <c r="W197" s="139"/>
      <c r="X197" s="140"/>
      <c r="Y197" s="141"/>
      <c r="Z197" s="142"/>
      <c r="AA197" s="139"/>
      <c r="AB197" s="139"/>
      <c r="AC197" s="139"/>
      <c r="AD197" s="139"/>
      <c r="AE197" s="139"/>
      <c r="AF197" s="140"/>
      <c r="AG197" s="141"/>
      <c r="AH197" s="142"/>
      <c r="AI197" s="121"/>
      <c r="AJ197" s="139"/>
      <c r="AK197" s="121"/>
      <c r="AL197" s="139"/>
      <c r="AM197" s="121"/>
      <c r="AN197" s="140"/>
      <c r="AO197" s="141"/>
      <c r="AP197" s="142"/>
      <c r="AQ197" s="139"/>
      <c r="AR197" s="140"/>
      <c r="AS197" s="141"/>
      <c r="AT197" s="142"/>
      <c r="AU197" s="121"/>
      <c r="AV197" s="139"/>
      <c r="AW197" s="121"/>
      <c r="AX197" s="139"/>
      <c r="AY197" s="121"/>
      <c r="AZ197" s="139"/>
      <c r="BA197" s="121"/>
      <c r="BB197" s="36"/>
      <c r="BD197" s="29"/>
      <c r="BE197" s="143"/>
      <c r="BF197" s="143"/>
      <c r="BG197" s="143"/>
      <c r="BH197" s="143"/>
      <c r="BI197" s="143"/>
      <c r="BJ197" s="144"/>
      <c r="BK197" s="145"/>
      <c r="BL197" s="146"/>
      <c r="BM197" s="124"/>
      <c r="BN197" s="143"/>
      <c r="BO197" s="124"/>
      <c r="BP197" s="143"/>
      <c r="BQ197" s="124"/>
      <c r="BR197" s="36"/>
      <c r="BS197" s="32"/>
      <c r="BT197" s="29"/>
      <c r="CD197" s="75"/>
      <c r="CE197" s="32"/>
      <c r="CF197" s="74"/>
      <c r="CO197" s="29"/>
      <c r="CP197" s="36"/>
      <c r="CQ197" s="32"/>
      <c r="CR197" s="74"/>
      <c r="CS197" s="149"/>
      <c r="CT197" s="149"/>
      <c r="CU197" s="149"/>
      <c r="CV197" s="149"/>
      <c r="CW197" s="149"/>
      <c r="CX197" s="134"/>
      <c r="CY197" s="141"/>
      <c r="CZ197" s="252"/>
      <c r="DA197" s="151"/>
      <c r="DB197" s="149"/>
      <c r="DC197" s="149"/>
      <c r="DD197" s="149"/>
      <c r="DE197" s="149"/>
      <c r="DF197" s="149"/>
      <c r="DG197" s="134"/>
      <c r="DH197" s="40"/>
      <c r="DI197" s="74"/>
      <c r="DJ197" s="152"/>
      <c r="DK197" s="152"/>
      <c r="DL197" s="152"/>
      <c r="DM197" s="152"/>
      <c r="DN197" s="152"/>
      <c r="DO197" s="136"/>
      <c r="DP197" s="267" t="str">
        <f t="shared" si="64"/>
        <v/>
      </c>
      <c r="DQ197" s="267" t="str">
        <f t="shared" si="65"/>
        <v/>
      </c>
      <c r="DR197" s="145"/>
      <c r="DS197" s="145"/>
      <c r="DT197" s="253"/>
    </row>
    <row r="198" spans="1:124" s="92" customFormat="1" x14ac:dyDescent="0.35">
      <c r="A198" s="118"/>
      <c r="B198" s="46"/>
      <c r="C198" s="243" t="str">
        <f>IF(E198="","",C196+1)</f>
        <v/>
      </c>
      <c r="D198" s="46"/>
      <c r="E198" s="4"/>
      <c r="F198" s="119"/>
      <c r="H198" s="120"/>
      <c r="I198" s="15"/>
      <c r="J198" s="121"/>
      <c r="K198" s="15"/>
      <c r="L198" s="121"/>
      <c r="M198" s="15"/>
      <c r="N198" s="121"/>
      <c r="O198" s="209">
        <f t="shared" si="3"/>
        <v>0</v>
      </c>
      <c r="P198" s="122"/>
      <c r="Q198" s="40"/>
      <c r="R198" s="123"/>
      <c r="S198" s="15"/>
      <c r="T198" s="121"/>
      <c r="U198" s="15"/>
      <c r="V198" s="121"/>
      <c r="W198" s="15"/>
      <c r="X198" s="122"/>
      <c r="Y198" s="40"/>
      <c r="Z198" s="123"/>
      <c r="AA198" s="15"/>
      <c r="AB198" s="121"/>
      <c r="AC198" s="15"/>
      <c r="AD198" s="121"/>
      <c r="AE198" s="15"/>
      <c r="AF198" s="122"/>
      <c r="AG198" s="40"/>
      <c r="AH198" s="123"/>
      <c r="AI198" s="209">
        <f t="shared" si="4"/>
        <v>0</v>
      </c>
      <c r="AJ198" s="121"/>
      <c r="AK198" s="209">
        <f t="shared" si="5"/>
        <v>0</v>
      </c>
      <c r="AL198" s="121"/>
      <c r="AM198" s="209">
        <f>M198-W198+AE198</f>
        <v>0</v>
      </c>
      <c r="AN198" s="122"/>
      <c r="AO198" s="40"/>
      <c r="AP198" s="123"/>
      <c r="AQ198" s="15"/>
      <c r="AR198" s="122"/>
      <c r="AS198" s="40"/>
      <c r="AT198" s="123"/>
      <c r="AU198" s="209">
        <f t="shared" si="53"/>
        <v>0</v>
      </c>
      <c r="AV198" s="121"/>
      <c r="AW198" s="209">
        <f t="shared" si="54"/>
        <v>0</v>
      </c>
      <c r="AX198" s="121"/>
      <c r="AY198" s="209">
        <f t="shared" si="8"/>
        <v>0</v>
      </c>
      <c r="AZ198" s="121"/>
      <c r="BA198" s="209">
        <f>(SUM(AI198,AK198,AM198)-AQ198)</f>
        <v>0</v>
      </c>
      <c r="BB198" s="119"/>
      <c r="BD198" s="120"/>
      <c r="BE198" s="13">
        <v>0</v>
      </c>
      <c r="BF198" s="124"/>
      <c r="BG198" s="13">
        <v>0</v>
      </c>
      <c r="BH198" s="124"/>
      <c r="BI198" s="13">
        <v>0</v>
      </c>
      <c r="BJ198" s="125"/>
      <c r="BK198" s="126"/>
      <c r="BL198" s="127"/>
      <c r="BM198" s="210">
        <f>$BE198*$I198</f>
        <v>0</v>
      </c>
      <c r="BN198" s="124"/>
      <c r="BO198" s="210">
        <f>$BG198*$K198</f>
        <v>0</v>
      </c>
      <c r="BP198" s="124"/>
      <c r="BQ198" s="210">
        <f>$BI198*$M198</f>
        <v>0</v>
      </c>
      <c r="BR198" s="119"/>
      <c r="BS198" s="46"/>
      <c r="BT198" s="120"/>
      <c r="CD198" s="159"/>
      <c r="CE198" s="46"/>
      <c r="CF198" s="130"/>
      <c r="CG198" s="18"/>
      <c r="CH198" s="18"/>
      <c r="CI198" s="18"/>
      <c r="CJ198" s="18"/>
      <c r="CK198" s="18"/>
      <c r="CL198" s="18"/>
      <c r="CM198" s="18"/>
      <c r="CO198" s="120"/>
      <c r="CP198" s="119"/>
      <c r="CQ198" s="46"/>
      <c r="CR198" s="130"/>
      <c r="CS198" s="209">
        <f t="shared" si="66"/>
        <v>0</v>
      </c>
      <c r="CT198" s="213">
        <f t="shared" si="66"/>
        <v>0</v>
      </c>
      <c r="CU198" s="209">
        <f t="shared" si="67"/>
        <v>0</v>
      </c>
      <c r="CV198" s="213">
        <f t="shared" si="67"/>
        <v>0</v>
      </c>
      <c r="CW198" s="214">
        <f t="shared" si="68"/>
        <v>0</v>
      </c>
      <c r="CX198" s="215">
        <f t="shared" si="68"/>
        <v>0</v>
      </c>
      <c r="CY198" s="141"/>
      <c r="CZ198" s="252"/>
      <c r="DA198" s="133"/>
      <c r="DB198" s="209">
        <f t="shared" si="55"/>
        <v>0</v>
      </c>
      <c r="DC198" s="131"/>
      <c r="DD198" s="209">
        <f t="shared" si="56"/>
        <v>0</v>
      </c>
      <c r="DE198" s="131"/>
      <c r="DF198" s="209">
        <f t="shared" si="57"/>
        <v>0</v>
      </c>
      <c r="DG198" s="134"/>
      <c r="DH198" s="40"/>
      <c r="DI198" s="130"/>
      <c r="DJ198" s="217">
        <f t="shared" si="58"/>
        <v>0</v>
      </c>
      <c r="DK198" s="135"/>
      <c r="DL198" s="217">
        <f t="shared" si="60"/>
        <v>0</v>
      </c>
      <c r="DM198" s="135"/>
      <c r="DN198" s="217">
        <f t="shared" si="59"/>
        <v>0</v>
      </c>
      <c r="DO198" s="136"/>
      <c r="DP198" s="267" t="str">
        <f t="shared" si="64"/>
        <v/>
      </c>
      <c r="DQ198" s="267" t="str">
        <f t="shared" si="65"/>
        <v/>
      </c>
      <c r="DR198" s="126"/>
      <c r="DS198" s="126"/>
      <c r="DT198" s="220">
        <f>SUM(DJ198:DN198)-SUM(BM198:BQ198)</f>
        <v>0</v>
      </c>
    </row>
    <row r="199" spans="1:124" ht="5.15" customHeight="1" x14ac:dyDescent="0.35">
      <c r="A199" s="115"/>
      <c r="B199" s="32"/>
      <c r="C199" s="273"/>
      <c r="D199" s="32"/>
      <c r="E199" s="32"/>
      <c r="F199" s="36"/>
      <c r="H199" s="29"/>
      <c r="I199" s="139"/>
      <c r="J199" s="139"/>
      <c r="K199" s="139"/>
      <c r="L199" s="139"/>
      <c r="M199" s="139"/>
      <c r="N199" s="139"/>
      <c r="O199" s="121"/>
      <c r="P199" s="140"/>
      <c r="Q199" s="141"/>
      <c r="R199" s="142"/>
      <c r="S199" s="139"/>
      <c r="T199" s="139"/>
      <c r="U199" s="139"/>
      <c r="V199" s="139"/>
      <c r="W199" s="139"/>
      <c r="X199" s="140"/>
      <c r="Y199" s="141"/>
      <c r="Z199" s="142"/>
      <c r="AA199" s="139"/>
      <c r="AB199" s="139"/>
      <c r="AC199" s="139"/>
      <c r="AD199" s="139"/>
      <c r="AE199" s="139"/>
      <c r="AF199" s="140"/>
      <c r="AG199" s="141"/>
      <c r="AH199" s="142"/>
      <c r="AI199" s="121"/>
      <c r="AJ199" s="139"/>
      <c r="AK199" s="121"/>
      <c r="AL199" s="139"/>
      <c r="AM199" s="121"/>
      <c r="AN199" s="140"/>
      <c r="AO199" s="141"/>
      <c r="AP199" s="142"/>
      <c r="AQ199" s="139"/>
      <c r="AR199" s="140"/>
      <c r="AS199" s="141"/>
      <c r="AT199" s="142"/>
      <c r="AU199" s="121"/>
      <c r="AV199" s="139"/>
      <c r="AW199" s="121"/>
      <c r="AX199" s="139"/>
      <c r="AY199" s="121"/>
      <c r="AZ199" s="139"/>
      <c r="BA199" s="121"/>
      <c r="BB199" s="36"/>
      <c r="BD199" s="29"/>
      <c r="BE199" s="143"/>
      <c r="BF199" s="143"/>
      <c r="BG199" s="143"/>
      <c r="BH199" s="143"/>
      <c r="BI199" s="143"/>
      <c r="BJ199" s="144"/>
      <c r="BK199" s="145"/>
      <c r="BL199" s="146"/>
      <c r="BM199" s="124"/>
      <c r="BN199" s="143"/>
      <c r="BO199" s="124"/>
      <c r="BP199" s="143"/>
      <c r="BQ199" s="124"/>
      <c r="BR199" s="36"/>
      <c r="BS199" s="32"/>
      <c r="BT199" s="29"/>
      <c r="CD199" s="75"/>
      <c r="CE199" s="32"/>
      <c r="CF199" s="74"/>
      <c r="CO199" s="29"/>
      <c r="CP199" s="36"/>
      <c r="CQ199" s="32"/>
      <c r="CR199" s="74"/>
      <c r="CS199" s="149"/>
      <c r="CT199" s="149"/>
      <c r="CU199" s="149"/>
      <c r="CV199" s="149"/>
      <c r="CW199" s="149"/>
      <c r="CX199" s="134"/>
      <c r="CY199" s="141"/>
      <c r="CZ199" s="252"/>
      <c r="DA199" s="151"/>
      <c r="DB199" s="149"/>
      <c r="DC199" s="149"/>
      <c r="DD199" s="149"/>
      <c r="DE199" s="149"/>
      <c r="DF199" s="149"/>
      <c r="DG199" s="134"/>
      <c r="DH199" s="40"/>
      <c r="DI199" s="74"/>
      <c r="DJ199" s="152"/>
      <c r="DK199" s="152"/>
      <c r="DL199" s="152"/>
      <c r="DM199" s="152"/>
      <c r="DN199" s="152"/>
      <c r="DO199" s="136"/>
      <c r="DP199" s="267" t="str">
        <f t="shared" si="64"/>
        <v/>
      </c>
      <c r="DQ199" s="267" t="str">
        <f t="shared" si="65"/>
        <v/>
      </c>
      <c r="DR199" s="145"/>
      <c r="DS199" s="145"/>
      <c r="DT199" s="253"/>
    </row>
    <row r="200" spans="1:124" s="92" customFormat="1" x14ac:dyDescent="0.35">
      <c r="A200" s="118"/>
      <c r="B200" s="46"/>
      <c r="C200" s="243" t="str">
        <f>IF(E200="","",C198+1)</f>
        <v/>
      </c>
      <c r="D200" s="46"/>
      <c r="E200" s="4"/>
      <c r="F200" s="119"/>
      <c r="H200" s="120"/>
      <c r="I200" s="15"/>
      <c r="J200" s="121"/>
      <c r="K200" s="15"/>
      <c r="L200" s="121"/>
      <c r="M200" s="15"/>
      <c r="N200" s="121"/>
      <c r="O200" s="209">
        <f t="shared" si="3"/>
        <v>0</v>
      </c>
      <c r="P200" s="122"/>
      <c r="Q200" s="40"/>
      <c r="R200" s="123"/>
      <c r="S200" s="15"/>
      <c r="T200" s="121"/>
      <c r="U200" s="15"/>
      <c r="V200" s="121"/>
      <c r="W200" s="15"/>
      <c r="X200" s="122"/>
      <c r="Y200" s="40"/>
      <c r="Z200" s="123"/>
      <c r="AA200" s="15"/>
      <c r="AB200" s="121"/>
      <c r="AC200" s="15"/>
      <c r="AD200" s="121"/>
      <c r="AE200" s="15"/>
      <c r="AF200" s="122"/>
      <c r="AG200" s="40"/>
      <c r="AH200" s="123"/>
      <c r="AI200" s="209">
        <f t="shared" si="4"/>
        <v>0</v>
      </c>
      <c r="AJ200" s="121"/>
      <c r="AK200" s="209">
        <f t="shared" si="5"/>
        <v>0</v>
      </c>
      <c r="AL200" s="121"/>
      <c r="AM200" s="209">
        <f>M200-W200+AE200</f>
        <v>0</v>
      </c>
      <c r="AN200" s="122"/>
      <c r="AO200" s="40"/>
      <c r="AP200" s="123"/>
      <c r="AQ200" s="15"/>
      <c r="AR200" s="122"/>
      <c r="AS200" s="40"/>
      <c r="AT200" s="123"/>
      <c r="AU200" s="209">
        <f t="shared" si="53"/>
        <v>0</v>
      </c>
      <c r="AV200" s="121"/>
      <c r="AW200" s="209">
        <f t="shared" si="54"/>
        <v>0</v>
      </c>
      <c r="AX200" s="121"/>
      <c r="AY200" s="209">
        <f t="shared" si="8"/>
        <v>0</v>
      </c>
      <c r="AZ200" s="121"/>
      <c r="BA200" s="209">
        <f>(SUM(AI200,AK200,AM200)-AQ200)</f>
        <v>0</v>
      </c>
      <c r="BB200" s="119"/>
      <c r="BD200" s="120"/>
      <c r="BE200" s="13">
        <v>0</v>
      </c>
      <c r="BF200" s="124"/>
      <c r="BG200" s="13">
        <v>0</v>
      </c>
      <c r="BH200" s="124"/>
      <c r="BI200" s="13">
        <v>0</v>
      </c>
      <c r="BJ200" s="125"/>
      <c r="BK200" s="126"/>
      <c r="BL200" s="127"/>
      <c r="BM200" s="210">
        <f>$BE200*$I200</f>
        <v>0</v>
      </c>
      <c r="BN200" s="124"/>
      <c r="BO200" s="210">
        <f>$BG200*$K200</f>
        <v>0</v>
      </c>
      <c r="BP200" s="124"/>
      <c r="BQ200" s="210">
        <f>$BI200*$M200</f>
        <v>0</v>
      </c>
      <c r="BR200" s="119"/>
      <c r="BS200" s="46"/>
      <c r="BT200" s="120"/>
      <c r="CD200" s="159"/>
      <c r="CE200" s="46"/>
      <c r="CF200" s="130"/>
      <c r="CG200" s="18"/>
      <c r="CH200" s="18"/>
      <c r="CI200" s="18"/>
      <c r="CJ200" s="18"/>
      <c r="CK200" s="18"/>
      <c r="CL200" s="18"/>
      <c r="CM200" s="18"/>
      <c r="CO200" s="120"/>
      <c r="CP200" s="119"/>
      <c r="CQ200" s="46"/>
      <c r="CR200" s="130"/>
      <c r="CS200" s="209">
        <f t="shared" ref="CS200:CT216" si="69">IF($AU200=0,0,ROUND(($BW$32*($AU200/$AU$218)),0))</f>
        <v>0</v>
      </c>
      <c r="CT200" s="213">
        <f t="shared" si="69"/>
        <v>0</v>
      </c>
      <c r="CU200" s="209">
        <f t="shared" ref="CU200:CV216" si="70">IF($AW200=0,0,ROUND(($BY$32*($AW200/$AW$218)),0))</f>
        <v>0</v>
      </c>
      <c r="CV200" s="213">
        <f t="shared" si="70"/>
        <v>0</v>
      </c>
      <c r="CW200" s="214">
        <f t="shared" ref="CW200:CX216" si="71">IF($AY200=0,0,ROUND(($CA$32*($AY200/$AY$218)),0))</f>
        <v>0</v>
      </c>
      <c r="CX200" s="215">
        <f t="shared" si="71"/>
        <v>0</v>
      </c>
      <c r="CY200" s="141"/>
      <c r="CZ200" s="252"/>
      <c r="DA200" s="133"/>
      <c r="DB200" s="209">
        <f t="shared" si="55"/>
        <v>0</v>
      </c>
      <c r="DC200" s="131"/>
      <c r="DD200" s="209">
        <f t="shared" si="56"/>
        <v>0</v>
      </c>
      <c r="DE200" s="131"/>
      <c r="DF200" s="209">
        <f t="shared" si="57"/>
        <v>0</v>
      </c>
      <c r="DG200" s="134"/>
      <c r="DH200" s="40"/>
      <c r="DI200" s="130"/>
      <c r="DJ200" s="217">
        <f t="shared" si="58"/>
        <v>0</v>
      </c>
      <c r="DK200" s="135"/>
      <c r="DL200" s="217">
        <f t="shared" si="60"/>
        <v>0</v>
      </c>
      <c r="DM200" s="135"/>
      <c r="DN200" s="217">
        <f t="shared" si="59"/>
        <v>0</v>
      </c>
      <c r="DO200" s="136"/>
      <c r="DP200" s="267" t="str">
        <f t="shared" si="64"/>
        <v/>
      </c>
      <c r="DQ200" s="267" t="str">
        <f t="shared" si="65"/>
        <v/>
      </c>
      <c r="DR200" s="126"/>
      <c r="DS200" s="126"/>
      <c r="DT200" s="220">
        <f>SUM(DJ200:DN200)-SUM(BM200:BQ200)</f>
        <v>0</v>
      </c>
    </row>
    <row r="201" spans="1:124" ht="5.15" customHeight="1" x14ac:dyDescent="0.35">
      <c r="A201" s="115"/>
      <c r="B201" s="32"/>
      <c r="C201" s="273"/>
      <c r="D201" s="32"/>
      <c r="E201" s="32"/>
      <c r="F201" s="36"/>
      <c r="H201" s="29"/>
      <c r="I201" s="139"/>
      <c r="J201" s="139"/>
      <c r="K201" s="139"/>
      <c r="L201" s="139"/>
      <c r="M201" s="139"/>
      <c r="N201" s="139"/>
      <c r="O201" s="121"/>
      <c r="P201" s="140"/>
      <c r="Q201" s="141"/>
      <c r="R201" s="142"/>
      <c r="S201" s="139"/>
      <c r="T201" s="139"/>
      <c r="U201" s="139"/>
      <c r="V201" s="139"/>
      <c r="W201" s="139"/>
      <c r="X201" s="140"/>
      <c r="Y201" s="141"/>
      <c r="Z201" s="142"/>
      <c r="AA201" s="139"/>
      <c r="AB201" s="139"/>
      <c r="AC201" s="139"/>
      <c r="AD201" s="139"/>
      <c r="AE201" s="139"/>
      <c r="AF201" s="140"/>
      <c r="AG201" s="141"/>
      <c r="AH201" s="142"/>
      <c r="AI201" s="121"/>
      <c r="AJ201" s="139"/>
      <c r="AK201" s="121"/>
      <c r="AL201" s="139"/>
      <c r="AM201" s="121"/>
      <c r="AN201" s="140"/>
      <c r="AO201" s="141"/>
      <c r="AP201" s="142"/>
      <c r="AQ201" s="139"/>
      <c r="AR201" s="140"/>
      <c r="AS201" s="141"/>
      <c r="AT201" s="142"/>
      <c r="AU201" s="121"/>
      <c r="AV201" s="139"/>
      <c r="AW201" s="121"/>
      <c r="AX201" s="139"/>
      <c r="AY201" s="121"/>
      <c r="AZ201" s="139"/>
      <c r="BA201" s="121"/>
      <c r="BB201" s="36"/>
      <c r="BD201" s="29"/>
      <c r="BE201" s="143"/>
      <c r="BF201" s="143"/>
      <c r="BG201" s="143"/>
      <c r="BH201" s="143"/>
      <c r="BI201" s="143"/>
      <c r="BJ201" s="144"/>
      <c r="BK201" s="145"/>
      <c r="BL201" s="146"/>
      <c r="BM201" s="124"/>
      <c r="BN201" s="143"/>
      <c r="BO201" s="124"/>
      <c r="BP201" s="143"/>
      <c r="BQ201" s="124"/>
      <c r="BR201" s="36"/>
      <c r="BS201" s="32"/>
      <c r="BT201" s="29"/>
      <c r="CD201" s="75"/>
      <c r="CE201" s="32"/>
      <c r="CF201" s="74"/>
      <c r="CO201" s="29"/>
      <c r="CP201" s="36"/>
      <c r="CQ201" s="32"/>
      <c r="CR201" s="74"/>
      <c r="CS201" s="149"/>
      <c r="CT201" s="149"/>
      <c r="CU201" s="149"/>
      <c r="CV201" s="149"/>
      <c r="CW201" s="149"/>
      <c r="CX201" s="134"/>
      <c r="CY201" s="141"/>
      <c r="CZ201" s="252"/>
      <c r="DA201" s="151"/>
      <c r="DB201" s="149"/>
      <c r="DC201" s="149"/>
      <c r="DD201" s="149"/>
      <c r="DE201" s="149"/>
      <c r="DF201" s="149"/>
      <c r="DG201" s="134"/>
      <c r="DH201" s="40"/>
      <c r="DI201" s="74"/>
      <c r="DJ201" s="152"/>
      <c r="DK201" s="152"/>
      <c r="DL201" s="152"/>
      <c r="DM201" s="152"/>
      <c r="DN201" s="152"/>
      <c r="DO201" s="136"/>
      <c r="DP201" s="267" t="str">
        <f t="shared" si="64"/>
        <v/>
      </c>
      <c r="DQ201" s="267" t="str">
        <f t="shared" si="65"/>
        <v/>
      </c>
      <c r="DR201" s="145"/>
      <c r="DS201" s="145"/>
      <c r="DT201" s="253"/>
    </row>
    <row r="202" spans="1:124" s="92" customFormat="1" ht="15" customHeight="1" x14ac:dyDescent="0.35">
      <c r="A202" s="118"/>
      <c r="B202" s="46"/>
      <c r="C202" s="243" t="str">
        <f>IF(E202="","",C200+1)</f>
        <v/>
      </c>
      <c r="D202" s="46"/>
      <c r="E202" s="4"/>
      <c r="F202" s="119"/>
      <c r="H202" s="120"/>
      <c r="I202" s="15"/>
      <c r="J202" s="121"/>
      <c r="K202" s="15"/>
      <c r="L202" s="121"/>
      <c r="M202" s="15"/>
      <c r="N202" s="121"/>
      <c r="O202" s="209">
        <f t="shared" si="3"/>
        <v>0</v>
      </c>
      <c r="P202" s="122"/>
      <c r="Q202" s="40"/>
      <c r="R202" s="123"/>
      <c r="S202" s="15"/>
      <c r="T202" s="121"/>
      <c r="U202" s="15"/>
      <c r="V202" s="121"/>
      <c r="W202" s="15"/>
      <c r="X202" s="122"/>
      <c r="Y202" s="40"/>
      <c r="Z202" s="123"/>
      <c r="AA202" s="15"/>
      <c r="AB202" s="121"/>
      <c r="AC202" s="15"/>
      <c r="AD202" s="121"/>
      <c r="AE202" s="15"/>
      <c r="AF202" s="122"/>
      <c r="AG202" s="40"/>
      <c r="AH202" s="123"/>
      <c r="AI202" s="209">
        <f t="shared" si="4"/>
        <v>0</v>
      </c>
      <c r="AJ202" s="121"/>
      <c r="AK202" s="209">
        <f t="shared" si="5"/>
        <v>0</v>
      </c>
      <c r="AL202" s="121"/>
      <c r="AM202" s="209">
        <f>M202-W202+AE202</f>
        <v>0</v>
      </c>
      <c r="AN202" s="122"/>
      <c r="AO202" s="40"/>
      <c r="AP202" s="123"/>
      <c r="AQ202" s="15"/>
      <c r="AR202" s="122"/>
      <c r="AS202" s="40"/>
      <c r="AT202" s="123"/>
      <c r="AU202" s="209">
        <f t="shared" si="53"/>
        <v>0</v>
      </c>
      <c r="AV202" s="121"/>
      <c r="AW202" s="209">
        <f t="shared" si="54"/>
        <v>0</v>
      </c>
      <c r="AX202" s="121"/>
      <c r="AY202" s="209">
        <f t="shared" si="8"/>
        <v>0</v>
      </c>
      <c r="AZ202" s="121"/>
      <c r="BA202" s="209">
        <f>(SUM(AI202,AK202,AM202)-AQ202)</f>
        <v>0</v>
      </c>
      <c r="BB202" s="119"/>
      <c r="BD202" s="120"/>
      <c r="BE202" s="13">
        <v>0</v>
      </c>
      <c r="BF202" s="124"/>
      <c r="BG202" s="13">
        <v>0</v>
      </c>
      <c r="BH202" s="124"/>
      <c r="BI202" s="13">
        <v>0</v>
      </c>
      <c r="BJ202" s="125"/>
      <c r="BK202" s="126"/>
      <c r="BL202" s="127"/>
      <c r="BM202" s="210">
        <f>$BE202*$I202</f>
        <v>0</v>
      </c>
      <c r="BN202" s="124"/>
      <c r="BO202" s="210">
        <f>$BG202*$K202</f>
        <v>0</v>
      </c>
      <c r="BP202" s="124"/>
      <c r="BQ202" s="210">
        <f>$BI202*$M202</f>
        <v>0</v>
      </c>
      <c r="BR202" s="119"/>
      <c r="BS202" s="46"/>
      <c r="BT202" s="120"/>
      <c r="BW202" s="93"/>
      <c r="BX202" s="93"/>
      <c r="BY202" s="93"/>
      <c r="BZ202" s="93"/>
      <c r="CA202" s="178"/>
      <c r="CB202" s="178"/>
      <c r="CD202" s="159"/>
      <c r="CE202" s="46"/>
      <c r="CF202" s="130"/>
      <c r="CG202" s="18"/>
      <c r="CH202" s="18"/>
      <c r="CI202" s="18"/>
      <c r="CJ202" s="18"/>
      <c r="CK202" s="18"/>
      <c r="CL202" s="18"/>
      <c r="CM202" s="18"/>
      <c r="CO202" s="120"/>
      <c r="CP202" s="119"/>
      <c r="CQ202" s="46"/>
      <c r="CR202" s="130"/>
      <c r="CS202" s="209">
        <f t="shared" si="69"/>
        <v>0</v>
      </c>
      <c r="CT202" s="213">
        <f t="shared" si="69"/>
        <v>0</v>
      </c>
      <c r="CU202" s="209">
        <f t="shared" si="70"/>
        <v>0</v>
      </c>
      <c r="CV202" s="213">
        <f t="shared" si="70"/>
        <v>0</v>
      </c>
      <c r="CW202" s="214">
        <f t="shared" si="71"/>
        <v>0</v>
      </c>
      <c r="CX202" s="215">
        <f t="shared" si="71"/>
        <v>0</v>
      </c>
      <c r="CY202" s="141"/>
      <c r="CZ202" s="252"/>
      <c r="DA202" s="133"/>
      <c r="DB202" s="209">
        <f t="shared" si="55"/>
        <v>0</v>
      </c>
      <c r="DC202" s="131"/>
      <c r="DD202" s="209">
        <f t="shared" si="56"/>
        <v>0</v>
      </c>
      <c r="DE202" s="131"/>
      <c r="DF202" s="209">
        <f t="shared" si="57"/>
        <v>0</v>
      </c>
      <c r="DG202" s="134"/>
      <c r="DH202" s="40"/>
      <c r="DI202" s="130"/>
      <c r="DJ202" s="217">
        <f t="shared" si="58"/>
        <v>0</v>
      </c>
      <c r="DK202" s="135"/>
      <c r="DL202" s="217">
        <f t="shared" si="60"/>
        <v>0</v>
      </c>
      <c r="DM202" s="135"/>
      <c r="DN202" s="217">
        <f t="shared" si="59"/>
        <v>0</v>
      </c>
      <c r="DO202" s="136"/>
      <c r="DP202" s="267" t="str">
        <f t="shared" si="64"/>
        <v/>
      </c>
      <c r="DQ202" s="267" t="str">
        <f t="shared" si="65"/>
        <v/>
      </c>
      <c r="DR202" s="126"/>
      <c r="DS202" s="126"/>
      <c r="DT202" s="220">
        <f>SUM(DJ202:DN202)-SUM(BM202:BQ202)</f>
        <v>0</v>
      </c>
    </row>
    <row r="203" spans="1:124" ht="5.15" customHeight="1" x14ac:dyDescent="0.35">
      <c r="A203" s="115"/>
      <c r="B203" s="32"/>
      <c r="C203" s="273"/>
      <c r="D203" s="32"/>
      <c r="E203" s="32"/>
      <c r="F203" s="36"/>
      <c r="H203" s="29"/>
      <c r="I203" s="139"/>
      <c r="J203" s="139"/>
      <c r="K203" s="139"/>
      <c r="L203" s="139"/>
      <c r="M203" s="139"/>
      <c r="N203" s="139"/>
      <c r="O203" s="121"/>
      <c r="P203" s="140"/>
      <c r="Q203" s="141"/>
      <c r="R203" s="142"/>
      <c r="S203" s="139"/>
      <c r="T203" s="139"/>
      <c r="U203" s="139"/>
      <c r="V203" s="139"/>
      <c r="W203" s="139"/>
      <c r="X203" s="140"/>
      <c r="Y203" s="141"/>
      <c r="Z203" s="142"/>
      <c r="AA203" s="139"/>
      <c r="AB203" s="139"/>
      <c r="AC203" s="139"/>
      <c r="AD203" s="139"/>
      <c r="AE203" s="139"/>
      <c r="AF203" s="140"/>
      <c r="AG203" s="141"/>
      <c r="AH203" s="142"/>
      <c r="AI203" s="121"/>
      <c r="AJ203" s="139"/>
      <c r="AK203" s="121"/>
      <c r="AL203" s="139"/>
      <c r="AM203" s="121"/>
      <c r="AN203" s="140"/>
      <c r="AO203" s="141"/>
      <c r="AP203" s="142"/>
      <c r="AQ203" s="139"/>
      <c r="AR203" s="140"/>
      <c r="AS203" s="141"/>
      <c r="AT203" s="142"/>
      <c r="AU203" s="121"/>
      <c r="AV203" s="139"/>
      <c r="AW203" s="121"/>
      <c r="AX203" s="139"/>
      <c r="AY203" s="121"/>
      <c r="AZ203" s="139"/>
      <c r="BA203" s="121"/>
      <c r="BB203" s="36"/>
      <c r="BD203" s="29"/>
      <c r="BE203" s="143"/>
      <c r="BF203" s="143"/>
      <c r="BG203" s="143"/>
      <c r="BH203" s="143"/>
      <c r="BI203" s="143"/>
      <c r="BJ203" s="144"/>
      <c r="BK203" s="145"/>
      <c r="BL203" s="146"/>
      <c r="BM203" s="124"/>
      <c r="BN203" s="143"/>
      <c r="BO203" s="124"/>
      <c r="BP203" s="143"/>
      <c r="BQ203" s="124"/>
      <c r="BR203" s="36"/>
      <c r="BS203" s="32"/>
      <c r="BT203" s="29"/>
      <c r="CD203" s="75"/>
      <c r="CE203" s="32"/>
      <c r="CF203" s="74"/>
      <c r="CO203" s="29"/>
      <c r="CP203" s="36"/>
      <c r="CQ203" s="32"/>
      <c r="CR203" s="74"/>
      <c r="CS203" s="149"/>
      <c r="CT203" s="149"/>
      <c r="CU203" s="149"/>
      <c r="CV203" s="149"/>
      <c r="CW203" s="149"/>
      <c r="CX203" s="134"/>
      <c r="CY203" s="141"/>
      <c r="CZ203" s="252"/>
      <c r="DA203" s="151"/>
      <c r="DB203" s="149"/>
      <c r="DC203" s="149"/>
      <c r="DD203" s="149"/>
      <c r="DE203" s="149"/>
      <c r="DF203" s="149"/>
      <c r="DG203" s="134"/>
      <c r="DH203" s="40"/>
      <c r="DI203" s="74"/>
      <c r="DJ203" s="152"/>
      <c r="DK203" s="152"/>
      <c r="DL203" s="152"/>
      <c r="DM203" s="152"/>
      <c r="DN203" s="152"/>
      <c r="DO203" s="136"/>
      <c r="DP203" s="267" t="str">
        <f t="shared" si="64"/>
        <v/>
      </c>
      <c r="DQ203" s="267" t="str">
        <f t="shared" si="65"/>
        <v/>
      </c>
      <c r="DR203" s="145"/>
      <c r="DS203" s="145"/>
      <c r="DT203" s="253"/>
    </row>
    <row r="204" spans="1:124" s="92" customFormat="1" x14ac:dyDescent="0.35">
      <c r="A204" s="118"/>
      <c r="B204" s="46"/>
      <c r="C204" s="243" t="str">
        <f>IF(E204="","",C202+1)</f>
        <v/>
      </c>
      <c r="D204" s="46"/>
      <c r="E204" s="4"/>
      <c r="F204" s="119"/>
      <c r="H204" s="120"/>
      <c r="I204" s="15"/>
      <c r="J204" s="121"/>
      <c r="K204" s="15"/>
      <c r="L204" s="121"/>
      <c r="M204" s="15"/>
      <c r="N204" s="121"/>
      <c r="O204" s="209">
        <f t="shared" si="3"/>
        <v>0</v>
      </c>
      <c r="P204" s="122"/>
      <c r="Q204" s="40"/>
      <c r="R204" s="123"/>
      <c r="S204" s="15"/>
      <c r="T204" s="121"/>
      <c r="U204" s="15"/>
      <c r="V204" s="121"/>
      <c r="W204" s="15"/>
      <c r="X204" s="122"/>
      <c r="Y204" s="40"/>
      <c r="Z204" s="123"/>
      <c r="AA204" s="15"/>
      <c r="AB204" s="121"/>
      <c r="AC204" s="15"/>
      <c r="AD204" s="121"/>
      <c r="AE204" s="15"/>
      <c r="AF204" s="122"/>
      <c r="AG204" s="40"/>
      <c r="AH204" s="123"/>
      <c r="AI204" s="209">
        <f t="shared" si="4"/>
        <v>0</v>
      </c>
      <c r="AJ204" s="121"/>
      <c r="AK204" s="209">
        <f t="shared" si="5"/>
        <v>0</v>
      </c>
      <c r="AL204" s="121"/>
      <c r="AM204" s="209">
        <f>M204-W204+AE204</f>
        <v>0</v>
      </c>
      <c r="AN204" s="122"/>
      <c r="AO204" s="40"/>
      <c r="AP204" s="123"/>
      <c r="AQ204" s="15"/>
      <c r="AR204" s="122"/>
      <c r="AS204" s="40"/>
      <c r="AT204" s="123"/>
      <c r="AU204" s="209">
        <f t="shared" si="53"/>
        <v>0</v>
      </c>
      <c r="AV204" s="121"/>
      <c r="AW204" s="209">
        <f t="shared" si="54"/>
        <v>0</v>
      </c>
      <c r="AX204" s="121"/>
      <c r="AY204" s="209">
        <f t="shared" si="8"/>
        <v>0</v>
      </c>
      <c r="AZ204" s="121"/>
      <c r="BA204" s="209">
        <f>(SUM(AI204,AK204,AM204)-AQ204)</f>
        <v>0</v>
      </c>
      <c r="BB204" s="119"/>
      <c r="BD204" s="120"/>
      <c r="BE204" s="13">
        <v>0</v>
      </c>
      <c r="BF204" s="124"/>
      <c r="BG204" s="13">
        <v>0</v>
      </c>
      <c r="BH204" s="124"/>
      <c r="BI204" s="13">
        <v>0</v>
      </c>
      <c r="BJ204" s="125"/>
      <c r="BK204" s="126"/>
      <c r="BL204" s="127"/>
      <c r="BM204" s="210">
        <f>$BE204*$I204</f>
        <v>0</v>
      </c>
      <c r="BN204" s="124"/>
      <c r="BO204" s="210">
        <f>$BG204*$K204</f>
        <v>0</v>
      </c>
      <c r="BP204" s="124"/>
      <c r="BQ204" s="210">
        <f>$BI204*$M204</f>
        <v>0</v>
      </c>
      <c r="BR204" s="119"/>
      <c r="BS204" s="46"/>
      <c r="BT204" s="120"/>
      <c r="CD204" s="159"/>
      <c r="CE204" s="46"/>
      <c r="CF204" s="130"/>
      <c r="CG204" s="18"/>
      <c r="CH204" s="18"/>
      <c r="CI204" s="18"/>
      <c r="CJ204" s="18"/>
      <c r="CK204" s="18"/>
      <c r="CL204" s="18"/>
      <c r="CM204" s="18"/>
      <c r="CO204" s="120"/>
      <c r="CP204" s="119"/>
      <c r="CQ204" s="46"/>
      <c r="CR204" s="130"/>
      <c r="CS204" s="209">
        <f t="shared" si="69"/>
        <v>0</v>
      </c>
      <c r="CT204" s="213">
        <f t="shared" si="69"/>
        <v>0</v>
      </c>
      <c r="CU204" s="209">
        <f t="shared" si="70"/>
        <v>0</v>
      </c>
      <c r="CV204" s="213">
        <f t="shared" si="70"/>
        <v>0</v>
      </c>
      <c r="CW204" s="214">
        <f t="shared" si="71"/>
        <v>0</v>
      </c>
      <c r="CX204" s="215">
        <f t="shared" si="71"/>
        <v>0</v>
      </c>
      <c r="CY204" s="141"/>
      <c r="CZ204" s="252"/>
      <c r="DA204" s="133"/>
      <c r="DB204" s="209">
        <f t="shared" si="55"/>
        <v>0</v>
      </c>
      <c r="DC204" s="131"/>
      <c r="DD204" s="209">
        <f t="shared" si="56"/>
        <v>0</v>
      </c>
      <c r="DE204" s="131"/>
      <c r="DF204" s="209">
        <f t="shared" si="57"/>
        <v>0</v>
      </c>
      <c r="DG204" s="134"/>
      <c r="DH204" s="40"/>
      <c r="DI204" s="130"/>
      <c r="DJ204" s="217">
        <f t="shared" si="58"/>
        <v>0</v>
      </c>
      <c r="DK204" s="135"/>
      <c r="DL204" s="217">
        <f t="shared" si="60"/>
        <v>0</v>
      </c>
      <c r="DM204" s="135"/>
      <c r="DN204" s="217">
        <f t="shared" si="59"/>
        <v>0</v>
      </c>
      <c r="DO204" s="136"/>
      <c r="DP204" s="267" t="str">
        <f t="shared" si="64"/>
        <v/>
      </c>
      <c r="DQ204" s="267" t="str">
        <f t="shared" si="65"/>
        <v/>
      </c>
      <c r="DR204" s="126"/>
      <c r="DS204" s="126"/>
      <c r="DT204" s="220">
        <f>SUM(DJ204:DN204)-SUM(BM204:BQ204)</f>
        <v>0</v>
      </c>
    </row>
    <row r="205" spans="1:124" ht="5.15" customHeight="1" x14ac:dyDescent="0.35">
      <c r="A205" s="115"/>
      <c r="B205" s="32"/>
      <c r="C205" s="273"/>
      <c r="D205" s="32"/>
      <c r="E205" s="32"/>
      <c r="F205" s="36"/>
      <c r="H205" s="29"/>
      <c r="I205" s="139"/>
      <c r="J205" s="139"/>
      <c r="K205" s="139"/>
      <c r="L205" s="139"/>
      <c r="M205" s="139"/>
      <c r="N205" s="139"/>
      <c r="O205" s="121"/>
      <c r="P205" s="140"/>
      <c r="Q205" s="141"/>
      <c r="R205" s="142"/>
      <c r="S205" s="139"/>
      <c r="T205" s="139"/>
      <c r="U205" s="139"/>
      <c r="V205" s="139"/>
      <c r="W205" s="139"/>
      <c r="X205" s="140"/>
      <c r="Y205" s="141"/>
      <c r="Z205" s="142"/>
      <c r="AA205" s="139"/>
      <c r="AB205" s="139"/>
      <c r="AC205" s="139"/>
      <c r="AD205" s="139"/>
      <c r="AE205" s="139"/>
      <c r="AF205" s="140"/>
      <c r="AG205" s="141"/>
      <c r="AH205" s="142"/>
      <c r="AI205" s="121"/>
      <c r="AJ205" s="139"/>
      <c r="AK205" s="121"/>
      <c r="AL205" s="139"/>
      <c r="AM205" s="121"/>
      <c r="AN205" s="140"/>
      <c r="AO205" s="141"/>
      <c r="AP205" s="142"/>
      <c r="AQ205" s="139"/>
      <c r="AR205" s="140"/>
      <c r="AS205" s="141"/>
      <c r="AT205" s="142"/>
      <c r="AU205" s="121"/>
      <c r="AV205" s="139"/>
      <c r="AW205" s="121"/>
      <c r="AX205" s="139"/>
      <c r="AY205" s="121"/>
      <c r="AZ205" s="139"/>
      <c r="BA205" s="121"/>
      <c r="BB205" s="36"/>
      <c r="BD205" s="29"/>
      <c r="BE205" s="143"/>
      <c r="BF205" s="143"/>
      <c r="BG205" s="143"/>
      <c r="BH205" s="143"/>
      <c r="BI205" s="143"/>
      <c r="BJ205" s="144"/>
      <c r="BK205" s="145"/>
      <c r="BL205" s="146"/>
      <c r="BM205" s="124"/>
      <c r="BN205" s="143"/>
      <c r="BO205" s="124"/>
      <c r="BP205" s="143"/>
      <c r="BQ205" s="124"/>
      <c r="BR205" s="36"/>
      <c r="BS205" s="32"/>
      <c r="BT205" s="29"/>
      <c r="CD205" s="75"/>
      <c r="CE205" s="32"/>
      <c r="CF205" s="74"/>
      <c r="CO205" s="29"/>
      <c r="CP205" s="36"/>
      <c r="CQ205" s="32"/>
      <c r="CR205" s="74"/>
      <c r="CS205" s="149"/>
      <c r="CT205" s="149"/>
      <c r="CU205" s="149"/>
      <c r="CV205" s="149"/>
      <c r="CW205" s="149"/>
      <c r="CX205" s="134"/>
      <c r="CY205" s="141"/>
      <c r="CZ205" s="252"/>
      <c r="DA205" s="151"/>
      <c r="DB205" s="149"/>
      <c r="DC205" s="149"/>
      <c r="DD205" s="149"/>
      <c r="DE205" s="149"/>
      <c r="DF205" s="149"/>
      <c r="DG205" s="134"/>
      <c r="DH205" s="40"/>
      <c r="DI205" s="74"/>
      <c r="DJ205" s="152"/>
      <c r="DK205" s="152"/>
      <c r="DL205" s="152"/>
      <c r="DM205" s="152"/>
      <c r="DN205" s="152"/>
      <c r="DO205" s="136"/>
      <c r="DP205" s="267" t="str">
        <f t="shared" si="64"/>
        <v/>
      </c>
      <c r="DQ205" s="267" t="str">
        <f t="shared" si="65"/>
        <v/>
      </c>
      <c r="DR205" s="145"/>
      <c r="DS205" s="145"/>
      <c r="DT205" s="253"/>
    </row>
    <row r="206" spans="1:124" s="92" customFormat="1" x14ac:dyDescent="0.35">
      <c r="A206" s="118"/>
      <c r="B206" s="46"/>
      <c r="C206" s="243" t="str">
        <f>IF(E206="","",C204+1)</f>
        <v/>
      </c>
      <c r="D206" s="46"/>
      <c r="E206" s="4"/>
      <c r="F206" s="119"/>
      <c r="H206" s="120"/>
      <c r="I206" s="15"/>
      <c r="J206" s="121"/>
      <c r="K206" s="15"/>
      <c r="L206" s="121"/>
      <c r="M206" s="15"/>
      <c r="N206" s="121"/>
      <c r="O206" s="209">
        <f t="shared" si="3"/>
        <v>0</v>
      </c>
      <c r="P206" s="122"/>
      <c r="Q206" s="40"/>
      <c r="R206" s="123"/>
      <c r="S206" s="15"/>
      <c r="T206" s="121"/>
      <c r="U206" s="15"/>
      <c r="V206" s="121"/>
      <c r="W206" s="15"/>
      <c r="X206" s="122"/>
      <c r="Y206" s="40"/>
      <c r="Z206" s="123"/>
      <c r="AA206" s="15"/>
      <c r="AB206" s="121"/>
      <c r="AC206" s="15"/>
      <c r="AD206" s="121"/>
      <c r="AE206" s="15"/>
      <c r="AF206" s="122"/>
      <c r="AG206" s="40"/>
      <c r="AH206" s="123"/>
      <c r="AI206" s="209">
        <f t="shared" si="4"/>
        <v>0</v>
      </c>
      <c r="AJ206" s="121"/>
      <c r="AK206" s="209">
        <f t="shared" si="5"/>
        <v>0</v>
      </c>
      <c r="AL206" s="121"/>
      <c r="AM206" s="209">
        <f>M206-W206+AE206</f>
        <v>0</v>
      </c>
      <c r="AN206" s="122"/>
      <c r="AO206" s="40"/>
      <c r="AP206" s="123"/>
      <c r="AQ206" s="15"/>
      <c r="AR206" s="122"/>
      <c r="AS206" s="40"/>
      <c r="AT206" s="123"/>
      <c r="AU206" s="209">
        <f t="shared" si="53"/>
        <v>0</v>
      </c>
      <c r="AV206" s="121"/>
      <c r="AW206" s="209">
        <f t="shared" si="54"/>
        <v>0</v>
      </c>
      <c r="AX206" s="121"/>
      <c r="AY206" s="209">
        <f t="shared" si="8"/>
        <v>0</v>
      </c>
      <c r="AZ206" s="121"/>
      <c r="BA206" s="209">
        <f>(SUM(AI206,AK206,AM206)-AQ206)</f>
        <v>0</v>
      </c>
      <c r="BB206" s="119"/>
      <c r="BD206" s="120"/>
      <c r="BE206" s="13">
        <v>0</v>
      </c>
      <c r="BF206" s="124"/>
      <c r="BG206" s="13">
        <v>0</v>
      </c>
      <c r="BH206" s="124"/>
      <c r="BI206" s="13">
        <v>0</v>
      </c>
      <c r="BJ206" s="125"/>
      <c r="BK206" s="126"/>
      <c r="BL206" s="127"/>
      <c r="BM206" s="210">
        <f>$BE206*$I206</f>
        <v>0</v>
      </c>
      <c r="BN206" s="124"/>
      <c r="BO206" s="210">
        <f>$BG206*$K206</f>
        <v>0</v>
      </c>
      <c r="BP206" s="124"/>
      <c r="BQ206" s="210">
        <f>$BI206*$M206</f>
        <v>0</v>
      </c>
      <c r="BR206" s="119"/>
      <c r="BS206" s="46"/>
      <c r="BT206" s="120"/>
      <c r="CD206" s="159"/>
      <c r="CE206" s="46"/>
      <c r="CF206" s="130"/>
      <c r="CG206" s="18"/>
      <c r="CH206" s="18"/>
      <c r="CI206" s="18"/>
      <c r="CJ206" s="18"/>
      <c r="CK206" s="18"/>
      <c r="CL206" s="18"/>
      <c r="CM206" s="18"/>
      <c r="CO206" s="120"/>
      <c r="CP206" s="119"/>
      <c r="CQ206" s="46"/>
      <c r="CR206" s="130"/>
      <c r="CS206" s="209">
        <f t="shared" si="69"/>
        <v>0</v>
      </c>
      <c r="CT206" s="213">
        <f t="shared" si="69"/>
        <v>0</v>
      </c>
      <c r="CU206" s="209">
        <f t="shared" si="70"/>
        <v>0</v>
      </c>
      <c r="CV206" s="213">
        <f t="shared" si="70"/>
        <v>0</v>
      </c>
      <c r="CW206" s="214">
        <f t="shared" si="71"/>
        <v>0</v>
      </c>
      <c r="CX206" s="215">
        <f t="shared" si="71"/>
        <v>0</v>
      </c>
      <c r="CY206" s="141"/>
      <c r="CZ206" s="252"/>
      <c r="DA206" s="133"/>
      <c r="DB206" s="209">
        <f t="shared" si="55"/>
        <v>0</v>
      </c>
      <c r="DC206" s="131"/>
      <c r="DD206" s="209">
        <f t="shared" si="56"/>
        <v>0</v>
      </c>
      <c r="DE206" s="131"/>
      <c r="DF206" s="209">
        <f t="shared" si="57"/>
        <v>0</v>
      </c>
      <c r="DG206" s="134"/>
      <c r="DH206" s="40"/>
      <c r="DI206" s="130"/>
      <c r="DJ206" s="217">
        <f t="shared" si="58"/>
        <v>0</v>
      </c>
      <c r="DK206" s="135"/>
      <c r="DL206" s="217">
        <f t="shared" si="60"/>
        <v>0</v>
      </c>
      <c r="DM206" s="135"/>
      <c r="DN206" s="217">
        <f t="shared" si="59"/>
        <v>0</v>
      </c>
      <c r="DO206" s="136"/>
      <c r="DP206" s="267" t="str">
        <f t="shared" si="64"/>
        <v/>
      </c>
      <c r="DQ206" s="267" t="str">
        <f t="shared" si="65"/>
        <v/>
      </c>
      <c r="DR206" s="126"/>
      <c r="DS206" s="126"/>
      <c r="DT206" s="220">
        <f>SUM(DJ206:DN206)-SUM(BM206:BQ206)</f>
        <v>0</v>
      </c>
    </row>
    <row r="207" spans="1:124" ht="5.15" customHeight="1" x14ac:dyDescent="0.35">
      <c r="A207" s="115"/>
      <c r="B207" s="32"/>
      <c r="C207" s="273"/>
      <c r="D207" s="32"/>
      <c r="E207" s="32"/>
      <c r="F207" s="36"/>
      <c r="H207" s="29"/>
      <c r="I207" s="139"/>
      <c r="J207" s="139"/>
      <c r="K207" s="139"/>
      <c r="L207" s="139"/>
      <c r="M207" s="139"/>
      <c r="N207" s="139"/>
      <c r="O207" s="121"/>
      <c r="P207" s="140"/>
      <c r="Q207" s="141"/>
      <c r="R207" s="142"/>
      <c r="S207" s="139"/>
      <c r="T207" s="139"/>
      <c r="U207" s="139"/>
      <c r="V207" s="139"/>
      <c r="W207" s="139"/>
      <c r="X207" s="140"/>
      <c r="Y207" s="141"/>
      <c r="Z207" s="142"/>
      <c r="AA207" s="139"/>
      <c r="AB207" s="139"/>
      <c r="AC207" s="139"/>
      <c r="AD207" s="139"/>
      <c r="AE207" s="139"/>
      <c r="AF207" s="140"/>
      <c r="AG207" s="141"/>
      <c r="AH207" s="142"/>
      <c r="AI207" s="121"/>
      <c r="AJ207" s="139"/>
      <c r="AK207" s="121"/>
      <c r="AL207" s="139"/>
      <c r="AM207" s="121"/>
      <c r="AN207" s="140"/>
      <c r="AO207" s="141"/>
      <c r="AP207" s="142"/>
      <c r="AQ207" s="139"/>
      <c r="AR207" s="140"/>
      <c r="AS207" s="141"/>
      <c r="AT207" s="142"/>
      <c r="AU207" s="121"/>
      <c r="AV207" s="139"/>
      <c r="AW207" s="121"/>
      <c r="AX207" s="139"/>
      <c r="AY207" s="121"/>
      <c r="AZ207" s="139"/>
      <c r="BA207" s="121"/>
      <c r="BB207" s="36"/>
      <c r="BD207" s="29"/>
      <c r="BE207" s="143"/>
      <c r="BF207" s="143"/>
      <c r="BG207" s="143"/>
      <c r="BH207" s="143"/>
      <c r="BI207" s="143"/>
      <c r="BJ207" s="144"/>
      <c r="BK207" s="145"/>
      <c r="BL207" s="146"/>
      <c r="BM207" s="124"/>
      <c r="BN207" s="143"/>
      <c r="BO207" s="124"/>
      <c r="BP207" s="143"/>
      <c r="BQ207" s="124"/>
      <c r="BR207" s="36"/>
      <c r="BS207" s="32"/>
      <c r="BT207" s="29"/>
      <c r="CD207" s="75"/>
      <c r="CE207" s="32"/>
      <c r="CF207" s="74"/>
      <c r="CO207" s="29"/>
      <c r="CP207" s="36"/>
      <c r="CQ207" s="32"/>
      <c r="CR207" s="74"/>
      <c r="CS207" s="149"/>
      <c r="CT207" s="149"/>
      <c r="CU207" s="149"/>
      <c r="CV207" s="149"/>
      <c r="CW207" s="149"/>
      <c r="CX207" s="134"/>
      <c r="CY207" s="141"/>
      <c r="CZ207" s="252"/>
      <c r="DA207" s="151"/>
      <c r="DB207" s="149"/>
      <c r="DC207" s="149"/>
      <c r="DD207" s="149"/>
      <c r="DE207" s="149"/>
      <c r="DF207" s="149"/>
      <c r="DG207" s="134"/>
      <c r="DH207" s="40"/>
      <c r="DI207" s="74"/>
      <c r="DJ207" s="152"/>
      <c r="DK207" s="152"/>
      <c r="DL207" s="152"/>
      <c r="DM207" s="152"/>
      <c r="DN207" s="152"/>
      <c r="DO207" s="136"/>
      <c r="DP207" s="267" t="str">
        <f t="shared" si="64"/>
        <v/>
      </c>
      <c r="DQ207" s="267" t="str">
        <f t="shared" si="65"/>
        <v/>
      </c>
      <c r="DR207" s="145"/>
      <c r="DS207" s="145"/>
      <c r="DT207" s="253"/>
    </row>
    <row r="208" spans="1:124" s="92" customFormat="1" x14ac:dyDescent="0.35">
      <c r="A208" s="118"/>
      <c r="B208" s="46"/>
      <c r="C208" s="243" t="str">
        <f>IF(E208="","",C206+1)</f>
        <v/>
      </c>
      <c r="D208" s="46"/>
      <c r="E208" s="4"/>
      <c r="F208" s="119"/>
      <c r="H208" s="120"/>
      <c r="I208" s="15"/>
      <c r="J208" s="121"/>
      <c r="K208" s="15"/>
      <c r="L208" s="121"/>
      <c r="M208" s="15"/>
      <c r="N208" s="121"/>
      <c r="O208" s="209">
        <f t="shared" si="3"/>
        <v>0</v>
      </c>
      <c r="P208" s="122"/>
      <c r="Q208" s="40"/>
      <c r="R208" s="123"/>
      <c r="S208" s="15"/>
      <c r="T208" s="121"/>
      <c r="U208" s="15"/>
      <c r="V208" s="121"/>
      <c r="W208" s="15"/>
      <c r="X208" s="122"/>
      <c r="Y208" s="40"/>
      <c r="Z208" s="123"/>
      <c r="AA208" s="15"/>
      <c r="AB208" s="121"/>
      <c r="AC208" s="15"/>
      <c r="AD208" s="121"/>
      <c r="AE208" s="15"/>
      <c r="AF208" s="122"/>
      <c r="AG208" s="40"/>
      <c r="AH208" s="123"/>
      <c r="AI208" s="209">
        <f t="shared" si="4"/>
        <v>0</v>
      </c>
      <c r="AJ208" s="121"/>
      <c r="AK208" s="209">
        <f t="shared" si="5"/>
        <v>0</v>
      </c>
      <c r="AL208" s="121"/>
      <c r="AM208" s="209">
        <f>M208-W208+AE208</f>
        <v>0</v>
      </c>
      <c r="AN208" s="122"/>
      <c r="AO208" s="40"/>
      <c r="AP208" s="123"/>
      <c r="AQ208" s="15"/>
      <c r="AR208" s="122"/>
      <c r="AS208" s="40"/>
      <c r="AT208" s="123"/>
      <c r="AU208" s="209">
        <f t="shared" si="53"/>
        <v>0</v>
      </c>
      <c r="AV208" s="121"/>
      <c r="AW208" s="209">
        <f t="shared" si="54"/>
        <v>0</v>
      </c>
      <c r="AX208" s="121"/>
      <c r="AY208" s="209">
        <f t="shared" si="8"/>
        <v>0</v>
      </c>
      <c r="AZ208" s="121"/>
      <c r="BA208" s="209">
        <f>(SUM(AI208,AK208,AM208)-AQ208)</f>
        <v>0</v>
      </c>
      <c r="BB208" s="119"/>
      <c r="BD208" s="120"/>
      <c r="BE208" s="13">
        <v>0</v>
      </c>
      <c r="BF208" s="124"/>
      <c r="BG208" s="13">
        <v>0</v>
      </c>
      <c r="BH208" s="124"/>
      <c r="BI208" s="13">
        <v>0</v>
      </c>
      <c r="BJ208" s="125"/>
      <c r="BK208" s="126"/>
      <c r="BL208" s="127"/>
      <c r="BM208" s="210">
        <f>$BE208*$I208</f>
        <v>0</v>
      </c>
      <c r="BN208" s="124"/>
      <c r="BO208" s="210">
        <f>$BG208*$K208</f>
        <v>0</v>
      </c>
      <c r="BP208" s="124"/>
      <c r="BQ208" s="210">
        <f>$BI208*$M208</f>
        <v>0</v>
      </c>
      <c r="BR208" s="119"/>
      <c r="BS208" s="46"/>
      <c r="BT208" s="120"/>
      <c r="CD208" s="159"/>
      <c r="CE208" s="46"/>
      <c r="CF208" s="130"/>
      <c r="CG208" s="18"/>
      <c r="CH208" s="18"/>
      <c r="CI208" s="18"/>
      <c r="CJ208" s="18"/>
      <c r="CK208" s="18"/>
      <c r="CL208" s="18"/>
      <c r="CM208" s="18"/>
      <c r="CO208" s="120"/>
      <c r="CP208" s="119"/>
      <c r="CQ208" s="46"/>
      <c r="CR208" s="130"/>
      <c r="CS208" s="209">
        <f t="shared" si="69"/>
        <v>0</v>
      </c>
      <c r="CT208" s="213">
        <f t="shared" si="69"/>
        <v>0</v>
      </c>
      <c r="CU208" s="209">
        <f t="shared" si="70"/>
        <v>0</v>
      </c>
      <c r="CV208" s="213">
        <f t="shared" si="70"/>
        <v>0</v>
      </c>
      <c r="CW208" s="214">
        <f t="shared" si="71"/>
        <v>0</v>
      </c>
      <c r="CX208" s="215">
        <f t="shared" si="71"/>
        <v>0</v>
      </c>
      <c r="CY208" s="141"/>
      <c r="CZ208" s="252"/>
      <c r="DA208" s="133"/>
      <c r="DB208" s="209">
        <f t="shared" si="55"/>
        <v>0</v>
      </c>
      <c r="DC208" s="131"/>
      <c r="DD208" s="209">
        <f t="shared" si="56"/>
        <v>0</v>
      </c>
      <c r="DE208" s="131"/>
      <c r="DF208" s="209">
        <f t="shared" si="57"/>
        <v>0</v>
      </c>
      <c r="DG208" s="134"/>
      <c r="DH208" s="40"/>
      <c r="DI208" s="130"/>
      <c r="DJ208" s="217">
        <f t="shared" si="58"/>
        <v>0</v>
      </c>
      <c r="DK208" s="135"/>
      <c r="DL208" s="217">
        <f t="shared" si="60"/>
        <v>0</v>
      </c>
      <c r="DM208" s="135"/>
      <c r="DN208" s="217">
        <f t="shared" si="59"/>
        <v>0</v>
      </c>
      <c r="DO208" s="136"/>
      <c r="DP208" s="267" t="str">
        <f t="shared" si="64"/>
        <v/>
      </c>
      <c r="DQ208" s="267" t="str">
        <f t="shared" si="65"/>
        <v/>
      </c>
      <c r="DR208" s="126"/>
      <c r="DS208" s="126"/>
      <c r="DT208" s="220">
        <f>SUM(DJ208:DN208)-SUM(BM208:BQ208)</f>
        <v>0</v>
      </c>
    </row>
    <row r="209" spans="1:154" ht="5.15" customHeight="1" x14ac:dyDescent="0.35">
      <c r="A209" s="115"/>
      <c r="B209" s="32"/>
      <c r="C209" s="273"/>
      <c r="D209" s="32"/>
      <c r="E209" s="32"/>
      <c r="F209" s="36"/>
      <c r="H209" s="29"/>
      <c r="I209" s="139"/>
      <c r="J209" s="139"/>
      <c r="K209" s="139"/>
      <c r="L209" s="139"/>
      <c r="M209" s="139"/>
      <c r="N209" s="139"/>
      <c r="O209" s="121"/>
      <c r="P209" s="140"/>
      <c r="Q209" s="141"/>
      <c r="R209" s="142"/>
      <c r="S209" s="139"/>
      <c r="T209" s="139"/>
      <c r="U209" s="139"/>
      <c r="V209" s="139"/>
      <c r="W209" s="139"/>
      <c r="X209" s="140"/>
      <c r="Y209" s="141"/>
      <c r="Z209" s="142"/>
      <c r="AA209" s="139"/>
      <c r="AB209" s="139"/>
      <c r="AC209" s="139"/>
      <c r="AD209" s="139"/>
      <c r="AE209" s="139"/>
      <c r="AF209" s="140"/>
      <c r="AG209" s="141"/>
      <c r="AH209" s="142"/>
      <c r="AI209" s="121"/>
      <c r="AJ209" s="139"/>
      <c r="AK209" s="121"/>
      <c r="AL209" s="139"/>
      <c r="AM209" s="121"/>
      <c r="AN209" s="140"/>
      <c r="AO209" s="141"/>
      <c r="AP209" s="142"/>
      <c r="AQ209" s="139"/>
      <c r="AR209" s="140"/>
      <c r="AS209" s="141"/>
      <c r="AT209" s="142"/>
      <c r="AU209" s="121"/>
      <c r="AV209" s="139"/>
      <c r="AW209" s="121"/>
      <c r="AX209" s="139"/>
      <c r="AY209" s="121"/>
      <c r="AZ209" s="139"/>
      <c r="BA209" s="121"/>
      <c r="BB209" s="36"/>
      <c r="BD209" s="29"/>
      <c r="BE209" s="143"/>
      <c r="BF209" s="143"/>
      <c r="BG209" s="143"/>
      <c r="BH209" s="143"/>
      <c r="BI209" s="143"/>
      <c r="BJ209" s="144"/>
      <c r="BK209" s="145"/>
      <c r="BL209" s="146"/>
      <c r="BM209" s="124"/>
      <c r="BN209" s="143"/>
      <c r="BO209" s="124"/>
      <c r="BP209" s="143"/>
      <c r="BQ209" s="124"/>
      <c r="BR209" s="36"/>
      <c r="BS209" s="32"/>
      <c r="BT209" s="29"/>
      <c r="CD209" s="75"/>
      <c r="CE209" s="32"/>
      <c r="CF209" s="74"/>
      <c r="CO209" s="29"/>
      <c r="CP209" s="36"/>
      <c r="CQ209" s="32"/>
      <c r="CR209" s="74"/>
      <c r="CS209" s="149"/>
      <c r="CT209" s="149"/>
      <c r="CU209" s="149"/>
      <c r="CV209" s="149"/>
      <c r="CW209" s="149"/>
      <c r="CX209" s="134"/>
      <c r="CY209" s="141"/>
      <c r="CZ209" s="252"/>
      <c r="DA209" s="151"/>
      <c r="DB209" s="149"/>
      <c r="DC209" s="149"/>
      <c r="DD209" s="149"/>
      <c r="DE209" s="149"/>
      <c r="DF209" s="149"/>
      <c r="DG209" s="134"/>
      <c r="DH209" s="40"/>
      <c r="DI209" s="74"/>
      <c r="DJ209" s="152"/>
      <c r="DK209" s="152"/>
      <c r="DL209" s="152"/>
      <c r="DM209" s="152"/>
      <c r="DN209" s="152"/>
      <c r="DO209" s="136"/>
      <c r="DP209" s="267" t="str">
        <f t="shared" si="64"/>
        <v/>
      </c>
      <c r="DQ209" s="267" t="str">
        <f t="shared" si="65"/>
        <v/>
      </c>
      <c r="DR209" s="145"/>
      <c r="DS209" s="145"/>
      <c r="DT209" s="253"/>
    </row>
    <row r="210" spans="1:154" s="92" customFormat="1" x14ac:dyDescent="0.35">
      <c r="A210" s="118"/>
      <c r="B210" s="46"/>
      <c r="C210" s="243" t="str">
        <f>IF(E210="","",C208+1)</f>
        <v/>
      </c>
      <c r="D210" s="46"/>
      <c r="E210" s="4"/>
      <c r="F210" s="119"/>
      <c r="H210" s="120"/>
      <c r="I210" s="15"/>
      <c r="J210" s="121"/>
      <c r="K210" s="15"/>
      <c r="L210" s="121"/>
      <c r="M210" s="15"/>
      <c r="N210" s="121"/>
      <c r="O210" s="209">
        <f t="shared" si="3"/>
        <v>0</v>
      </c>
      <c r="P210" s="122"/>
      <c r="Q210" s="40"/>
      <c r="R210" s="123"/>
      <c r="S210" s="15"/>
      <c r="T210" s="121"/>
      <c r="U210" s="15"/>
      <c r="V210" s="121"/>
      <c r="W210" s="15"/>
      <c r="X210" s="122"/>
      <c r="Y210" s="40"/>
      <c r="Z210" s="123"/>
      <c r="AA210" s="15"/>
      <c r="AB210" s="121"/>
      <c r="AC210" s="15"/>
      <c r="AD210" s="121"/>
      <c r="AE210" s="15"/>
      <c r="AF210" s="122"/>
      <c r="AG210" s="40"/>
      <c r="AH210" s="123"/>
      <c r="AI210" s="209">
        <f t="shared" si="4"/>
        <v>0</v>
      </c>
      <c r="AJ210" s="121"/>
      <c r="AK210" s="209">
        <f t="shared" si="5"/>
        <v>0</v>
      </c>
      <c r="AL210" s="121"/>
      <c r="AM210" s="209">
        <f>M210-W210+AE210</f>
        <v>0</v>
      </c>
      <c r="AN210" s="122"/>
      <c r="AO210" s="40"/>
      <c r="AP210" s="123"/>
      <c r="AQ210" s="15"/>
      <c r="AR210" s="122"/>
      <c r="AS210" s="40"/>
      <c r="AT210" s="123"/>
      <c r="AU210" s="209">
        <f t="shared" si="53"/>
        <v>0</v>
      </c>
      <c r="AV210" s="121"/>
      <c r="AW210" s="209">
        <f t="shared" si="54"/>
        <v>0</v>
      </c>
      <c r="AX210" s="121"/>
      <c r="AY210" s="209">
        <f t="shared" si="8"/>
        <v>0</v>
      </c>
      <c r="AZ210" s="121"/>
      <c r="BA210" s="209">
        <f>(SUM(AI210,AK210,AM210)-AQ210)</f>
        <v>0</v>
      </c>
      <c r="BB210" s="119"/>
      <c r="BD210" s="120"/>
      <c r="BE210" s="13">
        <v>0</v>
      </c>
      <c r="BF210" s="124"/>
      <c r="BG210" s="13">
        <v>0</v>
      </c>
      <c r="BH210" s="124"/>
      <c r="BI210" s="13">
        <v>0</v>
      </c>
      <c r="BJ210" s="125"/>
      <c r="BK210" s="126"/>
      <c r="BL210" s="127"/>
      <c r="BM210" s="210">
        <f>$BE210*$I210</f>
        <v>0</v>
      </c>
      <c r="BN210" s="124"/>
      <c r="BO210" s="210">
        <f>$BG210*$K210</f>
        <v>0</v>
      </c>
      <c r="BP210" s="124"/>
      <c r="BQ210" s="210">
        <f>$BI210*$M210</f>
        <v>0</v>
      </c>
      <c r="BR210" s="119"/>
      <c r="BS210" s="46"/>
      <c r="BT210" s="120"/>
      <c r="CD210" s="159"/>
      <c r="CE210" s="46"/>
      <c r="CF210" s="130"/>
      <c r="CG210" s="18"/>
      <c r="CH210" s="18"/>
      <c r="CI210" s="18"/>
      <c r="CJ210" s="18"/>
      <c r="CK210" s="18"/>
      <c r="CL210" s="18"/>
      <c r="CM210" s="18"/>
      <c r="CO210" s="120"/>
      <c r="CP210" s="119"/>
      <c r="CQ210" s="46"/>
      <c r="CR210" s="130"/>
      <c r="CS210" s="209">
        <f t="shared" si="69"/>
        <v>0</v>
      </c>
      <c r="CT210" s="213">
        <f t="shared" si="69"/>
        <v>0</v>
      </c>
      <c r="CU210" s="209">
        <f t="shared" si="70"/>
        <v>0</v>
      </c>
      <c r="CV210" s="213">
        <f t="shared" si="70"/>
        <v>0</v>
      </c>
      <c r="CW210" s="214">
        <f t="shared" si="71"/>
        <v>0</v>
      </c>
      <c r="CX210" s="215">
        <f t="shared" si="71"/>
        <v>0</v>
      </c>
      <c r="CY210" s="141"/>
      <c r="CZ210" s="252"/>
      <c r="DA210" s="133"/>
      <c r="DB210" s="209">
        <f t="shared" si="55"/>
        <v>0</v>
      </c>
      <c r="DC210" s="131"/>
      <c r="DD210" s="209">
        <f t="shared" si="56"/>
        <v>0</v>
      </c>
      <c r="DE210" s="131"/>
      <c r="DF210" s="209">
        <f t="shared" si="57"/>
        <v>0</v>
      </c>
      <c r="DG210" s="134"/>
      <c r="DH210" s="40"/>
      <c r="DI210" s="130"/>
      <c r="DJ210" s="217">
        <f t="shared" si="58"/>
        <v>0</v>
      </c>
      <c r="DK210" s="135"/>
      <c r="DL210" s="217">
        <f t="shared" si="60"/>
        <v>0</v>
      </c>
      <c r="DM210" s="135"/>
      <c r="DN210" s="217">
        <f t="shared" si="59"/>
        <v>0</v>
      </c>
      <c r="DO210" s="136"/>
      <c r="DP210" s="267" t="str">
        <f t="shared" ref="DP210:DP216" si="72">IF(O210&gt;0,(DJ210+DL210+DN210),"")</f>
        <v/>
      </c>
      <c r="DQ210" s="267" t="str">
        <f t="shared" ref="DQ210:DQ216" si="73">IF(O210&gt;0,(DP210-(BM210+BO210+BQ210)),"")</f>
        <v/>
      </c>
      <c r="DR210" s="126"/>
      <c r="DS210" s="126"/>
      <c r="DT210" s="220">
        <f>SUM(DJ210:DN210)-SUM(BM210:BQ210)</f>
        <v>0</v>
      </c>
    </row>
    <row r="211" spans="1:154" ht="5.15" customHeight="1" x14ac:dyDescent="0.35">
      <c r="A211" s="115"/>
      <c r="B211" s="32"/>
      <c r="C211" s="273"/>
      <c r="D211" s="32"/>
      <c r="E211" s="32"/>
      <c r="F211" s="36"/>
      <c r="H211" s="29"/>
      <c r="I211" s="139"/>
      <c r="J211" s="139"/>
      <c r="K211" s="139"/>
      <c r="L211" s="139"/>
      <c r="M211" s="139"/>
      <c r="N211" s="139"/>
      <c r="O211" s="121"/>
      <c r="P211" s="140"/>
      <c r="Q211" s="141"/>
      <c r="R211" s="142"/>
      <c r="S211" s="139"/>
      <c r="T211" s="139"/>
      <c r="U211" s="139"/>
      <c r="V211" s="139"/>
      <c r="W211" s="139"/>
      <c r="X211" s="140"/>
      <c r="Y211" s="141"/>
      <c r="Z211" s="142"/>
      <c r="AA211" s="139"/>
      <c r="AB211" s="139"/>
      <c r="AC211" s="139"/>
      <c r="AD211" s="139"/>
      <c r="AE211" s="139"/>
      <c r="AF211" s="140"/>
      <c r="AG211" s="141"/>
      <c r="AH211" s="142"/>
      <c r="AI211" s="121"/>
      <c r="AJ211" s="139"/>
      <c r="AK211" s="121"/>
      <c r="AL211" s="139"/>
      <c r="AM211" s="121"/>
      <c r="AN211" s="140"/>
      <c r="AO211" s="141"/>
      <c r="AP211" s="142"/>
      <c r="AQ211" s="139"/>
      <c r="AR211" s="140"/>
      <c r="AS211" s="141"/>
      <c r="AT211" s="142"/>
      <c r="AU211" s="121"/>
      <c r="AV211" s="139"/>
      <c r="AW211" s="121"/>
      <c r="AX211" s="139"/>
      <c r="AY211" s="121"/>
      <c r="AZ211" s="139"/>
      <c r="BA211" s="121"/>
      <c r="BB211" s="36"/>
      <c r="BD211" s="29"/>
      <c r="BE211" s="143"/>
      <c r="BF211" s="143"/>
      <c r="BG211" s="143"/>
      <c r="BH211" s="143"/>
      <c r="BI211" s="143"/>
      <c r="BJ211" s="144"/>
      <c r="BK211" s="145"/>
      <c r="BL211" s="146"/>
      <c r="BM211" s="124"/>
      <c r="BN211" s="143"/>
      <c r="BO211" s="124"/>
      <c r="BP211" s="143"/>
      <c r="BQ211" s="124"/>
      <c r="BR211" s="36"/>
      <c r="BS211" s="32"/>
      <c r="BT211" s="29"/>
      <c r="CD211" s="75"/>
      <c r="CE211" s="32"/>
      <c r="CF211" s="74"/>
      <c r="CO211" s="29"/>
      <c r="CP211" s="36"/>
      <c r="CQ211" s="32"/>
      <c r="CR211" s="74"/>
      <c r="CS211" s="149"/>
      <c r="CT211" s="149"/>
      <c r="CU211" s="149"/>
      <c r="CV211" s="149"/>
      <c r="CW211" s="149"/>
      <c r="CX211" s="134"/>
      <c r="CY211" s="141"/>
      <c r="CZ211" s="252"/>
      <c r="DA211" s="151"/>
      <c r="DB211" s="149"/>
      <c r="DC211" s="149"/>
      <c r="DD211" s="149"/>
      <c r="DE211" s="149"/>
      <c r="DF211" s="149"/>
      <c r="DG211" s="134"/>
      <c r="DH211" s="40"/>
      <c r="DI211" s="74"/>
      <c r="DJ211" s="152"/>
      <c r="DK211" s="152"/>
      <c r="DL211" s="152"/>
      <c r="DM211" s="152"/>
      <c r="DN211" s="152"/>
      <c r="DO211" s="136"/>
      <c r="DP211" s="267" t="str">
        <f t="shared" si="72"/>
        <v/>
      </c>
      <c r="DQ211" s="267" t="str">
        <f t="shared" si="73"/>
        <v/>
      </c>
      <c r="DR211" s="145"/>
      <c r="DS211" s="145"/>
      <c r="DT211" s="253"/>
    </row>
    <row r="212" spans="1:154" s="92" customFormat="1" x14ac:dyDescent="0.35">
      <c r="A212" s="118"/>
      <c r="B212" s="46"/>
      <c r="C212" s="243" t="str">
        <f>IF(E212="","",C210+1)</f>
        <v/>
      </c>
      <c r="D212" s="46"/>
      <c r="E212" s="4"/>
      <c r="F212" s="119"/>
      <c r="H212" s="120"/>
      <c r="I212" s="15"/>
      <c r="J212" s="121"/>
      <c r="K212" s="15"/>
      <c r="L212" s="121"/>
      <c r="M212" s="15"/>
      <c r="N212" s="121"/>
      <c r="O212" s="209">
        <f t="shared" si="3"/>
        <v>0</v>
      </c>
      <c r="P212" s="122"/>
      <c r="Q212" s="40"/>
      <c r="R212" s="123"/>
      <c r="S212" s="15"/>
      <c r="T212" s="121"/>
      <c r="U212" s="15"/>
      <c r="V212" s="121"/>
      <c r="W212" s="15"/>
      <c r="X212" s="122"/>
      <c r="Y212" s="40"/>
      <c r="Z212" s="123"/>
      <c r="AA212" s="15"/>
      <c r="AB212" s="121"/>
      <c r="AC212" s="15"/>
      <c r="AD212" s="121"/>
      <c r="AE212" s="15"/>
      <c r="AF212" s="122"/>
      <c r="AG212" s="40"/>
      <c r="AH212" s="123"/>
      <c r="AI212" s="209">
        <f t="shared" si="4"/>
        <v>0</v>
      </c>
      <c r="AJ212" s="121"/>
      <c r="AK212" s="209">
        <f t="shared" si="5"/>
        <v>0</v>
      </c>
      <c r="AL212" s="121"/>
      <c r="AM212" s="209">
        <f>M212-W212+AE212</f>
        <v>0</v>
      </c>
      <c r="AN212" s="122"/>
      <c r="AO212" s="40"/>
      <c r="AP212" s="123"/>
      <c r="AQ212" s="15"/>
      <c r="AR212" s="122"/>
      <c r="AS212" s="40"/>
      <c r="AT212" s="123"/>
      <c r="AU212" s="209">
        <f t="shared" ref="AU212:AU216" si="74">(IF($O212=0,(0),(ROUNDUP(($AI212/(SUM($AI212,$AK212,$AM212)))*$BA212,0))))</f>
        <v>0</v>
      </c>
      <c r="AV212" s="121"/>
      <c r="AW212" s="209">
        <f t="shared" ref="AW212:AW216" si="75">(IF($O212=0,(0),(ROUNDUP(($AK212/(SUM($AI212,$AK212,$AM212)))*$BA212,0))))</f>
        <v>0</v>
      </c>
      <c r="AX212" s="121"/>
      <c r="AY212" s="209">
        <f t="shared" si="8"/>
        <v>0</v>
      </c>
      <c r="AZ212" s="121"/>
      <c r="BA212" s="209">
        <f>(SUM(AI212,AK212,AM212)-AQ212)</f>
        <v>0</v>
      </c>
      <c r="BB212" s="119"/>
      <c r="BD212" s="120"/>
      <c r="BE212" s="13">
        <v>0</v>
      </c>
      <c r="BF212" s="124"/>
      <c r="BG212" s="13">
        <v>0</v>
      </c>
      <c r="BH212" s="124"/>
      <c r="BI212" s="13">
        <v>0</v>
      </c>
      <c r="BJ212" s="125"/>
      <c r="BK212" s="126"/>
      <c r="BL212" s="127"/>
      <c r="BM212" s="210">
        <f>$BE212*$I212</f>
        <v>0</v>
      </c>
      <c r="BN212" s="124"/>
      <c r="BO212" s="210">
        <f>$BG212*$K212</f>
        <v>0</v>
      </c>
      <c r="BP212" s="124"/>
      <c r="BQ212" s="210">
        <f>$BI212*$M212</f>
        <v>0</v>
      </c>
      <c r="BR212" s="119"/>
      <c r="BS212" s="46"/>
      <c r="BT212" s="120"/>
      <c r="CD212" s="159"/>
      <c r="CE212" s="46"/>
      <c r="CF212" s="130"/>
      <c r="CG212" s="18"/>
      <c r="CH212" s="18"/>
      <c r="CI212" s="18"/>
      <c r="CJ212" s="18"/>
      <c r="CK212" s="18"/>
      <c r="CL212" s="18"/>
      <c r="CM212" s="18"/>
      <c r="CO212" s="120"/>
      <c r="CP212" s="119"/>
      <c r="CQ212" s="46"/>
      <c r="CR212" s="130"/>
      <c r="CS212" s="209">
        <f t="shared" si="69"/>
        <v>0</v>
      </c>
      <c r="CT212" s="213">
        <f t="shared" si="69"/>
        <v>0</v>
      </c>
      <c r="CU212" s="209">
        <f t="shared" si="70"/>
        <v>0</v>
      </c>
      <c r="CV212" s="213">
        <f t="shared" si="70"/>
        <v>0</v>
      </c>
      <c r="CW212" s="214">
        <f t="shared" si="71"/>
        <v>0</v>
      </c>
      <c r="CX212" s="215">
        <f t="shared" si="71"/>
        <v>0</v>
      </c>
      <c r="CY212" s="141"/>
      <c r="CZ212" s="252"/>
      <c r="DA212" s="133"/>
      <c r="DB212" s="209">
        <f t="shared" ref="DB212:DB216" si="76">(CS212+AU212)</f>
        <v>0</v>
      </c>
      <c r="DC212" s="131"/>
      <c r="DD212" s="209">
        <f t="shared" ref="DD212:DD216" si="77">(CU212+AW212)</f>
        <v>0</v>
      </c>
      <c r="DE212" s="131"/>
      <c r="DF212" s="209">
        <f t="shared" ref="DF212:DF216" si="78">(CW212+AY212)</f>
        <v>0</v>
      </c>
      <c r="DG212" s="134"/>
      <c r="DH212" s="40"/>
      <c r="DI212" s="130"/>
      <c r="DJ212" s="217">
        <f t="shared" ref="DJ212:DJ216" si="79">(DB212*BE212)</f>
        <v>0</v>
      </c>
      <c r="DK212" s="135"/>
      <c r="DL212" s="217">
        <f t="shared" si="60"/>
        <v>0</v>
      </c>
      <c r="DM212" s="135"/>
      <c r="DN212" s="217">
        <f t="shared" ref="DN212:DN216" si="80">(DF212*BI212)</f>
        <v>0</v>
      </c>
      <c r="DO212" s="136"/>
      <c r="DP212" s="267" t="str">
        <f t="shared" si="72"/>
        <v/>
      </c>
      <c r="DQ212" s="267" t="str">
        <f t="shared" si="73"/>
        <v/>
      </c>
      <c r="DR212" s="126"/>
      <c r="DS212" s="126"/>
      <c r="DT212" s="220">
        <f>SUM(DJ212:DN212)-SUM(BM212:BQ212)</f>
        <v>0</v>
      </c>
    </row>
    <row r="213" spans="1:154" ht="5.15" customHeight="1" x14ac:dyDescent="0.35">
      <c r="A213" s="115"/>
      <c r="B213" s="32"/>
      <c r="C213" s="273"/>
      <c r="D213" s="32"/>
      <c r="E213" s="32"/>
      <c r="F213" s="36"/>
      <c r="H213" s="29"/>
      <c r="I213" s="139"/>
      <c r="J213" s="139"/>
      <c r="K213" s="139"/>
      <c r="L213" s="139"/>
      <c r="M213" s="139"/>
      <c r="N213" s="139"/>
      <c r="O213" s="121"/>
      <c r="P213" s="140"/>
      <c r="Q213" s="141"/>
      <c r="R213" s="142"/>
      <c r="S213" s="139"/>
      <c r="T213" s="139"/>
      <c r="U213" s="139"/>
      <c r="V213" s="139"/>
      <c r="W213" s="139"/>
      <c r="X213" s="140"/>
      <c r="Y213" s="141"/>
      <c r="Z213" s="142"/>
      <c r="AA213" s="139"/>
      <c r="AB213" s="139"/>
      <c r="AC213" s="139"/>
      <c r="AD213" s="139"/>
      <c r="AE213" s="139"/>
      <c r="AF213" s="140"/>
      <c r="AG213" s="141"/>
      <c r="AH213" s="142"/>
      <c r="AI213" s="121"/>
      <c r="AJ213" s="139"/>
      <c r="AK213" s="121"/>
      <c r="AL213" s="139"/>
      <c r="AM213" s="121"/>
      <c r="AN213" s="140"/>
      <c r="AO213" s="141"/>
      <c r="AP213" s="142"/>
      <c r="AQ213" s="139"/>
      <c r="AR213" s="140"/>
      <c r="AS213" s="141"/>
      <c r="AT213" s="142"/>
      <c r="AU213" s="121"/>
      <c r="AV213" s="139"/>
      <c r="AW213" s="121"/>
      <c r="AX213" s="139"/>
      <c r="AY213" s="121"/>
      <c r="AZ213" s="139"/>
      <c r="BA213" s="121"/>
      <c r="BB213" s="36"/>
      <c r="BD213" s="29"/>
      <c r="BE213" s="143"/>
      <c r="BF213" s="143"/>
      <c r="BG213" s="143"/>
      <c r="BH213" s="143"/>
      <c r="BI213" s="143"/>
      <c r="BJ213" s="144"/>
      <c r="BK213" s="145"/>
      <c r="BL213" s="146"/>
      <c r="BM213" s="124"/>
      <c r="BN213" s="143"/>
      <c r="BO213" s="124"/>
      <c r="BP213" s="143"/>
      <c r="BQ213" s="124"/>
      <c r="BR213" s="36"/>
      <c r="BS213" s="32"/>
      <c r="BT213" s="29"/>
      <c r="CD213" s="75"/>
      <c r="CE213" s="32"/>
      <c r="CF213" s="74"/>
      <c r="CO213" s="29"/>
      <c r="CP213" s="36"/>
      <c r="CQ213" s="32"/>
      <c r="CR213" s="74"/>
      <c r="CS213" s="149"/>
      <c r="CT213" s="149"/>
      <c r="CU213" s="149"/>
      <c r="CV213" s="149"/>
      <c r="CW213" s="149"/>
      <c r="CX213" s="134"/>
      <c r="CY213" s="141"/>
      <c r="CZ213" s="252"/>
      <c r="DA213" s="151"/>
      <c r="DB213" s="149"/>
      <c r="DC213" s="149"/>
      <c r="DD213" s="149"/>
      <c r="DE213" s="149"/>
      <c r="DF213" s="149"/>
      <c r="DG213" s="134"/>
      <c r="DH213" s="40"/>
      <c r="DI213" s="74"/>
      <c r="DJ213" s="152"/>
      <c r="DK213" s="152"/>
      <c r="DL213" s="152"/>
      <c r="DM213" s="152"/>
      <c r="DN213" s="152"/>
      <c r="DO213" s="136"/>
      <c r="DP213" s="267" t="str">
        <f t="shared" si="72"/>
        <v/>
      </c>
      <c r="DQ213" s="267" t="str">
        <f t="shared" si="73"/>
        <v/>
      </c>
      <c r="DR213" s="145"/>
      <c r="DS213" s="145"/>
      <c r="DT213" s="253"/>
    </row>
    <row r="214" spans="1:154" s="92" customFormat="1" x14ac:dyDescent="0.35">
      <c r="A214" s="118"/>
      <c r="B214" s="46"/>
      <c r="C214" s="243" t="str">
        <f>IF(E214="","",C212+1)</f>
        <v/>
      </c>
      <c r="D214" s="46"/>
      <c r="E214" s="4"/>
      <c r="F214" s="119"/>
      <c r="H214" s="120"/>
      <c r="I214" s="15"/>
      <c r="J214" s="121"/>
      <c r="K214" s="15"/>
      <c r="L214" s="121"/>
      <c r="M214" s="15"/>
      <c r="N214" s="121"/>
      <c r="O214" s="209">
        <f t="shared" si="3"/>
        <v>0</v>
      </c>
      <c r="P214" s="122"/>
      <c r="Q214" s="40"/>
      <c r="R214" s="123"/>
      <c r="S214" s="15"/>
      <c r="T214" s="121"/>
      <c r="U214" s="15"/>
      <c r="V214" s="121"/>
      <c r="W214" s="15"/>
      <c r="X214" s="122"/>
      <c r="Y214" s="40"/>
      <c r="Z214" s="123"/>
      <c r="AA214" s="15"/>
      <c r="AB214" s="121"/>
      <c r="AC214" s="15"/>
      <c r="AD214" s="121"/>
      <c r="AE214" s="15"/>
      <c r="AF214" s="122"/>
      <c r="AG214" s="40"/>
      <c r="AH214" s="123"/>
      <c r="AI214" s="209">
        <f t="shared" si="4"/>
        <v>0</v>
      </c>
      <c r="AJ214" s="121"/>
      <c r="AK214" s="209">
        <f t="shared" si="5"/>
        <v>0</v>
      </c>
      <c r="AL214" s="121"/>
      <c r="AM214" s="209">
        <f>M214-W214+AE214</f>
        <v>0</v>
      </c>
      <c r="AN214" s="122"/>
      <c r="AO214" s="40"/>
      <c r="AP214" s="123"/>
      <c r="AQ214" s="15"/>
      <c r="AR214" s="122"/>
      <c r="AS214" s="40"/>
      <c r="AT214" s="123"/>
      <c r="AU214" s="209">
        <f t="shared" si="74"/>
        <v>0</v>
      </c>
      <c r="AV214" s="121"/>
      <c r="AW214" s="209">
        <f t="shared" si="75"/>
        <v>0</v>
      </c>
      <c r="AX214" s="121"/>
      <c r="AY214" s="209">
        <f t="shared" si="8"/>
        <v>0</v>
      </c>
      <c r="AZ214" s="121"/>
      <c r="BA214" s="209">
        <f>(SUM(AI214,AK214,AM214)-AQ214)</f>
        <v>0</v>
      </c>
      <c r="BB214" s="119"/>
      <c r="BD214" s="120"/>
      <c r="BE214" s="13">
        <v>0</v>
      </c>
      <c r="BF214" s="124"/>
      <c r="BG214" s="13">
        <v>0</v>
      </c>
      <c r="BH214" s="124"/>
      <c r="BI214" s="13">
        <v>0</v>
      </c>
      <c r="BJ214" s="125"/>
      <c r="BK214" s="126"/>
      <c r="BL214" s="127"/>
      <c r="BM214" s="210">
        <f>$BE214*$I214</f>
        <v>0</v>
      </c>
      <c r="BN214" s="124"/>
      <c r="BO214" s="210">
        <f>$BG214*$K214</f>
        <v>0</v>
      </c>
      <c r="BP214" s="124"/>
      <c r="BQ214" s="210">
        <f>$BI214*$M214</f>
        <v>0</v>
      </c>
      <c r="BR214" s="119"/>
      <c r="BS214" s="46"/>
      <c r="BT214" s="120"/>
      <c r="CD214" s="159"/>
      <c r="CE214" s="46"/>
      <c r="CF214" s="130"/>
      <c r="CG214" s="18"/>
      <c r="CH214" s="18"/>
      <c r="CI214" s="18"/>
      <c r="CJ214" s="18"/>
      <c r="CK214" s="18"/>
      <c r="CL214" s="18"/>
      <c r="CM214" s="18"/>
      <c r="CO214" s="120"/>
      <c r="CP214" s="119"/>
      <c r="CQ214" s="46"/>
      <c r="CR214" s="130"/>
      <c r="CS214" s="209">
        <f t="shared" si="69"/>
        <v>0</v>
      </c>
      <c r="CT214" s="213">
        <f t="shared" si="69"/>
        <v>0</v>
      </c>
      <c r="CU214" s="209">
        <f t="shared" si="70"/>
        <v>0</v>
      </c>
      <c r="CV214" s="213">
        <f t="shared" si="70"/>
        <v>0</v>
      </c>
      <c r="CW214" s="214">
        <f t="shared" si="71"/>
        <v>0</v>
      </c>
      <c r="CX214" s="215">
        <f t="shared" si="71"/>
        <v>0</v>
      </c>
      <c r="CY214" s="141"/>
      <c r="CZ214" s="252"/>
      <c r="DA214" s="133"/>
      <c r="DB214" s="209">
        <f t="shared" si="76"/>
        <v>0</v>
      </c>
      <c r="DC214" s="131"/>
      <c r="DD214" s="209">
        <f t="shared" si="77"/>
        <v>0</v>
      </c>
      <c r="DE214" s="131"/>
      <c r="DF214" s="209">
        <f t="shared" si="78"/>
        <v>0</v>
      </c>
      <c r="DG214" s="134"/>
      <c r="DH214" s="40"/>
      <c r="DI214" s="130"/>
      <c r="DJ214" s="217">
        <f t="shared" si="79"/>
        <v>0</v>
      </c>
      <c r="DK214" s="135"/>
      <c r="DL214" s="217">
        <f t="shared" ref="DL214:DL216" si="81">(DD214*BG214)</f>
        <v>0</v>
      </c>
      <c r="DM214" s="135"/>
      <c r="DN214" s="217">
        <f t="shared" si="80"/>
        <v>0</v>
      </c>
      <c r="DO214" s="136"/>
      <c r="DP214" s="267" t="str">
        <f t="shared" si="72"/>
        <v/>
      </c>
      <c r="DQ214" s="267" t="str">
        <f t="shared" si="73"/>
        <v/>
      </c>
      <c r="DR214" s="126"/>
      <c r="DS214" s="126"/>
      <c r="DT214" s="220">
        <f>SUM(DJ214:DN214)-SUM(BM214:BQ214)</f>
        <v>0</v>
      </c>
    </row>
    <row r="215" spans="1:154" ht="5.15" customHeight="1" x14ac:dyDescent="0.35">
      <c r="A215" s="115"/>
      <c r="B215" s="32"/>
      <c r="C215" s="273"/>
      <c r="D215" s="32"/>
      <c r="E215" s="32"/>
      <c r="F215" s="36"/>
      <c r="H215" s="29"/>
      <c r="I215" s="139"/>
      <c r="J215" s="139"/>
      <c r="K215" s="139"/>
      <c r="L215" s="139"/>
      <c r="M215" s="139"/>
      <c r="N215" s="139"/>
      <c r="O215" s="121"/>
      <c r="P215" s="140"/>
      <c r="Q215" s="141"/>
      <c r="R215" s="142"/>
      <c r="S215" s="139"/>
      <c r="T215" s="139"/>
      <c r="U215" s="139"/>
      <c r="V215" s="139"/>
      <c r="W215" s="139"/>
      <c r="X215" s="140"/>
      <c r="Y215" s="141"/>
      <c r="Z215" s="142"/>
      <c r="AA215" s="139"/>
      <c r="AB215" s="139"/>
      <c r="AC215" s="139"/>
      <c r="AD215" s="139"/>
      <c r="AE215" s="139"/>
      <c r="AF215" s="140"/>
      <c r="AG215" s="141"/>
      <c r="AH215" s="142"/>
      <c r="AI215" s="121"/>
      <c r="AJ215" s="139"/>
      <c r="AK215" s="121"/>
      <c r="AL215" s="139"/>
      <c r="AM215" s="121"/>
      <c r="AN215" s="140"/>
      <c r="AO215" s="141"/>
      <c r="AP215" s="142"/>
      <c r="AQ215" s="139"/>
      <c r="AR215" s="140"/>
      <c r="AS215" s="141"/>
      <c r="AT215" s="142"/>
      <c r="AU215" s="121"/>
      <c r="AV215" s="139"/>
      <c r="AW215" s="121"/>
      <c r="AX215" s="139"/>
      <c r="AY215" s="121"/>
      <c r="AZ215" s="139"/>
      <c r="BA215" s="121"/>
      <c r="BB215" s="36"/>
      <c r="BD215" s="29"/>
      <c r="BE215" s="143"/>
      <c r="BF215" s="143"/>
      <c r="BG215" s="143"/>
      <c r="BH215" s="143"/>
      <c r="BI215" s="143"/>
      <c r="BJ215" s="144"/>
      <c r="BK215" s="145"/>
      <c r="BL215" s="146"/>
      <c r="BM215" s="124"/>
      <c r="BN215" s="143"/>
      <c r="BO215" s="124"/>
      <c r="BP215" s="143"/>
      <c r="BQ215" s="124"/>
      <c r="BR215" s="36"/>
      <c r="BS215" s="32"/>
      <c r="BT215" s="29"/>
      <c r="CD215" s="75"/>
      <c r="CE215" s="32"/>
      <c r="CF215" s="74"/>
      <c r="CO215" s="29"/>
      <c r="CP215" s="36"/>
      <c r="CQ215" s="32"/>
      <c r="CR215" s="74"/>
      <c r="CS215" s="149"/>
      <c r="CT215" s="149"/>
      <c r="CU215" s="149"/>
      <c r="CV215" s="149"/>
      <c r="CW215" s="149"/>
      <c r="CX215" s="132"/>
      <c r="CY215" s="141"/>
      <c r="CZ215" s="252"/>
      <c r="DA215" s="151"/>
      <c r="DB215" s="149"/>
      <c r="DC215" s="149"/>
      <c r="DD215" s="149"/>
      <c r="DE215" s="149"/>
      <c r="DF215" s="149"/>
      <c r="DG215" s="134"/>
      <c r="DH215" s="40"/>
      <c r="DI215" s="74"/>
      <c r="DJ215" s="152"/>
      <c r="DK215" s="152"/>
      <c r="DL215" s="152"/>
      <c r="DM215" s="152"/>
      <c r="DN215" s="152"/>
      <c r="DO215" s="136"/>
      <c r="DP215" s="267" t="str">
        <f t="shared" si="72"/>
        <v/>
      </c>
      <c r="DQ215" s="267" t="str">
        <f t="shared" si="73"/>
        <v/>
      </c>
      <c r="DR215" s="145"/>
      <c r="DS215" s="145"/>
      <c r="DT215" s="253"/>
    </row>
    <row r="216" spans="1:154" s="92" customFormat="1" x14ac:dyDescent="0.35">
      <c r="A216" s="118"/>
      <c r="B216" s="46"/>
      <c r="C216" s="243" t="str">
        <f>IF(E216="","",C46+1)</f>
        <v/>
      </c>
      <c r="D216" s="46"/>
      <c r="E216" s="4"/>
      <c r="F216" s="119"/>
      <c r="H216" s="120"/>
      <c r="I216" s="15"/>
      <c r="J216" s="121"/>
      <c r="K216" s="15"/>
      <c r="L216" s="121"/>
      <c r="M216" s="15"/>
      <c r="N216" s="121"/>
      <c r="O216" s="209">
        <f t="shared" si="3"/>
        <v>0</v>
      </c>
      <c r="P216" s="122"/>
      <c r="Q216" s="40"/>
      <c r="R216" s="123"/>
      <c r="S216" s="15"/>
      <c r="T216" s="121"/>
      <c r="U216" s="15"/>
      <c r="V216" s="121"/>
      <c r="W216" s="15"/>
      <c r="X216" s="122"/>
      <c r="Y216" s="40"/>
      <c r="Z216" s="123"/>
      <c r="AA216" s="15"/>
      <c r="AB216" s="121"/>
      <c r="AC216" s="15"/>
      <c r="AD216" s="121"/>
      <c r="AE216" s="15"/>
      <c r="AF216" s="122"/>
      <c r="AG216" s="40"/>
      <c r="AH216" s="123"/>
      <c r="AI216" s="209">
        <f t="shared" si="4"/>
        <v>0</v>
      </c>
      <c r="AJ216" s="121"/>
      <c r="AK216" s="209">
        <f t="shared" si="5"/>
        <v>0</v>
      </c>
      <c r="AL216" s="121"/>
      <c r="AM216" s="209">
        <f>M216-W216+AE216</f>
        <v>0</v>
      </c>
      <c r="AN216" s="122"/>
      <c r="AO216" s="40"/>
      <c r="AP216" s="123"/>
      <c r="AQ216" s="15"/>
      <c r="AR216" s="122"/>
      <c r="AS216" s="40"/>
      <c r="AT216" s="123"/>
      <c r="AU216" s="209">
        <f t="shared" si="74"/>
        <v>0</v>
      </c>
      <c r="AV216" s="121"/>
      <c r="AW216" s="209">
        <f t="shared" si="75"/>
        <v>0</v>
      </c>
      <c r="AX216" s="121"/>
      <c r="AY216" s="209">
        <f t="shared" si="8"/>
        <v>0</v>
      </c>
      <c r="AZ216" s="121"/>
      <c r="BA216" s="209">
        <f>(SUM(AI216,AK216,AM216)-AQ216)</f>
        <v>0</v>
      </c>
      <c r="BB216" s="119"/>
      <c r="BD216" s="120"/>
      <c r="BE216" s="13">
        <v>0</v>
      </c>
      <c r="BF216" s="124"/>
      <c r="BG216" s="13">
        <v>0</v>
      </c>
      <c r="BH216" s="124"/>
      <c r="BI216" s="13">
        <v>0</v>
      </c>
      <c r="BJ216" s="125"/>
      <c r="BK216" s="126"/>
      <c r="BL216" s="127"/>
      <c r="BM216" s="210">
        <f>$BE216*$I216</f>
        <v>0</v>
      </c>
      <c r="BN216" s="124"/>
      <c r="BO216" s="210">
        <f>$BG216*$K216</f>
        <v>0</v>
      </c>
      <c r="BP216" s="124"/>
      <c r="BQ216" s="210">
        <f>$BI216*$M216</f>
        <v>0</v>
      </c>
      <c r="BR216" s="119"/>
      <c r="BS216" s="46"/>
      <c r="BT216" s="120"/>
      <c r="CD216" s="159"/>
      <c r="CE216" s="46"/>
      <c r="CF216" s="130"/>
      <c r="CG216" s="18"/>
      <c r="CH216" s="18"/>
      <c r="CI216" s="18"/>
      <c r="CJ216" s="18"/>
      <c r="CK216" s="18"/>
      <c r="CL216" s="18"/>
      <c r="CM216" s="18"/>
      <c r="CO216" s="120"/>
      <c r="CP216" s="119"/>
      <c r="CQ216" s="46"/>
      <c r="CR216" s="130"/>
      <c r="CS216" s="209">
        <f t="shared" si="69"/>
        <v>0</v>
      </c>
      <c r="CT216" s="213">
        <f t="shared" si="69"/>
        <v>0</v>
      </c>
      <c r="CU216" s="209">
        <f t="shared" si="70"/>
        <v>0</v>
      </c>
      <c r="CV216" s="213">
        <f t="shared" si="70"/>
        <v>0</v>
      </c>
      <c r="CW216" s="209">
        <f t="shared" si="71"/>
        <v>0</v>
      </c>
      <c r="CX216" s="215">
        <f t="shared" si="71"/>
        <v>0</v>
      </c>
      <c r="CY216" s="141"/>
      <c r="CZ216" s="252"/>
      <c r="DA216" s="133"/>
      <c r="DB216" s="209">
        <f t="shared" si="76"/>
        <v>0</v>
      </c>
      <c r="DC216" s="131"/>
      <c r="DD216" s="209">
        <f t="shared" si="77"/>
        <v>0</v>
      </c>
      <c r="DE216" s="131"/>
      <c r="DF216" s="209">
        <f t="shared" si="78"/>
        <v>0</v>
      </c>
      <c r="DG216" s="134"/>
      <c r="DH216" s="40"/>
      <c r="DI216" s="130"/>
      <c r="DJ216" s="217">
        <f t="shared" si="79"/>
        <v>0</v>
      </c>
      <c r="DK216" s="135"/>
      <c r="DL216" s="217">
        <f t="shared" si="81"/>
        <v>0</v>
      </c>
      <c r="DM216" s="135"/>
      <c r="DN216" s="217">
        <f t="shared" si="80"/>
        <v>0</v>
      </c>
      <c r="DO216" s="136"/>
      <c r="DP216" s="267" t="str">
        <f t="shared" si="72"/>
        <v/>
      </c>
      <c r="DQ216" s="267" t="str">
        <f t="shared" si="73"/>
        <v/>
      </c>
      <c r="DR216" s="126"/>
      <c r="DS216" s="126"/>
      <c r="DT216" s="220">
        <f>SUM(DJ216:DN216)-SUM(BM216:BQ216)</f>
        <v>0</v>
      </c>
    </row>
    <row r="217" spans="1:154" ht="5.15" customHeight="1" thickBot="1" x14ac:dyDescent="0.4">
      <c r="A217" s="115"/>
      <c r="B217" s="32"/>
      <c r="C217" s="46"/>
      <c r="D217" s="32"/>
      <c r="E217" s="32"/>
      <c r="F217" s="36"/>
      <c r="H217" s="29"/>
      <c r="I217" s="139"/>
      <c r="J217" s="139"/>
      <c r="K217" s="139"/>
      <c r="L217" s="139"/>
      <c r="M217" s="139"/>
      <c r="N217" s="139"/>
      <c r="O217" s="121"/>
      <c r="P217" s="140"/>
      <c r="Q217" s="141"/>
      <c r="R217" s="142"/>
      <c r="S217" s="139"/>
      <c r="T217" s="139"/>
      <c r="U217" s="139"/>
      <c r="V217" s="139"/>
      <c r="W217" s="139"/>
      <c r="X217" s="140"/>
      <c r="Y217" s="141"/>
      <c r="Z217" s="142"/>
      <c r="AA217" s="139"/>
      <c r="AB217" s="139"/>
      <c r="AC217" s="139"/>
      <c r="AD217" s="139"/>
      <c r="AE217" s="139"/>
      <c r="AF217" s="140"/>
      <c r="AG217" s="141"/>
      <c r="AH217" s="142"/>
      <c r="AI217" s="121"/>
      <c r="AJ217" s="139"/>
      <c r="AK217" s="121"/>
      <c r="AL217" s="139"/>
      <c r="AM217" s="121"/>
      <c r="AN217" s="140"/>
      <c r="AO217" s="141"/>
      <c r="AP217" s="142"/>
      <c r="AQ217" s="139"/>
      <c r="AR217" s="140"/>
      <c r="AS217" s="141"/>
      <c r="AT217" s="142"/>
      <c r="AU217" s="121"/>
      <c r="AV217" s="139"/>
      <c r="AW217" s="121"/>
      <c r="AX217" s="139"/>
      <c r="AY217" s="121"/>
      <c r="AZ217" s="139"/>
      <c r="BA217" s="121"/>
      <c r="BB217" s="36"/>
      <c r="BD217" s="29"/>
      <c r="BE217" s="143"/>
      <c r="BF217" s="143"/>
      <c r="BG217" s="143"/>
      <c r="BH217" s="143"/>
      <c r="BI217" s="143"/>
      <c r="BJ217" s="144"/>
      <c r="BK217" s="145"/>
      <c r="BL217" s="146"/>
      <c r="BM217" s="124"/>
      <c r="BN217" s="143"/>
      <c r="BO217" s="124"/>
      <c r="BP217" s="143"/>
      <c r="BQ217" s="124"/>
      <c r="BR217" s="36"/>
      <c r="BS217" s="32"/>
      <c r="BT217" s="29"/>
      <c r="CD217" s="75"/>
      <c r="CE217" s="32"/>
      <c r="CF217" s="74"/>
      <c r="CO217" s="29"/>
      <c r="CP217" s="36"/>
      <c r="CQ217" s="32"/>
      <c r="CR217" s="74"/>
      <c r="CS217" s="181"/>
      <c r="CT217" s="181"/>
      <c r="CU217" s="181"/>
      <c r="CV217" s="181"/>
      <c r="CW217" s="181"/>
      <c r="CX217" s="182"/>
      <c r="CY217" s="141"/>
      <c r="CZ217" s="181"/>
      <c r="DA217" s="151"/>
      <c r="DB217" s="149"/>
      <c r="DC217" s="149"/>
      <c r="DD217" s="149"/>
      <c r="DE217" s="149"/>
      <c r="DF217" s="149"/>
      <c r="DG217" s="75"/>
      <c r="DI217" s="74"/>
      <c r="DJ217" s="152"/>
      <c r="DK217" s="152"/>
      <c r="DL217" s="152"/>
      <c r="DM217" s="152"/>
      <c r="DN217" s="152"/>
      <c r="DO217" s="184"/>
      <c r="DP217" s="145"/>
      <c r="DQ217" s="145"/>
      <c r="DR217" s="145"/>
      <c r="DS217" s="145"/>
      <c r="DT217" s="185"/>
    </row>
    <row r="218" spans="1:154" s="90" customFormat="1" ht="15" thickBot="1" x14ac:dyDescent="0.4">
      <c r="B218" s="260"/>
      <c r="C218" s="179"/>
      <c r="D218" s="179"/>
      <c r="E218" s="179" t="s">
        <v>132</v>
      </c>
      <c r="F218" s="179"/>
      <c r="G218" s="179"/>
      <c r="H218" s="179"/>
      <c r="I218" s="228">
        <f>SUM(I18:I216)</f>
        <v>0</v>
      </c>
      <c r="J218" s="229">
        <f>SUM(J18:J216)</f>
        <v>0</v>
      </c>
      <c r="K218" s="228">
        <f>SUM(K18:K216)</f>
        <v>0</v>
      </c>
      <c r="L218" s="229">
        <f>SUM(L18:L216)</f>
        <v>0</v>
      </c>
      <c r="M218" s="228">
        <f>SUM(M18:M216)</f>
        <v>0</v>
      </c>
      <c r="N218" s="187"/>
      <c r="O218" s="230">
        <f>M218+K218+I218</f>
        <v>0</v>
      </c>
      <c r="P218" s="187"/>
      <c r="Q218" s="187"/>
      <c r="R218" s="187"/>
      <c r="S218" s="230">
        <f t="shared" ref="S218:AE218" si="82">SUM(S18:S216)</f>
        <v>0</v>
      </c>
      <c r="T218" s="230">
        <f t="shared" si="82"/>
        <v>0</v>
      </c>
      <c r="U218" s="230">
        <f t="shared" si="82"/>
        <v>0</v>
      </c>
      <c r="V218" s="230">
        <f t="shared" si="82"/>
        <v>0</v>
      </c>
      <c r="W218" s="230">
        <f t="shared" si="82"/>
        <v>0</v>
      </c>
      <c r="X218" s="230">
        <f t="shared" si="82"/>
        <v>0</v>
      </c>
      <c r="Y218" s="230">
        <f t="shared" si="82"/>
        <v>0</v>
      </c>
      <c r="Z218" s="230">
        <f t="shared" si="82"/>
        <v>0</v>
      </c>
      <c r="AA218" s="230">
        <f t="shared" si="82"/>
        <v>0</v>
      </c>
      <c r="AB218" s="230">
        <f t="shared" si="82"/>
        <v>0</v>
      </c>
      <c r="AC218" s="230">
        <f t="shared" si="82"/>
        <v>0</v>
      </c>
      <c r="AD218" s="230">
        <f t="shared" si="82"/>
        <v>0</v>
      </c>
      <c r="AE218" s="230">
        <f t="shared" si="82"/>
        <v>0</v>
      </c>
      <c r="AF218" s="188"/>
      <c r="AG218" s="188"/>
      <c r="AH218" s="189"/>
      <c r="AI218" s="230">
        <f>SUM(AI18:AI216)</f>
        <v>0</v>
      </c>
      <c r="AJ218" s="231">
        <f>SUM(AJ18:AJ216)</f>
        <v>0</v>
      </c>
      <c r="AK218" s="230">
        <f>SUM(AK18:AK216)</f>
        <v>0</v>
      </c>
      <c r="AL218" s="231">
        <f>SUM(AL18:AL216)</f>
        <v>0</v>
      </c>
      <c r="AM218" s="228">
        <f>SUM(AM18:AM216)</f>
        <v>0</v>
      </c>
      <c r="AN218" s="187"/>
      <c r="AO218" s="187"/>
      <c r="AP218" s="187"/>
      <c r="AQ218" s="231">
        <f>SUM(AQ18:AQ216)</f>
        <v>0</v>
      </c>
      <c r="AR218" s="187"/>
      <c r="AS218" s="187"/>
      <c r="AT218" s="187"/>
      <c r="AU218" s="228">
        <f>SUM(AU17:AU217)</f>
        <v>0</v>
      </c>
      <c r="AV218" s="231">
        <f t="shared" ref="AV218:AZ218" si="83">SUM(AV18:AV216)</f>
        <v>0</v>
      </c>
      <c r="AW218" s="228">
        <f>SUM(AW17:AW217)</f>
        <v>0</v>
      </c>
      <c r="AX218" s="231">
        <f t="shared" si="83"/>
        <v>0</v>
      </c>
      <c r="AY218" s="228">
        <f>SUM(AY17:AY217)</f>
        <v>0</v>
      </c>
      <c r="AZ218" s="231">
        <f t="shared" si="83"/>
        <v>0</v>
      </c>
      <c r="BA218" s="228">
        <f>SUM(BA17:BA217)</f>
        <v>0</v>
      </c>
      <c r="BB218" s="179"/>
      <c r="BC218" s="179"/>
      <c r="BD218" s="179"/>
      <c r="BE218" s="190"/>
      <c r="BF218" s="190"/>
      <c r="BG218" s="190"/>
      <c r="BH218" s="190"/>
      <c r="BI218" s="190"/>
      <c r="BJ218" s="190"/>
      <c r="BK218" s="190"/>
      <c r="BL218" s="190"/>
      <c r="BM218" s="232">
        <f>SUM(BM18:BM216)</f>
        <v>0</v>
      </c>
      <c r="BN218" s="190"/>
      <c r="BO218" s="232">
        <f>SUM(BO18:BO216)</f>
        <v>0</v>
      </c>
      <c r="BP218" s="190"/>
      <c r="BQ218" s="232">
        <f>SUM(BQ18:BQ216)</f>
        <v>0</v>
      </c>
      <c r="BR218" s="261"/>
      <c r="BS218" s="261"/>
      <c r="BT218" s="261"/>
      <c r="BU218" s="261"/>
      <c r="BV218" s="261"/>
      <c r="BW218" s="261"/>
      <c r="BX218" s="261"/>
      <c r="BY218" s="261"/>
      <c r="BZ218" s="261"/>
      <c r="CA218" s="261"/>
      <c r="CB218" s="261"/>
      <c r="CC218" s="261"/>
      <c r="CD218" s="261"/>
      <c r="CE218" s="261"/>
      <c r="CF218" s="261"/>
      <c r="CG218" s="18"/>
      <c r="CH218" s="18"/>
      <c r="CI218" s="18"/>
      <c r="CJ218" s="18"/>
      <c r="CK218" s="18"/>
      <c r="CL218" s="18"/>
      <c r="CM218" s="18"/>
      <c r="CN218" s="261"/>
      <c r="CO218" s="261"/>
      <c r="CP218" s="261"/>
      <c r="CQ218" s="261"/>
      <c r="CR218" s="261"/>
      <c r="CS218" s="233">
        <f t="shared" ref="CS218:CX218" si="84">SUM(CS17:CS217)</f>
        <v>0</v>
      </c>
      <c r="CT218" s="233">
        <f t="shared" si="84"/>
        <v>0</v>
      </c>
      <c r="CU218" s="234">
        <f t="shared" si="84"/>
        <v>0</v>
      </c>
      <c r="CV218" s="234">
        <f t="shared" si="84"/>
        <v>0</v>
      </c>
      <c r="CW218" s="235">
        <f t="shared" si="84"/>
        <v>0</v>
      </c>
      <c r="CX218" s="236">
        <f t="shared" si="84"/>
        <v>0</v>
      </c>
      <c r="CY218" s="141"/>
      <c r="CZ218" s="262"/>
      <c r="DA218" s="187"/>
      <c r="DB218" s="234">
        <f>SUM(DB17:DB217)</f>
        <v>0</v>
      </c>
      <c r="DC218" s="192"/>
      <c r="DD218" s="234">
        <f>SUM(DD17:DD217)</f>
        <v>0</v>
      </c>
      <c r="DE218" s="192"/>
      <c r="DF218" s="234">
        <f>SUM(DF17:DF217)</f>
        <v>0</v>
      </c>
      <c r="DG218" s="193"/>
      <c r="DH218" s="193"/>
      <c r="DI218" s="179"/>
      <c r="DJ218" s="238">
        <f>SUM(DJ17:DJ217)</f>
        <v>0</v>
      </c>
      <c r="DK218" s="195"/>
      <c r="DL218" s="238">
        <f>SUM(DL17:DL217)</f>
        <v>0</v>
      </c>
      <c r="DM218" s="195"/>
      <c r="DN218" s="238">
        <f>SUM(DN17:DN217)</f>
        <v>0</v>
      </c>
      <c r="DO218" s="263"/>
      <c r="DP218" s="271">
        <f>SUM(DP17:DP217)</f>
        <v>0</v>
      </c>
      <c r="DQ218" s="272">
        <f>SUM(DQ17:DQ217)</f>
        <v>0</v>
      </c>
      <c r="DR218" s="264"/>
      <c r="DS218" s="265"/>
      <c r="DT218" s="240">
        <f>SUM(DT17:DT217)</f>
        <v>0</v>
      </c>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row>
    <row r="219" spans="1:154" x14ac:dyDescent="0.35">
      <c r="CS219" s="199"/>
      <c r="CT219" s="199"/>
      <c r="CU219" s="199"/>
      <c r="CV219" s="199"/>
      <c r="CW219" s="199"/>
    </row>
  </sheetData>
  <sheetProtection algorithmName="SHA-512" hashValue="PDAlUvVrzqeLJ3ZfOCrHRKzMA69MCFbfSm0y3Dhl/X87xCjJP2NOXG+c/OYTfB6Lsh8gR0Y1ft1jD5cT/tsKxQ==" saltValue="Pv8BxxpUoKqyUt1fcs/XSg==" spinCount="100000" sheet="1" objects="1" scenarios="1"/>
  <mergeCells count="32">
    <mergeCell ref="DT13:DT15"/>
    <mergeCell ref="B2:AU2"/>
    <mergeCell ref="B3:AU3"/>
    <mergeCell ref="B5:K5"/>
    <mergeCell ref="M5:X5"/>
    <mergeCell ref="Z5:AN5"/>
    <mergeCell ref="AP5:AU5"/>
    <mergeCell ref="AH13:AN13"/>
    <mergeCell ref="AW5:BB7"/>
    <mergeCell ref="AI6:AI7"/>
    <mergeCell ref="AJ6:AK6"/>
    <mergeCell ref="F7:I7"/>
    <mergeCell ref="M7:S10"/>
    <mergeCell ref="AJ7:AK7"/>
    <mergeCell ref="AJ8:AK8"/>
    <mergeCell ref="AW8:BB10"/>
    <mergeCell ref="F9:I9"/>
    <mergeCell ref="AJ9:AK9"/>
    <mergeCell ref="AP13:AR16"/>
    <mergeCell ref="AT13:BB13"/>
    <mergeCell ref="B13:C16"/>
    <mergeCell ref="E13:F16"/>
    <mergeCell ref="H13:P13"/>
    <mergeCell ref="R13:X13"/>
    <mergeCell ref="Z13:AF13"/>
    <mergeCell ref="BD13:BJ13"/>
    <mergeCell ref="BL13:BR13"/>
    <mergeCell ref="BU13:CC13"/>
    <mergeCell ref="DB13:DF13"/>
    <mergeCell ref="DJ13:DN13"/>
    <mergeCell ref="CO13:CP16"/>
    <mergeCell ref="CS13:CW13"/>
  </mergeCells>
  <dataValidations count="1">
    <dataValidation type="list" allowBlank="1" showInputMessage="1" showErrorMessage="1" sqref="AU9" xr:uid="{00000000-0002-0000-0200-000000000000}">
      <formula1>yesno</formula1>
    </dataValidation>
  </dataValidations>
  <hyperlinks>
    <hyperlink ref="DT13:DT15" location="'SBP - Standard'!AW8" display="13: Total Fiscal Action For Site" xr:uid="{00000000-0004-0000-02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Drop Down 1">
              <controlPr defaultSize="0" autoLine="0" autoPict="0">
                <anchor moveWithCells="1">
                  <from>
                    <xdr:col>10</xdr:col>
                    <xdr:colOff>57150</xdr:colOff>
                    <xdr:row>7</xdr:row>
                    <xdr:rowOff>76200</xdr:rowOff>
                  </from>
                  <to>
                    <xdr:col>10</xdr:col>
                    <xdr:colOff>762000</xdr:colOff>
                    <xdr:row>7</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B236"/>
  <sheetViews>
    <sheetView zoomScale="80" zoomScaleNormal="80" zoomScalePageLayoutView="80" workbookViewId="0">
      <pane xSplit="5" ySplit="16" topLeftCell="F17" activePane="bottomRight" state="frozen"/>
      <selection pane="topRight" activeCell="F1" sqref="F1"/>
      <selection pane="bottomLeft" activeCell="A17" sqref="A17"/>
      <selection pane="bottomRight" activeCell="O244" sqref="O244"/>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2" width="1.26953125" style="18" customWidth="1"/>
    <col min="33" max="34" width="0.7265625" style="18" customWidth="1"/>
    <col min="35" max="35" width="16.5429687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23.4531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2" width="0.7265625" style="18" customWidth="1"/>
    <col min="53" max="53" width="15.7265625" style="18" customWidth="1"/>
    <col min="54" max="56" width="0.7265625" style="18" customWidth="1"/>
    <col min="57" max="57" width="15.7265625" style="18" customWidth="1"/>
    <col min="58" max="58" width="0.7265625" style="18" customWidth="1"/>
    <col min="59" max="59" width="15.7265625" style="18" customWidth="1"/>
    <col min="60" max="60" width="0.7265625" style="18" customWidth="1"/>
    <col min="61" max="61" width="15.7265625" style="18" customWidth="1"/>
    <col min="62"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1" width="0.7265625" style="18" customWidth="1"/>
    <col min="72" max="72" width="1" style="18" hidden="1" customWidth="1"/>
    <col min="73" max="73" width="33" style="18" customWidth="1"/>
    <col min="74" max="74" width="0.7265625" style="18" customWidth="1"/>
    <col min="75" max="75" width="14.453125" style="18" customWidth="1"/>
    <col min="76" max="76" width="0.7265625" style="18" customWidth="1"/>
    <col min="77" max="77" width="14.453125" style="18" customWidth="1"/>
    <col min="78" max="78" width="0.7265625" style="18" customWidth="1"/>
    <col min="79" max="79" width="14.453125" style="18" customWidth="1"/>
    <col min="80" max="80" width="0.7265625" style="18" customWidth="1"/>
    <col min="81" max="81" width="14.453125" style="18" customWidth="1"/>
    <col min="82" max="82" width="0.7265625" style="18" customWidth="1"/>
    <col min="83" max="83" width="3.26953125" style="18" hidden="1" customWidth="1"/>
    <col min="84" max="84" width="0.26953125" style="18" hidden="1" customWidth="1"/>
    <col min="85" max="85" width="30.7265625" style="18" hidden="1" customWidth="1"/>
    <col min="86" max="86" width="0.7265625" style="18" hidden="1" customWidth="1"/>
    <col min="87" max="87" width="16.7265625" style="18" hidden="1" customWidth="1"/>
    <col min="88" max="88" width="16.26953125" style="18" hidden="1" customWidth="1"/>
    <col min="89" max="89" width="14.7265625" style="18" hidden="1" customWidth="1"/>
    <col min="90" max="90" width="16.26953125" style="18" hidden="1" customWidth="1"/>
    <col min="91" max="94" width="0.7265625" style="18" hidden="1" customWidth="1"/>
    <col min="95" max="95" width="12.7265625" style="18" hidden="1" customWidth="1"/>
    <col min="96" max="96" width="0.54296875" style="18" hidden="1" customWidth="1"/>
    <col min="97" max="97" width="0.7265625" style="18" customWidth="1"/>
    <col min="98" max="98" width="16.453125" style="18" customWidth="1"/>
    <col min="99" max="99" width="0.7265625" style="18" customWidth="1"/>
    <col min="100" max="100" width="16.453125" style="18" customWidth="1"/>
    <col min="101" max="101" width="0.54296875" style="18" customWidth="1"/>
    <col min="102" max="102" width="17" style="18" customWidth="1"/>
    <col min="103" max="103" width="1" style="18" customWidth="1"/>
    <col min="104" max="104" width="1.26953125" style="18" customWidth="1"/>
    <col min="105" max="105" width="0.7265625" style="18" customWidth="1"/>
    <col min="106" max="106" width="16.453125" style="18" customWidth="1"/>
    <col min="107" max="107" width="0.7265625" style="18" customWidth="1"/>
    <col min="108" max="108" width="16.453125" style="18" customWidth="1"/>
    <col min="109" max="109" width="1.26953125" style="18" customWidth="1"/>
    <col min="110" max="110" width="17.26953125" style="18" customWidth="1"/>
    <col min="111" max="111" width="1.26953125" style="18" customWidth="1"/>
    <col min="112" max="112" width="8.26953125" style="18" hidden="1" customWidth="1"/>
    <col min="113" max="114" width="5.7265625" style="18" hidden="1" customWidth="1"/>
    <col min="115" max="115" width="1" style="18" customWidth="1"/>
    <col min="116" max="116" width="1" style="18" hidden="1" customWidth="1"/>
    <col min="117" max="117" width="0.7265625" style="18" customWidth="1"/>
    <col min="118" max="118" width="16.453125" style="18" customWidth="1"/>
    <col min="119" max="119" width="0.7265625" style="18" customWidth="1"/>
    <col min="120" max="120" width="16.453125" style="18" customWidth="1"/>
    <col min="121" max="121" width="0.7265625" style="18" customWidth="1"/>
    <col min="122" max="122" width="16.453125" style="18" customWidth="1"/>
    <col min="123" max="123" width="1" style="18" customWidth="1"/>
    <col min="124" max="124" width="14.26953125" style="18" hidden="1" customWidth="1"/>
    <col min="125" max="125" width="1.7265625" style="18" hidden="1" customWidth="1"/>
    <col min="126" max="126" width="0.7265625" style="18" customWidth="1"/>
    <col min="127" max="127" width="0.7265625" style="18" hidden="1" customWidth="1"/>
    <col min="128" max="128" width="0.26953125" style="18" hidden="1" customWidth="1"/>
    <col min="129" max="129" width="0.453125" style="18" customWidth="1"/>
    <col min="130" max="130" width="0.7265625" style="18" customWidth="1"/>
    <col min="131" max="131" width="15.7265625" style="18" customWidth="1"/>
    <col min="132" max="132" width="0.7265625" style="18" customWidth="1"/>
    <col min="133" max="133" width="15.7265625" style="18" customWidth="1"/>
    <col min="134" max="134" width="0.7265625" style="18" customWidth="1"/>
    <col min="135" max="135" width="15.7265625" style="18" customWidth="1"/>
    <col min="136" max="138" width="0.7265625" style="18" customWidth="1"/>
    <col min="139" max="139" width="15.7265625" style="18" customWidth="1"/>
    <col min="140" max="140" width="0.7265625" style="18" customWidth="1"/>
    <col min="141" max="141" width="15.7265625" style="18" customWidth="1"/>
    <col min="142" max="142" width="0.7265625" style="18" customWidth="1"/>
    <col min="143" max="143" width="15.7265625" style="18" customWidth="1"/>
    <col min="144" max="146" width="0.7265625" style="18" customWidth="1"/>
    <col min="147" max="147" width="15.7265625" style="18" customWidth="1"/>
    <col min="148" max="150" width="0.7265625" style="18" customWidth="1"/>
    <col min="151" max="151" width="15.7265625" style="19" customWidth="1"/>
    <col min="152" max="153" width="0.7265625" style="18" customWidth="1"/>
    <col min="154" max="154" width="9.54296875" style="18" bestFit="1" customWidth="1"/>
    <col min="155" max="155" width="11.453125" style="18" bestFit="1" customWidth="1"/>
    <col min="156" max="16384" width="8.7265625" style="18"/>
  </cols>
  <sheetData>
    <row r="1" spans="2:152" ht="5.15" customHeight="1" thickBot="1" x14ac:dyDescent="0.4">
      <c r="DA1" s="18" t="s">
        <v>166</v>
      </c>
      <c r="DM1" s="18" t="s">
        <v>166</v>
      </c>
    </row>
    <row r="2" spans="2:152" ht="18.75" customHeight="1" x14ac:dyDescent="0.45">
      <c r="B2" s="617" t="s">
        <v>201</v>
      </c>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9"/>
    </row>
    <row r="3" spans="2:152" ht="15" customHeight="1" thickBot="1" x14ac:dyDescent="0.4">
      <c r="B3" s="620" t="s">
        <v>208</v>
      </c>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2"/>
    </row>
    <row r="4" spans="2:152" ht="5.15" customHeight="1" thickBot="1" x14ac:dyDescent="0.4"/>
    <row r="5" spans="2:152" ht="22.5" customHeight="1" thickBot="1" x14ac:dyDescent="0.4">
      <c r="B5" s="638" t="s">
        <v>6</v>
      </c>
      <c r="C5" s="639"/>
      <c r="D5" s="639"/>
      <c r="E5" s="639"/>
      <c r="F5" s="639"/>
      <c r="G5" s="639"/>
      <c r="H5" s="639"/>
      <c r="I5" s="639"/>
      <c r="J5" s="639"/>
      <c r="K5" s="640"/>
      <c r="L5" s="19"/>
      <c r="M5" s="638" t="s">
        <v>174</v>
      </c>
      <c r="N5" s="639"/>
      <c r="O5" s="639"/>
      <c r="P5" s="639"/>
      <c r="Q5" s="639"/>
      <c r="R5" s="639"/>
      <c r="S5" s="639"/>
      <c r="T5" s="639"/>
      <c r="U5" s="639"/>
      <c r="V5" s="639"/>
      <c r="W5" s="639"/>
      <c r="X5" s="640"/>
      <c r="Y5" s="20"/>
      <c r="Z5" s="638" t="s">
        <v>176</v>
      </c>
      <c r="AA5" s="639"/>
      <c r="AB5" s="639"/>
      <c r="AC5" s="639"/>
      <c r="AD5" s="639"/>
      <c r="AE5" s="639"/>
      <c r="AF5" s="639"/>
      <c r="AG5" s="639"/>
      <c r="AH5" s="639"/>
      <c r="AI5" s="639"/>
      <c r="AJ5" s="639"/>
      <c r="AK5" s="639"/>
      <c r="AL5" s="639"/>
      <c r="AM5" s="639"/>
      <c r="AN5" s="640"/>
      <c r="AP5" s="638" t="s">
        <v>129</v>
      </c>
      <c r="AQ5" s="639"/>
      <c r="AR5" s="639"/>
      <c r="AS5" s="639"/>
      <c r="AT5" s="639"/>
      <c r="AU5" s="640"/>
      <c r="AW5" s="623" t="s">
        <v>52</v>
      </c>
      <c r="AX5" s="624"/>
      <c r="AY5" s="624"/>
      <c r="AZ5" s="624"/>
      <c r="BA5" s="624"/>
      <c r="BB5" s="625"/>
    </row>
    <row r="6" spans="2:152"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7"/>
      <c r="AD6" s="32">
        <v>3</v>
      </c>
      <c r="AE6" s="33" t="s">
        <v>30</v>
      </c>
      <c r="AF6" s="34"/>
      <c r="AG6" s="34"/>
      <c r="AH6" s="34"/>
      <c r="AI6" s="646" t="s">
        <v>135</v>
      </c>
      <c r="AJ6" s="569" t="s">
        <v>127</v>
      </c>
      <c r="AK6" s="570"/>
      <c r="AL6" s="35"/>
      <c r="AM6" s="206">
        <f>IF(U8=0,0,IF($AU$8="Yes",(AC6/($U$8)),IF($AU$9="Yes",(AC6/($U$8)),0)))</f>
        <v>0</v>
      </c>
      <c r="AN6" s="36"/>
      <c r="AP6" s="37"/>
      <c r="AQ6" s="38" t="s">
        <v>131</v>
      </c>
      <c r="AR6" s="39"/>
      <c r="AS6" s="39"/>
      <c r="AT6" s="35"/>
      <c r="AU6" s="203">
        <f>SUM(AC6:AC9)</f>
        <v>0</v>
      </c>
      <c r="AW6" s="626"/>
      <c r="AX6" s="627"/>
      <c r="AY6" s="627"/>
      <c r="AZ6" s="627"/>
      <c r="BA6" s="627"/>
      <c r="BB6" s="628"/>
      <c r="DH6" s="40"/>
      <c r="DJ6" s="40"/>
      <c r="DK6" s="40"/>
      <c r="DL6" s="40"/>
    </row>
    <row r="7" spans="2:152" ht="18.75" customHeight="1" thickBot="1" x14ac:dyDescent="0.4">
      <c r="B7" s="41" t="s">
        <v>20</v>
      </c>
      <c r="C7" s="42"/>
      <c r="D7" s="43" t="s">
        <v>7</v>
      </c>
      <c r="E7" s="43"/>
      <c r="F7" s="641"/>
      <c r="G7" s="642"/>
      <c r="H7" s="642"/>
      <c r="I7" s="643"/>
      <c r="J7" s="43"/>
      <c r="K7" s="44" t="s">
        <v>23</v>
      </c>
      <c r="L7" s="25"/>
      <c r="M7" s="644" t="s">
        <v>175</v>
      </c>
      <c r="N7" s="645"/>
      <c r="O7" s="645"/>
      <c r="P7" s="645"/>
      <c r="Q7" s="645"/>
      <c r="R7" s="645"/>
      <c r="S7" s="645"/>
      <c r="T7" s="45"/>
      <c r="U7" s="46" t="s">
        <v>2</v>
      </c>
      <c r="V7" s="45"/>
      <c r="W7" s="46" t="s">
        <v>3</v>
      </c>
      <c r="X7" s="36"/>
      <c r="Z7" s="47"/>
      <c r="AA7" s="48" t="s">
        <v>137</v>
      </c>
      <c r="AB7" s="49"/>
      <c r="AC7" s="1"/>
      <c r="AD7" s="46"/>
      <c r="AE7" s="202">
        <f>U8-AC6-AC7+AC9</f>
        <v>0</v>
      </c>
      <c r="AF7" s="34"/>
      <c r="AG7" s="34"/>
      <c r="AH7" s="50"/>
      <c r="AI7" s="647"/>
      <c r="AJ7" s="571" t="s">
        <v>137</v>
      </c>
      <c r="AK7" s="572"/>
      <c r="AL7" s="51"/>
      <c r="AM7" s="207">
        <f>IF(U8=0,0,IF($AU$8="Yes",(AC7/($U$8)),IF($AU$9="Yes",(AC7/($U$8)),0)))</f>
        <v>0</v>
      </c>
      <c r="AN7" s="36"/>
      <c r="AP7" s="52"/>
      <c r="AQ7" s="53" t="s">
        <v>227</v>
      </c>
      <c r="AR7" s="54"/>
      <c r="AS7" s="54"/>
      <c r="AT7" s="55"/>
      <c r="AU7" s="204">
        <f>IF( ((U8+W8 )&gt;0),((AU6)/(U8+W8)),0)</f>
        <v>0</v>
      </c>
      <c r="AW7" s="629"/>
      <c r="AX7" s="630"/>
      <c r="AY7" s="630"/>
      <c r="AZ7" s="630"/>
      <c r="BA7" s="630"/>
      <c r="BB7" s="631"/>
      <c r="BM7" s="56"/>
      <c r="DH7" s="40"/>
      <c r="DJ7" s="40"/>
      <c r="DK7" s="40"/>
      <c r="DL7" s="40"/>
    </row>
    <row r="8" spans="2:152" ht="27.75" customHeight="1" x14ac:dyDescent="0.35">
      <c r="B8" s="41" t="s">
        <v>21</v>
      </c>
      <c r="C8" s="42"/>
      <c r="D8" s="57"/>
      <c r="E8" s="57"/>
      <c r="F8" s="57"/>
      <c r="G8" s="57"/>
      <c r="H8" s="57"/>
      <c r="I8" s="57"/>
      <c r="J8" s="57"/>
      <c r="K8" s="58"/>
      <c r="L8" s="25"/>
      <c r="M8" s="644"/>
      <c r="N8" s="645"/>
      <c r="O8" s="645"/>
      <c r="P8" s="645"/>
      <c r="Q8" s="645"/>
      <c r="R8" s="645"/>
      <c r="S8" s="645"/>
      <c r="T8" s="45"/>
      <c r="U8" s="1"/>
      <c r="V8" s="46"/>
      <c r="W8" s="1"/>
      <c r="X8" s="36"/>
      <c r="Z8" s="47"/>
      <c r="AA8" s="59" t="s">
        <v>138</v>
      </c>
      <c r="AB8" s="60"/>
      <c r="AC8" s="1"/>
      <c r="AD8" s="46"/>
      <c r="AE8" s="61" t="s">
        <v>130</v>
      </c>
      <c r="AF8" s="34"/>
      <c r="AG8" s="34"/>
      <c r="AH8" s="50"/>
      <c r="AI8" s="34"/>
      <c r="AJ8" s="573" t="s">
        <v>138</v>
      </c>
      <c r="AK8" s="574"/>
      <c r="AL8" s="51"/>
      <c r="AM8" s="207">
        <f>IF(W8=0,0,IF($AU$8="Yes",(AC8/($W$8)),IF($AU$9="Yes",(AC8/($W$8)),0)))</f>
        <v>0</v>
      </c>
      <c r="AN8" s="36"/>
      <c r="AP8" s="52"/>
      <c r="AQ8" s="62" t="s">
        <v>238</v>
      </c>
      <c r="AR8" s="63"/>
      <c r="AS8" s="63"/>
      <c r="AT8" s="51"/>
      <c r="AU8" s="205" t="str">
        <f>IF(((ABS(AU7))&gt;=0.03),"YES","NO")</f>
        <v>NO</v>
      </c>
      <c r="AV8" s="64" t="s">
        <v>125</v>
      </c>
      <c r="AW8" s="632">
        <f>(IFERROR(SUM(EU218),"DATA INCOMPLETE"))</f>
        <v>0</v>
      </c>
      <c r="AX8" s="633"/>
      <c r="AY8" s="633"/>
      <c r="AZ8" s="633"/>
      <c r="BA8" s="633"/>
      <c r="BB8" s="634"/>
      <c r="BM8" s="56"/>
      <c r="BO8" s="56"/>
      <c r="BQ8" s="65"/>
      <c r="BU8" s="65"/>
      <c r="DH8" s="40"/>
      <c r="DJ8" s="40"/>
      <c r="DK8" s="40"/>
      <c r="DL8" s="40"/>
      <c r="DP8" s="56"/>
      <c r="DR8" s="56"/>
    </row>
    <row r="9" spans="2:152"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1"/>
      <c r="AD9" s="32"/>
      <c r="AE9" s="202">
        <f>W8+AC6-AC8-AC9</f>
        <v>0</v>
      </c>
      <c r="AF9" s="34"/>
      <c r="AG9" s="34"/>
      <c r="AH9" s="50"/>
      <c r="AI9" s="34"/>
      <c r="AJ9" s="571" t="s">
        <v>128</v>
      </c>
      <c r="AK9" s="572"/>
      <c r="AL9" s="51"/>
      <c r="AM9" s="207">
        <f>IF(W8=0,0,IF($AU$8="Yes",(AC9/($W$8)),IF($AU$9="Yes",(AC9/($W$8)),0)))</f>
        <v>0</v>
      </c>
      <c r="AN9" s="36"/>
      <c r="AP9" s="52"/>
      <c r="AQ9" s="67" t="s">
        <v>151</v>
      </c>
      <c r="AR9" s="68"/>
      <c r="AS9" s="68"/>
      <c r="AT9" s="69"/>
      <c r="AU9" s="6" t="s">
        <v>144</v>
      </c>
      <c r="AV9" s="64" t="s">
        <v>126</v>
      </c>
      <c r="AW9" s="635"/>
      <c r="AX9" s="636"/>
      <c r="AY9" s="636"/>
      <c r="AZ9" s="636"/>
      <c r="BA9" s="636"/>
      <c r="BB9" s="637"/>
      <c r="CV9" s="70"/>
      <c r="CW9" s="70"/>
    </row>
    <row r="10" spans="2:152"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W10" s="635"/>
      <c r="AX10" s="636"/>
      <c r="AY10" s="636"/>
      <c r="AZ10" s="636"/>
      <c r="BA10" s="636"/>
      <c r="BB10" s="637"/>
      <c r="DB10" s="208" t="str">
        <f>IF(O10&gt;0,(ROUND((#REF!*($BA10/$BA$218)),0)),"")</f>
        <v/>
      </c>
      <c r="DD10" s="208" t="str">
        <f>IF(O10&gt;0,(ROUND((#REF!*($BA10/$BA$218)),0)),"")</f>
        <v/>
      </c>
      <c r="DF10" s="208" t="str">
        <f>IF(O10&gt;0,(ROUND((#REF!*($BA10/$BA$218)),0)),"")</f>
        <v/>
      </c>
    </row>
    <row r="11" spans="2:152"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W11" s="85"/>
      <c r="AX11" s="86"/>
      <c r="AY11" s="86"/>
      <c r="AZ11" s="86"/>
      <c r="BA11" s="86"/>
      <c r="BB11" s="87"/>
    </row>
    <row r="12" spans="2:152" ht="4.5" customHeight="1" thickBot="1" x14ac:dyDescent="0.4">
      <c r="C12" s="25"/>
      <c r="D12" s="25"/>
      <c r="E12" s="25"/>
      <c r="F12" s="25"/>
      <c r="G12" s="25"/>
      <c r="H12" s="25"/>
      <c r="I12" s="25"/>
      <c r="J12" s="25"/>
      <c r="K12" s="25"/>
      <c r="L12" s="25"/>
      <c r="M12" s="25"/>
      <c r="N12" s="25"/>
      <c r="O12" s="25"/>
      <c r="P12" s="25"/>
      <c r="Q12" s="25"/>
      <c r="R12" s="25"/>
      <c r="S12" s="25"/>
      <c r="T12" s="25"/>
    </row>
    <row r="13" spans="2:152" ht="42" customHeight="1" thickBot="1" x14ac:dyDescent="0.4">
      <c r="B13" s="611" t="s">
        <v>1</v>
      </c>
      <c r="C13" s="612"/>
      <c r="D13" s="27"/>
      <c r="E13" s="611" t="s">
        <v>228</v>
      </c>
      <c r="F13" s="612"/>
      <c r="H13" s="578" t="s">
        <v>51</v>
      </c>
      <c r="I13" s="579"/>
      <c r="J13" s="579"/>
      <c r="K13" s="579"/>
      <c r="L13" s="579"/>
      <c r="M13" s="579"/>
      <c r="N13" s="579"/>
      <c r="O13" s="579"/>
      <c r="P13" s="580"/>
      <c r="R13" s="581" t="s">
        <v>53</v>
      </c>
      <c r="S13" s="582"/>
      <c r="T13" s="582"/>
      <c r="U13" s="582"/>
      <c r="V13" s="582"/>
      <c r="W13" s="582"/>
      <c r="X13" s="583"/>
      <c r="Z13" s="581" t="s">
        <v>54</v>
      </c>
      <c r="AA13" s="582"/>
      <c r="AB13" s="582"/>
      <c r="AC13" s="582"/>
      <c r="AD13" s="582"/>
      <c r="AE13" s="582"/>
      <c r="AF13" s="583"/>
      <c r="AH13" s="584" t="s">
        <v>55</v>
      </c>
      <c r="AI13" s="585"/>
      <c r="AJ13" s="585"/>
      <c r="AK13" s="585"/>
      <c r="AL13" s="585"/>
      <c r="AM13" s="585"/>
      <c r="AN13" s="586"/>
      <c r="AP13" s="597" t="s">
        <v>56</v>
      </c>
      <c r="AQ13" s="598"/>
      <c r="AR13" s="599"/>
      <c r="AT13" s="581" t="s">
        <v>57</v>
      </c>
      <c r="AU13" s="582"/>
      <c r="AV13" s="582"/>
      <c r="AW13" s="582"/>
      <c r="AX13" s="582"/>
      <c r="AY13" s="582"/>
      <c r="AZ13" s="582"/>
      <c r="BA13" s="582"/>
      <c r="BB13" s="583"/>
      <c r="BC13" s="88"/>
      <c r="BD13" s="578" t="s">
        <v>177</v>
      </c>
      <c r="BE13" s="579"/>
      <c r="BF13" s="579"/>
      <c r="BG13" s="579"/>
      <c r="BH13" s="579"/>
      <c r="BI13" s="579"/>
      <c r="BJ13" s="580"/>
      <c r="BL13" s="578" t="s">
        <v>178</v>
      </c>
      <c r="BM13" s="579"/>
      <c r="BN13" s="579"/>
      <c r="BO13" s="579"/>
      <c r="BP13" s="579"/>
      <c r="BQ13" s="579"/>
      <c r="BR13" s="580"/>
      <c r="BS13" s="89"/>
      <c r="BT13" s="90"/>
      <c r="BU13" s="607" t="s">
        <v>195</v>
      </c>
      <c r="BV13" s="608"/>
      <c r="BW13" s="608"/>
      <c r="BX13" s="608"/>
      <c r="BY13" s="608"/>
      <c r="BZ13" s="608"/>
      <c r="CA13" s="608"/>
      <c r="CB13" s="608"/>
      <c r="CC13" s="609"/>
      <c r="CD13" s="90"/>
      <c r="CF13" s="91"/>
      <c r="CG13" s="92"/>
      <c r="CH13" s="92"/>
      <c r="CI13" s="92"/>
      <c r="CJ13" s="92"/>
      <c r="CK13" s="92"/>
      <c r="CL13" s="93"/>
      <c r="CM13" s="94"/>
      <c r="CN13" s="89"/>
      <c r="CO13" s="89"/>
      <c r="CR13" s="95"/>
      <c r="CS13" s="274"/>
      <c r="CT13" s="606" t="s">
        <v>226</v>
      </c>
      <c r="CU13" s="606"/>
      <c r="CV13" s="606"/>
      <c r="CW13" s="606"/>
      <c r="CX13" s="606"/>
      <c r="CY13" s="275"/>
      <c r="DA13" s="91"/>
      <c r="DB13" s="610" t="s">
        <v>181</v>
      </c>
      <c r="DC13" s="610"/>
      <c r="DD13" s="610"/>
      <c r="DE13" s="610"/>
      <c r="DF13" s="610"/>
      <c r="DG13" s="97"/>
      <c r="DM13" s="91"/>
      <c r="DN13" s="610" t="s">
        <v>182</v>
      </c>
      <c r="DO13" s="610"/>
      <c r="DP13" s="610"/>
      <c r="DQ13" s="610"/>
      <c r="DR13" s="610"/>
      <c r="DS13" s="97"/>
      <c r="DW13" s="598"/>
      <c r="DX13" s="598"/>
      <c r="DZ13" s="578" t="s">
        <v>223</v>
      </c>
      <c r="EA13" s="579"/>
      <c r="EB13" s="579"/>
      <c r="EC13" s="579"/>
      <c r="ED13" s="579"/>
      <c r="EE13" s="579"/>
      <c r="EF13" s="580"/>
      <c r="EH13" s="578" t="s">
        <v>207</v>
      </c>
      <c r="EI13" s="579"/>
      <c r="EJ13" s="579"/>
      <c r="EK13" s="579"/>
      <c r="EL13" s="579"/>
      <c r="EM13" s="579"/>
      <c r="EN13" s="580"/>
      <c r="EP13" s="597" t="s">
        <v>122</v>
      </c>
      <c r="EQ13" s="598"/>
      <c r="ER13" s="599"/>
      <c r="ET13" s="587" t="s">
        <v>114</v>
      </c>
      <c r="EU13" s="588"/>
      <c r="EV13" s="589"/>
    </row>
    <row r="14" spans="2:152" ht="5.15" customHeight="1" thickBot="1" x14ac:dyDescent="0.4">
      <c r="B14" s="613"/>
      <c r="C14" s="614"/>
      <c r="D14" s="32"/>
      <c r="E14" s="613"/>
      <c r="F14" s="614"/>
      <c r="H14" s="29"/>
      <c r="I14" s="95"/>
      <c r="J14" s="95"/>
      <c r="K14" s="95"/>
      <c r="L14" s="95"/>
      <c r="M14" s="95"/>
      <c r="N14" s="95"/>
      <c r="O14" s="95"/>
      <c r="P14" s="36"/>
      <c r="R14" s="29"/>
      <c r="S14" s="98"/>
      <c r="T14" s="98"/>
      <c r="U14" s="98"/>
      <c r="V14" s="98"/>
      <c r="W14" s="98"/>
      <c r="X14" s="36"/>
      <c r="Z14" s="29"/>
      <c r="AA14" s="98"/>
      <c r="AB14" s="98"/>
      <c r="AC14" s="98"/>
      <c r="AD14" s="98"/>
      <c r="AE14" s="98"/>
      <c r="AF14" s="36"/>
      <c r="AH14" s="29"/>
      <c r="AI14" s="99"/>
      <c r="AJ14" s="99"/>
      <c r="AK14" s="99"/>
      <c r="AL14" s="99"/>
      <c r="AM14" s="99"/>
      <c r="AN14" s="36"/>
      <c r="AP14" s="600"/>
      <c r="AQ14" s="601"/>
      <c r="AR14" s="602"/>
      <c r="AT14" s="29"/>
      <c r="AU14" s="98"/>
      <c r="AV14" s="98"/>
      <c r="AW14" s="98"/>
      <c r="AX14" s="98"/>
      <c r="AY14" s="98"/>
      <c r="AZ14" s="98"/>
      <c r="BA14" s="98"/>
      <c r="BB14" s="36"/>
      <c r="BD14" s="100"/>
      <c r="BE14" s="95"/>
      <c r="BF14" s="95"/>
      <c r="BG14" s="95"/>
      <c r="BH14" s="95"/>
      <c r="BI14" s="95"/>
      <c r="BJ14" s="36"/>
      <c r="BL14" s="29"/>
      <c r="BM14" s="95"/>
      <c r="BN14" s="95"/>
      <c r="BO14" s="95"/>
      <c r="BP14" s="95"/>
      <c r="BQ14" s="95"/>
      <c r="BR14" s="36"/>
      <c r="BT14" s="90"/>
      <c r="BU14" s="101"/>
      <c r="BV14" s="102"/>
      <c r="BW14" s="102"/>
      <c r="BX14" s="102"/>
      <c r="BY14" s="102"/>
      <c r="BZ14" s="102"/>
      <c r="CA14" s="102"/>
      <c r="CB14" s="102"/>
      <c r="CC14" s="103"/>
      <c r="CD14" s="90"/>
      <c r="CF14" s="104"/>
      <c r="CM14" s="105"/>
      <c r="CR14" s="95"/>
      <c r="CS14" s="74"/>
      <c r="CT14" s="34"/>
      <c r="CU14" s="34"/>
      <c r="CV14" s="34"/>
      <c r="CW14" s="34"/>
      <c r="CX14" s="34"/>
      <c r="CY14" s="75"/>
      <c r="DA14" s="74"/>
      <c r="DB14" s="34"/>
      <c r="DC14" s="34"/>
      <c r="DD14" s="34"/>
      <c r="DE14" s="34"/>
      <c r="DF14" s="34"/>
      <c r="DG14" s="75"/>
      <c r="DM14" s="74"/>
      <c r="DN14" s="34"/>
      <c r="DO14" s="34"/>
      <c r="DP14" s="34"/>
      <c r="DQ14" s="34"/>
      <c r="DR14" s="34"/>
      <c r="DS14" s="75"/>
      <c r="DW14" s="601"/>
      <c r="DX14" s="601"/>
      <c r="DZ14" s="100"/>
      <c r="EA14" s="95"/>
      <c r="EB14" s="95"/>
      <c r="EC14" s="95"/>
      <c r="ED14" s="95"/>
      <c r="EE14" s="95"/>
      <c r="EF14" s="36"/>
      <c r="EH14" s="100"/>
      <c r="EI14" s="95"/>
      <c r="EJ14" s="95"/>
      <c r="EK14" s="95"/>
      <c r="EL14" s="95"/>
      <c r="EM14" s="95"/>
      <c r="EN14" s="36"/>
      <c r="EP14" s="600"/>
      <c r="EQ14" s="601"/>
      <c r="ER14" s="602"/>
      <c r="ET14" s="590"/>
      <c r="EU14" s="591"/>
      <c r="EV14" s="592"/>
    </row>
    <row r="15" spans="2:152" ht="29.5" thickBot="1" x14ac:dyDescent="0.4">
      <c r="B15" s="613"/>
      <c r="C15" s="614"/>
      <c r="D15" s="32"/>
      <c r="E15" s="613"/>
      <c r="F15" s="614"/>
      <c r="H15" s="29"/>
      <c r="I15" s="107" t="s">
        <v>2</v>
      </c>
      <c r="J15" s="46"/>
      <c r="K15" s="107" t="s">
        <v>3</v>
      </c>
      <c r="L15" s="46"/>
      <c r="M15" s="107" t="s">
        <v>4</v>
      </c>
      <c r="N15" s="32"/>
      <c r="O15" s="107" t="s">
        <v>5</v>
      </c>
      <c r="P15" s="36"/>
      <c r="R15" s="29"/>
      <c r="S15" s="107" t="s">
        <v>2</v>
      </c>
      <c r="T15" s="46"/>
      <c r="U15" s="107" t="s">
        <v>3</v>
      </c>
      <c r="V15" s="46"/>
      <c r="W15" s="107" t="s">
        <v>4</v>
      </c>
      <c r="X15" s="36"/>
      <c r="Z15" s="29"/>
      <c r="AA15" s="107" t="s">
        <v>2</v>
      </c>
      <c r="AB15" s="46"/>
      <c r="AC15" s="107" t="s">
        <v>3</v>
      </c>
      <c r="AD15" s="46"/>
      <c r="AE15" s="107" t="s">
        <v>4</v>
      </c>
      <c r="AF15" s="36"/>
      <c r="AH15" s="29"/>
      <c r="AI15" s="107" t="s">
        <v>2</v>
      </c>
      <c r="AJ15" s="46"/>
      <c r="AK15" s="107" t="s">
        <v>3</v>
      </c>
      <c r="AL15" s="46"/>
      <c r="AM15" s="107" t="s">
        <v>4</v>
      </c>
      <c r="AN15" s="36"/>
      <c r="AP15" s="600"/>
      <c r="AQ15" s="601"/>
      <c r="AR15" s="602"/>
      <c r="AT15" s="29"/>
      <c r="AU15" s="107" t="s">
        <v>2</v>
      </c>
      <c r="AV15" s="46"/>
      <c r="AW15" s="107" t="s">
        <v>3</v>
      </c>
      <c r="AX15" s="46"/>
      <c r="AY15" s="107" t="s">
        <v>4</v>
      </c>
      <c r="AZ15" s="32"/>
      <c r="BA15" s="107" t="s">
        <v>5</v>
      </c>
      <c r="BB15" s="36"/>
      <c r="BD15" s="29"/>
      <c r="BE15" s="107" t="s">
        <v>2</v>
      </c>
      <c r="BF15" s="46"/>
      <c r="BG15" s="107" t="s">
        <v>3</v>
      </c>
      <c r="BH15" s="46"/>
      <c r="BI15" s="107" t="s">
        <v>4</v>
      </c>
      <c r="BJ15" s="36"/>
      <c r="BL15" s="29"/>
      <c r="BM15" s="107" t="s">
        <v>2</v>
      </c>
      <c r="BN15" s="46"/>
      <c r="BO15" s="107" t="s">
        <v>3</v>
      </c>
      <c r="BP15" s="46"/>
      <c r="BQ15" s="107" t="s">
        <v>4</v>
      </c>
      <c r="BR15" s="36"/>
      <c r="BT15" s="90"/>
      <c r="BU15" s="74"/>
      <c r="BV15" s="34"/>
      <c r="BW15" s="108" t="s">
        <v>152</v>
      </c>
      <c r="BX15" s="90"/>
      <c r="BY15" s="108" t="s">
        <v>153</v>
      </c>
      <c r="BZ15" s="90"/>
      <c r="CA15" s="109" t="s">
        <v>154</v>
      </c>
      <c r="CB15" s="90"/>
      <c r="CC15" s="109" t="s">
        <v>5</v>
      </c>
      <c r="CD15" s="90"/>
      <c r="CF15" s="74"/>
      <c r="CG15" s="92"/>
      <c r="CH15" s="92"/>
      <c r="CI15" s="92"/>
      <c r="CJ15" s="92"/>
      <c r="CK15" s="92"/>
      <c r="CL15" s="92"/>
      <c r="CM15" s="75"/>
      <c r="CR15" s="95"/>
      <c r="CS15" s="74"/>
      <c r="CT15" s="108" t="s">
        <v>134</v>
      </c>
      <c r="CU15" s="90"/>
      <c r="CV15" s="108" t="s">
        <v>133</v>
      </c>
      <c r="CW15" s="90"/>
      <c r="CX15" s="108" t="s">
        <v>180</v>
      </c>
      <c r="CY15" s="159"/>
      <c r="DA15" s="74"/>
      <c r="DB15" s="108" t="s">
        <v>30</v>
      </c>
      <c r="DC15" s="112"/>
      <c r="DD15" s="108" t="s">
        <v>130</v>
      </c>
      <c r="DE15" s="112"/>
      <c r="DF15" s="108" t="s">
        <v>32</v>
      </c>
      <c r="DG15" s="113"/>
      <c r="DH15" s="18" t="s">
        <v>167</v>
      </c>
      <c r="DJ15" s="18" t="s">
        <v>170</v>
      </c>
      <c r="DM15" s="74"/>
      <c r="DN15" s="108" t="s">
        <v>30</v>
      </c>
      <c r="DO15" s="112"/>
      <c r="DP15" s="108" t="s">
        <v>130</v>
      </c>
      <c r="DQ15" s="112"/>
      <c r="DR15" s="108" t="s">
        <v>32</v>
      </c>
      <c r="DS15" s="113"/>
      <c r="DT15" s="18" t="s">
        <v>168</v>
      </c>
      <c r="DU15" s="18" t="s">
        <v>169</v>
      </c>
      <c r="DW15" s="601"/>
      <c r="DX15" s="601"/>
      <c r="DZ15" s="29"/>
      <c r="EA15" s="107" t="s">
        <v>2</v>
      </c>
      <c r="EB15" s="46"/>
      <c r="EC15" s="107" t="s">
        <v>3</v>
      </c>
      <c r="ED15" s="46"/>
      <c r="EE15" s="107" t="s">
        <v>4</v>
      </c>
      <c r="EF15" s="36"/>
      <c r="EH15" s="29"/>
      <c r="EI15" s="107" t="s">
        <v>2</v>
      </c>
      <c r="EJ15" s="46"/>
      <c r="EK15" s="107" t="s">
        <v>3</v>
      </c>
      <c r="EL15" s="46"/>
      <c r="EM15" s="107" t="s">
        <v>4</v>
      </c>
      <c r="EN15" s="36"/>
      <c r="EP15" s="600"/>
      <c r="EQ15" s="601"/>
      <c r="ER15" s="602"/>
      <c r="ET15" s="590"/>
      <c r="EU15" s="591"/>
      <c r="EV15" s="592"/>
    </row>
    <row r="16" spans="2:152" ht="5.15" customHeight="1" thickBot="1" x14ac:dyDescent="0.4">
      <c r="B16" s="615"/>
      <c r="C16" s="616"/>
      <c r="D16" s="114"/>
      <c r="E16" s="615"/>
      <c r="F16" s="616"/>
      <c r="H16" s="76"/>
      <c r="I16" s="80"/>
      <c r="J16" s="80"/>
      <c r="K16" s="80"/>
      <c r="L16" s="80"/>
      <c r="M16" s="80"/>
      <c r="N16" s="80"/>
      <c r="O16" s="80"/>
      <c r="P16" s="81"/>
      <c r="R16" s="76"/>
      <c r="S16" s="80"/>
      <c r="T16" s="80"/>
      <c r="U16" s="80"/>
      <c r="V16" s="80"/>
      <c r="W16" s="80"/>
      <c r="X16" s="81"/>
      <c r="Z16" s="76"/>
      <c r="AA16" s="80"/>
      <c r="AB16" s="80"/>
      <c r="AC16" s="80"/>
      <c r="AD16" s="80"/>
      <c r="AE16" s="80"/>
      <c r="AF16" s="81"/>
      <c r="AH16" s="76"/>
      <c r="AI16" s="80"/>
      <c r="AJ16" s="80"/>
      <c r="AK16" s="80"/>
      <c r="AL16" s="80"/>
      <c r="AM16" s="80"/>
      <c r="AN16" s="81"/>
      <c r="AP16" s="603"/>
      <c r="AQ16" s="604"/>
      <c r="AR16" s="605"/>
      <c r="AT16" s="76"/>
      <c r="AU16" s="80"/>
      <c r="AV16" s="80"/>
      <c r="AW16" s="80"/>
      <c r="AX16" s="80"/>
      <c r="AY16" s="80"/>
      <c r="AZ16" s="80"/>
      <c r="BA16" s="80"/>
      <c r="BB16" s="81"/>
      <c r="BD16" s="76"/>
      <c r="BE16" s="80"/>
      <c r="BF16" s="80"/>
      <c r="BG16" s="80"/>
      <c r="BH16" s="80"/>
      <c r="BI16" s="80"/>
      <c r="BJ16" s="81"/>
      <c r="BL16" s="76"/>
      <c r="BM16" s="80"/>
      <c r="BN16" s="80"/>
      <c r="BO16" s="80"/>
      <c r="BP16" s="80"/>
      <c r="BQ16" s="80"/>
      <c r="BR16" s="81"/>
      <c r="BT16" s="90"/>
      <c r="BU16" s="82"/>
      <c r="BV16" s="83"/>
      <c r="BW16" s="83"/>
      <c r="BX16" s="90"/>
      <c r="BY16" s="83"/>
      <c r="BZ16" s="90"/>
      <c r="CA16" s="83"/>
      <c r="CB16" s="90"/>
      <c r="CC16" s="84"/>
      <c r="CD16" s="90"/>
      <c r="CF16" s="74"/>
      <c r="CM16" s="75"/>
      <c r="CR16" s="95"/>
      <c r="CS16" s="74"/>
      <c r="CT16" s="34"/>
      <c r="CU16" s="90"/>
      <c r="CV16" s="34"/>
      <c r="CW16" s="90"/>
      <c r="CX16" s="34"/>
      <c r="CY16" s="75"/>
      <c r="DA16" s="74"/>
      <c r="DB16" s="34"/>
      <c r="DC16" s="34"/>
      <c r="DD16" s="34"/>
      <c r="DE16" s="34"/>
      <c r="DF16" s="34"/>
      <c r="DG16" s="75"/>
      <c r="DM16" s="74"/>
      <c r="DN16" s="34"/>
      <c r="DO16" s="34"/>
      <c r="DP16" s="34"/>
      <c r="DQ16" s="34"/>
      <c r="DR16" s="34"/>
      <c r="DS16" s="75"/>
      <c r="DW16" s="604"/>
      <c r="DX16" s="604"/>
      <c r="DZ16" s="76"/>
      <c r="EA16" s="80"/>
      <c r="EB16" s="80"/>
      <c r="EC16" s="80"/>
      <c r="ED16" s="80"/>
      <c r="EE16" s="80"/>
      <c r="EF16" s="81"/>
      <c r="EH16" s="76"/>
      <c r="EI16" s="80"/>
      <c r="EJ16" s="80"/>
      <c r="EK16" s="80"/>
      <c r="EL16" s="80"/>
      <c r="EM16" s="80"/>
      <c r="EN16" s="81"/>
      <c r="EP16" s="603"/>
      <c r="EQ16" s="604"/>
      <c r="ER16" s="605"/>
      <c r="ET16" s="593"/>
      <c r="EU16" s="594"/>
      <c r="EV16" s="595"/>
    </row>
    <row r="17" spans="1:155" ht="5.15" customHeight="1" x14ac:dyDescent="0.35">
      <c r="A17" s="115"/>
      <c r="B17" s="32"/>
      <c r="C17" s="32"/>
      <c r="D17" s="32"/>
      <c r="E17" s="32"/>
      <c r="F17" s="36"/>
      <c r="H17" s="29"/>
      <c r="I17" s="32"/>
      <c r="J17" s="32"/>
      <c r="K17" s="32"/>
      <c r="L17" s="32"/>
      <c r="M17" s="32"/>
      <c r="N17" s="32"/>
      <c r="O17" s="32"/>
      <c r="P17" s="36"/>
      <c r="R17" s="29"/>
      <c r="S17" s="32"/>
      <c r="T17" s="32"/>
      <c r="U17" s="32"/>
      <c r="V17" s="32"/>
      <c r="W17" s="32"/>
      <c r="X17" s="36"/>
      <c r="Z17" s="29"/>
      <c r="AA17" s="32"/>
      <c r="AB17" s="32"/>
      <c r="AC17" s="32"/>
      <c r="AD17" s="32"/>
      <c r="AE17" s="32"/>
      <c r="AF17" s="36"/>
      <c r="AH17" s="29"/>
      <c r="AI17" s="32"/>
      <c r="AJ17" s="32"/>
      <c r="AK17" s="32"/>
      <c r="AL17" s="32"/>
      <c r="AM17" s="32"/>
      <c r="AN17" s="36"/>
      <c r="AP17" s="29"/>
      <c r="AQ17" s="32"/>
      <c r="AR17" s="36"/>
      <c r="AT17" s="29"/>
      <c r="AU17" s="32"/>
      <c r="AV17" s="32"/>
      <c r="AW17" s="32"/>
      <c r="AX17" s="32"/>
      <c r="AY17" s="32"/>
      <c r="AZ17" s="32"/>
      <c r="BA17" s="32"/>
      <c r="BB17" s="36"/>
      <c r="BD17" s="29"/>
      <c r="BE17" s="32"/>
      <c r="BF17" s="32"/>
      <c r="BG17" s="32"/>
      <c r="BH17" s="32"/>
      <c r="BI17" s="32"/>
      <c r="BJ17" s="36"/>
      <c r="BL17" s="29"/>
      <c r="BM17" s="32"/>
      <c r="BN17" s="32"/>
      <c r="BO17" s="32"/>
      <c r="BP17" s="32"/>
      <c r="BQ17" s="32"/>
      <c r="BR17" s="36"/>
      <c r="BT17" s="90"/>
      <c r="BU17" s="37"/>
      <c r="BV17" s="116"/>
      <c r="BW17" s="116"/>
      <c r="BX17" s="90"/>
      <c r="BY17" s="116"/>
      <c r="BZ17" s="90"/>
      <c r="CA17" s="116"/>
      <c r="CB17" s="90"/>
      <c r="CC17" s="106"/>
      <c r="CD17" s="90"/>
      <c r="CF17" s="37"/>
      <c r="CG17" s="92"/>
      <c r="CH17" s="92"/>
      <c r="CI17" s="92"/>
      <c r="CJ17" s="92"/>
      <c r="CK17" s="92"/>
      <c r="CL17" s="92"/>
      <c r="CM17" s="106"/>
      <c r="CP17" s="32"/>
      <c r="CQ17" s="32"/>
      <c r="CR17" s="32"/>
      <c r="CS17" s="74"/>
      <c r="CT17" s="116"/>
      <c r="CU17" s="90"/>
      <c r="CV17" s="116"/>
      <c r="CW17" s="90"/>
      <c r="CX17" s="116"/>
      <c r="CY17" s="75"/>
      <c r="DA17" s="37"/>
      <c r="DB17" s="116"/>
      <c r="DC17" s="116"/>
      <c r="DD17" s="116"/>
      <c r="DE17" s="116"/>
      <c r="DF17" s="116"/>
      <c r="DG17" s="106"/>
      <c r="DM17" s="37"/>
      <c r="DN17" s="116"/>
      <c r="DO17" s="116"/>
      <c r="DP17" s="116"/>
      <c r="DQ17" s="116"/>
      <c r="DR17" s="116"/>
      <c r="DS17" s="106"/>
      <c r="DW17" s="32"/>
      <c r="DX17" s="32"/>
      <c r="DZ17" s="29"/>
      <c r="EA17" s="32"/>
      <c r="EB17" s="32"/>
      <c r="EC17" s="32"/>
      <c r="ED17" s="32"/>
      <c r="EE17" s="32"/>
      <c r="EF17" s="36"/>
      <c r="EH17" s="29"/>
      <c r="EI17" s="32"/>
      <c r="EJ17" s="32"/>
      <c r="EK17" s="32"/>
      <c r="EL17" s="32"/>
      <c r="EM17" s="32"/>
      <c r="EN17" s="36"/>
      <c r="EP17" s="29"/>
      <c r="EQ17" s="32"/>
      <c r="ER17" s="36"/>
      <c r="ET17" s="29"/>
      <c r="EU17" s="43"/>
      <c r="EV17" s="36"/>
    </row>
    <row r="18" spans="1:155" s="92" customFormat="1" ht="14.65" customHeight="1" x14ac:dyDescent="0.35">
      <c r="A18" s="118"/>
      <c r="B18" s="46"/>
      <c r="C18" s="243" t="str">
        <f>IF(E18="","","1")</f>
        <v/>
      </c>
      <c r="D18" s="46"/>
      <c r="E18" s="4"/>
      <c r="F18" s="119"/>
      <c r="H18" s="120"/>
      <c r="I18" s="15"/>
      <c r="J18" s="121"/>
      <c r="K18" s="15"/>
      <c r="L18" s="121"/>
      <c r="M18" s="15"/>
      <c r="N18" s="121"/>
      <c r="O18" s="209">
        <f>SUM($I18,$K18,$M18)</f>
        <v>0</v>
      </c>
      <c r="P18" s="122"/>
      <c r="Q18" s="40"/>
      <c r="R18" s="123"/>
      <c r="S18" s="15"/>
      <c r="T18" s="121"/>
      <c r="U18" s="15"/>
      <c r="V18" s="121"/>
      <c r="W18" s="15"/>
      <c r="X18" s="122"/>
      <c r="Y18" s="40"/>
      <c r="Z18" s="123"/>
      <c r="AA18" s="15"/>
      <c r="AB18" s="121"/>
      <c r="AC18" s="15"/>
      <c r="AD18" s="121"/>
      <c r="AE18" s="15"/>
      <c r="AF18" s="122"/>
      <c r="AG18" s="40"/>
      <c r="AH18" s="123"/>
      <c r="AI18" s="209">
        <f>$I18-$S18+$AA18</f>
        <v>0</v>
      </c>
      <c r="AJ18" s="121"/>
      <c r="AK18" s="209">
        <f>$K18-$U18+$AC18</f>
        <v>0</v>
      </c>
      <c r="AL18" s="121"/>
      <c r="AM18" s="209">
        <f t="shared" ref="AM18:AM32" si="0">M18-W18+AE18</f>
        <v>0</v>
      </c>
      <c r="AN18" s="122"/>
      <c r="AO18" s="40"/>
      <c r="AP18" s="123"/>
      <c r="AQ18" s="15"/>
      <c r="AR18" s="122"/>
      <c r="AS18" s="40"/>
      <c r="AT18" s="123"/>
      <c r="AU18" s="209">
        <f>(IF($O18=0,(0),(ROUNDUP(($AI18/(SUM($AI18,$AK18,$AM18)))*$BA18,0))))</f>
        <v>0</v>
      </c>
      <c r="AV18" s="121"/>
      <c r="AW18" s="209">
        <f t="shared" ref="AW18" si="1">(IF($O18=0,(0),(ROUNDUP(($AK18/(SUM($AI18,$AK18,$AM18)))*$BA18,0))))</f>
        <v>0</v>
      </c>
      <c r="AX18" s="121"/>
      <c r="AY18" s="209">
        <f>ROUNDDOWN($BA18-$AU18-$AW18,0)</f>
        <v>0</v>
      </c>
      <c r="AZ18" s="121"/>
      <c r="BA18" s="209">
        <f>(SUM(AI18,AK18,AM18)-AQ18)</f>
        <v>0</v>
      </c>
      <c r="BB18" s="119"/>
      <c r="BD18" s="120"/>
      <c r="BE18" s="13">
        <v>0</v>
      </c>
      <c r="BF18" s="124"/>
      <c r="BG18" s="13">
        <v>0</v>
      </c>
      <c r="BH18" s="124"/>
      <c r="BI18" s="13">
        <v>0</v>
      </c>
      <c r="BJ18" s="125"/>
      <c r="BK18" s="126"/>
      <c r="BL18" s="127"/>
      <c r="BM18" s="210">
        <f>$BE18*$I18</f>
        <v>0</v>
      </c>
      <c r="BN18" s="124"/>
      <c r="BO18" s="210">
        <f>$BG18*$K18</f>
        <v>0</v>
      </c>
      <c r="BP18" s="124"/>
      <c r="BQ18" s="210">
        <f>$BI18*$M18</f>
        <v>0</v>
      </c>
      <c r="BR18" s="119"/>
      <c r="BT18" s="90"/>
      <c r="BU18" s="128" t="s">
        <v>136</v>
      </c>
      <c r="BV18" s="129"/>
      <c r="BW18" s="211">
        <f>AU218</f>
        <v>0</v>
      </c>
      <c r="BX18" s="90"/>
      <c r="BY18" s="211">
        <f>AW218</f>
        <v>0</v>
      </c>
      <c r="BZ18" s="90"/>
      <c r="CA18" s="211">
        <f>AY218</f>
        <v>0</v>
      </c>
      <c r="CB18" s="90"/>
      <c r="CC18" s="212">
        <f>BA218</f>
        <v>0</v>
      </c>
      <c r="CD18" s="90"/>
      <c r="CE18" s="18"/>
      <c r="CF18" s="74"/>
      <c r="CG18" s="18"/>
      <c r="CH18" s="18"/>
      <c r="CI18" s="18"/>
      <c r="CJ18" s="18"/>
      <c r="CK18" s="18"/>
      <c r="CL18" s="18"/>
      <c r="CM18" s="75"/>
      <c r="CP18" s="46"/>
      <c r="CR18" s="46"/>
      <c r="CS18" s="130"/>
      <c r="CT18" s="209">
        <f>IF(CU218=BW32,$CU$18,IF($CU$218&lt;&gt;$BW$32,IF(AND($BW$32&lt;0,$CU$218&lt;0),$BW$32-$CU$218+$CU$18,IF(CU18="", BW32,$BW$32-$CU$218+$CU$18))))</f>
        <v>0</v>
      </c>
      <c r="CU18" s="280">
        <f>IF($AU18=0,0,ROUND(($BW$32*($AU18/$AU$218)),0))</f>
        <v>0</v>
      </c>
      <c r="CV18" s="209">
        <f>IF(CW218=BY32,$CW$18,IF($CW$218&lt;&gt;$BY$32,IF(AND($BY$32&lt;0,$CW$218&lt;0),$BY$32-$CW$218+$CW$18,IF(CW18="", BY32,$BY$32-$CW$218+$CW$18))))</f>
        <v>0</v>
      </c>
      <c r="CW18" s="280">
        <f t="shared" ref="CV18:CW38" si="2">IF($AW18=0,0,ROUND(($BY$32*($AW18/$AW$218)),0))</f>
        <v>0</v>
      </c>
      <c r="CX18" s="209">
        <f>IF(CY218=CA32,$CY$18,IF($CY$218&lt;&gt;$CA$32,IF(AND($CA$32&lt;0,$CY$218&lt;0),$CA$32-$CY$218+$CY$18,IF(CY18="", CA32,$CA$32-$CY$218+$CY$18))))</f>
        <v>0</v>
      </c>
      <c r="CY18" s="223">
        <f>IF($AY18=0,0,ROUND(($CA$32*($AY18/$AY$218)),0))</f>
        <v>0</v>
      </c>
      <c r="CZ18" s="40"/>
      <c r="DA18" s="133"/>
      <c r="DB18" s="209">
        <f>($CT18+$AU18)</f>
        <v>0</v>
      </c>
      <c r="DC18" s="131"/>
      <c r="DD18" s="209">
        <f>($CV18+$AW18)</f>
        <v>0</v>
      </c>
      <c r="DE18" s="131"/>
      <c r="DF18" s="209">
        <f>($CX18+$AY18)</f>
        <v>0</v>
      </c>
      <c r="DG18" s="134"/>
      <c r="DH18" s="216" t="str">
        <f t="shared" ref="DH18:DH48" si="3">IF(O18&gt;0, (DF18+DD18+DB18),"")</f>
        <v/>
      </c>
      <c r="DI18" s="216" t="e">
        <f>DH18-BA18</f>
        <v>#VALUE!</v>
      </c>
      <c r="DJ18" s="216">
        <f>DB18-AU18</f>
        <v>0</v>
      </c>
      <c r="DK18" s="40"/>
      <c r="DL18" s="40"/>
      <c r="DM18" s="130"/>
      <c r="DN18" s="217">
        <f>(DB18*BE18)</f>
        <v>0</v>
      </c>
      <c r="DO18" s="135"/>
      <c r="DP18" s="217">
        <f>(DD18*BG18)</f>
        <v>0</v>
      </c>
      <c r="DQ18" s="135"/>
      <c r="DR18" s="217">
        <f>(DF18*BI18)</f>
        <v>0</v>
      </c>
      <c r="DS18" s="134"/>
      <c r="DT18" s="281" t="str">
        <f t="shared" ref="DT18:DT81" si="4">IF(O18&gt;0,(DN18+DP18+DR18),"")</f>
        <v/>
      </c>
      <c r="DU18" s="281" t="str">
        <f>IF(O18&gt;0,(DT18-(BM18+BO18+BQ18)),"")</f>
        <v/>
      </c>
      <c r="DW18" s="46"/>
      <c r="DX18" s="46"/>
      <c r="DZ18" s="120"/>
      <c r="EA18" s="5"/>
      <c r="EB18" s="121"/>
      <c r="EC18" s="5"/>
      <c r="ED18" s="121"/>
      <c r="EE18" s="5"/>
      <c r="EF18" s="119"/>
      <c r="EH18" s="120"/>
      <c r="EI18" s="17">
        <v>0</v>
      </c>
      <c r="EJ18" s="137"/>
      <c r="EK18" s="17">
        <v>0</v>
      </c>
      <c r="EL18" s="137"/>
      <c r="EM18" s="17">
        <v>0</v>
      </c>
      <c r="EN18" s="125"/>
      <c r="EO18" s="126"/>
      <c r="EP18" s="127"/>
      <c r="EQ18" s="219">
        <f>(SUMPRODUCT($EA18:$EE18,$EI18:$EM18))</f>
        <v>0</v>
      </c>
      <c r="ER18" s="125"/>
      <c r="ES18" s="126"/>
      <c r="ET18" s="127"/>
      <c r="EU18" s="220">
        <f>SUM($DN18:DR18)-SUM($BM18:$BQ18)+EQ18</f>
        <v>0</v>
      </c>
      <c r="EV18" s="119"/>
      <c r="EX18" s="138"/>
    </row>
    <row r="19" spans="1:155" ht="5.15" customHeight="1" x14ac:dyDescent="0.35">
      <c r="A19" s="115"/>
      <c r="B19" s="32"/>
      <c r="C19" s="46"/>
      <c r="D19" s="32"/>
      <c r="E19" s="32"/>
      <c r="F19" s="36"/>
      <c r="H19" s="29"/>
      <c r="I19" s="139"/>
      <c r="J19" s="139"/>
      <c r="K19" s="139"/>
      <c r="L19" s="139"/>
      <c r="M19" s="139"/>
      <c r="N19" s="139"/>
      <c r="O19" s="121"/>
      <c r="P19" s="140"/>
      <c r="Q19" s="141"/>
      <c r="R19" s="142"/>
      <c r="S19" s="139"/>
      <c r="T19" s="139"/>
      <c r="U19" s="139"/>
      <c r="V19" s="139"/>
      <c r="W19" s="139"/>
      <c r="X19" s="140"/>
      <c r="Y19" s="141"/>
      <c r="Z19" s="142"/>
      <c r="AA19" s="139"/>
      <c r="AB19" s="139"/>
      <c r="AC19" s="139"/>
      <c r="AD19" s="139"/>
      <c r="AE19" s="139"/>
      <c r="AF19" s="140"/>
      <c r="AG19" s="141"/>
      <c r="AH19" s="142"/>
      <c r="AI19" s="121"/>
      <c r="AJ19" s="139"/>
      <c r="AK19" s="121"/>
      <c r="AL19" s="139"/>
      <c r="AM19" s="121"/>
      <c r="AN19" s="140"/>
      <c r="AO19" s="141"/>
      <c r="AP19" s="142"/>
      <c r="AQ19" s="139"/>
      <c r="AR19" s="140"/>
      <c r="AS19" s="141"/>
      <c r="AT19" s="142"/>
      <c r="AU19" s="121"/>
      <c r="AV19" s="139"/>
      <c r="AW19" s="121"/>
      <c r="AX19" s="139"/>
      <c r="AY19" s="121"/>
      <c r="AZ19" s="139"/>
      <c r="BA19" s="121"/>
      <c r="BB19" s="36"/>
      <c r="BD19" s="29"/>
      <c r="BE19" s="143"/>
      <c r="BF19" s="143"/>
      <c r="BG19" s="143"/>
      <c r="BH19" s="143"/>
      <c r="BI19" s="143"/>
      <c r="BJ19" s="144"/>
      <c r="BK19" s="145"/>
      <c r="BL19" s="146"/>
      <c r="BM19" s="124"/>
      <c r="BN19" s="143"/>
      <c r="BO19" s="124"/>
      <c r="BP19" s="143"/>
      <c r="BQ19" s="124"/>
      <c r="BR19" s="36"/>
      <c r="BT19" s="90"/>
      <c r="BU19" s="74"/>
      <c r="BV19" s="34"/>
      <c r="BW19" s="147"/>
      <c r="BX19" s="90"/>
      <c r="BY19" s="147"/>
      <c r="BZ19" s="90"/>
      <c r="CA19" s="147"/>
      <c r="CB19" s="90"/>
      <c r="CC19" s="148"/>
      <c r="CD19" s="90"/>
      <c r="CF19" s="74"/>
      <c r="CG19" s="92"/>
      <c r="CH19" s="92"/>
      <c r="CI19" s="92"/>
      <c r="CJ19" s="92"/>
      <c r="CK19" s="92"/>
      <c r="CL19" s="92"/>
      <c r="CM19" s="75"/>
      <c r="CP19" s="32"/>
      <c r="CQ19" s="32"/>
      <c r="CR19" s="32"/>
      <c r="CS19" s="74"/>
      <c r="CT19" s="169"/>
      <c r="CU19" s="252"/>
      <c r="CV19" s="149"/>
      <c r="CW19" s="252"/>
      <c r="CX19" s="276"/>
      <c r="CY19" s="134"/>
      <c r="CZ19" s="40"/>
      <c r="DA19" s="151"/>
      <c r="DB19" s="149"/>
      <c r="DC19" s="149"/>
      <c r="DD19" s="149"/>
      <c r="DE19" s="149"/>
      <c r="DF19" s="149"/>
      <c r="DG19" s="134"/>
      <c r="DH19" s="216" t="str">
        <f t="shared" si="3"/>
        <v/>
      </c>
      <c r="DI19" s="40"/>
      <c r="DJ19" s="40"/>
      <c r="DK19" s="40"/>
      <c r="DL19" s="40"/>
      <c r="DM19" s="74"/>
      <c r="DN19" s="152"/>
      <c r="DO19" s="152"/>
      <c r="DP19" s="152"/>
      <c r="DQ19" s="152"/>
      <c r="DR19" s="152"/>
      <c r="DS19" s="134"/>
      <c r="DT19" s="281" t="str">
        <f t="shared" si="4"/>
        <v/>
      </c>
      <c r="DU19" s="281" t="str">
        <f>IF(N19&gt;0,(DT19-(BL19+BN19+BP19)),"")</f>
        <v/>
      </c>
      <c r="DV19" s="92"/>
      <c r="DW19" s="32"/>
      <c r="DX19" s="32"/>
      <c r="DZ19" s="29"/>
      <c r="EA19" s="139"/>
      <c r="EB19" s="139"/>
      <c r="EC19" s="139"/>
      <c r="ED19" s="139"/>
      <c r="EE19" s="139"/>
      <c r="EF19" s="36"/>
      <c r="EH19" s="29"/>
      <c r="EI19" s="137"/>
      <c r="EJ19" s="137"/>
      <c r="EK19" s="137"/>
      <c r="EL19" s="137"/>
      <c r="EM19" s="137"/>
      <c r="EN19" s="144"/>
      <c r="EO19" s="145"/>
      <c r="EP19" s="146"/>
      <c r="EQ19" s="154"/>
      <c r="ER19" s="144"/>
      <c r="ES19" s="145"/>
      <c r="ET19" s="146"/>
      <c r="EU19" s="253"/>
      <c r="EV19" s="36"/>
    </row>
    <row r="20" spans="1:155" s="92" customFormat="1" ht="14.25" customHeight="1" x14ac:dyDescent="0.35">
      <c r="A20" s="118"/>
      <c r="B20" s="46"/>
      <c r="C20" s="243" t="str">
        <f>IF(E20="","",C18+1)</f>
        <v/>
      </c>
      <c r="D20" s="46"/>
      <c r="E20" s="4"/>
      <c r="F20" s="119"/>
      <c r="H20" s="120"/>
      <c r="I20" s="15"/>
      <c r="J20" s="121"/>
      <c r="K20" s="15"/>
      <c r="L20" s="121"/>
      <c r="M20" s="15"/>
      <c r="N20" s="121"/>
      <c r="O20" s="209">
        <f t="shared" ref="O20:O216" si="5">SUM($I20,$K20,$M20)</f>
        <v>0</v>
      </c>
      <c r="P20" s="122"/>
      <c r="Q20" s="40"/>
      <c r="R20" s="123"/>
      <c r="S20" s="15"/>
      <c r="T20" s="121"/>
      <c r="U20" s="15"/>
      <c r="V20" s="121"/>
      <c r="W20" s="15"/>
      <c r="X20" s="122"/>
      <c r="Y20" s="40"/>
      <c r="Z20" s="123"/>
      <c r="AA20" s="15"/>
      <c r="AB20" s="121"/>
      <c r="AC20" s="15"/>
      <c r="AD20" s="121"/>
      <c r="AE20" s="15"/>
      <c r="AF20" s="122"/>
      <c r="AG20" s="40"/>
      <c r="AH20" s="123"/>
      <c r="AI20" s="209">
        <f t="shared" ref="AI20:AI216" si="6">$I20-$S20+$AA20</f>
        <v>0</v>
      </c>
      <c r="AJ20" s="121"/>
      <c r="AK20" s="209">
        <f t="shared" ref="AK20:AK216" si="7">$K20-$U20+$AC20</f>
        <v>0</v>
      </c>
      <c r="AL20" s="121"/>
      <c r="AM20" s="209">
        <f t="shared" si="0"/>
        <v>0</v>
      </c>
      <c r="AN20" s="122"/>
      <c r="AO20" s="40"/>
      <c r="AP20" s="123"/>
      <c r="AQ20" s="15"/>
      <c r="AR20" s="122"/>
      <c r="AS20" s="40"/>
      <c r="AT20" s="123"/>
      <c r="AU20" s="209">
        <f t="shared" ref="AU20:AU82" si="8">(IF($O20=0,(0),(ROUNDUP(($AI20/(SUM($AI20,$AK20,$AM20)))*$BA20,0))))</f>
        <v>0</v>
      </c>
      <c r="AV20" s="121"/>
      <c r="AW20" s="209">
        <f>(IF($O20=0,(0),(ROUNDUP(($AK20/(SUM($AI20,$AK20,$AM20)))*$BA20,0))))</f>
        <v>0</v>
      </c>
      <c r="AX20" s="121"/>
      <c r="AY20" s="209">
        <f t="shared" ref="AY20:AY216" si="9">ROUNDDOWN($BA20-$AU20-$AW20,0)</f>
        <v>0</v>
      </c>
      <c r="AZ20" s="121"/>
      <c r="BA20" s="209">
        <f>(SUM(AI20,AK20,AM20)-AQ20)</f>
        <v>0</v>
      </c>
      <c r="BB20" s="119"/>
      <c r="BD20" s="120"/>
      <c r="BE20" s="13">
        <v>0</v>
      </c>
      <c r="BF20" s="124"/>
      <c r="BG20" s="13">
        <v>0</v>
      </c>
      <c r="BH20" s="124"/>
      <c r="BI20" s="13">
        <v>0</v>
      </c>
      <c r="BJ20" s="125"/>
      <c r="BK20" s="126"/>
      <c r="BL20" s="127"/>
      <c r="BM20" s="210">
        <f>$BE20*$I20</f>
        <v>0</v>
      </c>
      <c r="BN20" s="124"/>
      <c r="BO20" s="210">
        <f>$BG20*$K20</f>
        <v>0</v>
      </c>
      <c r="BP20" s="124"/>
      <c r="BQ20" s="210">
        <f>$BI20*$M20</f>
        <v>0</v>
      </c>
      <c r="BR20" s="119"/>
      <c r="BT20" s="90"/>
      <c r="BU20" s="128" t="s">
        <v>127</v>
      </c>
      <c r="BV20" s="156"/>
      <c r="BW20" s="221">
        <f>BW18*AM6*-1</f>
        <v>0</v>
      </c>
      <c r="BX20" s="90"/>
      <c r="BY20" s="221">
        <f>BW20*-1</f>
        <v>0</v>
      </c>
      <c r="BZ20" s="90"/>
      <c r="CA20" s="157"/>
      <c r="CB20" s="90"/>
      <c r="CC20" s="158"/>
      <c r="CD20" s="90"/>
      <c r="CE20" s="18"/>
      <c r="CF20" s="130"/>
      <c r="CG20" s="18"/>
      <c r="CH20" s="18"/>
      <c r="CI20" s="18"/>
      <c r="CJ20" s="18"/>
      <c r="CK20" s="18"/>
      <c r="CL20" s="18"/>
      <c r="CM20" s="159"/>
      <c r="CP20" s="46"/>
      <c r="CQ20" s="46"/>
      <c r="CR20" s="46"/>
      <c r="CS20" s="130"/>
      <c r="CT20" s="209">
        <f t="shared" ref="CT20:CU38" si="10">IF($AU20=0,0,ROUND(($BW$32*($AU20/$AU$218)),0))</f>
        <v>0</v>
      </c>
      <c r="CU20" s="280">
        <f t="shared" si="10"/>
        <v>0</v>
      </c>
      <c r="CV20" s="209">
        <f t="shared" si="2"/>
        <v>0</v>
      </c>
      <c r="CW20" s="280">
        <f>IF($AW20=0,0,ROUND(($BY$32*($AW20/$AW$218)),0))</f>
        <v>0</v>
      </c>
      <c r="CX20" s="209">
        <f t="shared" ref="CX20:CX38" si="11">IF($AY20=0,0,ROUND(($CA$32*($AY20/$AY$218)),0))</f>
        <v>0</v>
      </c>
      <c r="CY20" s="223">
        <f t="shared" ref="CY20:CY82" si="12">IF($AY20=0,0,ROUND(($CA$32*($AY20/$AY$218)),0))</f>
        <v>0</v>
      </c>
      <c r="CZ20" s="40"/>
      <c r="DA20" s="133"/>
      <c r="DB20" s="209">
        <f t="shared" ref="DB20:DB82" si="13">($CT20+$AU20)</f>
        <v>0</v>
      </c>
      <c r="DC20" s="131"/>
      <c r="DD20" s="209">
        <f t="shared" ref="DD20:DD82" si="14">($CV20+$AW20)</f>
        <v>0</v>
      </c>
      <c r="DE20" s="131"/>
      <c r="DF20" s="209">
        <f t="shared" ref="DF20:DF82" si="15">($CX20+$AY20)</f>
        <v>0</v>
      </c>
      <c r="DG20" s="134"/>
      <c r="DH20" s="216" t="str">
        <f t="shared" si="3"/>
        <v/>
      </c>
      <c r="DI20" s="216" t="e">
        <f>DH20-BA20</f>
        <v>#VALUE!</v>
      </c>
      <c r="DJ20" s="216">
        <f>DB20-AU20</f>
        <v>0</v>
      </c>
      <c r="DK20" s="40"/>
      <c r="DL20" s="40"/>
      <c r="DM20" s="130"/>
      <c r="DN20" s="217">
        <f t="shared" ref="DN20:DN82" si="16">(DB20*BE20)</f>
        <v>0</v>
      </c>
      <c r="DO20" s="135"/>
      <c r="DP20" s="217">
        <f t="shared" ref="DP20:DP82" si="17">(DD20*BG20)</f>
        <v>0</v>
      </c>
      <c r="DQ20" s="135"/>
      <c r="DR20" s="217">
        <f t="shared" ref="DR20:DR82" si="18">(DF20*BI20)</f>
        <v>0</v>
      </c>
      <c r="DS20" s="134"/>
      <c r="DT20" s="281" t="str">
        <f t="shared" si="4"/>
        <v/>
      </c>
      <c r="DU20" s="281" t="str">
        <f>IF(O20&gt;0,(DT20-(BM20+BO20+BQ20)),"")</f>
        <v/>
      </c>
      <c r="DW20" s="46"/>
      <c r="DX20" s="46"/>
      <c r="DZ20" s="120"/>
      <c r="EA20" s="5"/>
      <c r="EB20" s="121"/>
      <c r="EC20" s="5"/>
      <c r="ED20" s="121"/>
      <c r="EE20" s="5"/>
      <c r="EF20" s="119"/>
      <c r="EH20" s="120"/>
      <c r="EI20" s="17">
        <v>0</v>
      </c>
      <c r="EJ20" s="137"/>
      <c r="EK20" s="17">
        <v>0</v>
      </c>
      <c r="EL20" s="137"/>
      <c r="EM20" s="17">
        <v>0</v>
      </c>
      <c r="EN20" s="125"/>
      <c r="EO20" s="126"/>
      <c r="EP20" s="127"/>
      <c r="EQ20" s="219">
        <f t="shared" ref="EQ20:EQ82" si="19">(SUMPRODUCT($EA20:$EE20,$EI20:$EM20))</f>
        <v>0</v>
      </c>
      <c r="ER20" s="125"/>
      <c r="ES20" s="126"/>
      <c r="ET20" s="127"/>
      <c r="EU20" s="220">
        <f>SUM($DN20:DR20)-SUM($BM20:$BQ20)+EQ20</f>
        <v>0</v>
      </c>
      <c r="EV20" s="119"/>
      <c r="EX20" s="160"/>
      <c r="EY20" s="160"/>
    </row>
    <row r="21" spans="1:155" ht="3.75" customHeight="1" x14ac:dyDescent="0.35">
      <c r="A21" s="115"/>
      <c r="B21" s="32"/>
      <c r="C21" s="46"/>
      <c r="D21" s="32"/>
      <c r="E21" s="32"/>
      <c r="F21" s="36"/>
      <c r="H21" s="29"/>
      <c r="I21" s="139"/>
      <c r="J21" s="139"/>
      <c r="K21" s="139"/>
      <c r="L21" s="139"/>
      <c r="M21" s="139"/>
      <c r="N21" s="139"/>
      <c r="O21" s="121"/>
      <c r="P21" s="140"/>
      <c r="Q21" s="141"/>
      <c r="R21" s="142"/>
      <c r="S21" s="139"/>
      <c r="T21" s="139"/>
      <c r="U21" s="139"/>
      <c r="V21" s="139"/>
      <c r="W21" s="139"/>
      <c r="X21" s="140"/>
      <c r="Y21" s="141"/>
      <c r="Z21" s="142"/>
      <c r="AA21" s="139"/>
      <c r="AB21" s="139"/>
      <c r="AC21" s="139"/>
      <c r="AD21" s="139"/>
      <c r="AE21" s="139"/>
      <c r="AF21" s="140"/>
      <c r="AG21" s="141"/>
      <c r="AH21" s="142"/>
      <c r="AI21" s="121"/>
      <c r="AJ21" s="139"/>
      <c r="AK21" s="121"/>
      <c r="AL21" s="139"/>
      <c r="AM21" s="121"/>
      <c r="AN21" s="140"/>
      <c r="AO21" s="141"/>
      <c r="AP21" s="142"/>
      <c r="AQ21" s="139"/>
      <c r="AR21" s="140"/>
      <c r="AS21" s="141"/>
      <c r="AT21" s="142"/>
      <c r="AU21" s="224">
        <f t="shared" si="8"/>
        <v>0</v>
      </c>
      <c r="AV21" s="139"/>
      <c r="AW21" s="224">
        <f t="shared" ref="AW21:AW84" si="20">(IF($O21=0,(0),(ROUNDUP(($AK21/(SUM($AI21,$AK21,$AM21)))*$BA21,0))))</f>
        <v>0</v>
      </c>
      <c r="AX21" s="139"/>
      <c r="AY21" s="121"/>
      <c r="AZ21" s="139"/>
      <c r="BA21" s="121"/>
      <c r="BB21" s="36"/>
      <c r="BD21" s="29"/>
      <c r="BE21" s="143"/>
      <c r="BF21" s="143"/>
      <c r="BG21" s="143"/>
      <c r="BH21" s="143"/>
      <c r="BI21" s="143"/>
      <c r="BJ21" s="144"/>
      <c r="BK21" s="145"/>
      <c r="BL21" s="146"/>
      <c r="BM21" s="124"/>
      <c r="BN21" s="143"/>
      <c r="BO21" s="124"/>
      <c r="BP21" s="143"/>
      <c r="BQ21" s="124"/>
      <c r="BR21" s="36"/>
      <c r="BT21" s="90"/>
      <c r="BU21" s="74"/>
      <c r="BV21" s="34"/>
      <c r="BW21" s="161"/>
      <c r="BX21" s="90"/>
      <c r="BY21" s="161"/>
      <c r="BZ21" s="90"/>
      <c r="CA21" s="161"/>
      <c r="CB21" s="90"/>
      <c r="CC21" s="162"/>
      <c r="CD21" s="90"/>
      <c r="CF21" s="74"/>
      <c r="CG21" s="92"/>
      <c r="CH21" s="92"/>
      <c r="CI21" s="92"/>
      <c r="CJ21" s="92"/>
      <c r="CK21" s="92"/>
      <c r="CL21" s="92"/>
      <c r="CM21" s="75"/>
      <c r="CP21" s="32"/>
      <c r="CQ21" s="32"/>
      <c r="CR21" s="32"/>
      <c r="CS21" s="74"/>
      <c r="CT21" s="282">
        <f t="shared" si="10"/>
        <v>0</v>
      </c>
      <c r="CU21" s="280">
        <f t="shared" si="10"/>
        <v>0</v>
      </c>
      <c r="CV21" s="222">
        <f t="shared" si="2"/>
        <v>0</v>
      </c>
      <c r="CW21" s="280">
        <f t="shared" si="2"/>
        <v>0</v>
      </c>
      <c r="CX21" s="283">
        <f t="shared" si="11"/>
        <v>0</v>
      </c>
      <c r="CY21" s="223">
        <f t="shared" si="12"/>
        <v>0</v>
      </c>
      <c r="CZ21" s="40"/>
      <c r="DA21" s="151"/>
      <c r="DB21" s="222">
        <f t="shared" si="13"/>
        <v>0</v>
      </c>
      <c r="DC21" s="149"/>
      <c r="DD21" s="222">
        <f t="shared" si="14"/>
        <v>0</v>
      </c>
      <c r="DE21" s="149"/>
      <c r="DF21" s="222">
        <f t="shared" si="15"/>
        <v>0</v>
      </c>
      <c r="DG21" s="134"/>
      <c r="DH21" s="216" t="str">
        <f t="shared" si="3"/>
        <v/>
      </c>
      <c r="DI21" s="40"/>
      <c r="DJ21" s="40"/>
      <c r="DK21" s="40"/>
      <c r="DL21" s="40"/>
      <c r="DM21" s="74"/>
      <c r="DN21" s="225">
        <f t="shared" si="16"/>
        <v>0</v>
      </c>
      <c r="DO21" s="152"/>
      <c r="DP21" s="225">
        <f t="shared" si="17"/>
        <v>0</v>
      </c>
      <c r="DQ21" s="152"/>
      <c r="DR21" s="225">
        <f t="shared" si="18"/>
        <v>0</v>
      </c>
      <c r="DS21" s="134"/>
      <c r="DT21" s="281" t="str">
        <f t="shared" si="4"/>
        <v/>
      </c>
      <c r="DU21" s="281" t="str">
        <f>IF(N21&gt;0,(DT21-(BL21+BN21+BP21)),"")</f>
        <v/>
      </c>
      <c r="DV21" s="92"/>
      <c r="DW21" s="32"/>
      <c r="DX21" s="32"/>
      <c r="DZ21" s="29"/>
      <c r="EA21" s="139"/>
      <c r="EB21" s="139"/>
      <c r="EC21" s="139"/>
      <c r="ED21" s="139"/>
      <c r="EE21" s="139"/>
      <c r="EF21" s="36"/>
      <c r="EH21" s="29"/>
      <c r="EI21" s="137"/>
      <c r="EJ21" s="137"/>
      <c r="EK21" s="137"/>
      <c r="EL21" s="137"/>
      <c r="EM21" s="137"/>
      <c r="EN21" s="144"/>
      <c r="EO21" s="145"/>
      <c r="EP21" s="146"/>
      <c r="EQ21" s="154"/>
      <c r="ER21" s="144"/>
      <c r="ES21" s="145"/>
      <c r="ET21" s="146"/>
      <c r="EU21" s="284">
        <f>SUM($DN21:DR21)-SUM($BM21:$BQ21)+EQ21</f>
        <v>0</v>
      </c>
      <c r="EV21" s="36"/>
    </row>
    <row r="22" spans="1:155" s="92" customFormat="1" ht="14.65" customHeight="1" x14ac:dyDescent="0.35">
      <c r="A22" s="118"/>
      <c r="B22" s="46"/>
      <c r="C22" s="243" t="str">
        <f t="shared" ref="C22:C46" si="21">IF(E22="","",C20+1)</f>
        <v/>
      </c>
      <c r="D22" s="46"/>
      <c r="E22" s="4"/>
      <c r="F22" s="119"/>
      <c r="H22" s="120"/>
      <c r="I22" s="15"/>
      <c r="J22" s="121"/>
      <c r="K22" s="15"/>
      <c r="L22" s="121"/>
      <c r="M22" s="15"/>
      <c r="N22" s="121"/>
      <c r="O22" s="209">
        <f t="shared" si="5"/>
        <v>0</v>
      </c>
      <c r="P22" s="122"/>
      <c r="Q22" s="40"/>
      <c r="R22" s="123"/>
      <c r="S22" s="15"/>
      <c r="T22" s="121"/>
      <c r="U22" s="15"/>
      <c r="V22" s="121"/>
      <c r="W22" s="15"/>
      <c r="X22" s="122"/>
      <c r="Y22" s="40"/>
      <c r="Z22" s="123"/>
      <c r="AA22" s="15"/>
      <c r="AB22" s="121"/>
      <c r="AC22" s="15"/>
      <c r="AD22" s="121"/>
      <c r="AE22" s="15"/>
      <c r="AF22" s="122"/>
      <c r="AG22" s="40"/>
      <c r="AH22" s="123"/>
      <c r="AI22" s="209">
        <f t="shared" si="6"/>
        <v>0</v>
      </c>
      <c r="AJ22" s="121"/>
      <c r="AK22" s="209">
        <f t="shared" si="7"/>
        <v>0</v>
      </c>
      <c r="AL22" s="121"/>
      <c r="AM22" s="209">
        <f t="shared" si="0"/>
        <v>0</v>
      </c>
      <c r="AN22" s="122"/>
      <c r="AO22" s="40"/>
      <c r="AP22" s="123"/>
      <c r="AQ22" s="15"/>
      <c r="AR22" s="122"/>
      <c r="AS22" s="40"/>
      <c r="AT22" s="123"/>
      <c r="AU22" s="209">
        <f t="shared" si="8"/>
        <v>0</v>
      </c>
      <c r="AV22" s="121"/>
      <c r="AW22" s="209">
        <f t="shared" si="20"/>
        <v>0</v>
      </c>
      <c r="AX22" s="121"/>
      <c r="AY22" s="209">
        <f t="shared" si="9"/>
        <v>0</v>
      </c>
      <c r="AZ22" s="121"/>
      <c r="BA22" s="209">
        <f>(SUM(AI22,AK22,AM22)-AQ22)</f>
        <v>0</v>
      </c>
      <c r="BB22" s="119"/>
      <c r="BD22" s="120"/>
      <c r="BE22" s="13">
        <v>0</v>
      </c>
      <c r="BF22" s="124"/>
      <c r="BG22" s="13">
        <v>0</v>
      </c>
      <c r="BH22" s="124"/>
      <c r="BI22" s="13">
        <v>0</v>
      </c>
      <c r="BJ22" s="125"/>
      <c r="BK22" s="126"/>
      <c r="BL22" s="127"/>
      <c r="BM22" s="210">
        <f>$BE22*$I22</f>
        <v>0</v>
      </c>
      <c r="BN22" s="124"/>
      <c r="BO22" s="210">
        <f>$BG22*$K22</f>
        <v>0</v>
      </c>
      <c r="BP22" s="124"/>
      <c r="BQ22" s="210">
        <f>$BI22*$M22</f>
        <v>0</v>
      </c>
      <c r="BR22" s="119"/>
      <c r="BT22" s="90"/>
      <c r="BU22" s="128" t="s">
        <v>137</v>
      </c>
      <c r="BV22" s="156"/>
      <c r="BW22" s="221">
        <f>BW18*AM7*-1</f>
        <v>0</v>
      </c>
      <c r="BX22" s="90"/>
      <c r="BY22" s="157"/>
      <c r="BZ22" s="90"/>
      <c r="CA22" s="221">
        <f>BW22*-1</f>
        <v>0</v>
      </c>
      <c r="CB22" s="90"/>
      <c r="CC22" s="158"/>
      <c r="CD22" s="90"/>
      <c r="CE22" s="18"/>
      <c r="CF22" s="130"/>
      <c r="CG22" s="18"/>
      <c r="CH22" s="18"/>
      <c r="CI22" s="18"/>
      <c r="CJ22" s="18"/>
      <c r="CK22" s="18"/>
      <c r="CL22" s="18"/>
      <c r="CM22" s="159"/>
      <c r="CP22" s="46"/>
      <c r="CQ22" s="46"/>
      <c r="CR22" s="46"/>
      <c r="CS22" s="130"/>
      <c r="CT22" s="209">
        <f t="shared" si="10"/>
        <v>0</v>
      </c>
      <c r="CU22" s="280">
        <f t="shared" si="10"/>
        <v>0</v>
      </c>
      <c r="CV22" s="209">
        <f t="shared" si="2"/>
        <v>0</v>
      </c>
      <c r="CW22" s="280">
        <f t="shared" si="2"/>
        <v>0</v>
      </c>
      <c r="CX22" s="209">
        <f t="shared" si="11"/>
        <v>0</v>
      </c>
      <c r="CY22" s="223">
        <f t="shared" si="12"/>
        <v>0</v>
      </c>
      <c r="CZ22" s="40"/>
      <c r="DA22" s="133"/>
      <c r="DB22" s="209">
        <f t="shared" si="13"/>
        <v>0</v>
      </c>
      <c r="DC22" s="131"/>
      <c r="DD22" s="209">
        <f t="shared" si="14"/>
        <v>0</v>
      </c>
      <c r="DE22" s="131"/>
      <c r="DF22" s="209">
        <f t="shared" si="15"/>
        <v>0</v>
      </c>
      <c r="DG22" s="134"/>
      <c r="DH22" s="216" t="str">
        <f t="shared" si="3"/>
        <v/>
      </c>
      <c r="DI22" s="216" t="e">
        <f t="shared" ref="DI22:DI52" si="22">DH22-BA22</f>
        <v>#VALUE!</v>
      </c>
      <c r="DJ22" s="216">
        <f t="shared" ref="DJ22:DJ52" si="23">DB22-AU22</f>
        <v>0</v>
      </c>
      <c r="DK22" s="40"/>
      <c r="DL22" s="40"/>
      <c r="DM22" s="130"/>
      <c r="DN22" s="217">
        <f t="shared" si="16"/>
        <v>0</v>
      </c>
      <c r="DO22" s="135"/>
      <c r="DP22" s="217">
        <f t="shared" si="17"/>
        <v>0</v>
      </c>
      <c r="DQ22" s="135"/>
      <c r="DR22" s="217">
        <f t="shared" si="18"/>
        <v>0</v>
      </c>
      <c r="DS22" s="134"/>
      <c r="DT22" s="281" t="str">
        <f t="shared" si="4"/>
        <v/>
      </c>
      <c r="DU22" s="281" t="str">
        <f t="shared" ref="DU22:DU85" si="24">IF(O22&gt;0,(DT22-(BM22+BO22+BQ22)),"")</f>
        <v/>
      </c>
      <c r="DW22" s="46"/>
      <c r="DX22" s="46"/>
      <c r="DZ22" s="120"/>
      <c r="EA22" s="5"/>
      <c r="EB22" s="121"/>
      <c r="EC22" s="5"/>
      <c r="ED22" s="121"/>
      <c r="EE22" s="5"/>
      <c r="EF22" s="119"/>
      <c r="EH22" s="120"/>
      <c r="EI22" s="17">
        <v>0</v>
      </c>
      <c r="EJ22" s="137"/>
      <c r="EK22" s="17">
        <v>0</v>
      </c>
      <c r="EL22" s="137"/>
      <c r="EM22" s="17">
        <v>0</v>
      </c>
      <c r="EN22" s="125"/>
      <c r="EO22" s="126"/>
      <c r="EP22" s="127"/>
      <c r="EQ22" s="219">
        <f t="shared" si="19"/>
        <v>0</v>
      </c>
      <c r="ER22" s="125"/>
      <c r="ES22" s="126"/>
      <c r="ET22" s="127"/>
      <c r="EU22" s="220">
        <f>SUM($DN22:DR22)-SUM($BM22:$BQ22)+EQ22</f>
        <v>0</v>
      </c>
      <c r="EV22" s="119"/>
    </row>
    <row r="23" spans="1:155" ht="4.5" customHeight="1" x14ac:dyDescent="0.35">
      <c r="A23" s="115"/>
      <c r="B23" s="32"/>
      <c r="C23" s="46"/>
      <c r="D23" s="32"/>
      <c r="E23" s="32"/>
      <c r="F23" s="36"/>
      <c r="H23" s="29"/>
      <c r="I23" s="139"/>
      <c r="J23" s="139"/>
      <c r="K23" s="139"/>
      <c r="L23" s="139"/>
      <c r="M23" s="139"/>
      <c r="N23" s="139"/>
      <c r="O23" s="121"/>
      <c r="P23" s="140"/>
      <c r="Q23" s="141"/>
      <c r="R23" s="142"/>
      <c r="S23" s="139"/>
      <c r="T23" s="139"/>
      <c r="U23" s="139"/>
      <c r="V23" s="139"/>
      <c r="W23" s="139"/>
      <c r="X23" s="140"/>
      <c r="Y23" s="141"/>
      <c r="Z23" s="142"/>
      <c r="AA23" s="139"/>
      <c r="AB23" s="139"/>
      <c r="AC23" s="139"/>
      <c r="AD23" s="139"/>
      <c r="AE23" s="139"/>
      <c r="AF23" s="140"/>
      <c r="AG23" s="141"/>
      <c r="AH23" s="142"/>
      <c r="AI23" s="121"/>
      <c r="AJ23" s="139"/>
      <c r="AK23" s="121"/>
      <c r="AL23" s="139"/>
      <c r="AM23" s="121"/>
      <c r="AN23" s="140"/>
      <c r="AO23" s="141"/>
      <c r="AP23" s="142"/>
      <c r="AQ23" s="139"/>
      <c r="AR23" s="140"/>
      <c r="AS23" s="141"/>
      <c r="AT23" s="142"/>
      <c r="AU23" s="121"/>
      <c r="AV23" s="139"/>
      <c r="AW23" s="121"/>
      <c r="AX23" s="139"/>
      <c r="AY23" s="121"/>
      <c r="AZ23" s="139"/>
      <c r="BA23" s="121"/>
      <c r="BB23" s="36"/>
      <c r="BD23" s="29"/>
      <c r="BE23" s="143"/>
      <c r="BF23" s="143"/>
      <c r="BG23" s="143"/>
      <c r="BH23" s="143"/>
      <c r="BI23" s="143"/>
      <c r="BJ23" s="144"/>
      <c r="BK23" s="145"/>
      <c r="BL23" s="146"/>
      <c r="BM23" s="124"/>
      <c r="BN23" s="143"/>
      <c r="BO23" s="124"/>
      <c r="BP23" s="143"/>
      <c r="BQ23" s="124"/>
      <c r="BR23" s="36"/>
      <c r="BT23" s="90"/>
      <c r="BU23" s="74"/>
      <c r="BV23" s="34"/>
      <c r="BW23" s="161"/>
      <c r="BX23" s="90"/>
      <c r="BY23" s="161"/>
      <c r="BZ23" s="90"/>
      <c r="CA23" s="161"/>
      <c r="CB23" s="90"/>
      <c r="CC23" s="162"/>
      <c r="CD23" s="90"/>
      <c r="CF23" s="74"/>
      <c r="CG23" s="92"/>
      <c r="CH23" s="92"/>
      <c r="CI23" s="92"/>
      <c r="CJ23" s="92"/>
      <c r="CK23" s="92"/>
      <c r="CL23" s="92"/>
      <c r="CM23" s="75"/>
      <c r="CP23" s="32"/>
      <c r="CQ23" s="32"/>
      <c r="CR23" s="32"/>
      <c r="CS23" s="74"/>
      <c r="CT23" s="169"/>
      <c r="CU23" s="252"/>
      <c r="CV23" s="149"/>
      <c r="CW23" s="252"/>
      <c r="CX23" s="276"/>
      <c r="CY23" s="134"/>
      <c r="CZ23" s="40"/>
      <c r="DA23" s="151"/>
      <c r="DB23" s="149"/>
      <c r="DC23" s="149"/>
      <c r="DD23" s="149"/>
      <c r="DE23" s="149"/>
      <c r="DF23" s="149"/>
      <c r="DG23" s="134"/>
      <c r="DH23" s="216" t="str">
        <f t="shared" si="3"/>
        <v/>
      </c>
      <c r="DI23" s="216" t="e">
        <f t="shared" si="22"/>
        <v>#VALUE!</v>
      </c>
      <c r="DJ23" s="216">
        <f t="shared" si="23"/>
        <v>0</v>
      </c>
      <c r="DK23" s="40"/>
      <c r="DL23" s="40"/>
      <c r="DM23" s="74"/>
      <c r="DN23" s="152"/>
      <c r="DO23" s="152"/>
      <c r="DP23" s="152"/>
      <c r="DQ23" s="152"/>
      <c r="DR23" s="152"/>
      <c r="DS23" s="134"/>
      <c r="DT23" s="281" t="str">
        <f t="shared" si="4"/>
        <v/>
      </c>
      <c r="DU23" s="281" t="str">
        <f t="shared" si="24"/>
        <v/>
      </c>
      <c r="DV23" s="92"/>
      <c r="DW23" s="32"/>
      <c r="DX23" s="32"/>
      <c r="DZ23" s="29"/>
      <c r="EA23" s="139"/>
      <c r="EB23" s="139"/>
      <c r="EC23" s="139"/>
      <c r="ED23" s="139"/>
      <c r="EE23" s="139"/>
      <c r="EF23" s="36"/>
      <c r="EH23" s="29"/>
      <c r="EI23" s="143"/>
      <c r="EJ23" s="143"/>
      <c r="EK23" s="143"/>
      <c r="EL23" s="143"/>
      <c r="EM23" s="143"/>
      <c r="EN23" s="144"/>
      <c r="EO23" s="145"/>
      <c r="EP23" s="146"/>
      <c r="EQ23" s="163"/>
      <c r="ER23" s="144"/>
      <c r="ES23" s="145"/>
      <c r="ET23" s="146"/>
      <c r="EU23" s="253"/>
      <c r="EV23" s="36"/>
    </row>
    <row r="24" spans="1:155" s="92" customFormat="1" ht="15" customHeight="1" x14ac:dyDescent="0.35">
      <c r="A24" s="118"/>
      <c r="B24" s="46"/>
      <c r="C24" s="243" t="str">
        <f t="shared" si="21"/>
        <v/>
      </c>
      <c r="D24" s="46"/>
      <c r="E24" s="4"/>
      <c r="F24" s="119"/>
      <c r="H24" s="120"/>
      <c r="I24" s="15"/>
      <c r="J24" s="121"/>
      <c r="K24" s="15"/>
      <c r="L24" s="121"/>
      <c r="M24" s="15"/>
      <c r="N24" s="121"/>
      <c r="O24" s="209">
        <f t="shared" si="5"/>
        <v>0</v>
      </c>
      <c r="P24" s="122"/>
      <c r="Q24" s="40"/>
      <c r="R24" s="123"/>
      <c r="S24" s="15"/>
      <c r="T24" s="121"/>
      <c r="U24" s="15"/>
      <c r="V24" s="121"/>
      <c r="W24" s="15"/>
      <c r="X24" s="122"/>
      <c r="Y24" s="40"/>
      <c r="Z24" s="123"/>
      <c r="AA24" s="15"/>
      <c r="AB24" s="121"/>
      <c r="AC24" s="15"/>
      <c r="AD24" s="121"/>
      <c r="AE24" s="15"/>
      <c r="AF24" s="122"/>
      <c r="AG24" s="40"/>
      <c r="AH24" s="123"/>
      <c r="AI24" s="209">
        <f t="shared" si="6"/>
        <v>0</v>
      </c>
      <c r="AJ24" s="121"/>
      <c r="AK24" s="209">
        <f t="shared" si="7"/>
        <v>0</v>
      </c>
      <c r="AL24" s="121"/>
      <c r="AM24" s="209">
        <f t="shared" si="0"/>
        <v>0</v>
      </c>
      <c r="AN24" s="122"/>
      <c r="AO24" s="40"/>
      <c r="AP24" s="123"/>
      <c r="AQ24" s="15"/>
      <c r="AR24" s="122"/>
      <c r="AS24" s="40"/>
      <c r="AT24" s="123"/>
      <c r="AU24" s="209">
        <f t="shared" si="8"/>
        <v>0</v>
      </c>
      <c r="AV24" s="121"/>
      <c r="AW24" s="209">
        <f t="shared" si="20"/>
        <v>0</v>
      </c>
      <c r="AX24" s="121"/>
      <c r="AY24" s="209">
        <f t="shared" si="9"/>
        <v>0</v>
      </c>
      <c r="AZ24" s="121"/>
      <c r="BA24" s="209">
        <f>(SUM(AI24,AK24,AM24)-AQ24)</f>
        <v>0</v>
      </c>
      <c r="BB24" s="119"/>
      <c r="BD24" s="120"/>
      <c r="BE24" s="13">
        <v>0</v>
      </c>
      <c r="BF24" s="124"/>
      <c r="BG24" s="13">
        <v>0</v>
      </c>
      <c r="BH24" s="124"/>
      <c r="BI24" s="13">
        <v>0</v>
      </c>
      <c r="BJ24" s="125"/>
      <c r="BK24" s="126"/>
      <c r="BL24" s="127"/>
      <c r="BM24" s="210">
        <f>$BE24*$I24</f>
        <v>0</v>
      </c>
      <c r="BN24" s="124"/>
      <c r="BO24" s="210">
        <f>$BG24*$K24</f>
        <v>0</v>
      </c>
      <c r="BP24" s="124"/>
      <c r="BQ24" s="210">
        <f>$BI24*$M24</f>
        <v>0</v>
      </c>
      <c r="BR24" s="119"/>
      <c r="BT24" s="90"/>
      <c r="BU24" s="164" t="s">
        <v>138</v>
      </c>
      <c r="BV24" s="165"/>
      <c r="BW24" s="166"/>
      <c r="BX24" s="90"/>
      <c r="BY24" s="221">
        <f>BY18*AM8*-1</f>
        <v>0</v>
      </c>
      <c r="BZ24" s="90"/>
      <c r="CA24" s="221">
        <f>BY24*-1</f>
        <v>0</v>
      </c>
      <c r="CB24" s="90"/>
      <c r="CC24" s="158"/>
      <c r="CD24" s="90"/>
      <c r="CE24" s="18"/>
      <c r="CF24" s="130"/>
      <c r="CG24" s="18"/>
      <c r="CH24" s="18"/>
      <c r="CI24" s="18"/>
      <c r="CJ24" s="18"/>
      <c r="CK24" s="18"/>
      <c r="CL24" s="18"/>
      <c r="CM24" s="159"/>
      <c r="CP24" s="46"/>
      <c r="CQ24" s="46"/>
      <c r="CR24" s="46"/>
      <c r="CS24" s="130"/>
      <c r="CT24" s="209">
        <f t="shared" si="10"/>
        <v>0</v>
      </c>
      <c r="CU24" s="280">
        <f t="shared" si="10"/>
        <v>0</v>
      </c>
      <c r="CV24" s="209">
        <f t="shared" si="2"/>
        <v>0</v>
      </c>
      <c r="CW24" s="280">
        <f t="shared" si="2"/>
        <v>0</v>
      </c>
      <c r="CX24" s="209">
        <f t="shared" si="11"/>
        <v>0</v>
      </c>
      <c r="CY24" s="223">
        <f t="shared" si="12"/>
        <v>0</v>
      </c>
      <c r="CZ24" s="40"/>
      <c r="DA24" s="133"/>
      <c r="DB24" s="209">
        <f t="shared" si="13"/>
        <v>0</v>
      </c>
      <c r="DC24" s="131"/>
      <c r="DD24" s="209">
        <f t="shared" si="14"/>
        <v>0</v>
      </c>
      <c r="DE24" s="131"/>
      <c r="DF24" s="209">
        <f t="shared" si="15"/>
        <v>0</v>
      </c>
      <c r="DG24" s="134"/>
      <c r="DH24" s="216" t="str">
        <f t="shared" si="3"/>
        <v/>
      </c>
      <c r="DI24" s="216" t="e">
        <f t="shared" si="22"/>
        <v>#VALUE!</v>
      </c>
      <c r="DJ24" s="216">
        <f t="shared" si="23"/>
        <v>0</v>
      </c>
      <c r="DK24" s="40"/>
      <c r="DL24" s="40"/>
      <c r="DM24" s="130"/>
      <c r="DN24" s="217">
        <f t="shared" si="16"/>
        <v>0</v>
      </c>
      <c r="DO24" s="135"/>
      <c r="DP24" s="217">
        <f t="shared" si="17"/>
        <v>0</v>
      </c>
      <c r="DQ24" s="135"/>
      <c r="DR24" s="217">
        <f t="shared" si="18"/>
        <v>0</v>
      </c>
      <c r="DS24" s="134"/>
      <c r="DT24" s="281" t="str">
        <f t="shared" si="4"/>
        <v/>
      </c>
      <c r="DU24" s="281" t="str">
        <f t="shared" si="24"/>
        <v/>
      </c>
      <c r="DW24" s="46"/>
      <c r="DX24" s="46"/>
      <c r="DZ24" s="120"/>
      <c r="EA24" s="5"/>
      <c r="EB24" s="121"/>
      <c r="EC24" s="5"/>
      <c r="ED24" s="121"/>
      <c r="EE24" s="5"/>
      <c r="EF24" s="119"/>
      <c r="EH24" s="120"/>
      <c r="EI24" s="17">
        <v>0</v>
      </c>
      <c r="EJ24" s="137"/>
      <c r="EK24" s="17">
        <v>0</v>
      </c>
      <c r="EL24" s="137"/>
      <c r="EM24" s="17">
        <v>0</v>
      </c>
      <c r="EN24" s="125"/>
      <c r="EO24" s="126"/>
      <c r="EP24" s="127"/>
      <c r="EQ24" s="219">
        <f t="shared" si="19"/>
        <v>0</v>
      </c>
      <c r="ER24" s="125"/>
      <c r="ES24" s="126"/>
      <c r="ET24" s="127"/>
      <c r="EU24" s="220">
        <f>SUM($DN24:DR24)-SUM($BM24:$BQ24)+EQ24</f>
        <v>0</v>
      </c>
      <c r="EV24" s="119"/>
    </row>
    <row r="25" spans="1:155" ht="4.5" customHeight="1" x14ac:dyDescent="0.35">
      <c r="A25" s="115"/>
      <c r="B25" s="32"/>
      <c r="C25" s="46"/>
      <c r="D25" s="32"/>
      <c r="E25" s="32"/>
      <c r="F25" s="36"/>
      <c r="H25" s="29"/>
      <c r="I25" s="139"/>
      <c r="J25" s="139"/>
      <c r="K25" s="139"/>
      <c r="L25" s="139"/>
      <c r="M25" s="139"/>
      <c r="N25" s="139"/>
      <c r="O25" s="121"/>
      <c r="P25" s="140"/>
      <c r="Q25" s="141"/>
      <c r="R25" s="142"/>
      <c r="S25" s="139"/>
      <c r="T25" s="139"/>
      <c r="U25" s="139"/>
      <c r="V25" s="139"/>
      <c r="W25" s="139"/>
      <c r="X25" s="140"/>
      <c r="Y25" s="141"/>
      <c r="Z25" s="142"/>
      <c r="AA25" s="139"/>
      <c r="AB25" s="139"/>
      <c r="AC25" s="139"/>
      <c r="AD25" s="139"/>
      <c r="AE25" s="139"/>
      <c r="AF25" s="140"/>
      <c r="AG25" s="141"/>
      <c r="AH25" s="142"/>
      <c r="AI25" s="121"/>
      <c r="AJ25" s="139"/>
      <c r="AK25" s="121"/>
      <c r="AL25" s="139"/>
      <c r="AM25" s="121"/>
      <c r="AN25" s="140"/>
      <c r="AO25" s="141"/>
      <c r="AP25" s="142"/>
      <c r="AQ25" s="139"/>
      <c r="AR25" s="140"/>
      <c r="AS25" s="141"/>
      <c r="AT25" s="142"/>
      <c r="AU25" s="121"/>
      <c r="AV25" s="139"/>
      <c r="AW25" s="121"/>
      <c r="AX25" s="139"/>
      <c r="AY25" s="121"/>
      <c r="AZ25" s="139"/>
      <c r="BA25" s="121"/>
      <c r="BB25" s="36"/>
      <c r="BD25" s="29"/>
      <c r="BE25" s="143"/>
      <c r="BF25" s="143"/>
      <c r="BG25" s="143"/>
      <c r="BH25" s="143"/>
      <c r="BI25" s="143"/>
      <c r="BJ25" s="144"/>
      <c r="BK25" s="145"/>
      <c r="BL25" s="146"/>
      <c r="BM25" s="124"/>
      <c r="BN25" s="143"/>
      <c r="BO25" s="124"/>
      <c r="BP25" s="143"/>
      <c r="BQ25" s="124"/>
      <c r="BR25" s="36"/>
      <c r="BT25" s="90"/>
      <c r="BU25" s="74"/>
      <c r="BV25" s="34"/>
      <c r="BW25" s="161"/>
      <c r="BX25" s="90"/>
      <c r="BY25" s="161"/>
      <c r="BZ25" s="90"/>
      <c r="CA25" s="161"/>
      <c r="CB25" s="90"/>
      <c r="CC25" s="162"/>
      <c r="CD25" s="90"/>
      <c r="CF25" s="74"/>
      <c r="CG25" s="92"/>
      <c r="CH25" s="92"/>
      <c r="CI25" s="92"/>
      <c r="CJ25" s="92"/>
      <c r="CK25" s="92"/>
      <c r="CL25" s="92"/>
      <c r="CM25" s="75"/>
      <c r="CP25" s="32"/>
      <c r="CQ25" s="32"/>
      <c r="CR25" s="32"/>
      <c r="CS25" s="74"/>
      <c r="CT25" s="169"/>
      <c r="CU25" s="252"/>
      <c r="CV25" s="149"/>
      <c r="CW25" s="252"/>
      <c r="CX25" s="276"/>
      <c r="CY25" s="134"/>
      <c r="CZ25" s="40"/>
      <c r="DA25" s="151"/>
      <c r="DB25" s="149"/>
      <c r="DC25" s="149"/>
      <c r="DD25" s="149"/>
      <c r="DE25" s="149"/>
      <c r="DF25" s="149"/>
      <c r="DG25" s="134"/>
      <c r="DH25" s="216" t="str">
        <f t="shared" si="3"/>
        <v/>
      </c>
      <c r="DI25" s="216" t="e">
        <f t="shared" si="22"/>
        <v>#VALUE!</v>
      </c>
      <c r="DJ25" s="216">
        <f t="shared" si="23"/>
        <v>0</v>
      </c>
      <c r="DK25" s="40"/>
      <c r="DL25" s="40"/>
      <c r="DM25" s="74"/>
      <c r="DN25" s="152"/>
      <c r="DO25" s="152"/>
      <c r="DP25" s="152"/>
      <c r="DQ25" s="152"/>
      <c r="DR25" s="152"/>
      <c r="DS25" s="134"/>
      <c r="DT25" s="281" t="str">
        <f t="shared" si="4"/>
        <v/>
      </c>
      <c r="DU25" s="281" t="str">
        <f t="shared" si="24"/>
        <v/>
      </c>
      <c r="DW25" s="32"/>
      <c r="DX25" s="32"/>
      <c r="DZ25" s="29"/>
      <c r="EA25" s="139"/>
      <c r="EB25" s="139"/>
      <c r="EC25" s="139"/>
      <c r="ED25" s="139"/>
      <c r="EE25" s="139"/>
      <c r="EF25" s="36"/>
      <c r="EH25" s="29"/>
      <c r="EI25" s="143"/>
      <c r="EJ25" s="143"/>
      <c r="EK25" s="143"/>
      <c r="EL25" s="143"/>
      <c r="EM25" s="143"/>
      <c r="EN25" s="144"/>
      <c r="EO25" s="145"/>
      <c r="EP25" s="146"/>
      <c r="EQ25" s="163"/>
      <c r="ER25" s="144"/>
      <c r="ES25" s="145"/>
      <c r="ET25" s="146"/>
      <c r="EU25" s="253"/>
      <c r="EV25" s="36"/>
    </row>
    <row r="26" spans="1:155" s="92" customFormat="1" ht="15" customHeight="1" x14ac:dyDescent="0.35">
      <c r="A26" s="118"/>
      <c r="B26" s="46"/>
      <c r="C26" s="243" t="str">
        <f t="shared" si="21"/>
        <v/>
      </c>
      <c r="D26" s="46"/>
      <c r="E26" s="4"/>
      <c r="F26" s="119"/>
      <c r="H26" s="120"/>
      <c r="I26" s="15"/>
      <c r="J26" s="121"/>
      <c r="K26" s="15"/>
      <c r="L26" s="121"/>
      <c r="M26" s="15"/>
      <c r="N26" s="121"/>
      <c r="O26" s="209">
        <f t="shared" si="5"/>
        <v>0</v>
      </c>
      <c r="P26" s="122"/>
      <c r="Q26" s="40"/>
      <c r="R26" s="123"/>
      <c r="S26" s="15"/>
      <c r="T26" s="121"/>
      <c r="U26" s="15"/>
      <c r="V26" s="121"/>
      <c r="W26" s="15"/>
      <c r="X26" s="122"/>
      <c r="Y26" s="40"/>
      <c r="Z26" s="123"/>
      <c r="AA26" s="15"/>
      <c r="AB26" s="121"/>
      <c r="AC26" s="15"/>
      <c r="AD26" s="121"/>
      <c r="AE26" s="15"/>
      <c r="AF26" s="122"/>
      <c r="AG26" s="40"/>
      <c r="AH26" s="123"/>
      <c r="AI26" s="209">
        <f t="shared" si="6"/>
        <v>0</v>
      </c>
      <c r="AJ26" s="121"/>
      <c r="AK26" s="209">
        <f t="shared" si="7"/>
        <v>0</v>
      </c>
      <c r="AL26" s="121"/>
      <c r="AM26" s="209">
        <f t="shared" si="0"/>
        <v>0</v>
      </c>
      <c r="AN26" s="122"/>
      <c r="AO26" s="40"/>
      <c r="AP26" s="123"/>
      <c r="AQ26" s="15"/>
      <c r="AR26" s="122"/>
      <c r="AS26" s="40"/>
      <c r="AT26" s="123"/>
      <c r="AU26" s="209">
        <f t="shared" si="8"/>
        <v>0</v>
      </c>
      <c r="AV26" s="121"/>
      <c r="AW26" s="209">
        <f t="shared" si="20"/>
        <v>0</v>
      </c>
      <c r="AX26" s="121"/>
      <c r="AY26" s="209">
        <f t="shared" si="9"/>
        <v>0</v>
      </c>
      <c r="AZ26" s="121"/>
      <c r="BA26" s="209">
        <f>(SUM(AI26,AK26,AM26)-AQ26)</f>
        <v>0</v>
      </c>
      <c r="BB26" s="119"/>
      <c r="BD26" s="120"/>
      <c r="BE26" s="13">
        <v>0</v>
      </c>
      <c r="BF26" s="124"/>
      <c r="BG26" s="13">
        <v>0</v>
      </c>
      <c r="BH26" s="124"/>
      <c r="BI26" s="13">
        <v>0</v>
      </c>
      <c r="BJ26" s="125"/>
      <c r="BK26" s="126"/>
      <c r="BL26" s="127"/>
      <c r="BM26" s="210">
        <f>$BE26*$I26</f>
        <v>0</v>
      </c>
      <c r="BN26" s="124"/>
      <c r="BO26" s="210">
        <f>$BG26*$K26</f>
        <v>0</v>
      </c>
      <c r="BP26" s="124"/>
      <c r="BQ26" s="210">
        <f>$BI26*$M26</f>
        <v>0</v>
      </c>
      <c r="BR26" s="119"/>
      <c r="BT26" s="90"/>
      <c r="BU26" s="128" t="s">
        <v>128</v>
      </c>
      <c r="BV26" s="156"/>
      <c r="BW26" s="221">
        <f>BY26*-1</f>
        <v>0</v>
      </c>
      <c r="BX26" s="90"/>
      <c r="BY26" s="221">
        <f>BY18*AM9*-1</f>
        <v>0</v>
      </c>
      <c r="BZ26" s="90"/>
      <c r="CA26" s="157"/>
      <c r="CB26" s="90"/>
      <c r="CC26" s="158"/>
      <c r="CD26" s="90"/>
      <c r="CE26" s="18"/>
      <c r="CF26" s="130"/>
      <c r="CG26" s="18"/>
      <c r="CH26" s="18"/>
      <c r="CI26" s="18"/>
      <c r="CJ26" s="18"/>
      <c r="CK26" s="18"/>
      <c r="CL26" s="18"/>
      <c r="CM26" s="159"/>
      <c r="CP26" s="46"/>
      <c r="CQ26" s="46"/>
      <c r="CR26" s="46"/>
      <c r="CS26" s="130"/>
      <c r="CT26" s="209">
        <f t="shared" si="10"/>
        <v>0</v>
      </c>
      <c r="CU26" s="280">
        <f t="shared" si="10"/>
        <v>0</v>
      </c>
      <c r="CV26" s="209">
        <f t="shared" si="2"/>
        <v>0</v>
      </c>
      <c r="CW26" s="280">
        <f t="shared" si="2"/>
        <v>0</v>
      </c>
      <c r="CX26" s="209">
        <f t="shared" si="11"/>
        <v>0</v>
      </c>
      <c r="CY26" s="223">
        <f t="shared" si="12"/>
        <v>0</v>
      </c>
      <c r="CZ26" s="40"/>
      <c r="DA26" s="133"/>
      <c r="DB26" s="209">
        <f t="shared" si="13"/>
        <v>0</v>
      </c>
      <c r="DC26" s="131"/>
      <c r="DD26" s="209">
        <f t="shared" si="14"/>
        <v>0</v>
      </c>
      <c r="DE26" s="131"/>
      <c r="DF26" s="209">
        <f t="shared" si="15"/>
        <v>0</v>
      </c>
      <c r="DG26" s="134"/>
      <c r="DH26" s="216" t="str">
        <f t="shared" si="3"/>
        <v/>
      </c>
      <c r="DI26" s="216" t="e">
        <f t="shared" si="22"/>
        <v>#VALUE!</v>
      </c>
      <c r="DJ26" s="216">
        <f t="shared" si="23"/>
        <v>0</v>
      </c>
      <c r="DK26" s="40"/>
      <c r="DL26" s="40"/>
      <c r="DM26" s="130"/>
      <c r="DN26" s="217">
        <f t="shared" si="16"/>
        <v>0</v>
      </c>
      <c r="DO26" s="135"/>
      <c r="DP26" s="217">
        <f t="shared" si="17"/>
        <v>0</v>
      </c>
      <c r="DQ26" s="135"/>
      <c r="DR26" s="217">
        <f t="shared" si="18"/>
        <v>0</v>
      </c>
      <c r="DS26" s="134"/>
      <c r="DT26" s="281" t="str">
        <f t="shared" si="4"/>
        <v/>
      </c>
      <c r="DU26" s="281" t="str">
        <f t="shared" si="24"/>
        <v/>
      </c>
      <c r="DW26" s="46"/>
      <c r="DX26" s="46"/>
      <c r="DZ26" s="120"/>
      <c r="EA26" s="5"/>
      <c r="EB26" s="121"/>
      <c r="EC26" s="5"/>
      <c r="ED26" s="121"/>
      <c r="EE26" s="5"/>
      <c r="EF26" s="119"/>
      <c r="EH26" s="120"/>
      <c r="EI26" s="17">
        <v>0</v>
      </c>
      <c r="EJ26" s="137"/>
      <c r="EK26" s="17">
        <v>0</v>
      </c>
      <c r="EL26" s="137"/>
      <c r="EM26" s="17">
        <v>0</v>
      </c>
      <c r="EN26" s="125"/>
      <c r="EO26" s="126"/>
      <c r="EP26" s="127"/>
      <c r="EQ26" s="219">
        <f t="shared" si="19"/>
        <v>0</v>
      </c>
      <c r="ER26" s="125"/>
      <c r="ES26" s="126"/>
      <c r="ET26" s="127"/>
      <c r="EU26" s="220">
        <f>SUM($DN26:DR26)-SUM($BM26:$BQ26)+EQ26</f>
        <v>0</v>
      </c>
      <c r="EV26" s="119"/>
    </row>
    <row r="27" spans="1:155" ht="4.5" customHeight="1" x14ac:dyDescent="0.35">
      <c r="A27" s="115"/>
      <c r="B27" s="32"/>
      <c r="C27" s="46"/>
      <c r="D27" s="32"/>
      <c r="E27" s="32"/>
      <c r="F27" s="36"/>
      <c r="H27" s="29"/>
      <c r="I27" s="139"/>
      <c r="J27" s="139"/>
      <c r="K27" s="139"/>
      <c r="L27" s="139"/>
      <c r="M27" s="139"/>
      <c r="N27" s="139"/>
      <c r="O27" s="121"/>
      <c r="P27" s="140"/>
      <c r="Q27" s="141"/>
      <c r="R27" s="142"/>
      <c r="S27" s="139"/>
      <c r="T27" s="139"/>
      <c r="U27" s="139"/>
      <c r="V27" s="139"/>
      <c r="W27" s="139"/>
      <c r="X27" s="140"/>
      <c r="Y27" s="141"/>
      <c r="Z27" s="142"/>
      <c r="AA27" s="139"/>
      <c r="AB27" s="139"/>
      <c r="AC27" s="139"/>
      <c r="AD27" s="139"/>
      <c r="AE27" s="139"/>
      <c r="AF27" s="140"/>
      <c r="AG27" s="141"/>
      <c r="AH27" s="142"/>
      <c r="AI27" s="121"/>
      <c r="AJ27" s="139"/>
      <c r="AK27" s="121"/>
      <c r="AL27" s="139"/>
      <c r="AM27" s="121"/>
      <c r="AN27" s="140"/>
      <c r="AO27" s="141"/>
      <c r="AP27" s="142"/>
      <c r="AQ27" s="139"/>
      <c r="AR27" s="140"/>
      <c r="AS27" s="141"/>
      <c r="AT27" s="142"/>
      <c r="AU27" s="121"/>
      <c r="AV27" s="139"/>
      <c r="AW27" s="121"/>
      <c r="AX27" s="139"/>
      <c r="AY27" s="121"/>
      <c r="AZ27" s="139"/>
      <c r="BA27" s="121"/>
      <c r="BB27" s="36"/>
      <c r="BD27" s="29"/>
      <c r="BE27" s="143"/>
      <c r="BF27" s="143"/>
      <c r="BG27" s="143"/>
      <c r="BH27" s="143"/>
      <c r="BI27" s="143"/>
      <c r="BJ27" s="144"/>
      <c r="BK27" s="145"/>
      <c r="BL27" s="146"/>
      <c r="BM27" s="124"/>
      <c r="BN27" s="143"/>
      <c r="BO27" s="124"/>
      <c r="BP27" s="143"/>
      <c r="BQ27" s="124"/>
      <c r="BR27" s="36"/>
      <c r="BT27" s="90"/>
      <c r="BU27" s="74"/>
      <c r="BV27" s="34"/>
      <c r="BW27" s="161"/>
      <c r="BX27" s="90"/>
      <c r="BY27" s="161"/>
      <c r="BZ27" s="90"/>
      <c r="CA27" s="161"/>
      <c r="CB27" s="90"/>
      <c r="CC27" s="162"/>
      <c r="CD27" s="90"/>
      <c r="CF27" s="74"/>
      <c r="CG27" s="92"/>
      <c r="CH27" s="92"/>
      <c r="CI27" s="92"/>
      <c r="CJ27" s="92"/>
      <c r="CK27" s="92"/>
      <c r="CL27" s="92"/>
      <c r="CM27" s="75"/>
      <c r="CP27" s="32"/>
      <c r="CQ27" s="32"/>
      <c r="CR27" s="32"/>
      <c r="CS27" s="74"/>
      <c r="CT27" s="169"/>
      <c r="CU27" s="252"/>
      <c r="CV27" s="149"/>
      <c r="CW27" s="252"/>
      <c r="CX27" s="276"/>
      <c r="CY27" s="134"/>
      <c r="CZ27" s="40"/>
      <c r="DA27" s="151"/>
      <c r="DB27" s="149"/>
      <c r="DC27" s="149"/>
      <c r="DD27" s="149"/>
      <c r="DE27" s="149"/>
      <c r="DF27" s="149"/>
      <c r="DG27" s="134"/>
      <c r="DH27" s="216" t="str">
        <f t="shared" si="3"/>
        <v/>
      </c>
      <c r="DI27" s="216" t="e">
        <f t="shared" si="22"/>
        <v>#VALUE!</v>
      </c>
      <c r="DJ27" s="216">
        <f t="shared" si="23"/>
        <v>0</v>
      </c>
      <c r="DK27" s="40"/>
      <c r="DL27" s="40"/>
      <c r="DM27" s="74"/>
      <c r="DN27" s="152"/>
      <c r="DO27" s="152"/>
      <c r="DP27" s="152"/>
      <c r="DQ27" s="152"/>
      <c r="DR27" s="152"/>
      <c r="DS27" s="134"/>
      <c r="DT27" s="281" t="str">
        <f t="shared" si="4"/>
        <v/>
      </c>
      <c r="DU27" s="281" t="str">
        <f t="shared" si="24"/>
        <v/>
      </c>
      <c r="DW27" s="32"/>
      <c r="DX27" s="32"/>
      <c r="DZ27" s="29"/>
      <c r="EA27" s="139"/>
      <c r="EB27" s="139"/>
      <c r="EC27" s="139"/>
      <c r="ED27" s="139"/>
      <c r="EE27" s="139"/>
      <c r="EF27" s="36"/>
      <c r="EH27" s="29"/>
      <c r="EI27" s="143"/>
      <c r="EJ27" s="143"/>
      <c r="EK27" s="143"/>
      <c r="EL27" s="143"/>
      <c r="EM27" s="143"/>
      <c r="EN27" s="144"/>
      <c r="EO27" s="145"/>
      <c r="EP27" s="146"/>
      <c r="EQ27" s="163"/>
      <c r="ER27" s="144"/>
      <c r="ES27" s="145"/>
      <c r="ET27" s="146"/>
      <c r="EU27" s="253"/>
      <c r="EV27" s="36"/>
    </row>
    <row r="28" spans="1:155" s="92" customFormat="1" ht="14.65" customHeight="1" x14ac:dyDescent="0.35">
      <c r="A28" s="118"/>
      <c r="B28" s="46"/>
      <c r="C28" s="243" t="str">
        <f t="shared" si="21"/>
        <v/>
      </c>
      <c r="D28" s="46"/>
      <c r="E28" s="4"/>
      <c r="F28" s="119"/>
      <c r="H28" s="120"/>
      <c r="I28" s="15"/>
      <c r="J28" s="121"/>
      <c r="K28" s="15"/>
      <c r="L28" s="121"/>
      <c r="M28" s="15"/>
      <c r="N28" s="121"/>
      <c r="O28" s="209">
        <f t="shared" si="5"/>
        <v>0</v>
      </c>
      <c r="P28" s="122"/>
      <c r="Q28" s="40"/>
      <c r="R28" s="123"/>
      <c r="S28" s="15"/>
      <c r="T28" s="121"/>
      <c r="U28" s="15"/>
      <c r="V28" s="121"/>
      <c r="W28" s="15"/>
      <c r="X28" s="122"/>
      <c r="Y28" s="40"/>
      <c r="Z28" s="123"/>
      <c r="AA28" s="15"/>
      <c r="AB28" s="121"/>
      <c r="AC28" s="15"/>
      <c r="AD28" s="121"/>
      <c r="AE28" s="15"/>
      <c r="AF28" s="122"/>
      <c r="AG28" s="40"/>
      <c r="AH28" s="123"/>
      <c r="AI28" s="209">
        <f t="shared" si="6"/>
        <v>0</v>
      </c>
      <c r="AJ28" s="121"/>
      <c r="AK28" s="209">
        <f t="shared" si="7"/>
        <v>0</v>
      </c>
      <c r="AL28" s="121"/>
      <c r="AM28" s="209">
        <f t="shared" si="0"/>
        <v>0</v>
      </c>
      <c r="AN28" s="122"/>
      <c r="AO28" s="40"/>
      <c r="AP28" s="123"/>
      <c r="AQ28" s="15"/>
      <c r="AR28" s="122"/>
      <c r="AS28" s="40"/>
      <c r="AT28" s="123"/>
      <c r="AU28" s="209">
        <f t="shared" si="8"/>
        <v>0</v>
      </c>
      <c r="AV28" s="121"/>
      <c r="AW28" s="209">
        <f t="shared" si="20"/>
        <v>0</v>
      </c>
      <c r="AX28" s="121"/>
      <c r="AY28" s="209">
        <f t="shared" si="9"/>
        <v>0</v>
      </c>
      <c r="AZ28" s="121"/>
      <c r="BA28" s="209">
        <f>(SUM(AI28,AK28,AM28)-AQ28)</f>
        <v>0</v>
      </c>
      <c r="BB28" s="119"/>
      <c r="BD28" s="120"/>
      <c r="BE28" s="13">
        <v>0</v>
      </c>
      <c r="BF28" s="124"/>
      <c r="BG28" s="13">
        <v>0</v>
      </c>
      <c r="BH28" s="124"/>
      <c r="BI28" s="13">
        <v>0</v>
      </c>
      <c r="BJ28" s="125"/>
      <c r="BK28" s="126"/>
      <c r="BL28" s="127"/>
      <c r="BM28" s="210">
        <f>$BE28*$I28</f>
        <v>0</v>
      </c>
      <c r="BN28" s="124"/>
      <c r="BO28" s="210">
        <f>$BG28*$K28</f>
        <v>0</v>
      </c>
      <c r="BP28" s="124"/>
      <c r="BQ28" s="210">
        <f>$BI28*$M28</f>
        <v>0</v>
      </c>
      <c r="BR28" s="119"/>
      <c r="BT28" s="90"/>
      <c r="BU28" s="128" t="s">
        <v>160</v>
      </c>
      <c r="BV28" s="156"/>
      <c r="BW28" s="221">
        <f>BW18+BW26+BW22+BW20</f>
        <v>0</v>
      </c>
      <c r="BX28" s="90"/>
      <c r="BY28" s="221">
        <f>BY18+BY26+BY24+BY20</f>
        <v>0</v>
      </c>
      <c r="BZ28" s="90"/>
      <c r="CA28" s="221">
        <f>CA18+CA24+CA22</f>
        <v>0</v>
      </c>
      <c r="CB28" s="90"/>
      <c r="CC28" s="226">
        <f>CA28+BY28+BW28</f>
        <v>0</v>
      </c>
      <c r="CD28" s="90"/>
      <c r="CE28" s="18"/>
      <c r="CF28" s="130"/>
      <c r="CG28" s="18"/>
      <c r="CH28" s="18"/>
      <c r="CI28" s="18"/>
      <c r="CJ28" s="18"/>
      <c r="CK28" s="18"/>
      <c r="CL28" s="18"/>
      <c r="CM28" s="159"/>
      <c r="CP28" s="46"/>
      <c r="CQ28" s="46"/>
      <c r="CR28" s="46"/>
      <c r="CS28" s="130"/>
      <c r="CT28" s="209">
        <f t="shared" si="10"/>
        <v>0</v>
      </c>
      <c r="CU28" s="280">
        <f t="shared" si="10"/>
        <v>0</v>
      </c>
      <c r="CV28" s="209">
        <f t="shared" si="2"/>
        <v>0</v>
      </c>
      <c r="CW28" s="280">
        <f t="shared" si="2"/>
        <v>0</v>
      </c>
      <c r="CX28" s="209">
        <f t="shared" si="11"/>
        <v>0</v>
      </c>
      <c r="CY28" s="223">
        <f t="shared" si="12"/>
        <v>0</v>
      </c>
      <c r="CZ28" s="40"/>
      <c r="DA28" s="133"/>
      <c r="DB28" s="209">
        <f t="shared" si="13"/>
        <v>0</v>
      </c>
      <c r="DC28" s="131"/>
      <c r="DD28" s="209">
        <f t="shared" si="14"/>
        <v>0</v>
      </c>
      <c r="DE28" s="131"/>
      <c r="DF28" s="209">
        <f t="shared" si="15"/>
        <v>0</v>
      </c>
      <c r="DG28" s="134"/>
      <c r="DH28" s="216" t="str">
        <f t="shared" si="3"/>
        <v/>
      </c>
      <c r="DI28" s="216" t="e">
        <f t="shared" si="22"/>
        <v>#VALUE!</v>
      </c>
      <c r="DJ28" s="216">
        <f t="shared" si="23"/>
        <v>0</v>
      </c>
      <c r="DK28" s="40"/>
      <c r="DL28" s="40"/>
      <c r="DM28" s="130"/>
      <c r="DN28" s="217">
        <f t="shared" si="16"/>
        <v>0</v>
      </c>
      <c r="DO28" s="135"/>
      <c r="DP28" s="217">
        <f t="shared" si="17"/>
        <v>0</v>
      </c>
      <c r="DQ28" s="135"/>
      <c r="DR28" s="217">
        <f t="shared" si="18"/>
        <v>0</v>
      </c>
      <c r="DS28" s="134"/>
      <c r="DT28" s="281" t="str">
        <f t="shared" si="4"/>
        <v/>
      </c>
      <c r="DU28" s="281" t="str">
        <f t="shared" si="24"/>
        <v/>
      </c>
      <c r="DW28" s="46"/>
      <c r="DX28" s="46"/>
      <c r="DZ28" s="120"/>
      <c r="EA28" s="5"/>
      <c r="EB28" s="121"/>
      <c r="EC28" s="5"/>
      <c r="ED28" s="121"/>
      <c r="EE28" s="5"/>
      <c r="EF28" s="119"/>
      <c r="EH28" s="120"/>
      <c r="EI28" s="17">
        <v>0</v>
      </c>
      <c r="EJ28" s="137"/>
      <c r="EK28" s="17">
        <v>0</v>
      </c>
      <c r="EL28" s="137"/>
      <c r="EM28" s="17">
        <v>0</v>
      </c>
      <c r="EN28" s="125"/>
      <c r="EO28" s="126"/>
      <c r="EP28" s="127"/>
      <c r="EQ28" s="219">
        <f t="shared" si="19"/>
        <v>0</v>
      </c>
      <c r="ER28" s="125"/>
      <c r="ES28" s="126"/>
      <c r="ET28" s="127"/>
      <c r="EU28" s="220">
        <f>SUM($DN28:DR28)-SUM($BM28:$BQ28)+EQ28</f>
        <v>0</v>
      </c>
      <c r="EV28" s="119"/>
    </row>
    <row r="29" spans="1:155" ht="5.15" customHeight="1" x14ac:dyDescent="0.35">
      <c r="A29" s="115"/>
      <c r="B29" s="32"/>
      <c r="C29" s="46"/>
      <c r="D29" s="32"/>
      <c r="E29" s="32"/>
      <c r="F29" s="36"/>
      <c r="H29" s="29"/>
      <c r="I29" s="139"/>
      <c r="J29" s="139"/>
      <c r="K29" s="139"/>
      <c r="L29" s="139"/>
      <c r="M29" s="139"/>
      <c r="N29" s="139"/>
      <c r="O29" s="121"/>
      <c r="P29" s="140"/>
      <c r="Q29" s="141"/>
      <c r="R29" s="142"/>
      <c r="S29" s="139"/>
      <c r="T29" s="139"/>
      <c r="U29" s="139"/>
      <c r="V29" s="139"/>
      <c r="W29" s="139"/>
      <c r="X29" s="140"/>
      <c r="Y29" s="141"/>
      <c r="Z29" s="142"/>
      <c r="AA29" s="139"/>
      <c r="AB29" s="139"/>
      <c r="AC29" s="139"/>
      <c r="AD29" s="139"/>
      <c r="AE29" s="139"/>
      <c r="AF29" s="140"/>
      <c r="AG29" s="141"/>
      <c r="AH29" s="142"/>
      <c r="AI29" s="121"/>
      <c r="AJ29" s="139"/>
      <c r="AK29" s="121"/>
      <c r="AL29" s="139"/>
      <c r="AM29" s="121"/>
      <c r="AN29" s="140"/>
      <c r="AO29" s="141"/>
      <c r="AP29" s="142"/>
      <c r="AQ29" s="139"/>
      <c r="AR29" s="140"/>
      <c r="AS29" s="141"/>
      <c r="AT29" s="142"/>
      <c r="AU29" s="121"/>
      <c r="AV29" s="139"/>
      <c r="AW29" s="121"/>
      <c r="AX29" s="139"/>
      <c r="AY29" s="121"/>
      <c r="AZ29" s="139"/>
      <c r="BA29" s="121"/>
      <c r="BB29" s="36"/>
      <c r="BD29" s="29"/>
      <c r="BE29" s="143"/>
      <c r="BF29" s="143"/>
      <c r="BG29" s="143"/>
      <c r="BH29" s="143"/>
      <c r="BI29" s="143"/>
      <c r="BJ29" s="144"/>
      <c r="BK29" s="145"/>
      <c r="BL29" s="146"/>
      <c r="BM29" s="124"/>
      <c r="BN29" s="143"/>
      <c r="BO29" s="124"/>
      <c r="BP29" s="143"/>
      <c r="BQ29" s="124"/>
      <c r="BR29" s="36"/>
      <c r="BT29" s="90"/>
      <c r="BU29" s="74"/>
      <c r="BV29" s="34"/>
      <c r="BW29" s="167"/>
      <c r="BX29" s="90"/>
      <c r="BY29" s="167"/>
      <c r="BZ29" s="90"/>
      <c r="CA29" s="167"/>
      <c r="CB29" s="90"/>
      <c r="CC29" s="168"/>
      <c r="CD29" s="90"/>
      <c r="CF29" s="74"/>
      <c r="CG29" s="92"/>
      <c r="CH29" s="92"/>
      <c r="CI29" s="92"/>
      <c r="CJ29" s="92"/>
      <c r="CK29" s="92"/>
      <c r="CL29" s="92"/>
      <c r="CM29" s="75"/>
      <c r="CP29" s="32"/>
      <c r="CQ29" s="32"/>
      <c r="CR29" s="32"/>
      <c r="CS29" s="74"/>
      <c r="CT29" s="169"/>
      <c r="CU29" s="252"/>
      <c r="CV29" s="149"/>
      <c r="CW29" s="252"/>
      <c r="CX29" s="276"/>
      <c r="CY29" s="134"/>
      <c r="CZ29" s="40"/>
      <c r="DA29" s="151"/>
      <c r="DB29" s="149"/>
      <c r="DC29" s="149"/>
      <c r="DD29" s="149"/>
      <c r="DE29" s="149"/>
      <c r="DF29" s="149"/>
      <c r="DG29" s="134"/>
      <c r="DH29" s="40"/>
      <c r="DI29" s="40"/>
      <c r="DJ29" s="40"/>
      <c r="DK29" s="40"/>
      <c r="DL29" s="40"/>
      <c r="DM29" s="74"/>
      <c r="DN29" s="152"/>
      <c r="DO29" s="152"/>
      <c r="DP29" s="152"/>
      <c r="DQ29" s="152"/>
      <c r="DR29" s="152"/>
      <c r="DS29" s="134"/>
      <c r="DT29" s="281" t="str">
        <f t="shared" si="4"/>
        <v/>
      </c>
      <c r="DU29" s="281" t="str">
        <f t="shared" si="24"/>
        <v/>
      </c>
      <c r="DW29" s="32"/>
      <c r="DX29" s="32"/>
      <c r="DZ29" s="29"/>
      <c r="EA29" s="139"/>
      <c r="EB29" s="139"/>
      <c r="EC29" s="139"/>
      <c r="ED29" s="139"/>
      <c r="EE29" s="139"/>
      <c r="EF29" s="36"/>
      <c r="EH29" s="29"/>
      <c r="EI29" s="143"/>
      <c r="EJ29" s="143"/>
      <c r="EK29" s="143"/>
      <c r="EL29" s="143"/>
      <c r="EM29" s="143"/>
      <c r="EN29" s="144"/>
      <c r="EO29" s="145"/>
      <c r="EP29" s="146"/>
      <c r="EQ29" s="163"/>
      <c r="ER29" s="144"/>
      <c r="ES29" s="145"/>
      <c r="ET29" s="146"/>
      <c r="EU29" s="253"/>
      <c r="EV29" s="36"/>
    </row>
    <row r="30" spans="1:155" s="92" customFormat="1" ht="15" customHeight="1" x14ac:dyDescent="0.35">
      <c r="A30" s="118"/>
      <c r="B30" s="46"/>
      <c r="C30" s="243" t="str">
        <f t="shared" si="21"/>
        <v/>
      </c>
      <c r="D30" s="46"/>
      <c r="E30" s="4"/>
      <c r="F30" s="119"/>
      <c r="H30" s="120"/>
      <c r="I30" s="15"/>
      <c r="J30" s="121"/>
      <c r="K30" s="15"/>
      <c r="L30" s="121"/>
      <c r="M30" s="15"/>
      <c r="N30" s="121"/>
      <c r="O30" s="209">
        <f t="shared" si="5"/>
        <v>0</v>
      </c>
      <c r="P30" s="122"/>
      <c r="Q30" s="40"/>
      <c r="R30" s="123"/>
      <c r="S30" s="15"/>
      <c r="T30" s="121"/>
      <c r="U30" s="15"/>
      <c r="V30" s="121"/>
      <c r="W30" s="15"/>
      <c r="X30" s="122"/>
      <c r="Y30" s="40"/>
      <c r="Z30" s="123"/>
      <c r="AA30" s="15"/>
      <c r="AB30" s="121"/>
      <c r="AC30" s="15"/>
      <c r="AD30" s="121"/>
      <c r="AE30" s="15"/>
      <c r="AF30" s="122"/>
      <c r="AG30" s="40"/>
      <c r="AH30" s="123"/>
      <c r="AI30" s="209">
        <f t="shared" si="6"/>
        <v>0</v>
      </c>
      <c r="AJ30" s="121"/>
      <c r="AK30" s="209">
        <f t="shared" si="7"/>
        <v>0</v>
      </c>
      <c r="AL30" s="121"/>
      <c r="AM30" s="209">
        <f t="shared" si="0"/>
        <v>0</v>
      </c>
      <c r="AN30" s="122"/>
      <c r="AO30" s="40"/>
      <c r="AP30" s="123"/>
      <c r="AQ30" s="15"/>
      <c r="AR30" s="122"/>
      <c r="AS30" s="40"/>
      <c r="AT30" s="123"/>
      <c r="AU30" s="209">
        <f t="shared" si="8"/>
        <v>0</v>
      </c>
      <c r="AV30" s="121"/>
      <c r="AW30" s="209">
        <f t="shared" si="20"/>
        <v>0</v>
      </c>
      <c r="AX30" s="121"/>
      <c r="AY30" s="209">
        <f t="shared" si="9"/>
        <v>0</v>
      </c>
      <c r="AZ30" s="121"/>
      <c r="BA30" s="209">
        <f>(SUM(AI30,AK30,AM30)-AQ30)</f>
        <v>0</v>
      </c>
      <c r="BB30" s="119"/>
      <c r="BD30" s="120"/>
      <c r="BE30" s="13">
        <v>0</v>
      </c>
      <c r="BF30" s="124"/>
      <c r="BG30" s="13">
        <v>0</v>
      </c>
      <c r="BH30" s="124"/>
      <c r="BI30" s="13">
        <v>0</v>
      </c>
      <c r="BJ30" s="125"/>
      <c r="BK30" s="126"/>
      <c r="BL30" s="127"/>
      <c r="BM30" s="210">
        <f>$BE30*$I30</f>
        <v>0</v>
      </c>
      <c r="BN30" s="124"/>
      <c r="BO30" s="210">
        <f>$BG30*$K30</f>
        <v>0</v>
      </c>
      <c r="BP30" s="124"/>
      <c r="BQ30" s="210">
        <f>$BI30*$M30</f>
        <v>0</v>
      </c>
      <c r="BR30" s="119"/>
      <c r="BT30" s="90"/>
      <c r="BU30" s="128" t="s">
        <v>140</v>
      </c>
      <c r="BV30" s="156"/>
      <c r="BW30" s="211">
        <f>ROUND(BW28,0)</f>
        <v>0</v>
      </c>
      <c r="BX30" s="90"/>
      <c r="BY30" s="211">
        <f>ROUND(BY28,0)</f>
        <v>0</v>
      </c>
      <c r="BZ30" s="90"/>
      <c r="CA30" s="211">
        <f>BW18+BY18+CA18-BW30-BY30</f>
        <v>0</v>
      </c>
      <c r="CB30" s="90"/>
      <c r="CC30" s="212">
        <f>CA30+BY30+BW30</f>
        <v>0</v>
      </c>
      <c r="CD30" s="90"/>
      <c r="CE30" s="18"/>
      <c r="CF30" s="130"/>
      <c r="CG30" s="18"/>
      <c r="CH30" s="18"/>
      <c r="CI30" s="18"/>
      <c r="CJ30" s="18"/>
      <c r="CK30" s="18"/>
      <c r="CL30" s="18"/>
      <c r="CM30" s="159"/>
      <c r="CP30" s="46"/>
      <c r="CQ30" s="46"/>
      <c r="CR30" s="46"/>
      <c r="CS30" s="130"/>
      <c r="CT30" s="209">
        <f t="shared" si="10"/>
        <v>0</v>
      </c>
      <c r="CU30" s="280">
        <f t="shared" si="10"/>
        <v>0</v>
      </c>
      <c r="CV30" s="209">
        <f t="shared" si="2"/>
        <v>0</v>
      </c>
      <c r="CW30" s="280">
        <f t="shared" si="2"/>
        <v>0</v>
      </c>
      <c r="CX30" s="209">
        <f t="shared" si="11"/>
        <v>0</v>
      </c>
      <c r="CY30" s="223">
        <f t="shared" si="12"/>
        <v>0</v>
      </c>
      <c r="CZ30" s="40"/>
      <c r="DA30" s="133"/>
      <c r="DB30" s="209">
        <f t="shared" si="13"/>
        <v>0</v>
      </c>
      <c r="DC30" s="131"/>
      <c r="DD30" s="209">
        <f t="shared" si="14"/>
        <v>0</v>
      </c>
      <c r="DE30" s="131"/>
      <c r="DF30" s="209">
        <f t="shared" si="15"/>
        <v>0</v>
      </c>
      <c r="DG30" s="134"/>
      <c r="DH30" s="216" t="str">
        <f t="shared" si="3"/>
        <v/>
      </c>
      <c r="DI30" s="216" t="e">
        <f t="shared" si="22"/>
        <v>#VALUE!</v>
      </c>
      <c r="DJ30" s="216">
        <f t="shared" si="23"/>
        <v>0</v>
      </c>
      <c r="DK30" s="40"/>
      <c r="DL30" s="40"/>
      <c r="DM30" s="130"/>
      <c r="DN30" s="217">
        <f t="shared" si="16"/>
        <v>0</v>
      </c>
      <c r="DO30" s="135"/>
      <c r="DP30" s="217">
        <f t="shared" si="17"/>
        <v>0</v>
      </c>
      <c r="DQ30" s="135"/>
      <c r="DR30" s="217">
        <f t="shared" si="18"/>
        <v>0</v>
      </c>
      <c r="DS30" s="134"/>
      <c r="DT30" s="281" t="str">
        <f t="shared" si="4"/>
        <v/>
      </c>
      <c r="DU30" s="281" t="str">
        <f t="shared" si="24"/>
        <v/>
      </c>
      <c r="DW30" s="46"/>
      <c r="DX30" s="46"/>
      <c r="DZ30" s="120"/>
      <c r="EA30" s="5"/>
      <c r="EB30" s="121"/>
      <c r="EC30" s="5"/>
      <c r="ED30" s="121"/>
      <c r="EE30" s="5"/>
      <c r="EF30" s="119"/>
      <c r="EH30" s="120"/>
      <c r="EI30" s="17">
        <v>0</v>
      </c>
      <c r="EJ30" s="137"/>
      <c r="EK30" s="17">
        <v>0</v>
      </c>
      <c r="EL30" s="137"/>
      <c r="EM30" s="17">
        <v>0</v>
      </c>
      <c r="EN30" s="125"/>
      <c r="EO30" s="126"/>
      <c r="EP30" s="127"/>
      <c r="EQ30" s="219">
        <f t="shared" si="19"/>
        <v>0</v>
      </c>
      <c r="ER30" s="125"/>
      <c r="ES30" s="126"/>
      <c r="ET30" s="127"/>
      <c r="EU30" s="220">
        <f>SUM($DN30:DR30)-SUM($BM30:$BQ30)+EQ30</f>
        <v>0</v>
      </c>
      <c r="EV30" s="119"/>
    </row>
    <row r="31" spans="1:155" ht="5.15" customHeight="1" x14ac:dyDescent="0.35">
      <c r="A31" s="115"/>
      <c r="B31" s="32"/>
      <c r="C31" s="46"/>
      <c r="D31" s="32"/>
      <c r="E31" s="32"/>
      <c r="F31" s="36"/>
      <c r="H31" s="29"/>
      <c r="I31" s="139"/>
      <c r="J31" s="139"/>
      <c r="K31" s="139"/>
      <c r="L31" s="139"/>
      <c r="M31" s="139"/>
      <c r="N31" s="139"/>
      <c r="O31" s="121"/>
      <c r="P31" s="140"/>
      <c r="Q31" s="141"/>
      <c r="R31" s="142"/>
      <c r="S31" s="139"/>
      <c r="T31" s="139"/>
      <c r="U31" s="139"/>
      <c r="V31" s="139"/>
      <c r="W31" s="139"/>
      <c r="X31" s="140"/>
      <c r="Y31" s="141"/>
      <c r="Z31" s="142"/>
      <c r="AA31" s="139"/>
      <c r="AB31" s="139"/>
      <c r="AC31" s="139"/>
      <c r="AD31" s="139"/>
      <c r="AE31" s="139"/>
      <c r="AF31" s="140"/>
      <c r="AG31" s="141"/>
      <c r="AH31" s="142"/>
      <c r="AI31" s="121"/>
      <c r="AJ31" s="139"/>
      <c r="AK31" s="121"/>
      <c r="AL31" s="139"/>
      <c r="AM31" s="121"/>
      <c r="AN31" s="140"/>
      <c r="AO31" s="141"/>
      <c r="AP31" s="142"/>
      <c r="AQ31" s="139"/>
      <c r="AR31" s="140"/>
      <c r="AS31" s="141"/>
      <c r="AT31" s="142"/>
      <c r="AU31" s="121"/>
      <c r="AV31" s="139"/>
      <c r="AW31" s="121"/>
      <c r="AX31" s="139"/>
      <c r="AY31" s="121"/>
      <c r="AZ31" s="139"/>
      <c r="BA31" s="121"/>
      <c r="BB31" s="36"/>
      <c r="BD31" s="29"/>
      <c r="BE31" s="143"/>
      <c r="BF31" s="143"/>
      <c r="BG31" s="143"/>
      <c r="BH31" s="143"/>
      <c r="BI31" s="143"/>
      <c r="BJ31" s="144"/>
      <c r="BK31" s="145"/>
      <c r="BL31" s="146"/>
      <c r="BM31" s="124"/>
      <c r="BN31" s="143"/>
      <c r="BO31" s="124"/>
      <c r="BP31" s="143"/>
      <c r="BQ31" s="124"/>
      <c r="BR31" s="36"/>
      <c r="BT31" s="90"/>
      <c r="BU31" s="74"/>
      <c r="BV31" s="34"/>
      <c r="BW31" s="34"/>
      <c r="BX31" s="90"/>
      <c r="BY31" s="34"/>
      <c r="BZ31" s="90"/>
      <c r="CA31" s="34"/>
      <c r="CB31" s="90"/>
      <c r="CC31" s="75"/>
      <c r="CD31" s="90"/>
      <c r="CF31" s="74"/>
      <c r="CG31" s="92"/>
      <c r="CH31" s="92"/>
      <c r="CI31" s="92"/>
      <c r="CJ31" s="92"/>
      <c r="CK31" s="92"/>
      <c r="CL31" s="92"/>
      <c r="CM31" s="75"/>
      <c r="CP31" s="32"/>
      <c r="CQ31" s="32"/>
      <c r="CR31" s="32"/>
      <c r="CS31" s="74"/>
      <c r="CT31" s="169"/>
      <c r="CU31" s="252"/>
      <c r="CV31" s="149"/>
      <c r="CW31" s="252"/>
      <c r="CX31" s="276"/>
      <c r="CY31" s="134"/>
      <c r="CZ31" s="40"/>
      <c r="DA31" s="151"/>
      <c r="DB31" s="149"/>
      <c r="DC31" s="149"/>
      <c r="DD31" s="222">
        <f t="shared" si="14"/>
        <v>0</v>
      </c>
      <c r="DE31" s="149"/>
      <c r="DF31" s="222">
        <f t="shared" si="15"/>
        <v>0</v>
      </c>
      <c r="DG31" s="134"/>
      <c r="DH31" s="216" t="str">
        <f t="shared" si="3"/>
        <v/>
      </c>
      <c r="DI31" s="216" t="e">
        <f t="shared" si="22"/>
        <v>#VALUE!</v>
      </c>
      <c r="DJ31" s="216">
        <f t="shared" si="23"/>
        <v>0</v>
      </c>
      <c r="DK31" s="40"/>
      <c r="DL31" s="40"/>
      <c r="DM31" s="74"/>
      <c r="DN31" s="152"/>
      <c r="DO31" s="152"/>
      <c r="DP31" s="152"/>
      <c r="DQ31" s="152"/>
      <c r="DR31" s="152"/>
      <c r="DS31" s="134"/>
      <c r="DT31" s="281" t="str">
        <f t="shared" si="4"/>
        <v/>
      </c>
      <c r="DU31" s="281" t="str">
        <f t="shared" si="24"/>
        <v/>
      </c>
      <c r="DW31" s="32"/>
      <c r="DX31" s="32"/>
      <c r="DZ31" s="29"/>
      <c r="EA31" s="139"/>
      <c r="EB31" s="139"/>
      <c r="EC31" s="139"/>
      <c r="ED31" s="139"/>
      <c r="EE31" s="139"/>
      <c r="EF31" s="36"/>
      <c r="EH31" s="29"/>
      <c r="EI31" s="143"/>
      <c r="EJ31" s="143"/>
      <c r="EK31" s="143"/>
      <c r="EL31" s="143"/>
      <c r="EM31" s="143"/>
      <c r="EN31" s="144"/>
      <c r="EO31" s="145"/>
      <c r="EP31" s="146"/>
      <c r="EQ31" s="163"/>
      <c r="ER31" s="144"/>
      <c r="ES31" s="145"/>
      <c r="ET31" s="146"/>
      <c r="EU31" s="253"/>
      <c r="EV31" s="36"/>
    </row>
    <row r="32" spans="1:155" s="92" customFormat="1" ht="15.75" customHeight="1" thickBot="1" x14ac:dyDescent="0.4">
      <c r="A32" s="118"/>
      <c r="B32" s="46"/>
      <c r="C32" s="243" t="str">
        <f t="shared" si="21"/>
        <v/>
      </c>
      <c r="D32" s="46"/>
      <c r="E32" s="4"/>
      <c r="F32" s="119"/>
      <c r="H32" s="120"/>
      <c r="I32" s="15"/>
      <c r="J32" s="121"/>
      <c r="K32" s="15"/>
      <c r="L32" s="121"/>
      <c r="M32" s="15"/>
      <c r="N32" s="121"/>
      <c r="O32" s="209">
        <f t="shared" si="5"/>
        <v>0</v>
      </c>
      <c r="P32" s="122"/>
      <c r="Q32" s="40"/>
      <c r="R32" s="123"/>
      <c r="S32" s="15"/>
      <c r="T32" s="121"/>
      <c r="U32" s="15"/>
      <c r="V32" s="121"/>
      <c r="W32" s="15"/>
      <c r="X32" s="122"/>
      <c r="Y32" s="40"/>
      <c r="Z32" s="123"/>
      <c r="AA32" s="15"/>
      <c r="AB32" s="121"/>
      <c r="AC32" s="15"/>
      <c r="AD32" s="121"/>
      <c r="AE32" s="15"/>
      <c r="AF32" s="122"/>
      <c r="AG32" s="40"/>
      <c r="AH32" s="123"/>
      <c r="AI32" s="209">
        <f t="shared" si="6"/>
        <v>0</v>
      </c>
      <c r="AJ32" s="121"/>
      <c r="AK32" s="209">
        <f t="shared" si="7"/>
        <v>0</v>
      </c>
      <c r="AL32" s="121"/>
      <c r="AM32" s="209">
        <f t="shared" si="0"/>
        <v>0</v>
      </c>
      <c r="AN32" s="122"/>
      <c r="AO32" s="40"/>
      <c r="AP32" s="123"/>
      <c r="AQ32" s="15"/>
      <c r="AR32" s="122"/>
      <c r="AS32" s="40"/>
      <c r="AT32" s="123"/>
      <c r="AU32" s="209">
        <f t="shared" si="8"/>
        <v>0</v>
      </c>
      <c r="AV32" s="121"/>
      <c r="AW32" s="209">
        <f t="shared" si="20"/>
        <v>0</v>
      </c>
      <c r="AX32" s="121"/>
      <c r="AY32" s="209">
        <f t="shared" si="9"/>
        <v>0</v>
      </c>
      <c r="AZ32" s="121"/>
      <c r="BA32" s="209">
        <f>(SUM(AI32,AK32,AM32)-AQ32)</f>
        <v>0</v>
      </c>
      <c r="BB32" s="119"/>
      <c r="BD32" s="120"/>
      <c r="BE32" s="13">
        <v>0</v>
      </c>
      <c r="BF32" s="124"/>
      <c r="BG32" s="13">
        <v>0</v>
      </c>
      <c r="BH32" s="124"/>
      <c r="BI32" s="13">
        <v>0</v>
      </c>
      <c r="BJ32" s="125"/>
      <c r="BK32" s="126"/>
      <c r="BL32" s="127"/>
      <c r="BM32" s="210">
        <f>$BE32*$I32</f>
        <v>0</v>
      </c>
      <c r="BN32" s="124"/>
      <c r="BO32" s="210">
        <f>$BG32*$K32</f>
        <v>0</v>
      </c>
      <c r="BP32" s="124"/>
      <c r="BQ32" s="210">
        <f>$BI32*$M32</f>
        <v>0</v>
      </c>
      <c r="BR32" s="119"/>
      <c r="BT32" s="90"/>
      <c r="BU32" s="170" t="s">
        <v>194</v>
      </c>
      <c r="BV32" s="171"/>
      <c r="BW32" s="227">
        <f>SUM(BW30-+BW18)</f>
        <v>0</v>
      </c>
      <c r="BX32" s="172"/>
      <c r="BY32" s="227">
        <f>SUM(BY30+-BY18)</f>
        <v>0</v>
      </c>
      <c r="BZ32" s="172"/>
      <c r="CA32" s="227">
        <f>SUM(CA30+-CA18)</f>
        <v>0</v>
      </c>
      <c r="CB32" s="172"/>
      <c r="CC32" s="173"/>
      <c r="CD32" s="90"/>
      <c r="CE32" s="18"/>
      <c r="CF32" s="130"/>
      <c r="CG32" s="18"/>
      <c r="CH32" s="18"/>
      <c r="CI32" s="18"/>
      <c r="CJ32" s="18"/>
      <c r="CK32" s="18"/>
      <c r="CL32" s="18"/>
      <c r="CM32" s="159"/>
      <c r="CP32" s="46"/>
      <c r="CQ32" s="46"/>
      <c r="CR32" s="46"/>
      <c r="CS32" s="130"/>
      <c r="CT32" s="209">
        <f t="shared" si="10"/>
        <v>0</v>
      </c>
      <c r="CU32" s="280">
        <f t="shared" si="10"/>
        <v>0</v>
      </c>
      <c r="CV32" s="209">
        <f t="shared" si="2"/>
        <v>0</v>
      </c>
      <c r="CW32" s="280">
        <f t="shared" si="2"/>
        <v>0</v>
      </c>
      <c r="CX32" s="209">
        <f t="shared" si="11"/>
        <v>0</v>
      </c>
      <c r="CY32" s="223">
        <f t="shared" si="12"/>
        <v>0</v>
      </c>
      <c r="CZ32" s="40"/>
      <c r="DA32" s="133"/>
      <c r="DB32" s="209">
        <f t="shared" si="13"/>
        <v>0</v>
      </c>
      <c r="DC32" s="131"/>
      <c r="DD32" s="209">
        <f t="shared" si="14"/>
        <v>0</v>
      </c>
      <c r="DE32" s="131"/>
      <c r="DF32" s="209">
        <f t="shared" si="15"/>
        <v>0</v>
      </c>
      <c r="DG32" s="134"/>
      <c r="DH32" s="216" t="str">
        <f t="shared" si="3"/>
        <v/>
      </c>
      <c r="DI32" s="216" t="e">
        <f t="shared" si="22"/>
        <v>#VALUE!</v>
      </c>
      <c r="DJ32" s="216">
        <f t="shared" si="23"/>
        <v>0</v>
      </c>
      <c r="DK32" s="40"/>
      <c r="DL32" s="40"/>
      <c r="DM32" s="130"/>
      <c r="DN32" s="217">
        <f t="shared" si="16"/>
        <v>0</v>
      </c>
      <c r="DO32" s="135"/>
      <c r="DP32" s="217">
        <f t="shared" si="17"/>
        <v>0</v>
      </c>
      <c r="DQ32" s="135"/>
      <c r="DR32" s="217">
        <f t="shared" si="18"/>
        <v>0</v>
      </c>
      <c r="DS32" s="134"/>
      <c r="DT32" s="281" t="str">
        <f t="shared" si="4"/>
        <v/>
      </c>
      <c r="DU32" s="281" t="str">
        <f t="shared" si="24"/>
        <v/>
      </c>
      <c r="DW32" s="46"/>
      <c r="DX32" s="46"/>
      <c r="DZ32" s="120"/>
      <c r="EA32" s="5"/>
      <c r="EB32" s="121"/>
      <c r="EC32" s="5"/>
      <c r="ED32" s="121"/>
      <c r="EE32" s="5"/>
      <c r="EF32" s="119"/>
      <c r="EH32" s="120"/>
      <c r="EI32" s="17">
        <v>0</v>
      </c>
      <c r="EJ32" s="137"/>
      <c r="EK32" s="17">
        <v>0</v>
      </c>
      <c r="EL32" s="137"/>
      <c r="EM32" s="17">
        <v>0</v>
      </c>
      <c r="EN32" s="125"/>
      <c r="EO32" s="126"/>
      <c r="EP32" s="127"/>
      <c r="EQ32" s="219">
        <f t="shared" si="19"/>
        <v>0</v>
      </c>
      <c r="ER32" s="125"/>
      <c r="ES32" s="126"/>
      <c r="ET32" s="127"/>
      <c r="EU32" s="220">
        <f>SUM($DN32:DR32)-SUM($BM32:$BQ32)+EQ32</f>
        <v>0</v>
      </c>
      <c r="EV32" s="119"/>
    </row>
    <row r="33" spans="1:152" ht="5.15" customHeight="1" x14ac:dyDescent="0.35">
      <c r="A33" s="115"/>
      <c r="B33" s="32"/>
      <c r="C33" s="46"/>
      <c r="D33" s="32"/>
      <c r="E33" s="32"/>
      <c r="F33" s="36"/>
      <c r="H33" s="29"/>
      <c r="I33" s="139"/>
      <c r="J33" s="139"/>
      <c r="K33" s="139"/>
      <c r="L33" s="139"/>
      <c r="M33" s="139"/>
      <c r="N33" s="139"/>
      <c r="O33" s="121"/>
      <c r="P33" s="140"/>
      <c r="Q33" s="141"/>
      <c r="R33" s="142"/>
      <c r="S33" s="139"/>
      <c r="T33" s="139"/>
      <c r="U33" s="139"/>
      <c r="V33" s="139"/>
      <c r="W33" s="139"/>
      <c r="X33" s="140"/>
      <c r="Y33" s="141"/>
      <c r="Z33" s="142"/>
      <c r="AA33" s="139"/>
      <c r="AB33" s="139"/>
      <c r="AC33" s="139"/>
      <c r="AD33" s="139"/>
      <c r="AE33" s="139"/>
      <c r="AF33" s="140"/>
      <c r="AG33" s="141"/>
      <c r="AH33" s="142"/>
      <c r="AI33" s="121"/>
      <c r="AJ33" s="139"/>
      <c r="AK33" s="121"/>
      <c r="AL33" s="139"/>
      <c r="AM33" s="121"/>
      <c r="AN33" s="140"/>
      <c r="AO33" s="141"/>
      <c r="AP33" s="142"/>
      <c r="AQ33" s="139"/>
      <c r="AR33" s="140"/>
      <c r="AS33" s="141"/>
      <c r="AT33" s="142"/>
      <c r="AU33" s="121"/>
      <c r="AV33" s="139"/>
      <c r="AW33" s="121"/>
      <c r="AX33" s="139"/>
      <c r="AY33" s="121"/>
      <c r="AZ33" s="139"/>
      <c r="BA33" s="121"/>
      <c r="BB33" s="36"/>
      <c r="BD33" s="29"/>
      <c r="BE33" s="143"/>
      <c r="BF33" s="143"/>
      <c r="BG33" s="143"/>
      <c r="BH33" s="143"/>
      <c r="BI33" s="143"/>
      <c r="BJ33" s="144"/>
      <c r="BK33" s="145"/>
      <c r="BL33" s="146"/>
      <c r="BM33" s="124"/>
      <c r="BN33" s="143"/>
      <c r="BO33" s="124"/>
      <c r="BP33" s="143"/>
      <c r="BQ33" s="124"/>
      <c r="BR33" s="36"/>
      <c r="BU33" s="92"/>
      <c r="BV33" s="92"/>
      <c r="BW33" s="93"/>
      <c r="BX33" s="93"/>
      <c r="BY33" s="93"/>
      <c r="BZ33" s="93"/>
      <c r="CA33" s="93"/>
      <c r="CB33" s="93"/>
      <c r="CC33" s="92"/>
      <c r="CF33" s="74"/>
      <c r="CG33" s="92"/>
      <c r="CH33" s="92"/>
      <c r="CI33" s="92"/>
      <c r="CJ33" s="92"/>
      <c r="CK33" s="92"/>
      <c r="CL33" s="92"/>
      <c r="CM33" s="75"/>
      <c r="CP33" s="32"/>
      <c r="CQ33" s="32"/>
      <c r="CR33" s="32"/>
      <c r="CS33" s="74"/>
      <c r="CT33" s="169"/>
      <c r="CU33" s="252"/>
      <c r="CV33" s="149"/>
      <c r="CW33" s="252"/>
      <c r="CX33" s="276"/>
      <c r="CY33" s="134"/>
      <c r="CZ33" s="40"/>
      <c r="DA33" s="151"/>
      <c r="DB33" s="149"/>
      <c r="DC33" s="149"/>
      <c r="DD33" s="149"/>
      <c r="DE33" s="149"/>
      <c r="DF33" s="149"/>
      <c r="DG33" s="134"/>
      <c r="DH33" s="216" t="str">
        <f t="shared" si="3"/>
        <v/>
      </c>
      <c r="DI33" s="216" t="e">
        <f t="shared" si="22"/>
        <v>#VALUE!</v>
      </c>
      <c r="DJ33" s="216">
        <f t="shared" si="23"/>
        <v>0</v>
      </c>
      <c r="DK33" s="40"/>
      <c r="DL33" s="40"/>
      <c r="DM33" s="74"/>
      <c r="DN33" s="152"/>
      <c r="DO33" s="152"/>
      <c r="DP33" s="152"/>
      <c r="DQ33" s="152"/>
      <c r="DR33" s="152"/>
      <c r="DS33" s="134"/>
      <c r="DT33" s="281" t="str">
        <f t="shared" si="4"/>
        <v/>
      </c>
      <c r="DU33" s="281" t="str">
        <f t="shared" si="24"/>
        <v/>
      </c>
      <c r="DW33" s="32"/>
      <c r="DX33" s="32"/>
      <c r="DZ33" s="29"/>
      <c r="EA33" s="139"/>
      <c r="EB33" s="139"/>
      <c r="EC33" s="139"/>
      <c r="ED33" s="139"/>
      <c r="EE33" s="139"/>
      <c r="EF33" s="36"/>
      <c r="EH33" s="29"/>
      <c r="EI33" s="143"/>
      <c r="EJ33" s="143"/>
      <c r="EK33" s="143"/>
      <c r="EL33" s="143"/>
      <c r="EM33" s="143"/>
      <c r="EN33" s="144"/>
      <c r="EO33" s="145"/>
      <c r="EP33" s="146"/>
      <c r="EQ33" s="163"/>
      <c r="ER33" s="144"/>
      <c r="ES33" s="145"/>
      <c r="ET33" s="146"/>
      <c r="EU33" s="253"/>
      <c r="EV33" s="36"/>
    </row>
    <row r="34" spans="1:152" s="92" customFormat="1" ht="15.75" customHeight="1" x14ac:dyDescent="0.35">
      <c r="A34" s="118"/>
      <c r="B34" s="46"/>
      <c r="C34" s="243" t="str">
        <f>IF(E34="","",C32+1)</f>
        <v/>
      </c>
      <c r="D34" s="46"/>
      <c r="E34" s="4"/>
      <c r="F34" s="119"/>
      <c r="H34" s="120"/>
      <c r="I34" s="15"/>
      <c r="J34" s="121"/>
      <c r="K34" s="15"/>
      <c r="L34" s="121"/>
      <c r="M34" s="15"/>
      <c r="N34" s="121"/>
      <c r="O34" s="209">
        <f t="shared" si="5"/>
        <v>0</v>
      </c>
      <c r="P34" s="122"/>
      <c r="Q34" s="40"/>
      <c r="R34" s="123"/>
      <c r="S34" s="15"/>
      <c r="T34" s="121"/>
      <c r="U34" s="15"/>
      <c r="V34" s="121"/>
      <c r="W34" s="15"/>
      <c r="X34" s="122"/>
      <c r="Y34" s="40"/>
      <c r="Z34" s="123"/>
      <c r="AA34" s="15"/>
      <c r="AB34" s="121"/>
      <c r="AC34" s="15"/>
      <c r="AD34" s="121"/>
      <c r="AE34" s="15"/>
      <c r="AF34" s="122"/>
      <c r="AG34" s="40"/>
      <c r="AH34" s="123"/>
      <c r="AI34" s="209">
        <f t="shared" si="6"/>
        <v>0</v>
      </c>
      <c r="AJ34" s="121"/>
      <c r="AK34" s="209">
        <f t="shared" si="7"/>
        <v>0</v>
      </c>
      <c r="AL34" s="121"/>
      <c r="AM34" s="209">
        <f>M34-W34+AE34</f>
        <v>0</v>
      </c>
      <c r="AN34" s="122"/>
      <c r="AO34" s="40"/>
      <c r="AP34" s="123"/>
      <c r="AQ34" s="15"/>
      <c r="AR34" s="122"/>
      <c r="AS34" s="40"/>
      <c r="AT34" s="123"/>
      <c r="AU34" s="209">
        <f t="shared" si="8"/>
        <v>0</v>
      </c>
      <c r="AV34" s="121"/>
      <c r="AW34" s="209">
        <f t="shared" si="20"/>
        <v>0</v>
      </c>
      <c r="AX34" s="121"/>
      <c r="AY34" s="209">
        <f t="shared" si="9"/>
        <v>0</v>
      </c>
      <c r="AZ34" s="121"/>
      <c r="BA34" s="209">
        <f>(SUM(AI34,AK34,AM34)-AQ34)</f>
        <v>0</v>
      </c>
      <c r="BB34" s="119"/>
      <c r="BD34" s="120"/>
      <c r="BE34" s="13">
        <v>0</v>
      </c>
      <c r="BF34" s="124"/>
      <c r="BG34" s="13">
        <v>0</v>
      </c>
      <c r="BH34" s="124"/>
      <c r="BI34" s="13">
        <v>0</v>
      </c>
      <c r="BJ34" s="125"/>
      <c r="BK34" s="126"/>
      <c r="BL34" s="127"/>
      <c r="BM34" s="210">
        <f>$BE34*$I34</f>
        <v>0</v>
      </c>
      <c r="BN34" s="124"/>
      <c r="BO34" s="210">
        <f>$BG34*$K34</f>
        <v>0</v>
      </c>
      <c r="BP34" s="124"/>
      <c r="BQ34" s="210">
        <f>$BI34*$M34</f>
        <v>0</v>
      </c>
      <c r="BR34" s="119"/>
      <c r="BU34" s="18"/>
      <c r="BV34" s="18"/>
      <c r="BW34" s="18"/>
      <c r="BX34" s="18"/>
      <c r="BY34" s="18"/>
      <c r="BZ34" s="18"/>
      <c r="CA34" s="18"/>
      <c r="CB34" s="18"/>
      <c r="CC34" s="18"/>
      <c r="CE34" s="18"/>
      <c r="CF34" s="130"/>
      <c r="CG34" s="18"/>
      <c r="CH34" s="18"/>
      <c r="CI34" s="18"/>
      <c r="CJ34" s="18"/>
      <c r="CK34" s="18"/>
      <c r="CL34" s="18"/>
      <c r="CM34" s="159"/>
      <c r="CP34" s="46"/>
      <c r="CQ34" s="46"/>
      <c r="CR34" s="46"/>
      <c r="CS34" s="130"/>
      <c r="CT34" s="209">
        <f t="shared" si="10"/>
        <v>0</v>
      </c>
      <c r="CU34" s="280">
        <f t="shared" si="10"/>
        <v>0</v>
      </c>
      <c r="CV34" s="209">
        <f t="shared" si="2"/>
        <v>0</v>
      </c>
      <c r="CW34" s="280">
        <f t="shared" si="2"/>
        <v>0</v>
      </c>
      <c r="CX34" s="209">
        <f t="shared" si="11"/>
        <v>0</v>
      </c>
      <c r="CY34" s="223">
        <f t="shared" si="12"/>
        <v>0</v>
      </c>
      <c r="CZ34" s="40"/>
      <c r="DA34" s="133"/>
      <c r="DB34" s="209">
        <f t="shared" si="13"/>
        <v>0</v>
      </c>
      <c r="DC34" s="131"/>
      <c r="DD34" s="209">
        <f t="shared" si="14"/>
        <v>0</v>
      </c>
      <c r="DE34" s="131"/>
      <c r="DF34" s="209">
        <f t="shared" si="15"/>
        <v>0</v>
      </c>
      <c r="DG34" s="134"/>
      <c r="DH34" s="216" t="str">
        <f t="shared" si="3"/>
        <v/>
      </c>
      <c r="DI34" s="216" t="e">
        <f t="shared" si="22"/>
        <v>#VALUE!</v>
      </c>
      <c r="DJ34" s="216">
        <f t="shared" si="23"/>
        <v>0</v>
      </c>
      <c r="DK34" s="40"/>
      <c r="DL34" s="40"/>
      <c r="DM34" s="130"/>
      <c r="DN34" s="217">
        <f t="shared" si="16"/>
        <v>0</v>
      </c>
      <c r="DO34" s="135"/>
      <c r="DP34" s="217">
        <f t="shared" si="17"/>
        <v>0</v>
      </c>
      <c r="DQ34" s="135"/>
      <c r="DR34" s="217">
        <f t="shared" si="18"/>
        <v>0</v>
      </c>
      <c r="DS34" s="134"/>
      <c r="DT34" s="281" t="str">
        <f t="shared" si="4"/>
        <v/>
      </c>
      <c r="DU34" s="281" t="str">
        <f t="shared" si="24"/>
        <v/>
      </c>
      <c r="DW34" s="46"/>
      <c r="DX34" s="46"/>
      <c r="DZ34" s="120"/>
      <c r="EA34" s="5"/>
      <c r="EB34" s="121"/>
      <c r="EC34" s="5"/>
      <c r="ED34" s="121"/>
      <c r="EE34" s="5"/>
      <c r="EF34" s="119"/>
      <c r="EH34" s="120"/>
      <c r="EI34" s="17">
        <v>0</v>
      </c>
      <c r="EJ34" s="137"/>
      <c r="EK34" s="17">
        <v>0</v>
      </c>
      <c r="EL34" s="137"/>
      <c r="EM34" s="17">
        <v>0</v>
      </c>
      <c r="EN34" s="125"/>
      <c r="EO34" s="126"/>
      <c r="EP34" s="127"/>
      <c r="EQ34" s="219">
        <f t="shared" si="19"/>
        <v>0</v>
      </c>
      <c r="ER34" s="125"/>
      <c r="ES34" s="126"/>
      <c r="ET34" s="127"/>
      <c r="EU34" s="220">
        <f>SUM($DN34:DR34)-SUM($BM34:$BQ34)+EQ34</f>
        <v>0</v>
      </c>
      <c r="EV34" s="119"/>
    </row>
    <row r="35" spans="1:152" ht="5.15" customHeight="1" thickBot="1" x14ac:dyDescent="0.4">
      <c r="A35" s="115"/>
      <c r="B35" s="32"/>
      <c r="C35" s="46"/>
      <c r="D35" s="32"/>
      <c r="E35" s="32"/>
      <c r="F35" s="36"/>
      <c r="H35" s="29"/>
      <c r="I35" s="139"/>
      <c r="J35" s="139"/>
      <c r="K35" s="139"/>
      <c r="L35" s="139"/>
      <c r="M35" s="139"/>
      <c r="N35" s="139"/>
      <c r="O35" s="121"/>
      <c r="P35" s="140"/>
      <c r="Q35" s="141"/>
      <c r="R35" s="142"/>
      <c r="S35" s="139"/>
      <c r="T35" s="139"/>
      <c r="U35" s="139"/>
      <c r="V35" s="139"/>
      <c r="W35" s="139"/>
      <c r="X35" s="140"/>
      <c r="Y35" s="141"/>
      <c r="Z35" s="142"/>
      <c r="AA35" s="139"/>
      <c r="AB35" s="139"/>
      <c r="AC35" s="139"/>
      <c r="AD35" s="139"/>
      <c r="AE35" s="139"/>
      <c r="AF35" s="140"/>
      <c r="AG35" s="141"/>
      <c r="AH35" s="142"/>
      <c r="AI35" s="121"/>
      <c r="AJ35" s="139"/>
      <c r="AK35" s="121"/>
      <c r="AL35" s="139"/>
      <c r="AM35" s="121"/>
      <c r="AN35" s="140"/>
      <c r="AO35" s="141"/>
      <c r="AP35" s="142"/>
      <c r="AQ35" s="139"/>
      <c r="AR35" s="140"/>
      <c r="AS35" s="141"/>
      <c r="AT35" s="142"/>
      <c r="AU35" s="121"/>
      <c r="AV35" s="139"/>
      <c r="AW35" s="121"/>
      <c r="AX35" s="139"/>
      <c r="AY35" s="121"/>
      <c r="AZ35" s="139"/>
      <c r="BA35" s="121"/>
      <c r="BB35" s="36"/>
      <c r="BD35" s="29"/>
      <c r="BE35" s="143"/>
      <c r="BF35" s="143"/>
      <c r="BG35" s="143"/>
      <c r="BH35" s="143"/>
      <c r="BI35" s="143"/>
      <c r="BJ35" s="144"/>
      <c r="BK35" s="145"/>
      <c r="BL35" s="146"/>
      <c r="BM35" s="124"/>
      <c r="BN35" s="143"/>
      <c r="BO35" s="124"/>
      <c r="BP35" s="143"/>
      <c r="BQ35" s="124"/>
      <c r="BR35" s="36"/>
      <c r="BU35" s="160"/>
      <c r="BV35" s="92"/>
      <c r="BW35" s="92"/>
      <c r="BX35" s="92"/>
      <c r="BY35" s="92"/>
      <c r="BZ35" s="92"/>
      <c r="CA35" s="92"/>
      <c r="CB35" s="92"/>
      <c r="CC35" s="92"/>
      <c r="CF35" s="82"/>
      <c r="CG35" s="92"/>
      <c r="CH35" s="92"/>
      <c r="CI35" s="92"/>
      <c r="CJ35" s="92"/>
      <c r="CK35" s="92"/>
      <c r="CL35" s="92"/>
      <c r="CM35" s="84"/>
      <c r="CP35" s="32"/>
      <c r="CQ35" s="32"/>
      <c r="CR35" s="32"/>
      <c r="CS35" s="74"/>
      <c r="CT35" s="169"/>
      <c r="CU35" s="252"/>
      <c r="CV35" s="149"/>
      <c r="CW35" s="252"/>
      <c r="CX35" s="276"/>
      <c r="CY35" s="223">
        <f t="shared" si="12"/>
        <v>0</v>
      </c>
      <c r="CZ35" s="40"/>
      <c r="DA35" s="151"/>
      <c r="DB35" s="222">
        <f t="shared" si="13"/>
        <v>0</v>
      </c>
      <c r="DC35" s="149"/>
      <c r="DD35" s="222">
        <f t="shared" si="14"/>
        <v>0</v>
      </c>
      <c r="DE35" s="149"/>
      <c r="DF35" s="222">
        <f t="shared" si="15"/>
        <v>0</v>
      </c>
      <c r="DG35" s="134"/>
      <c r="DH35" s="216" t="str">
        <f t="shared" si="3"/>
        <v/>
      </c>
      <c r="DI35" s="216" t="e">
        <f t="shared" si="22"/>
        <v>#VALUE!</v>
      </c>
      <c r="DJ35" s="216">
        <f t="shared" si="23"/>
        <v>0</v>
      </c>
      <c r="DK35" s="40"/>
      <c r="DL35" s="40"/>
      <c r="DM35" s="74"/>
      <c r="DN35" s="225">
        <f t="shared" si="16"/>
        <v>0</v>
      </c>
      <c r="DO35" s="152"/>
      <c r="DP35" s="225">
        <f t="shared" si="17"/>
        <v>0</v>
      </c>
      <c r="DQ35" s="152"/>
      <c r="DR35" s="225">
        <f t="shared" si="18"/>
        <v>0</v>
      </c>
      <c r="DS35" s="134"/>
      <c r="DT35" s="281" t="str">
        <f t="shared" si="4"/>
        <v/>
      </c>
      <c r="DU35" s="281" t="str">
        <f t="shared" si="24"/>
        <v/>
      </c>
      <c r="DW35" s="32"/>
      <c r="DX35" s="32"/>
      <c r="DZ35" s="29"/>
      <c r="EA35" s="139"/>
      <c r="EB35" s="139"/>
      <c r="EC35" s="139"/>
      <c r="ED35" s="139"/>
      <c r="EE35" s="139"/>
      <c r="EF35" s="36"/>
      <c r="EH35" s="29"/>
      <c r="EI35" s="143"/>
      <c r="EJ35" s="143"/>
      <c r="EK35" s="143"/>
      <c r="EL35" s="143"/>
      <c r="EM35" s="143"/>
      <c r="EN35" s="144"/>
      <c r="EO35" s="145"/>
      <c r="EP35" s="146"/>
      <c r="EQ35" s="163"/>
      <c r="ER35" s="144"/>
      <c r="ES35" s="145"/>
      <c r="ET35" s="146"/>
      <c r="EU35" s="284">
        <f>SUM($DN35:DR35)-SUM($BM35:$BQ35)+EQ35</f>
        <v>0</v>
      </c>
      <c r="EV35" s="36"/>
    </row>
    <row r="36" spans="1:152" s="92" customFormat="1" ht="16.5" customHeight="1" x14ac:dyDescent="0.35">
      <c r="A36" s="118"/>
      <c r="B36" s="46"/>
      <c r="C36" s="243" t="str">
        <f t="shared" si="21"/>
        <v/>
      </c>
      <c r="D36" s="46"/>
      <c r="E36" s="4"/>
      <c r="F36" s="119"/>
      <c r="H36" s="120"/>
      <c r="I36" s="15"/>
      <c r="J36" s="121"/>
      <c r="K36" s="15"/>
      <c r="L36" s="121"/>
      <c r="M36" s="15"/>
      <c r="N36" s="121"/>
      <c r="O36" s="209">
        <f t="shared" si="5"/>
        <v>0</v>
      </c>
      <c r="P36" s="122"/>
      <c r="Q36" s="40"/>
      <c r="R36" s="123"/>
      <c r="S36" s="15"/>
      <c r="T36" s="121"/>
      <c r="U36" s="15"/>
      <c r="V36" s="121"/>
      <c r="W36" s="15"/>
      <c r="X36" s="122"/>
      <c r="Y36" s="40"/>
      <c r="Z36" s="123"/>
      <c r="AA36" s="15"/>
      <c r="AB36" s="121"/>
      <c r="AC36" s="15"/>
      <c r="AD36" s="121"/>
      <c r="AE36" s="15"/>
      <c r="AF36" s="122"/>
      <c r="AG36" s="40"/>
      <c r="AH36" s="123"/>
      <c r="AI36" s="209">
        <f t="shared" si="6"/>
        <v>0</v>
      </c>
      <c r="AJ36" s="121"/>
      <c r="AK36" s="209">
        <f t="shared" si="7"/>
        <v>0</v>
      </c>
      <c r="AL36" s="121"/>
      <c r="AM36" s="209">
        <f>M36-W36+AE36</f>
        <v>0</v>
      </c>
      <c r="AN36" s="122"/>
      <c r="AO36" s="40"/>
      <c r="AP36" s="123"/>
      <c r="AQ36" s="15"/>
      <c r="AR36" s="122"/>
      <c r="AS36" s="40"/>
      <c r="AT36" s="123"/>
      <c r="AU36" s="209">
        <f t="shared" si="8"/>
        <v>0</v>
      </c>
      <c r="AV36" s="121"/>
      <c r="AW36" s="209">
        <f t="shared" si="20"/>
        <v>0</v>
      </c>
      <c r="AX36" s="121"/>
      <c r="AY36" s="209">
        <f t="shared" si="9"/>
        <v>0</v>
      </c>
      <c r="AZ36" s="121"/>
      <c r="BA36" s="209">
        <f>(SUM(AI36,AK36,AM36)-AQ36)</f>
        <v>0</v>
      </c>
      <c r="BB36" s="119"/>
      <c r="BD36" s="120"/>
      <c r="BE36" s="13">
        <v>0</v>
      </c>
      <c r="BF36" s="124"/>
      <c r="BG36" s="13">
        <v>0</v>
      </c>
      <c r="BH36" s="124"/>
      <c r="BI36" s="13">
        <v>0</v>
      </c>
      <c r="BJ36" s="125"/>
      <c r="BK36" s="126"/>
      <c r="BL36" s="127"/>
      <c r="BM36" s="210">
        <f>$BE36*$I36</f>
        <v>0</v>
      </c>
      <c r="BN36" s="124"/>
      <c r="BO36" s="210">
        <f>$BG36*$K36</f>
        <v>0</v>
      </c>
      <c r="BP36" s="124"/>
      <c r="BQ36" s="210">
        <f>$BI36*$M36</f>
        <v>0</v>
      </c>
      <c r="BR36" s="119"/>
      <c r="BU36" s="18"/>
      <c r="BV36" s="18"/>
      <c r="BW36" s="18"/>
      <c r="BX36" s="18"/>
      <c r="BY36" s="18"/>
      <c r="BZ36" s="18"/>
      <c r="CA36" s="18"/>
      <c r="CB36" s="18"/>
      <c r="CC36" s="18"/>
      <c r="CG36" s="18"/>
      <c r="CH36" s="18"/>
      <c r="CI36" s="18"/>
      <c r="CJ36" s="18"/>
      <c r="CK36" s="18"/>
      <c r="CL36" s="18"/>
      <c r="CP36" s="46"/>
      <c r="CQ36" s="46"/>
      <c r="CR36" s="46"/>
      <c r="CS36" s="130"/>
      <c r="CT36" s="209">
        <f t="shared" si="10"/>
        <v>0</v>
      </c>
      <c r="CU36" s="280">
        <f t="shared" si="10"/>
        <v>0</v>
      </c>
      <c r="CV36" s="209">
        <f t="shared" si="2"/>
        <v>0</v>
      </c>
      <c r="CW36" s="280">
        <f t="shared" si="2"/>
        <v>0</v>
      </c>
      <c r="CX36" s="209">
        <f t="shared" si="11"/>
        <v>0</v>
      </c>
      <c r="CY36" s="223">
        <f t="shared" si="12"/>
        <v>0</v>
      </c>
      <c r="CZ36" s="40"/>
      <c r="DA36" s="133"/>
      <c r="DB36" s="209">
        <f t="shared" si="13"/>
        <v>0</v>
      </c>
      <c r="DC36" s="131"/>
      <c r="DD36" s="209">
        <f t="shared" si="14"/>
        <v>0</v>
      </c>
      <c r="DE36" s="131"/>
      <c r="DF36" s="209">
        <f t="shared" si="15"/>
        <v>0</v>
      </c>
      <c r="DG36" s="134"/>
      <c r="DH36" s="216" t="str">
        <f t="shared" si="3"/>
        <v/>
      </c>
      <c r="DI36" s="216" t="e">
        <f t="shared" si="22"/>
        <v>#VALUE!</v>
      </c>
      <c r="DJ36" s="216">
        <f t="shared" si="23"/>
        <v>0</v>
      </c>
      <c r="DK36" s="40"/>
      <c r="DL36" s="40"/>
      <c r="DM36" s="130"/>
      <c r="DN36" s="217">
        <f t="shared" si="16"/>
        <v>0</v>
      </c>
      <c r="DO36" s="135"/>
      <c r="DP36" s="217">
        <f t="shared" si="17"/>
        <v>0</v>
      </c>
      <c r="DQ36" s="135"/>
      <c r="DR36" s="217">
        <f t="shared" si="18"/>
        <v>0</v>
      </c>
      <c r="DS36" s="134"/>
      <c r="DT36" s="281" t="str">
        <f t="shared" si="4"/>
        <v/>
      </c>
      <c r="DU36" s="281" t="str">
        <f t="shared" si="24"/>
        <v/>
      </c>
      <c r="DW36" s="46"/>
      <c r="DX36" s="46"/>
      <c r="DZ36" s="120"/>
      <c r="EA36" s="5"/>
      <c r="EB36" s="121"/>
      <c r="EC36" s="5"/>
      <c r="ED36" s="121"/>
      <c r="EE36" s="5"/>
      <c r="EF36" s="119"/>
      <c r="EH36" s="120"/>
      <c r="EI36" s="17">
        <v>0</v>
      </c>
      <c r="EJ36" s="137"/>
      <c r="EK36" s="17">
        <v>0</v>
      </c>
      <c r="EL36" s="137"/>
      <c r="EM36" s="17">
        <v>0</v>
      </c>
      <c r="EN36" s="125"/>
      <c r="EO36" s="126"/>
      <c r="EP36" s="127"/>
      <c r="EQ36" s="219">
        <f t="shared" si="19"/>
        <v>0</v>
      </c>
      <c r="ER36" s="125"/>
      <c r="ES36" s="126"/>
      <c r="ET36" s="127"/>
      <c r="EU36" s="220">
        <f>SUM($DN36:DR36)-SUM($BM36:$BQ36)+EQ36</f>
        <v>0</v>
      </c>
      <c r="EV36" s="119"/>
    </row>
    <row r="37" spans="1:152" ht="5.15" customHeight="1" x14ac:dyDescent="0.35">
      <c r="A37" s="115"/>
      <c r="B37" s="32"/>
      <c r="C37" s="46"/>
      <c r="D37" s="32"/>
      <c r="E37" s="32"/>
      <c r="F37" s="36"/>
      <c r="H37" s="29"/>
      <c r="I37" s="139"/>
      <c r="J37" s="139"/>
      <c r="K37" s="139"/>
      <c r="L37" s="139"/>
      <c r="M37" s="139"/>
      <c r="N37" s="139"/>
      <c r="O37" s="121"/>
      <c r="P37" s="140"/>
      <c r="Q37" s="141"/>
      <c r="R37" s="142"/>
      <c r="S37" s="139"/>
      <c r="T37" s="139"/>
      <c r="U37" s="139"/>
      <c r="V37" s="139"/>
      <c r="W37" s="139"/>
      <c r="X37" s="140"/>
      <c r="Y37" s="141"/>
      <c r="Z37" s="142"/>
      <c r="AA37" s="139"/>
      <c r="AB37" s="139"/>
      <c r="AC37" s="139"/>
      <c r="AD37" s="139"/>
      <c r="AE37" s="139"/>
      <c r="AF37" s="140"/>
      <c r="AG37" s="141"/>
      <c r="AH37" s="142"/>
      <c r="AI37" s="121"/>
      <c r="AJ37" s="139"/>
      <c r="AK37" s="121"/>
      <c r="AL37" s="139"/>
      <c r="AM37" s="121"/>
      <c r="AN37" s="140"/>
      <c r="AO37" s="141"/>
      <c r="AP37" s="142"/>
      <c r="AQ37" s="139"/>
      <c r="AR37" s="140"/>
      <c r="AS37" s="141"/>
      <c r="AT37" s="142"/>
      <c r="AU37" s="121"/>
      <c r="AV37" s="139"/>
      <c r="AW37" s="121"/>
      <c r="AX37" s="139"/>
      <c r="AY37" s="121"/>
      <c r="AZ37" s="139"/>
      <c r="BA37" s="121"/>
      <c r="BB37" s="36"/>
      <c r="BD37" s="29"/>
      <c r="BE37" s="143"/>
      <c r="BF37" s="143"/>
      <c r="BG37" s="143"/>
      <c r="BH37" s="143"/>
      <c r="BI37" s="143"/>
      <c r="BJ37" s="144"/>
      <c r="BK37" s="145"/>
      <c r="BL37" s="146"/>
      <c r="BM37" s="124"/>
      <c r="BN37" s="143"/>
      <c r="BO37" s="124"/>
      <c r="BP37" s="143"/>
      <c r="BQ37" s="124"/>
      <c r="BR37" s="36"/>
      <c r="BU37" s="92"/>
      <c r="BV37" s="92"/>
      <c r="BW37" s="92"/>
      <c r="BX37" s="92"/>
      <c r="BY37" s="92"/>
      <c r="BZ37" s="92"/>
      <c r="CA37" s="92"/>
      <c r="CB37" s="92"/>
      <c r="CC37" s="92"/>
      <c r="CG37" s="92"/>
      <c r="CH37" s="92"/>
      <c r="CI37" s="92"/>
      <c r="CJ37" s="92"/>
      <c r="CK37" s="92"/>
      <c r="CL37" s="92"/>
      <c r="CP37" s="32"/>
      <c r="CQ37" s="32"/>
      <c r="CR37" s="32"/>
      <c r="CS37" s="74"/>
      <c r="CT37" s="169"/>
      <c r="CU37" s="252"/>
      <c r="CV37" s="149"/>
      <c r="CW37" s="252"/>
      <c r="CX37" s="276"/>
      <c r="CY37" s="134"/>
      <c r="CZ37" s="40"/>
      <c r="DA37" s="151"/>
      <c r="DB37" s="149"/>
      <c r="DC37" s="149"/>
      <c r="DD37" s="149"/>
      <c r="DE37" s="149"/>
      <c r="DF37" s="149"/>
      <c r="DG37" s="134"/>
      <c r="DH37" s="216" t="str">
        <f t="shared" si="3"/>
        <v/>
      </c>
      <c r="DI37" s="216" t="e">
        <f t="shared" si="22"/>
        <v>#VALUE!</v>
      </c>
      <c r="DJ37" s="216">
        <f t="shared" si="23"/>
        <v>0</v>
      </c>
      <c r="DK37" s="40"/>
      <c r="DL37" s="40"/>
      <c r="DM37" s="74"/>
      <c r="DN37" s="152"/>
      <c r="DO37" s="152"/>
      <c r="DP37" s="152"/>
      <c r="DQ37" s="152"/>
      <c r="DR37" s="152"/>
      <c r="DS37" s="134"/>
      <c r="DT37" s="281" t="str">
        <f t="shared" si="4"/>
        <v/>
      </c>
      <c r="DU37" s="281" t="str">
        <f t="shared" si="24"/>
        <v/>
      </c>
      <c r="DW37" s="32"/>
      <c r="DX37" s="32"/>
      <c r="DZ37" s="29"/>
      <c r="EA37" s="139"/>
      <c r="EB37" s="139"/>
      <c r="EC37" s="139"/>
      <c r="ED37" s="139"/>
      <c r="EE37" s="139"/>
      <c r="EF37" s="36"/>
      <c r="EH37" s="29"/>
      <c r="EI37" s="143"/>
      <c r="EJ37" s="143"/>
      <c r="EK37" s="143"/>
      <c r="EL37" s="143"/>
      <c r="EM37" s="143"/>
      <c r="EN37" s="144"/>
      <c r="EO37" s="145"/>
      <c r="EP37" s="146"/>
      <c r="EQ37" s="163"/>
      <c r="ER37" s="144"/>
      <c r="ES37" s="145"/>
      <c r="ET37" s="146"/>
      <c r="EU37" s="253"/>
      <c r="EV37" s="36"/>
    </row>
    <row r="38" spans="1:152" s="92" customFormat="1" ht="14.65" customHeight="1" x14ac:dyDescent="0.35">
      <c r="A38" s="118"/>
      <c r="B38" s="46"/>
      <c r="C38" s="243" t="str">
        <f t="shared" si="21"/>
        <v/>
      </c>
      <c r="D38" s="46"/>
      <c r="E38" s="4"/>
      <c r="F38" s="119"/>
      <c r="H38" s="120"/>
      <c r="I38" s="15"/>
      <c r="J38" s="121"/>
      <c r="K38" s="15"/>
      <c r="L38" s="121"/>
      <c r="M38" s="15"/>
      <c r="N38" s="121"/>
      <c r="O38" s="209">
        <f t="shared" si="5"/>
        <v>0</v>
      </c>
      <c r="P38" s="122"/>
      <c r="Q38" s="40"/>
      <c r="R38" s="123"/>
      <c r="S38" s="15"/>
      <c r="T38" s="121"/>
      <c r="U38" s="15"/>
      <c r="V38" s="121"/>
      <c r="W38" s="15"/>
      <c r="X38" s="122"/>
      <c r="Y38" s="40"/>
      <c r="Z38" s="123"/>
      <c r="AA38" s="15"/>
      <c r="AB38" s="121"/>
      <c r="AC38" s="15"/>
      <c r="AD38" s="121"/>
      <c r="AE38" s="15"/>
      <c r="AF38" s="122"/>
      <c r="AG38" s="40"/>
      <c r="AH38" s="123"/>
      <c r="AI38" s="209">
        <f t="shared" si="6"/>
        <v>0</v>
      </c>
      <c r="AJ38" s="121"/>
      <c r="AK38" s="209">
        <f t="shared" si="7"/>
        <v>0</v>
      </c>
      <c r="AL38" s="121"/>
      <c r="AM38" s="209">
        <f>M38-W38+AE38</f>
        <v>0</v>
      </c>
      <c r="AN38" s="122"/>
      <c r="AO38" s="40"/>
      <c r="AP38" s="123"/>
      <c r="AQ38" s="15"/>
      <c r="AR38" s="122"/>
      <c r="AS38" s="40"/>
      <c r="AT38" s="123"/>
      <c r="AU38" s="209">
        <f t="shared" si="8"/>
        <v>0</v>
      </c>
      <c r="AV38" s="121"/>
      <c r="AW38" s="209">
        <f t="shared" si="20"/>
        <v>0</v>
      </c>
      <c r="AX38" s="121"/>
      <c r="AY38" s="209">
        <f t="shared" si="9"/>
        <v>0</v>
      </c>
      <c r="AZ38" s="121"/>
      <c r="BA38" s="209">
        <f>(SUM(AI38,AK38,AM38)-AQ38)</f>
        <v>0</v>
      </c>
      <c r="BB38" s="119"/>
      <c r="BD38" s="120"/>
      <c r="BE38" s="13">
        <v>0</v>
      </c>
      <c r="BF38" s="124"/>
      <c r="BG38" s="13">
        <v>0</v>
      </c>
      <c r="BH38" s="124"/>
      <c r="BI38" s="13">
        <v>0</v>
      </c>
      <c r="BJ38" s="125"/>
      <c r="BK38" s="126"/>
      <c r="BL38" s="127"/>
      <c r="BM38" s="210">
        <f>$BE38*$I38</f>
        <v>0</v>
      </c>
      <c r="BN38" s="124"/>
      <c r="BO38" s="210">
        <f>$BG38*$K38</f>
        <v>0</v>
      </c>
      <c r="BP38" s="124"/>
      <c r="BQ38" s="210">
        <f>$BI38*$M38</f>
        <v>0</v>
      </c>
      <c r="BR38" s="119"/>
      <c r="BU38" s="18"/>
      <c r="BV38" s="18"/>
      <c r="BW38" s="18"/>
      <c r="BX38" s="18"/>
      <c r="BY38" s="18"/>
      <c r="BZ38" s="18"/>
      <c r="CA38" s="18"/>
      <c r="CB38" s="18"/>
      <c r="CC38" s="18"/>
      <c r="CG38" s="18"/>
      <c r="CH38" s="18"/>
      <c r="CI38" s="18"/>
      <c r="CJ38" s="18"/>
      <c r="CK38" s="18"/>
      <c r="CL38" s="18"/>
      <c r="CP38" s="46"/>
      <c r="CQ38" s="46"/>
      <c r="CR38" s="46"/>
      <c r="CS38" s="130"/>
      <c r="CT38" s="209">
        <f t="shared" si="10"/>
        <v>0</v>
      </c>
      <c r="CU38" s="280">
        <f t="shared" si="10"/>
        <v>0</v>
      </c>
      <c r="CV38" s="209">
        <f t="shared" si="2"/>
        <v>0</v>
      </c>
      <c r="CW38" s="280">
        <f t="shared" si="2"/>
        <v>0</v>
      </c>
      <c r="CX38" s="209">
        <f t="shared" si="11"/>
        <v>0</v>
      </c>
      <c r="CY38" s="223">
        <f t="shared" si="12"/>
        <v>0</v>
      </c>
      <c r="CZ38" s="40"/>
      <c r="DA38" s="133"/>
      <c r="DB38" s="209">
        <f t="shared" si="13"/>
        <v>0</v>
      </c>
      <c r="DC38" s="131"/>
      <c r="DD38" s="209">
        <f t="shared" si="14"/>
        <v>0</v>
      </c>
      <c r="DE38" s="131"/>
      <c r="DF38" s="209">
        <f t="shared" si="15"/>
        <v>0</v>
      </c>
      <c r="DG38" s="134"/>
      <c r="DH38" s="216" t="str">
        <f t="shared" si="3"/>
        <v/>
      </c>
      <c r="DI38" s="216" t="e">
        <f t="shared" si="22"/>
        <v>#VALUE!</v>
      </c>
      <c r="DJ38" s="216">
        <f t="shared" si="23"/>
        <v>0</v>
      </c>
      <c r="DK38" s="40"/>
      <c r="DL38" s="40"/>
      <c r="DM38" s="130"/>
      <c r="DN38" s="217">
        <f t="shared" si="16"/>
        <v>0</v>
      </c>
      <c r="DO38" s="135"/>
      <c r="DP38" s="217">
        <f t="shared" si="17"/>
        <v>0</v>
      </c>
      <c r="DQ38" s="135"/>
      <c r="DR38" s="217">
        <f t="shared" si="18"/>
        <v>0</v>
      </c>
      <c r="DS38" s="134"/>
      <c r="DT38" s="281" t="str">
        <f t="shared" si="4"/>
        <v/>
      </c>
      <c r="DU38" s="281" t="str">
        <f t="shared" si="24"/>
        <v/>
      </c>
      <c r="DW38" s="46"/>
      <c r="DX38" s="46"/>
      <c r="DZ38" s="120"/>
      <c r="EA38" s="5"/>
      <c r="EB38" s="121"/>
      <c r="EC38" s="5"/>
      <c r="ED38" s="121"/>
      <c r="EE38" s="5"/>
      <c r="EF38" s="119"/>
      <c r="EH38" s="120"/>
      <c r="EI38" s="17">
        <v>0</v>
      </c>
      <c r="EJ38" s="137"/>
      <c r="EK38" s="17">
        <v>0</v>
      </c>
      <c r="EL38" s="137"/>
      <c r="EM38" s="17">
        <v>0</v>
      </c>
      <c r="EN38" s="125"/>
      <c r="EO38" s="126"/>
      <c r="EP38" s="127"/>
      <c r="EQ38" s="219">
        <f t="shared" si="19"/>
        <v>0</v>
      </c>
      <c r="ER38" s="125"/>
      <c r="ES38" s="126"/>
      <c r="ET38" s="127"/>
      <c r="EU38" s="220">
        <f>SUM($DN38:DR38)-SUM($BM38:$BQ38)+EQ38</f>
        <v>0</v>
      </c>
      <c r="EV38" s="119"/>
    </row>
    <row r="39" spans="1:152" ht="5.15" customHeight="1" x14ac:dyDescent="0.35">
      <c r="A39" s="115"/>
      <c r="B39" s="32"/>
      <c r="C39" s="46"/>
      <c r="D39" s="32"/>
      <c r="E39" s="32"/>
      <c r="F39" s="36"/>
      <c r="H39" s="29"/>
      <c r="I39" s="139"/>
      <c r="J39" s="139"/>
      <c r="K39" s="139"/>
      <c r="L39" s="139"/>
      <c r="M39" s="139"/>
      <c r="N39" s="139"/>
      <c r="O39" s="121"/>
      <c r="P39" s="140"/>
      <c r="Q39" s="141"/>
      <c r="R39" s="142"/>
      <c r="S39" s="139"/>
      <c r="T39" s="139"/>
      <c r="U39" s="139"/>
      <c r="V39" s="139"/>
      <c r="W39" s="139"/>
      <c r="X39" s="140"/>
      <c r="Y39" s="141"/>
      <c r="Z39" s="142"/>
      <c r="AA39" s="139"/>
      <c r="AB39" s="139"/>
      <c r="AC39" s="139"/>
      <c r="AD39" s="139"/>
      <c r="AE39" s="139"/>
      <c r="AF39" s="140"/>
      <c r="AG39" s="141"/>
      <c r="AH39" s="142"/>
      <c r="AI39" s="121"/>
      <c r="AJ39" s="139"/>
      <c r="AK39" s="121"/>
      <c r="AL39" s="139"/>
      <c r="AM39" s="121"/>
      <c r="AN39" s="140"/>
      <c r="AO39" s="141"/>
      <c r="AP39" s="142"/>
      <c r="AQ39" s="139"/>
      <c r="AR39" s="140"/>
      <c r="AS39" s="141"/>
      <c r="AT39" s="142"/>
      <c r="AU39" s="121"/>
      <c r="AV39" s="139"/>
      <c r="AW39" s="121"/>
      <c r="AX39" s="139"/>
      <c r="AY39" s="121"/>
      <c r="AZ39" s="139"/>
      <c r="BA39" s="121"/>
      <c r="BB39" s="36"/>
      <c r="BD39" s="29"/>
      <c r="BE39" s="143"/>
      <c r="BF39" s="143"/>
      <c r="BG39" s="143"/>
      <c r="BH39" s="143"/>
      <c r="BI39" s="143"/>
      <c r="BJ39" s="144"/>
      <c r="BK39" s="145"/>
      <c r="BL39" s="146"/>
      <c r="BM39" s="124"/>
      <c r="BN39" s="143"/>
      <c r="BO39" s="124"/>
      <c r="BP39" s="143"/>
      <c r="BQ39" s="124"/>
      <c r="BR39" s="36"/>
      <c r="BU39" s="92"/>
      <c r="BV39" s="92"/>
      <c r="BW39" s="92"/>
      <c r="BX39" s="92"/>
      <c r="BY39" s="92"/>
      <c r="BZ39" s="92"/>
      <c r="CA39" s="92"/>
      <c r="CB39" s="92"/>
      <c r="CC39" s="92"/>
      <c r="CG39" s="92"/>
      <c r="CH39" s="92"/>
      <c r="CI39" s="92"/>
      <c r="CJ39" s="92"/>
      <c r="CK39" s="92"/>
      <c r="CL39" s="92"/>
      <c r="CP39" s="32"/>
      <c r="CQ39" s="32"/>
      <c r="CR39" s="32"/>
      <c r="CS39" s="74"/>
      <c r="CT39" s="169"/>
      <c r="CU39" s="252"/>
      <c r="CV39" s="149"/>
      <c r="CW39" s="252"/>
      <c r="CX39" s="276"/>
      <c r="CY39" s="223">
        <f t="shared" si="12"/>
        <v>0</v>
      </c>
      <c r="CZ39" s="40"/>
      <c r="DA39" s="151"/>
      <c r="DB39" s="149"/>
      <c r="DC39" s="149"/>
      <c r="DD39" s="149"/>
      <c r="DE39" s="149"/>
      <c r="DF39" s="149"/>
      <c r="DG39" s="134"/>
      <c r="DH39" s="40"/>
      <c r="DI39" s="40"/>
      <c r="DJ39" s="40"/>
      <c r="DK39" s="40"/>
      <c r="DL39" s="40"/>
      <c r="DM39" s="74"/>
      <c r="DN39" s="152"/>
      <c r="DO39" s="152"/>
      <c r="DP39" s="152"/>
      <c r="DQ39" s="152"/>
      <c r="DR39" s="152"/>
      <c r="DS39" s="134"/>
      <c r="DT39" s="281" t="str">
        <f t="shared" si="4"/>
        <v/>
      </c>
      <c r="DU39" s="281" t="str">
        <f t="shared" si="24"/>
        <v/>
      </c>
      <c r="DW39" s="32"/>
      <c r="DX39" s="32"/>
      <c r="DZ39" s="29"/>
      <c r="EA39" s="139"/>
      <c r="EB39" s="139"/>
      <c r="EC39" s="139"/>
      <c r="ED39" s="139"/>
      <c r="EE39" s="139"/>
      <c r="EF39" s="36"/>
      <c r="EH39" s="29"/>
      <c r="EI39" s="143"/>
      <c r="EJ39" s="143"/>
      <c r="EK39" s="143"/>
      <c r="EL39" s="143"/>
      <c r="EM39" s="143"/>
      <c r="EN39" s="144"/>
      <c r="EO39" s="145"/>
      <c r="EP39" s="146"/>
      <c r="EQ39" s="163"/>
      <c r="ER39" s="144"/>
      <c r="ES39" s="145"/>
      <c r="ET39" s="146"/>
      <c r="EU39" s="253"/>
      <c r="EV39" s="36"/>
    </row>
    <row r="40" spans="1:152" s="92" customFormat="1" ht="14.65" customHeight="1" x14ac:dyDescent="0.35">
      <c r="A40" s="118"/>
      <c r="B40" s="46"/>
      <c r="C40" s="243" t="str">
        <f t="shared" si="21"/>
        <v/>
      </c>
      <c r="D40" s="46"/>
      <c r="E40" s="4"/>
      <c r="F40" s="119"/>
      <c r="H40" s="120"/>
      <c r="I40" s="15"/>
      <c r="J40" s="121"/>
      <c r="K40" s="15"/>
      <c r="L40" s="121"/>
      <c r="M40" s="15"/>
      <c r="N40" s="121"/>
      <c r="O40" s="209">
        <f t="shared" si="5"/>
        <v>0</v>
      </c>
      <c r="P40" s="122"/>
      <c r="Q40" s="40"/>
      <c r="R40" s="123"/>
      <c r="S40" s="15"/>
      <c r="T40" s="121"/>
      <c r="U40" s="15"/>
      <c r="V40" s="121"/>
      <c r="W40" s="15"/>
      <c r="X40" s="122"/>
      <c r="Y40" s="40"/>
      <c r="Z40" s="123"/>
      <c r="AA40" s="15"/>
      <c r="AB40" s="121"/>
      <c r="AC40" s="15"/>
      <c r="AD40" s="121"/>
      <c r="AE40" s="15"/>
      <c r="AF40" s="122"/>
      <c r="AG40" s="40"/>
      <c r="AH40" s="123"/>
      <c r="AI40" s="209">
        <f t="shared" si="6"/>
        <v>0</v>
      </c>
      <c r="AJ40" s="121"/>
      <c r="AK40" s="209">
        <f t="shared" si="7"/>
        <v>0</v>
      </c>
      <c r="AL40" s="121"/>
      <c r="AM40" s="209">
        <f>M40-W40+AE40</f>
        <v>0</v>
      </c>
      <c r="AN40" s="122"/>
      <c r="AO40" s="40"/>
      <c r="AP40" s="123"/>
      <c r="AQ40" s="15"/>
      <c r="AR40" s="122"/>
      <c r="AS40" s="40"/>
      <c r="AT40" s="123"/>
      <c r="AU40" s="209">
        <f t="shared" si="8"/>
        <v>0</v>
      </c>
      <c r="AV40" s="121"/>
      <c r="AW40" s="209">
        <f t="shared" si="20"/>
        <v>0</v>
      </c>
      <c r="AX40" s="121"/>
      <c r="AY40" s="209">
        <f t="shared" si="9"/>
        <v>0</v>
      </c>
      <c r="AZ40" s="121"/>
      <c r="BA40" s="209">
        <f>(SUM(AI40,AK40,AM40)-AQ40)</f>
        <v>0</v>
      </c>
      <c r="BB40" s="119"/>
      <c r="BD40" s="120"/>
      <c r="BE40" s="13">
        <v>0</v>
      </c>
      <c r="BF40" s="124"/>
      <c r="BG40" s="13">
        <v>0</v>
      </c>
      <c r="BH40" s="124"/>
      <c r="BI40" s="13">
        <v>0</v>
      </c>
      <c r="BJ40" s="125"/>
      <c r="BK40" s="126"/>
      <c r="BL40" s="127"/>
      <c r="BM40" s="210">
        <f>$BE40*$I40</f>
        <v>0</v>
      </c>
      <c r="BN40" s="124"/>
      <c r="BO40" s="210">
        <f>$BG40*$K40</f>
        <v>0</v>
      </c>
      <c r="BP40" s="124"/>
      <c r="BQ40" s="210">
        <f>$BI40*$M40</f>
        <v>0</v>
      </c>
      <c r="BR40" s="119"/>
      <c r="BU40" s="18"/>
      <c r="BV40" s="18"/>
      <c r="BW40" s="18"/>
      <c r="BX40" s="18"/>
      <c r="BY40" s="18"/>
      <c r="BZ40" s="18"/>
      <c r="CA40" s="18"/>
      <c r="CB40" s="18"/>
      <c r="CC40" s="18"/>
      <c r="CG40" s="18"/>
      <c r="CH40" s="18"/>
      <c r="CI40" s="18"/>
      <c r="CJ40" s="18"/>
      <c r="CK40" s="18"/>
      <c r="CL40" s="18"/>
      <c r="CP40" s="46"/>
      <c r="CQ40" s="46"/>
      <c r="CR40" s="46"/>
      <c r="CS40" s="130"/>
      <c r="CT40" s="209">
        <f t="shared" ref="CT40:CU58" si="25">IF($AU40=0,0,ROUND(($BW$32*($AU40/$AU$218)),0))</f>
        <v>0</v>
      </c>
      <c r="CU40" s="280">
        <f t="shared" si="25"/>
        <v>0</v>
      </c>
      <c r="CV40" s="209">
        <f t="shared" ref="CV40:CW58" si="26">IF($AW40=0,0,ROUND(($BY$32*($AW40/$AW$218)),0))</f>
        <v>0</v>
      </c>
      <c r="CW40" s="280">
        <f t="shared" si="26"/>
        <v>0</v>
      </c>
      <c r="CX40" s="209">
        <f t="shared" ref="CX40:CX58" si="27">IF($AY40=0,0,ROUND(($CA$32*($AY40/$AY$218)),0))</f>
        <v>0</v>
      </c>
      <c r="CY40" s="223">
        <f t="shared" si="12"/>
        <v>0</v>
      </c>
      <c r="CZ40" s="40"/>
      <c r="DA40" s="133"/>
      <c r="DB40" s="209">
        <f t="shared" si="13"/>
        <v>0</v>
      </c>
      <c r="DC40" s="131"/>
      <c r="DD40" s="209">
        <f t="shared" si="14"/>
        <v>0</v>
      </c>
      <c r="DE40" s="131"/>
      <c r="DF40" s="209">
        <f t="shared" si="15"/>
        <v>0</v>
      </c>
      <c r="DG40" s="134"/>
      <c r="DH40" s="216" t="str">
        <f t="shared" si="3"/>
        <v/>
      </c>
      <c r="DI40" s="216" t="e">
        <f t="shared" si="22"/>
        <v>#VALUE!</v>
      </c>
      <c r="DJ40" s="216">
        <f t="shared" si="23"/>
        <v>0</v>
      </c>
      <c r="DK40" s="40"/>
      <c r="DL40" s="40"/>
      <c r="DM40" s="130"/>
      <c r="DN40" s="217">
        <f t="shared" si="16"/>
        <v>0</v>
      </c>
      <c r="DO40" s="135"/>
      <c r="DP40" s="217">
        <f t="shared" si="17"/>
        <v>0</v>
      </c>
      <c r="DQ40" s="135"/>
      <c r="DR40" s="217">
        <f t="shared" si="18"/>
        <v>0</v>
      </c>
      <c r="DS40" s="134"/>
      <c r="DT40" s="281" t="str">
        <f t="shared" si="4"/>
        <v/>
      </c>
      <c r="DU40" s="281" t="str">
        <f t="shared" si="24"/>
        <v/>
      </c>
      <c r="DW40" s="46"/>
      <c r="DX40" s="46"/>
      <c r="DZ40" s="120"/>
      <c r="EA40" s="5"/>
      <c r="EB40" s="121"/>
      <c r="EC40" s="5"/>
      <c r="ED40" s="121"/>
      <c r="EE40" s="5"/>
      <c r="EF40" s="119"/>
      <c r="EH40" s="120"/>
      <c r="EI40" s="17">
        <v>0</v>
      </c>
      <c r="EJ40" s="137"/>
      <c r="EK40" s="17">
        <v>0</v>
      </c>
      <c r="EL40" s="137"/>
      <c r="EM40" s="17">
        <v>0</v>
      </c>
      <c r="EN40" s="125"/>
      <c r="EO40" s="126"/>
      <c r="EP40" s="127"/>
      <c r="EQ40" s="219">
        <f t="shared" si="19"/>
        <v>0</v>
      </c>
      <c r="ER40" s="125"/>
      <c r="ES40" s="126"/>
      <c r="ET40" s="127"/>
      <c r="EU40" s="220">
        <f>SUM($DN40:DR40)-SUM($BM40:$BQ40)+EQ40</f>
        <v>0</v>
      </c>
      <c r="EV40" s="119"/>
    </row>
    <row r="41" spans="1:152" ht="5.15" customHeight="1" x14ac:dyDescent="0.35">
      <c r="A41" s="115"/>
      <c r="B41" s="32"/>
      <c r="C41" s="46"/>
      <c r="D41" s="32"/>
      <c r="E41" s="32"/>
      <c r="F41" s="36"/>
      <c r="H41" s="29"/>
      <c r="I41" s="139"/>
      <c r="J41" s="139"/>
      <c r="K41" s="139"/>
      <c r="L41" s="139"/>
      <c r="M41" s="139"/>
      <c r="N41" s="139"/>
      <c r="O41" s="121"/>
      <c r="P41" s="140"/>
      <c r="Q41" s="141"/>
      <c r="R41" s="142"/>
      <c r="S41" s="139"/>
      <c r="T41" s="139"/>
      <c r="U41" s="139"/>
      <c r="V41" s="139"/>
      <c r="W41" s="139"/>
      <c r="X41" s="140"/>
      <c r="Y41" s="141"/>
      <c r="Z41" s="142"/>
      <c r="AA41" s="139"/>
      <c r="AB41" s="139"/>
      <c r="AC41" s="139"/>
      <c r="AD41" s="139"/>
      <c r="AE41" s="139"/>
      <c r="AF41" s="140"/>
      <c r="AG41" s="141"/>
      <c r="AH41" s="142"/>
      <c r="AI41" s="121"/>
      <c r="AJ41" s="139"/>
      <c r="AK41" s="121"/>
      <c r="AL41" s="139"/>
      <c r="AM41" s="121"/>
      <c r="AN41" s="140"/>
      <c r="AO41" s="141"/>
      <c r="AP41" s="142"/>
      <c r="AQ41" s="139"/>
      <c r="AR41" s="140"/>
      <c r="AS41" s="141"/>
      <c r="AT41" s="142"/>
      <c r="AU41" s="121"/>
      <c r="AV41" s="139"/>
      <c r="AW41" s="121"/>
      <c r="AX41" s="139"/>
      <c r="AY41" s="121"/>
      <c r="AZ41" s="139"/>
      <c r="BA41" s="121"/>
      <c r="BB41" s="36"/>
      <c r="BD41" s="29"/>
      <c r="BE41" s="143"/>
      <c r="BF41" s="143"/>
      <c r="BG41" s="143"/>
      <c r="BH41" s="143"/>
      <c r="BI41" s="143"/>
      <c r="BJ41" s="144"/>
      <c r="BK41" s="145"/>
      <c r="BL41" s="146"/>
      <c r="BM41" s="124"/>
      <c r="BN41" s="143"/>
      <c r="BO41" s="124"/>
      <c r="BP41" s="143"/>
      <c r="BQ41" s="124"/>
      <c r="BR41" s="36"/>
      <c r="BU41" s="92"/>
      <c r="BV41" s="92"/>
      <c r="BW41" s="92"/>
      <c r="BX41" s="92"/>
      <c r="BY41" s="92"/>
      <c r="BZ41" s="92"/>
      <c r="CA41" s="92"/>
      <c r="CB41" s="92"/>
      <c r="CC41" s="92"/>
      <c r="CG41" s="92"/>
      <c r="CH41" s="92"/>
      <c r="CI41" s="92"/>
      <c r="CJ41" s="92"/>
      <c r="CK41" s="92"/>
      <c r="CL41" s="92"/>
      <c r="CP41" s="32"/>
      <c r="CQ41" s="32"/>
      <c r="CR41" s="32"/>
      <c r="CS41" s="74"/>
      <c r="CT41" s="169"/>
      <c r="CU41" s="252"/>
      <c r="CV41" s="149"/>
      <c r="CW41" s="252"/>
      <c r="CX41" s="276"/>
      <c r="CY41" s="223">
        <f t="shared" si="12"/>
        <v>0</v>
      </c>
      <c r="CZ41" s="40"/>
      <c r="DA41" s="151"/>
      <c r="DB41" s="149"/>
      <c r="DC41" s="149"/>
      <c r="DD41" s="149"/>
      <c r="DE41" s="149"/>
      <c r="DF41" s="149"/>
      <c r="DG41" s="134"/>
      <c r="DH41" s="216" t="str">
        <f t="shared" si="3"/>
        <v/>
      </c>
      <c r="DI41" s="216" t="e">
        <f t="shared" si="22"/>
        <v>#VALUE!</v>
      </c>
      <c r="DJ41" s="216">
        <f t="shared" si="23"/>
        <v>0</v>
      </c>
      <c r="DK41" s="40"/>
      <c r="DL41" s="40"/>
      <c r="DM41" s="74"/>
      <c r="DN41" s="152"/>
      <c r="DO41" s="152"/>
      <c r="DP41" s="152"/>
      <c r="DQ41" s="152"/>
      <c r="DR41" s="152"/>
      <c r="DS41" s="134"/>
      <c r="DT41" s="281" t="str">
        <f t="shared" si="4"/>
        <v/>
      </c>
      <c r="DU41" s="281" t="str">
        <f t="shared" si="24"/>
        <v/>
      </c>
      <c r="DW41" s="32"/>
      <c r="DX41" s="32"/>
      <c r="DZ41" s="29"/>
      <c r="EA41" s="139"/>
      <c r="EB41" s="139"/>
      <c r="EC41" s="139"/>
      <c r="ED41" s="139"/>
      <c r="EE41" s="139"/>
      <c r="EF41" s="36"/>
      <c r="EH41" s="29"/>
      <c r="EI41" s="143"/>
      <c r="EJ41" s="143"/>
      <c r="EK41" s="143"/>
      <c r="EL41" s="143"/>
      <c r="EM41" s="143"/>
      <c r="EN41" s="144"/>
      <c r="EO41" s="145"/>
      <c r="EP41" s="146"/>
      <c r="EQ41" s="163"/>
      <c r="ER41" s="144"/>
      <c r="ES41" s="145"/>
      <c r="ET41" s="146"/>
      <c r="EU41" s="253"/>
      <c r="EV41" s="36"/>
    </row>
    <row r="42" spans="1:152" s="92" customFormat="1" ht="14.65" customHeight="1" x14ac:dyDescent="0.35">
      <c r="A42" s="118"/>
      <c r="B42" s="46"/>
      <c r="C42" s="243" t="str">
        <f t="shared" si="21"/>
        <v/>
      </c>
      <c r="D42" s="46"/>
      <c r="E42" s="4"/>
      <c r="F42" s="119"/>
      <c r="H42" s="120"/>
      <c r="I42" s="15"/>
      <c r="J42" s="121"/>
      <c r="K42" s="15"/>
      <c r="L42" s="121"/>
      <c r="M42" s="15"/>
      <c r="N42" s="121"/>
      <c r="O42" s="209">
        <f t="shared" si="5"/>
        <v>0</v>
      </c>
      <c r="P42" s="122"/>
      <c r="Q42" s="40"/>
      <c r="R42" s="123"/>
      <c r="S42" s="15"/>
      <c r="T42" s="121"/>
      <c r="U42" s="15"/>
      <c r="V42" s="121"/>
      <c r="W42" s="15"/>
      <c r="X42" s="122"/>
      <c r="Y42" s="40"/>
      <c r="Z42" s="123"/>
      <c r="AA42" s="15"/>
      <c r="AB42" s="121"/>
      <c r="AC42" s="15"/>
      <c r="AD42" s="121"/>
      <c r="AE42" s="15"/>
      <c r="AF42" s="122"/>
      <c r="AG42" s="40"/>
      <c r="AH42" s="123"/>
      <c r="AI42" s="209">
        <f t="shared" si="6"/>
        <v>0</v>
      </c>
      <c r="AJ42" s="121"/>
      <c r="AK42" s="209">
        <f t="shared" si="7"/>
        <v>0</v>
      </c>
      <c r="AL42" s="121"/>
      <c r="AM42" s="209">
        <f>M42-W42+AE42</f>
        <v>0</v>
      </c>
      <c r="AN42" s="122"/>
      <c r="AO42" s="40"/>
      <c r="AP42" s="123"/>
      <c r="AQ42" s="15"/>
      <c r="AR42" s="122"/>
      <c r="AS42" s="40"/>
      <c r="AT42" s="123"/>
      <c r="AU42" s="209">
        <f t="shared" si="8"/>
        <v>0</v>
      </c>
      <c r="AV42" s="121"/>
      <c r="AW42" s="209">
        <f t="shared" si="20"/>
        <v>0</v>
      </c>
      <c r="AX42" s="121"/>
      <c r="AY42" s="209">
        <f t="shared" si="9"/>
        <v>0</v>
      </c>
      <c r="AZ42" s="121"/>
      <c r="BA42" s="209">
        <f>(SUM(AI42,AK42,AM42)-AQ42)</f>
        <v>0</v>
      </c>
      <c r="BB42" s="119"/>
      <c r="BD42" s="120"/>
      <c r="BE42" s="13">
        <v>0</v>
      </c>
      <c r="BF42" s="124"/>
      <c r="BG42" s="13">
        <v>0</v>
      </c>
      <c r="BH42" s="124"/>
      <c r="BI42" s="13">
        <v>0</v>
      </c>
      <c r="BJ42" s="125"/>
      <c r="BK42" s="126"/>
      <c r="BL42" s="127"/>
      <c r="BM42" s="210">
        <f>$BE42*$I42</f>
        <v>0</v>
      </c>
      <c r="BN42" s="124"/>
      <c r="BO42" s="210">
        <f>$BG42*$K42</f>
        <v>0</v>
      </c>
      <c r="BP42" s="124"/>
      <c r="BQ42" s="210">
        <f>$BI42*$M42</f>
        <v>0</v>
      </c>
      <c r="BR42" s="119"/>
      <c r="BU42" s="18"/>
      <c r="BV42" s="18"/>
      <c r="BW42" s="18"/>
      <c r="BX42" s="18"/>
      <c r="BY42" s="18"/>
      <c r="BZ42" s="18"/>
      <c r="CA42" s="18"/>
      <c r="CB42" s="18"/>
      <c r="CC42" s="18"/>
      <c r="CG42" s="18"/>
      <c r="CH42" s="18"/>
      <c r="CI42" s="18"/>
      <c r="CJ42" s="18"/>
      <c r="CK42" s="18"/>
      <c r="CL42" s="18"/>
      <c r="CP42" s="46"/>
      <c r="CQ42" s="46"/>
      <c r="CR42" s="46"/>
      <c r="CS42" s="130"/>
      <c r="CT42" s="209">
        <f t="shared" si="25"/>
        <v>0</v>
      </c>
      <c r="CU42" s="280">
        <f t="shared" si="25"/>
        <v>0</v>
      </c>
      <c r="CV42" s="209">
        <f t="shared" si="26"/>
        <v>0</v>
      </c>
      <c r="CW42" s="280">
        <f t="shared" si="26"/>
        <v>0</v>
      </c>
      <c r="CX42" s="209">
        <f t="shared" si="27"/>
        <v>0</v>
      </c>
      <c r="CY42" s="223">
        <f t="shared" si="12"/>
        <v>0</v>
      </c>
      <c r="CZ42" s="40"/>
      <c r="DA42" s="133"/>
      <c r="DB42" s="209">
        <f t="shared" si="13"/>
        <v>0</v>
      </c>
      <c r="DC42" s="131"/>
      <c r="DD42" s="209">
        <f t="shared" si="14"/>
        <v>0</v>
      </c>
      <c r="DE42" s="131"/>
      <c r="DF42" s="209">
        <f t="shared" si="15"/>
        <v>0</v>
      </c>
      <c r="DG42" s="134"/>
      <c r="DH42" s="216" t="str">
        <f t="shared" si="3"/>
        <v/>
      </c>
      <c r="DI42" s="216" t="e">
        <f t="shared" si="22"/>
        <v>#VALUE!</v>
      </c>
      <c r="DJ42" s="216">
        <f t="shared" si="23"/>
        <v>0</v>
      </c>
      <c r="DK42" s="40"/>
      <c r="DL42" s="40"/>
      <c r="DM42" s="130"/>
      <c r="DN42" s="217">
        <f t="shared" si="16"/>
        <v>0</v>
      </c>
      <c r="DO42" s="135"/>
      <c r="DP42" s="217">
        <f t="shared" si="17"/>
        <v>0</v>
      </c>
      <c r="DQ42" s="135"/>
      <c r="DR42" s="217">
        <f t="shared" si="18"/>
        <v>0</v>
      </c>
      <c r="DS42" s="134"/>
      <c r="DT42" s="281" t="str">
        <f t="shared" si="4"/>
        <v/>
      </c>
      <c r="DU42" s="281" t="str">
        <f t="shared" si="24"/>
        <v/>
      </c>
      <c r="DW42" s="46"/>
      <c r="DX42" s="46"/>
      <c r="DZ42" s="120"/>
      <c r="EA42" s="5"/>
      <c r="EB42" s="121"/>
      <c r="EC42" s="5"/>
      <c r="ED42" s="121"/>
      <c r="EE42" s="5"/>
      <c r="EF42" s="119"/>
      <c r="EH42" s="120"/>
      <c r="EI42" s="17">
        <v>0</v>
      </c>
      <c r="EJ42" s="137"/>
      <c r="EK42" s="17">
        <v>0</v>
      </c>
      <c r="EL42" s="137"/>
      <c r="EM42" s="17">
        <v>0</v>
      </c>
      <c r="EN42" s="125"/>
      <c r="EO42" s="126"/>
      <c r="EP42" s="127"/>
      <c r="EQ42" s="219">
        <f t="shared" si="19"/>
        <v>0</v>
      </c>
      <c r="ER42" s="125"/>
      <c r="ES42" s="126"/>
      <c r="ET42" s="127"/>
      <c r="EU42" s="220">
        <f>SUM($DN42:DR42)-SUM($BM42:$BQ42)+EQ42</f>
        <v>0</v>
      </c>
      <c r="EV42" s="119"/>
    </row>
    <row r="43" spans="1:152" ht="5.15" customHeight="1" x14ac:dyDescent="0.35">
      <c r="A43" s="115"/>
      <c r="B43" s="32"/>
      <c r="C43" s="46"/>
      <c r="D43" s="32"/>
      <c r="E43" s="32"/>
      <c r="F43" s="36"/>
      <c r="H43" s="29"/>
      <c r="I43" s="139"/>
      <c r="J43" s="139"/>
      <c r="K43" s="139"/>
      <c r="L43" s="139"/>
      <c r="M43" s="139"/>
      <c r="N43" s="139"/>
      <c r="O43" s="121"/>
      <c r="P43" s="140"/>
      <c r="Q43" s="141"/>
      <c r="R43" s="142"/>
      <c r="S43" s="139"/>
      <c r="T43" s="139"/>
      <c r="U43" s="139"/>
      <c r="V43" s="139"/>
      <c r="W43" s="139"/>
      <c r="X43" s="140"/>
      <c r="Y43" s="141"/>
      <c r="Z43" s="142"/>
      <c r="AA43" s="139"/>
      <c r="AB43" s="139"/>
      <c r="AC43" s="139"/>
      <c r="AD43" s="139"/>
      <c r="AE43" s="139"/>
      <c r="AF43" s="140"/>
      <c r="AG43" s="141"/>
      <c r="AH43" s="142"/>
      <c r="AI43" s="121"/>
      <c r="AJ43" s="139"/>
      <c r="AK43" s="121"/>
      <c r="AL43" s="139"/>
      <c r="AM43" s="121"/>
      <c r="AN43" s="140"/>
      <c r="AO43" s="141"/>
      <c r="AP43" s="142"/>
      <c r="AQ43" s="139"/>
      <c r="AR43" s="140"/>
      <c r="AS43" s="141"/>
      <c r="AT43" s="142"/>
      <c r="AU43" s="121"/>
      <c r="AV43" s="139"/>
      <c r="AW43" s="121"/>
      <c r="AX43" s="139"/>
      <c r="AY43" s="121"/>
      <c r="AZ43" s="139"/>
      <c r="BA43" s="121"/>
      <c r="BB43" s="36"/>
      <c r="BD43" s="29"/>
      <c r="BE43" s="143"/>
      <c r="BF43" s="143"/>
      <c r="BG43" s="143"/>
      <c r="BH43" s="143"/>
      <c r="BI43" s="143"/>
      <c r="BJ43" s="144"/>
      <c r="BK43" s="145"/>
      <c r="BL43" s="146"/>
      <c r="BM43" s="124"/>
      <c r="BN43" s="143"/>
      <c r="BO43" s="124"/>
      <c r="BP43" s="143"/>
      <c r="BQ43" s="124"/>
      <c r="BR43" s="36"/>
      <c r="BU43" s="92"/>
      <c r="BV43" s="92"/>
      <c r="BW43" s="92"/>
      <c r="BX43" s="92"/>
      <c r="BY43" s="92"/>
      <c r="BZ43" s="92"/>
      <c r="CA43" s="92"/>
      <c r="CB43" s="92"/>
      <c r="CC43" s="92"/>
      <c r="CG43" s="92"/>
      <c r="CH43" s="92"/>
      <c r="CI43" s="92"/>
      <c r="CJ43" s="92"/>
      <c r="CK43" s="92"/>
      <c r="CL43" s="92"/>
      <c r="CP43" s="32"/>
      <c r="CQ43" s="32"/>
      <c r="CR43" s="32"/>
      <c r="CS43" s="74"/>
      <c r="CT43" s="169"/>
      <c r="CU43" s="252"/>
      <c r="CV43" s="149"/>
      <c r="CW43" s="252"/>
      <c r="CX43" s="276"/>
      <c r="CY43" s="223">
        <f t="shared" si="12"/>
        <v>0</v>
      </c>
      <c r="CZ43" s="40"/>
      <c r="DA43" s="151"/>
      <c r="DB43" s="149"/>
      <c r="DC43" s="149"/>
      <c r="DD43" s="149"/>
      <c r="DE43" s="149"/>
      <c r="DF43" s="149"/>
      <c r="DG43" s="134"/>
      <c r="DH43" s="40"/>
      <c r="DI43" s="40"/>
      <c r="DJ43" s="40"/>
      <c r="DK43" s="40"/>
      <c r="DL43" s="40"/>
      <c r="DM43" s="74"/>
      <c r="DN43" s="152"/>
      <c r="DO43" s="152"/>
      <c r="DP43" s="152"/>
      <c r="DQ43" s="152"/>
      <c r="DR43" s="152"/>
      <c r="DS43" s="134"/>
      <c r="DT43" s="281" t="str">
        <f t="shared" si="4"/>
        <v/>
      </c>
      <c r="DU43" s="281" t="str">
        <f t="shared" si="24"/>
        <v/>
      </c>
      <c r="DW43" s="32"/>
      <c r="DX43" s="32"/>
      <c r="DZ43" s="29"/>
      <c r="EA43" s="139"/>
      <c r="EB43" s="139"/>
      <c r="EC43" s="139"/>
      <c r="ED43" s="139"/>
      <c r="EE43" s="139"/>
      <c r="EF43" s="36"/>
      <c r="EH43" s="29"/>
      <c r="EI43" s="143"/>
      <c r="EJ43" s="143"/>
      <c r="EK43" s="143"/>
      <c r="EL43" s="143"/>
      <c r="EM43" s="143"/>
      <c r="EN43" s="144"/>
      <c r="EO43" s="145"/>
      <c r="EP43" s="146"/>
      <c r="EQ43" s="163"/>
      <c r="ER43" s="144"/>
      <c r="ES43" s="145"/>
      <c r="ET43" s="146"/>
      <c r="EU43" s="253"/>
      <c r="EV43" s="36"/>
    </row>
    <row r="44" spans="1:152" s="92" customFormat="1" ht="14.65" customHeight="1" x14ac:dyDescent="0.35">
      <c r="A44" s="118"/>
      <c r="B44" s="46"/>
      <c r="C44" s="243" t="str">
        <f t="shared" si="21"/>
        <v/>
      </c>
      <c r="D44" s="46"/>
      <c r="E44" s="4"/>
      <c r="F44" s="119"/>
      <c r="H44" s="120"/>
      <c r="I44" s="15"/>
      <c r="J44" s="121"/>
      <c r="K44" s="15"/>
      <c r="L44" s="121"/>
      <c r="M44" s="15"/>
      <c r="N44" s="121"/>
      <c r="O44" s="209">
        <f t="shared" si="5"/>
        <v>0</v>
      </c>
      <c r="P44" s="122"/>
      <c r="Q44" s="40"/>
      <c r="R44" s="123"/>
      <c r="S44" s="15"/>
      <c r="T44" s="121"/>
      <c r="U44" s="15"/>
      <c r="V44" s="121"/>
      <c r="W44" s="15"/>
      <c r="X44" s="122"/>
      <c r="Y44" s="40"/>
      <c r="Z44" s="123"/>
      <c r="AA44" s="15"/>
      <c r="AB44" s="121"/>
      <c r="AC44" s="15"/>
      <c r="AD44" s="121"/>
      <c r="AE44" s="15"/>
      <c r="AF44" s="122"/>
      <c r="AG44" s="40"/>
      <c r="AH44" s="123"/>
      <c r="AI44" s="209">
        <f t="shared" si="6"/>
        <v>0</v>
      </c>
      <c r="AJ44" s="121"/>
      <c r="AK44" s="209">
        <f t="shared" si="7"/>
        <v>0</v>
      </c>
      <c r="AL44" s="121"/>
      <c r="AM44" s="209">
        <f>M44-W44+AE44</f>
        <v>0</v>
      </c>
      <c r="AN44" s="122"/>
      <c r="AO44" s="40"/>
      <c r="AP44" s="123"/>
      <c r="AQ44" s="15"/>
      <c r="AR44" s="122"/>
      <c r="AS44" s="40"/>
      <c r="AT44" s="123"/>
      <c r="AU44" s="209">
        <f t="shared" si="8"/>
        <v>0</v>
      </c>
      <c r="AV44" s="121"/>
      <c r="AW44" s="209">
        <f t="shared" si="20"/>
        <v>0</v>
      </c>
      <c r="AX44" s="121"/>
      <c r="AY44" s="209">
        <f t="shared" si="9"/>
        <v>0</v>
      </c>
      <c r="AZ44" s="121"/>
      <c r="BA44" s="209">
        <f>(SUM(AI44,AK44,AM44)-AQ44)</f>
        <v>0</v>
      </c>
      <c r="BB44" s="119"/>
      <c r="BD44" s="120"/>
      <c r="BE44" s="13">
        <v>0</v>
      </c>
      <c r="BF44" s="124"/>
      <c r="BG44" s="13">
        <v>0</v>
      </c>
      <c r="BH44" s="124"/>
      <c r="BI44" s="13">
        <v>0</v>
      </c>
      <c r="BJ44" s="125"/>
      <c r="BK44" s="126"/>
      <c r="BL44" s="127"/>
      <c r="BM44" s="210">
        <f>$BE44*$I44</f>
        <v>0</v>
      </c>
      <c r="BN44" s="124"/>
      <c r="BO44" s="210">
        <f>$BG44*$K44</f>
        <v>0</v>
      </c>
      <c r="BP44" s="124"/>
      <c r="BQ44" s="210">
        <f>$BI44*$M44</f>
        <v>0</v>
      </c>
      <c r="BR44" s="119"/>
      <c r="BU44" s="18"/>
      <c r="BV44" s="18"/>
      <c r="BW44" s="18"/>
      <c r="BX44" s="18"/>
      <c r="BY44" s="18"/>
      <c r="BZ44" s="18"/>
      <c r="CA44" s="18"/>
      <c r="CB44" s="18"/>
      <c r="CC44" s="18"/>
      <c r="CG44" s="18"/>
      <c r="CH44" s="18"/>
      <c r="CI44" s="18"/>
      <c r="CJ44" s="18"/>
      <c r="CK44" s="18"/>
      <c r="CL44" s="18"/>
      <c r="CP44" s="46"/>
      <c r="CQ44" s="46"/>
      <c r="CR44" s="46"/>
      <c r="CS44" s="130"/>
      <c r="CT44" s="209">
        <f t="shared" si="25"/>
        <v>0</v>
      </c>
      <c r="CU44" s="280">
        <f t="shared" si="25"/>
        <v>0</v>
      </c>
      <c r="CV44" s="209">
        <f t="shared" si="26"/>
        <v>0</v>
      </c>
      <c r="CW44" s="280">
        <f t="shared" si="26"/>
        <v>0</v>
      </c>
      <c r="CX44" s="209">
        <f t="shared" si="27"/>
        <v>0</v>
      </c>
      <c r="CY44" s="223">
        <f t="shared" si="12"/>
        <v>0</v>
      </c>
      <c r="CZ44" s="40"/>
      <c r="DA44" s="133"/>
      <c r="DB44" s="209">
        <f t="shared" si="13"/>
        <v>0</v>
      </c>
      <c r="DC44" s="131"/>
      <c r="DD44" s="209">
        <f t="shared" si="14"/>
        <v>0</v>
      </c>
      <c r="DE44" s="131"/>
      <c r="DF44" s="209">
        <f t="shared" si="15"/>
        <v>0</v>
      </c>
      <c r="DG44" s="134"/>
      <c r="DH44" s="216" t="str">
        <f t="shared" si="3"/>
        <v/>
      </c>
      <c r="DI44" s="216" t="e">
        <f t="shared" si="22"/>
        <v>#VALUE!</v>
      </c>
      <c r="DJ44" s="216">
        <f t="shared" si="23"/>
        <v>0</v>
      </c>
      <c r="DK44" s="40"/>
      <c r="DL44" s="40"/>
      <c r="DM44" s="130"/>
      <c r="DN44" s="217">
        <f t="shared" si="16"/>
        <v>0</v>
      </c>
      <c r="DO44" s="135"/>
      <c r="DP44" s="217">
        <f t="shared" si="17"/>
        <v>0</v>
      </c>
      <c r="DQ44" s="135"/>
      <c r="DR44" s="217">
        <f t="shared" si="18"/>
        <v>0</v>
      </c>
      <c r="DS44" s="134"/>
      <c r="DT44" s="281" t="str">
        <f t="shared" si="4"/>
        <v/>
      </c>
      <c r="DU44" s="281" t="str">
        <f t="shared" si="24"/>
        <v/>
      </c>
      <c r="DW44" s="46"/>
      <c r="DX44" s="46"/>
      <c r="DZ44" s="120"/>
      <c r="EA44" s="5"/>
      <c r="EB44" s="121"/>
      <c r="EC44" s="5"/>
      <c r="ED44" s="121"/>
      <c r="EE44" s="5"/>
      <c r="EF44" s="119"/>
      <c r="EH44" s="120"/>
      <c r="EI44" s="17">
        <v>0</v>
      </c>
      <c r="EJ44" s="137"/>
      <c r="EK44" s="17">
        <v>0</v>
      </c>
      <c r="EL44" s="137"/>
      <c r="EM44" s="17">
        <v>0</v>
      </c>
      <c r="EN44" s="125"/>
      <c r="EO44" s="126"/>
      <c r="EP44" s="127"/>
      <c r="EQ44" s="219">
        <f t="shared" si="19"/>
        <v>0</v>
      </c>
      <c r="ER44" s="125"/>
      <c r="ES44" s="126"/>
      <c r="ET44" s="127"/>
      <c r="EU44" s="220">
        <f>SUM($DN44:DR44)-SUM($BM44:$BQ44)+EQ44</f>
        <v>0</v>
      </c>
      <c r="EV44" s="119"/>
    </row>
    <row r="45" spans="1:152" ht="5.15" customHeight="1" x14ac:dyDescent="0.35">
      <c r="A45" s="115"/>
      <c r="B45" s="32"/>
      <c r="C45" s="46"/>
      <c r="D45" s="32"/>
      <c r="E45" s="32"/>
      <c r="F45" s="36"/>
      <c r="H45" s="29"/>
      <c r="I45" s="139"/>
      <c r="J45" s="139"/>
      <c r="K45" s="139"/>
      <c r="L45" s="139"/>
      <c r="M45" s="139"/>
      <c r="N45" s="139"/>
      <c r="O45" s="121"/>
      <c r="P45" s="140"/>
      <c r="Q45" s="141"/>
      <c r="R45" s="142"/>
      <c r="S45" s="139"/>
      <c r="T45" s="139"/>
      <c r="U45" s="139"/>
      <c r="V45" s="139"/>
      <c r="W45" s="139"/>
      <c r="X45" s="140"/>
      <c r="Y45" s="141"/>
      <c r="Z45" s="142"/>
      <c r="AA45" s="139"/>
      <c r="AB45" s="139"/>
      <c r="AC45" s="139"/>
      <c r="AD45" s="139"/>
      <c r="AE45" s="139"/>
      <c r="AF45" s="140"/>
      <c r="AG45" s="141"/>
      <c r="AH45" s="142"/>
      <c r="AI45" s="121"/>
      <c r="AJ45" s="139"/>
      <c r="AK45" s="121"/>
      <c r="AL45" s="139"/>
      <c r="AM45" s="121"/>
      <c r="AN45" s="140"/>
      <c r="AO45" s="141"/>
      <c r="AP45" s="142"/>
      <c r="AQ45" s="139"/>
      <c r="AR45" s="140"/>
      <c r="AS45" s="141"/>
      <c r="AT45" s="142"/>
      <c r="AU45" s="121"/>
      <c r="AV45" s="139"/>
      <c r="AW45" s="121"/>
      <c r="AX45" s="139"/>
      <c r="AY45" s="121"/>
      <c r="AZ45" s="139"/>
      <c r="BA45" s="121"/>
      <c r="BB45" s="36"/>
      <c r="BD45" s="29"/>
      <c r="BE45" s="143"/>
      <c r="BF45" s="143"/>
      <c r="BG45" s="143"/>
      <c r="BH45" s="143"/>
      <c r="BI45" s="143"/>
      <c r="BJ45" s="144"/>
      <c r="BK45" s="145"/>
      <c r="BL45" s="146"/>
      <c r="BM45" s="124"/>
      <c r="BN45" s="143"/>
      <c r="BO45" s="124"/>
      <c r="BP45" s="143"/>
      <c r="BQ45" s="124"/>
      <c r="BR45" s="36"/>
      <c r="BU45" s="92"/>
      <c r="BV45" s="92"/>
      <c r="BW45" s="92"/>
      <c r="BX45" s="92"/>
      <c r="BY45" s="92"/>
      <c r="BZ45" s="92"/>
      <c r="CA45" s="92"/>
      <c r="CB45" s="92"/>
      <c r="CC45" s="92"/>
      <c r="CG45" s="92"/>
      <c r="CH45" s="92"/>
      <c r="CI45" s="92"/>
      <c r="CJ45" s="92"/>
      <c r="CK45" s="92"/>
      <c r="CL45" s="92"/>
      <c r="CP45" s="32"/>
      <c r="CQ45" s="32"/>
      <c r="CR45" s="32"/>
      <c r="CS45" s="74"/>
      <c r="CT45" s="169"/>
      <c r="CU45" s="252"/>
      <c r="CV45" s="149"/>
      <c r="CW45" s="252"/>
      <c r="CX45" s="276"/>
      <c r="CY45" s="223">
        <f t="shared" si="12"/>
        <v>0</v>
      </c>
      <c r="CZ45" s="40"/>
      <c r="DA45" s="151"/>
      <c r="DB45" s="149"/>
      <c r="DC45" s="149"/>
      <c r="DD45" s="149"/>
      <c r="DE45" s="149"/>
      <c r="DF45" s="149"/>
      <c r="DG45" s="134"/>
      <c r="DH45" s="40"/>
      <c r="DI45" s="40"/>
      <c r="DJ45" s="40"/>
      <c r="DK45" s="40"/>
      <c r="DL45" s="40"/>
      <c r="DM45" s="74"/>
      <c r="DN45" s="152"/>
      <c r="DO45" s="152"/>
      <c r="DP45" s="152"/>
      <c r="DQ45" s="152"/>
      <c r="DR45" s="152"/>
      <c r="DS45" s="134"/>
      <c r="DT45" s="281" t="str">
        <f t="shared" si="4"/>
        <v/>
      </c>
      <c r="DU45" s="281" t="str">
        <f t="shared" si="24"/>
        <v/>
      </c>
      <c r="DW45" s="32"/>
      <c r="DX45" s="32"/>
      <c r="DZ45" s="29"/>
      <c r="EA45" s="139"/>
      <c r="EB45" s="139"/>
      <c r="EC45" s="139"/>
      <c r="ED45" s="139"/>
      <c r="EE45" s="139"/>
      <c r="EF45" s="36"/>
      <c r="EH45" s="29"/>
      <c r="EI45" s="143"/>
      <c r="EJ45" s="143"/>
      <c r="EK45" s="143"/>
      <c r="EL45" s="143"/>
      <c r="EM45" s="143"/>
      <c r="EN45" s="144"/>
      <c r="EO45" s="145"/>
      <c r="EP45" s="146"/>
      <c r="EQ45" s="163"/>
      <c r="ER45" s="144"/>
      <c r="ES45" s="145"/>
      <c r="ET45" s="146"/>
      <c r="EU45" s="253"/>
      <c r="EV45" s="36"/>
    </row>
    <row r="46" spans="1:152" s="92" customFormat="1" ht="14.65" customHeight="1" x14ac:dyDescent="0.35">
      <c r="A46" s="118"/>
      <c r="B46" s="46"/>
      <c r="C46" s="243" t="str">
        <f t="shared" si="21"/>
        <v/>
      </c>
      <c r="D46" s="46"/>
      <c r="E46" s="4"/>
      <c r="F46" s="119"/>
      <c r="H46" s="120"/>
      <c r="I46" s="15"/>
      <c r="J46" s="121"/>
      <c r="K46" s="15"/>
      <c r="L46" s="121"/>
      <c r="M46" s="15"/>
      <c r="N46" s="121"/>
      <c r="O46" s="209">
        <f t="shared" si="5"/>
        <v>0</v>
      </c>
      <c r="P46" s="122"/>
      <c r="Q46" s="40"/>
      <c r="R46" s="123"/>
      <c r="S46" s="15"/>
      <c r="T46" s="121"/>
      <c r="U46" s="15"/>
      <c r="V46" s="121"/>
      <c r="W46" s="15"/>
      <c r="X46" s="122"/>
      <c r="Y46" s="40"/>
      <c r="Z46" s="123"/>
      <c r="AA46" s="15"/>
      <c r="AB46" s="121"/>
      <c r="AC46" s="15"/>
      <c r="AD46" s="121"/>
      <c r="AE46" s="15"/>
      <c r="AF46" s="122"/>
      <c r="AG46" s="40"/>
      <c r="AH46" s="123"/>
      <c r="AI46" s="209">
        <f t="shared" si="6"/>
        <v>0</v>
      </c>
      <c r="AJ46" s="121"/>
      <c r="AK46" s="209">
        <f t="shared" si="7"/>
        <v>0</v>
      </c>
      <c r="AL46" s="121"/>
      <c r="AM46" s="209">
        <f>M46-W46+AE46</f>
        <v>0</v>
      </c>
      <c r="AN46" s="122"/>
      <c r="AO46" s="40"/>
      <c r="AP46" s="123"/>
      <c r="AQ46" s="15"/>
      <c r="AR46" s="122"/>
      <c r="AS46" s="40"/>
      <c r="AT46" s="123"/>
      <c r="AU46" s="209">
        <f t="shared" si="8"/>
        <v>0</v>
      </c>
      <c r="AV46" s="121"/>
      <c r="AW46" s="209">
        <f t="shared" si="20"/>
        <v>0</v>
      </c>
      <c r="AX46" s="121"/>
      <c r="AY46" s="209">
        <f t="shared" si="9"/>
        <v>0</v>
      </c>
      <c r="AZ46" s="121"/>
      <c r="BA46" s="209">
        <f>(SUM(AI46,AK46,AM46)-AQ46)</f>
        <v>0</v>
      </c>
      <c r="BB46" s="119"/>
      <c r="BD46" s="120"/>
      <c r="BE46" s="13">
        <v>0</v>
      </c>
      <c r="BF46" s="124"/>
      <c r="BG46" s="13">
        <v>0</v>
      </c>
      <c r="BH46" s="124"/>
      <c r="BI46" s="13">
        <v>0</v>
      </c>
      <c r="BJ46" s="125"/>
      <c r="BK46" s="126"/>
      <c r="BL46" s="127"/>
      <c r="BM46" s="210">
        <f>$BE46*$I46</f>
        <v>0</v>
      </c>
      <c r="BN46" s="124"/>
      <c r="BO46" s="210">
        <f>$BG46*$K46</f>
        <v>0</v>
      </c>
      <c r="BP46" s="124"/>
      <c r="BQ46" s="210">
        <f>$BI46*$M46</f>
        <v>0</v>
      </c>
      <c r="BR46" s="119"/>
      <c r="BU46" s="18"/>
      <c r="BV46" s="18"/>
      <c r="BW46" s="18"/>
      <c r="BX46" s="18"/>
      <c r="BY46" s="18"/>
      <c r="BZ46" s="18"/>
      <c r="CA46" s="18"/>
      <c r="CB46" s="18"/>
      <c r="CC46" s="18"/>
      <c r="CG46" s="18"/>
      <c r="CH46" s="18"/>
      <c r="CI46" s="18"/>
      <c r="CJ46" s="18"/>
      <c r="CK46" s="18"/>
      <c r="CL46" s="18"/>
      <c r="CP46" s="46"/>
      <c r="CQ46" s="46"/>
      <c r="CR46" s="46"/>
      <c r="CS46" s="130"/>
      <c r="CT46" s="209">
        <f t="shared" si="25"/>
        <v>0</v>
      </c>
      <c r="CU46" s="280">
        <f t="shared" si="25"/>
        <v>0</v>
      </c>
      <c r="CV46" s="209">
        <f t="shared" si="26"/>
        <v>0</v>
      </c>
      <c r="CW46" s="280">
        <f t="shared" si="26"/>
        <v>0</v>
      </c>
      <c r="CX46" s="209">
        <f t="shared" si="27"/>
        <v>0</v>
      </c>
      <c r="CY46" s="223">
        <f t="shared" si="12"/>
        <v>0</v>
      </c>
      <c r="CZ46" s="40"/>
      <c r="DA46" s="133"/>
      <c r="DB46" s="209">
        <f t="shared" si="13"/>
        <v>0</v>
      </c>
      <c r="DC46" s="131"/>
      <c r="DD46" s="209">
        <f t="shared" si="14"/>
        <v>0</v>
      </c>
      <c r="DE46" s="131"/>
      <c r="DF46" s="209">
        <f t="shared" si="15"/>
        <v>0</v>
      </c>
      <c r="DG46" s="134"/>
      <c r="DH46" s="216" t="str">
        <f t="shared" si="3"/>
        <v/>
      </c>
      <c r="DI46" s="216" t="e">
        <f t="shared" si="22"/>
        <v>#VALUE!</v>
      </c>
      <c r="DJ46" s="216">
        <f t="shared" si="23"/>
        <v>0</v>
      </c>
      <c r="DK46" s="40"/>
      <c r="DL46" s="40"/>
      <c r="DM46" s="130"/>
      <c r="DN46" s="217">
        <f t="shared" si="16"/>
        <v>0</v>
      </c>
      <c r="DO46" s="135"/>
      <c r="DP46" s="217">
        <f t="shared" si="17"/>
        <v>0</v>
      </c>
      <c r="DQ46" s="135"/>
      <c r="DR46" s="217">
        <f t="shared" si="18"/>
        <v>0</v>
      </c>
      <c r="DS46" s="134"/>
      <c r="DT46" s="281" t="str">
        <f t="shared" si="4"/>
        <v/>
      </c>
      <c r="DU46" s="281" t="str">
        <f t="shared" si="24"/>
        <v/>
      </c>
      <c r="DW46" s="46"/>
      <c r="DX46" s="46"/>
      <c r="DZ46" s="120"/>
      <c r="EA46" s="5"/>
      <c r="EB46" s="121"/>
      <c r="EC46" s="5"/>
      <c r="ED46" s="121"/>
      <c r="EE46" s="5"/>
      <c r="EF46" s="119"/>
      <c r="EH46" s="120"/>
      <c r="EI46" s="17">
        <v>0</v>
      </c>
      <c r="EJ46" s="137"/>
      <c r="EK46" s="17">
        <v>0</v>
      </c>
      <c r="EL46" s="137"/>
      <c r="EM46" s="17">
        <v>0</v>
      </c>
      <c r="EN46" s="125"/>
      <c r="EO46" s="126"/>
      <c r="EP46" s="127"/>
      <c r="EQ46" s="219">
        <f t="shared" si="19"/>
        <v>0</v>
      </c>
      <c r="ER46" s="125"/>
      <c r="ES46" s="126"/>
      <c r="ET46" s="127"/>
      <c r="EU46" s="220">
        <f>SUM($DN46:DR46)-SUM($BM46:$BQ46)+EQ46</f>
        <v>0</v>
      </c>
      <c r="EV46" s="119"/>
    </row>
    <row r="47" spans="1:152" ht="5.15" customHeight="1" x14ac:dyDescent="0.35">
      <c r="A47" s="115"/>
      <c r="B47" s="32"/>
      <c r="C47" s="46"/>
      <c r="D47" s="32"/>
      <c r="E47" s="32"/>
      <c r="F47" s="36"/>
      <c r="H47" s="29"/>
      <c r="I47" s="139"/>
      <c r="J47" s="139"/>
      <c r="K47" s="139"/>
      <c r="L47" s="139"/>
      <c r="M47" s="139"/>
      <c r="N47" s="139"/>
      <c r="O47" s="121"/>
      <c r="P47" s="140"/>
      <c r="Q47" s="141"/>
      <c r="R47" s="142"/>
      <c r="S47" s="139"/>
      <c r="T47" s="139"/>
      <c r="U47" s="139"/>
      <c r="V47" s="139"/>
      <c r="W47" s="139"/>
      <c r="X47" s="140"/>
      <c r="Y47" s="141"/>
      <c r="Z47" s="142"/>
      <c r="AA47" s="139"/>
      <c r="AB47" s="139"/>
      <c r="AC47" s="139"/>
      <c r="AD47" s="139"/>
      <c r="AE47" s="139"/>
      <c r="AF47" s="140"/>
      <c r="AG47" s="141"/>
      <c r="AH47" s="142"/>
      <c r="AI47" s="121"/>
      <c r="AJ47" s="139"/>
      <c r="AK47" s="121"/>
      <c r="AL47" s="139"/>
      <c r="AM47" s="121"/>
      <c r="AN47" s="140"/>
      <c r="AO47" s="141"/>
      <c r="AP47" s="142"/>
      <c r="AQ47" s="139"/>
      <c r="AR47" s="140"/>
      <c r="AS47" s="141"/>
      <c r="AT47" s="142"/>
      <c r="AU47" s="121"/>
      <c r="AV47" s="139"/>
      <c r="AW47" s="121"/>
      <c r="AX47" s="139"/>
      <c r="AY47" s="121"/>
      <c r="AZ47" s="139"/>
      <c r="BA47" s="121"/>
      <c r="BB47" s="36"/>
      <c r="BD47" s="29"/>
      <c r="BE47" s="143"/>
      <c r="BF47" s="143"/>
      <c r="BG47" s="143"/>
      <c r="BH47" s="143"/>
      <c r="BI47" s="143"/>
      <c r="BJ47" s="144"/>
      <c r="BK47" s="145"/>
      <c r="BL47" s="146"/>
      <c r="BM47" s="124"/>
      <c r="BN47" s="143"/>
      <c r="BO47" s="124"/>
      <c r="BP47" s="143"/>
      <c r="BQ47" s="124"/>
      <c r="BR47" s="36"/>
      <c r="BU47" s="92"/>
      <c r="BV47" s="92"/>
      <c r="BW47" s="92"/>
      <c r="BX47" s="92"/>
      <c r="BY47" s="92"/>
      <c r="BZ47" s="92"/>
      <c r="CA47" s="92"/>
      <c r="CB47" s="92"/>
      <c r="CC47" s="92"/>
      <c r="CG47" s="92"/>
      <c r="CH47" s="92"/>
      <c r="CI47" s="92"/>
      <c r="CJ47" s="92"/>
      <c r="CK47" s="92"/>
      <c r="CL47" s="92"/>
      <c r="CP47" s="32"/>
      <c r="CQ47" s="32"/>
      <c r="CR47" s="32"/>
      <c r="CS47" s="74"/>
      <c r="CT47" s="169"/>
      <c r="CU47" s="252"/>
      <c r="CV47" s="149"/>
      <c r="CW47" s="252"/>
      <c r="CX47" s="276"/>
      <c r="CY47" s="223">
        <f t="shared" si="12"/>
        <v>0</v>
      </c>
      <c r="CZ47" s="40"/>
      <c r="DA47" s="151"/>
      <c r="DB47" s="149"/>
      <c r="DC47" s="149"/>
      <c r="DD47" s="149"/>
      <c r="DE47" s="149"/>
      <c r="DF47" s="149"/>
      <c r="DG47" s="134"/>
      <c r="DH47" s="40"/>
      <c r="DI47" s="40"/>
      <c r="DJ47" s="40"/>
      <c r="DK47" s="40"/>
      <c r="DL47" s="40"/>
      <c r="DM47" s="74"/>
      <c r="DN47" s="152"/>
      <c r="DO47" s="152"/>
      <c r="DP47" s="152"/>
      <c r="DQ47" s="152"/>
      <c r="DR47" s="152"/>
      <c r="DS47" s="134"/>
      <c r="DT47" s="281" t="str">
        <f t="shared" si="4"/>
        <v/>
      </c>
      <c r="DU47" s="281" t="str">
        <f t="shared" si="24"/>
        <v/>
      </c>
      <c r="DW47" s="32"/>
      <c r="DX47" s="32"/>
      <c r="DZ47" s="29"/>
      <c r="EA47" s="139"/>
      <c r="EB47" s="139"/>
      <c r="EC47" s="139"/>
      <c r="ED47" s="139"/>
      <c r="EE47" s="139"/>
      <c r="EF47" s="36"/>
      <c r="EH47" s="29"/>
      <c r="EI47" s="143"/>
      <c r="EJ47" s="143"/>
      <c r="EK47" s="143"/>
      <c r="EL47" s="143"/>
      <c r="EM47" s="143"/>
      <c r="EN47" s="144"/>
      <c r="EO47" s="145"/>
      <c r="EP47" s="146"/>
      <c r="EQ47" s="163"/>
      <c r="ER47" s="144"/>
      <c r="ES47" s="145"/>
      <c r="ET47" s="146"/>
      <c r="EU47" s="253"/>
      <c r="EV47" s="36"/>
    </row>
    <row r="48" spans="1:152" s="92" customFormat="1" ht="15" customHeight="1" x14ac:dyDescent="0.35">
      <c r="A48" s="118"/>
      <c r="B48" s="46"/>
      <c r="C48" s="243" t="str">
        <f>IF(E48="","",C46+1)</f>
        <v/>
      </c>
      <c r="D48" s="46"/>
      <c r="E48" s="4"/>
      <c r="F48" s="119"/>
      <c r="H48" s="120"/>
      <c r="I48" s="15"/>
      <c r="J48" s="121"/>
      <c r="K48" s="15"/>
      <c r="L48" s="121"/>
      <c r="M48" s="15"/>
      <c r="N48" s="121"/>
      <c r="O48" s="209">
        <f t="shared" si="5"/>
        <v>0</v>
      </c>
      <c r="P48" s="122"/>
      <c r="Q48" s="40"/>
      <c r="R48" s="123"/>
      <c r="S48" s="15"/>
      <c r="T48" s="121"/>
      <c r="U48" s="15"/>
      <c r="V48" s="121"/>
      <c r="W48" s="15"/>
      <c r="X48" s="122"/>
      <c r="Y48" s="40"/>
      <c r="Z48" s="123"/>
      <c r="AA48" s="15"/>
      <c r="AB48" s="121"/>
      <c r="AC48" s="15"/>
      <c r="AD48" s="121"/>
      <c r="AE48" s="15"/>
      <c r="AF48" s="122"/>
      <c r="AG48" s="40"/>
      <c r="AH48" s="123"/>
      <c r="AI48" s="209">
        <f t="shared" si="6"/>
        <v>0</v>
      </c>
      <c r="AJ48" s="121"/>
      <c r="AK48" s="209">
        <f t="shared" si="7"/>
        <v>0</v>
      </c>
      <c r="AL48" s="121"/>
      <c r="AM48" s="209">
        <f>M48-W48+AE48</f>
        <v>0</v>
      </c>
      <c r="AN48" s="122"/>
      <c r="AO48" s="40"/>
      <c r="AP48" s="123"/>
      <c r="AQ48" s="15"/>
      <c r="AR48" s="122"/>
      <c r="AS48" s="40"/>
      <c r="AT48" s="123"/>
      <c r="AU48" s="209">
        <f t="shared" si="8"/>
        <v>0</v>
      </c>
      <c r="AV48" s="121"/>
      <c r="AW48" s="209">
        <f t="shared" si="20"/>
        <v>0</v>
      </c>
      <c r="AX48" s="121"/>
      <c r="AY48" s="209">
        <f t="shared" si="9"/>
        <v>0</v>
      </c>
      <c r="AZ48" s="121"/>
      <c r="BA48" s="209">
        <f>(SUM(AI48,AK48,AM48)-AQ48)</f>
        <v>0</v>
      </c>
      <c r="BB48" s="119"/>
      <c r="BD48" s="120"/>
      <c r="BE48" s="13">
        <v>0</v>
      </c>
      <c r="BF48" s="124"/>
      <c r="BG48" s="13">
        <v>0</v>
      </c>
      <c r="BH48" s="124"/>
      <c r="BI48" s="13">
        <v>0</v>
      </c>
      <c r="BJ48" s="125"/>
      <c r="BK48" s="126"/>
      <c r="BL48" s="127"/>
      <c r="BM48" s="210">
        <f>$BE48*$I48</f>
        <v>0</v>
      </c>
      <c r="BN48" s="124"/>
      <c r="BO48" s="210">
        <f>$BG48*$K48</f>
        <v>0</v>
      </c>
      <c r="BP48" s="124"/>
      <c r="BQ48" s="210">
        <f>$BI48*$M48</f>
        <v>0</v>
      </c>
      <c r="BR48" s="119"/>
      <c r="BU48" s="18"/>
      <c r="BV48" s="18"/>
      <c r="BW48" s="18"/>
      <c r="BX48" s="18"/>
      <c r="BY48" s="18"/>
      <c r="BZ48" s="18"/>
      <c r="CA48" s="18"/>
      <c r="CB48" s="18"/>
      <c r="CC48" s="18"/>
      <c r="CG48" s="18"/>
      <c r="CH48" s="18"/>
      <c r="CI48" s="18"/>
      <c r="CJ48" s="18"/>
      <c r="CK48" s="18"/>
      <c r="CL48" s="18"/>
      <c r="CP48" s="46"/>
      <c r="CQ48" s="46"/>
      <c r="CR48" s="46"/>
      <c r="CS48" s="130"/>
      <c r="CT48" s="209">
        <f t="shared" si="25"/>
        <v>0</v>
      </c>
      <c r="CU48" s="280">
        <f t="shared" si="25"/>
        <v>0</v>
      </c>
      <c r="CV48" s="209">
        <f t="shared" si="26"/>
        <v>0</v>
      </c>
      <c r="CW48" s="280">
        <f t="shared" si="26"/>
        <v>0</v>
      </c>
      <c r="CX48" s="209">
        <f t="shared" si="27"/>
        <v>0</v>
      </c>
      <c r="CY48" s="223">
        <f t="shared" si="12"/>
        <v>0</v>
      </c>
      <c r="CZ48" s="40"/>
      <c r="DA48" s="133"/>
      <c r="DB48" s="209">
        <f t="shared" si="13"/>
        <v>0</v>
      </c>
      <c r="DC48" s="131"/>
      <c r="DD48" s="209">
        <f t="shared" si="14"/>
        <v>0</v>
      </c>
      <c r="DE48" s="131"/>
      <c r="DF48" s="209">
        <f t="shared" si="15"/>
        <v>0</v>
      </c>
      <c r="DG48" s="134"/>
      <c r="DH48" s="216" t="str">
        <f t="shared" si="3"/>
        <v/>
      </c>
      <c r="DI48" s="216" t="e">
        <f t="shared" si="22"/>
        <v>#VALUE!</v>
      </c>
      <c r="DJ48" s="216">
        <f t="shared" si="23"/>
        <v>0</v>
      </c>
      <c r="DK48" s="40"/>
      <c r="DL48" s="40"/>
      <c r="DM48" s="130"/>
      <c r="DN48" s="217">
        <f t="shared" si="16"/>
        <v>0</v>
      </c>
      <c r="DO48" s="135"/>
      <c r="DP48" s="217">
        <f t="shared" si="17"/>
        <v>0</v>
      </c>
      <c r="DQ48" s="135"/>
      <c r="DR48" s="217">
        <f t="shared" si="18"/>
        <v>0</v>
      </c>
      <c r="DS48" s="134"/>
      <c r="DT48" s="281" t="str">
        <f t="shared" si="4"/>
        <v/>
      </c>
      <c r="DU48" s="281" t="str">
        <f t="shared" si="24"/>
        <v/>
      </c>
      <c r="DW48" s="46"/>
      <c r="DX48" s="46"/>
      <c r="DZ48" s="120"/>
      <c r="EA48" s="5"/>
      <c r="EB48" s="121"/>
      <c r="EC48" s="5"/>
      <c r="ED48" s="121"/>
      <c r="EE48" s="5"/>
      <c r="EF48" s="119"/>
      <c r="EH48" s="120"/>
      <c r="EI48" s="17">
        <v>0</v>
      </c>
      <c r="EJ48" s="137"/>
      <c r="EK48" s="17">
        <v>0</v>
      </c>
      <c r="EL48" s="137"/>
      <c r="EM48" s="17">
        <v>0</v>
      </c>
      <c r="EN48" s="125"/>
      <c r="EO48" s="126"/>
      <c r="EP48" s="127"/>
      <c r="EQ48" s="219">
        <f t="shared" si="19"/>
        <v>0</v>
      </c>
      <c r="ER48" s="125"/>
      <c r="ES48" s="126"/>
      <c r="ET48" s="127"/>
      <c r="EU48" s="220">
        <f>SUM($DN48:DR48)-SUM($BM48:$BQ48)+EQ48</f>
        <v>0</v>
      </c>
      <c r="EV48" s="119"/>
    </row>
    <row r="49" spans="1:152" ht="5.15" customHeight="1" x14ac:dyDescent="0.35">
      <c r="A49" s="115"/>
      <c r="B49" s="32"/>
      <c r="C49" s="46"/>
      <c r="D49" s="32"/>
      <c r="E49" s="32"/>
      <c r="F49" s="36"/>
      <c r="H49" s="29"/>
      <c r="I49" s="139"/>
      <c r="J49" s="139"/>
      <c r="K49" s="139"/>
      <c r="L49" s="139"/>
      <c r="M49" s="139"/>
      <c r="N49" s="139"/>
      <c r="O49" s="121"/>
      <c r="P49" s="140"/>
      <c r="Q49" s="141"/>
      <c r="R49" s="142"/>
      <c r="S49" s="139"/>
      <c r="T49" s="139"/>
      <c r="U49" s="139"/>
      <c r="V49" s="139"/>
      <c r="W49" s="139"/>
      <c r="X49" s="140"/>
      <c r="Y49" s="141"/>
      <c r="Z49" s="142"/>
      <c r="AA49" s="139"/>
      <c r="AB49" s="139"/>
      <c r="AC49" s="139"/>
      <c r="AD49" s="139"/>
      <c r="AE49" s="139"/>
      <c r="AF49" s="140"/>
      <c r="AG49" s="141"/>
      <c r="AH49" s="142"/>
      <c r="AI49" s="121"/>
      <c r="AJ49" s="139"/>
      <c r="AK49" s="121"/>
      <c r="AL49" s="139"/>
      <c r="AM49" s="121"/>
      <c r="AN49" s="140"/>
      <c r="AO49" s="141"/>
      <c r="AP49" s="142"/>
      <c r="AQ49" s="139"/>
      <c r="AR49" s="140"/>
      <c r="AS49" s="141"/>
      <c r="AT49" s="142"/>
      <c r="AU49" s="121"/>
      <c r="AV49" s="139"/>
      <c r="AW49" s="121"/>
      <c r="AX49" s="139"/>
      <c r="AY49" s="121"/>
      <c r="AZ49" s="139"/>
      <c r="BA49" s="121"/>
      <c r="BB49" s="36"/>
      <c r="BD49" s="29"/>
      <c r="BE49" s="143"/>
      <c r="BF49" s="143"/>
      <c r="BG49" s="143"/>
      <c r="BH49" s="143"/>
      <c r="BI49" s="143"/>
      <c r="BJ49" s="144"/>
      <c r="BK49" s="145"/>
      <c r="BL49" s="146"/>
      <c r="BM49" s="124"/>
      <c r="BN49" s="143"/>
      <c r="BO49" s="124"/>
      <c r="BP49" s="143"/>
      <c r="BQ49" s="124"/>
      <c r="BR49" s="36"/>
      <c r="BU49" s="92"/>
      <c r="BV49" s="92"/>
      <c r="BW49" s="92"/>
      <c r="BX49" s="92"/>
      <c r="BY49" s="92"/>
      <c r="BZ49" s="92"/>
      <c r="CA49" s="92"/>
      <c r="CB49" s="92"/>
      <c r="CC49" s="92"/>
      <c r="CG49" s="92"/>
      <c r="CH49" s="92"/>
      <c r="CI49" s="92"/>
      <c r="CJ49" s="92"/>
      <c r="CK49" s="92"/>
      <c r="CL49" s="92"/>
      <c r="CP49" s="32"/>
      <c r="CQ49" s="46"/>
      <c r="CR49" s="32"/>
      <c r="CS49" s="74"/>
      <c r="CT49" s="169"/>
      <c r="CU49" s="252"/>
      <c r="CV49" s="149"/>
      <c r="CW49" s="252"/>
      <c r="CX49" s="276"/>
      <c r="CY49" s="223">
        <f t="shared" si="12"/>
        <v>0</v>
      </c>
      <c r="CZ49" s="40"/>
      <c r="DA49" s="151"/>
      <c r="DB49" s="149"/>
      <c r="DC49" s="149"/>
      <c r="DD49" s="149"/>
      <c r="DE49" s="149"/>
      <c r="DF49" s="149"/>
      <c r="DG49" s="134"/>
      <c r="DH49" s="40"/>
      <c r="DI49" s="40"/>
      <c r="DJ49" s="40"/>
      <c r="DK49" s="40"/>
      <c r="DL49" s="40"/>
      <c r="DM49" s="74"/>
      <c r="DN49" s="152"/>
      <c r="DO49" s="152"/>
      <c r="DP49" s="152"/>
      <c r="DQ49" s="152"/>
      <c r="DR49" s="152"/>
      <c r="DS49" s="134"/>
      <c r="DT49" s="281" t="str">
        <f t="shared" si="4"/>
        <v/>
      </c>
      <c r="DU49" s="281" t="str">
        <f t="shared" si="24"/>
        <v/>
      </c>
      <c r="DW49" s="32"/>
      <c r="DX49" s="32"/>
      <c r="DZ49" s="29"/>
      <c r="EA49" s="139"/>
      <c r="EB49" s="139"/>
      <c r="EC49" s="139"/>
      <c r="ED49" s="139"/>
      <c r="EE49" s="139"/>
      <c r="EF49" s="36"/>
      <c r="EH49" s="29"/>
      <c r="EI49" s="143"/>
      <c r="EJ49" s="143"/>
      <c r="EK49" s="143"/>
      <c r="EL49" s="143"/>
      <c r="EM49" s="143"/>
      <c r="EN49" s="144"/>
      <c r="EO49" s="145"/>
      <c r="EP49" s="146"/>
      <c r="EQ49" s="163"/>
      <c r="ER49" s="144"/>
      <c r="ES49" s="145"/>
      <c r="ET49" s="146"/>
      <c r="EU49" s="253"/>
      <c r="EV49" s="36"/>
    </row>
    <row r="50" spans="1:152" s="92" customFormat="1" ht="14.65" customHeight="1" x14ac:dyDescent="0.35">
      <c r="A50" s="118"/>
      <c r="B50" s="46"/>
      <c r="C50" s="243" t="str">
        <f>IF(E50="","",C48+1)</f>
        <v/>
      </c>
      <c r="D50" s="46"/>
      <c r="E50" s="4"/>
      <c r="F50" s="119"/>
      <c r="H50" s="120"/>
      <c r="I50" s="15"/>
      <c r="J50" s="121"/>
      <c r="K50" s="15"/>
      <c r="L50" s="121"/>
      <c r="M50" s="15"/>
      <c r="N50" s="121"/>
      <c r="O50" s="209">
        <f t="shared" si="5"/>
        <v>0</v>
      </c>
      <c r="P50" s="122"/>
      <c r="Q50" s="40"/>
      <c r="R50" s="123"/>
      <c r="S50" s="15"/>
      <c r="T50" s="121"/>
      <c r="U50" s="15"/>
      <c r="V50" s="121"/>
      <c r="W50" s="15"/>
      <c r="X50" s="122"/>
      <c r="Y50" s="40"/>
      <c r="Z50" s="123"/>
      <c r="AA50" s="15"/>
      <c r="AB50" s="121"/>
      <c r="AC50" s="15"/>
      <c r="AD50" s="121"/>
      <c r="AE50" s="15"/>
      <c r="AF50" s="122"/>
      <c r="AG50" s="40"/>
      <c r="AH50" s="123"/>
      <c r="AI50" s="209">
        <f t="shared" si="6"/>
        <v>0</v>
      </c>
      <c r="AJ50" s="121"/>
      <c r="AK50" s="209">
        <f t="shared" si="7"/>
        <v>0</v>
      </c>
      <c r="AL50" s="121"/>
      <c r="AM50" s="209">
        <f>M50-W50+AE50</f>
        <v>0</v>
      </c>
      <c r="AN50" s="122"/>
      <c r="AO50" s="40"/>
      <c r="AP50" s="123"/>
      <c r="AQ50" s="15"/>
      <c r="AR50" s="122"/>
      <c r="AS50" s="40"/>
      <c r="AT50" s="123"/>
      <c r="AU50" s="209">
        <f t="shared" si="8"/>
        <v>0</v>
      </c>
      <c r="AV50" s="121"/>
      <c r="AW50" s="209">
        <f t="shared" si="20"/>
        <v>0</v>
      </c>
      <c r="AX50" s="121"/>
      <c r="AY50" s="209">
        <f t="shared" si="9"/>
        <v>0</v>
      </c>
      <c r="AZ50" s="121"/>
      <c r="BA50" s="209">
        <f>(SUM(AI50,AK50,AM50)-AQ50)</f>
        <v>0</v>
      </c>
      <c r="BB50" s="119"/>
      <c r="BD50" s="120"/>
      <c r="BE50" s="13">
        <v>0</v>
      </c>
      <c r="BF50" s="124"/>
      <c r="BG50" s="13">
        <v>0</v>
      </c>
      <c r="BH50" s="124"/>
      <c r="BI50" s="13">
        <v>0</v>
      </c>
      <c r="BJ50" s="125"/>
      <c r="BK50" s="126"/>
      <c r="BL50" s="127"/>
      <c r="BM50" s="210">
        <f>$BE50*$I50</f>
        <v>0</v>
      </c>
      <c r="BN50" s="124"/>
      <c r="BO50" s="210">
        <f>$BG50*$K50</f>
        <v>0</v>
      </c>
      <c r="BP50" s="124"/>
      <c r="BQ50" s="210">
        <f>$BI50*$M50</f>
        <v>0</v>
      </c>
      <c r="BR50" s="119"/>
      <c r="BU50" s="18"/>
      <c r="BV50" s="18"/>
      <c r="BW50" s="18"/>
      <c r="BX50" s="18"/>
      <c r="BY50" s="18"/>
      <c r="BZ50" s="18"/>
      <c r="CA50" s="18"/>
      <c r="CB50" s="18"/>
      <c r="CC50" s="18"/>
      <c r="CG50" s="18"/>
      <c r="CH50" s="18"/>
      <c r="CI50" s="18"/>
      <c r="CJ50" s="18"/>
      <c r="CK50" s="18"/>
      <c r="CL50" s="18"/>
      <c r="CP50" s="46"/>
      <c r="CQ50" s="46"/>
      <c r="CR50" s="46"/>
      <c r="CS50" s="130"/>
      <c r="CT50" s="209">
        <f t="shared" si="25"/>
        <v>0</v>
      </c>
      <c r="CU50" s="280">
        <f t="shared" si="25"/>
        <v>0</v>
      </c>
      <c r="CV50" s="209">
        <f t="shared" si="26"/>
        <v>0</v>
      </c>
      <c r="CW50" s="280">
        <f t="shared" si="26"/>
        <v>0</v>
      </c>
      <c r="CX50" s="209">
        <f t="shared" si="27"/>
        <v>0</v>
      </c>
      <c r="CY50" s="223">
        <f t="shared" si="12"/>
        <v>0</v>
      </c>
      <c r="CZ50" s="40"/>
      <c r="DA50" s="133"/>
      <c r="DB50" s="209">
        <f t="shared" si="13"/>
        <v>0</v>
      </c>
      <c r="DC50" s="131"/>
      <c r="DD50" s="209">
        <f t="shared" si="14"/>
        <v>0</v>
      </c>
      <c r="DE50" s="131"/>
      <c r="DF50" s="209">
        <f t="shared" si="15"/>
        <v>0</v>
      </c>
      <c r="DG50" s="134"/>
      <c r="DH50" s="216" t="str">
        <f t="shared" ref="DH50:DH80" si="28">IF(O50&gt;0, (DF50+DD50+DB50),"")</f>
        <v/>
      </c>
      <c r="DI50" s="216" t="e">
        <f t="shared" si="22"/>
        <v>#VALUE!</v>
      </c>
      <c r="DJ50" s="216">
        <f t="shared" si="23"/>
        <v>0</v>
      </c>
      <c r="DK50" s="40"/>
      <c r="DL50" s="40"/>
      <c r="DM50" s="130"/>
      <c r="DN50" s="217">
        <f t="shared" si="16"/>
        <v>0</v>
      </c>
      <c r="DO50" s="135"/>
      <c r="DP50" s="217">
        <f t="shared" si="17"/>
        <v>0</v>
      </c>
      <c r="DQ50" s="135"/>
      <c r="DR50" s="217">
        <f t="shared" si="18"/>
        <v>0</v>
      </c>
      <c r="DS50" s="134"/>
      <c r="DT50" s="281" t="str">
        <f t="shared" si="4"/>
        <v/>
      </c>
      <c r="DU50" s="281" t="str">
        <f t="shared" si="24"/>
        <v/>
      </c>
      <c r="DW50" s="46"/>
      <c r="DX50" s="46"/>
      <c r="DZ50" s="120"/>
      <c r="EA50" s="5"/>
      <c r="EB50" s="121"/>
      <c r="EC50" s="5"/>
      <c r="ED50" s="121"/>
      <c r="EE50" s="5"/>
      <c r="EF50" s="119"/>
      <c r="EH50" s="120"/>
      <c r="EI50" s="17">
        <v>0</v>
      </c>
      <c r="EJ50" s="137"/>
      <c r="EK50" s="17">
        <v>0</v>
      </c>
      <c r="EL50" s="137"/>
      <c r="EM50" s="17">
        <v>0</v>
      </c>
      <c r="EN50" s="125"/>
      <c r="EO50" s="126"/>
      <c r="EP50" s="127"/>
      <c r="EQ50" s="219">
        <f t="shared" si="19"/>
        <v>0</v>
      </c>
      <c r="ER50" s="125"/>
      <c r="ES50" s="126"/>
      <c r="ET50" s="127"/>
      <c r="EU50" s="220">
        <f>SUM($DN50:DR50)-SUM($BM50:$BQ50)+EQ50</f>
        <v>0</v>
      </c>
      <c r="EV50" s="119"/>
    </row>
    <row r="51" spans="1:152" ht="5.15" customHeight="1" x14ac:dyDescent="0.35">
      <c r="A51" s="115"/>
      <c r="B51" s="32"/>
      <c r="C51" s="46"/>
      <c r="D51" s="32"/>
      <c r="E51" s="32"/>
      <c r="F51" s="36"/>
      <c r="H51" s="29"/>
      <c r="I51" s="139"/>
      <c r="J51" s="139"/>
      <c r="K51" s="139"/>
      <c r="L51" s="139"/>
      <c r="M51" s="139"/>
      <c r="N51" s="139"/>
      <c r="O51" s="121"/>
      <c r="P51" s="140"/>
      <c r="Q51" s="141"/>
      <c r="R51" s="142"/>
      <c r="S51" s="139"/>
      <c r="T51" s="139"/>
      <c r="U51" s="139"/>
      <c r="V51" s="139"/>
      <c r="W51" s="139"/>
      <c r="X51" s="140"/>
      <c r="Y51" s="141"/>
      <c r="Z51" s="142"/>
      <c r="AA51" s="139"/>
      <c r="AB51" s="139"/>
      <c r="AC51" s="139"/>
      <c r="AD51" s="139"/>
      <c r="AE51" s="139"/>
      <c r="AF51" s="140"/>
      <c r="AG51" s="141"/>
      <c r="AH51" s="142"/>
      <c r="AI51" s="121"/>
      <c r="AJ51" s="139"/>
      <c r="AK51" s="121"/>
      <c r="AL51" s="139"/>
      <c r="AM51" s="121"/>
      <c r="AN51" s="140"/>
      <c r="AO51" s="141"/>
      <c r="AP51" s="142"/>
      <c r="AQ51" s="139"/>
      <c r="AR51" s="140"/>
      <c r="AS51" s="141"/>
      <c r="AT51" s="142"/>
      <c r="AU51" s="121"/>
      <c r="AV51" s="139"/>
      <c r="AW51" s="121"/>
      <c r="AX51" s="139"/>
      <c r="AY51" s="121"/>
      <c r="AZ51" s="139"/>
      <c r="BA51" s="121"/>
      <c r="BB51" s="36"/>
      <c r="BD51" s="29"/>
      <c r="BE51" s="143"/>
      <c r="BF51" s="143"/>
      <c r="BG51" s="143"/>
      <c r="BH51" s="143"/>
      <c r="BI51" s="143"/>
      <c r="BJ51" s="144"/>
      <c r="BK51" s="145"/>
      <c r="BL51" s="146"/>
      <c r="BM51" s="124"/>
      <c r="BN51" s="143"/>
      <c r="BO51" s="124"/>
      <c r="BP51" s="143"/>
      <c r="BQ51" s="124"/>
      <c r="BR51" s="36"/>
      <c r="BU51" s="92"/>
      <c r="BV51" s="92"/>
      <c r="BW51" s="92"/>
      <c r="BX51" s="92"/>
      <c r="BY51" s="92"/>
      <c r="BZ51" s="92"/>
      <c r="CA51" s="92"/>
      <c r="CB51" s="92"/>
      <c r="CC51" s="92"/>
      <c r="CG51" s="92"/>
      <c r="CH51" s="92"/>
      <c r="CI51" s="92"/>
      <c r="CJ51" s="92"/>
      <c r="CK51" s="92"/>
      <c r="CL51" s="92"/>
      <c r="CP51" s="32"/>
      <c r="CQ51" s="32"/>
      <c r="CR51" s="32"/>
      <c r="CS51" s="74"/>
      <c r="CT51" s="169"/>
      <c r="CU51" s="252"/>
      <c r="CV51" s="149"/>
      <c r="CW51" s="252"/>
      <c r="CX51" s="276"/>
      <c r="CY51" s="223">
        <f t="shared" si="12"/>
        <v>0</v>
      </c>
      <c r="CZ51" s="40"/>
      <c r="DA51" s="151"/>
      <c r="DB51" s="149"/>
      <c r="DC51" s="149"/>
      <c r="DD51" s="149"/>
      <c r="DE51" s="149"/>
      <c r="DF51" s="149"/>
      <c r="DG51" s="134"/>
      <c r="DH51" s="40"/>
      <c r="DI51" s="40"/>
      <c r="DJ51" s="40"/>
      <c r="DK51" s="40"/>
      <c r="DL51" s="40"/>
      <c r="DM51" s="74"/>
      <c r="DN51" s="152"/>
      <c r="DO51" s="152"/>
      <c r="DP51" s="152"/>
      <c r="DQ51" s="152"/>
      <c r="DR51" s="152"/>
      <c r="DS51" s="134"/>
      <c r="DT51" s="281" t="str">
        <f t="shared" si="4"/>
        <v/>
      </c>
      <c r="DU51" s="281" t="str">
        <f t="shared" si="24"/>
        <v/>
      </c>
      <c r="DW51" s="32"/>
      <c r="DX51" s="32"/>
      <c r="DZ51" s="29"/>
      <c r="EA51" s="139"/>
      <c r="EB51" s="139"/>
      <c r="EC51" s="139"/>
      <c r="ED51" s="139"/>
      <c r="EE51" s="139"/>
      <c r="EF51" s="36"/>
      <c r="EH51" s="29"/>
      <c r="EI51" s="143"/>
      <c r="EJ51" s="143"/>
      <c r="EK51" s="143"/>
      <c r="EL51" s="143"/>
      <c r="EM51" s="143"/>
      <c r="EN51" s="144"/>
      <c r="EO51" s="145"/>
      <c r="EP51" s="146"/>
      <c r="EQ51" s="163"/>
      <c r="ER51" s="144"/>
      <c r="ES51" s="145"/>
      <c r="ET51" s="146"/>
      <c r="EU51" s="253"/>
      <c r="EV51" s="36"/>
    </row>
    <row r="52" spans="1:152" s="92" customFormat="1" ht="15" customHeight="1" x14ac:dyDescent="0.35">
      <c r="A52" s="118"/>
      <c r="B52" s="46"/>
      <c r="C52" s="243" t="str">
        <f>IF(E52="","",C50+1)</f>
        <v/>
      </c>
      <c r="D52" s="46"/>
      <c r="E52" s="4"/>
      <c r="F52" s="119"/>
      <c r="H52" s="120"/>
      <c r="I52" s="15"/>
      <c r="J52" s="121"/>
      <c r="K52" s="15"/>
      <c r="L52" s="121"/>
      <c r="M52" s="15"/>
      <c r="N52" s="121"/>
      <c r="O52" s="209">
        <f t="shared" si="5"/>
        <v>0</v>
      </c>
      <c r="P52" s="122"/>
      <c r="Q52" s="40"/>
      <c r="R52" s="123"/>
      <c r="S52" s="15"/>
      <c r="T52" s="121"/>
      <c r="U52" s="15"/>
      <c r="V52" s="121"/>
      <c r="W52" s="15"/>
      <c r="X52" s="122"/>
      <c r="Y52" s="40"/>
      <c r="Z52" s="123"/>
      <c r="AA52" s="15"/>
      <c r="AB52" s="121"/>
      <c r="AC52" s="15"/>
      <c r="AD52" s="121"/>
      <c r="AE52" s="15"/>
      <c r="AF52" s="122"/>
      <c r="AG52" s="40"/>
      <c r="AH52" s="123"/>
      <c r="AI52" s="209">
        <f t="shared" si="6"/>
        <v>0</v>
      </c>
      <c r="AJ52" s="121"/>
      <c r="AK52" s="209">
        <f t="shared" si="7"/>
        <v>0</v>
      </c>
      <c r="AL52" s="121"/>
      <c r="AM52" s="209">
        <f>M52-W52+AE52</f>
        <v>0</v>
      </c>
      <c r="AN52" s="122"/>
      <c r="AO52" s="40"/>
      <c r="AP52" s="123"/>
      <c r="AQ52" s="15"/>
      <c r="AR52" s="122"/>
      <c r="AS52" s="40"/>
      <c r="AT52" s="123"/>
      <c r="AU52" s="209">
        <f t="shared" si="8"/>
        <v>0</v>
      </c>
      <c r="AV52" s="121"/>
      <c r="AW52" s="209">
        <f t="shared" si="20"/>
        <v>0</v>
      </c>
      <c r="AX52" s="121"/>
      <c r="AY52" s="209">
        <f t="shared" si="9"/>
        <v>0</v>
      </c>
      <c r="AZ52" s="121"/>
      <c r="BA52" s="209">
        <f>(SUM(AI52,AK52,AM52)-AQ52)</f>
        <v>0</v>
      </c>
      <c r="BB52" s="119"/>
      <c r="BD52" s="120"/>
      <c r="BE52" s="13">
        <v>0</v>
      </c>
      <c r="BF52" s="124"/>
      <c r="BG52" s="13">
        <v>0</v>
      </c>
      <c r="BH52" s="124"/>
      <c r="BI52" s="13">
        <v>0</v>
      </c>
      <c r="BJ52" s="125"/>
      <c r="BK52" s="126"/>
      <c r="BL52" s="127"/>
      <c r="BM52" s="210">
        <f>$BE52*$I52</f>
        <v>0</v>
      </c>
      <c r="BN52" s="124"/>
      <c r="BO52" s="210">
        <f>$BG52*$K52</f>
        <v>0</v>
      </c>
      <c r="BP52" s="124"/>
      <c r="BQ52" s="210">
        <f>$BI52*$M52</f>
        <v>0</v>
      </c>
      <c r="BR52" s="119"/>
      <c r="BU52" s="18"/>
      <c r="BV52" s="18"/>
      <c r="BW52" s="18"/>
      <c r="BX52" s="18"/>
      <c r="BY52" s="18"/>
      <c r="BZ52" s="18"/>
      <c r="CA52" s="18"/>
      <c r="CB52" s="18"/>
      <c r="CC52" s="18"/>
      <c r="CG52" s="18"/>
      <c r="CH52" s="18"/>
      <c r="CI52" s="18"/>
      <c r="CJ52" s="18"/>
      <c r="CK52" s="18"/>
      <c r="CL52" s="18"/>
      <c r="CP52" s="46"/>
      <c r="CQ52" s="46"/>
      <c r="CR52" s="46"/>
      <c r="CS52" s="130"/>
      <c r="CT52" s="209">
        <f t="shared" si="25"/>
        <v>0</v>
      </c>
      <c r="CU52" s="280">
        <f t="shared" si="25"/>
        <v>0</v>
      </c>
      <c r="CV52" s="209">
        <f t="shared" si="26"/>
        <v>0</v>
      </c>
      <c r="CW52" s="280">
        <f t="shared" si="26"/>
        <v>0</v>
      </c>
      <c r="CX52" s="209">
        <f t="shared" si="27"/>
        <v>0</v>
      </c>
      <c r="CY52" s="223">
        <f t="shared" si="12"/>
        <v>0</v>
      </c>
      <c r="CZ52" s="40"/>
      <c r="DA52" s="133"/>
      <c r="DB52" s="209">
        <f t="shared" si="13"/>
        <v>0</v>
      </c>
      <c r="DC52" s="131"/>
      <c r="DD52" s="209">
        <f t="shared" si="14"/>
        <v>0</v>
      </c>
      <c r="DE52" s="131"/>
      <c r="DF52" s="209">
        <f t="shared" si="15"/>
        <v>0</v>
      </c>
      <c r="DG52" s="134"/>
      <c r="DH52" s="216" t="str">
        <f t="shared" si="28"/>
        <v/>
      </c>
      <c r="DI52" s="216" t="e">
        <f t="shared" si="22"/>
        <v>#VALUE!</v>
      </c>
      <c r="DJ52" s="216">
        <f t="shared" si="23"/>
        <v>0</v>
      </c>
      <c r="DK52" s="40"/>
      <c r="DL52" s="40"/>
      <c r="DM52" s="130"/>
      <c r="DN52" s="217">
        <f t="shared" si="16"/>
        <v>0</v>
      </c>
      <c r="DO52" s="135"/>
      <c r="DP52" s="217">
        <f t="shared" si="17"/>
        <v>0</v>
      </c>
      <c r="DQ52" s="135"/>
      <c r="DR52" s="217">
        <f t="shared" si="18"/>
        <v>0</v>
      </c>
      <c r="DS52" s="134"/>
      <c r="DT52" s="281" t="str">
        <f t="shared" si="4"/>
        <v/>
      </c>
      <c r="DU52" s="281" t="str">
        <f t="shared" si="24"/>
        <v/>
      </c>
      <c r="DW52" s="46"/>
      <c r="DX52" s="46"/>
      <c r="DZ52" s="120"/>
      <c r="EA52" s="5"/>
      <c r="EB52" s="121"/>
      <c r="EC52" s="5"/>
      <c r="ED52" s="121"/>
      <c r="EE52" s="5"/>
      <c r="EF52" s="119"/>
      <c r="EH52" s="120"/>
      <c r="EI52" s="17">
        <v>0</v>
      </c>
      <c r="EJ52" s="137"/>
      <c r="EK52" s="17">
        <v>0</v>
      </c>
      <c r="EL52" s="137"/>
      <c r="EM52" s="17">
        <v>0</v>
      </c>
      <c r="EN52" s="125"/>
      <c r="EO52" s="126"/>
      <c r="EP52" s="127"/>
      <c r="EQ52" s="219">
        <f t="shared" si="19"/>
        <v>0</v>
      </c>
      <c r="ER52" s="125"/>
      <c r="ES52" s="126"/>
      <c r="ET52" s="127"/>
      <c r="EU52" s="220">
        <f>SUM($DN52:DR52)-SUM($BM52:$BQ52)+EQ52</f>
        <v>0</v>
      </c>
      <c r="EV52" s="119"/>
    </row>
    <row r="53" spans="1:152" ht="5.15" customHeight="1" x14ac:dyDescent="0.35">
      <c r="A53" s="115"/>
      <c r="B53" s="32"/>
      <c r="C53" s="46"/>
      <c r="D53" s="32"/>
      <c r="E53" s="32"/>
      <c r="F53" s="36"/>
      <c r="H53" s="29"/>
      <c r="I53" s="139"/>
      <c r="J53" s="139"/>
      <c r="K53" s="139"/>
      <c r="L53" s="139"/>
      <c r="M53" s="139"/>
      <c r="N53" s="139"/>
      <c r="O53" s="121"/>
      <c r="P53" s="140"/>
      <c r="Q53" s="141"/>
      <c r="R53" s="142"/>
      <c r="S53" s="139"/>
      <c r="T53" s="139"/>
      <c r="U53" s="139"/>
      <c r="V53" s="139"/>
      <c r="W53" s="139"/>
      <c r="X53" s="140"/>
      <c r="Y53" s="141"/>
      <c r="Z53" s="142"/>
      <c r="AA53" s="139"/>
      <c r="AB53" s="139"/>
      <c r="AC53" s="139"/>
      <c r="AD53" s="139"/>
      <c r="AE53" s="139"/>
      <c r="AF53" s="140"/>
      <c r="AG53" s="141"/>
      <c r="AH53" s="142"/>
      <c r="AI53" s="121"/>
      <c r="AJ53" s="139"/>
      <c r="AK53" s="121"/>
      <c r="AL53" s="139"/>
      <c r="AM53" s="121"/>
      <c r="AN53" s="140"/>
      <c r="AO53" s="141"/>
      <c r="AP53" s="142"/>
      <c r="AQ53" s="139"/>
      <c r="AR53" s="140"/>
      <c r="AS53" s="141"/>
      <c r="AT53" s="142"/>
      <c r="AU53" s="121"/>
      <c r="AV53" s="139"/>
      <c r="AW53" s="121"/>
      <c r="AX53" s="139"/>
      <c r="AY53" s="121"/>
      <c r="AZ53" s="139"/>
      <c r="BA53" s="121"/>
      <c r="BB53" s="36"/>
      <c r="BD53" s="29"/>
      <c r="BE53" s="143"/>
      <c r="BF53" s="143"/>
      <c r="BG53" s="143"/>
      <c r="BH53" s="143"/>
      <c r="BI53" s="143"/>
      <c r="BJ53" s="144"/>
      <c r="BK53" s="145"/>
      <c r="BL53" s="146"/>
      <c r="BM53" s="124"/>
      <c r="BN53" s="143"/>
      <c r="BO53" s="124"/>
      <c r="BP53" s="143"/>
      <c r="BQ53" s="124"/>
      <c r="BR53" s="36"/>
      <c r="BU53" s="92"/>
      <c r="BV53" s="92"/>
      <c r="BW53" s="92"/>
      <c r="BX53" s="92"/>
      <c r="BY53" s="92"/>
      <c r="BZ53" s="92"/>
      <c r="CA53" s="92"/>
      <c r="CB53" s="92"/>
      <c r="CC53" s="92"/>
      <c r="CG53" s="92"/>
      <c r="CH53" s="92"/>
      <c r="CI53" s="92"/>
      <c r="CJ53" s="92"/>
      <c r="CK53" s="92"/>
      <c r="CL53" s="92"/>
      <c r="CP53" s="32"/>
      <c r="CQ53" s="32"/>
      <c r="CR53" s="32"/>
      <c r="CS53" s="74"/>
      <c r="CT53" s="169"/>
      <c r="CU53" s="252"/>
      <c r="CV53" s="149"/>
      <c r="CW53" s="252"/>
      <c r="CX53" s="276"/>
      <c r="CY53" s="223">
        <f t="shared" si="12"/>
        <v>0</v>
      </c>
      <c r="CZ53" s="40"/>
      <c r="DA53" s="151"/>
      <c r="DB53" s="149"/>
      <c r="DC53" s="149"/>
      <c r="DD53" s="149"/>
      <c r="DE53" s="149"/>
      <c r="DF53" s="149"/>
      <c r="DG53" s="134"/>
      <c r="DH53" s="40"/>
      <c r="DI53" s="40"/>
      <c r="DJ53" s="40"/>
      <c r="DK53" s="40"/>
      <c r="DL53" s="40"/>
      <c r="DM53" s="74"/>
      <c r="DN53" s="152"/>
      <c r="DO53" s="152"/>
      <c r="DP53" s="152"/>
      <c r="DQ53" s="152"/>
      <c r="DR53" s="152"/>
      <c r="DS53" s="134"/>
      <c r="DT53" s="281" t="str">
        <f t="shared" si="4"/>
        <v/>
      </c>
      <c r="DU53" s="281" t="str">
        <f t="shared" si="24"/>
        <v/>
      </c>
      <c r="DW53" s="32"/>
      <c r="DX53" s="32"/>
      <c r="DZ53" s="29"/>
      <c r="EA53" s="139"/>
      <c r="EB53" s="139"/>
      <c r="EC53" s="139"/>
      <c r="ED53" s="139"/>
      <c r="EE53" s="139"/>
      <c r="EF53" s="36"/>
      <c r="EH53" s="29"/>
      <c r="EI53" s="143"/>
      <c r="EJ53" s="143"/>
      <c r="EK53" s="143"/>
      <c r="EL53" s="143"/>
      <c r="EM53" s="143"/>
      <c r="EN53" s="144"/>
      <c r="EO53" s="145"/>
      <c r="EP53" s="146"/>
      <c r="EQ53" s="163"/>
      <c r="ER53" s="144"/>
      <c r="ES53" s="145"/>
      <c r="ET53" s="146"/>
      <c r="EU53" s="253"/>
      <c r="EV53" s="36"/>
    </row>
    <row r="54" spans="1:152" s="92" customFormat="1" ht="15.75" customHeight="1" x14ac:dyDescent="0.35">
      <c r="A54" s="118"/>
      <c r="B54" s="46"/>
      <c r="C54" s="243" t="str">
        <f>IF(E54="","",C52+1)</f>
        <v/>
      </c>
      <c r="D54" s="46"/>
      <c r="E54" s="4"/>
      <c r="F54" s="119"/>
      <c r="H54" s="120"/>
      <c r="I54" s="15"/>
      <c r="J54" s="121"/>
      <c r="K54" s="15"/>
      <c r="L54" s="121"/>
      <c r="M54" s="15"/>
      <c r="N54" s="121"/>
      <c r="O54" s="209">
        <f t="shared" si="5"/>
        <v>0</v>
      </c>
      <c r="P54" s="122"/>
      <c r="Q54" s="40"/>
      <c r="R54" s="123"/>
      <c r="S54" s="15"/>
      <c r="T54" s="121"/>
      <c r="U54" s="15"/>
      <c r="V54" s="121"/>
      <c r="W54" s="15"/>
      <c r="X54" s="122"/>
      <c r="Y54" s="40"/>
      <c r="Z54" s="123"/>
      <c r="AA54" s="15"/>
      <c r="AB54" s="121"/>
      <c r="AC54" s="15"/>
      <c r="AD54" s="121"/>
      <c r="AE54" s="15"/>
      <c r="AF54" s="122"/>
      <c r="AG54" s="40"/>
      <c r="AH54" s="123"/>
      <c r="AI54" s="209">
        <f t="shared" si="6"/>
        <v>0</v>
      </c>
      <c r="AJ54" s="121"/>
      <c r="AK54" s="209">
        <f t="shared" si="7"/>
        <v>0</v>
      </c>
      <c r="AL54" s="121"/>
      <c r="AM54" s="209">
        <f>M54-W54+AE54</f>
        <v>0</v>
      </c>
      <c r="AN54" s="122"/>
      <c r="AO54" s="40"/>
      <c r="AP54" s="123"/>
      <c r="AQ54" s="15"/>
      <c r="AR54" s="122"/>
      <c r="AS54" s="40"/>
      <c r="AT54" s="123"/>
      <c r="AU54" s="209">
        <f t="shared" si="8"/>
        <v>0</v>
      </c>
      <c r="AV54" s="121"/>
      <c r="AW54" s="209">
        <f t="shared" si="20"/>
        <v>0</v>
      </c>
      <c r="AX54" s="121"/>
      <c r="AY54" s="209">
        <f t="shared" si="9"/>
        <v>0</v>
      </c>
      <c r="AZ54" s="121"/>
      <c r="BA54" s="209">
        <f>(SUM(AI54,AK54,AM54)-AQ54)</f>
        <v>0</v>
      </c>
      <c r="BB54" s="119"/>
      <c r="BD54" s="120"/>
      <c r="BE54" s="13">
        <v>0</v>
      </c>
      <c r="BF54" s="124"/>
      <c r="BG54" s="13">
        <v>0</v>
      </c>
      <c r="BH54" s="124"/>
      <c r="BI54" s="13">
        <v>0</v>
      </c>
      <c r="BJ54" s="125"/>
      <c r="BK54" s="126"/>
      <c r="BL54" s="127"/>
      <c r="BM54" s="210">
        <f>$BE54*$I54</f>
        <v>0</v>
      </c>
      <c r="BN54" s="124"/>
      <c r="BO54" s="210">
        <f>$BG54*$K54</f>
        <v>0</v>
      </c>
      <c r="BP54" s="124"/>
      <c r="BQ54" s="210">
        <f>$BI54*$M54</f>
        <v>0</v>
      </c>
      <c r="BR54" s="119"/>
      <c r="BU54" s="18"/>
      <c r="BV54" s="18"/>
      <c r="BW54" s="18"/>
      <c r="BX54" s="18"/>
      <c r="BY54" s="18"/>
      <c r="BZ54" s="18"/>
      <c r="CA54" s="18"/>
      <c r="CB54" s="18"/>
      <c r="CC54" s="18"/>
      <c r="CG54" s="18"/>
      <c r="CH54" s="18"/>
      <c r="CI54" s="18"/>
      <c r="CJ54" s="18"/>
      <c r="CK54" s="18"/>
      <c r="CL54" s="18"/>
      <c r="CP54" s="596"/>
      <c r="CQ54" s="596"/>
      <c r="CR54" s="46"/>
      <c r="CS54" s="130"/>
      <c r="CT54" s="209">
        <f t="shared" si="25"/>
        <v>0</v>
      </c>
      <c r="CU54" s="280">
        <f t="shared" si="25"/>
        <v>0</v>
      </c>
      <c r="CV54" s="209">
        <f t="shared" si="26"/>
        <v>0</v>
      </c>
      <c r="CW54" s="280">
        <f t="shared" si="26"/>
        <v>0</v>
      </c>
      <c r="CX54" s="209">
        <f t="shared" si="27"/>
        <v>0</v>
      </c>
      <c r="CY54" s="223">
        <f t="shared" si="12"/>
        <v>0</v>
      </c>
      <c r="CZ54" s="40"/>
      <c r="DA54" s="133"/>
      <c r="DB54" s="209">
        <f t="shared" si="13"/>
        <v>0</v>
      </c>
      <c r="DC54" s="131"/>
      <c r="DD54" s="209">
        <f t="shared" si="14"/>
        <v>0</v>
      </c>
      <c r="DE54" s="131"/>
      <c r="DF54" s="209">
        <f t="shared" si="15"/>
        <v>0</v>
      </c>
      <c r="DG54" s="134"/>
      <c r="DH54" s="216" t="str">
        <f t="shared" si="28"/>
        <v/>
      </c>
      <c r="DI54" s="216" t="e">
        <f t="shared" ref="DI54:DI84" si="29">DH54-BA54</f>
        <v>#VALUE!</v>
      </c>
      <c r="DJ54" s="216">
        <f t="shared" ref="DJ54:DJ84" si="30">DB54-AU54</f>
        <v>0</v>
      </c>
      <c r="DK54" s="40"/>
      <c r="DL54" s="40"/>
      <c r="DM54" s="130"/>
      <c r="DN54" s="217">
        <f t="shared" si="16"/>
        <v>0</v>
      </c>
      <c r="DO54" s="135"/>
      <c r="DP54" s="217">
        <f t="shared" si="17"/>
        <v>0</v>
      </c>
      <c r="DQ54" s="135"/>
      <c r="DR54" s="217">
        <f t="shared" si="18"/>
        <v>0</v>
      </c>
      <c r="DS54" s="134"/>
      <c r="DT54" s="281" t="str">
        <f t="shared" si="4"/>
        <v/>
      </c>
      <c r="DU54" s="281" t="str">
        <f t="shared" si="24"/>
        <v/>
      </c>
      <c r="DW54" s="46"/>
      <c r="DX54" s="46"/>
      <c r="DZ54" s="120"/>
      <c r="EA54" s="5"/>
      <c r="EB54" s="121"/>
      <c r="EC54" s="5"/>
      <c r="ED54" s="121"/>
      <c r="EE54" s="5"/>
      <c r="EF54" s="119"/>
      <c r="EH54" s="120"/>
      <c r="EI54" s="17">
        <v>0</v>
      </c>
      <c r="EJ54" s="137"/>
      <c r="EK54" s="17">
        <v>0</v>
      </c>
      <c r="EL54" s="137"/>
      <c r="EM54" s="17">
        <v>0</v>
      </c>
      <c r="EN54" s="125"/>
      <c r="EO54" s="126"/>
      <c r="EP54" s="127"/>
      <c r="EQ54" s="219">
        <f t="shared" si="19"/>
        <v>0</v>
      </c>
      <c r="ER54" s="125"/>
      <c r="ES54" s="126"/>
      <c r="ET54" s="127"/>
      <c r="EU54" s="220">
        <f>SUM($DN54:DR54)-SUM($BM54:$BQ54)+EQ54</f>
        <v>0</v>
      </c>
      <c r="EV54" s="119"/>
    </row>
    <row r="55" spans="1:152" ht="5.15" customHeight="1" x14ac:dyDescent="0.35">
      <c r="A55" s="115"/>
      <c r="B55" s="32"/>
      <c r="C55" s="46"/>
      <c r="D55" s="32"/>
      <c r="E55" s="32"/>
      <c r="F55" s="36"/>
      <c r="H55" s="29"/>
      <c r="I55" s="139"/>
      <c r="J55" s="139"/>
      <c r="K55" s="139"/>
      <c r="L55" s="139"/>
      <c r="M55" s="139"/>
      <c r="N55" s="139"/>
      <c r="O55" s="121"/>
      <c r="P55" s="140"/>
      <c r="Q55" s="141"/>
      <c r="R55" s="142"/>
      <c r="S55" s="139"/>
      <c r="T55" s="139"/>
      <c r="U55" s="139"/>
      <c r="V55" s="139"/>
      <c r="W55" s="139"/>
      <c r="X55" s="140"/>
      <c r="Y55" s="141"/>
      <c r="Z55" s="142"/>
      <c r="AA55" s="139"/>
      <c r="AB55" s="139"/>
      <c r="AC55" s="139"/>
      <c r="AD55" s="139"/>
      <c r="AE55" s="139"/>
      <c r="AF55" s="140"/>
      <c r="AG55" s="141"/>
      <c r="AH55" s="142"/>
      <c r="AI55" s="121"/>
      <c r="AJ55" s="139"/>
      <c r="AK55" s="121"/>
      <c r="AL55" s="139"/>
      <c r="AM55" s="121"/>
      <c r="AN55" s="140"/>
      <c r="AO55" s="141"/>
      <c r="AP55" s="142"/>
      <c r="AQ55" s="139"/>
      <c r="AR55" s="140"/>
      <c r="AS55" s="141"/>
      <c r="AT55" s="142"/>
      <c r="AU55" s="121"/>
      <c r="AV55" s="139"/>
      <c r="AW55" s="121"/>
      <c r="AX55" s="139"/>
      <c r="AY55" s="121"/>
      <c r="AZ55" s="139"/>
      <c r="BA55" s="121"/>
      <c r="BB55" s="36"/>
      <c r="BD55" s="29"/>
      <c r="BE55" s="143"/>
      <c r="BF55" s="143"/>
      <c r="BG55" s="143"/>
      <c r="BH55" s="143"/>
      <c r="BI55" s="143"/>
      <c r="BJ55" s="144"/>
      <c r="BK55" s="145"/>
      <c r="BL55" s="146"/>
      <c r="BM55" s="124"/>
      <c r="BN55" s="143"/>
      <c r="BO55" s="124"/>
      <c r="BP55" s="143"/>
      <c r="BQ55" s="124"/>
      <c r="BR55" s="36"/>
      <c r="BU55" s="92"/>
      <c r="BV55" s="92"/>
      <c r="BW55" s="92"/>
      <c r="BX55" s="92"/>
      <c r="BY55" s="92"/>
      <c r="BZ55" s="92"/>
      <c r="CA55" s="92"/>
      <c r="CB55" s="92"/>
      <c r="CC55" s="92"/>
      <c r="CG55" s="92"/>
      <c r="CH55" s="92"/>
      <c r="CI55" s="92"/>
      <c r="CJ55" s="92"/>
      <c r="CK55" s="92"/>
      <c r="CL55" s="92"/>
      <c r="CP55" s="596"/>
      <c r="CQ55" s="596"/>
      <c r="CR55" s="32"/>
      <c r="CS55" s="74"/>
      <c r="CT55" s="169"/>
      <c r="CU55" s="252"/>
      <c r="CV55" s="149"/>
      <c r="CW55" s="252"/>
      <c r="CX55" s="276"/>
      <c r="CY55" s="223">
        <f t="shared" si="12"/>
        <v>0</v>
      </c>
      <c r="CZ55" s="40"/>
      <c r="DA55" s="151"/>
      <c r="DB55" s="149"/>
      <c r="DC55" s="149"/>
      <c r="DD55" s="149"/>
      <c r="DE55" s="149"/>
      <c r="DF55" s="149"/>
      <c r="DG55" s="134"/>
      <c r="DH55" s="40"/>
      <c r="DI55" s="40"/>
      <c r="DJ55" s="40"/>
      <c r="DK55" s="40"/>
      <c r="DL55" s="40"/>
      <c r="DM55" s="74"/>
      <c r="DN55" s="152"/>
      <c r="DO55" s="152"/>
      <c r="DP55" s="152"/>
      <c r="DQ55" s="152"/>
      <c r="DR55" s="152"/>
      <c r="DS55" s="134"/>
      <c r="DT55" s="281" t="str">
        <f t="shared" si="4"/>
        <v/>
      </c>
      <c r="DU55" s="281" t="str">
        <f t="shared" si="24"/>
        <v/>
      </c>
      <c r="DW55" s="32"/>
      <c r="DX55" s="32"/>
      <c r="DZ55" s="29"/>
      <c r="EA55" s="139"/>
      <c r="EB55" s="139"/>
      <c r="EC55" s="139"/>
      <c r="ED55" s="139"/>
      <c r="EE55" s="139"/>
      <c r="EF55" s="36"/>
      <c r="EH55" s="29"/>
      <c r="EI55" s="143"/>
      <c r="EJ55" s="143"/>
      <c r="EK55" s="143"/>
      <c r="EL55" s="143"/>
      <c r="EM55" s="143"/>
      <c r="EN55" s="144"/>
      <c r="EO55" s="145"/>
      <c r="EP55" s="146"/>
      <c r="EQ55" s="163"/>
      <c r="ER55" s="144"/>
      <c r="ES55" s="145"/>
      <c r="ET55" s="146"/>
      <c r="EU55" s="253"/>
      <c r="EV55" s="36"/>
    </row>
    <row r="56" spans="1:152" s="92" customFormat="1" ht="17.25" customHeight="1" x14ac:dyDescent="0.35">
      <c r="A56" s="118"/>
      <c r="B56" s="46"/>
      <c r="C56" s="243" t="str">
        <f>IF(E56="","",C54+1)</f>
        <v/>
      </c>
      <c r="D56" s="46"/>
      <c r="E56" s="4"/>
      <c r="F56" s="119"/>
      <c r="H56" s="120"/>
      <c r="I56" s="15"/>
      <c r="J56" s="121"/>
      <c r="K56" s="15"/>
      <c r="L56" s="121"/>
      <c r="M56" s="15"/>
      <c r="N56" s="121"/>
      <c r="O56" s="209">
        <f t="shared" si="5"/>
        <v>0</v>
      </c>
      <c r="P56" s="122"/>
      <c r="Q56" s="40"/>
      <c r="R56" s="123"/>
      <c r="S56" s="15"/>
      <c r="T56" s="121"/>
      <c r="U56" s="15"/>
      <c r="V56" s="121"/>
      <c r="W56" s="15"/>
      <c r="X56" s="122"/>
      <c r="Y56" s="40"/>
      <c r="Z56" s="123"/>
      <c r="AA56" s="15"/>
      <c r="AB56" s="121"/>
      <c r="AC56" s="15"/>
      <c r="AD56" s="121"/>
      <c r="AE56" s="15"/>
      <c r="AF56" s="122"/>
      <c r="AG56" s="40"/>
      <c r="AH56" s="123"/>
      <c r="AI56" s="209">
        <f t="shared" si="6"/>
        <v>0</v>
      </c>
      <c r="AJ56" s="121"/>
      <c r="AK56" s="209">
        <f t="shared" si="7"/>
        <v>0</v>
      </c>
      <c r="AL56" s="121"/>
      <c r="AM56" s="209">
        <f>M56-W56+AE56</f>
        <v>0</v>
      </c>
      <c r="AN56" s="122"/>
      <c r="AO56" s="40"/>
      <c r="AP56" s="123"/>
      <c r="AQ56" s="15"/>
      <c r="AR56" s="122"/>
      <c r="AS56" s="40"/>
      <c r="AT56" s="123"/>
      <c r="AU56" s="209">
        <f t="shared" si="8"/>
        <v>0</v>
      </c>
      <c r="AV56" s="121"/>
      <c r="AW56" s="209">
        <f t="shared" si="20"/>
        <v>0</v>
      </c>
      <c r="AX56" s="121"/>
      <c r="AY56" s="209">
        <f t="shared" si="9"/>
        <v>0</v>
      </c>
      <c r="AZ56" s="121"/>
      <c r="BA56" s="209">
        <f>(SUM(AI56,AK56,AM56)-AQ56)</f>
        <v>0</v>
      </c>
      <c r="BB56" s="119"/>
      <c r="BD56" s="120"/>
      <c r="BE56" s="13">
        <v>0</v>
      </c>
      <c r="BF56" s="124"/>
      <c r="BG56" s="13">
        <v>0</v>
      </c>
      <c r="BH56" s="124"/>
      <c r="BI56" s="13">
        <v>0</v>
      </c>
      <c r="BJ56" s="125"/>
      <c r="BK56" s="126"/>
      <c r="BL56" s="127"/>
      <c r="BM56" s="210">
        <f>$BE56*$I56</f>
        <v>0</v>
      </c>
      <c r="BN56" s="124"/>
      <c r="BO56" s="210">
        <f>$BG56*$K56</f>
        <v>0</v>
      </c>
      <c r="BP56" s="124"/>
      <c r="BQ56" s="210">
        <f>$BI56*$M56</f>
        <v>0</v>
      </c>
      <c r="BR56" s="119"/>
      <c r="BU56" s="18"/>
      <c r="BV56" s="18"/>
      <c r="BW56" s="18"/>
      <c r="BX56" s="18"/>
      <c r="BY56" s="18"/>
      <c r="BZ56" s="18"/>
      <c r="CA56" s="18"/>
      <c r="CB56" s="18"/>
      <c r="CC56" s="18"/>
      <c r="CG56" s="18"/>
      <c r="CH56" s="18"/>
      <c r="CI56" s="18"/>
      <c r="CJ56" s="18"/>
      <c r="CK56" s="18"/>
      <c r="CL56" s="18"/>
      <c r="CP56" s="596"/>
      <c r="CQ56" s="596"/>
      <c r="CR56" s="46"/>
      <c r="CS56" s="130"/>
      <c r="CT56" s="209">
        <f t="shared" si="25"/>
        <v>0</v>
      </c>
      <c r="CU56" s="280">
        <f t="shared" si="25"/>
        <v>0</v>
      </c>
      <c r="CV56" s="209">
        <f t="shared" si="26"/>
        <v>0</v>
      </c>
      <c r="CW56" s="280">
        <f t="shared" si="26"/>
        <v>0</v>
      </c>
      <c r="CX56" s="209">
        <f t="shared" si="27"/>
        <v>0</v>
      </c>
      <c r="CY56" s="223">
        <f t="shared" si="12"/>
        <v>0</v>
      </c>
      <c r="CZ56" s="40"/>
      <c r="DA56" s="133"/>
      <c r="DB56" s="209">
        <f t="shared" si="13"/>
        <v>0</v>
      </c>
      <c r="DC56" s="131"/>
      <c r="DD56" s="209">
        <f t="shared" si="14"/>
        <v>0</v>
      </c>
      <c r="DE56" s="131"/>
      <c r="DF56" s="209">
        <f t="shared" si="15"/>
        <v>0</v>
      </c>
      <c r="DG56" s="134"/>
      <c r="DH56" s="216" t="str">
        <f t="shared" si="28"/>
        <v/>
      </c>
      <c r="DI56" s="216" t="e">
        <f t="shared" si="29"/>
        <v>#VALUE!</v>
      </c>
      <c r="DJ56" s="216">
        <f t="shared" si="30"/>
        <v>0</v>
      </c>
      <c r="DK56" s="40"/>
      <c r="DL56" s="40"/>
      <c r="DM56" s="130"/>
      <c r="DN56" s="217">
        <f t="shared" si="16"/>
        <v>0</v>
      </c>
      <c r="DO56" s="135"/>
      <c r="DP56" s="217">
        <f t="shared" si="17"/>
        <v>0</v>
      </c>
      <c r="DQ56" s="135"/>
      <c r="DR56" s="217">
        <f t="shared" si="18"/>
        <v>0</v>
      </c>
      <c r="DS56" s="134"/>
      <c r="DT56" s="281" t="str">
        <f t="shared" si="4"/>
        <v/>
      </c>
      <c r="DU56" s="281" t="str">
        <f t="shared" si="24"/>
        <v/>
      </c>
      <c r="DW56" s="46"/>
      <c r="DX56" s="46"/>
      <c r="DZ56" s="120"/>
      <c r="EA56" s="5"/>
      <c r="EB56" s="121"/>
      <c r="EC56" s="5"/>
      <c r="ED56" s="121"/>
      <c r="EE56" s="5"/>
      <c r="EF56" s="119"/>
      <c r="EH56" s="120"/>
      <c r="EI56" s="17">
        <v>0</v>
      </c>
      <c r="EJ56" s="137"/>
      <c r="EK56" s="17">
        <v>0</v>
      </c>
      <c r="EL56" s="137"/>
      <c r="EM56" s="17">
        <v>0</v>
      </c>
      <c r="EN56" s="125"/>
      <c r="EO56" s="126"/>
      <c r="EP56" s="127"/>
      <c r="EQ56" s="219">
        <f t="shared" si="19"/>
        <v>0</v>
      </c>
      <c r="ER56" s="125"/>
      <c r="ES56" s="126"/>
      <c r="ET56" s="127"/>
      <c r="EU56" s="220">
        <f>SUM($DN56:DR56)-SUM($BM56:$BQ56)+EQ56</f>
        <v>0</v>
      </c>
      <c r="EV56" s="119"/>
    </row>
    <row r="57" spans="1:152" ht="5.15" customHeight="1" x14ac:dyDescent="0.35">
      <c r="A57" s="115"/>
      <c r="B57" s="32"/>
      <c r="C57" s="46"/>
      <c r="D57" s="32"/>
      <c r="E57" s="32"/>
      <c r="F57" s="36"/>
      <c r="H57" s="29"/>
      <c r="I57" s="139"/>
      <c r="J57" s="139"/>
      <c r="K57" s="139"/>
      <c r="L57" s="139"/>
      <c r="M57" s="139"/>
      <c r="N57" s="139"/>
      <c r="O57" s="121"/>
      <c r="P57" s="140"/>
      <c r="Q57" s="141"/>
      <c r="R57" s="142"/>
      <c r="S57" s="139"/>
      <c r="T57" s="139"/>
      <c r="U57" s="139"/>
      <c r="V57" s="139"/>
      <c r="W57" s="139"/>
      <c r="X57" s="140"/>
      <c r="Y57" s="141"/>
      <c r="Z57" s="142"/>
      <c r="AA57" s="139"/>
      <c r="AB57" s="139"/>
      <c r="AC57" s="139"/>
      <c r="AD57" s="139"/>
      <c r="AE57" s="139"/>
      <c r="AF57" s="140"/>
      <c r="AG57" s="141"/>
      <c r="AH57" s="142"/>
      <c r="AI57" s="121"/>
      <c r="AJ57" s="139"/>
      <c r="AK57" s="121"/>
      <c r="AL57" s="139"/>
      <c r="AM57" s="121"/>
      <c r="AN57" s="140"/>
      <c r="AO57" s="141"/>
      <c r="AP57" s="142"/>
      <c r="AQ57" s="139"/>
      <c r="AR57" s="140"/>
      <c r="AS57" s="141"/>
      <c r="AT57" s="142"/>
      <c r="AU57" s="121"/>
      <c r="AV57" s="139"/>
      <c r="AW57" s="121"/>
      <c r="AX57" s="139"/>
      <c r="AY57" s="121"/>
      <c r="AZ57" s="139"/>
      <c r="BA57" s="121"/>
      <c r="BB57" s="36"/>
      <c r="BD57" s="29"/>
      <c r="BE57" s="143"/>
      <c r="BF57" s="143"/>
      <c r="BG57" s="143"/>
      <c r="BH57" s="143"/>
      <c r="BI57" s="143"/>
      <c r="BJ57" s="144"/>
      <c r="BK57" s="145"/>
      <c r="BL57" s="146"/>
      <c r="BM57" s="124"/>
      <c r="BN57" s="143"/>
      <c r="BO57" s="124"/>
      <c r="BP57" s="143"/>
      <c r="BQ57" s="124"/>
      <c r="BR57" s="36"/>
      <c r="BU57" s="92"/>
      <c r="BV57" s="92"/>
      <c r="BW57" s="92"/>
      <c r="BX57" s="92"/>
      <c r="BY57" s="92"/>
      <c r="BZ57" s="92"/>
      <c r="CA57" s="92"/>
      <c r="CB57" s="92"/>
      <c r="CC57" s="92"/>
      <c r="CG57" s="92"/>
      <c r="CH57" s="92"/>
      <c r="CI57" s="92"/>
      <c r="CJ57" s="92"/>
      <c r="CK57" s="92"/>
      <c r="CL57" s="92"/>
      <c r="CP57" s="596"/>
      <c r="CQ57" s="596"/>
      <c r="CR57" s="32"/>
      <c r="CS57" s="74"/>
      <c r="CT57" s="169"/>
      <c r="CU57" s="252"/>
      <c r="CV57" s="149"/>
      <c r="CW57" s="252"/>
      <c r="CX57" s="276"/>
      <c r="CY57" s="223">
        <f t="shared" si="12"/>
        <v>0</v>
      </c>
      <c r="CZ57" s="40"/>
      <c r="DA57" s="151"/>
      <c r="DB57" s="149"/>
      <c r="DC57" s="149"/>
      <c r="DD57" s="149"/>
      <c r="DE57" s="149"/>
      <c r="DF57" s="149"/>
      <c r="DG57" s="134"/>
      <c r="DH57" s="40"/>
      <c r="DI57" s="40"/>
      <c r="DJ57" s="40"/>
      <c r="DK57" s="40"/>
      <c r="DL57" s="40"/>
      <c r="DM57" s="74"/>
      <c r="DN57" s="152"/>
      <c r="DO57" s="152"/>
      <c r="DP57" s="152"/>
      <c r="DQ57" s="152"/>
      <c r="DR57" s="152"/>
      <c r="DS57" s="134"/>
      <c r="DT57" s="281" t="str">
        <f t="shared" si="4"/>
        <v/>
      </c>
      <c r="DU57" s="281" t="str">
        <f t="shared" si="24"/>
        <v/>
      </c>
      <c r="DW57" s="32"/>
      <c r="DX57" s="32"/>
      <c r="DZ57" s="29"/>
      <c r="EA57" s="139"/>
      <c r="EB57" s="139"/>
      <c r="EC57" s="139"/>
      <c r="ED57" s="139"/>
      <c r="EE57" s="139"/>
      <c r="EF57" s="36"/>
      <c r="EH57" s="29"/>
      <c r="EI57" s="143"/>
      <c r="EJ57" s="143"/>
      <c r="EK57" s="143"/>
      <c r="EL57" s="143"/>
      <c r="EM57" s="143"/>
      <c r="EN57" s="144"/>
      <c r="EO57" s="145"/>
      <c r="EP57" s="146"/>
      <c r="EQ57" s="163"/>
      <c r="ER57" s="144"/>
      <c r="ES57" s="145"/>
      <c r="ET57" s="146"/>
      <c r="EU57" s="253"/>
      <c r="EV57" s="36"/>
    </row>
    <row r="58" spans="1:152" s="92" customFormat="1" ht="14.65" customHeight="1" x14ac:dyDescent="0.35">
      <c r="A58" s="118"/>
      <c r="B58" s="46"/>
      <c r="C58" s="243" t="str">
        <f>IF(E58="","",C56+1)</f>
        <v/>
      </c>
      <c r="D58" s="46"/>
      <c r="E58" s="4"/>
      <c r="F58" s="119"/>
      <c r="H58" s="120"/>
      <c r="I58" s="15"/>
      <c r="J58" s="121"/>
      <c r="K58" s="15"/>
      <c r="L58" s="121"/>
      <c r="M58" s="15"/>
      <c r="N58" s="121"/>
      <c r="O58" s="209">
        <f t="shared" si="5"/>
        <v>0</v>
      </c>
      <c r="P58" s="122"/>
      <c r="Q58" s="40"/>
      <c r="R58" s="123"/>
      <c r="S58" s="15"/>
      <c r="T58" s="121"/>
      <c r="U58" s="15"/>
      <c r="V58" s="121"/>
      <c r="W58" s="15"/>
      <c r="X58" s="122"/>
      <c r="Y58" s="40"/>
      <c r="Z58" s="123"/>
      <c r="AA58" s="15"/>
      <c r="AB58" s="121"/>
      <c r="AC58" s="15"/>
      <c r="AD58" s="121"/>
      <c r="AE58" s="15"/>
      <c r="AF58" s="122"/>
      <c r="AG58" s="40"/>
      <c r="AH58" s="123"/>
      <c r="AI58" s="209">
        <f t="shared" si="6"/>
        <v>0</v>
      </c>
      <c r="AJ58" s="121"/>
      <c r="AK58" s="209">
        <f t="shared" si="7"/>
        <v>0</v>
      </c>
      <c r="AL58" s="121"/>
      <c r="AM58" s="209">
        <f>M58-W58+AE58</f>
        <v>0</v>
      </c>
      <c r="AN58" s="122"/>
      <c r="AO58" s="40"/>
      <c r="AP58" s="123"/>
      <c r="AQ58" s="15"/>
      <c r="AR58" s="122"/>
      <c r="AS58" s="40"/>
      <c r="AT58" s="123"/>
      <c r="AU58" s="209">
        <f t="shared" si="8"/>
        <v>0</v>
      </c>
      <c r="AV58" s="121"/>
      <c r="AW58" s="209">
        <f t="shared" si="20"/>
        <v>0</v>
      </c>
      <c r="AX58" s="121"/>
      <c r="AY58" s="209">
        <f t="shared" si="9"/>
        <v>0</v>
      </c>
      <c r="AZ58" s="121"/>
      <c r="BA58" s="209">
        <f>(SUM(AI58,AK58,AM58)-AQ58)</f>
        <v>0</v>
      </c>
      <c r="BB58" s="119"/>
      <c r="BD58" s="120"/>
      <c r="BE58" s="13">
        <v>0</v>
      </c>
      <c r="BF58" s="124"/>
      <c r="BG58" s="13">
        <v>0</v>
      </c>
      <c r="BH58" s="124"/>
      <c r="BI58" s="13">
        <v>0</v>
      </c>
      <c r="BJ58" s="125"/>
      <c r="BK58" s="126"/>
      <c r="BL58" s="127"/>
      <c r="BM58" s="210">
        <f>$BE58*$I58</f>
        <v>0</v>
      </c>
      <c r="BN58" s="124"/>
      <c r="BO58" s="210">
        <f>$BG58*$K58</f>
        <v>0</v>
      </c>
      <c r="BP58" s="124"/>
      <c r="BQ58" s="210">
        <f>$BI58*$M58</f>
        <v>0</v>
      </c>
      <c r="BR58" s="119"/>
      <c r="BU58" s="18"/>
      <c r="BV58" s="18"/>
      <c r="BW58" s="18"/>
      <c r="BX58" s="18"/>
      <c r="BY58" s="18"/>
      <c r="BZ58" s="18"/>
      <c r="CA58" s="18"/>
      <c r="CB58" s="18"/>
      <c r="CC58" s="18"/>
      <c r="CG58" s="18"/>
      <c r="CH58" s="18"/>
      <c r="CI58" s="18"/>
      <c r="CJ58" s="18"/>
      <c r="CK58" s="18"/>
      <c r="CL58" s="18"/>
      <c r="CP58" s="46"/>
      <c r="CQ58" s="46"/>
      <c r="CR58" s="46"/>
      <c r="CS58" s="130"/>
      <c r="CT58" s="209">
        <f t="shared" si="25"/>
        <v>0</v>
      </c>
      <c r="CU58" s="280">
        <f t="shared" si="25"/>
        <v>0</v>
      </c>
      <c r="CV58" s="209">
        <f t="shared" si="26"/>
        <v>0</v>
      </c>
      <c r="CW58" s="280">
        <f t="shared" si="26"/>
        <v>0</v>
      </c>
      <c r="CX58" s="209">
        <f t="shared" si="27"/>
        <v>0</v>
      </c>
      <c r="CY58" s="223">
        <f t="shared" si="12"/>
        <v>0</v>
      </c>
      <c r="CZ58" s="40"/>
      <c r="DA58" s="133"/>
      <c r="DB58" s="209">
        <f t="shared" si="13"/>
        <v>0</v>
      </c>
      <c r="DC58" s="131"/>
      <c r="DD58" s="209">
        <f t="shared" si="14"/>
        <v>0</v>
      </c>
      <c r="DE58" s="131"/>
      <c r="DF58" s="209">
        <f t="shared" si="15"/>
        <v>0</v>
      </c>
      <c r="DG58" s="134"/>
      <c r="DH58" s="216" t="str">
        <f t="shared" si="28"/>
        <v/>
      </c>
      <c r="DI58" s="216" t="e">
        <f t="shared" si="29"/>
        <v>#VALUE!</v>
      </c>
      <c r="DJ58" s="216">
        <f t="shared" si="30"/>
        <v>0</v>
      </c>
      <c r="DK58" s="40"/>
      <c r="DL58" s="40"/>
      <c r="DM58" s="130"/>
      <c r="DN58" s="217">
        <f t="shared" si="16"/>
        <v>0</v>
      </c>
      <c r="DO58" s="135"/>
      <c r="DP58" s="217">
        <f t="shared" si="17"/>
        <v>0</v>
      </c>
      <c r="DQ58" s="135"/>
      <c r="DR58" s="217">
        <f t="shared" si="18"/>
        <v>0</v>
      </c>
      <c r="DS58" s="134"/>
      <c r="DT58" s="281" t="str">
        <f t="shared" si="4"/>
        <v/>
      </c>
      <c r="DU58" s="281" t="str">
        <f t="shared" si="24"/>
        <v/>
      </c>
      <c r="DW58" s="46"/>
      <c r="DX58" s="46"/>
      <c r="DZ58" s="120"/>
      <c r="EA58" s="5"/>
      <c r="EB58" s="121"/>
      <c r="EC58" s="5"/>
      <c r="ED58" s="121"/>
      <c r="EE58" s="5"/>
      <c r="EF58" s="119"/>
      <c r="EH58" s="120"/>
      <c r="EI58" s="17">
        <v>0</v>
      </c>
      <c r="EJ58" s="137"/>
      <c r="EK58" s="17">
        <v>0</v>
      </c>
      <c r="EL58" s="137"/>
      <c r="EM58" s="17">
        <v>0</v>
      </c>
      <c r="EN58" s="125"/>
      <c r="EO58" s="126"/>
      <c r="EP58" s="127"/>
      <c r="EQ58" s="219">
        <f t="shared" si="19"/>
        <v>0</v>
      </c>
      <c r="ER58" s="125"/>
      <c r="ES58" s="126"/>
      <c r="ET58" s="127"/>
      <c r="EU58" s="220">
        <f>SUM($DN58:DR58)-SUM($BM58:$BQ58)+EQ58</f>
        <v>0</v>
      </c>
      <c r="EV58" s="119"/>
    </row>
    <row r="59" spans="1:152" ht="5.15" customHeight="1" x14ac:dyDescent="0.35">
      <c r="A59" s="115"/>
      <c r="B59" s="32"/>
      <c r="C59" s="46"/>
      <c r="D59" s="32"/>
      <c r="E59" s="32"/>
      <c r="F59" s="36"/>
      <c r="H59" s="29"/>
      <c r="I59" s="139"/>
      <c r="J59" s="139"/>
      <c r="K59" s="139"/>
      <c r="L59" s="139"/>
      <c r="M59" s="139"/>
      <c r="N59" s="139"/>
      <c r="O59" s="121"/>
      <c r="P59" s="140"/>
      <c r="Q59" s="141"/>
      <c r="R59" s="142"/>
      <c r="S59" s="139"/>
      <c r="T59" s="139"/>
      <c r="U59" s="139"/>
      <c r="V59" s="139"/>
      <c r="W59" s="139"/>
      <c r="X59" s="140"/>
      <c r="Y59" s="141"/>
      <c r="Z59" s="142"/>
      <c r="AA59" s="139"/>
      <c r="AB59" s="139"/>
      <c r="AC59" s="139"/>
      <c r="AD59" s="139"/>
      <c r="AE59" s="139"/>
      <c r="AF59" s="140"/>
      <c r="AG59" s="141"/>
      <c r="AH59" s="142"/>
      <c r="AI59" s="121"/>
      <c r="AJ59" s="139"/>
      <c r="AK59" s="121"/>
      <c r="AL59" s="139"/>
      <c r="AM59" s="121"/>
      <c r="AN59" s="140"/>
      <c r="AO59" s="141"/>
      <c r="AP59" s="142"/>
      <c r="AQ59" s="139"/>
      <c r="AR59" s="140"/>
      <c r="AS59" s="141"/>
      <c r="AT59" s="142"/>
      <c r="AU59" s="121"/>
      <c r="AV59" s="139"/>
      <c r="AW59" s="121"/>
      <c r="AX59" s="139"/>
      <c r="AY59" s="121"/>
      <c r="AZ59" s="139"/>
      <c r="BA59" s="121"/>
      <c r="BB59" s="36"/>
      <c r="BD59" s="29"/>
      <c r="BE59" s="143"/>
      <c r="BF59" s="143"/>
      <c r="BG59" s="143"/>
      <c r="BH59" s="143"/>
      <c r="BI59" s="143"/>
      <c r="BJ59" s="144"/>
      <c r="BK59" s="145"/>
      <c r="BL59" s="146"/>
      <c r="BM59" s="124"/>
      <c r="BN59" s="143"/>
      <c r="BO59" s="124"/>
      <c r="BP59" s="143"/>
      <c r="BQ59" s="124"/>
      <c r="BR59" s="36"/>
      <c r="BU59" s="92"/>
      <c r="BV59" s="92"/>
      <c r="BW59" s="92"/>
      <c r="BX59" s="92"/>
      <c r="BY59" s="92"/>
      <c r="BZ59" s="92"/>
      <c r="CA59" s="92"/>
      <c r="CB59" s="92"/>
      <c r="CC59" s="92"/>
      <c r="CG59" s="92"/>
      <c r="CH59" s="92"/>
      <c r="CI59" s="92"/>
      <c r="CJ59" s="92"/>
      <c r="CK59" s="92"/>
      <c r="CL59" s="92"/>
      <c r="CP59" s="32"/>
      <c r="CQ59" s="32"/>
      <c r="CR59" s="32"/>
      <c r="CS59" s="74"/>
      <c r="CT59" s="169"/>
      <c r="CU59" s="252"/>
      <c r="CV59" s="149"/>
      <c r="CW59" s="252"/>
      <c r="CX59" s="276"/>
      <c r="CY59" s="223">
        <f t="shared" si="12"/>
        <v>0</v>
      </c>
      <c r="CZ59" s="40"/>
      <c r="DA59" s="151"/>
      <c r="DB59" s="149"/>
      <c r="DC59" s="149"/>
      <c r="DD59" s="149"/>
      <c r="DE59" s="149"/>
      <c r="DF59" s="149"/>
      <c r="DG59" s="134"/>
      <c r="DH59" s="40"/>
      <c r="DI59" s="40"/>
      <c r="DJ59" s="40"/>
      <c r="DK59" s="40"/>
      <c r="DL59" s="40"/>
      <c r="DM59" s="74"/>
      <c r="DN59" s="152"/>
      <c r="DO59" s="152"/>
      <c r="DP59" s="152"/>
      <c r="DQ59" s="152"/>
      <c r="DR59" s="152"/>
      <c r="DS59" s="134"/>
      <c r="DT59" s="281" t="str">
        <f t="shared" si="4"/>
        <v/>
      </c>
      <c r="DU59" s="281" t="str">
        <f t="shared" si="24"/>
        <v/>
      </c>
      <c r="DW59" s="32"/>
      <c r="DX59" s="32"/>
      <c r="DZ59" s="29"/>
      <c r="EA59" s="139"/>
      <c r="EB59" s="139"/>
      <c r="EC59" s="139"/>
      <c r="ED59" s="139"/>
      <c r="EE59" s="139"/>
      <c r="EF59" s="36"/>
      <c r="EH59" s="29"/>
      <c r="EI59" s="143"/>
      <c r="EJ59" s="143"/>
      <c r="EK59" s="143"/>
      <c r="EL59" s="143"/>
      <c r="EM59" s="143"/>
      <c r="EN59" s="144"/>
      <c r="EO59" s="145"/>
      <c r="EP59" s="146"/>
      <c r="EQ59" s="163"/>
      <c r="ER59" s="144"/>
      <c r="ES59" s="145"/>
      <c r="ET59" s="146"/>
      <c r="EU59" s="253"/>
      <c r="EV59" s="36"/>
    </row>
    <row r="60" spans="1:152" s="92" customFormat="1" ht="14.65" customHeight="1" x14ac:dyDescent="0.35">
      <c r="A60" s="118"/>
      <c r="B60" s="46"/>
      <c r="C60" s="243" t="str">
        <f>IF(E60="","",C58+1)</f>
        <v/>
      </c>
      <c r="D60" s="46"/>
      <c r="E60" s="4"/>
      <c r="F60" s="119"/>
      <c r="H60" s="120"/>
      <c r="I60" s="15"/>
      <c r="J60" s="121"/>
      <c r="K60" s="15"/>
      <c r="L60" s="121"/>
      <c r="M60" s="15"/>
      <c r="N60" s="121"/>
      <c r="O60" s="209">
        <f t="shared" si="5"/>
        <v>0</v>
      </c>
      <c r="P60" s="122"/>
      <c r="Q60" s="40"/>
      <c r="R60" s="123"/>
      <c r="S60" s="15"/>
      <c r="T60" s="121"/>
      <c r="U60" s="15"/>
      <c r="V60" s="121"/>
      <c r="W60" s="15"/>
      <c r="X60" s="122"/>
      <c r="Y60" s="40"/>
      <c r="Z60" s="123"/>
      <c r="AA60" s="15"/>
      <c r="AB60" s="121"/>
      <c r="AC60" s="15"/>
      <c r="AD60" s="121"/>
      <c r="AE60" s="15"/>
      <c r="AF60" s="122"/>
      <c r="AG60" s="40"/>
      <c r="AH60" s="123"/>
      <c r="AI60" s="209">
        <f t="shared" si="6"/>
        <v>0</v>
      </c>
      <c r="AJ60" s="121"/>
      <c r="AK60" s="209">
        <f t="shared" si="7"/>
        <v>0</v>
      </c>
      <c r="AL60" s="121"/>
      <c r="AM60" s="209">
        <f>M60-W60+AE60</f>
        <v>0</v>
      </c>
      <c r="AN60" s="122"/>
      <c r="AO60" s="40"/>
      <c r="AP60" s="123"/>
      <c r="AQ60" s="15"/>
      <c r="AR60" s="122"/>
      <c r="AS60" s="40"/>
      <c r="AT60" s="123"/>
      <c r="AU60" s="209">
        <f t="shared" si="8"/>
        <v>0</v>
      </c>
      <c r="AV60" s="121"/>
      <c r="AW60" s="209">
        <f t="shared" si="20"/>
        <v>0</v>
      </c>
      <c r="AX60" s="121"/>
      <c r="AY60" s="209">
        <f t="shared" si="9"/>
        <v>0</v>
      </c>
      <c r="AZ60" s="121"/>
      <c r="BA60" s="209">
        <f>(SUM(AI60,AK60,AM60)-AQ60)</f>
        <v>0</v>
      </c>
      <c r="BB60" s="119"/>
      <c r="BD60" s="120"/>
      <c r="BE60" s="13">
        <v>0</v>
      </c>
      <c r="BF60" s="124"/>
      <c r="BG60" s="13">
        <v>0</v>
      </c>
      <c r="BH60" s="124"/>
      <c r="BI60" s="13">
        <v>0</v>
      </c>
      <c r="BJ60" s="125"/>
      <c r="BK60" s="126"/>
      <c r="BL60" s="127"/>
      <c r="BM60" s="210">
        <f>$BE60*$I60</f>
        <v>0</v>
      </c>
      <c r="BN60" s="124"/>
      <c r="BO60" s="210">
        <f>$BG60*$K60</f>
        <v>0</v>
      </c>
      <c r="BP60" s="124"/>
      <c r="BQ60" s="210">
        <f>$BI60*$M60</f>
        <v>0</v>
      </c>
      <c r="BR60" s="119"/>
      <c r="BU60" s="18"/>
      <c r="BV60" s="18"/>
      <c r="BW60" s="18"/>
      <c r="BX60" s="18"/>
      <c r="BY60" s="18"/>
      <c r="BZ60" s="18"/>
      <c r="CA60" s="18"/>
      <c r="CB60" s="18"/>
      <c r="CC60" s="18"/>
      <c r="CG60" s="18"/>
      <c r="CH60" s="18"/>
      <c r="CI60" s="18"/>
      <c r="CJ60" s="18"/>
      <c r="CK60" s="18"/>
      <c r="CL60" s="18"/>
      <c r="CP60" s="46"/>
      <c r="CQ60" s="46"/>
      <c r="CR60" s="46"/>
      <c r="CS60" s="130"/>
      <c r="CT60" s="209">
        <f t="shared" ref="CT60:CU78" si="31">IF($AU60=0,0,ROUND(($BW$32*($AU60/$AU$218)),0))</f>
        <v>0</v>
      </c>
      <c r="CU60" s="280">
        <f t="shared" si="31"/>
        <v>0</v>
      </c>
      <c r="CV60" s="209">
        <f t="shared" ref="CV60:CW78" si="32">IF($AW60=0,0,ROUND(($BY$32*($AW60/$AW$218)),0))</f>
        <v>0</v>
      </c>
      <c r="CW60" s="280">
        <f t="shared" si="32"/>
        <v>0</v>
      </c>
      <c r="CX60" s="209">
        <f t="shared" ref="CX60:CX78" si="33">IF($AY60=0,0,ROUND(($CA$32*($AY60/$AY$218)),0))</f>
        <v>0</v>
      </c>
      <c r="CY60" s="223">
        <f t="shared" si="12"/>
        <v>0</v>
      </c>
      <c r="CZ60" s="40"/>
      <c r="DA60" s="133"/>
      <c r="DB60" s="209">
        <f t="shared" si="13"/>
        <v>0</v>
      </c>
      <c r="DC60" s="131"/>
      <c r="DD60" s="209">
        <f t="shared" si="14"/>
        <v>0</v>
      </c>
      <c r="DE60" s="131"/>
      <c r="DF60" s="209">
        <f t="shared" si="15"/>
        <v>0</v>
      </c>
      <c r="DG60" s="134"/>
      <c r="DH60" s="216" t="str">
        <f t="shared" si="28"/>
        <v/>
      </c>
      <c r="DI60" s="216" t="e">
        <f t="shared" si="29"/>
        <v>#VALUE!</v>
      </c>
      <c r="DJ60" s="216">
        <f t="shared" si="30"/>
        <v>0</v>
      </c>
      <c r="DK60" s="40"/>
      <c r="DL60" s="40"/>
      <c r="DM60" s="130"/>
      <c r="DN60" s="217">
        <f t="shared" si="16"/>
        <v>0</v>
      </c>
      <c r="DO60" s="135"/>
      <c r="DP60" s="217">
        <f t="shared" si="17"/>
        <v>0</v>
      </c>
      <c r="DQ60" s="135"/>
      <c r="DR60" s="217">
        <f t="shared" si="18"/>
        <v>0</v>
      </c>
      <c r="DS60" s="134"/>
      <c r="DT60" s="281" t="str">
        <f t="shared" si="4"/>
        <v/>
      </c>
      <c r="DU60" s="281" t="str">
        <f t="shared" si="24"/>
        <v/>
      </c>
      <c r="DW60" s="46"/>
      <c r="DX60" s="46"/>
      <c r="DZ60" s="120"/>
      <c r="EA60" s="5"/>
      <c r="EB60" s="121"/>
      <c r="EC60" s="5"/>
      <c r="ED60" s="121"/>
      <c r="EE60" s="5"/>
      <c r="EF60" s="119"/>
      <c r="EH60" s="120"/>
      <c r="EI60" s="17">
        <v>0</v>
      </c>
      <c r="EJ60" s="137"/>
      <c r="EK60" s="17">
        <v>0</v>
      </c>
      <c r="EL60" s="137"/>
      <c r="EM60" s="17">
        <v>0</v>
      </c>
      <c r="EN60" s="125"/>
      <c r="EO60" s="126"/>
      <c r="EP60" s="127"/>
      <c r="EQ60" s="219">
        <f t="shared" si="19"/>
        <v>0</v>
      </c>
      <c r="ER60" s="125"/>
      <c r="ES60" s="126"/>
      <c r="ET60" s="127"/>
      <c r="EU60" s="220">
        <f>SUM($DN60:DR60)-SUM($BM60:$BQ60)+EQ60</f>
        <v>0</v>
      </c>
      <c r="EV60" s="119"/>
    </row>
    <row r="61" spans="1:152" ht="5.15" customHeight="1" x14ac:dyDescent="0.35">
      <c r="A61" s="115"/>
      <c r="B61" s="32"/>
      <c r="C61" s="46"/>
      <c r="D61" s="32"/>
      <c r="E61" s="32"/>
      <c r="F61" s="36"/>
      <c r="H61" s="29"/>
      <c r="I61" s="139"/>
      <c r="J61" s="139"/>
      <c r="K61" s="139"/>
      <c r="L61" s="139"/>
      <c r="M61" s="139"/>
      <c r="N61" s="139"/>
      <c r="O61" s="121"/>
      <c r="P61" s="140"/>
      <c r="Q61" s="141"/>
      <c r="R61" s="142"/>
      <c r="S61" s="139"/>
      <c r="T61" s="139"/>
      <c r="U61" s="139"/>
      <c r="V61" s="139"/>
      <c r="W61" s="139"/>
      <c r="X61" s="140"/>
      <c r="Y61" s="141"/>
      <c r="Z61" s="142"/>
      <c r="AA61" s="139"/>
      <c r="AB61" s="139"/>
      <c r="AC61" s="139"/>
      <c r="AD61" s="139"/>
      <c r="AE61" s="139"/>
      <c r="AF61" s="140"/>
      <c r="AG61" s="141"/>
      <c r="AH61" s="142"/>
      <c r="AI61" s="121"/>
      <c r="AJ61" s="139"/>
      <c r="AK61" s="121"/>
      <c r="AL61" s="139"/>
      <c r="AM61" s="121"/>
      <c r="AN61" s="140"/>
      <c r="AO61" s="141"/>
      <c r="AP61" s="142"/>
      <c r="AQ61" s="139"/>
      <c r="AR61" s="140"/>
      <c r="AS61" s="141"/>
      <c r="AT61" s="142"/>
      <c r="AU61" s="121"/>
      <c r="AV61" s="139"/>
      <c r="AW61" s="121"/>
      <c r="AX61" s="139"/>
      <c r="AY61" s="121"/>
      <c r="AZ61" s="139"/>
      <c r="BA61" s="121"/>
      <c r="BB61" s="36"/>
      <c r="BD61" s="29"/>
      <c r="BE61" s="143"/>
      <c r="BF61" s="143"/>
      <c r="BG61" s="143"/>
      <c r="BH61" s="143"/>
      <c r="BI61" s="143"/>
      <c r="BJ61" s="144"/>
      <c r="BK61" s="145"/>
      <c r="BL61" s="146"/>
      <c r="BM61" s="124"/>
      <c r="BN61" s="143"/>
      <c r="BO61" s="124"/>
      <c r="BP61" s="143"/>
      <c r="BQ61" s="124"/>
      <c r="BR61" s="36"/>
      <c r="BU61" s="92"/>
      <c r="BV61" s="92"/>
      <c r="BW61" s="92"/>
      <c r="BX61" s="92"/>
      <c r="BY61" s="92"/>
      <c r="BZ61" s="92"/>
      <c r="CA61" s="92"/>
      <c r="CB61" s="92"/>
      <c r="CC61" s="92"/>
      <c r="CG61" s="92"/>
      <c r="CH61" s="92"/>
      <c r="CI61" s="92"/>
      <c r="CJ61" s="92"/>
      <c r="CK61" s="92"/>
      <c r="CL61" s="92"/>
      <c r="CP61" s="32"/>
      <c r="CQ61" s="32"/>
      <c r="CR61" s="32"/>
      <c r="CS61" s="74"/>
      <c r="CT61" s="169"/>
      <c r="CU61" s="252"/>
      <c r="CV61" s="149"/>
      <c r="CW61" s="252"/>
      <c r="CX61" s="276"/>
      <c r="CY61" s="223">
        <f t="shared" si="12"/>
        <v>0</v>
      </c>
      <c r="CZ61" s="40"/>
      <c r="DA61" s="151"/>
      <c r="DB61" s="149"/>
      <c r="DC61" s="149"/>
      <c r="DD61" s="149"/>
      <c r="DE61" s="149"/>
      <c r="DF61" s="149"/>
      <c r="DG61" s="134"/>
      <c r="DH61" s="40"/>
      <c r="DI61" s="40"/>
      <c r="DJ61" s="40"/>
      <c r="DK61" s="40"/>
      <c r="DL61" s="40"/>
      <c r="DM61" s="74"/>
      <c r="DN61" s="152"/>
      <c r="DO61" s="152"/>
      <c r="DP61" s="152"/>
      <c r="DQ61" s="152"/>
      <c r="DR61" s="152"/>
      <c r="DS61" s="134"/>
      <c r="DT61" s="281" t="str">
        <f t="shared" si="4"/>
        <v/>
      </c>
      <c r="DU61" s="281" t="str">
        <f t="shared" si="24"/>
        <v/>
      </c>
      <c r="DW61" s="32"/>
      <c r="DX61" s="32"/>
      <c r="DZ61" s="29"/>
      <c r="EA61" s="139"/>
      <c r="EB61" s="139"/>
      <c r="EC61" s="139"/>
      <c r="ED61" s="139"/>
      <c r="EE61" s="139"/>
      <c r="EF61" s="36"/>
      <c r="EH61" s="29"/>
      <c r="EI61" s="143"/>
      <c r="EJ61" s="143"/>
      <c r="EK61" s="143"/>
      <c r="EL61" s="143"/>
      <c r="EM61" s="143"/>
      <c r="EN61" s="144"/>
      <c r="EO61" s="145"/>
      <c r="EP61" s="146"/>
      <c r="EQ61" s="163"/>
      <c r="ER61" s="144"/>
      <c r="ES61" s="145"/>
      <c r="ET61" s="146"/>
      <c r="EU61" s="253"/>
      <c r="EV61" s="36"/>
    </row>
    <row r="62" spans="1:152" s="92" customFormat="1" ht="14.65" customHeight="1" x14ac:dyDescent="0.35">
      <c r="A62" s="118"/>
      <c r="B62" s="46"/>
      <c r="C62" s="243" t="str">
        <f>IF(E62="","",C60+1)</f>
        <v/>
      </c>
      <c r="D62" s="46"/>
      <c r="E62" s="4"/>
      <c r="F62" s="119"/>
      <c r="H62" s="120"/>
      <c r="I62" s="15"/>
      <c r="J62" s="121"/>
      <c r="K62" s="15"/>
      <c r="L62" s="121"/>
      <c r="M62" s="15"/>
      <c r="N62" s="121"/>
      <c r="O62" s="209">
        <f t="shared" si="5"/>
        <v>0</v>
      </c>
      <c r="P62" s="122"/>
      <c r="Q62" s="40"/>
      <c r="R62" s="123"/>
      <c r="S62" s="15"/>
      <c r="T62" s="121"/>
      <c r="U62" s="15"/>
      <c r="V62" s="121"/>
      <c r="W62" s="15"/>
      <c r="X62" s="122"/>
      <c r="Y62" s="40"/>
      <c r="Z62" s="123"/>
      <c r="AA62" s="15"/>
      <c r="AB62" s="121"/>
      <c r="AC62" s="15"/>
      <c r="AD62" s="121"/>
      <c r="AE62" s="15"/>
      <c r="AF62" s="122"/>
      <c r="AG62" s="40"/>
      <c r="AH62" s="123"/>
      <c r="AI62" s="209">
        <f t="shared" si="6"/>
        <v>0</v>
      </c>
      <c r="AJ62" s="121"/>
      <c r="AK62" s="209">
        <f t="shared" si="7"/>
        <v>0</v>
      </c>
      <c r="AL62" s="121"/>
      <c r="AM62" s="209">
        <f>M62-W62+AE62</f>
        <v>0</v>
      </c>
      <c r="AN62" s="122"/>
      <c r="AO62" s="40"/>
      <c r="AP62" s="123"/>
      <c r="AQ62" s="15"/>
      <c r="AR62" s="122"/>
      <c r="AS62" s="40"/>
      <c r="AT62" s="123"/>
      <c r="AU62" s="209">
        <f t="shared" si="8"/>
        <v>0</v>
      </c>
      <c r="AV62" s="121"/>
      <c r="AW62" s="209">
        <f t="shared" si="20"/>
        <v>0</v>
      </c>
      <c r="AX62" s="121"/>
      <c r="AY62" s="209">
        <f t="shared" si="9"/>
        <v>0</v>
      </c>
      <c r="AZ62" s="121"/>
      <c r="BA62" s="209">
        <f>(SUM(AI62,AK62,AM62)-AQ62)</f>
        <v>0</v>
      </c>
      <c r="BB62" s="119"/>
      <c r="BD62" s="120"/>
      <c r="BE62" s="13">
        <v>0</v>
      </c>
      <c r="BF62" s="124"/>
      <c r="BG62" s="13">
        <v>0</v>
      </c>
      <c r="BH62" s="124"/>
      <c r="BI62" s="13">
        <v>0</v>
      </c>
      <c r="BJ62" s="125"/>
      <c r="BK62" s="126"/>
      <c r="BL62" s="127"/>
      <c r="BM62" s="210">
        <f>$BE62*$I62</f>
        <v>0</v>
      </c>
      <c r="BN62" s="124"/>
      <c r="BO62" s="210">
        <f>$BG62*$K62</f>
        <v>0</v>
      </c>
      <c r="BP62" s="124"/>
      <c r="BQ62" s="210">
        <f>$BI62*$M62</f>
        <v>0</v>
      </c>
      <c r="BR62" s="119"/>
      <c r="BU62" s="18"/>
      <c r="BV62" s="18"/>
      <c r="BW62" s="18"/>
      <c r="BX62" s="18"/>
      <c r="BY62" s="18"/>
      <c r="BZ62" s="18"/>
      <c r="CA62" s="18"/>
      <c r="CB62" s="18"/>
      <c r="CC62" s="18"/>
      <c r="CG62" s="18"/>
      <c r="CH62" s="18"/>
      <c r="CI62" s="18"/>
      <c r="CJ62" s="18"/>
      <c r="CK62" s="18"/>
      <c r="CL62" s="18"/>
      <c r="CP62" s="46"/>
      <c r="CQ62" s="46"/>
      <c r="CR62" s="46"/>
      <c r="CS62" s="130"/>
      <c r="CT62" s="209">
        <f t="shared" si="31"/>
        <v>0</v>
      </c>
      <c r="CU62" s="280">
        <f t="shared" si="31"/>
        <v>0</v>
      </c>
      <c r="CV62" s="209">
        <f t="shared" si="32"/>
        <v>0</v>
      </c>
      <c r="CW62" s="280">
        <f t="shared" si="32"/>
        <v>0</v>
      </c>
      <c r="CX62" s="209">
        <f t="shared" si="33"/>
        <v>0</v>
      </c>
      <c r="CY62" s="223">
        <f t="shared" si="12"/>
        <v>0</v>
      </c>
      <c r="CZ62" s="40"/>
      <c r="DA62" s="133"/>
      <c r="DB62" s="209">
        <f t="shared" si="13"/>
        <v>0</v>
      </c>
      <c r="DC62" s="131"/>
      <c r="DD62" s="209">
        <f t="shared" si="14"/>
        <v>0</v>
      </c>
      <c r="DE62" s="131"/>
      <c r="DF62" s="209">
        <f t="shared" si="15"/>
        <v>0</v>
      </c>
      <c r="DG62" s="134"/>
      <c r="DH62" s="216" t="str">
        <f t="shared" si="28"/>
        <v/>
      </c>
      <c r="DI62" s="216" t="e">
        <f t="shared" si="29"/>
        <v>#VALUE!</v>
      </c>
      <c r="DJ62" s="216">
        <f t="shared" si="30"/>
        <v>0</v>
      </c>
      <c r="DK62" s="40"/>
      <c r="DL62" s="40"/>
      <c r="DM62" s="130"/>
      <c r="DN62" s="217">
        <f t="shared" si="16"/>
        <v>0</v>
      </c>
      <c r="DO62" s="135"/>
      <c r="DP62" s="217">
        <f t="shared" si="17"/>
        <v>0</v>
      </c>
      <c r="DQ62" s="135"/>
      <c r="DR62" s="217">
        <f t="shared" si="18"/>
        <v>0</v>
      </c>
      <c r="DS62" s="134"/>
      <c r="DT62" s="281" t="str">
        <f t="shared" si="4"/>
        <v/>
      </c>
      <c r="DU62" s="281" t="str">
        <f t="shared" si="24"/>
        <v/>
      </c>
      <c r="DW62" s="46"/>
      <c r="DX62" s="46"/>
      <c r="DZ62" s="120"/>
      <c r="EA62" s="5"/>
      <c r="EB62" s="121"/>
      <c r="EC62" s="5"/>
      <c r="ED62" s="121"/>
      <c r="EE62" s="5"/>
      <c r="EF62" s="119"/>
      <c r="EH62" s="120"/>
      <c r="EI62" s="17">
        <v>0</v>
      </c>
      <c r="EJ62" s="137"/>
      <c r="EK62" s="17">
        <v>0</v>
      </c>
      <c r="EL62" s="137"/>
      <c r="EM62" s="17">
        <v>0</v>
      </c>
      <c r="EN62" s="125"/>
      <c r="EO62" s="126"/>
      <c r="EP62" s="127"/>
      <c r="EQ62" s="219">
        <f t="shared" si="19"/>
        <v>0</v>
      </c>
      <c r="ER62" s="125"/>
      <c r="ES62" s="126"/>
      <c r="ET62" s="127"/>
      <c r="EU62" s="220">
        <f>SUM($DN62:DR62)-SUM($BM62:$BQ62)+EQ62</f>
        <v>0</v>
      </c>
      <c r="EV62" s="119"/>
    </row>
    <row r="63" spans="1:152" ht="5.15" customHeight="1" x14ac:dyDescent="0.35">
      <c r="A63" s="115"/>
      <c r="B63" s="32"/>
      <c r="C63" s="46"/>
      <c r="D63" s="32"/>
      <c r="E63" s="32"/>
      <c r="F63" s="36"/>
      <c r="H63" s="29"/>
      <c r="I63" s="139"/>
      <c r="J63" s="139"/>
      <c r="K63" s="139"/>
      <c r="L63" s="139"/>
      <c r="M63" s="139"/>
      <c r="N63" s="139"/>
      <c r="O63" s="121"/>
      <c r="P63" s="140"/>
      <c r="Q63" s="141"/>
      <c r="R63" s="142"/>
      <c r="S63" s="139"/>
      <c r="T63" s="139"/>
      <c r="U63" s="139"/>
      <c r="V63" s="139"/>
      <c r="W63" s="139"/>
      <c r="X63" s="140"/>
      <c r="Y63" s="141"/>
      <c r="Z63" s="142"/>
      <c r="AA63" s="139"/>
      <c r="AB63" s="139"/>
      <c r="AC63" s="139"/>
      <c r="AD63" s="139"/>
      <c r="AE63" s="139"/>
      <c r="AF63" s="140"/>
      <c r="AG63" s="141"/>
      <c r="AH63" s="142"/>
      <c r="AI63" s="121"/>
      <c r="AJ63" s="139"/>
      <c r="AK63" s="121"/>
      <c r="AL63" s="139"/>
      <c r="AM63" s="121"/>
      <c r="AN63" s="140"/>
      <c r="AO63" s="141"/>
      <c r="AP63" s="142"/>
      <c r="AQ63" s="139"/>
      <c r="AR63" s="140"/>
      <c r="AS63" s="141"/>
      <c r="AT63" s="142"/>
      <c r="AU63" s="121"/>
      <c r="AV63" s="139"/>
      <c r="AW63" s="121"/>
      <c r="AX63" s="139"/>
      <c r="AY63" s="121"/>
      <c r="AZ63" s="139"/>
      <c r="BA63" s="121"/>
      <c r="BB63" s="36"/>
      <c r="BD63" s="29"/>
      <c r="BE63" s="143"/>
      <c r="BF63" s="143"/>
      <c r="BG63" s="143"/>
      <c r="BH63" s="143"/>
      <c r="BI63" s="143"/>
      <c r="BJ63" s="144"/>
      <c r="BK63" s="145"/>
      <c r="BL63" s="146"/>
      <c r="BM63" s="124"/>
      <c r="BN63" s="143"/>
      <c r="BO63" s="124"/>
      <c r="BP63" s="143"/>
      <c r="BQ63" s="124"/>
      <c r="BR63" s="36"/>
      <c r="BU63" s="92"/>
      <c r="BV63" s="92"/>
      <c r="BW63" s="92"/>
      <c r="BX63" s="92"/>
      <c r="BY63" s="92"/>
      <c r="BZ63" s="92"/>
      <c r="CA63" s="92"/>
      <c r="CB63" s="92"/>
      <c r="CC63" s="92"/>
      <c r="CG63" s="92"/>
      <c r="CH63" s="92"/>
      <c r="CI63" s="92"/>
      <c r="CJ63" s="92"/>
      <c r="CK63" s="92"/>
      <c r="CL63" s="92"/>
      <c r="CP63" s="32"/>
      <c r="CQ63" s="32"/>
      <c r="CR63" s="32"/>
      <c r="CS63" s="74"/>
      <c r="CT63" s="169"/>
      <c r="CU63" s="252"/>
      <c r="CV63" s="149"/>
      <c r="CW63" s="252"/>
      <c r="CX63" s="276"/>
      <c r="CY63" s="223">
        <f t="shared" si="12"/>
        <v>0</v>
      </c>
      <c r="CZ63" s="40"/>
      <c r="DA63" s="151"/>
      <c r="DB63" s="149"/>
      <c r="DC63" s="149"/>
      <c r="DD63" s="149"/>
      <c r="DE63" s="149"/>
      <c r="DF63" s="149"/>
      <c r="DG63" s="134"/>
      <c r="DH63" s="40"/>
      <c r="DI63" s="40"/>
      <c r="DJ63" s="40"/>
      <c r="DK63" s="40"/>
      <c r="DL63" s="40"/>
      <c r="DM63" s="74"/>
      <c r="DN63" s="152"/>
      <c r="DO63" s="152"/>
      <c r="DP63" s="152"/>
      <c r="DQ63" s="152"/>
      <c r="DR63" s="152"/>
      <c r="DS63" s="134"/>
      <c r="DT63" s="281" t="str">
        <f t="shared" si="4"/>
        <v/>
      </c>
      <c r="DU63" s="281" t="str">
        <f t="shared" si="24"/>
        <v/>
      </c>
      <c r="DW63" s="32"/>
      <c r="DX63" s="32"/>
      <c r="DZ63" s="29"/>
      <c r="EA63" s="139"/>
      <c r="EB63" s="139"/>
      <c r="EC63" s="139"/>
      <c r="ED63" s="139"/>
      <c r="EE63" s="139"/>
      <c r="EF63" s="36"/>
      <c r="EH63" s="29"/>
      <c r="EI63" s="143"/>
      <c r="EJ63" s="143"/>
      <c r="EK63" s="143"/>
      <c r="EL63" s="143"/>
      <c r="EM63" s="143"/>
      <c r="EN63" s="144"/>
      <c r="EO63" s="145"/>
      <c r="EP63" s="146"/>
      <c r="EQ63" s="163"/>
      <c r="ER63" s="144"/>
      <c r="ES63" s="145"/>
      <c r="ET63" s="146"/>
      <c r="EU63" s="253"/>
      <c r="EV63" s="36"/>
    </row>
    <row r="64" spans="1:152" s="92" customFormat="1" ht="14.65" customHeight="1" x14ac:dyDescent="0.35">
      <c r="A64" s="118"/>
      <c r="B64" s="46"/>
      <c r="C64" s="243" t="str">
        <f>IF(E64="","",C62+1)</f>
        <v/>
      </c>
      <c r="D64" s="46"/>
      <c r="E64" s="4"/>
      <c r="F64" s="119"/>
      <c r="H64" s="120"/>
      <c r="I64" s="15"/>
      <c r="J64" s="121"/>
      <c r="K64" s="15"/>
      <c r="L64" s="121"/>
      <c r="M64" s="15"/>
      <c r="N64" s="121"/>
      <c r="O64" s="209">
        <f t="shared" si="5"/>
        <v>0</v>
      </c>
      <c r="P64" s="122"/>
      <c r="Q64" s="40"/>
      <c r="R64" s="123"/>
      <c r="S64" s="15"/>
      <c r="T64" s="121"/>
      <c r="U64" s="15"/>
      <c r="V64" s="121"/>
      <c r="W64" s="15"/>
      <c r="X64" s="122"/>
      <c r="Y64" s="40"/>
      <c r="Z64" s="123"/>
      <c r="AA64" s="15"/>
      <c r="AB64" s="121"/>
      <c r="AC64" s="15"/>
      <c r="AD64" s="121"/>
      <c r="AE64" s="15"/>
      <c r="AF64" s="122"/>
      <c r="AG64" s="40"/>
      <c r="AH64" s="123"/>
      <c r="AI64" s="209">
        <f t="shared" si="6"/>
        <v>0</v>
      </c>
      <c r="AJ64" s="121"/>
      <c r="AK64" s="209">
        <f t="shared" si="7"/>
        <v>0</v>
      </c>
      <c r="AL64" s="121"/>
      <c r="AM64" s="209">
        <f>M64-W64+AE64</f>
        <v>0</v>
      </c>
      <c r="AN64" s="122"/>
      <c r="AO64" s="40"/>
      <c r="AP64" s="123"/>
      <c r="AQ64" s="15"/>
      <c r="AR64" s="122"/>
      <c r="AS64" s="40"/>
      <c r="AT64" s="123"/>
      <c r="AU64" s="209">
        <f t="shared" si="8"/>
        <v>0</v>
      </c>
      <c r="AV64" s="121"/>
      <c r="AW64" s="209">
        <f t="shared" si="20"/>
        <v>0</v>
      </c>
      <c r="AX64" s="121"/>
      <c r="AY64" s="209">
        <f t="shared" si="9"/>
        <v>0</v>
      </c>
      <c r="AZ64" s="121"/>
      <c r="BA64" s="209">
        <f>(SUM(AI64,AK64,AM64)-AQ64)</f>
        <v>0</v>
      </c>
      <c r="BB64" s="119"/>
      <c r="BD64" s="120"/>
      <c r="BE64" s="13">
        <v>0</v>
      </c>
      <c r="BF64" s="124"/>
      <c r="BG64" s="13">
        <v>0</v>
      </c>
      <c r="BH64" s="124"/>
      <c r="BI64" s="13">
        <v>0</v>
      </c>
      <c r="BJ64" s="125"/>
      <c r="BK64" s="126"/>
      <c r="BL64" s="127"/>
      <c r="BM64" s="210">
        <f>$BE64*$I64</f>
        <v>0</v>
      </c>
      <c r="BN64" s="124"/>
      <c r="BO64" s="210">
        <f>$BG64*$K64</f>
        <v>0</v>
      </c>
      <c r="BP64" s="124"/>
      <c r="BQ64" s="210">
        <f>$BI64*$M64</f>
        <v>0</v>
      </c>
      <c r="BR64" s="119"/>
      <c r="BU64" s="18"/>
      <c r="BV64" s="18"/>
      <c r="BW64" s="18"/>
      <c r="BX64" s="18"/>
      <c r="BY64" s="18"/>
      <c r="BZ64" s="18"/>
      <c r="CA64" s="18"/>
      <c r="CB64" s="18"/>
      <c r="CC64" s="18"/>
      <c r="CG64" s="18"/>
      <c r="CH64" s="18"/>
      <c r="CI64" s="18"/>
      <c r="CJ64" s="18"/>
      <c r="CK64" s="18"/>
      <c r="CL64" s="18"/>
      <c r="CP64" s="46"/>
      <c r="CQ64" s="46"/>
      <c r="CR64" s="46"/>
      <c r="CS64" s="130"/>
      <c r="CT64" s="209">
        <f t="shared" si="31"/>
        <v>0</v>
      </c>
      <c r="CU64" s="280">
        <f t="shared" si="31"/>
        <v>0</v>
      </c>
      <c r="CV64" s="209">
        <f t="shared" si="32"/>
        <v>0</v>
      </c>
      <c r="CW64" s="280">
        <f t="shared" si="32"/>
        <v>0</v>
      </c>
      <c r="CX64" s="209">
        <f t="shared" si="33"/>
        <v>0</v>
      </c>
      <c r="CY64" s="223">
        <f t="shared" si="12"/>
        <v>0</v>
      </c>
      <c r="CZ64" s="40"/>
      <c r="DA64" s="133"/>
      <c r="DB64" s="209">
        <f t="shared" si="13"/>
        <v>0</v>
      </c>
      <c r="DC64" s="131"/>
      <c r="DD64" s="209">
        <f t="shared" si="14"/>
        <v>0</v>
      </c>
      <c r="DE64" s="131"/>
      <c r="DF64" s="209">
        <f t="shared" si="15"/>
        <v>0</v>
      </c>
      <c r="DG64" s="134"/>
      <c r="DH64" s="216" t="str">
        <f t="shared" si="28"/>
        <v/>
      </c>
      <c r="DI64" s="216" t="e">
        <f t="shared" si="29"/>
        <v>#VALUE!</v>
      </c>
      <c r="DJ64" s="216">
        <f t="shared" si="30"/>
        <v>0</v>
      </c>
      <c r="DK64" s="40"/>
      <c r="DL64" s="40"/>
      <c r="DM64" s="130"/>
      <c r="DN64" s="217">
        <f t="shared" si="16"/>
        <v>0</v>
      </c>
      <c r="DO64" s="135"/>
      <c r="DP64" s="217">
        <f t="shared" si="17"/>
        <v>0</v>
      </c>
      <c r="DQ64" s="135"/>
      <c r="DR64" s="217">
        <f t="shared" si="18"/>
        <v>0</v>
      </c>
      <c r="DS64" s="134"/>
      <c r="DT64" s="281" t="str">
        <f t="shared" si="4"/>
        <v/>
      </c>
      <c r="DU64" s="281" t="str">
        <f t="shared" si="24"/>
        <v/>
      </c>
      <c r="DW64" s="46"/>
      <c r="DX64" s="46"/>
      <c r="DZ64" s="120"/>
      <c r="EA64" s="5"/>
      <c r="EB64" s="121"/>
      <c r="EC64" s="5"/>
      <c r="ED64" s="121"/>
      <c r="EE64" s="5"/>
      <c r="EF64" s="119"/>
      <c r="EH64" s="120"/>
      <c r="EI64" s="17">
        <v>0</v>
      </c>
      <c r="EJ64" s="137"/>
      <c r="EK64" s="17">
        <v>0</v>
      </c>
      <c r="EL64" s="137"/>
      <c r="EM64" s="17">
        <v>0</v>
      </c>
      <c r="EN64" s="125"/>
      <c r="EO64" s="126"/>
      <c r="EP64" s="127"/>
      <c r="EQ64" s="219">
        <f t="shared" si="19"/>
        <v>0</v>
      </c>
      <c r="ER64" s="125"/>
      <c r="ES64" s="126"/>
      <c r="ET64" s="127"/>
      <c r="EU64" s="220">
        <f>SUM($DN64:DR64)-SUM($BM64:$BQ64)+EQ64</f>
        <v>0</v>
      </c>
      <c r="EV64" s="119"/>
    </row>
    <row r="65" spans="1:152" ht="5.15" customHeight="1" x14ac:dyDescent="0.35">
      <c r="A65" s="115"/>
      <c r="B65" s="32"/>
      <c r="C65" s="46"/>
      <c r="D65" s="32"/>
      <c r="E65" s="32"/>
      <c r="F65" s="36"/>
      <c r="H65" s="29"/>
      <c r="I65" s="139"/>
      <c r="J65" s="139"/>
      <c r="K65" s="139"/>
      <c r="L65" s="139"/>
      <c r="M65" s="139"/>
      <c r="N65" s="139"/>
      <c r="O65" s="121"/>
      <c r="P65" s="140"/>
      <c r="Q65" s="141"/>
      <c r="R65" s="142"/>
      <c r="S65" s="139"/>
      <c r="T65" s="139"/>
      <c r="U65" s="139"/>
      <c r="V65" s="139"/>
      <c r="W65" s="139"/>
      <c r="X65" s="140"/>
      <c r="Y65" s="141"/>
      <c r="Z65" s="142"/>
      <c r="AA65" s="139"/>
      <c r="AB65" s="139"/>
      <c r="AC65" s="139"/>
      <c r="AD65" s="139"/>
      <c r="AE65" s="139"/>
      <c r="AF65" s="140"/>
      <c r="AG65" s="141"/>
      <c r="AH65" s="142"/>
      <c r="AI65" s="121"/>
      <c r="AJ65" s="139"/>
      <c r="AK65" s="121"/>
      <c r="AL65" s="139"/>
      <c r="AM65" s="121"/>
      <c r="AN65" s="140"/>
      <c r="AO65" s="141"/>
      <c r="AP65" s="142"/>
      <c r="AQ65" s="139"/>
      <c r="AR65" s="140"/>
      <c r="AS65" s="141"/>
      <c r="AT65" s="142"/>
      <c r="AU65" s="121"/>
      <c r="AV65" s="139"/>
      <c r="AW65" s="121"/>
      <c r="AX65" s="139"/>
      <c r="AY65" s="121"/>
      <c r="AZ65" s="139"/>
      <c r="BA65" s="121"/>
      <c r="BB65" s="36"/>
      <c r="BD65" s="29"/>
      <c r="BE65" s="143"/>
      <c r="BF65" s="143"/>
      <c r="BG65" s="143"/>
      <c r="BH65" s="143"/>
      <c r="BI65" s="143"/>
      <c r="BJ65" s="144"/>
      <c r="BK65" s="145"/>
      <c r="BL65" s="146"/>
      <c r="BM65" s="124"/>
      <c r="BN65" s="143"/>
      <c r="BO65" s="124"/>
      <c r="BP65" s="143"/>
      <c r="BQ65" s="124"/>
      <c r="BR65" s="36"/>
      <c r="BU65" s="92"/>
      <c r="BV65" s="92"/>
      <c r="BW65" s="92"/>
      <c r="BX65" s="92"/>
      <c r="BY65" s="92"/>
      <c r="BZ65" s="92"/>
      <c r="CA65" s="92"/>
      <c r="CB65" s="92"/>
      <c r="CC65" s="92"/>
      <c r="CG65" s="92"/>
      <c r="CH65" s="92"/>
      <c r="CI65" s="92"/>
      <c r="CJ65" s="92"/>
      <c r="CK65" s="92"/>
      <c r="CL65" s="92"/>
      <c r="CP65" s="32"/>
      <c r="CQ65" s="32"/>
      <c r="CR65" s="32"/>
      <c r="CS65" s="74"/>
      <c r="CT65" s="169"/>
      <c r="CU65" s="252"/>
      <c r="CV65" s="149"/>
      <c r="CW65" s="252"/>
      <c r="CX65" s="276"/>
      <c r="CY65" s="223">
        <f t="shared" si="12"/>
        <v>0</v>
      </c>
      <c r="CZ65" s="40"/>
      <c r="DA65" s="151"/>
      <c r="DB65" s="149"/>
      <c r="DC65" s="149"/>
      <c r="DD65" s="149"/>
      <c r="DE65" s="149"/>
      <c r="DF65" s="149"/>
      <c r="DG65" s="134"/>
      <c r="DH65" s="40"/>
      <c r="DI65" s="40"/>
      <c r="DJ65" s="40"/>
      <c r="DK65" s="40"/>
      <c r="DL65" s="40"/>
      <c r="DM65" s="74"/>
      <c r="DN65" s="152"/>
      <c r="DO65" s="152"/>
      <c r="DP65" s="152"/>
      <c r="DQ65" s="152"/>
      <c r="DR65" s="152"/>
      <c r="DS65" s="134"/>
      <c r="DT65" s="281" t="str">
        <f t="shared" si="4"/>
        <v/>
      </c>
      <c r="DU65" s="281" t="str">
        <f t="shared" si="24"/>
        <v/>
      </c>
      <c r="DW65" s="32"/>
      <c r="DX65" s="32"/>
      <c r="DZ65" s="29"/>
      <c r="EA65" s="139"/>
      <c r="EB65" s="139"/>
      <c r="EC65" s="139"/>
      <c r="ED65" s="139"/>
      <c r="EE65" s="139"/>
      <c r="EF65" s="36"/>
      <c r="EH65" s="29"/>
      <c r="EI65" s="143"/>
      <c r="EJ65" s="143"/>
      <c r="EK65" s="143"/>
      <c r="EL65" s="143"/>
      <c r="EM65" s="143"/>
      <c r="EN65" s="144"/>
      <c r="EO65" s="145"/>
      <c r="EP65" s="146"/>
      <c r="EQ65" s="163"/>
      <c r="ER65" s="144"/>
      <c r="ES65" s="145"/>
      <c r="ET65" s="146"/>
      <c r="EU65" s="253"/>
      <c r="EV65" s="36"/>
    </row>
    <row r="66" spans="1:152" s="92" customFormat="1" x14ac:dyDescent="0.35">
      <c r="A66" s="118"/>
      <c r="B66" s="46"/>
      <c r="C66" s="243" t="str">
        <f>IF(E66="","",C64+1)</f>
        <v/>
      </c>
      <c r="D66" s="46"/>
      <c r="E66" s="4"/>
      <c r="F66" s="119"/>
      <c r="H66" s="120"/>
      <c r="I66" s="15"/>
      <c r="J66" s="121"/>
      <c r="K66" s="15"/>
      <c r="L66" s="121"/>
      <c r="M66" s="15"/>
      <c r="N66" s="121"/>
      <c r="O66" s="209">
        <f t="shared" si="5"/>
        <v>0</v>
      </c>
      <c r="P66" s="122"/>
      <c r="Q66" s="40"/>
      <c r="R66" s="123"/>
      <c r="S66" s="15"/>
      <c r="T66" s="121"/>
      <c r="U66" s="15"/>
      <c r="V66" s="121"/>
      <c r="W66" s="15"/>
      <c r="X66" s="122"/>
      <c r="Y66" s="40"/>
      <c r="Z66" s="123"/>
      <c r="AA66" s="15"/>
      <c r="AB66" s="121"/>
      <c r="AC66" s="15"/>
      <c r="AD66" s="121"/>
      <c r="AE66" s="15"/>
      <c r="AF66" s="122"/>
      <c r="AG66" s="40"/>
      <c r="AH66" s="123"/>
      <c r="AI66" s="209">
        <f t="shared" si="6"/>
        <v>0</v>
      </c>
      <c r="AJ66" s="121"/>
      <c r="AK66" s="209">
        <f t="shared" si="7"/>
        <v>0</v>
      </c>
      <c r="AL66" s="121"/>
      <c r="AM66" s="209">
        <f>M66-W66+AE66</f>
        <v>0</v>
      </c>
      <c r="AN66" s="122"/>
      <c r="AO66" s="40"/>
      <c r="AP66" s="123"/>
      <c r="AQ66" s="15"/>
      <c r="AR66" s="122"/>
      <c r="AS66" s="40"/>
      <c r="AT66" s="123"/>
      <c r="AU66" s="209">
        <f t="shared" si="8"/>
        <v>0</v>
      </c>
      <c r="AV66" s="121"/>
      <c r="AW66" s="209">
        <f t="shared" si="20"/>
        <v>0</v>
      </c>
      <c r="AX66" s="121"/>
      <c r="AY66" s="209">
        <f t="shared" si="9"/>
        <v>0</v>
      </c>
      <c r="AZ66" s="121"/>
      <c r="BA66" s="209">
        <f>(SUM(AI66,AK66,AM66)-AQ66)</f>
        <v>0</v>
      </c>
      <c r="BB66" s="119"/>
      <c r="BD66" s="120"/>
      <c r="BE66" s="13">
        <v>0</v>
      </c>
      <c r="BF66" s="124"/>
      <c r="BG66" s="13">
        <v>0</v>
      </c>
      <c r="BH66" s="124"/>
      <c r="BI66" s="13">
        <v>0</v>
      </c>
      <c r="BJ66" s="125"/>
      <c r="BK66" s="126"/>
      <c r="BL66" s="127"/>
      <c r="BM66" s="210">
        <f>$BE66*$I66</f>
        <v>0</v>
      </c>
      <c r="BN66" s="124"/>
      <c r="BO66" s="210">
        <f>$BG66*$K66</f>
        <v>0</v>
      </c>
      <c r="BP66" s="124"/>
      <c r="BQ66" s="210">
        <f>$BI66*$M66</f>
        <v>0</v>
      </c>
      <c r="BR66" s="119"/>
      <c r="BU66" s="18"/>
      <c r="BV66" s="18"/>
      <c r="BW66" s="18"/>
      <c r="BX66" s="18"/>
      <c r="BY66" s="18"/>
      <c r="BZ66" s="18"/>
      <c r="CA66" s="18"/>
      <c r="CB66" s="18"/>
      <c r="CC66" s="18"/>
      <c r="CG66" s="18"/>
      <c r="CH66" s="18"/>
      <c r="CI66" s="18"/>
      <c r="CJ66" s="18"/>
      <c r="CK66" s="18"/>
      <c r="CL66" s="18"/>
      <c r="CP66" s="46"/>
      <c r="CQ66" s="46"/>
      <c r="CR66" s="46"/>
      <c r="CS66" s="130"/>
      <c r="CT66" s="209">
        <f t="shared" si="31"/>
        <v>0</v>
      </c>
      <c r="CU66" s="280">
        <f t="shared" si="31"/>
        <v>0</v>
      </c>
      <c r="CV66" s="209">
        <f t="shared" si="32"/>
        <v>0</v>
      </c>
      <c r="CW66" s="280">
        <f t="shared" si="32"/>
        <v>0</v>
      </c>
      <c r="CX66" s="209">
        <f t="shared" si="33"/>
        <v>0</v>
      </c>
      <c r="CY66" s="223">
        <f t="shared" si="12"/>
        <v>0</v>
      </c>
      <c r="CZ66" s="40"/>
      <c r="DA66" s="133"/>
      <c r="DB66" s="209">
        <f t="shared" si="13"/>
        <v>0</v>
      </c>
      <c r="DC66" s="131"/>
      <c r="DD66" s="209">
        <f t="shared" si="14"/>
        <v>0</v>
      </c>
      <c r="DE66" s="131"/>
      <c r="DF66" s="209">
        <f t="shared" si="15"/>
        <v>0</v>
      </c>
      <c r="DG66" s="134"/>
      <c r="DH66" s="216" t="str">
        <f t="shared" si="28"/>
        <v/>
      </c>
      <c r="DI66" s="216" t="e">
        <f t="shared" si="29"/>
        <v>#VALUE!</v>
      </c>
      <c r="DJ66" s="216">
        <f t="shared" si="30"/>
        <v>0</v>
      </c>
      <c r="DK66" s="40"/>
      <c r="DL66" s="40"/>
      <c r="DM66" s="130"/>
      <c r="DN66" s="217">
        <f t="shared" si="16"/>
        <v>0</v>
      </c>
      <c r="DO66" s="135"/>
      <c r="DP66" s="217">
        <f t="shared" si="17"/>
        <v>0</v>
      </c>
      <c r="DQ66" s="135"/>
      <c r="DR66" s="217">
        <f t="shared" si="18"/>
        <v>0</v>
      </c>
      <c r="DS66" s="134"/>
      <c r="DT66" s="281" t="str">
        <f t="shared" si="4"/>
        <v/>
      </c>
      <c r="DU66" s="281" t="str">
        <f t="shared" si="24"/>
        <v/>
      </c>
      <c r="DW66" s="46"/>
      <c r="DX66" s="46"/>
      <c r="DZ66" s="120"/>
      <c r="EA66" s="5"/>
      <c r="EB66" s="121"/>
      <c r="EC66" s="5"/>
      <c r="ED66" s="121"/>
      <c r="EE66" s="5"/>
      <c r="EF66" s="119"/>
      <c r="EH66" s="120"/>
      <c r="EI66" s="17">
        <v>0</v>
      </c>
      <c r="EJ66" s="137"/>
      <c r="EK66" s="17">
        <v>0</v>
      </c>
      <c r="EL66" s="137"/>
      <c r="EM66" s="17">
        <v>0</v>
      </c>
      <c r="EN66" s="125"/>
      <c r="EO66" s="126"/>
      <c r="EP66" s="127"/>
      <c r="EQ66" s="219">
        <f t="shared" si="19"/>
        <v>0</v>
      </c>
      <c r="ER66" s="125"/>
      <c r="ES66" s="126"/>
      <c r="ET66" s="127"/>
      <c r="EU66" s="220">
        <f>SUM($DN66:DR66)-SUM($BM66:$BQ66)+EQ66</f>
        <v>0</v>
      </c>
      <c r="EV66" s="119"/>
    </row>
    <row r="67" spans="1:152" ht="5.15" customHeight="1" x14ac:dyDescent="0.35">
      <c r="A67" s="115"/>
      <c r="B67" s="32"/>
      <c r="C67" s="46"/>
      <c r="D67" s="32"/>
      <c r="E67" s="32"/>
      <c r="F67" s="36"/>
      <c r="H67" s="29"/>
      <c r="I67" s="139"/>
      <c r="J67" s="139"/>
      <c r="K67" s="139"/>
      <c r="L67" s="139"/>
      <c r="M67" s="139"/>
      <c r="N67" s="139"/>
      <c r="O67" s="121"/>
      <c r="P67" s="140"/>
      <c r="Q67" s="141"/>
      <c r="R67" s="142"/>
      <c r="S67" s="139"/>
      <c r="T67" s="139"/>
      <c r="U67" s="139"/>
      <c r="V67" s="139"/>
      <c r="W67" s="139"/>
      <c r="X67" s="140"/>
      <c r="Y67" s="141"/>
      <c r="Z67" s="142"/>
      <c r="AA67" s="139"/>
      <c r="AB67" s="139"/>
      <c r="AC67" s="139"/>
      <c r="AD67" s="139"/>
      <c r="AE67" s="139"/>
      <c r="AF67" s="140"/>
      <c r="AG67" s="141"/>
      <c r="AH67" s="142"/>
      <c r="AI67" s="121"/>
      <c r="AJ67" s="139"/>
      <c r="AK67" s="121"/>
      <c r="AL67" s="139"/>
      <c r="AM67" s="121"/>
      <c r="AN67" s="140"/>
      <c r="AO67" s="141"/>
      <c r="AP67" s="142"/>
      <c r="AQ67" s="139"/>
      <c r="AR67" s="140"/>
      <c r="AS67" s="141"/>
      <c r="AT67" s="142"/>
      <c r="AU67" s="121"/>
      <c r="AV67" s="139"/>
      <c r="AW67" s="121"/>
      <c r="AX67" s="139"/>
      <c r="AY67" s="121"/>
      <c r="AZ67" s="139"/>
      <c r="BA67" s="121"/>
      <c r="BB67" s="36"/>
      <c r="BD67" s="29"/>
      <c r="BE67" s="143"/>
      <c r="BF67" s="143"/>
      <c r="BG67" s="143"/>
      <c r="BH67" s="143"/>
      <c r="BI67" s="143"/>
      <c r="BJ67" s="144"/>
      <c r="BK67" s="145"/>
      <c r="BL67" s="146"/>
      <c r="BM67" s="124"/>
      <c r="BN67" s="143"/>
      <c r="BO67" s="124"/>
      <c r="BP67" s="143"/>
      <c r="BQ67" s="124"/>
      <c r="BR67" s="36"/>
      <c r="BU67" s="92"/>
      <c r="BV67" s="92"/>
      <c r="BW67" s="92"/>
      <c r="BX67" s="92"/>
      <c r="BY67" s="92"/>
      <c r="BZ67" s="92"/>
      <c r="CA67" s="92"/>
      <c r="CB67" s="92"/>
      <c r="CC67" s="92"/>
      <c r="CG67" s="92"/>
      <c r="CH67" s="92"/>
      <c r="CI67" s="92"/>
      <c r="CJ67" s="92"/>
      <c r="CK67" s="92"/>
      <c r="CL67" s="92"/>
      <c r="CP67" s="32"/>
      <c r="CQ67" s="32"/>
      <c r="CR67" s="32"/>
      <c r="CS67" s="74"/>
      <c r="CT67" s="169"/>
      <c r="CU67" s="252"/>
      <c r="CV67" s="149"/>
      <c r="CW67" s="252"/>
      <c r="CX67" s="276"/>
      <c r="CY67" s="223">
        <f t="shared" si="12"/>
        <v>0</v>
      </c>
      <c r="CZ67" s="40"/>
      <c r="DA67" s="151"/>
      <c r="DB67" s="149"/>
      <c r="DC67" s="149"/>
      <c r="DD67" s="149"/>
      <c r="DE67" s="149"/>
      <c r="DF67" s="149"/>
      <c r="DG67" s="134"/>
      <c r="DH67" s="40"/>
      <c r="DI67" s="40"/>
      <c r="DJ67" s="40"/>
      <c r="DK67" s="40"/>
      <c r="DL67" s="40"/>
      <c r="DM67" s="74"/>
      <c r="DN67" s="152"/>
      <c r="DO67" s="152"/>
      <c r="DP67" s="152"/>
      <c r="DQ67" s="152"/>
      <c r="DR67" s="152"/>
      <c r="DS67" s="134"/>
      <c r="DT67" s="281" t="str">
        <f t="shared" si="4"/>
        <v/>
      </c>
      <c r="DU67" s="281" t="str">
        <f t="shared" si="24"/>
        <v/>
      </c>
      <c r="DW67" s="32"/>
      <c r="DX67" s="32"/>
      <c r="DZ67" s="29"/>
      <c r="EA67" s="139"/>
      <c r="EB67" s="139"/>
      <c r="EC67" s="139"/>
      <c r="ED67" s="139"/>
      <c r="EE67" s="139"/>
      <c r="EF67" s="36"/>
      <c r="EH67" s="29"/>
      <c r="EI67" s="143"/>
      <c r="EJ67" s="143"/>
      <c r="EK67" s="143"/>
      <c r="EL67" s="143"/>
      <c r="EM67" s="143"/>
      <c r="EN67" s="144"/>
      <c r="EO67" s="145"/>
      <c r="EP67" s="146"/>
      <c r="EQ67" s="163"/>
      <c r="ER67" s="144"/>
      <c r="ES67" s="145"/>
      <c r="ET67" s="146"/>
      <c r="EU67" s="253"/>
      <c r="EV67" s="36"/>
    </row>
    <row r="68" spans="1:152" s="92" customFormat="1" x14ac:dyDescent="0.35">
      <c r="A68" s="118"/>
      <c r="B68" s="46"/>
      <c r="C68" s="243" t="str">
        <f>IF(E68="","",C66+1)</f>
        <v/>
      </c>
      <c r="D68" s="46"/>
      <c r="E68" s="4"/>
      <c r="F68" s="119"/>
      <c r="H68" s="120"/>
      <c r="I68" s="15"/>
      <c r="J68" s="121"/>
      <c r="K68" s="15"/>
      <c r="L68" s="121"/>
      <c r="M68" s="15"/>
      <c r="N68" s="121"/>
      <c r="O68" s="209">
        <f t="shared" si="5"/>
        <v>0</v>
      </c>
      <c r="P68" s="122"/>
      <c r="Q68" s="40"/>
      <c r="R68" s="123"/>
      <c r="S68" s="15"/>
      <c r="T68" s="121"/>
      <c r="U68" s="15"/>
      <c r="V68" s="121"/>
      <c r="W68" s="15"/>
      <c r="X68" s="122"/>
      <c r="Y68" s="40"/>
      <c r="Z68" s="123"/>
      <c r="AA68" s="15"/>
      <c r="AB68" s="121"/>
      <c r="AC68" s="15"/>
      <c r="AD68" s="121"/>
      <c r="AE68" s="15"/>
      <c r="AF68" s="122"/>
      <c r="AG68" s="40"/>
      <c r="AH68" s="123"/>
      <c r="AI68" s="209">
        <f t="shared" si="6"/>
        <v>0</v>
      </c>
      <c r="AJ68" s="121"/>
      <c r="AK68" s="209">
        <f t="shared" si="7"/>
        <v>0</v>
      </c>
      <c r="AL68" s="121"/>
      <c r="AM68" s="209">
        <f>M68-W68+AE68</f>
        <v>0</v>
      </c>
      <c r="AN68" s="122"/>
      <c r="AO68" s="40"/>
      <c r="AP68" s="123"/>
      <c r="AQ68" s="15"/>
      <c r="AR68" s="122"/>
      <c r="AS68" s="40"/>
      <c r="AT68" s="123"/>
      <c r="AU68" s="209">
        <f t="shared" si="8"/>
        <v>0</v>
      </c>
      <c r="AV68" s="121"/>
      <c r="AW68" s="209">
        <f t="shared" si="20"/>
        <v>0</v>
      </c>
      <c r="AX68" s="121"/>
      <c r="AY68" s="209">
        <f t="shared" si="9"/>
        <v>0</v>
      </c>
      <c r="AZ68" s="121"/>
      <c r="BA68" s="209">
        <f>(SUM(AI68,AK68,AM68)-AQ68)</f>
        <v>0</v>
      </c>
      <c r="BB68" s="119"/>
      <c r="BD68" s="120"/>
      <c r="BE68" s="13">
        <v>0</v>
      </c>
      <c r="BF68" s="124"/>
      <c r="BG68" s="13">
        <v>0</v>
      </c>
      <c r="BH68" s="124"/>
      <c r="BI68" s="13">
        <v>0</v>
      </c>
      <c r="BJ68" s="125"/>
      <c r="BK68" s="126"/>
      <c r="BL68" s="127"/>
      <c r="BM68" s="210">
        <f>$BE68*$I68</f>
        <v>0</v>
      </c>
      <c r="BN68" s="124"/>
      <c r="BO68" s="210">
        <f>$BG68*$K68</f>
        <v>0</v>
      </c>
      <c r="BP68" s="124"/>
      <c r="BQ68" s="210">
        <f>$BI68*$M68</f>
        <v>0</v>
      </c>
      <c r="BR68" s="119"/>
      <c r="BU68" s="18"/>
      <c r="BV68" s="18"/>
      <c r="BW68" s="18"/>
      <c r="BX68" s="18"/>
      <c r="BY68" s="18"/>
      <c r="BZ68" s="18"/>
      <c r="CA68" s="18"/>
      <c r="CB68" s="18"/>
      <c r="CC68" s="18"/>
      <c r="CG68" s="18"/>
      <c r="CH68" s="18"/>
      <c r="CI68" s="18"/>
      <c r="CJ68" s="18"/>
      <c r="CK68" s="18"/>
      <c r="CL68" s="18"/>
      <c r="CP68" s="46"/>
      <c r="CQ68" s="46"/>
      <c r="CR68" s="46"/>
      <c r="CS68" s="130"/>
      <c r="CT68" s="209">
        <f t="shared" si="31"/>
        <v>0</v>
      </c>
      <c r="CU68" s="280">
        <f t="shared" si="31"/>
        <v>0</v>
      </c>
      <c r="CV68" s="209">
        <f t="shared" si="32"/>
        <v>0</v>
      </c>
      <c r="CW68" s="280">
        <f t="shared" si="32"/>
        <v>0</v>
      </c>
      <c r="CX68" s="209">
        <f t="shared" si="33"/>
        <v>0</v>
      </c>
      <c r="CY68" s="223">
        <f t="shared" si="12"/>
        <v>0</v>
      </c>
      <c r="CZ68" s="40"/>
      <c r="DA68" s="133"/>
      <c r="DB68" s="209">
        <f t="shared" si="13"/>
        <v>0</v>
      </c>
      <c r="DC68" s="131"/>
      <c r="DD68" s="209">
        <f t="shared" si="14"/>
        <v>0</v>
      </c>
      <c r="DE68" s="131"/>
      <c r="DF68" s="209">
        <f t="shared" si="15"/>
        <v>0</v>
      </c>
      <c r="DG68" s="134"/>
      <c r="DH68" s="216" t="str">
        <f t="shared" si="28"/>
        <v/>
      </c>
      <c r="DI68" s="216" t="e">
        <f t="shared" si="29"/>
        <v>#VALUE!</v>
      </c>
      <c r="DJ68" s="216">
        <f t="shared" si="30"/>
        <v>0</v>
      </c>
      <c r="DK68" s="40"/>
      <c r="DL68" s="40"/>
      <c r="DM68" s="130"/>
      <c r="DN68" s="217">
        <f t="shared" si="16"/>
        <v>0</v>
      </c>
      <c r="DO68" s="135"/>
      <c r="DP68" s="217">
        <f t="shared" si="17"/>
        <v>0</v>
      </c>
      <c r="DQ68" s="135"/>
      <c r="DR68" s="217">
        <f t="shared" si="18"/>
        <v>0</v>
      </c>
      <c r="DS68" s="134"/>
      <c r="DT68" s="281" t="str">
        <f t="shared" si="4"/>
        <v/>
      </c>
      <c r="DU68" s="281" t="str">
        <f t="shared" si="24"/>
        <v/>
      </c>
      <c r="DW68" s="46"/>
      <c r="DX68" s="46"/>
      <c r="DZ68" s="120"/>
      <c r="EA68" s="5"/>
      <c r="EB68" s="121"/>
      <c r="EC68" s="5"/>
      <c r="ED68" s="121"/>
      <c r="EE68" s="5"/>
      <c r="EF68" s="119"/>
      <c r="EH68" s="120"/>
      <c r="EI68" s="17">
        <v>0</v>
      </c>
      <c r="EJ68" s="137"/>
      <c r="EK68" s="17">
        <v>0</v>
      </c>
      <c r="EL68" s="137"/>
      <c r="EM68" s="17">
        <v>0</v>
      </c>
      <c r="EN68" s="125"/>
      <c r="EO68" s="126"/>
      <c r="EP68" s="127"/>
      <c r="EQ68" s="219">
        <f t="shared" si="19"/>
        <v>0</v>
      </c>
      <c r="ER68" s="125"/>
      <c r="ES68" s="126"/>
      <c r="ET68" s="127"/>
      <c r="EU68" s="220">
        <f>SUM($DN68:DR68)-SUM($BM68:$BQ68)+EQ68</f>
        <v>0</v>
      </c>
      <c r="EV68" s="119"/>
    </row>
    <row r="69" spans="1:152" ht="5.15" customHeight="1" x14ac:dyDescent="0.35">
      <c r="A69" s="115"/>
      <c r="B69" s="32"/>
      <c r="C69" s="46"/>
      <c r="D69" s="32"/>
      <c r="E69" s="32"/>
      <c r="F69" s="36"/>
      <c r="H69" s="29"/>
      <c r="I69" s="139"/>
      <c r="J69" s="139"/>
      <c r="K69" s="139"/>
      <c r="L69" s="139"/>
      <c r="M69" s="139"/>
      <c r="N69" s="139"/>
      <c r="O69" s="121"/>
      <c r="P69" s="140"/>
      <c r="Q69" s="141"/>
      <c r="R69" s="142"/>
      <c r="S69" s="139"/>
      <c r="T69" s="139"/>
      <c r="U69" s="139"/>
      <c r="V69" s="139"/>
      <c r="W69" s="139"/>
      <c r="X69" s="140"/>
      <c r="Y69" s="141"/>
      <c r="Z69" s="142"/>
      <c r="AA69" s="139"/>
      <c r="AB69" s="139"/>
      <c r="AC69" s="139"/>
      <c r="AD69" s="139"/>
      <c r="AE69" s="139"/>
      <c r="AF69" s="140"/>
      <c r="AG69" s="141"/>
      <c r="AH69" s="142"/>
      <c r="AI69" s="121"/>
      <c r="AJ69" s="139"/>
      <c r="AK69" s="121"/>
      <c r="AL69" s="139"/>
      <c r="AM69" s="121"/>
      <c r="AN69" s="140"/>
      <c r="AO69" s="141"/>
      <c r="AP69" s="142"/>
      <c r="AQ69" s="139"/>
      <c r="AR69" s="140"/>
      <c r="AS69" s="141"/>
      <c r="AT69" s="142"/>
      <c r="AU69" s="121"/>
      <c r="AV69" s="139"/>
      <c r="AW69" s="121"/>
      <c r="AX69" s="139"/>
      <c r="AY69" s="121"/>
      <c r="AZ69" s="139"/>
      <c r="BA69" s="121"/>
      <c r="BB69" s="36"/>
      <c r="BD69" s="29"/>
      <c r="BE69" s="143"/>
      <c r="BF69" s="143"/>
      <c r="BG69" s="143"/>
      <c r="BH69" s="143"/>
      <c r="BI69" s="143"/>
      <c r="BJ69" s="144"/>
      <c r="BK69" s="145"/>
      <c r="BL69" s="146"/>
      <c r="BM69" s="124"/>
      <c r="BN69" s="143"/>
      <c r="BO69" s="124"/>
      <c r="BP69" s="143"/>
      <c r="BQ69" s="124"/>
      <c r="BR69" s="36"/>
      <c r="BU69" s="92"/>
      <c r="BV69" s="92"/>
      <c r="BW69" s="92"/>
      <c r="BX69" s="92"/>
      <c r="BY69" s="92"/>
      <c r="BZ69" s="92"/>
      <c r="CA69" s="92"/>
      <c r="CB69" s="92"/>
      <c r="CC69" s="92"/>
      <c r="CD69" s="174"/>
      <c r="CG69" s="92"/>
      <c r="CH69" s="92"/>
      <c r="CI69" s="92"/>
      <c r="CJ69" s="92"/>
      <c r="CK69" s="92"/>
      <c r="CL69" s="92"/>
      <c r="CP69" s="32"/>
      <c r="CQ69" s="32"/>
      <c r="CR69" s="32"/>
      <c r="CS69" s="74"/>
      <c r="CT69" s="169"/>
      <c r="CU69" s="252"/>
      <c r="CV69" s="149"/>
      <c r="CW69" s="252"/>
      <c r="CX69" s="276"/>
      <c r="CY69" s="223">
        <f t="shared" si="12"/>
        <v>0</v>
      </c>
      <c r="CZ69" s="40"/>
      <c r="DA69" s="151"/>
      <c r="DB69" s="149"/>
      <c r="DC69" s="149"/>
      <c r="DD69" s="149"/>
      <c r="DE69" s="149"/>
      <c r="DF69" s="149"/>
      <c r="DG69" s="134"/>
      <c r="DH69" s="40"/>
      <c r="DI69" s="40"/>
      <c r="DJ69" s="40"/>
      <c r="DK69" s="40"/>
      <c r="DL69" s="40"/>
      <c r="DM69" s="74"/>
      <c r="DN69" s="152"/>
      <c r="DO69" s="152"/>
      <c r="DP69" s="152"/>
      <c r="DQ69" s="152"/>
      <c r="DR69" s="152"/>
      <c r="DS69" s="134"/>
      <c r="DT69" s="281" t="str">
        <f t="shared" si="4"/>
        <v/>
      </c>
      <c r="DU69" s="281" t="str">
        <f t="shared" si="24"/>
        <v/>
      </c>
      <c r="DW69" s="32"/>
      <c r="DX69" s="32"/>
      <c r="DZ69" s="29"/>
      <c r="EA69" s="139"/>
      <c r="EB69" s="139"/>
      <c r="EC69" s="139"/>
      <c r="ED69" s="139"/>
      <c r="EE69" s="139"/>
      <c r="EF69" s="36"/>
      <c r="EH69" s="29"/>
      <c r="EI69" s="143"/>
      <c r="EJ69" s="143"/>
      <c r="EK69" s="143"/>
      <c r="EL69" s="143"/>
      <c r="EM69" s="143"/>
      <c r="EN69" s="144"/>
      <c r="EO69" s="145"/>
      <c r="EP69" s="146"/>
      <c r="EQ69" s="163"/>
      <c r="ER69" s="144"/>
      <c r="ES69" s="145"/>
      <c r="ET69" s="146"/>
      <c r="EU69" s="253"/>
      <c r="EV69" s="36"/>
    </row>
    <row r="70" spans="1:152" s="92" customFormat="1" ht="15" customHeight="1" x14ac:dyDescent="0.35">
      <c r="A70" s="118"/>
      <c r="B70" s="46"/>
      <c r="C70" s="243" t="str">
        <f>IF(E70="","",C68+1)</f>
        <v/>
      </c>
      <c r="D70" s="46"/>
      <c r="E70" s="4"/>
      <c r="F70" s="119"/>
      <c r="H70" s="120"/>
      <c r="I70" s="15"/>
      <c r="J70" s="121"/>
      <c r="K70" s="15"/>
      <c r="L70" s="121"/>
      <c r="M70" s="15"/>
      <c r="N70" s="121"/>
      <c r="O70" s="209">
        <f t="shared" si="5"/>
        <v>0</v>
      </c>
      <c r="P70" s="122"/>
      <c r="Q70" s="40"/>
      <c r="R70" s="123"/>
      <c r="S70" s="15"/>
      <c r="T70" s="121"/>
      <c r="U70" s="15"/>
      <c r="V70" s="121"/>
      <c r="W70" s="15"/>
      <c r="X70" s="122"/>
      <c r="Y70" s="40"/>
      <c r="Z70" s="123"/>
      <c r="AA70" s="15"/>
      <c r="AB70" s="121"/>
      <c r="AC70" s="15"/>
      <c r="AD70" s="121"/>
      <c r="AE70" s="15"/>
      <c r="AF70" s="122"/>
      <c r="AG70" s="40"/>
      <c r="AH70" s="123"/>
      <c r="AI70" s="209">
        <f t="shared" si="6"/>
        <v>0</v>
      </c>
      <c r="AJ70" s="121"/>
      <c r="AK70" s="209">
        <f t="shared" si="7"/>
        <v>0</v>
      </c>
      <c r="AL70" s="121"/>
      <c r="AM70" s="209">
        <f>M70-W70+AE70</f>
        <v>0</v>
      </c>
      <c r="AN70" s="122"/>
      <c r="AO70" s="40"/>
      <c r="AP70" s="123"/>
      <c r="AQ70" s="15"/>
      <c r="AR70" s="122"/>
      <c r="AS70" s="40"/>
      <c r="AT70" s="123"/>
      <c r="AU70" s="209">
        <f t="shared" si="8"/>
        <v>0</v>
      </c>
      <c r="AV70" s="121"/>
      <c r="AW70" s="209">
        <f t="shared" si="20"/>
        <v>0</v>
      </c>
      <c r="AX70" s="121"/>
      <c r="AY70" s="209">
        <f t="shared" si="9"/>
        <v>0</v>
      </c>
      <c r="AZ70" s="121"/>
      <c r="BA70" s="209">
        <f>(SUM(AI70,AK70,AM70)-AQ70)</f>
        <v>0</v>
      </c>
      <c r="BB70" s="119"/>
      <c r="BD70" s="120"/>
      <c r="BE70" s="13">
        <v>0</v>
      </c>
      <c r="BF70" s="124"/>
      <c r="BG70" s="13">
        <v>0</v>
      </c>
      <c r="BH70" s="124"/>
      <c r="BI70" s="13">
        <v>0</v>
      </c>
      <c r="BJ70" s="125"/>
      <c r="BK70" s="126"/>
      <c r="BL70" s="127"/>
      <c r="BM70" s="210">
        <f>$BE70*$I70</f>
        <v>0</v>
      </c>
      <c r="BN70" s="124"/>
      <c r="BO70" s="210">
        <f>$BG70*$K70</f>
        <v>0</v>
      </c>
      <c r="BP70" s="124"/>
      <c r="BQ70" s="210">
        <f>$BI70*$M70</f>
        <v>0</v>
      </c>
      <c r="BR70" s="119"/>
      <c r="BU70" s="18"/>
      <c r="BV70" s="18"/>
      <c r="BW70" s="174"/>
      <c r="BX70" s="174"/>
      <c r="BY70" s="174"/>
      <c r="BZ70" s="174"/>
      <c r="CA70" s="174"/>
      <c r="CB70" s="174"/>
      <c r="CC70" s="174"/>
      <c r="CD70" s="174"/>
      <c r="CG70" s="18"/>
      <c r="CH70" s="18"/>
      <c r="CI70" s="18"/>
      <c r="CJ70" s="18"/>
      <c r="CK70" s="18"/>
      <c r="CL70" s="18"/>
      <c r="CP70" s="46"/>
      <c r="CQ70" s="46"/>
      <c r="CR70" s="46"/>
      <c r="CS70" s="130"/>
      <c r="CT70" s="209">
        <f t="shared" si="31"/>
        <v>0</v>
      </c>
      <c r="CU70" s="280">
        <f t="shared" si="31"/>
        <v>0</v>
      </c>
      <c r="CV70" s="209">
        <f t="shared" si="32"/>
        <v>0</v>
      </c>
      <c r="CW70" s="280">
        <f t="shared" si="32"/>
        <v>0</v>
      </c>
      <c r="CX70" s="209">
        <f t="shared" si="33"/>
        <v>0</v>
      </c>
      <c r="CY70" s="223">
        <f t="shared" si="12"/>
        <v>0</v>
      </c>
      <c r="CZ70" s="40"/>
      <c r="DA70" s="133"/>
      <c r="DB70" s="209">
        <f t="shared" si="13"/>
        <v>0</v>
      </c>
      <c r="DC70" s="131"/>
      <c r="DD70" s="209">
        <f t="shared" si="14"/>
        <v>0</v>
      </c>
      <c r="DE70" s="131"/>
      <c r="DF70" s="209">
        <f t="shared" si="15"/>
        <v>0</v>
      </c>
      <c r="DG70" s="134"/>
      <c r="DH70" s="216" t="str">
        <f t="shared" si="28"/>
        <v/>
      </c>
      <c r="DI70" s="216" t="e">
        <f t="shared" si="29"/>
        <v>#VALUE!</v>
      </c>
      <c r="DJ70" s="216">
        <f t="shared" si="30"/>
        <v>0</v>
      </c>
      <c r="DK70" s="40"/>
      <c r="DL70" s="40"/>
      <c r="DM70" s="130"/>
      <c r="DN70" s="217">
        <f t="shared" si="16"/>
        <v>0</v>
      </c>
      <c r="DO70" s="135"/>
      <c r="DP70" s="217">
        <f t="shared" si="17"/>
        <v>0</v>
      </c>
      <c r="DQ70" s="135"/>
      <c r="DR70" s="217">
        <f t="shared" si="18"/>
        <v>0</v>
      </c>
      <c r="DS70" s="134"/>
      <c r="DT70" s="281" t="str">
        <f t="shared" si="4"/>
        <v/>
      </c>
      <c r="DU70" s="281" t="str">
        <f t="shared" si="24"/>
        <v/>
      </c>
      <c r="DW70" s="46"/>
      <c r="DX70" s="46"/>
      <c r="DZ70" s="120"/>
      <c r="EA70" s="5"/>
      <c r="EB70" s="121"/>
      <c r="EC70" s="5"/>
      <c r="ED70" s="121"/>
      <c r="EE70" s="5"/>
      <c r="EF70" s="119"/>
      <c r="EH70" s="120"/>
      <c r="EI70" s="17">
        <v>0</v>
      </c>
      <c r="EJ70" s="137"/>
      <c r="EK70" s="17">
        <v>0</v>
      </c>
      <c r="EL70" s="137"/>
      <c r="EM70" s="17">
        <v>0</v>
      </c>
      <c r="EN70" s="125"/>
      <c r="EO70" s="126"/>
      <c r="EP70" s="127"/>
      <c r="EQ70" s="219">
        <f t="shared" si="19"/>
        <v>0</v>
      </c>
      <c r="ER70" s="125"/>
      <c r="ES70" s="126"/>
      <c r="ET70" s="127"/>
      <c r="EU70" s="220">
        <f>SUM($DN70:DR70)-SUM($BM70:$BQ70)+EQ70</f>
        <v>0</v>
      </c>
      <c r="EV70" s="119"/>
    </row>
    <row r="71" spans="1:152" ht="5.15" customHeight="1" x14ac:dyDescent="0.35">
      <c r="A71" s="115"/>
      <c r="B71" s="32"/>
      <c r="C71" s="46"/>
      <c r="D71" s="32"/>
      <c r="E71" s="32"/>
      <c r="F71" s="36"/>
      <c r="H71" s="29"/>
      <c r="I71" s="139"/>
      <c r="J71" s="139"/>
      <c r="K71" s="139"/>
      <c r="L71" s="139"/>
      <c r="M71" s="139"/>
      <c r="N71" s="139"/>
      <c r="O71" s="121"/>
      <c r="P71" s="140"/>
      <c r="Q71" s="141"/>
      <c r="R71" s="142"/>
      <c r="S71" s="139"/>
      <c r="T71" s="139"/>
      <c r="U71" s="139"/>
      <c r="V71" s="139"/>
      <c r="W71" s="139"/>
      <c r="X71" s="140"/>
      <c r="Y71" s="141"/>
      <c r="Z71" s="142"/>
      <c r="AA71" s="139"/>
      <c r="AB71" s="139"/>
      <c r="AC71" s="139"/>
      <c r="AD71" s="139"/>
      <c r="AE71" s="139"/>
      <c r="AF71" s="140"/>
      <c r="AG71" s="141"/>
      <c r="AH71" s="142"/>
      <c r="AI71" s="121"/>
      <c r="AJ71" s="139"/>
      <c r="AK71" s="121"/>
      <c r="AL71" s="139"/>
      <c r="AM71" s="121"/>
      <c r="AN71" s="140"/>
      <c r="AO71" s="141"/>
      <c r="AP71" s="142"/>
      <c r="AQ71" s="139"/>
      <c r="AR71" s="140"/>
      <c r="AS71" s="141"/>
      <c r="AT71" s="142"/>
      <c r="AU71" s="121"/>
      <c r="AV71" s="139"/>
      <c r="AW71" s="121"/>
      <c r="AX71" s="139"/>
      <c r="AY71" s="121"/>
      <c r="AZ71" s="139"/>
      <c r="BA71" s="121"/>
      <c r="BB71" s="36"/>
      <c r="BD71" s="29"/>
      <c r="BE71" s="143"/>
      <c r="BF71" s="143"/>
      <c r="BG71" s="143"/>
      <c r="BH71" s="143"/>
      <c r="BI71" s="143"/>
      <c r="BJ71" s="144"/>
      <c r="BK71" s="145"/>
      <c r="BL71" s="146"/>
      <c r="BM71" s="124"/>
      <c r="BN71" s="143"/>
      <c r="BO71" s="124"/>
      <c r="BP71" s="143"/>
      <c r="BQ71" s="124"/>
      <c r="BR71" s="36"/>
      <c r="BU71" s="175"/>
      <c r="BV71" s="175"/>
      <c r="BW71" s="174"/>
      <c r="BX71" s="174"/>
      <c r="BY71" s="174"/>
      <c r="BZ71" s="174"/>
      <c r="CA71" s="174"/>
      <c r="CB71" s="174"/>
      <c r="CC71" s="174"/>
      <c r="CD71" s="174"/>
      <c r="CG71" s="92"/>
      <c r="CH71" s="92"/>
      <c r="CI71" s="92"/>
      <c r="CJ71" s="92"/>
      <c r="CK71" s="92"/>
      <c r="CL71" s="92"/>
      <c r="CP71" s="32"/>
      <c r="CQ71" s="32"/>
      <c r="CR71" s="32"/>
      <c r="CS71" s="74"/>
      <c r="CT71" s="169"/>
      <c r="CU71" s="252"/>
      <c r="CV71" s="149"/>
      <c r="CW71" s="252"/>
      <c r="CX71" s="276"/>
      <c r="CY71" s="223">
        <f t="shared" si="12"/>
        <v>0</v>
      </c>
      <c r="CZ71" s="40"/>
      <c r="DA71" s="151"/>
      <c r="DB71" s="149"/>
      <c r="DC71" s="149"/>
      <c r="DD71" s="149"/>
      <c r="DE71" s="149"/>
      <c r="DF71" s="149"/>
      <c r="DG71" s="134"/>
      <c r="DH71" s="40"/>
      <c r="DI71" s="40"/>
      <c r="DJ71" s="40"/>
      <c r="DK71" s="40"/>
      <c r="DL71" s="40"/>
      <c r="DM71" s="74"/>
      <c r="DN71" s="152"/>
      <c r="DO71" s="152"/>
      <c r="DP71" s="152"/>
      <c r="DQ71" s="152"/>
      <c r="DR71" s="152"/>
      <c r="DS71" s="134"/>
      <c r="DT71" s="281" t="str">
        <f t="shared" si="4"/>
        <v/>
      </c>
      <c r="DU71" s="281" t="str">
        <f t="shared" si="24"/>
        <v/>
      </c>
      <c r="DW71" s="32"/>
      <c r="DX71" s="32"/>
      <c r="DZ71" s="29"/>
      <c r="EA71" s="139"/>
      <c r="EB71" s="139"/>
      <c r="EC71" s="139"/>
      <c r="ED71" s="139"/>
      <c r="EE71" s="139"/>
      <c r="EF71" s="36"/>
      <c r="EH71" s="29"/>
      <c r="EI71" s="143"/>
      <c r="EJ71" s="143"/>
      <c r="EK71" s="143"/>
      <c r="EL71" s="143"/>
      <c r="EM71" s="143"/>
      <c r="EN71" s="144"/>
      <c r="EO71" s="145"/>
      <c r="EP71" s="146"/>
      <c r="EQ71" s="163"/>
      <c r="ER71" s="144"/>
      <c r="ES71" s="145"/>
      <c r="ET71" s="146"/>
      <c r="EU71" s="253"/>
      <c r="EV71" s="36"/>
    </row>
    <row r="72" spans="1:152" s="92" customFormat="1" x14ac:dyDescent="0.35">
      <c r="A72" s="118"/>
      <c r="B72" s="46"/>
      <c r="C72" s="243" t="str">
        <f>IF(E72="","",C70+1)</f>
        <v/>
      </c>
      <c r="D72" s="46"/>
      <c r="E72" s="4"/>
      <c r="F72" s="119"/>
      <c r="H72" s="120"/>
      <c r="I72" s="15"/>
      <c r="J72" s="121"/>
      <c r="K72" s="15"/>
      <c r="L72" s="121"/>
      <c r="M72" s="15"/>
      <c r="N72" s="121"/>
      <c r="O72" s="209">
        <f t="shared" si="5"/>
        <v>0</v>
      </c>
      <c r="P72" s="122"/>
      <c r="Q72" s="40"/>
      <c r="R72" s="123"/>
      <c r="S72" s="15"/>
      <c r="T72" s="121"/>
      <c r="U72" s="15"/>
      <c r="V72" s="121"/>
      <c r="W72" s="15"/>
      <c r="X72" s="122"/>
      <c r="Y72" s="40"/>
      <c r="Z72" s="123"/>
      <c r="AA72" s="15"/>
      <c r="AB72" s="121"/>
      <c r="AC72" s="15"/>
      <c r="AD72" s="121"/>
      <c r="AE72" s="15"/>
      <c r="AF72" s="122"/>
      <c r="AG72" s="40"/>
      <c r="AH72" s="123"/>
      <c r="AI72" s="209">
        <f t="shared" si="6"/>
        <v>0</v>
      </c>
      <c r="AJ72" s="121"/>
      <c r="AK72" s="209">
        <f t="shared" si="7"/>
        <v>0</v>
      </c>
      <c r="AL72" s="121"/>
      <c r="AM72" s="209">
        <f>M72-W72+AE72</f>
        <v>0</v>
      </c>
      <c r="AN72" s="122"/>
      <c r="AO72" s="40"/>
      <c r="AP72" s="123"/>
      <c r="AQ72" s="15"/>
      <c r="AR72" s="122"/>
      <c r="AS72" s="40"/>
      <c r="AT72" s="123"/>
      <c r="AU72" s="209">
        <f t="shared" si="8"/>
        <v>0</v>
      </c>
      <c r="AV72" s="121"/>
      <c r="AW72" s="209">
        <f t="shared" si="20"/>
        <v>0</v>
      </c>
      <c r="AX72" s="121"/>
      <c r="AY72" s="209">
        <f t="shared" si="9"/>
        <v>0</v>
      </c>
      <c r="AZ72" s="121"/>
      <c r="BA72" s="209">
        <f>(SUM(AI72,AK72,AM72)-AQ72)</f>
        <v>0</v>
      </c>
      <c r="BB72" s="119"/>
      <c r="BD72" s="120"/>
      <c r="BE72" s="13">
        <v>0</v>
      </c>
      <c r="BF72" s="124"/>
      <c r="BG72" s="13">
        <v>0</v>
      </c>
      <c r="BH72" s="124"/>
      <c r="BI72" s="13">
        <v>0</v>
      </c>
      <c r="BJ72" s="125"/>
      <c r="BK72" s="126"/>
      <c r="BL72" s="127"/>
      <c r="BM72" s="210">
        <f>$BE72*$I72</f>
        <v>0</v>
      </c>
      <c r="BN72" s="124"/>
      <c r="BO72" s="210">
        <f>$BG72*$K72</f>
        <v>0</v>
      </c>
      <c r="BP72" s="124"/>
      <c r="BQ72" s="210">
        <f>$BI72*$M72</f>
        <v>0</v>
      </c>
      <c r="BR72" s="119"/>
      <c r="BU72" s="18"/>
      <c r="BV72" s="18"/>
      <c r="BW72" s="174"/>
      <c r="BX72" s="174"/>
      <c r="BY72" s="174"/>
      <c r="BZ72" s="174"/>
      <c r="CA72" s="174"/>
      <c r="CB72" s="174"/>
      <c r="CC72" s="174"/>
      <c r="CD72" s="174"/>
      <c r="CG72" s="18"/>
      <c r="CH72" s="18"/>
      <c r="CI72" s="18"/>
      <c r="CJ72" s="18"/>
      <c r="CK72" s="18"/>
      <c r="CL72" s="18"/>
      <c r="CP72" s="46"/>
      <c r="CQ72" s="46"/>
      <c r="CR72" s="46"/>
      <c r="CS72" s="130"/>
      <c r="CT72" s="209">
        <f t="shared" si="31"/>
        <v>0</v>
      </c>
      <c r="CU72" s="280">
        <f t="shared" si="31"/>
        <v>0</v>
      </c>
      <c r="CV72" s="209">
        <f t="shared" si="32"/>
        <v>0</v>
      </c>
      <c r="CW72" s="280">
        <f t="shared" si="32"/>
        <v>0</v>
      </c>
      <c r="CX72" s="209">
        <f t="shared" si="33"/>
        <v>0</v>
      </c>
      <c r="CY72" s="223">
        <f t="shared" si="12"/>
        <v>0</v>
      </c>
      <c r="CZ72" s="40"/>
      <c r="DA72" s="133"/>
      <c r="DB72" s="209">
        <f t="shared" si="13"/>
        <v>0</v>
      </c>
      <c r="DC72" s="131"/>
      <c r="DD72" s="209">
        <f t="shared" si="14"/>
        <v>0</v>
      </c>
      <c r="DE72" s="131"/>
      <c r="DF72" s="209">
        <f t="shared" si="15"/>
        <v>0</v>
      </c>
      <c r="DG72" s="134"/>
      <c r="DH72" s="216" t="str">
        <f t="shared" si="28"/>
        <v/>
      </c>
      <c r="DI72" s="216" t="e">
        <f t="shared" si="29"/>
        <v>#VALUE!</v>
      </c>
      <c r="DJ72" s="216">
        <f t="shared" si="30"/>
        <v>0</v>
      </c>
      <c r="DK72" s="40"/>
      <c r="DL72" s="40"/>
      <c r="DM72" s="130"/>
      <c r="DN72" s="217">
        <f t="shared" si="16"/>
        <v>0</v>
      </c>
      <c r="DO72" s="135"/>
      <c r="DP72" s="217">
        <f t="shared" si="17"/>
        <v>0</v>
      </c>
      <c r="DQ72" s="135"/>
      <c r="DR72" s="217">
        <f t="shared" si="18"/>
        <v>0</v>
      </c>
      <c r="DS72" s="134"/>
      <c r="DT72" s="281" t="str">
        <f t="shared" si="4"/>
        <v/>
      </c>
      <c r="DU72" s="281" t="str">
        <f t="shared" si="24"/>
        <v/>
      </c>
      <c r="DW72" s="46"/>
      <c r="DX72" s="46"/>
      <c r="DZ72" s="120"/>
      <c r="EA72" s="5"/>
      <c r="EB72" s="121"/>
      <c r="EC72" s="5"/>
      <c r="ED72" s="121"/>
      <c r="EE72" s="5"/>
      <c r="EF72" s="119"/>
      <c r="EH72" s="120"/>
      <c r="EI72" s="17">
        <v>0</v>
      </c>
      <c r="EJ72" s="137"/>
      <c r="EK72" s="17">
        <v>0</v>
      </c>
      <c r="EL72" s="137"/>
      <c r="EM72" s="17">
        <v>0</v>
      </c>
      <c r="EN72" s="125"/>
      <c r="EO72" s="126"/>
      <c r="EP72" s="127"/>
      <c r="EQ72" s="219">
        <f t="shared" si="19"/>
        <v>0</v>
      </c>
      <c r="ER72" s="125"/>
      <c r="ES72" s="126"/>
      <c r="ET72" s="127"/>
      <c r="EU72" s="220">
        <f>SUM($DN72:DR72)-SUM($BM72:$BQ72)+EQ72</f>
        <v>0</v>
      </c>
      <c r="EV72" s="119"/>
    </row>
    <row r="73" spans="1:152" ht="5.15" customHeight="1" x14ac:dyDescent="0.35">
      <c r="A73" s="115"/>
      <c r="B73" s="32"/>
      <c r="C73" s="46"/>
      <c r="D73" s="32"/>
      <c r="E73" s="32"/>
      <c r="F73" s="36"/>
      <c r="H73" s="29"/>
      <c r="I73" s="139"/>
      <c r="J73" s="139"/>
      <c r="K73" s="139"/>
      <c r="L73" s="139"/>
      <c r="M73" s="139"/>
      <c r="N73" s="139"/>
      <c r="O73" s="121"/>
      <c r="P73" s="140"/>
      <c r="Q73" s="141"/>
      <c r="R73" s="142"/>
      <c r="S73" s="139"/>
      <c r="T73" s="139"/>
      <c r="U73" s="139"/>
      <c r="V73" s="139"/>
      <c r="W73" s="139"/>
      <c r="X73" s="140"/>
      <c r="Y73" s="141"/>
      <c r="Z73" s="142"/>
      <c r="AA73" s="139"/>
      <c r="AB73" s="139"/>
      <c r="AC73" s="139"/>
      <c r="AD73" s="139"/>
      <c r="AE73" s="139"/>
      <c r="AF73" s="140"/>
      <c r="AG73" s="141"/>
      <c r="AH73" s="142"/>
      <c r="AI73" s="121"/>
      <c r="AJ73" s="139"/>
      <c r="AK73" s="121"/>
      <c r="AL73" s="139"/>
      <c r="AM73" s="121"/>
      <c r="AN73" s="140"/>
      <c r="AO73" s="141"/>
      <c r="AP73" s="142"/>
      <c r="AQ73" s="139"/>
      <c r="AR73" s="140"/>
      <c r="AS73" s="141"/>
      <c r="AT73" s="142"/>
      <c r="AU73" s="121"/>
      <c r="AV73" s="139"/>
      <c r="AW73" s="121"/>
      <c r="AX73" s="139"/>
      <c r="AY73" s="121"/>
      <c r="AZ73" s="139"/>
      <c r="BA73" s="121"/>
      <c r="BB73" s="36"/>
      <c r="BD73" s="29"/>
      <c r="BE73" s="143"/>
      <c r="BF73" s="143"/>
      <c r="BG73" s="143"/>
      <c r="BH73" s="143"/>
      <c r="BI73" s="143"/>
      <c r="BJ73" s="144"/>
      <c r="BK73" s="145"/>
      <c r="BL73" s="146"/>
      <c r="BM73" s="124"/>
      <c r="BN73" s="143"/>
      <c r="BO73" s="124"/>
      <c r="BP73" s="143"/>
      <c r="BQ73" s="124"/>
      <c r="BR73" s="36"/>
      <c r="BU73" s="175"/>
      <c r="BV73" s="175"/>
      <c r="BW73" s="174"/>
      <c r="BX73" s="174"/>
      <c r="BY73" s="174"/>
      <c r="BZ73" s="174"/>
      <c r="CA73" s="174"/>
      <c r="CB73" s="174"/>
      <c r="CC73" s="174"/>
      <c r="CD73" s="176"/>
      <c r="CG73" s="92"/>
      <c r="CH73" s="92"/>
      <c r="CI73" s="92"/>
      <c r="CJ73" s="92"/>
      <c r="CK73" s="92"/>
      <c r="CL73" s="92"/>
      <c r="CP73" s="32"/>
      <c r="CQ73" s="32"/>
      <c r="CR73" s="32"/>
      <c r="CS73" s="74"/>
      <c r="CT73" s="169"/>
      <c r="CU73" s="252"/>
      <c r="CV73" s="149"/>
      <c r="CW73" s="252"/>
      <c r="CX73" s="276"/>
      <c r="CY73" s="223">
        <f t="shared" si="12"/>
        <v>0</v>
      </c>
      <c r="CZ73" s="40"/>
      <c r="DA73" s="151"/>
      <c r="DB73" s="149"/>
      <c r="DC73" s="149"/>
      <c r="DD73" s="149"/>
      <c r="DE73" s="149"/>
      <c r="DF73" s="149"/>
      <c r="DG73" s="134"/>
      <c r="DH73" s="40"/>
      <c r="DI73" s="40"/>
      <c r="DJ73" s="40"/>
      <c r="DK73" s="40"/>
      <c r="DL73" s="40"/>
      <c r="DM73" s="74"/>
      <c r="DN73" s="152"/>
      <c r="DO73" s="152"/>
      <c r="DP73" s="152"/>
      <c r="DQ73" s="152"/>
      <c r="DR73" s="152"/>
      <c r="DS73" s="134"/>
      <c r="DT73" s="281" t="str">
        <f t="shared" si="4"/>
        <v/>
      </c>
      <c r="DU73" s="281" t="str">
        <f t="shared" si="24"/>
        <v/>
      </c>
      <c r="DW73" s="32"/>
      <c r="DX73" s="32"/>
      <c r="DZ73" s="29"/>
      <c r="EA73" s="139"/>
      <c r="EB73" s="139"/>
      <c r="EC73" s="139"/>
      <c r="ED73" s="139"/>
      <c r="EE73" s="139"/>
      <c r="EF73" s="36"/>
      <c r="EH73" s="29"/>
      <c r="EI73" s="143"/>
      <c r="EJ73" s="143"/>
      <c r="EK73" s="143"/>
      <c r="EL73" s="143"/>
      <c r="EM73" s="143"/>
      <c r="EN73" s="144"/>
      <c r="EO73" s="145"/>
      <c r="EP73" s="146"/>
      <c r="EQ73" s="163"/>
      <c r="ER73" s="144"/>
      <c r="ES73" s="145"/>
      <c r="ET73" s="146"/>
      <c r="EU73" s="253"/>
      <c r="EV73" s="36"/>
    </row>
    <row r="74" spans="1:152" s="92" customFormat="1" ht="15" customHeight="1" x14ac:dyDescent="0.35">
      <c r="A74" s="118"/>
      <c r="B74" s="46"/>
      <c r="C74" s="243" t="str">
        <f>IF(E74="","",C72+1)</f>
        <v/>
      </c>
      <c r="D74" s="46"/>
      <c r="E74" s="4"/>
      <c r="F74" s="119"/>
      <c r="H74" s="120"/>
      <c r="I74" s="15"/>
      <c r="J74" s="121"/>
      <c r="K74" s="15"/>
      <c r="L74" s="121"/>
      <c r="M74" s="15"/>
      <c r="N74" s="121"/>
      <c r="O74" s="209">
        <f t="shared" si="5"/>
        <v>0</v>
      </c>
      <c r="P74" s="122"/>
      <c r="Q74" s="40"/>
      <c r="R74" s="123"/>
      <c r="S74" s="15"/>
      <c r="T74" s="121"/>
      <c r="U74" s="15"/>
      <c r="V74" s="121"/>
      <c r="W74" s="15"/>
      <c r="X74" s="122"/>
      <c r="Y74" s="40"/>
      <c r="Z74" s="123"/>
      <c r="AA74" s="15"/>
      <c r="AB74" s="121"/>
      <c r="AC74" s="15"/>
      <c r="AD74" s="121"/>
      <c r="AE74" s="15"/>
      <c r="AF74" s="122"/>
      <c r="AG74" s="40"/>
      <c r="AH74" s="123"/>
      <c r="AI74" s="209">
        <f t="shared" si="6"/>
        <v>0</v>
      </c>
      <c r="AJ74" s="121"/>
      <c r="AK74" s="209">
        <f t="shared" si="7"/>
        <v>0</v>
      </c>
      <c r="AL74" s="121"/>
      <c r="AM74" s="209">
        <f>M74-W74+AE74</f>
        <v>0</v>
      </c>
      <c r="AN74" s="122"/>
      <c r="AO74" s="40"/>
      <c r="AP74" s="123"/>
      <c r="AQ74" s="15"/>
      <c r="AR74" s="122"/>
      <c r="AS74" s="40"/>
      <c r="AT74" s="123"/>
      <c r="AU74" s="209">
        <f t="shared" si="8"/>
        <v>0</v>
      </c>
      <c r="AV74" s="121"/>
      <c r="AW74" s="209">
        <f t="shared" si="20"/>
        <v>0</v>
      </c>
      <c r="AX74" s="121"/>
      <c r="AY74" s="209">
        <f t="shared" si="9"/>
        <v>0</v>
      </c>
      <c r="AZ74" s="121"/>
      <c r="BA74" s="209">
        <f>(SUM(AI74,AK74,AM74)-AQ74)</f>
        <v>0</v>
      </c>
      <c r="BB74" s="119"/>
      <c r="BD74" s="120"/>
      <c r="BE74" s="13">
        <v>0</v>
      </c>
      <c r="BF74" s="124"/>
      <c r="BG74" s="13">
        <v>0</v>
      </c>
      <c r="BH74" s="124"/>
      <c r="BI74" s="13">
        <v>0</v>
      </c>
      <c r="BJ74" s="125"/>
      <c r="BK74" s="126"/>
      <c r="BL74" s="127"/>
      <c r="BM74" s="210">
        <f>$BE74*$I74</f>
        <v>0</v>
      </c>
      <c r="BN74" s="124"/>
      <c r="BO74" s="210">
        <f>$BG74*$K74</f>
        <v>0</v>
      </c>
      <c r="BP74" s="124"/>
      <c r="BQ74" s="210">
        <f>$BI74*$M74</f>
        <v>0</v>
      </c>
      <c r="BR74" s="119"/>
      <c r="BU74" s="18"/>
      <c r="BV74" s="18"/>
      <c r="BW74" s="176"/>
      <c r="BX74" s="176"/>
      <c r="BY74" s="176"/>
      <c r="BZ74" s="176"/>
      <c r="CA74" s="176"/>
      <c r="CB74" s="176"/>
      <c r="CC74" s="176"/>
      <c r="CD74" s="177"/>
      <c r="CG74" s="18"/>
      <c r="CH74" s="18"/>
      <c r="CI74" s="18"/>
      <c r="CJ74" s="18"/>
      <c r="CK74" s="18"/>
      <c r="CL74" s="18"/>
      <c r="CP74" s="46"/>
      <c r="CQ74" s="46"/>
      <c r="CR74" s="46"/>
      <c r="CS74" s="130"/>
      <c r="CT74" s="209">
        <f t="shared" si="31"/>
        <v>0</v>
      </c>
      <c r="CU74" s="280">
        <f t="shared" si="31"/>
        <v>0</v>
      </c>
      <c r="CV74" s="209">
        <f t="shared" si="32"/>
        <v>0</v>
      </c>
      <c r="CW74" s="280">
        <f t="shared" si="32"/>
        <v>0</v>
      </c>
      <c r="CX74" s="209">
        <f t="shared" si="33"/>
        <v>0</v>
      </c>
      <c r="CY74" s="223">
        <f t="shared" si="12"/>
        <v>0</v>
      </c>
      <c r="CZ74" s="40"/>
      <c r="DA74" s="133"/>
      <c r="DB74" s="209">
        <f t="shared" si="13"/>
        <v>0</v>
      </c>
      <c r="DC74" s="131"/>
      <c r="DD74" s="209">
        <f t="shared" si="14"/>
        <v>0</v>
      </c>
      <c r="DE74" s="131"/>
      <c r="DF74" s="209">
        <f t="shared" si="15"/>
        <v>0</v>
      </c>
      <c r="DG74" s="134"/>
      <c r="DH74" s="216" t="str">
        <f t="shared" si="28"/>
        <v/>
      </c>
      <c r="DI74" s="216" t="e">
        <f t="shared" si="29"/>
        <v>#VALUE!</v>
      </c>
      <c r="DJ74" s="216">
        <f t="shared" si="30"/>
        <v>0</v>
      </c>
      <c r="DK74" s="40"/>
      <c r="DL74" s="40"/>
      <c r="DM74" s="130"/>
      <c r="DN74" s="217">
        <f t="shared" si="16"/>
        <v>0</v>
      </c>
      <c r="DO74" s="135"/>
      <c r="DP74" s="217">
        <f t="shared" si="17"/>
        <v>0</v>
      </c>
      <c r="DQ74" s="135"/>
      <c r="DR74" s="217">
        <f t="shared" si="18"/>
        <v>0</v>
      </c>
      <c r="DS74" s="134"/>
      <c r="DT74" s="281" t="str">
        <f t="shared" si="4"/>
        <v/>
      </c>
      <c r="DU74" s="281" t="str">
        <f t="shared" si="24"/>
        <v/>
      </c>
      <c r="DW74" s="46"/>
      <c r="DX74" s="46"/>
      <c r="DZ74" s="120"/>
      <c r="EA74" s="5"/>
      <c r="EB74" s="121"/>
      <c r="EC74" s="5"/>
      <c r="ED74" s="121"/>
      <c r="EE74" s="5"/>
      <c r="EF74" s="119"/>
      <c r="EH74" s="120"/>
      <c r="EI74" s="17">
        <v>0</v>
      </c>
      <c r="EJ74" s="137"/>
      <c r="EK74" s="17">
        <v>0</v>
      </c>
      <c r="EL74" s="137"/>
      <c r="EM74" s="17">
        <v>0</v>
      </c>
      <c r="EN74" s="125"/>
      <c r="EO74" s="126"/>
      <c r="EP74" s="127"/>
      <c r="EQ74" s="219">
        <f t="shared" si="19"/>
        <v>0</v>
      </c>
      <c r="ER74" s="125"/>
      <c r="ES74" s="126"/>
      <c r="ET74" s="127"/>
      <c r="EU74" s="220">
        <f>SUM($DN74:DR74)-SUM($BM74:$BQ74)+EQ74</f>
        <v>0</v>
      </c>
      <c r="EV74" s="119"/>
    </row>
    <row r="75" spans="1:152" ht="5.15" customHeight="1" x14ac:dyDescent="0.35">
      <c r="A75" s="115"/>
      <c r="B75" s="32"/>
      <c r="C75" s="46"/>
      <c r="D75" s="32"/>
      <c r="E75" s="32"/>
      <c r="F75" s="36"/>
      <c r="H75" s="29"/>
      <c r="I75" s="139"/>
      <c r="J75" s="139"/>
      <c r="K75" s="139"/>
      <c r="L75" s="139"/>
      <c r="M75" s="139"/>
      <c r="N75" s="139"/>
      <c r="O75" s="121"/>
      <c r="P75" s="140"/>
      <c r="Q75" s="141"/>
      <c r="R75" s="142"/>
      <c r="S75" s="139"/>
      <c r="T75" s="139"/>
      <c r="U75" s="139"/>
      <c r="V75" s="139"/>
      <c r="W75" s="139"/>
      <c r="X75" s="140"/>
      <c r="Y75" s="141"/>
      <c r="Z75" s="142"/>
      <c r="AA75" s="139"/>
      <c r="AB75" s="139"/>
      <c r="AC75" s="139"/>
      <c r="AD75" s="139"/>
      <c r="AE75" s="139"/>
      <c r="AF75" s="140"/>
      <c r="AG75" s="141"/>
      <c r="AH75" s="142"/>
      <c r="AI75" s="121"/>
      <c r="AJ75" s="139"/>
      <c r="AK75" s="121"/>
      <c r="AL75" s="139"/>
      <c r="AM75" s="121"/>
      <c r="AN75" s="140"/>
      <c r="AO75" s="141"/>
      <c r="AP75" s="142"/>
      <c r="AQ75" s="139"/>
      <c r="AR75" s="140"/>
      <c r="AS75" s="141"/>
      <c r="AT75" s="142"/>
      <c r="AU75" s="121"/>
      <c r="AV75" s="139"/>
      <c r="AW75" s="121"/>
      <c r="AX75" s="139"/>
      <c r="AY75" s="121"/>
      <c r="AZ75" s="139"/>
      <c r="BA75" s="121"/>
      <c r="BB75" s="36"/>
      <c r="BD75" s="29"/>
      <c r="BE75" s="143"/>
      <c r="BF75" s="143"/>
      <c r="BG75" s="143"/>
      <c r="BH75" s="143"/>
      <c r="BI75" s="143"/>
      <c r="BJ75" s="144"/>
      <c r="BK75" s="145"/>
      <c r="BL75" s="146"/>
      <c r="BM75" s="124"/>
      <c r="BN75" s="143"/>
      <c r="BO75" s="124"/>
      <c r="BP75" s="143"/>
      <c r="BQ75" s="124"/>
      <c r="BR75" s="36"/>
      <c r="BU75" s="175"/>
      <c r="BV75" s="175"/>
      <c r="BW75" s="177"/>
      <c r="BX75" s="177"/>
      <c r="BY75" s="177"/>
      <c r="BZ75" s="177"/>
      <c r="CA75" s="177"/>
      <c r="CB75" s="177"/>
      <c r="CC75" s="177"/>
      <c r="CG75" s="92"/>
      <c r="CH75" s="92"/>
      <c r="CI75" s="92"/>
      <c r="CJ75" s="92"/>
      <c r="CK75" s="92"/>
      <c r="CL75" s="92"/>
      <c r="CP75" s="32"/>
      <c r="CQ75" s="32"/>
      <c r="CR75" s="32"/>
      <c r="CS75" s="74"/>
      <c r="CT75" s="169"/>
      <c r="CU75" s="252"/>
      <c r="CV75" s="149"/>
      <c r="CW75" s="252"/>
      <c r="CX75" s="276"/>
      <c r="CY75" s="223">
        <f t="shared" si="12"/>
        <v>0</v>
      </c>
      <c r="CZ75" s="40"/>
      <c r="DA75" s="151"/>
      <c r="DB75" s="149"/>
      <c r="DC75" s="149"/>
      <c r="DD75" s="149"/>
      <c r="DE75" s="149"/>
      <c r="DF75" s="149"/>
      <c r="DG75" s="134"/>
      <c r="DH75" s="40"/>
      <c r="DI75" s="40"/>
      <c r="DJ75" s="40"/>
      <c r="DK75" s="40"/>
      <c r="DL75" s="40"/>
      <c r="DM75" s="74"/>
      <c r="DN75" s="152"/>
      <c r="DO75" s="152"/>
      <c r="DP75" s="152"/>
      <c r="DQ75" s="152"/>
      <c r="DR75" s="152"/>
      <c r="DS75" s="134"/>
      <c r="DT75" s="281" t="str">
        <f t="shared" si="4"/>
        <v/>
      </c>
      <c r="DU75" s="281" t="str">
        <f t="shared" si="24"/>
        <v/>
      </c>
      <c r="DW75" s="32"/>
      <c r="DX75" s="32"/>
      <c r="DZ75" s="29"/>
      <c r="EA75" s="139"/>
      <c r="EB75" s="139"/>
      <c r="EC75" s="139"/>
      <c r="ED75" s="139"/>
      <c r="EE75" s="139"/>
      <c r="EF75" s="36"/>
      <c r="EH75" s="29"/>
      <c r="EI75" s="143"/>
      <c r="EJ75" s="143"/>
      <c r="EK75" s="143"/>
      <c r="EL75" s="143"/>
      <c r="EM75" s="143"/>
      <c r="EN75" s="144"/>
      <c r="EO75" s="145"/>
      <c r="EP75" s="146"/>
      <c r="EQ75" s="163"/>
      <c r="ER75" s="144"/>
      <c r="ES75" s="145"/>
      <c r="ET75" s="146"/>
      <c r="EU75" s="253"/>
      <c r="EV75" s="36"/>
    </row>
    <row r="76" spans="1:152" s="92" customFormat="1" ht="15.75" customHeight="1" x14ac:dyDescent="0.35">
      <c r="A76" s="118"/>
      <c r="B76" s="46"/>
      <c r="C76" s="243" t="str">
        <f>IF(E76="","",C74+1)</f>
        <v/>
      </c>
      <c r="D76" s="46"/>
      <c r="E76" s="4"/>
      <c r="F76" s="119"/>
      <c r="H76" s="120"/>
      <c r="I76" s="15"/>
      <c r="J76" s="121"/>
      <c r="K76" s="15"/>
      <c r="L76" s="121"/>
      <c r="M76" s="15"/>
      <c r="N76" s="121"/>
      <c r="O76" s="209">
        <f t="shared" si="5"/>
        <v>0</v>
      </c>
      <c r="P76" s="122"/>
      <c r="Q76" s="40"/>
      <c r="R76" s="123"/>
      <c r="S76" s="15"/>
      <c r="T76" s="121"/>
      <c r="U76" s="15"/>
      <c r="V76" s="121"/>
      <c r="W76" s="15"/>
      <c r="X76" s="122"/>
      <c r="Y76" s="40"/>
      <c r="Z76" s="123"/>
      <c r="AA76" s="15"/>
      <c r="AB76" s="121"/>
      <c r="AC76" s="15"/>
      <c r="AD76" s="121"/>
      <c r="AE76" s="15"/>
      <c r="AF76" s="122"/>
      <c r="AG76" s="40"/>
      <c r="AH76" s="123"/>
      <c r="AI76" s="209">
        <f t="shared" si="6"/>
        <v>0</v>
      </c>
      <c r="AJ76" s="121"/>
      <c r="AK76" s="209">
        <f t="shared" si="7"/>
        <v>0</v>
      </c>
      <c r="AL76" s="121"/>
      <c r="AM76" s="209">
        <f>M76-W76+AE76</f>
        <v>0</v>
      </c>
      <c r="AN76" s="122"/>
      <c r="AO76" s="40"/>
      <c r="AP76" s="123"/>
      <c r="AQ76" s="15"/>
      <c r="AR76" s="122"/>
      <c r="AS76" s="40"/>
      <c r="AT76" s="123"/>
      <c r="AU76" s="209">
        <f t="shared" si="8"/>
        <v>0</v>
      </c>
      <c r="AV76" s="121"/>
      <c r="AW76" s="209">
        <f t="shared" si="20"/>
        <v>0</v>
      </c>
      <c r="AX76" s="121"/>
      <c r="AY76" s="209">
        <f t="shared" si="9"/>
        <v>0</v>
      </c>
      <c r="AZ76" s="121"/>
      <c r="BA76" s="209">
        <f>(SUM(AI76,AK76,AM76)-AQ76)</f>
        <v>0</v>
      </c>
      <c r="BB76" s="119"/>
      <c r="BD76" s="120"/>
      <c r="BE76" s="13">
        <v>0</v>
      </c>
      <c r="BF76" s="124"/>
      <c r="BG76" s="13">
        <v>0</v>
      </c>
      <c r="BH76" s="124"/>
      <c r="BI76" s="13">
        <v>0</v>
      </c>
      <c r="BJ76" s="125"/>
      <c r="BK76" s="126"/>
      <c r="BL76" s="127"/>
      <c r="BM76" s="210">
        <f>$BE76*$I76</f>
        <v>0</v>
      </c>
      <c r="BN76" s="124"/>
      <c r="BO76" s="210">
        <f>$BG76*$K76</f>
        <v>0</v>
      </c>
      <c r="BP76" s="124"/>
      <c r="BQ76" s="210">
        <f>$BI76*$M76</f>
        <v>0</v>
      </c>
      <c r="BR76" s="119"/>
      <c r="BU76" s="18"/>
      <c r="BV76" s="18"/>
      <c r="BW76" s="18"/>
      <c r="BX76" s="18"/>
      <c r="BY76" s="18"/>
      <c r="BZ76" s="18"/>
      <c r="CA76" s="18"/>
      <c r="CB76" s="18"/>
      <c r="CC76" s="18"/>
      <c r="CG76" s="18"/>
      <c r="CH76" s="18"/>
      <c r="CI76" s="18"/>
      <c r="CJ76" s="18"/>
      <c r="CK76" s="18"/>
      <c r="CL76" s="18"/>
      <c r="CP76" s="46"/>
      <c r="CQ76" s="46"/>
      <c r="CR76" s="46"/>
      <c r="CS76" s="130"/>
      <c r="CT76" s="209">
        <f t="shared" si="31"/>
        <v>0</v>
      </c>
      <c r="CU76" s="280">
        <f t="shared" si="31"/>
        <v>0</v>
      </c>
      <c r="CV76" s="209">
        <f t="shared" si="32"/>
        <v>0</v>
      </c>
      <c r="CW76" s="280">
        <f t="shared" si="32"/>
        <v>0</v>
      </c>
      <c r="CX76" s="209">
        <f t="shared" si="33"/>
        <v>0</v>
      </c>
      <c r="CY76" s="223">
        <f t="shared" si="12"/>
        <v>0</v>
      </c>
      <c r="CZ76" s="40"/>
      <c r="DA76" s="133"/>
      <c r="DB76" s="209">
        <f t="shared" si="13"/>
        <v>0</v>
      </c>
      <c r="DC76" s="131"/>
      <c r="DD76" s="209">
        <f t="shared" si="14"/>
        <v>0</v>
      </c>
      <c r="DE76" s="131"/>
      <c r="DF76" s="209">
        <f t="shared" si="15"/>
        <v>0</v>
      </c>
      <c r="DG76" s="134"/>
      <c r="DH76" s="216" t="str">
        <f t="shared" si="28"/>
        <v/>
      </c>
      <c r="DI76" s="216" t="e">
        <f t="shared" si="29"/>
        <v>#VALUE!</v>
      </c>
      <c r="DJ76" s="216">
        <f t="shared" si="30"/>
        <v>0</v>
      </c>
      <c r="DK76" s="40"/>
      <c r="DL76" s="40"/>
      <c r="DM76" s="130"/>
      <c r="DN76" s="217">
        <f t="shared" si="16"/>
        <v>0</v>
      </c>
      <c r="DO76" s="135"/>
      <c r="DP76" s="217">
        <f t="shared" si="17"/>
        <v>0</v>
      </c>
      <c r="DQ76" s="135"/>
      <c r="DR76" s="217">
        <f t="shared" si="18"/>
        <v>0</v>
      </c>
      <c r="DS76" s="134"/>
      <c r="DT76" s="281" t="str">
        <f t="shared" si="4"/>
        <v/>
      </c>
      <c r="DU76" s="281" t="str">
        <f t="shared" si="24"/>
        <v/>
      </c>
      <c r="DW76" s="46"/>
      <c r="DX76" s="46"/>
      <c r="DZ76" s="120"/>
      <c r="EA76" s="5"/>
      <c r="EB76" s="121"/>
      <c r="EC76" s="5"/>
      <c r="ED76" s="121"/>
      <c r="EE76" s="5"/>
      <c r="EF76" s="119"/>
      <c r="EH76" s="120"/>
      <c r="EI76" s="17">
        <v>0</v>
      </c>
      <c r="EJ76" s="137"/>
      <c r="EK76" s="17">
        <v>0</v>
      </c>
      <c r="EL76" s="137"/>
      <c r="EM76" s="17">
        <v>0</v>
      </c>
      <c r="EN76" s="125"/>
      <c r="EO76" s="126"/>
      <c r="EP76" s="127"/>
      <c r="EQ76" s="219">
        <f t="shared" si="19"/>
        <v>0</v>
      </c>
      <c r="ER76" s="125"/>
      <c r="ES76" s="126"/>
      <c r="ET76" s="127"/>
      <c r="EU76" s="220">
        <f>SUM($DN76:DR76)-SUM($BM76:$BQ76)+EQ76</f>
        <v>0</v>
      </c>
      <c r="EV76" s="119"/>
    </row>
    <row r="77" spans="1:152" ht="5.15" customHeight="1" x14ac:dyDescent="0.35">
      <c r="A77" s="115"/>
      <c r="B77" s="32"/>
      <c r="C77" s="46"/>
      <c r="D77" s="32"/>
      <c r="E77" s="32"/>
      <c r="F77" s="36"/>
      <c r="H77" s="29"/>
      <c r="I77" s="139"/>
      <c r="J77" s="139"/>
      <c r="K77" s="139"/>
      <c r="L77" s="139"/>
      <c r="M77" s="139"/>
      <c r="N77" s="139"/>
      <c r="O77" s="121"/>
      <c r="P77" s="140"/>
      <c r="Q77" s="141"/>
      <c r="R77" s="142"/>
      <c r="S77" s="139"/>
      <c r="T77" s="139"/>
      <c r="U77" s="139"/>
      <c r="V77" s="139"/>
      <c r="W77" s="139"/>
      <c r="X77" s="140"/>
      <c r="Y77" s="141"/>
      <c r="Z77" s="142"/>
      <c r="AA77" s="139"/>
      <c r="AB77" s="139"/>
      <c r="AC77" s="139"/>
      <c r="AD77" s="139"/>
      <c r="AE77" s="139"/>
      <c r="AF77" s="140"/>
      <c r="AG77" s="141"/>
      <c r="AH77" s="142"/>
      <c r="AI77" s="121"/>
      <c r="AJ77" s="139"/>
      <c r="AK77" s="121"/>
      <c r="AL77" s="139"/>
      <c r="AM77" s="121"/>
      <c r="AN77" s="140"/>
      <c r="AO77" s="141"/>
      <c r="AP77" s="142"/>
      <c r="AQ77" s="139"/>
      <c r="AR77" s="140"/>
      <c r="AS77" s="141"/>
      <c r="AT77" s="142"/>
      <c r="AU77" s="121"/>
      <c r="AV77" s="139"/>
      <c r="AW77" s="121"/>
      <c r="AX77" s="139"/>
      <c r="AY77" s="121"/>
      <c r="AZ77" s="139"/>
      <c r="BA77" s="121"/>
      <c r="BB77" s="36"/>
      <c r="BD77" s="29"/>
      <c r="BE77" s="143"/>
      <c r="BF77" s="143"/>
      <c r="BG77" s="143"/>
      <c r="BH77" s="143"/>
      <c r="BI77" s="143"/>
      <c r="BJ77" s="144"/>
      <c r="BK77" s="145"/>
      <c r="BL77" s="146"/>
      <c r="BM77" s="124"/>
      <c r="BN77" s="143"/>
      <c r="BO77" s="124"/>
      <c r="BP77" s="143"/>
      <c r="BQ77" s="124"/>
      <c r="BR77" s="36"/>
      <c r="BU77" s="92"/>
      <c r="BV77" s="92"/>
      <c r="BW77" s="92"/>
      <c r="BX77" s="92"/>
      <c r="BY77" s="92"/>
      <c r="BZ77" s="92"/>
      <c r="CA77" s="92"/>
      <c r="CB77" s="92"/>
      <c r="CC77" s="92"/>
      <c r="CG77" s="92"/>
      <c r="CH77" s="92"/>
      <c r="CI77" s="92"/>
      <c r="CJ77" s="92"/>
      <c r="CK77" s="92"/>
      <c r="CL77" s="92"/>
      <c r="CP77" s="32"/>
      <c r="CQ77" s="32"/>
      <c r="CR77" s="32"/>
      <c r="CS77" s="74"/>
      <c r="CT77" s="169"/>
      <c r="CU77" s="252"/>
      <c r="CV77" s="149"/>
      <c r="CW77" s="252"/>
      <c r="CX77" s="276"/>
      <c r="CY77" s="223">
        <f t="shared" si="12"/>
        <v>0</v>
      </c>
      <c r="CZ77" s="40"/>
      <c r="DA77" s="151"/>
      <c r="DB77" s="149"/>
      <c r="DC77" s="149"/>
      <c r="DD77" s="149"/>
      <c r="DE77" s="149"/>
      <c r="DF77" s="149"/>
      <c r="DG77" s="134"/>
      <c r="DH77" s="40"/>
      <c r="DI77" s="40"/>
      <c r="DJ77" s="40"/>
      <c r="DK77" s="40"/>
      <c r="DL77" s="40"/>
      <c r="DM77" s="74"/>
      <c r="DN77" s="152"/>
      <c r="DO77" s="152"/>
      <c r="DP77" s="152"/>
      <c r="DQ77" s="152"/>
      <c r="DR77" s="152"/>
      <c r="DS77" s="134"/>
      <c r="DT77" s="281" t="str">
        <f t="shared" si="4"/>
        <v/>
      </c>
      <c r="DU77" s="281" t="str">
        <f t="shared" si="24"/>
        <v/>
      </c>
      <c r="DW77" s="32"/>
      <c r="DX77" s="32"/>
      <c r="DZ77" s="29"/>
      <c r="EA77" s="139"/>
      <c r="EB77" s="139"/>
      <c r="EC77" s="139"/>
      <c r="ED77" s="139"/>
      <c r="EE77" s="139"/>
      <c r="EF77" s="36"/>
      <c r="EH77" s="29"/>
      <c r="EI77" s="143"/>
      <c r="EJ77" s="143"/>
      <c r="EK77" s="143"/>
      <c r="EL77" s="143"/>
      <c r="EM77" s="143"/>
      <c r="EN77" s="144"/>
      <c r="EO77" s="145"/>
      <c r="EP77" s="146"/>
      <c r="EQ77" s="163"/>
      <c r="ER77" s="144"/>
      <c r="ES77" s="145"/>
      <c r="ET77" s="146"/>
      <c r="EU77" s="253"/>
      <c r="EV77" s="36"/>
    </row>
    <row r="78" spans="1:152" s="92" customFormat="1" ht="18" customHeight="1" x14ac:dyDescent="0.35">
      <c r="A78" s="118"/>
      <c r="B78" s="46"/>
      <c r="C78" s="243" t="str">
        <f>IF(E78="","",C76+1)</f>
        <v/>
      </c>
      <c r="D78" s="46"/>
      <c r="E78" s="4"/>
      <c r="F78" s="119"/>
      <c r="H78" s="120"/>
      <c r="I78" s="15"/>
      <c r="J78" s="121"/>
      <c r="K78" s="15"/>
      <c r="L78" s="121"/>
      <c r="M78" s="15"/>
      <c r="N78" s="121"/>
      <c r="O78" s="209">
        <f t="shared" si="5"/>
        <v>0</v>
      </c>
      <c r="P78" s="122"/>
      <c r="Q78" s="40"/>
      <c r="R78" s="123"/>
      <c r="S78" s="15"/>
      <c r="T78" s="121"/>
      <c r="U78" s="15"/>
      <c r="V78" s="121"/>
      <c r="W78" s="15"/>
      <c r="X78" s="122"/>
      <c r="Y78" s="40"/>
      <c r="Z78" s="123"/>
      <c r="AA78" s="15"/>
      <c r="AB78" s="121"/>
      <c r="AC78" s="15"/>
      <c r="AD78" s="121"/>
      <c r="AE78" s="15"/>
      <c r="AF78" s="122"/>
      <c r="AG78" s="40"/>
      <c r="AH78" s="123"/>
      <c r="AI78" s="209">
        <f t="shared" si="6"/>
        <v>0</v>
      </c>
      <c r="AJ78" s="121"/>
      <c r="AK78" s="209">
        <f t="shared" si="7"/>
        <v>0</v>
      </c>
      <c r="AL78" s="121"/>
      <c r="AM78" s="209">
        <f>M78-W78+AE78</f>
        <v>0</v>
      </c>
      <c r="AN78" s="122"/>
      <c r="AO78" s="40"/>
      <c r="AP78" s="123"/>
      <c r="AQ78" s="15"/>
      <c r="AR78" s="122"/>
      <c r="AS78" s="40"/>
      <c r="AT78" s="123"/>
      <c r="AU78" s="209">
        <f t="shared" si="8"/>
        <v>0</v>
      </c>
      <c r="AV78" s="121"/>
      <c r="AW78" s="209">
        <f t="shared" si="20"/>
        <v>0</v>
      </c>
      <c r="AX78" s="121"/>
      <c r="AY78" s="209">
        <f t="shared" si="9"/>
        <v>0</v>
      </c>
      <c r="AZ78" s="121"/>
      <c r="BA78" s="209">
        <f>(SUM(AI78,AK78,AM78)-AQ78)</f>
        <v>0</v>
      </c>
      <c r="BB78" s="119"/>
      <c r="BD78" s="120"/>
      <c r="BE78" s="13">
        <v>0</v>
      </c>
      <c r="BF78" s="124"/>
      <c r="BG78" s="13">
        <v>0</v>
      </c>
      <c r="BH78" s="124"/>
      <c r="BI78" s="13">
        <v>0</v>
      </c>
      <c r="BJ78" s="125"/>
      <c r="BK78" s="126"/>
      <c r="BL78" s="127"/>
      <c r="BM78" s="210">
        <f>$BE78*$I78</f>
        <v>0</v>
      </c>
      <c r="BN78" s="124"/>
      <c r="BO78" s="210">
        <f>$BG78*$K78</f>
        <v>0</v>
      </c>
      <c r="BP78" s="124"/>
      <c r="BQ78" s="210">
        <f>$BI78*$M78</f>
        <v>0</v>
      </c>
      <c r="BR78" s="119"/>
      <c r="BU78" s="18"/>
      <c r="BV78" s="18"/>
      <c r="BW78" s="18"/>
      <c r="BX78" s="18"/>
      <c r="BY78" s="18"/>
      <c r="BZ78" s="18"/>
      <c r="CA78" s="18"/>
      <c r="CB78" s="18"/>
      <c r="CC78" s="18"/>
      <c r="CG78" s="18"/>
      <c r="CH78" s="18"/>
      <c r="CI78" s="18"/>
      <c r="CJ78" s="18"/>
      <c r="CK78" s="18"/>
      <c r="CL78" s="18"/>
      <c r="CP78" s="46"/>
      <c r="CQ78" s="46"/>
      <c r="CR78" s="46"/>
      <c r="CS78" s="130"/>
      <c r="CT78" s="209">
        <f t="shared" si="31"/>
        <v>0</v>
      </c>
      <c r="CU78" s="280">
        <f t="shared" si="31"/>
        <v>0</v>
      </c>
      <c r="CV78" s="209">
        <f t="shared" si="32"/>
        <v>0</v>
      </c>
      <c r="CW78" s="280">
        <f t="shared" si="32"/>
        <v>0</v>
      </c>
      <c r="CX78" s="209">
        <f t="shared" si="33"/>
        <v>0</v>
      </c>
      <c r="CY78" s="223">
        <f t="shared" si="12"/>
        <v>0</v>
      </c>
      <c r="CZ78" s="40"/>
      <c r="DA78" s="133"/>
      <c r="DB78" s="209">
        <f t="shared" si="13"/>
        <v>0</v>
      </c>
      <c r="DC78" s="131"/>
      <c r="DD78" s="209">
        <f t="shared" si="14"/>
        <v>0</v>
      </c>
      <c r="DE78" s="131"/>
      <c r="DF78" s="209">
        <f t="shared" si="15"/>
        <v>0</v>
      </c>
      <c r="DG78" s="134"/>
      <c r="DH78" s="216" t="str">
        <f t="shared" si="28"/>
        <v/>
      </c>
      <c r="DI78" s="216" t="e">
        <f t="shared" si="29"/>
        <v>#VALUE!</v>
      </c>
      <c r="DJ78" s="216">
        <f t="shared" si="30"/>
        <v>0</v>
      </c>
      <c r="DK78" s="40"/>
      <c r="DL78" s="40"/>
      <c r="DM78" s="130"/>
      <c r="DN78" s="217">
        <f t="shared" si="16"/>
        <v>0</v>
      </c>
      <c r="DO78" s="135"/>
      <c r="DP78" s="217">
        <f t="shared" si="17"/>
        <v>0</v>
      </c>
      <c r="DQ78" s="135"/>
      <c r="DR78" s="217">
        <f t="shared" si="18"/>
        <v>0</v>
      </c>
      <c r="DS78" s="134"/>
      <c r="DT78" s="281" t="str">
        <f t="shared" si="4"/>
        <v/>
      </c>
      <c r="DU78" s="281" t="str">
        <f t="shared" si="24"/>
        <v/>
      </c>
      <c r="DW78" s="46"/>
      <c r="DX78" s="46"/>
      <c r="DZ78" s="120"/>
      <c r="EA78" s="5"/>
      <c r="EB78" s="121"/>
      <c r="EC78" s="5"/>
      <c r="ED78" s="121"/>
      <c r="EE78" s="5"/>
      <c r="EF78" s="119"/>
      <c r="EH78" s="120"/>
      <c r="EI78" s="17">
        <v>0</v>
      </c>
      <c r="EJ78" s="137"/>
      <c r="EK78" s="17">
        <v>0</v>
      </c>
      <c r="EL78" s="137"/>
      <c r="EM78" s="17">
        <v>0</v>
      </c>
      <c r="EN78" s="125"/>
      <c r="EO78" s="126"/>
      <c r="EP78" s="127"/>
      <c r="EQ78" s="219">
        <f t="shared" si="19"/>
        <v>0</v>
      </c>
      <c r="ER78" s="125"/>
      <c r="ES78" s="126"/>
      <c r="ET78" s="127"/>
      <c r="EU78" s="220">
        <f>SUM($DN78:DR78)-SUM($BM78:$BQ78)+EQ78</f>
        <v>0</v>
      </c>
      <c r="EV78" s="119"/>
    </row>
    <row r="79" spans="1:152" ht="5.15" customHeight="1" x14ac:dyDescent="0.35">
      <c r="A79" s="115"/>
      <c r="B79" s="32"/>
      <c r="C79" s="46"/>
      <c r="D79" s="32"/>
      <c r="E79" s="32"/>
      <c r="F79" s="36"/>
      <c r="H79" s="29"/>
      <c r="I79" s="139"/>
      <c r="J79" s="139"/>
      <c r="K79" s="139"/>
      <c r="L79" s="139"/>
      <c r="M79" s="139"/>
      <c r="N79" s="139"/>
      <c r="O79" s="121"/>
      <c r="P79" s="140"/>
      <c r="Q79" s="141"/>
      <c r="R79" s="142"/>
      <c r="S79" s="139"/>
      <c r="T79" s="139"/>
      <c r="U79" s="139"/>
      <c r="V79" s="139"/>
      <c r="W79" s="139"/>
      <c r="X79" s="140"/>
      <c r="Y79" s="141"/>
      <c r="Z79" s="142"/>
      <c r="AA79" s="139"/>
      <c r="AB79" s="139"/>
      <c r="AC79" s="139"/>
      <c r="AD79" s="139"/>
      <c r="AE79" s="139"/>
      <c r="AF79" s="140"/>
      <c r="AG79" s="141"/>
      <c r="AH79" s="142"/>
      <c r="AI79" s="121"/>
      <c r="AJ79" s="139"/>
      <c r="AK79" s="121"/>
      <c r="AL79" s="139"/>
      <c r="AM79" s="121"/>
      <c r="AN79" s="140"/>
      <c r="AO79" s="141"/>
      <c r="AP79" s="142"/>
      <c r="AQ79" s="139"/>
      <c r="AR79" s="140"/>
      <c r="AS79" s="141"/>
      <c r="AT79" s="142"/>
      <c r="AU79" s="121"/>
      <c r="AV79" s="139"/>
      <c r="AW79" s="121"/>
      <c r="AX79" s="139"/>
      <c r="AY79" s="121"/>
      <c r="AZ79" s="139"/>
      <c r="BA79" s="121"/>
      <c r="BB79" s="36"/>
      <c r="BD79" s="29"/>
      <c r="BE79" s="143"/>
      <c r="BF79" s="143"/>
      <c r="BG79" s="143"/>
      <c r="BH79" s="143"/>
      <c r="BI79" s="143"/>
      <c r="BJ79" s="144"/>
      <c r="BK79" s="145"/>
      <c r="BL79" s="146"/>
      <c r="BM79" s="124"/>
      <c r="BN79" s="143"/>
      <c r="BO79" s="124"/>
      <c r="BP79" s="143"/>
      <c r="BQ79" s="124"/>
      <c r="BR79" s="36"/>
      <c r="BU79" s="92"/>
      <c r="BV79" s="92"/>
      <c r="BW79" s="93"/>
      <c r="BX79" s="93"/>
      <c r="BY79" s="93"/>
      <c r="BZ79" s="93"/>
      <c r="CA79" s="178"/>
      <c r="CB79" s="178"/>
      <c r="CC79" s="92"/>
      <c r="CG79" s="92"/>
      <c r="CH79" s="92"/>
      <c r="CI79" s="92"/>
      <c r="CJ79" s="92"/>
      <c r="CK79" s="92"/>
      <c r="CL79" s="92"/>
      <c r="CP79" s="32"/>
      <c r="CQ79" s="32"/>
      <c r="CR79" s="32"/>
      <c r="CS79" s="74"/>
      <c r="CT79" s="169"/>
      <c r="CU79" s="252"/>
      <c r="CV79" s="149"/>
      <c r="CW79" s="252"/>
      <c r="CX79" s="276"/>
      <c r="CY79" s="223">
        <f t="shared" si="12"/>
        <v>0</v>
      </c>
      <c r="CZ79" s="40"/>
      <c r="DA79" s="151"/>
      <c r="DB79" s="149"/>
      <c r="DC79" s="149"/>
      <c r="DD79" s="149"/>
      <c r="DE79" s="149"/>
      <c r="DF79" s="149"/>
      <c r="DG79" s="134"/>
      <c r="DH79" s="40"/>
      <c r="DI79" s="40"/>
      <c r="DJ79" s="40"/>
      <c r="DK79" s="40"/>
      <c r="DL79" s="40"/>
      <c r="DM79" s="74"/>
      <c r="DN79" s="152"/>
      <c r="DO79" s="152"/>
      <c r="DP79" s="152"/>
      <c r="DQ79" s="152"/>
      <c r="DR79" s="152"/>
      <c r="DS79" s="134"/>
      <c r="DT79" s="281" t="str">
        <f t="shared" si="4"/>
        <v/>
      </c>
      <c r="DU79" s="281" t="str">
        <f t="shared" si="24"/>
        <v/>
      </c>
      <c r="DW79" s="32"/>
      <c r="DX79" s="32"/>
      <c r="DZ79" s="29"/>
      <c r="EA79" s="139"/>
      <c r="EB79" s="139"/>
      <c r="EC79" s="139"/>
      <c r="ED79" s="139"/>
      <c r="EE79" s="139"/>
      <c r="EF79" s="36"/>
      <c r="EH79" s="29"/>
      <c r="EI79" s="143"/>
      <c r="EJ79" s="143"/>
      <c r="EK79" s="143"/>
      <c r="EL79" s="143"/>
      <c r="EM79" s="143"/>
      <c r="EN79" s="144"/>
      <c r="EO79" s="145"/>
      <c r="EP79" s="146"/>
      <c r="EQ79" s="163"/>
      <c r="ER79" s="144"/>
      <c r="ES79" s="145"/>
      <c r="ET79" s="146"/>
      <c r="EU79" s="253"/>
      <c r="EV79" s="36"/>
    </row>
    <row r="80" spans="1:152" s="92" customFormat="1" x14ac:dyDescent="0.35">
      <c r="A80" s="118"/>
      <c r="B80" s="46"/>
      <c r="C80" s="243" t="str">
        <f>IF(E80="","",C78+1)</f>
        <v/>
      </c>
      <c r="D80" s="46"/>
      <c r="E80" s="4"/>
      <c r="F80" s="119"/>
      <c r="H80" s="120"/>
      <c r="I80" s="15"/>
      <c r="J80" s="121"/>
      <c r="K80" s="15"/>
      <c r="L80" s="121"/>
      <c r="M80" s="15"/>
      <c r="N80" s="121"/>
      <c r="O80" s="209">
        <f t="shared" si="5"/>
        <v>0</v>
      </c>
      <c r="P80" s="122"/>
      <c r="Q80" s="40"/>
      <c r="R80" s="123"/>
      <c r="S80" s="15"/>
      <c r="T80" s="121"/>
      <c r="U80" s="15"/>
      <c r="V80" s="121"/>
      <c r="W80" s="15"/>
      <c r="X80" s="122"/>
      <c r="Y80" s="40"/>
      <c r="Z80" s="123"/>
      <c r="AA80" s="15"/>
      <c r="AB80" s="121"/>
      <c r="AC80" s="15"/>
      <c r="AD80" s="121"/>
      <c r="AE80" s="15"/>
      <c r="AF80" s="122"/>
      <c r="AG80" s="40"/>
      <c r="AH80" s="123"/>
      <c r="AI80" s="209">
        <f t="shared" si="6"/>
        <v>0</v>
      </c>
      <c r="AJ80" s="121"/>
      <c r="AK80" s="209">
        <f t="shared" si="7"/>
        <v>0</v>
      </c>
      <c r="AL80" s="121"/>
      <c r="AM80" s="209">
        <f>M80-W80+AE80</f>
        <v>0</v>
      </c>
      <c r="AN80" s="122"/>
      <c r="AO80" s="40"/>
      <c r="AP80" s="123"/>
      <c r="AQ80" s="15"/>
      <c r="AR80" s="122"/>
      <c r="AS80" s="40"/>
      <c r="AT80" s="123"/>
      <c r="AU80" s="209">
        <f t="shared" si="8"/>
        <v>0</v>
      </c>
      <c r="AV80" s="121"/>
      <c r="AW80" s="209">
        <f t="shared" si="20"/>
        <v>0</v>
      </c>
      <c r="AX80" s="121"/>
      <c r="AY80" s="209">
        <f t="shared" si="9"/>
        <v>0</v>
      </c>
      <c r="AZ80" s="121"/>
      <c r="BA80" s="209">
        <f>(SUM(AI80,AK80,AM80)-AQ80)</f>
        <v>0</v>
      </c>
      <c r="BB80" s="119"/>
      <c r="BD80" s="120"/>
      <c r="BE80" s="13">
        <v>0</v>
      </c>
      <c r="BF80" s="124"/>
      <c r="BG80" s="13">
        <v>0</v>
      </c>
      <c r="BH80" s="124"/>
      <c r="BI80" s="13">
        <v>0</v>
      </c>
      <c r="BJ80" s="125"/>
      <c r="BK80" s="126"/>
      <c r="BL80" s="127"/>
      <c r="BM80" s="210">
        <f>$BE80*$I80</f>
        <v>0</v>
      </c>
      <c r="BN80" s="124"/>
      <c r="BO80" s="210">
        <f>$BG80*$K80</f>
        <v>0</v>
      </c>
      <c r="BP80" s="124"/>
      <c r="BQ80" s="210">
        <f>$BI80*$M80</f>
        <v>0</v>
      </c>
      <c r="BR80" s="119"/>
      <c r="BU80" s="18"/>
      <c r="BV80" s="18"/>
      <c r="BW80" s="18"/>
      <c r="BX80" s="18"/>
      <c r="BY80" s="18"/>
      <c r="BZ80" s="18"/>
      <c r="CA80" s="18"/>
      <c r="CB80" s="18"/>
      <c r="CC80" s="18"/>
      <c r="CG80" s="18"/>
      <c r="CH80" s="18"/>
      <c r="CI80" s="18"/>
      <c r="CJ80" s="18"/>
      <c r="CK80" s="18"/>
      <c r="CL80" s="18"/>
      <c r="CP80" s="46"/>
      <c r="CQ80" s="46"/>
      <c r="CR80" s="46"/>
      <c r="CS80" s="130"/>
      <c r="CT80" s="209">
        <f t="shared" ref="CT80:CU98" si="34">IF($AU80=0,0,ROUND(($BW$32*($AU80/$AU$218)),0))</f>
        <v>0</v>
      </c>
      <c r="CU80" s="280">
        <f t="shared" si="34"/>
        <v>0</v>
      </c>
      <c r="CV80" s="209">
        <f t="shared" ref="CV80:CW98" si="35">IF($AW80=0,0,ROUND(($BY$32*($AW80/$AW$218)),0))</f>
        <v>0</v>
      </c>
      <c r="CW80" s="280">
        <f t="shared" si="35"/>
        <v>0</v>
      </c>
      <c r="CX80" s="209">
        <f t="shared" ref="CX80:CX98" si="36">IF($AY80=0,0,ROUND(($CA$32*($AY80/$AY$218)),0))</f>
        <v>0</v>
      </c>
      <c r="CY80" s="223">
        <f t="shared" si="12"/>
        <v>0</v>
      </c>
      <c r="CZ80" s="40"/>
      <c r="DA80" s="133"/>
      <c r="DB80" s="209">
        <f t="shared" si="13"/>
        <v>0</v>
      </c>
      <c r="DC80" s="131"/>
      <c r="DD80" s="209">
        <f t="shared" si="14"/>
        <v>0</v>
      </c>
      <c r="DE80" s="131"/>
      <c r="DF80" s="209">
        <f t="shared" si="15"/>
        <v>0</v>
      </c>
      <c r="DG80" s="134"/>
      <c r="DH80" s="216" t="str">
        <f t="shared" si="28"/>
        <v/>
      </c>
      <c r="DI80" s="216" t="e">
        <f t="shared" si="29"/>
        <v>#VALUE!</v>
      </c>
      <c r="DJ80" s="216">
        <f t="shared" si="30"/>
        <v>0</v>
      </c>
      <c r="DK80" s="40"/>
      <c r="DL80" s="40"/>
      <c r="DM80" s="130"/>
      <c r="DN80" s="217">
        <f t="shared" si="16"/>
        <v>0</v>
      </c>
      <c r="DO80" s="135"/>
      <c r="DP80" s="217">
        <f t="shared" si="17"/>
        <v>0</v>
      </c>
      <c r="DQ80" s="135"/>
      <c r="DR80" s="217">
        <f t="shared" si="18"/>
        <v>0</v>
      </c>
      <c r="DS80" s="134"/>
      <c r="DT80" s="281" t="str">
        <f t="shared" si="4"/>
        <v/>
      </c>
      <c r="DU80" s="281" t="str">
        <f t="shared" si="24"/>
        <v/>
      </c>
      <c r="DW80" s="46"/>
      <c r="DX80" s="46"/>
      <c r="DZ80" s="120"/>
      <c r="EA80" s="5"/>
      <c r="EB80" s="121"/>
      <c r="EC80" s="5"/>
      <c r="ED80" s="121"/>
      <c r="EE80" s="5"/>
      <c r="EF80" s="119"/>
      <c r="EH80" s="120"/>
      <c r="EI80" s="17">
        <v>0</v>
      </c>
      <c r="EJ80" s="137"/>
      <c r="EK80" s="17">
        <v>0</v>
      </c>
      <c r="EL80" s="137"/>
      <c r="EM80" s="17">
        <v>0</v>
      </c>
      <c r="EN80" s="125"/>
      <c r="EO80" s="126"/>
      <c r="EP80" s="127"/>
      <c r="EQ80" s="219">
        <f t="shared" si="19"/>
        <v>0</v>
      </c>
      <c r="ER80" s="125"/>
      <c r="ES80" s="126"/>
      <c r="ET80" s="127"/>
      <c r="EU80" s="220">
        <f>SUM($DN80:DR80)-SUM($BM80:$BQ80)+EQ80</f>
        <v>0</v>
      </c>
      <c r="EV80" s="119"/>
    </row>
    <row r="81" spans="1:152" ht="5.15" customHeight="1" x14ac:dyDescent="0.35">
      <c r="A81" s="115"/>
      <c r="B81" s="32"/>
      <c r="C81" s="46"/>
      <c r="D81" s="32"/>
      <c r="E81" s="32"/>
      <c r="F81" s="36"/>
      <c r="H81" s="29"/>
      <c r="I81" s="139"/>
      <c r="J81" s="139"/>
      <c r="K81" s="139"/>
      <c r="L81" s="139"/>
      <c r="M81" s="139"/>
      <c r="N81" s="139"/>
      <c r="O81" s="121"/>
      <c r="P81" s="140"/>
      <c r="Q81" s="141"/>
      <c r="R81" s="142"/>
      <c r="S81" s="139"/>
      <c r="T81" s="139"/>
      <c r="U81" s="139"/>
      <c r="V81" s="139"/>
      <c r="W81" s="139"/>
      <c r="X81" s="140"/>
      <c r="Y81" s="141"/>
      <c r="Z81" s="142"/>
      <c r="AA81" s="139"/>
      <c r="AB81" s="139"/>
      <c r="AC81" s="139"/>
      <c r="AD81" s="139"/>
      <c r="AE81" s="139"/>
      <c r="AF81" s="140"/>
      <c r="AG81" s="141"/>
      <c r="AH81" s="142"/>
      <c r="AI81" s="121"/>
      <c r="AJ81" s="139"/>
      <c r="AK81" s="121"/>
      <c r="AL81" s="139"/>
      <c r="AM81" s="121"/>
      <c r="AN81" s="140"/>
      <c r="AO81" s="141"/>
      <c r="AP81" s="142"/>
      <c r="AQ81" s="139"/>
      <c r="AR81" s="140"/>
      <c r="AS81" s="141"/>
      <c r="AT81" s="142"/>
      <c r="AU81" s="121"/>
      <c r="AV81" s="139"/>
      <c r="AW81" s="121"/>
      <c r="AX81" s="139"/>
      <c r="AY81" s="121"/>
      <c r="AZ81" s="139"/>
      <c r="BA81" s="121"/>
      <c r="BB81" s="36"/>
      <c r="BD81" s="29"/>
      <c r="BE81" s="143"/>
      <c r="BF81" s="143"/>
      <c r="BG81" s="143"/>
      <c r="BH81" s="143"/>
      <c r="BI81" s="143"/>
      <c r="BJ81" s="144"/>
      <c r="BK81" s="145"/>
      <c r="BL81" s="146"/>
      <c r="BM81" s="124"/>
      <c r="BN81" s="143"/>
      <c r="BO81" s="124"/>
      <c r="BP81" s="143"/>
      <c r="BQ81" s="124"/>
      <c r="BR81" s="36"/>
      <c r="BU81" s="92"/>
      <c r="BV81" s="92"/>
      <c r="BW81" s="92"/>
      <c r="BX81" s="92"/>
      <c r="BY81" s="92"/>
      <c r="BZ81" s="92"/>
      <c r="CA81" s="92"/>
      <c r="CB81" s="92"/>
      <c r="CC81" s="92"/>
      <c r="CG81" s="92"/>
      <c r="CH81" s="92"/>
      <c r="CI81" s="92"/>
      <c r="CJ81" s="92"/>
      <c r="CK81" s="92"/>
      <c r="CL81" s="92"/>
      <c r="CP81" s="32"/>
      <c r="CQ81" s="32"/>
      <c r="CR81" s="32"/>
      <c r="CS81" s="74"/>
      <c r="CT81" s="169"/>
      <c r="CU81" s="252"/>
      <c r="CV81" s="149"/>
      <c r="CW81" s="252"/>
      <c r="CX81" s="276"/>
      <c r="CY81" s="223">
        <f t="shared" si="12"/>
        <v>0</v>
      </c>
      <c r="CZ81" s="40"/>
      <c r="DA81" s="151"/>
      <c r="DB81" s="149"/>
      <c r="DC81" s="149"/>
      <c r="DD81" s="149"/>
      <c r="DE81" s="149"/>
      <c r="DF81" s="149"/>
      <c r="DG81" s="134"/>
      <c r="DH81" s="40"/>
      <c r="DI81" s="40"/>
      <c r="DJ81" s="40"/>
      <c r="DK81" s="40"/>
      <c r="DL81" s="40"/>
      <c r="DM81" s="74"/>
      <c r="DN81" s="152"/>
      <c r="DO81" s="152"/>
      <c r="DP81" s="152"/>
      <c r="DQ81" s="152"/>
      <c r="DR81" s="152"/>
      <c r="DS81" s="134"/>
      <c r="DT81" s="281" t="str">
        <f t="shared" si="4"/>
        <v/>
      </c>
      <c r="DU81" s="281" t="str">
        <f t="shared" si="24"/>
        <v/>
      </c>
      <c r="DW81" s="32"/>
      <c r="DX81" s="32"/>
      <c r="DZ81" s="29"/>
      <c r="EA81" s="139"/>
      <c r="EB81" s="139"/>
      <c r="EC81" s="139"/>
      <c r="ED81" s="139"/>
      <c r="EE81" s="139"/>
      <c r="EF81" s="36"/>
      <c r="EH81" s="29"/>
      <c r="EI81" s="143"/>
      <c r="EJ81" s="143"/>
      <c r="EK81" s="143"/>
      <c r="EL81" s="143"/>
      <c r="EM81" s="143"/>
      <c r="EN81" s="144"/>
      <c r="EO81" s="145"/>
      <c r="EP81" s="146"/>
      <c r="EQ81" s="163"/>
      <c r="ER81" s="144"/>
      <c r="ES81" s="145"/>
      <c r="ET81" s="146"/>
      <c r="EU81" s="253"/>
      <c r="EV81" s="36"/>
    </row>
    <row r="82" spans="1:152" s="92" customFormat="1" x14ac:dyDescent="0.35">
      <c r="A82" s="118"/>
      <c r="B82" s="46"/>
      <c r="C82" s="243" t="str">
        <f>IF(E82="","",C80+1)</f>
        <v/>
      </c>
      <c r="D82" s="46"/>
      <c r="E82" s="4"/>
      <c r="F82" s="119"/>
      <c r="H82" s="120"/>
      <c r="I82" s="15"/>
      <c r="J82" s="121"/>
      <c r="K82" s="15"/>
      <c r="L82" s="121"/>
      <c r="M82" s="15"/>
      <c r="N82" s="121"/>
      <c r="O82" s="209">
        <f t="shared" si="5"/>
        <v>0</v>
      </c>
      <c r="P82" s="122"/>
      <c r="Q82" s="40"/>
      <c r="R82" s="123"/>
      <c r="S82" s="15"/>
      <c r="T82" s="121"/>
      <c r="U82" s="15"/>
      <c r="V82" s="121"/>
      <c r="W82" s="15"/>
      <c r="X82" s="122"/>
      <c r="Y82" s="40"/>
      <c r="Z82" s="123"/>
      <c r="AA82" s="15"/>
      <c r="AB82" s="121"/>
      <c r="AC82" s="15"/>
      <c r="AD82" s="121"/>
      <c r="AE82" s="15"/>
      <c r="AF82" s="122"/>
      <c r="AG82" s="40"/>
      <c r="AH82" s="123"/>
      <c r="AI82" s="209">
        <f t="shared" si="6"/>
        <v>0</v>
      </c>
      <c r="AJ82" s="121"/>
      <c r="AK82" s="209">
        <f t="shared" si="7"/>
        <v>0</v>
      </c>
      <c r="AL82" s="121"/>
      <c r="AM82" s="209">
        <f>M82-W82+AE82</f>
        <v>0</v>
      </c>
      <c r="AN82" s="122"/>
      <c r="AO82" s="40"/>
      <c r="AP82" s="123"/>
      <c r="AQ82" s="15"/>
      <c r="AR82" s="122"/>
      <c r="AS82" s="40"/>
      <c r="AT82" s="123"/>
      <c r="AU82" s="209">
        <f t="shared" si="8"/>
        <v>0</v>
      </c>
      <c r="AV82" s="121"/>
      <c r="AW82" s="209">
        <f t="shared" si="20"/>
        <v>0</v>
      </c>
      <c r="AX82" s="121"/>
      <c r="AY82" s="209">
        <f t="shared" si="9"/>
        <v>0</v>
      </c>
      <c r="AZ82" s="121"/>
      <c r="BA82" s="209">
        <f>(SUM(AI82,AK82,AM82)-AQ82)</f>
        <v>0</v>
      </c>
      <c r="BB82" s="119"/>
      <c r="BD82" s="120"/>
      <c r="BE82" s="13">
        <v>0</v>
      </c>
      <c r="BF82" s="124"/>
      <c r="BG82" s="13">
        <v>0</v>
      </c>
      <c r="BH82" s="124"/>
      <c r="BI82" s="13">
        <v>0</v>
      </c>
      <c r="BJ82" s="125"/>
      <c r="BK82" s="126"/>
      <c r="BL82" s="127"/>
      <c r="BM82" s="210">
        <f>$BE82*$I82</f>
        <v>0</v>
      </c>
      <c r="BN82" s="124"/>
      <c r="BO82" s="210">
        <f>$BG82*$K82</f>
        <v>0</v>
      </c>
      <c r="BP82" s="124"/>
      <c r="BQ82" s="210">
        <f>$BI82*$M82</f>
        <v>0</v>
      </c>
      <c r="BR82" s="119"/>
      <c r="BU82" s="18"/>
      <c r="BV82" s="18"/>
      <c r="BW82" s="18"/>
      <c r="BX82" s="18"/>
      <c r="BY82" s="18"/>
      <c r="BZ82" s="18"/>
      <c r="CA82" s="18"/>
      <c r="CB82" s="18"/>
      <c r="CC82" s="18"/>
      <c r="CG82" s="18"/>
      <c r="CH82" s="18"/>
      <c r="CI82" s="18"/>
      <c r="CJ82" s="18"/>
      <c r="CK82" s="18"/>
      <c r="CL82" s="18"/>
      <c r="CP82" s="46"/>
      <c r="CQ82" s="46"/>
      <c r="CR82" s="46"/>
      <c r="CS82" s="130"/>
      <c r="CT82" s="209">
        <f t="shared" si="34"/>
        <v>0</v>
      </c>
      <c r="CU82" s="280">
        <f t="shared" si="34"/>
        <v>0</v>
      </c>
      <c r="CV82" s="209">
        <f t="shared" si="35"/>
        <v>0</v>
      </c>
      <c r="CW82" s="280">
        <f t="shared" si="35"/>
        <v>0</v>
      </c>
      <c r="CX82" s="209">
        <f t="shared" si="36"/>
        <v>0</v>
      </c>
      <c r="CY82" s="223">
        <f t="shared" si="12"/>
        <v>0</v>
      </c>
      <c r="CZ82" s="40"/>
      <c r="DA82" s="133"/>
      <c r="DB82" s="209">
        <f t="shared" si="13"/>
        <v>0</v>
      </c>
      <c r="DC82" s="131"/>
      <c r="DD82" s="209">
        <f t="shared" si="14"/>
        <v>0</v>
      </c>
      <c r="DE82" s="131"/>
      <c r="DF82" s="209">
        <f t="shared" si="15"/>
        <v>0</v>
      </c>
      <c r="DG82" s="134"/>
      <c r="DH82" s="216" t="str">
        <f t="shared" ref="DH82:DH112" si="37">IF(O82&gt;0, (DF82+DD82+DB82),"")</f>
        <v/>
      </c>
      <c r="DI82" s="216" t="e">
        <f t="shared" si="29"/>
        <v>#VALUE!</v>
      </c>
      <c r="DJ82" s="216">
        <f t="shared" si="30"/>
        <v>0</v>
      </c>
      <c r="DK82" s="40"/>
      <c r="DL82" s="40"/>
      <c r="DM82" s="130"/>
      <c r="DN82" s="217">
        <f t="shared" si="16"/>
        <v>0</v>
      </c>
      <c r="DO82" s="135"/>
      <c r="DP82" s="217">
        <f t="shared" si="17"/>
        <v>0</v>
      </c>
      <c r="DQ82" s="135"/>
      <c r="DR82" s="217">
        <f t="shared" si="18"/>
        <v>0</v>
      </c>
      <c r="DS82" s="134"/>
      <c r="DT82" s="281" t="str">
        <f t="shared" ref="DT82:DT145" si="38">IF(O82&gt;0,(DN82+DP82+DR82),"")</f>
        <v/>
      </c>
      <c r="DU82" s="281" t="str">
        <f t="shared" si="24"/>
        <v/>
      </c>
      <c r="DW82" s="46"/>
      <c r="DX82" s="46"/>
      <c r="DZ82" s="120"/>
      <c r="EA82" s="5"/>
      <c r="EB82" s="121"/>
      <c r="EC82" s="5"/>
      <c r="ED82" s="121"/>
      <c r="EE82" s="5"/>
      <c r="EF82" s="119"/>
      <c r="EH82" s="120"/>
      <c r="EI82" s="17">
        <v>0</v>
      </c>
      <c r="EJ82" s="137"/>
      <c r="EK82" s="17">
        <v>0</v>
      </c>
      <c r="EL82" s="137"/>
      <c r="EM82" s="17">
        <v>0</v>
      </c>
      <c r="EN82" s="125"/>
      <c r="EO82" s="126"/>
      <c r="EP82" s="127"/>
      <c r="EQ82" s="219">
        <f t="shared" si="19"/>
        <v>0</v>
      </c>
      <c r="ER82" s="125"/>
      <c r="ES82" s="126"/>
      <c r="ET82" s="127"/>
      <c r="EU82" s="220">
        <f>SUM($DN82:DR82)-SUM($BM82:$BQ82)+EQ82</f>
        <v>0</v>
      </c>
      <c r="EV82" s="119"/>
    </row>
    <row r="83" spans="1:152" ht="5.15" customHeight="1" x14ac:dyDescent="0.35">
      <c r="A83" s="115"/>
      <c r="B83" s="32"/>
      <c r="C83" s="46"/>
      <c r="D83" s="32"/>
      <c r="E83" s="32"/>
      <c r="F83" s="36"/>
      <c r="H83" s="29"/>
      <c r="I83" s="139"/>
      <c r="J83" s="139"/>
      <c r="K83" s="139"/>
      <c r="L83" s="139"/>
      <c r="M83" s="139"/>
      <c r="N83" s="139"/>
      <c r="O83" s="121"/>
      <c r="P83" s="140"/>
      <c r="Q83" s="141"/>
      <c r="R83" s="142"/>
      <c r="S83" s="139"/>
      <c r="T83" s="139"/>
      <c r="U83" s="139"/>
      <c r="V83" s="139"/>
      <c r="W83" s="139"/>
      <c r="X83" s="140"/>
      <c r="Y83" s="141"/>
      <c r="Z83" s="142"/>
      <c r="AA83" s="139"/>
      <c r="AB83" s="139"/>
      <c r="AC83" s="139"/>
      <c r="AD83" s="139"/>
      <c r="AE83" s="139"/>
      <c r="AF83" s="140"/>
      <c r="AG83" s="141"/>
      <c r="AH83" s="142"/>
      <c r="AI83" s="121"/>
      <c r="AJ83" s="139"/>
      <c r="AK83" s="121"/>
      <c r="AL83" s="139"/>
      <c r="AM83" s="121"/>
      <c r="AN83" s="140"/>
      <c r="AO83" s="141"/>
      <c r="AP83" s="142"/>
      <c r="AQ83" s="139"/>
      <c r="AR83" s="140"/>
      <c r="AS83" s="141"/>
      <c r="AT83" s="142"/>
      <c r="AU83" s="121"/>
      <c r="AV83" s="139"/>
      <c r="AW83" s="121"/>
      <c r="AX83" s="139"/>
      <c r="AY83" s="121"/>
      <c r="AZ83" s="139"/>
      <c r="BA83" s="121"/>
      <c r="BB83" s="36"/>
      <c r="BD83" s="29"/>
      <c r="BE83" s="143"/>
      <c r="BF83" s="143"/>
      <c r="BG83" s="143"/>
      <c r="BH83" s="143"/>
      <c r="BI83" s="143"/>
      <c r="BJ83" s="144"/>
      <c r="BK83" s="145"/>
      <c r="BL83" s="146"/>
      <c r="BM83" s="124"/>
      <c r="BN83" s="143"/>
      <c r="BO83" s="124"/>
      <c r="BP83" s="143"/>
      <c r="BQ83" s="124"/>
      <c r="BR83" s="36"/>
      <c r="BU83" s="92"/>
      <c r="BV83" s="92"/>
      <c r="BW83" s="92"/>
      <c r="BX83" s="92"/>
      <c r="BY83" s="92"/>
      <c r="BZ83" s="92"/>
      <c r="CA83" s="92"/>
      <c r="CB83" s="92"/>
      <c r="CC83" s="92"/>
      <c r="CG83" s="92"/>
      <c r="CH83" s="92"/>
      <c r="CI83" s="92"/>
      <c r="CJ83" s="92"/>
      <c r="CK83" s="92"/>
      <c r="CL83" s="92"/>
      <c r="CP83" s="32"/>
      <c r="CQ83" s="32"/>
      <c r="CR83" s="32"/>
      <c r="CS83" s="74"/>
      <c r="CT83" s="169"/>
      <c r="CU83" s="252"/>
      <c r="CV83" s="149"/>
      <c r="CW83" s="252"/>
      <c r="CX83" s="276"/>
      <c r="CY83" s="223">
        <f t="shared" ref="CY83:CY146" si="39">IF($AY83=0,0,ROUND(($CA$32*($AY83/$AY$218)),0))</f>
        <v>0</v>
      </c>
      <c r="CZ83" s="40"/>
      <c r="DA83" s="151"/>
      <c r="DB83" s="149"/>
      <c r="DC83" s="149"/>
      <c r="DD83" s="149"/>
      <c r="DE83" s="149"/>
      <c r="DF83" s="149"/>
      <c r="DG83" s="134"/>
      <c r="DH83" s="40"/>
      <c r="DI83" s="40"/>
      <c r="DJ83" s="40"/>
      <c r="DK83" s="40"/>
      <c r="DL83" s="40"/>
      <c r="DM83" s="74"/>
      <c r="DN83" s="152"/>
      <c r="DO83" s="152"/>
      <c r="DP83" s="152"/>
      <c r="DQ83" s="152"/>
      <c r="DR83" s="152"/>
      <c r="DS83" s="134"/>
      <c r="DT83" s="281" t="str">
        <f t="shared" si="38"/>
        <v/>
      </c>
      <c r="DU83" s="281" t="str">
        <f t="shared" si="24"/>
        <v/>
      </c>
      <c r="DW83" s="32"/>
      <c r="DX83" s="32"/>
      <c r="DZ83" s="29"/>
      <c r="EA83" s="139"/>
      <c r="EB83" s="139"/>
      <c r="EC83" s="139"/>
      <c r="ED83" s="139"/>
      <c r="EE83" s="139"/>
      <c r="EF83" s="36"/>
      <c r="EH83" s="29"/>
      <c r="EI83" s="143"/>
      <c r="EJ83" s="143"/>
      <c r="EK83" s="143"/>
      <c r="EL83" s="143"/>
      <c r="EM83" s="143"/>
      <c r="EN83" s="144"/>
      <c r="EO83" s="145"/>
      <c r="EP83" s="146"/>
      <c r="EQ83" s="163"/>
      <c r="ER83" s="144"/>
      <c r="ES83" s="145"/>
      <c r="ET83" s="146"/>
      <c r="EU83" s="253"/>
      <c r="EV83" s="36"/>
    </row>
    <row r="84" spans="1:152" s="92" customFormat="1" x14ac:dyDescent="0.35">
      <c r="A84" s="118"/>
      <c r="B84" s="46"/>
      <c r="C84" s="243" t="str">
        <f>IF(E84="","",C82+1)</f>
        <v/>
      </c>
      <c r="D84" s="46"/>
      <c r="E84" s="4"/>
      <c r="F84" s="119"/>
      <c r="H84" s="120"/>
      <c r="I84" s="15"/>
      <c r="J84" s="121"/>
      <c r="K84" s="15"/>
      <c r="L84" s="121"/>
      <c r="M84" s="15"/>
      <c r="N84" s="121"/>
      <c r="O84" s="209">
        <f t="shared" si="5"/>
        <v>0</v>
      </c>
      <c r="P84" s="122"/>
      <c r="Q84" s="40"/>
      <c r="R84" s="123"/>
      <c r="S84" s="15"/>
      <c r="T84" s="121"/>
      <c r="U84" s="15"/>
      <c r="V84" s="121"/>
      <c r="W84" s="15"/>
      <c r="X84" s="122"/>
      <c r="Y84" s="40"/>
      <c r="Z84" s="123"/>
      <c r="AA84" s="15"/>
      <c r="AB84" s="121"/>
      <c r="AC84" s="15"/>
      <c r="AD84" s="121"/>
      <c r="AE84" s="15"/>
      <c r="AF84" s="122"/>
      <c r="AG84" s="40"/>
      <c r="AH84" s="123"/>
      <c r="AI84" s="209">
        <f t="shared" si="6"/>
        <v>0</v>
      </c>
      <c r="AJ84" s="121"/>
      <c r="AK84" s="209">
        <f t="shared" si="7"/>
        <v>0</v>
      </c>
      <c r="AL84" s="121"/>
      <c r="AM84" s="209">
        <f>M84-W84+AE84</f>
        <v>0</v>
      </c>
      <c r="AN84" s="122"/>
      <c r="AO84" s="40"/>
      <c r="AP84" s="123"/>
      <c r="AQ84" s="15"/>
      <c r="AR84" s="122"/>
      <c r="AS84" s="40"/>
      <c r="AT84" s="123"/>
      <c r="AU84" s="209">
        <f t="shared" ref="AU84:AU146" si="40">(IF($O84=0,(0),(ROUNDUP(($AI84/(SUM($AI84,$AK84,$AM84)))*$BA84,0))))</f>
        <v>0</v>
      </c>
      <c r="AV84" s="121"/>
      <c r="AW84" s="209">
        <f t="shared" si="20"/>
        <v>0</v>
      </c>
      <c r="AX84" s="121"/>
      <c r="AY84" s="209">
        <f t="shared" si="9"/>
        <v>0</v>
      </c>
      <c r="AZ84" s="121"/>
      <c r="BA84" s="209">
        <f>(SUM(AI84,AK84,AM84)-AQ84)</f>
        <v>0</v>
      </c>
      <c r="BB84" s="119"/>
      <c r="BD84" s="120"/>
      <c r="BE84" s="13">
        <v>0</v>
      </c>
      <c r="BF84" s="124"/>
      <c r="BG84" s="13">
        <v>0</v>
      </c>
      <c r="BH84" s="124"/>
      <c r="BI84" s="13">
        <v>0</v>
      </c>
      <c r="BJ84" s="125"/>
      <c r="BK84" s="126"/>
      <c r="BL84" s="127"/>
      <c r="BM84" s="210">
        <f>$BE84*$I84</f>
        <v>0</v>
      </c>
      <c r="BN84" s="124"/>
      <c r="BO84" s="210">
        <f>$BG84*$K84</f>
        <v>0</v>
      </c>
      <c r="BP84" s="124"/>
      <c r="BQ84" s="210">
        <f>$BI84*$M84</f>
        <v>0</v>
      </c>
      <c r="BR84" s="119"/>
      <c r="BU84" s="18"/>
      <c r="BV84" s="18"/>
      <c r="BW84" s="18"/>
      <c r="BX84" s="18"/>
      <c r="BY84" s="18"/>
      <c r="BZ84" s="18"/>
      <c r="CA84" s="18"/>
      <c r="CB84" s="18"/>
      <c r="CC84" s="18"/>
      <c r="CG84" s="18"/>
      <c r="CH84" s="18"/>
      <c r="CI84" s="18"/>
      <c r="CJ84" s="18"/>
      <c r="CK84" s="18"/>
      <c r="CL84" s="18"/>
      <c r="CP84" s="46"/>
      <c r="CQ84" s="46"/>
      <c r="CR84" s="46"/>
      <c r="CS84" s="130"/>
      <c r="CT84" s="209">
        <f t="shared" si="34"/>
        <v>0</v>
      </c>
      <c r="CU84" s="280">
        <f t="shared" si="34"/>
        <v>0</v>
      </c>
      <c r="CV84" s="209">
        <f t="shared" si="35"/>
        <v>0</v>
      </c>
      <c r="CW84" s="280">
        <f t="shared" si="35"/>
        <v>0</v>
      </c>
      <c r="CX84" s="209">
        <f t="shared" si="36"/>
        <v>0</v>
      </c>
      <c r="CY84" s="223">
        <f t="shared" si="39"/>
        <v>0</v>
      </c>
      <c r="CZ84" s="40"/>
      <c r="DA84" s="133"/>
      <c r="DB84" s="209">
        <f t="shared" ref="DB84:DB146" si="41">($CT84+$AU84)</f>
        <v>0</v>
      </c>
      <c r="DC84" s="131"/>
      <c r="DD84" s="209">
        <f t="shared" ref="DD84:DD146" si="42">($CV84+$AW84)</f>
        <v>0</v>
      </c>
      <c r="DE84" s="131"/>
      <c r="DF84" s="209">
        <f t="shared" ref="DF84:DF146" si="43">($CX84+$AY84)</f>
        <v>0</v>
      </c>
      <c r="DG84" s="134"/>
      <c r="DH84" s="216" t="str">
        <f t="shared" si="37"/>
        <v/>
      </c>
      <c r="DI84" s="216" t="e">
        <f t="shared" si="29"/>
        <v>#VALUE!</v>
      </c>
      <c r="DJ84" s="216">
        <f t="shared" si="30"/>
        <v>0</v>
      </c>
      <c r="DK84" s="40"/>
      <c r="DL84" s="40"/>
      <c r="DM84" s="130"/>
      <c r="DN84" s="217">
        <f t="shared" ref="DN84:DN146" si="44">(DB84*BE84)</f>
        <v>0</v>
      </c>
      <c r="DO84" s="135"/>
      <c r="DP84" s="217">
        <f t="shared" ref="DP84:DP146" si="45">(DD84*BG84)</f>
        <v>0</v>
      </c>
      <c r="DQ84" s="135"/>
      <c r="DR84" s="217">
        <f t="shared" ref="DR84:DR146" si="46">(DF84*BI84)</f>
        <v>0</v>
      </c>
      <c r="DS84" s="134"/>
      <c r="DT84" s="281" t="str">
        <f t="shared" si="38"/>
        <v/>
      </c>
      <c r="DU84" s="281" t="str">
        <f t="shared" si="24"/>
        <v/>
      </c>
      <c r="DW84" s="46"/>
      <c r="DX84" s="46"/>
      <c r="DZ84" s="120"/>
      <c r="EA84" s="5"/>
      <c r="EB84" s="121"/>
      <c r="EC84" s="5"/>
      <c r="ED84" s="121"/>
      <c r="EE84" s="5"/>
      <c r="EF84" s="119"/>
      <c r="EH84" s="120"/>
      <c r="EI84" s="17">
        <v>0</v>
      </c>
      <c r="EJ84" s="137"/>
      <c r="EK84" s="17">
        <v>0</v>
      </c>
      <c r="EL84" s="137"/>
      <c r="EM84" s="17">
        <v>0</v>
      </c>
      <c r="EN84" s="125"/>
      <c r="EO84" s="126"/>
      <c r="EP84" s="127"/>
      <c r="EQ84" s="219">
        <f t="shared" ref="EQ84:EQ146" si="47">(SUMPRODUCT($EA84:$EE84,$EI84:$EM84))</f>
        <v>0</v>
      </c>
      <c r="ER84" s="125"/>
      <c r="ES84" s="126"/>
      <c r="ET84" s="127"/>
      <c r="EU84" s="220">
        <f>SUM($DN84:DR84)-SUM($BM84:$BQ84)+EQ84</f>
        <v>0</v>
      </c>
      <c r="EV84" s="119"/>
    </row>
    <row r="85" spans="1:152" ht="5.15" customHeight="1" x14ac:dyDescent="0.35">
      <c r="A85" s="115"/>
      <c r="B85" s="32"/>
      <c r="C85" s="46"/>
      <c r="D85" s="32"/>
      <c r="E85" s="32"/>
      <c r="F85" s="36"/>
      <c r="H85" s="29"/>
      <c r="I85" s="139"/>
      <c r="J85" s="139"/>
      <c r="K85" s="139"/>
      <c r="L85" s="139"/>
      <c r="M85" s="139"/>
      <c r="N85" s="139"/>
      <c r="O85" s="121"/>
      <c r="P85" s="140"/>
      <c r="Q85" s="141"/>
      <c r="R85" s="142"/>
      <c r="S85" s="139"/>
      <c r="T85" s="139"/>
      <c r="U85" s="139"/>
      <c r="V85" s="139"/>
      <c r="W85" s="139"/>
      <c r="X85" s="140"/>
      <c r="Y85" s="141"/>
      <c r="Z85" s="142"/>
      <c r="AA85" s="139"/>
      <c r="AB85" s="139"/>
      <c r="AC85" s="139"/>
      <c r="AD85" s="139"/>
      <c r="AE85" s="139"/>
      <c r="AF85" s="140"/>
      <c r="AG85" s="141"/>
      <c r="AH85" s="142"/>
      <c r="AI85" s="121"/>
      <c r="AJ85" s="139"/>
      <c r="AK85" s="121"/>
      <c r="AL85" s="139"/>
      <c r="AM85" s="121"/>
      <c r="AN85" s="140"/>
      <c r="AO85" s="141"/>
      <c r="AP85" s="142"/>
      <c r="AQ85" s="139"/>
      <c r="AR85" s="140"/>
      <c r="AS85" s="141"/>
      <c r="AT85" s="142"/>
      <c r="AU85" s="121"/>
      <c r="AV85" s="139"/>
      <c r="AW85" s="121"/>
      <c r="AX85" s="139"/>
      <c r="AY85" s="121"/>
      <c r="AZ85" s="139"/>
      <c r="BA85" s="121"/>
      <c r="BB85" s="36"/>
      <c r="BD85" s="29"/>
      <c r="BE85" s="143"/>
      <c r="BF85" s="143"/>
      <c r="BG85" s="143"/>
      <c r="BH85" s="143"/>
      <c r="BI85" s="143"/>
      <c r="BJ85" s="144"/>
      <c r="BK85" s="145"/>
      <c r="BL85" s="146"/>
      <c r="BM85" s="124"/>
      <c r="BN85" s="143"/>
      <c r="BO85" s="124"/>
      <c r="BP85" s="143"/>
      <c r="BQ85" s="124"/>
      <c r="BR85" s="36"/>
      <c r="BU85" s="92"/>
      <c r="BV85" s="92"/>
      <c r="BW85" s="92"/>
      <c r="BX85" s="92"/>
      <c r="BY85" s="92"/>
      <c r="BZ85" s="92"/>
      <c r="CA85" s="92"/>
      <c r="CB85" s="92"/>
      <c r="CC85" s="92"/>
      <c r="CG85" s="92"/>
      <c r="CH85" s="92"/>
      <c r="CI85" s="92"/>
      <c r="CJ85" s="92"/>
      <c r="CK85" s="92"/>
      <c r="CL85" s="92"/>
      <c r="CP85" s="32"/>
      <c r="CQ85" s="32"/>
      <c r="CR85" s="32"/>
      <c r="CS85" s="74"/>
      <c r="CT85" s="169"/>
      <c r="CU85" s="252"/>
      <c r="CV85" s="149"/>
      <c r="CW85" s="252"/>
      <c r="CX85" s="276"/>
      <c r="CY85" s="223">
        <f t="shared" si="39"/>
        <v>0</v>
      </c>
      <c r="CZ85" s="40"/>
      <c r="DA85" s="151"/>
      <c r="DB85" s="149"/>
      <c r="DC85" s="149"/>
      <c r="DD85" s="149"/>
      <c r="DE85" s="149"/>
      <c r="DF85" s="149"/>
      <c r="DG85" s="134"/>
      <c r="DH85" s="40"/>
      <c r="DI85" s="40"/>
      <c r="DJ85" s="40"/>
      <c r="DK85" s="40"/>
      <c r="DL85" s="40"/>
      <c r="DM85" s="74"/>
      <c r="DN85" s="152"/>
      <c r="DO85" s="152"/>
      <c r="DP85" s="152"/>
      <c r="DQ85" s="152"/>
      <c r="DR85" s="152"/>
      <c r="DS85" s="134"/>
      <c r="DT85" s="281" t="str">
        <f t="shared" si="38"/>
        <v/>
      </c>
      <c r="DU85" s="281" t="str">
        <f t="shared" si="24"/>
        <v/>
      </c>
      <c r="DW85" s="32"/>
      <c r="DX85" s="32"/>
      <c r="DZ85" s="29"/>
      <c r="EA85" s="139"/>
      <c r="EB85" s="139"/>
      <c r="EC85" s="139"/>
      <c r="ED85" s="139"/>
      <c r="EE85" s="139"/>
      <c r="EF85" s="36"/>
      <c r="EH85" s="29"/>
      <c r="EI85" s="143"/>
      <c r="EJ85" s="143"/>
      <c r="EK85" s="143"/>
      <c r="EL85" s="143"/>
      <c r="EM85" s="143"/>
      <c r="EN85" s="144"/>
      <c r="EO85" s="145"/>
      <c r="EP85" s="146"/>
      <c r="EQ85" s="163"/>
      <c r="ER85" s="144"/>
      <c r="ES85" s="145"/>
      <c r="ET85" s="146"/>
      <c r="EU85" s="253"/>
      <c r="EV85" s="36"/>
    </row>
    <row r="86" spans="1:152" s="92" customFormat="1" x14ac:dyDescent="0.35">
      <c r="A86" s="118"/>
      <c r="B86" s="46"/>
      <c r="C86" s="243" t="str">
        <f>IF(E86="","",C84+1)</f>
        <v/>
      </c>
      <c r="D86" s="46"/>
      <c r="E86" s="4"/>
      <c r="F86" s="119"/>
      <c r="H86" s="120"/>
      <c r="I86" s="15"/>
      <c r="J86" s="121"/>
      <c r="K86" s="15"/>
      <c r="L86" s="121"/>
      <c r="M86" s="15"/>
      <c r="N86" s="121"/>
      <c r="O86" s="209">
        <f t="shared" si="5"/>
        <v>0</v>
      </c>
      <c r="P86" s="122"/>
      <c r="Q86" s="40"/>
      <c r="R86" s="123"/>
      <c r="S86" s="15"/>
      <c r="T86" s="121"/>
      <c r="U86" s="15"/>
      <c r="V86" s="121"/>
      <c r="W86" s="15"/>
      <c r="X86" s="122"/>
      <c r="Y86" s="40"/>
      <c r="Z86" s="123"/>
      <c r="AA86" s="15"/>
      <c r="AB86" s="121"/>
      <c r="AC86" s="15"/>
      <c r="AD86" s="121"/>
      <c r="AE86" s="15"/>
      <c r="AF86" s="122"/>
      <c r="AG86" s="40"/>
      <c r="AH86" s="123"/>
      <c r="AI86" s="209">
        <f t="shared" si="6"/>
        <v>0</v>
      </c>
      <c r="AJ86" s="121"/>
      <c r="AK86" s="209">
        <f t="shared" si="7"/>
        <v>0</v>
      </c>
      <c r="AL86" s="121"/>
      <c r="AM86" s="209">
        <f>M86-W86+AE86</f>
        <v>0</v>
      </c>
      <c r="AN86" s="122"/>
      <c r="AO86" s="40"/>
      <c r="AP86" s="123"/>
      <c r="AQ86" s="15"/>
      <c r="AR86" s="122"/>
      <c r="AS86" s="40"/>
      <c r="AT86" s="123"/>
      <c r="AU86" s="209">
        <f t="shared" si="40"/>
        <v>0</v>
      </c>
      <c r="AV86" s="121"/>
      <c r="AW86" s="209">
        <f t="shared" ref="AW86:AW148" si="48">(IF($O86=0,(0),(ROUNDUP(($AK86/(SUM($AI86,$AK86,$AM86)))*$BA86,0))))</f>
        <v>0</v>
      </c>
      <c r="AX86" s="121"/>
      <c r="AY86" s="209">
        <f t="shared" si="9"/>
        <v>0</v>
      </c>
      <c r="AZ86" s="121"/>
      <c r="BA86" s="209">
        <f>(SUM(AI86,AK86,AM86)-AQ86)</f>
        <v>0</v>
      </c>
      <c r="BB86" s="119"/>
      <c r="BD86" s="120"/>
      <c r="BE86" s="13">
        <v>0</v>
      </c>
      <c r="BF86" s="124"/>
      <c r="BG86" s="13">
        <v>0</v>
      </c>
      <c r="BH86" s="124"/>
      <c r="BI86" s="13">
        <v>0</v>
      </c>
      <c r="BJ86" s="125"/>
      <c r="BK86" s="126"/>
      <c r="BL86" s="127"/>
      <c r="BM86" s="210">
        <f>$BE86*$I86</f>
        <v>0</v>
      </c>
      <c r="BN86" s="124"/>
      <c r="BO86" s="210">
        <f>$BG86*$K86</f>
        <v>0</v>
      </c>
      <c r="BP86" s="124"/>
      <c r="BQ86" s="210">
        <f>$BI86*$M86</f>
        <v>0</v>
      </c>
      <c r="BR86" s="119"/>
      <c r="BU86" s="18"/>
      <c r="BV86" s="18"/>
      <c r="BW86" s="18"/>
      <c r="BX86" s="18"/>
      <c r="BY86" s="18"/>
      <c r="BZ86" s="18"/>
      <c r="CA86" s="18"/>
      <c r="CB86" s="18"/>
      <c r="CC86" s="18"/>
      <c r="CG86" s="18"/>
      <c r="CH86" s="18"/>
      <c r="CI86" s="18"/>
      <c r="CJ86" s="18"/>
      <c r="CK86" s="18"/>
      <c r="CL86" s="18"/>
      <c r="CP86" s="46"/>
      <c r="CQ86" s="46"/>
      <c r="CR86" s="46"/>
      <c r="CS86" s="130"/>
      <c r="CT86" s="209">
        <f t="shared" si="34"/>
        <v>0</v>
      </c>
      <c r="CU86" s="280">
        <f t="shared" si="34"/>
        <v>0</v>
      </c>
      <c r="CV86" s="209">
        <f t="shared" si="35"/>
        <v>0</v>
      </c>
      <c r="CW86" s="280">
        <f t="shared" si="35"/>
        <v>0</v>
      </c>
      <c r="CX86" s="209">
        <f t="shared" si="36"/>
        <v>0</v>
      </c>
      <c r="CY86" s="223">
        <f t="shared" si="39"/>
        <v>0</v>
      </c>
      <c r="CZ86" s="40"/>
      <c r="DA86" s="133"/>
      <c r="DB86" s="209">
        <f t="shared" si="41"/>
        <v>0</v>
      </c>
      <c r="DC86" s="131"/>
      <c r="DD86" s="209">
        <f t="shared" si="42"/>
        <v>0</v>
      </c>
      <c r="DE86" s="131"/>
      <c r="DF86" s="209">
        <f t="shared" si="43"/>
        <v>0</v>
      </c>
      <c r="DG86" s="134"/>
      <c r="DH86" s="216" t="str">
        <f t="shared" si="37"/>
        <v/>
      </c>
      <c r="DI86" s="216" t="e">
        <f t="shared" ref="DI86:DI116" si="49">DH86-BA86</f>
        <v>#VALUE!</v>
      </c>
      <c r="DJ86" s="216">
        <f t="shared" ref="DJ86:DJ116" si="50">DB86-AU86</f>
        <v>0</v>
      </c>
      <c r="DK86" s="40"/>
      <c r="DL86" s="40"/>
      <c r="DM86" s="130"/>
      <c r="DN86" s="217">
        <f t="shared" si="44"/>
        <v>0</v>
      </c>
      <c r="DO86" s="135"/>
      <c r="DP86" s="217">
        <f t="shared" si="45"/>
        <v>0</v>
      </c>
      <c r="DQ86" s="135"/>
      <c r="DR86" s="217">
        <f t="shared" si="46"/>
        <v>0</v>
      </c>
      <c r="DS86" s="134"/>
      <c r="DT86" s="281" t="str">
        <f t="shared" si="38"/>
        <v/>
      </c>
      <c r="DU86" s="281" t="str">
        <f t="shared" ref="DU86:DU149" si="51">IF(O86&gt;0,(DT86-(BM86+BO86+BQ86)),"")</f>
        <v/>
      </c>
      <c r="DW86" s="46"/>
      <c r="DX86" s="46"/>
      <c r="DZ86" s="120"/>
      <c r="EA86" s="5"/>
      <c r="EB86" s="121"/>
      <c r="EC86" s="5"/>
      <c r="ED86" s="121"/>
      <c r="EE86" s="5"/>
      <c r="EF86" s="119"/>
      <c r="EH86" s="120"/>
      <c r="EI86" s="17">
        <v>0</v>
      </c>
      <c r="EJ86" s="137"/>
      <c r="EK86" s="17">
        <v>0</v>
      </c>
      <c r="EL86" s="137"/>
      <c r="EM86" s="17">
        <v>0</v>
      </c>
      <c r="EN86" s="125"/>
      <c r="EO86" s="126"/>
      <c r="EP86" s="127"/>
      <c r="EQ86" s="219">
        <f t="shared" si="47"/>
        <v>0</v>
      </c>
      <c r="ER86" s="125"/>
      <c r="ES86" s="126"/>
      <c r="ET86" s="127"/>
      <c r="EU86" s="220">
        <f>SUM($DN86:DR86)-SUM($BM86:$BQ86)+EQ86</f>
        <v>0</v>
      </c>
      <c r="EV86" s="119"/>
    </row>
    <row r="87" spans="1:152" ht="5.15" customHeight="1" x14ac:dyDescent="0.35">
      <c r="A87" s="115"/>
      <c r="B87" s="32"/>
      <c r="C87" s="46"/>
      <c r="D87" s="32"/>
      <c r="E87" s="32"/>
      <c r="F87" s="36"/>
      <c r="H87" s="29"/>
      <c r="I87" s="139"/>
      <c r="J87" s="139"/>
      <c r="K87" s="139"/>
      <c r="L87" s="139"/>
      <c r="M87" s="139"/>
      <c r="N87" s="139"/>
      <c r="O87" s="121"/>
      <c r="P87" s="140"/>
      <c r="Q87" s="141"/>
      <c r="R87" s="142"/>
      <c r="S87" s="139"/>
      <c r="T87" s="139"/>
      <c r="U87" s="139"/>
      <c r="V87" s="139"/>
      <c r="W87" s="139"/>
      <c r="X87" s="140"/>
      <c r="Y87" s="141"/>
      <c r="Z87" s="142"/>
      <c r="AA87" s="139"/>
      <c r="AB87" s="139"/>
      <c r="AC87" s="139"/>
      <c r="AD87" s="139"/>
      <c r="AE87" s="139"/>
      <c r="AF87" s="140"/>
      <c r="AG87" s="141"/>
      <c r="AH87" s="142"/>
      <c r="AI87" s="121"/>
      <c r="AJ87" s="139"/>
      <c r="AK87" s="121"/>
      <c r="AL87" s="139"/>
      <c r="AM87" s="121"/>
      <c r="AN87" s="140"/>
      <c r="AO87" s="141"/>
      <c r="AP87" s="142"/>
      <c r="AQ87" s="139"/>
      <c r="AR87" s="140"/>
      <c r="AS87" s="141"/>
      <c r="AT87" s="142"/>
      <c r="AU87" s="121"/>
      <c r="AV87" s="139"/>
      <c r="AW87" s="121"/>
      <c r="AX87" s="139"/>
      <c r="AY87" s="121"/>
      <c r="AZ87" s="139"/>
      <c r="BA87" s="121"/>
      <c r="BB87" s="36"/>
      <c r="BD87" s="29"/>
      <c r="BE87" s="143"/>
      <c r="BF87" s="143"/>
      <c r="BG87" s="143"/>
      <c r="BH87" s="143"/>
      <c r="BI87" s="143"/>
      <c r="BJ87" s="144"/>
      <c r="BK87" s="145"/>
      <c r="BL87" s="146"/>
      <c r="BM87" s="124"/>
      <c r="BN87" s="143"/>
      <c r="BO87" s="124"/>
      <c r="BP87" s="143"/>
      <c r="BQ87" s="124"/>
      <c r="BR87" s="36"/>
      <c r="BU87" s="92"/>
      <c r="BV87" s="92"/>
      <c r="BW87" s="92"/>
      <c r="BX87" s="92"/>
      <c r="BY87" s="92"/>
      <c r="BZ87" s="92"/>
      <c r="CA87" s="92"/>
      <c r="CB87" s="92"/>
      <c r="CC87" s="92"/>
      <c r="CG87" s="92"/>
      <c r="CH87" s="92"/>
      <c r="CI87" s="92"/>
      <c r="CJ87" s="92"/>
      <c r="CK87" s="92"/>
      <c r="CL87" s="92"/>
      <c r="CP87" s="32"/>
      <c r="CQ87" s="32"/>
      <c r="CR87" s="32"/>
      <c r="CS87" s="74"/>
      <c r="CT87" s="169"/>
      <c r="CU87" s="252"/>
      <c r="CV87" s="149"/>
      <c r="CW87" s="252"/>
      <c r="CX87" s="276"/>
      <c r="CY87" s="223">
        <f t="shared" si="39"/>
        <v>0</v>
      </c>
      <c r="CZ87" s="40"/>
      <c r="DA87" s="151"/>
      <c r="DB87" s="149"/>
      <c r="DC87" s="149"/>
      <c r="DD87" s="149"/>
      <c r="DE87" s="149"/>
      <c r="DF87" s="149"/>
      <c r="DG87" s="134"/>
      <c r="DH87" s="40"/>
      <c r="DI87" s="40"/>
      <c r="DJ87" s="40"/>
      <c r="DK87" s="40"/>
      <c r="DL87" s="40"/>
      <c r="DM87" s="74"/>
      <c r="DN87" s="152"/>
      <c r="DO87" s="152"/>
      <c r="DP87" s="152"/>
      <c r="DQ87" s="152"/>
      <c r="DR87" s="152"/>
      <c r="DS87" s="134"/>
      <c r="DT87" s="281" t="str">
        <f t="shared" si="38"/>
        <v/>
      </c>
      <c r="DU87" s="281" t="str">
        <f t="shared" si="51"/>
        <v/>
      </c>
      <c r="DW87" s="32"/>
      <c r="DX87" s="32"/>
      <c r="DZ87" s="29"/>
      <c r="EA87" s="139"/>
      <c r="EB87" s="139"/>
      <c r="EC87" s="139"/>
      <c r="ED87" s="139"/>
      <c r="EE87" s="139"/>
      <c r="EF87" s="36"/>
      <c r="EH87" s="29"/>
      <c r="EI87" s="143"/>
      <c r="EJ87" s="143"/>
      <c r="EK87" s="143"/>
      <c r="EL87" s="143"/>
      <c r="EM87" s="143"/>
      <c r="EN87" s="144"/>
      <c r="EO87" s="145"/>
      <c r="EP87" s="146"/>
      <c r="EQ87" s="163"/>
      <c r="ER87" s="144"/>
      <c r="ES87" s="145"/>
      <c r="ET87" s="146"/>
      <c r="EU87" s="253"/>
      <c r="EV87" s="36"/>
    </row>
    <row r="88" spans="1:152" s="92" customFormat="1" x14ac:dyDescent="0.35">
      <c r="A88" s="118"/>
      <c r="B88" s="46"/>
      <c r="C88" s="243" t="str">
        <f>IF(E88="","",C86+1)</f>
        <v/>
      </c>
      <c r="D88" s="46"/>
      <c r="E88" s="4"/>
      <c r="F88" s="119"/>
      <c r="H88" s="120"/>
      <c r="I88" s="15"/>
      <c r="J88" s="121"/>
      <c r="K88" s="15"/>
      <c r="L88" s="121"/>
      <c r="M88" s="15"/>
      <c r="N88" s="121"/>
      <c r="O88" s="209">
        <f t="shared" si="5"/>
        <v>0</v>
      </c>
      <c r="P88" s="122"/>
      <c r="Q88" s="40"/>
      <c r="R88" s="123"/>
      <c r="S88" s="15"/>
      <c r="T88" s="121"/>
      <c r="U88" s="15"/>
      <c r="V88" s="121"/>
      <c r="W88" s="15"/>
      <c r="X88" s="122"/>
      <c r="Y88" s="40"/>
      <c r="Z88" s="123"/>
      <c r="AA88" s="15"/>
      <c r="AB88" s="121"/>
      <c r="AC88" s="15"/>
      <c r="AD88" s="121"/>
      <c r="AE88" s="15"/>
      <c r="AF88" s="122"/>
      <c r="AG88" s="40"/>
      <c r="AH88" s="123"/>
      <c r="AI88" s="209">
        <f t="shared" si="6"/>
        <v>0</v>
      </c>
      <c r="AJ88" s="121"/>
      <c r="AK88" s="209">
        <f t="shared" si="7"/>
        <v>0</v>
      </c>
      <c r="AL88" s="121"/>
      <c r="AM88" s="209">
        <f>M88-W88+AE88</f>
        <v>0</v>
      </c>
      <c r="AN88" s="122"/>
      <c r="AO88" s="40"/>
      <c r="AP88" s="123"/>
      <c r="AQ88" s="15"/>
      <c r="AR88" s="122"/>
      <c r="AS88" s="40"/>
      <c r="AT88" s="123"/>
      <c r="AU88" s="209">
        <f t="shared" si="40"/>
        <v>0</v>
      </c>
      <c r="AV88" s="121"/>
      <c r="AW88" s="209">
        <f t="shared" si="48"/>
        <v>0</v>
      </c>
      <c r="AX88" s="121"/>
      <c r="AY88" s="209">
        <f t="shared" si="9"/>
        <v>0</v>
      </c>
      <c r="AZ88" s="121"/>
      <c r="BA88" s="209">
        <f>(SUM(AI88,AK88,AM88)-AQ88)</f>
        <v>0</v>
      </c>
      <c r="BB88" s="119"/>
      <c r="BD88" s="120"/>
      <c r="BE88" s="13">
        <v>0</v>
      </c>
      <c r="BF88" s="124"/>
      <c r="BG88" s="13">
        <v>0</v>
      </c>
      <c r="BH88" s="124"/>
      <c r="BI88" s="13">
        <v>0</v>
      </c>
      <c r="BJ88" s="125"/>
      <c r="BK88" s="126"/>
      <c r="BL88" s="127"/>
      <c r="BM88" s="210">
        <f>$BE88*$I88</f>
        <v>0</v>
      </c>
      <c r="BN88" s="124"/>
      <c r="BO88" s="210">
        <f>$BG88*$K88</f>
        <v>0</v>
      </c>
      <c r="BP88" s="124"/>
      <c r="BQ88" s="210">
        <f>$BI88*$M88</f>
        <v>0</v>
      </c>
      <c r="BR88" s="119"/>
      <c r="BU88" s="18"/>
      <c r="BV88" s="18"/>
      <c r="BW88" s="18"/>
      <c r="BX88" s="18"/>
      <c r="BY88" s="18"/>
      <c r="BZ88" s="18"/>
      <c r="CA88" s="18"/>
      <c r="CB88" s="18"/>
      <c r="CC88" s="18"/>
      <c r="CG88" s="18"/>
      <c r="CH88" s="18"/>
      <c r="CI88" s="18"/>
      <c r="CJ88" s="18"/>
      <c r="CK88" s="18"/>
      <c r="CL88" s="18"/>
      <c r="CP88" s="46"/>
      <c r="CQ88" s="46"/>
      <c r="CR88" s="46"/>
      <c r="CS88" s="130"/>
      <c r="CT88" s="209">
        <f t="shared" si="34"/>
        <v>0</v>
      </c>
      <c r="CU88" s="280">
        <f t="shared" si="34"/>
        <v>0</v>
      </c>
      <c r="CV88" s="209">
        <f t="shared" si="35"/>
        <v>0</v>
      </c>
      <c r="CW88" s="280">
        <f t="shared" si="35"/>
        <v>0</v>
      </c>
      <c r="CX88" s="209">
        <f t="shared" si="36"/>
        <v>0</v>
      </c>
      <c r="CY88" s="223">
        <f t="shared" si="39"/>
        <v>0</v>
      </c>
      <c r="CZ88" s="40"/>
      <c r="DA88" s="133"/>
      <c r="DB88" s="209">
        <f t="shared" si="41"/>
        <v>0</v>
      </c>
      <c r="DC88" s="131"/>
      <c r="DD88" s="209">
        <f t="shared" si="42"/>
        <v>0</v>
      </c>
      <c r="DE88" s="131"/>
      <c r="DF88" s="209">
        <f t="shared" si="43"/>
        <v>0</v>
      </c>
      <c r="DG88" s="134"/>
      <c r="DH88" s="216" t="str">
        <f t="shared" si="37"/>
        <v/>
      </c>
      <c r="DI88" s="216" t="e">
        <f t="shared" si="49"/>
        <v>#VALUE!</v>
      </c>
      <c r="DJ88" s="216">
        <f t="shared" si="50"/>
        <v>0</v>
      </c>
      <c r="DK88" s="40"/>
      <c r="DL88" s="40"/>
      <c r="DM88" s="130"/>
      <c r="DN88" s="217">
        <f t="shared" si="44"/>
        <v>0</v>
      </c>
      <c r="DO88" s="135"/>
      <c r="DP88" s="217">
        <f t="shared" si="45"/>
        <v>0</v>
      </c>
      <c r="DQ88" s="135"/>
      <c r="DR88" s="217">
        <f t="shared" si="46"/>
        <v>0</v>
      </c>
      <c r="DS88" s="134"/>
      <c r="DT88" s="281" t="str">
        <f t="shared" si="38"/>
        <v/>
      </c>
      <c r="DU88" s="281" t="str">
        <f t="shared" si="51"/>
        <v/>
      </c>
      <c r="DW88" s="46"/>
      <c r="DX88" s="46"/>
      <c r="DZ88" s="120"/>
      <c r="EA88" s="5"/>
      <c r="EB88" s="121"/>
      <c r="EC88" s="5"/>
      <c r="ED88" s="121"/>
      <c r="EE88" s="5"/>
      <c r="EF88" s="119"/>
      <c r="EH88" s="120"/>
      <c r="EI88" s="17">
        <v>0</v>
      </c>
      <c r="EJ88" s="137"/>
      <c r="EK88" s="17">
        <v>0</v>
      </c>
      <c r="EL88" s="137"/>
      <c r="EM88" s="17">
        <v>0</v>
      </c>
      <c r="EN88" s="125"/>
      <c r="EO88" s="126"/>
      <c r="EP88" s="127"/>
      <c r="EQ88" s="219">
        <f t="shared" si="47"/>
        <v>0</v>
      </c>
      <c r="ER88" s="125"/>
      <c r="ES88" s="126"/>
      <c r="ET88" s="127"/>
      <c r="EU88" s="220">
        <f>SUM($DN88:DR88)-SUM($BM88:$BQ88)+EQ88</f>
        <v>0</v>
      </c>
      <c r="EV88" s="119"/>
    </row>
    <row r="89" spans="1:152" ht="5.15" customHeight="1" x14ac:dyDescent="0.35">
      <c r="A89" s="115"/>
      <c r="B89" s="32"/>
      <c r="C89" s="46"/>
      <c r="D89" s="32"/>
      <c r="E89" s="32"/>
      <c r="F89" s="36"/>
      <c r="H89" s="29"/>
      <c r="I89" s="139"/>
      <c r="J89" s="139"/>
      <c r="K89" s="139"/>
      <c r="L89" s="139"/>
      <c r="M89" s="139"/>
      <c r="N89" s="139"/>
      <c r="O89" s="121"/>
      <c r="P89" s="140"/>
      <c r="Q89" s="141"/>
      <c r="R89" s="142"/>
      <c r="S89" s="139"/>
      <c r="T89" s="139"/>
      <c r="U89" s="139"/>
      <c r="V89" s="139"/>
      <c r="W89" s="139"/>
      <c r="X89" s="140"/>
      <c r="Y89" s="141"/>
      <c r="Z89" s="142"/>
      <c r="AA89" s="139"/>
      <c r="AB89" s="139"/>
      <c r="AC89" s="139"/>
      <c r="AD89" s="139"/>
      <c r="AE89" s="139"/>
      <c r="AF89" s="140"/>
      <c r="AG89" s="141"/>
      <c r="AH89" s="142"/>
      <c r="AI89" s="121"/>
      <c r="AJ89" s="139"/>
      <c r="AK89" s="121"/>
      <c r="AL89" s="139"/>
      <c r="AM89" s="121"/>
      <c r="AN89" s="140"/>
      <c r="AO89" s="141"/>
      <c r="AP89" s="142"/>
      <c r="AQ89" s="139"/>
      <c r="AR89" s="140"/>
      <c r="AS89" s="141"/>
      <c r="AT89" s="142"/>
      <c r="AU89" s="121"/>
      <c r="AV89" s="139"/>
      <c r="AW89" s="121"/>
      <c r="AX89" s="139"/>
      <c r="AY89" s="121"/>
      <c r="AZ89" s="139"/>
      <c r="BA89" s="121"/>
      <c r="BB89" s="36"/>
      <c r="BD89" s="29"/>
      <c r="BE89" s="143"/>
      <c r="BF89" s="143"/>
      <c r="BG89" s="143"/>
      <c r="BH89" s="143"/>
      <c r="BI89" s="143"/>
      <c r="BJ89" s="144"/>
      <c r="BK89" s="145"/>
      <c r="BL89" s="146"/>
      <c r="BM89" s="124"/>
      <c r="BN89" s="143"/>
      <c r="BO89" s="124"/>
      <c r="BP89" s="143"/>
      <c r="BQ89" s="124"/>
      <c r="BR89" s="36"/>
      <c r="BU89" s="92"/>
      <c r="BV89" s="92"/>
      <c r="BW89" s="92"/>
      <c r="BX89" s="92"/>
      <c r="BY89" s="92"/>
      <c r="BZ89" s="92"/>
      <c r="CA89" s="92"/>
      <c r="CB89" s="92"/>
      <c r="CC89" s="92"/>
      <c r="CG89" s="92"/>
      <c r="CH89" s="92"/>
      <c r="CI89" s="92"/>
      <c r="CJ89" s="92"/>
      <c r="CK89" s="92"/>
      <c r="CL89" s="92"/>
      <c r="CP89" s="32"/>
      <c r="CQ89" s="32"/>
      <c r="CR89" s="32"/>
      <c r="CS89" s="74"/>
      <c r="CT89" s="169"/>
      <c r="CU89" s="252"/>
      <c r="CV89" s="149"/>
      <c r="CW89" s="252"/>
      <c r="CX89" s="276"/>
      <c r="CY89" s="223">
        <f t="shared" si="39"/>
        <v>0</v>
      </c>
      <c r="CZ89" s="40"/>
      <c r="DA89" s="151"/>
      <c r="DB89" s="149"/>
      <c r="DC89" s="149"/>
      <c r="DD89" s="149"/>
      <c r="DE89" s="149"/>
      <c r="DF89" s="149"/>
      <c r="DG89" s="134"/>
      <c r="DH89" s="40"/>
      <c r="DI89" s="40"/>
      <c r="DJ89" s="40"/>
      <c r="DK89" s="40"/>
      <c r="DL89" s="40"/>
      <c r="DM89" s="74"/>
      <c r="DN89" s="152"/>
      <c r="DO89" s="152"/>
      <c r="DP89" s="152"/>
      <c r="DQ89" s="152"/>
      <c r="DR89" s="152"/>
      <c r="DS89" s="134"/>
      <c r="DT89" s="281" t="str">
        <f t="shared" si="38"/>
        <v/>
      </c>
      <c r="DU89" s="281" t="str">
        <f t="shared" si="51"/>
        <v/>
      </c>
      <c r="DW89" s="32"/>
      <c r="DX89" s="32"/>
      <c r="DZ89" s="29"/>
      <c r="EA89" s="139"/>
      <c r="EB89" s="139"/>
      <c r="EC89" s="139"/>
      <c r="ED89" s="139"/>
      <c r="EE89" s="139"/>
      <c r="EF89" s="36"/>
      <c r="EH89" s="29"/>
      <c r="EI89" s="143"/>
      <c r="EJ89" s="143"/>
      <c r="EK89" s="143"/>
      <c r="EL89" s="143"/>
      <c r="EM89" s="143"/>
      <c r="EN89" s="144"/>
      <c r="EO89" s="145"/>
      <c r="EP89" s="146"/>
      <c r="EQ89" s="163"/>
      <c r="ER89" s="144"/>
      <c r="ES89" s="145"/>
      <c r="ET89" s="146"/>
      <c r="EU89" s="253"/>
      <c r="EV89" s="36"/>
    </row>
    <row r="90" spans="1:152" s="92" customFormat="1" x14ac:dyDescent="0.35">
      <c r="A90" s="118"/>
      <c r="B90" s="46"/>
      <c r="C90" s="243" t="str">
        <f>IF(E90="","",C88+1)</f>
        <v/>
      </c>
      <c r="D90" s="46"/>
      <c r="E90" s="4"/>
      <c r="F90" s="119"/>
      <c r="H90" s="120"/>
      <c r="I90" s="15"/>
      <c r="J90" s="121"/>
      <c r="K90" s="15"/>
      <c r="L90" s="121"/>
      <c r="M90" s="15"/>
      <c r="N90" s="121"/>
      <c r="O90" s="209">
        <f t="shared" si="5"/>
        <v>0</v>
      </c>
      <c r="P90" s="122"/>
      <c r="Q90" s="40"/>
      <c r="R90" s="123"/>
      <c r="S90" s="15"/>
      <c r="T90" s="121"/>
      <c r="U90" s="15"/>
      <c r="V90" s="121"/>
      <c r="W90" s="15"/>
      <c r="X90" s="122"/>
      <c r="Y90" s="40"/>
      <c r="Z90" s="123"/>
      <c r="AA90" s="15"/>
      <c r="AB90" s="121"/>
      <c r="AC90" s="15"/>
      <c r="AD90" s="121"/>
      <c r="AE90" s="15"/>
      <c r="AF90" s="122"/>
      <c r="AG90" s="40"/>
      <c r="AH90" s="123"/>
      <c r="AI90" s="209">
        <f t="shared" si="6"/>
        <v>0</v>
      </c>
      <c r="AJ90" s="121"/>
      <c r="AK90" s="209">
        <f t="shared" si="7"/>
        <v>0</v>
      </c>
      <c r="AL90" s="121"/>
      <c r="AM90" s="209">
        <f>M90-W90+AE90</f>
        <v>0</v>
      </c>
      <c r="AN90" s="122"/>
      <c r="AO90" s="40"/>
      <c r="AP90" s="123"/>
      <c r="AQ90" s="15"/>
      <c r="AR90" s="122"/>
      <c r="AS90" s="40"/>
      <c r="AT90" s="123"/>
      <c r="AU90" s="209">
        <f t="shared" si="40"/>
        <v>0</v>
      </c>
      <c r="AV90" s="121"/>
      <c r="AW90" s="209">
        <f t="shared" si="48"/>
        <v>0</v>
      </c>
      <c r="AX90" s="121"/>
      <c r="AY90" s="209">
        <f t="shared" si="9"/>
        <v>0</v>
      </c>
      <c r="AZ90" s="121"/>
      <c r="BA90" s="209">
        <f>(SUM(AI90,AK90,AM90)-AQ90)</f>
        <v>0</v>
      </c>
      <c r="BB90" s="119"/>
      <c r="BD90" s="120"/>
      <c r="BE90" s="13">
        <v>0</v>
      </c>
      <c r="BF90" s="124"/>
      <c r="BG90" s="13">
        <v>0</v>
      </c>
      <c r="BH90" s="124"/>
      <c r="BI90" s="13">
        <v>0</v>
      </c>
      <c r="BJ90" s="125"/>
      <c r="BK90" s="126"/>
      <c r="BL90" s="127"/>
      <c r="BM90" s="210">
        <f>$BE90*$I90</f>
        <v>0</v>
      </c>
      <c r="BN90" s="124"/>
      <c r="BO90" s="210">
        <f>$BG90*$K90</f>
        <v>0</v>
      </c>
      <c r="BP90" s="124"/>
      <c r="BQ90" s="210">
        <f>$BI90*$M90</f>
        <v>0</v>
      </c>
      <c r="BR90" s="119"/>
      <c r="BU90" s="18"/>
      <c r="BV90" s="18"/>
      <c r="BW90" s="18"/>
      <c r="BX90" s="18"/>
      <c r="BY90" s="18"/>
      <c r="BZ90" s="18"/>
      <c r="CA90" s="18"/>
      <c r="CB90" s="18"/>
      <c r="CC90" s="18"/>
      <c r="CG90" s="18"/>
      <c r="CH90" s="18"/>
      <c r="CI90" s="18"/>
      <c r="CJ90" s="18"/>
      <c r="CK90" s="18"/>
      <c r="CL90" s="18"/>
      <c r="CP90" s="46"/>
      <c r="CQ90" s="46"/>
      <c r="CR90" s="46"/>
      <c r="CS90" s="130"/>
      <c r="CT90" s="209">
        <f t="shared" si="34"/>
        <v>0</v>
      </c>
      <c r="CU90" s="280">
        <f t="shared" si="34"/>
        <v>0</v>
      </c>
      <c r="CV90" s="209">
        <f t="shared" si="35"/>
        <v>0</v>
      </c>
      <c r="CW90" s="280">
        <f t="shared" si="35"/>
        <v>0</v>
      </c>
      <c r="CX90" s="209">
        <f t="shared" si="36"/>
        <v>0</v>
      </c>
      <c r="CY90" s="223">
        <f t="shared" si="39"/>
        <v>0</v>
      </c>
      <c r="CZ90" s="40"/>
      <c r="DA90" s="133"/>
      <c r="DB90" s="209">
        <f t="shared" si="41"/>
        <v>0</v>
      </c>
      <c r="DC90" s="131"/>
      <c r="DD90" s="209">
        <f t="shared" si="42"/>
        <v>0</v>
      </c>
      <c r="DE90" s="131"/>
      <c r="DF90" s="209">
        <f t="shared" si="43"/>
        <v>0</v>
      </c>
      <c r="DG90" s="134"/>
      <c r="DH90" s="216" t="str">
        <f t="shared" si="37"/>
        <v/>
      </c>
      <c r="DI90" s="216" t="e">
        <f t="shared" si="49"/>
        <v>#VALUE!</v>
      </c>
      <c r="DJ90" s="216">
        <f t="shared" si="50"/>
        <v>0</v>
      </c>
      <c r="DK90" s="40"/>
      <c r="DL90" s="40"/>
      <c r="DM90" s="130"/>
      <c r="DN90" s="217">
        <f t="shared" si="44"/>
        <v>0</v>
      </c>
      <c r="DO90" s="135"/>
      <c r="DP90" s="217">
        <f t="shared" si="45"/>
        <v>0</v>
      </c>
      <c r="DQ90" s="135"/>
      <c r="DR90" s="217">
        <f t="shared" si="46"/>
        <v>0</v>
      </c>
      <c r="DS90" s="134"/>
      <c r="DT90" s="281" t="str">
        <f t="shared" si="38"/>
        <v/>
      </c>
      <c r="DU90" s="281" t="str">
        <f t="shared" si="51"/>
        <v/>
      </c>
      <c r="DW90" s="46"/>
      <c r="DX90" s="46"/>
      <c r="DZ90" s="120"/>
      <c r="EA90" s="5"/>
      <c r="EB90" s="121"/>
      <c r="EC90" s="5"/>
      <c r="ED90" s="121"/>
      <c r="EE90" s="5"/>
      <c r="EF90" s="119"/>
      <c r="EH90" s="120"/>
      <c r="EI90" s="17">
        <v>0</v>
      </c>
      <c r="EJ90" s="137"/>
      <c r="EK90" s="17">
        <v>0</v>
      </c>
      <c r="EL90" s="137"/>
      <c r="EM90" s="17">
        <v>0</v>
      </c>
      <c r="EN90" s="125"/>
      <c r="EO90" s="126"/>
      <c r="EP90" s="127"/>
      <c r="EQ90" s="219">
        <f t="shared" si="47"/>
        <v>0</v>
      </c>
      <c r="ER90" s="125"/>
      <c r="ES90" s="126"/>
      <c r="ET90" s="127"/>
      <c r="EU90" s="220">
        <f>SUM($DN90:DR90)-SUM($BM90:$BQ90)+EQ90</f>
        <v>0</v>
      </c>
      <c r="EV90" s="119"/>
    </row>
    <row r="91" spans="1:152" ht="5.15" customHeight="1" x14ac:dyDescent="0.35">
      <c r="A91" s="115"/>
      <c r="B91" s="32"/>
      <c r="C91" s="46"/>
      <c r="D91" s="32"/>
      <c r="E91" s="32"/>
      <c r="F91" s="36"/>
      <c r="H91" s="29"/>
      <c r="I91" s="139"/>
      <c r="J91" s="139"/>
      <c r="K91" s="139"/>
      <c r="L91" s="139"/>
      <c r="M91" s="139"/>
      <c r="N91" s="139"/>
      <c r="O91" s="121"/>
      <c r="P91" s="140"/>
      <c r="Q91" s="141"/>
      <c r="R91" s="142"/>
      <c r="S91" s="139"/>
      <c r="T91" s="139"/>
      <c r="U91" s="139"/>
      <c r="V91" s="139"/>
      <c r="W91" s="139"/>
      <c r="X91" s="140"/>
      <c r="Y91" s="141"/>
      <c r="Z91" s="142"/>
      <c r="AA91" s="139"/>
      <c r="AB91" s="139"/>
      <c r="AC91" s="139"/>
      <c r="AD91" s="139"/>
      <c r="AE91" s="139"/>
      <c r="AF91" s="140"/>
      <c r="AG91" s="141"/>
      <c r="AH91" s="142"/>
      <c r="AI91" s="121"/>
      <c r="AJ91" s="139"/>
      <c r="AK91" s="121"/>
      <c r="AL91" s="139"/>
      <c r="AM91" s="121"/>
      <c r="AN91" s="140"/>
      <c r="AO91" s="141"/>
      <c r="AP91" s="142"/>
      <c r="AQ91" s="139"/>
      <c r="AR91" s="140"/>
      <c r="AS91" s="141"/>
      <c r="AT91" s="142"/>
      <c r="AU91" s="121"/>
      <c r="AV91" s="139"/>
      <c r="AW91" s="121"/>
      <c r="AX91" s="139"/>
      <c r="AY91" s="121"/>
      <c r="AZ91" s="139"/>
      <c r="BA91" s="121"/>
      <c r="BB91" s="36"/>
      <c r="BD91" s="29"/>
      <c r="BE91" s="143"/>
      <c r="BF91" s="143"/>
      <c r="BG91" s="143"/>
      <c r="BH91" s="143"/>
      <c r="BI91" s="143"/>
      <c r="BJ91" s="144"/>
      <c r="BK91" s="145"/>
      <c r="BL91" s="146"/>
      <c r="BM91" s="124"/>
      <c r="BN91" s="143"/>
      <c r="BO91" s="124"/>
      <c r="BP91" s="143"/>
      <c r="BQ91" s="124"/>
      <c r="BR91" s="36"/>
      <c r="BU91" s="92"/>
      <c r="BV91" s="92"/>
      <c r="BW91" s="92"/>
      <c r="BX91" s="92"/>
      <c r="BY91" s="92"/>
      <c r="BZ91" s="92"/>
      <c r="CA91" s="92"/>
      <c r="CB91" s="92"/>
      <c r="CC91" s="92"/>
      <c r="CD91" s="174"/>
      <c r="CG91" s="92"/>
      <c r="CH91" s="92"/>
      <c r="CI91" s="92"/>
      <c r="CJ91" s="92"/>
      <c r="CK91" s="92"/>
      <c r="CL91" s="92"/>
      <c r="CP91" s="32"/>
      <c r="CQ91" s="32"/>
      <c r="CR91" s="32"/>
      <c r="CS91" s="74"/>
      <c r="CT91" s="169"/>
      <c r="CU91" s="252"/>
      <c r="CV91" s="149"/>
      <c r="CW91" s="252"/>
      <c r="CX91" s="276"/>
      <c r="CY91" s="223">
        <f t="shared" si="39"/>
        <v>0</v>
      </c>
      <c r="CZ91" s="40"/>
      <c r="DA91" s="151"/>
      <c r="DB91" s="149"/>
      <c r="DC91" s="149"/>
      <c r="DD91" s="149"/>
      <c r="DE91" s="149"/>
      <c r="DF91" s="149"/>
      <c r="DG91" s="134"/>
      <c r="DH91" s="40"/>
      <c r="DI91" s="40"/>
      <c r="DJ91" s="40"/>
      <c r="DK91" s="40"/>
      <c r="DL91" s="40"/>
      <c r="DM91" s="74"/>
      <c r="DN91" s="152"/>
      <c r="DO91" s="152"/>
      <c r="DP91" s="152"/>
      <c r="DQ91" s="152"/>
      <c r="DR91" s="152"/>
      <c r="DS91" s="134"/>
      <c r="DT91" s="281" t="str">
        <f t="shared" si="38"/>
        <v/>
      </c>
      <c r="DU91" s="281" t="str">
        <f t="shared" si="51"/>
        <v/>
      </c>
      <c r="DW91" s="32"/>
      <c r="DX91" s="32"/>
      <c r="DZ91" s="29"/>
      <c r="EA91" s="139"/>
      <c r="EB91" s="139"/>
      <c r="EC91" s="139"/>
      <c r="ED91" s="139"/>
      <c r="EE91" s="139"/>
      <c r="EF91" s="36"/>
      <c r="EH91" s="29"/>
      <c r="EI91" s="143"/>
      <c r="EJ91" s="143"/>
      <c r="EK91" s="143"/>
      <c r="EL91" s="143"/>
      <c r="EM91" s="143"/>
      <c r="EN91" s="144"/>
      <c r="EO91" s="145"/>
      <c r="EP91" s="146"/>
      <c r="EQ91" s="163"/>
      <c r="ER91" s="144"/>
      <c r="ES91" s="145"/>
      <c r="ET91" s="146"/>
      <c r="EU91" s="253"/>
      <c r="EV91" s="36"/>
    </row>
    <row r="92" spans="1:152" s="92" customFormat="1" ht="15" customHeight="1" x14ac:dyDescent="0.35">
      <c r="A92" s="118"/>
      <c r="B92" s="46"/>
      <c r="C92" s="243" t="str">
        <f>IF(E92="","",C90+1)</f>
        <v/>
      </c>
      <c r="D92" s="46"/>
      <c r="E92" s="4"/>
      <c r="F92" s="119"/>
      <c r="H92" s="120"/>
      <c r="I92" s="15"/>
      <c r="J92" s="121"/>
      <c r="K92" s="15"/>
      <c r="L92" s="121"/>
      <c r="M92" s="15"/>
      <c r="N92" s="121"/>
      <c r="O92" s="209">
        <f t="shared" si="5"/>
        <v>0</v>
      </c>
      <c r="P92" s="122"/>
      <c r="Q92" s="40"/>
      <c r="R92" s="123"/>
      <c r="S92" s="15"/>
      <c r="T92" s="121"/>
      <c r="U92" s="15"/>
      <c r="V92" s="121"/>
      <c r="W92" s="15"/>
      <c r="X92" s="122"/>
      <c r="Y92" s="40"/>
      <c r="Z92" s="123"/>
      <c r="AA92" s="15"/>
      <c r="AB92" s="121"/>
      <c r="AC92" s="15"/>
      <c r="AD92" s="121"/>
      <c r="AE92" s="15"/>
      <c r="AF92" s="122"/>
      <c r="AG92" s="40"/>
      <c r="AH92" s="123"/>
      <c r="AI92" s="209">
        <f t="shared" si="6"/>
        <v>0</v>
      </c>
      <c r="AJ92" s="121"/>
      <c r="AK92" s="209">
        <f t="shared" si="7"/>
        <v>0</v>
      </c>
      <c r="AL92" s="121"/>
      <c r="AM92" s="209">
        <f>M92-W92+AE92</f>
        <v>0</v>
      </c>
      <c r="AN92" s="122"/>
      <c r="AO92" s="40"/>
      <c r="AP92" s="123"/>
      <c r="AQ92" s="15"/>
      <c r="AR92" s="122"/>
      <c r="AS92" s="40"/>
      <c r="AT92" s="123"/>
      <c r="AU92" s="209">
        <f t="shared" si="40"/>
        <v>0</v>
      </c>
      <c r="AV92" s="121"/>
      <c r="AW92" s="209">
        <f t="shared" si="48"/>
        <v>0</v>
      </c>
      <c r="AX92" s="121"/>
      <c r="AY92" s="209">
        <f t="shared" si="9"/>
        <v>0</v>
      </c>
      <c r="AZ92" s="121"/>
      <c r="BA92" s="209">
        <f>(SUM(AI92,AK92,AM92)-AQ92)</f>
        <v>0</v>
      </c>
      <c r="BB92" s="119"/>
      <c r="BD92" s="120"/>
      <c r="BE92" s="13">
        <v>0</v>
      </c>
      <c r="BF92" s="124"/>
      <c r="BG92" s="13">
        <v>0</v>
      </c>
      <c r="BH92" s="124"/>
      <c r="BI92" s="13">
        <v>0</v>
      </c>
      <c r="BJ92" s="125"/>
      <c r="BK92" s="126"/>
      <c r="BL92" s="127"/>
      <c r="BM92" s="210">
        <f>$BE92*$I92</f>
        <v>0</v>
      </c>
      <c r="BN92" s="124"/>
      <c r="BO92" s="210">
        <f>$BG92*$K92</f>
        <v>0</v>
      </c>
      <c r="BP92" s="124"/>
      <c r="BQ92" s="210">
        <f>$BI92*$M92</f>
        <v>0</v>
      </c>
      <c r="BR92" s="119"/>
      <c r="BU92" s="18"/>
      <c r="BV92" s="18"/>
      <c r="BW92" s="174"/>
      <c r="BX92" s="174"/>
      <c r="BY92" s="174"/>
      <c r="BZ92" s="174"/>
      <c r="CA92" s="174"/>
      <c r="CB92" s="174"/>
      <c r="CC92" s="174"/>
      <c r="CD92" s="174"/>
      <c r="CG92" s="18"/>
      <c r="CH92" s="18"/>
      <c r="CI92" s="18"/>
      <c r="CJ92" s="18"/>
      <c r="CK92" s="18"/>
      <c r="CL92" s="18"/>
      <c r="CP92" s="46"/>
      <c r="CQ92" s="46"/>
      <c r="CR92" s="46"/>
      <c r="CS92" s="130"/>
      <c r="CT92" s="209">
        <f t="shared" si="34"/>
        <v>0</v>
      </c>
      <c r="CU92" s="280">
        <f t="shared" si="34"/>
        <v>0</v>
      </c>
      <c r="CV92" s="209">
        <f t="shared" si="35"/>
        <v>0</v>
      </c>
      <c r="CW92" s="280">
        <f t="shared" si="35"/>
        <v>0</v>
      </c>
      <c r="CX92" s="209">
        <f t="shared" si="36"/>
        <v>0</v>
      </c>
      <c r="CY92" s="223">
        <f t="shared" si="39"/>
        <v>0</v>
      </c>
      <c r="CZ92" s="40"/>
      <c r="DA92" s="133"/>
      <c r="DB92" s="209">
        <f t="shared" si="41"/>
        <v>0</v>
      </c>
      <c r="DC92" s="131"/>
      <c r="DD92" s="209">
        <f t="shared" si="42"/>
        <v>0</v>
      </c>
      <c r="DE92" s="131"/>
      <c r="DF92" s="209">
        <f t="shared" si="43"/>
        <v>0</v>
      </c>
      <c r="DG92" s="134"/>
      <c r="DH92" s="216" t="str">
        <f t="shared" si="37"/>
        <v/>
      </c>
      <c r="DI92" s="216" t="e">
        <f t="shared" si="49"/>
        <v>#VALUE!</v>
      </c>
      <c r="DJ92" s="216">
        <f t="shared" si="50"/>
        <v>0</v>
      </c>
      <c r="DK92" s="40"/>
      <c r="DL92" s="40"/>
      <c r="DM92" s="130"/>
      <c r="DN92" s="217">
        <f t="shared" si="44"/>
        <v>0</v>
      </c>
      <c r="DO92" s="135"/>
      <c r="DP92" s="217">
        <f t="shared" si="45"/>
        <v>0</v>
      </c>
      <c r="DQ92" s="135"/>
      <c r="DR92" s="217">
        <f t="shared" si="46"/>
        <v>0</v>
      </c>
      <c r="DS92" s="134"/>
      <c r="DT92" s="281" t="str">
        <f t="shared" si="38"/>
        <v/>
      </c>
      <c r="DU92" s="281" t="str">
        <f t="shared" si="51"/>
        <v/>
      </c>
      <c r="DW92" s="46"/>
      <c r="DX92" s="46"/>
      <c r="DZ92" s="120"/>
      <c r="EA92" s="5"/>
      <c r="EB92" s="121"/>
      <c r="EC92" s="5"/>
      <c r="ED92" s="121"/>
      <c r="EE92" s="5"/>
      <c r="EF92" s="119"/>
      <c r="EH92" s="120"/>
      <c r="EI92" s="17">
        <v>0</v>
      </c>
      <c r="EJ92" s="137"/>
      <c r="EK92" s="17">
        <v>0</v>
      </c>
      <c r="EL92" s="137"/>
      <c r="EM92" s="17">
        <v>0</v>
      </c>
      <c r="EN92" s="125"/>
      <c r="EO92" s="126"/>
      <c r="EP92" s="127"/>
      <c r="EQ92" s="219">
        <f t="shared" si="47"/>
        <v>0</v>
      </c>
      <c r="ER92" s="125"/>
      <c r="ES92" s="126"/>
      <c r="ET92" s="127"/>
      <c r="EU92" s="220">
        <f>SUM($DN92:DR92)-SUM($BM92:$BQ92)+EQ92</f>
        <v>0</v>
      </c>
      <c r="EV92" s="119"/>
    </row>
    <row r="93" spans="1:152" ht="5.15" customHeight="1" x14ac:dyDescent="0.35">
      <c r="A93" s="115"/>
      <c r="B93" s="32"/>
      <c r="C93" s="46"/>
      <c r="D93" s="32"/>
      <c r="E93" s="32"/>
      <c r="F93" s="36"/>
      <c r="H93" s="29"/>
      <c r="I93" s="139"/>
      <c r="J93" s="139"/>
      <c r="K93" s="139"/>
      <c r="L93" s="139"/>
      <c r="M93" s="139"/>
      <c r="N93" s="139"/>
      <c r="O93" s="121"/>
      <c r="P93" s="140"/>
      <c r="Q93" s="141"/>
      <c r="R93" s="142"/>
      <c r="S93" s="139"/>
      <c r="T93" s="139"/>
      <c r="U93" s="139"/>
      <c r="V93" s="139"/>
      <c r="W93" s="139"/>
      <c r="X93" s="140"/>
      <c r="Y93" s="141"/>
      <c r="Z93" s="142"/>
      <c r="AA93" s="139"/>
      <c r="AB93" s="139"/>
      <c r="AC93" s="139"/>
      <c r="AD93" s="139"/>
      <c r="AE93" s="139"/>
      <c r="AF93" s="140"/>
      <c r="AG93" s="141"/>
      <c r="AH93" s="142"/>
      <c r="AI93" s="121"/>
      <c r="AJ93" s="139"/>
      <c r="AK93" s="121"/>
      <c r="AL93" s="139"/>
      <c r="AM93" s="121"/>
      <c r="AN93" s="140"/>
      <c r="AO93" s="141"/>
      <c r="AP93" s="142"/>
      <c r="AQ93" s="139"/>
      <c r="AR93" s="140"/>
      <c r="AS93" s="141"/>
      <c r="AT93" s="142"/>
      <c r="AU93" s="121"/>
      <c r="AV93" s="139"/>
      <c r="AW93" s="121"/>
      <c r="AX93" s="139"/>
      <c r="AY93" s="121"/>
      <c r="AZ93" s="139"/>
      <c r="BA93" s="121"/>
      <c r="BB93" s="36"/>
      <c r="BD93" s="29"/>
      <c r="BE93" s="143"/>
      <c r="BF93" s="143"/>
      <c r="BG93" s="143"/>
      <c r="BH93" s="143"/>
      <c r="BI93" s="143"/>
      <c r="BJ93" s="144"/>
      <c r="BK93" s="145"/>
      <c r="BL93" s="146"/>
      <c r="BM93" s="124"/>
      <c r="BN93" s="143"/>
      <c r="BO93" s="124"/>
      <c r="BP93" s="143"/>
      <c r="BQ93" s="124"/>
      <c r="BR93" s="36"/>
      <c r="BU93" s="175"/>
      <c r="BV93" s="175"/>
      <c r="BW93" s="174"/>
      <c r="BX93" s="174"/>
      <c r="BY93" s="174"/>
      <c r="BZ93" s="174"/>
      <c r="CA93" s="174"/>
      <c r="CB93" s="174"/>
      <c r="CC93" s="174"/>
      <c r="CD93" s="174"/>
      <c r="CG93" s="92"/>
      <c r="CH93" s="92"/>
      <c r="CI93" s="92"/>
      <c r="CJ93" s="92"/>
      <c r="CK93" s="92"/>
      <c r="CL93" s="92"/>
      <c r="CP93" s="32"/>
      <c r="CQ93" s="32"/>
      <c r="CR93" s="32"/>
      <c r="CS93" s="74"/>
      <c r="CT93" s="169"/>
      <c r="CU93" s="252"/>
      <c r="CV93" s="149"/>
      <c r="CW93" s="252"/>
      <c r="CX93" s="276"/>
      <c r="CY93" s="223">
        <f t="shared" si="39"/>
        <v>0</v>
      </c>
      <c r="CZ93" s="40"/>
      <c r="DA93" s="151"/>
      <c r="DB93" s="149"/>
      <c r="DC93" s="149"/>
      <c r="DD93" s="149"/>
      <c r="DE93" s="149"/>
      <c r="DF93" s="149"/>
      <c r="DG93" s="134"/>
      <c r="DH93" s="40"/>
      <c r="DI93" s="40"/>
      <c r="DJ93" s="40"/>
      <c r="DK93" s="40"/>
      <c r="DL93" s="40"/>
      <c r="DM93" s="74"/>
      <c r="DN93" s="152"/>
      <c r="DO93" s="152"/>
      <c r="DP93" s="152"/>
      <c r="DQ93" s="152"/>
      <c r="DR93" s="152"/>
      <c r="DS93" s="134"/>
      <c r="DT93" s="281" t="str">
        <f t="shared" si="38"/>
        <v/>
      </c>
      <c r="DU93" s="281" t="str">
        <f t="shared" si="51"/>
        <v/>
      </c>
      <c r="DW93" s="32"/>
      <c r="DX93" s="32"/>
      <c r="DZ93" s="29"/>
      <c r="EA93" s="139"/>
      <c r="EB93" s="139"/>
      <c r="EC93" s="139"/>
      <c r="ED93" s="139"/>
      <c r="EE93" s="139"/>
      <c r="EF93" s="36"/>
      <c r="EH93" s="29"/>
      <c r="EI93" s="143"/>
      <c r="EJ93" s="143"/>
      <c r="EK93" s="143"/>
      <c r="EL93" s="143"/>
      <c r="EM93" s="143"/>
      <c r="EN93" s="144"/>
      <c r="EO93" s="145"/>
      <c r="EP93" s="146"/>
      <c r="EQ93" s="163"/>
      <c r="ER93" s="144"/>
      <c r="ES93" s="145"/>
      <c r="ET93" s="146"/>
      <c r="EU93" s="253"/>
      <c r="EV93" s="36"/>
    </row>
    <row r="94" spans="1:152" s="92" customFormat="1" x14ac:dyDescent="0.35">
      <c r="A94" s="118"/>
      <c r="B94" s="46"/>
      <c r="C94" s="243" t="str">
        <f>IF(E94="","",C92+1)</f>
        <v/>
      </c>
      <c r="D94" s="46"/>
      <c r="E94" s="4"/>
      <c r="F94" s="119"/>
      <c r="H94" s="120"/>
      <c r="I94" s="15"/>
      <c r="J94" s="121"/>
      <c r="K94" s="15"/>
      <c r="L94" s="121"/>
      <c r="M94" s="15"/>
      <c r="N94" s="121"/>
      <c r="O94" s="209">
        <f t="shared" si="5"/>
        <v>0</v>
      </c>
      <c r="P94" s="122"/>
      <c r="Q94" s="40"/>
      <c r="R94" s="123"/>
      <c r="S94" s="15"/>
      <c r="T94" s="121"/>
      <c r="U94" s="15"/>
      <c r="V94" s="121"/>
      <c r="W94" s="15"/>
      <c r="X94" s="122"/>
      <c r="Y94" s="40"/>
      <c r="Z94" s="123"/>
      <c r="AA94" s="15"/>
      <c r="AB94" s="121"/>
      <c r="AC94" s="15"/>
      <c r="AD94" s="121"/>
      <c r="AE94" s="15"/>
      <c r="AF94" s="122"/>
      <c r="AG94" s="40"/>
      <c r="AH94" s="123"/>
      <c r="AI94" s="209">
        <f t="shared" si="6"/>
        <v>0</v>
      </c>
      <c r="AJ94" s="121"/>
      <c r="AK94" s="209">
        <f t="shared" si="7"/>
        <v>0</v>
      </c>
      <c r="AL94" s="121"/>
      <c r="AM94" s="209">
        <f>M94-W94+AE94</f>
        <v>0</v>
      </c>
      <c r="AN94" s="122"/>
      <c r="AO94" s="40"/>
      <c r="AP94" s="123"/>
      <c r="AQ94" s="15"/>
      <c r="AR94" s="122"/>
      <c r="AS94" s="40"/>
      <c r="AT94" s="123"/>
      <c r="AU94" s="209">
        <f t="shared" si="40"/>
        <v>0</v>
      </c>
      <c r="AV94" s="121"/>
      <c r="AW94" s="209">
        <f t="shared" si="48"/>
        <v>0</v>
      </c>
      <c r="AX94" s="121"/>
      <c r="AY94" s="209">
        <f t="shared" si="9"/>
        <v>0</v>
      </c>
      <c r="AZ94" s="121"/>
      <c r="BA94" s="209">
        <f>(SUM(AI94,AK94,AM94)-AQ94)</f>
        <v>0</v>
      </c>
      <c r="BB94" s="119"/>
      <c r="BD94" s="120"/>
      <c r="BE94" s="13">
        <v>0</v>
      </c>
      <c r="BF94" s="124"/>
      <c r="BG94" s="13">
        <v>0</v>
      </c>
      <c r="BH94" s="124"/>
      <c r="BI94" s="13">
        <v>0</v>
      </c>
      <c r="BJ94" s="125"/>
      <c r="BK94" s="126"/>
      <c r="BL94" s="127"/>
      <c r="BM94" s="210">
        <f>$BE94*$I94</f>
        <v>0</v>
      </c>
      <c r="BN94" s="124"/>
      <c r="BO94" s="210">
        <f>$BG94*$K94</f>
        <v>0</v>
      </c>
      <c r="BP94" s="124"/>
      <c r="BQ94" s="210">
        <f>$BI94*$M94</f>
        <v>0</v>
      </c>
      <c r="BR94" s="119"/>
      <c r="BU94" s="18"/>
      <c r="BV94" s="18"/>
      <c r="BW94" s="174"/>
      <c r="BX94" s="174"/>
      <c r="BY94" s="174"/>
      <c r="BZ94" s="174"/>
      <c r="CA94" s="174"/>
      <c r="CB94" s="174"/>
      <c r="CC94" s="174"/>
      <c r="CD94" s="174"/>
      <c r="CG94" s="18"/>
      <c r="CH94" s="18"/>
      <c r="CI94" s="18"/>
      <c r="CJ94" s="18"/>
      <c r="CK94" s="18"/>
      <c r="CL94" s="18"/>
      <c r="CP94" s="46"/>
      <c r="CQ94" s="46"/>
      <c r="CR94" s="46"/>
      <c r="CS94" s="130"/>
      <c r="CT94" s="209">
        <f t="shared" si="34"/>
        <v>0</v>
      </c>
      <c r="CU94" s="280">
        <f t="shared" si="34"/>
        <v>0</v>
      </c>
      <c r="CV94" s="209">
        <f t="shared" si="35"/>
        <v>0</v>
      </c>
      <c r="CW94" s="280">
        <f t="shared" si="35"/>
        <v>0</v>
      </c>
      <c r="CX94" s="209">
        <f t="shared" si="36"/>
        <v>0</v>
      </c>
      <c r="CY94" s="223">
        <f t="shared" si="39"/>
        <v>0</v>
      </c>
      <c r="CZ94" s="40"/>
      <c r="DA94" s="133"/>
      <c r="DB94" s="209">
        <f t="shared" si="41"/>
        <v>0</v>
      </c>
      <c r="DC94" s="131"/>
      <c r="DD94" s="209">
        <f t="shared" si="42"/>
        <v>0</v>
      </c>
      <c r="DE94" s="131"/>
      <c r="DF94" s="209">
        <f t="shared" si="43"/>
        <v>0</v>
      </c>
      <c r="DG94" s="134"/>
      <c r="DH94" s="216" t="str">
        <f t="shared" si="37"/>
        <v/>
      </c>
      <c r="DI94" s="216" t="e">
        <f t="shared" si="49"/>
        <v>#VALUE!</v>
      </c>
      <c r="DJ94" s="216">
        <f t="shared" si="50"/>
        <v>0</v>
      </c>
      <c r="DK94" s="40"/>
      <c r="DL94" s="40"/>
      <c r="DM94" s="130"/>
      <c r="DN94" s="217">
        <f t="shared" si="44"/>
        <v>0</v>
      </c>
      <c r="DO94" s="135"/>
      <c r="DP94" s="217">
        <f t="shared" si="45"/>
        <v>0</v>
      </c>
      <c r="DQ94" s="135"/>
      <c r="DR94" s="217">
        <f t="shared" si="46"/>
        <v>0</v>
      </c>
      <c r="DS94" s="134"/>
      <c r="DT94" s="281" t="str">
        <f t="shared" si="38"/>
        <v/>
      </c>
      <c r="DU94" s="281" t="str">
        <f t="shared" si="51"/>
        <v/>
      </c>
      <c r="DW94" s="46"/>
      <c r="DX94" s="46"/>
      <c r="DZ94" s="120"/>
      <c r="EA94" s="5"/>
      <c r="EB94" s="121"/>
      <c r="EC94" s="5"/>
      <c r="ED94" s="121"/>
      <c r="EE94" s="5"/>
      <c r="EF94" s="119"/>
      <c r="EH94" s="120"/>
      <c r="EI94" s="17">
        <v>0</v>
      </c>
      <c r="EJ94" s="137"/>
      <c r="EK94" s="17">
        <v>0</v>
      </c>
      <c r="EL94" s="137"/>
      <c r="EM94" s="17">
        <v>0</v>
      </c>
      <c r="EN94" s="125"/>
      <c r="EO94" s="126"/>
      <c r="EP94" s="127"/>
      <c r="EQ94" s="219">
        <f t="shared" si="47"/>
        <v>0</v>
      </c>
      <c r="ER94" s="125"/>
      <c r="ES94" s="126"/>
      <c r="ET94" s="127"/>
      <c r="EU94" s="220">
        <f>SUM($DN94:DR94)-SUM($BM94:$BQ94)+EQ94</f>
        <v>0</v>
      </c>
      <c r="EV94" s="119"/>
    </row>
    <row r="95" spans="1:152" ht="5.15" customHeight="1" x14ac:dyDescent="0.35">
      <c r="A95" s="115"/>
      <c r="B95" s="32"/>
      <c r="C95" s="46"/>
      <c r="D95" s="32"/>
      <c r="E95" s="32"/>
      <c r="F95" s="36"/>
      <c r="H95" s="29"/>
      <c r="I95" s="139"/>
      <c r="J95" s="139"/>
      <c r="K95" s="139"/>
      <c r="L95" s="139"/>
      <c r="M95" s="139"/>
      <c r="N95" s="139"/>
      <c r="O95" s="121"/>
      <c r="P95" s="140"/>
      <c r="Q95" s="141"/>
      <c r="R95" s="142"/>
      <c r="S95" s="139"/>
      <c r="T95" s="139"/>
      <c r="U95" s="139"/>
      <c r="V95" s="139"/>
      <c r="W95" s="139"/>
      <c r="X95" s="140"/>
      <c r="Y95" s="141"/>
      <c r="Z95" s="142"/>
      <c r="AA95" s="139"/>
      <c r="AB95" s="139"/>
      <c r="AC95" s="139"/>
      <c r="AD95" s="139"/>
      <c r="AE95" s="139"/>
      <c r="AF95" s="140"/>
      <c r="AG95" s="141"/>
      <c r="AH95" s="142"/>
      <c r="AI95" s="121"/>
      <c r="AJ95" s="139"/>
      <c r="AK95" s="121"/>
      <c r="AL95" s="139"/>
      <c r="AM95" s="121"/>
      <c r="AN95" s="140"/>
      <c r="AO95" s="141"/>
      <c r="AP95" s="142"/>
      <c r="AQ95" s="139"/>
      <c r="AR95" s="140"/>
      <c r="AS95" s="141"/>
      <c r="AT95" s="142"/>
      <c r="AU95" s="121"/>
      <c r="AV95" s="139"/>
      <c r="AW95" s="121"/>
      <c r="AX95" s="139"/>
      <c r="AY95" s="121"/>
      <c r="AZ95" s="139"/>
      <c r="BA95" s="121"/>
      <c r="BB95" s="36"/>
      <c r="BD95" s="29"/>
      <c r="BE95" s="143"/>
      <c r="BF95" s="143"/>
      <c r="BG95" s="143"/>
      <c r="BH95" s="143"/>
      <c r="BI95" s="143"/>
      <c r="BJ95" s="144"/>
      <c r="BK95" s="145"/>
      <c r="BL95" s="146"/>
      <c r="BM95" s="124"/>
      <c r="BN95" s="143"/>
      <c r="BO95" s="124"/>
      <c r="BP95" s="143"/>
      <c r="BQ95" s="124"/>
      <c r="BR95" s="36"/>
      <c r="BU95" s="175"/>
      <c r="BV95" s="175"/>
      <c r="BW95" s="174"/>
      <c r="BX95" s="174"/>
      <c r="BY95" s="174"/>
      <c r="BZ95" s="174"/>
      <c r="CA95" s="174"/>
      <c r="CB95" s="174"/>
      <c r="CC95" s="174"/>
      <c r="CD95" s="176"/>
      <c r="CG95" s="92"/>
      <c r="CH95" s="92"/>
      <c r="CI95" s="92"/>
      <c r="CJ95" s="92"/>
      <c r="CK95" s="92"/>
      <c r="CL95" s="92"/>
      <c r="CP95" s="32"/>
      <c r="CQ95" s="32"/>
      <c r="CR95" s="32"/>
      <c r="CS95" s="74"/>
      <c r="CT95" s="169"/>
      <c r="CU95" s="252"/>
      <c r="CV95" s="149"/>
      <c r="CW95" s="252"/>
      <c r="CX95" s="276"/>
      <c r="CY95" s="223">
        <f t="shared" si="39"/>
        <v>0</v>
      </c>
      <c r="CZ95" s="40"/>
      <c r="DA95" s="151"/>
      <c r="DB95" s="149"/>
      <c r="DC95" s="149"/>
      <c r="DD95" s="149"/>
      <c r="DE95" s="149"/>
      <c r="DF95" s="149"/>
      <c r="DG95" s="134"/>
      <c r="DH95" s="40"/>
      <c r="DI95" s="40"/>
      <c r="DJ95" s="40"/>
      <c r="DK95" s="40"/>
      <c r="DL95" s="40"/>
      <c r="DM95" s="74"/>
      <c r="DN95" s="152"/>
      <c r="DO95" s="152"/>
      <c r="DP95" s="152"/>
      <c r="DQ95" s="152"/>
      <c r="DR95" s="152"/>
      <c r="DS95" s="134"/>
      <c r="DT95" s="281" t="str">
        <f t="shared" si="38"/>
        <v/>
      </c>
      <c r="DU95" s="281" t="str">
        <f t="shared" si="51"/>
        <v/>
      </c>
      <c r="DW95" s="32"/>
      <c r="DX95" s="32"/>
      <c r="DZ95" s="29"/>
      <c r="EA95" s="139"/>
      <c r="EB95" s="139"/>
      <c r="EC95" s="139"/>
      <c r="ED95" s="139"/>
      <c r="EE95" s="139"/>
      <c r="EF95" s="36"/>
      <c r="EH95" s="29"/>
      <c r="EI95" s="143"/>
      <c r="EJ95" s="143"/>
      <c r="EK95" s="143"/>
      <c r="EL95" s="143"/>
      <c r="EM95" s="143"/>
      <c r="EN95" s="144"/>
      <c r="EO95" s="145"/>
      <c r="EP95" s="146"/>
      <c r="EQ95" s="163"/>
      <c r="ER95" s="144"/>
      <c r="ES95" s="145"/>
      <c r="ET95" s="146"/>
      <c r="EU95" s="253"/>
      <c r="EV95" s="36"/>
    </row>
    <row r="96" spans="1:152" s="92" customFormat="1" ht="15" customHeight="1" x14ac:dyDescent="0.35">
      <c r="A96" s="118"/>
      <c r="B96" s="46"/>
      <c r="C96" s="243" t="str">
        <f>IF(E96="","",C94+1)</f>
        <v/>
      </c>
      <c r="D96" s="46"/>
      <c r="E96" s="4"/>
      <c r="F96" s="119"/>
      <c r="H96" s="120"/>
      <c r="I96" s="15"/>
      <c r="J96" s="121"/>
      <c r="K96" s="15"/>
      <c r="L96" s="121"/>
      <c r="M96" s="15"/>
      <c r="N96" s="121"/>
      <c r="O96" s="209">
        <f t="shared" si="5"/>
        <v>0</v>
      </c>
      <c r="P96" s="122"/>
      <c r="Q96" s="40"/>
      <c r="R96" s="123"/>
      <c r="S96" s="15"/>
      <c r="T96" s="121"/>
      <c r="U96" s="15"/>
      <c r="V96" s="121"/>
      <c r="W96" s="15"/>
      <c r="X96" s="122"/>
      <c r="Y96" s="40"/>
      <c r="Z96" s="123"/>
      <c r="AA96" s="15"/>
      <c r="AB96" s="121"/>
      <c r="AC96" s="15"/>
      <c r="AD96" s="121"/>
      <c r="AE96" s="15"/>
      <c r="AF96" s="122"/>
      <c r="AG96" s="40"/>
      <c r="AH96" s="123"/>
      <c r="AI96" s="209">
        <f t="shared" si="6"/>
        <v>0</v>
      </c>
      <c r="AJ96" s="121"/>
      <c r="AK96" s="209">
        <f t="shared" si="7"/>
        <v>0</v>
      </c>
      <c r="AL96" s="121"/>
      <c r="AM96" s="209">
        <f>M96-W96+AE96</f>
        <v>0</v>
      </c>
      <c r="AN96" s="122"/>
      <c r="AO96" s="40"/>
      <c r="AP96" s="123"/>
      <c r="AQ96" s="15"/>
      <c r="AR96" s="122"/>
      <c r="AS96" s="40"/>
      <c r="AT96" s="123"/>
      <c r="AU96" s="209">
        <f t="shared" si="40"/>
        <v>0</v>
      </c>
      <c r="AV96" s="121"/>
      <c r="AW96" s="209">
        <f t="shared" si="48"/>
        <v>0</v>
      </c>
      <c r="AX96" s="121"/>
      <c r="AY96" s="209">
        <f t="shared" si="9"/>
        <v>0</v>
      </c>
      <c r="AZ96" s="121"/>
      <c r="BA96" s="209">
        <f>(SUM(AI96,AK96,AM96)-AQ96)</f>
        <v>0</v>
      </c>
      <c r="BB96" s="119"/>
      <c r="BD96" s="120"/>
      <c r="BE96" s="13">
        <v>0</v>
      </c>
      <c r="BF96" s="124"/>
      <c r="BG96" s="13">
        <v>0</v>
      </c>
      <c r="BH96" s="124"/>
      <c r="BI96" s="13">
        <v>0</v>
      </c>
      <c r="BJ96" s="125"/>
      <c r="BK96" s="126"/>
      <c r="BL96" s="127"/>
      <c r="BM96" s="210">
        <f>$BE96*$I96</f>
        <v>0</v>
      </c>
      <c r="BN96" s="124"/>
      <c r="BO96" s="210">
        <f>$BG96*$K96</f>
        <v>0</v>
      </c>
      <c r="BP96" s="124"/>
      <c r="BQ96" s="210">
        <f>$BI96*$M96</f>
        <v>0</v>
      </c>
      <c r="BR96" s="119"/>
      <c r="BU96" s="18"/>
      <c r="BV96" s="18"/>
      <c r="BW96" s="176"/>
      <c r="BX96" s="176"/>
      <c r="BY96" s="176"/>
      <c r="BZ96" s="176"/>
      <c r="CA96" s="176"/>
      <c r="CB96" s="176"/>
      <c r="CC96" s="176"/>
      <c r="CD96" s="177"/>
      <c r="CG96" s="18"/>
      <c r="CH96" s="18"/>
      <c r="CI96" s="18"/>
      <c r="CJ96" s="18"/>
      <c r="CK96" s="18"/>
      <c r="CL96" s="18"/>
      <c r="CP96" s="46"/>
      <c r="CQ96" s="46"/>
      <c r="CR96" s="46"/>
      <c r="CS96" s="130"/>
      <c r="CT96" s="209">
        <f t="shared" si="34"/>
        <v>0</v>
      </c>
      <c r="CU96" s="280">
        <f t="shared" si="34"/>
        <v>0</v>
      </c>
      <c r="CV96" s="209">
        <f t="shared" si="35"/>
        <v>0</v>
      </c>
      <c r="CW96" s="280">
        <f t="shared" si="35"/>
        <v>0</v>
      </c>
      <c r="CX96" s="209">
        <f t="shared" si="36"/>
        <v>0</v>
      </c>
      <c r="CY96" s="223">
        <f t="shared" si="39"/>
        <v>0</v>
      </c>
      <c r="CZ96" s="40"/>
      <c r="DA96" s="133"/>
      <c r="DB96" s="209">
        <f t="shared" si="41"/>
        <v>0</v>
      </c>
      <c r="DC96" s="131"/>
      <c r="DD96" s="209">
        <f t="shared" si="42"/>
        <v>0</v>
      </c>
      <c r="DE96" s="131"/>
      <c r="DF96" s="209">
        <f t="shared" si="43"/>
        <v>0</v>
      </c>
      <c r="DG96" s="134"/>
      <c r="DH96" s="216" t="str">
        <f t="shared" si="37"/>
        <v/>
      </c>
      <c r="DI96" s="216" t="e">
        <f t="shared" si="49"/>
        <v>#VALUE!</v>
      </c>
      <c r="DJ96" s="216">
        <f t="shared" si="50"/>
        <v>0</v>
      </c>
      <c r="DK96" s="40"/>
      <c r="DL96" s="40"/>
      <c r="DM96" s="130"/>
      <c r="DN96" s="217">
        <f t="shared" si="44"/>
        <v>0</v>
      </c>
      <c r="DO96" s="135"/>
      <c r="DP96" s="217">
        <f t="shared" si="45"/>
        <v>0</v>
      </c>
      <c r="DQ96" s="135"/>
      <c r="DR96" s="217">
        <f t="shared" si="46"/>
        <v>0</v>
      </c>
      <c r="DS96" s="134"/>
      <c r="DT96" s="281" t="str">
        <f t="shared" si="38"/>
        <v/>
      </c>
      <c r="DU96" s="281" t="str">
        <f t="shared" si="51"/>
        <v/>
      </c>
      <c r="DW96" s="46"/>
      <c r="DX96" s="46"/>
      <c r="DZ96" s="120"/>
      <c r="EA96" s="5"/>
      <c r="EB96" s="121"/>
      <c r="EC96" s="5"/>
      <c r="ED96" s="121"/>
      <c r="EE96" s="5"/>
      <c r="EF96" s="119"/>
      <c r="EH96" s="120"/>
      <c r="EI96" s="17">
        <v>0</v>
      </c>
      <c r="EJ96" s="137"/>
      <c r="EK96" s="17">
        <v>0</v>
      </c>
      <c r="EL96" s="137"/>
      <c r="EM96" s="17">
        <v>0</v>
      </c>
      <c r="EN96" s="125"/>
      <c r="EO96" s="126"/>
      <c r="EP96" s="127"/>
      <c r="EQ96" s="219">
        <f t="shared" si="47"/>
        <v>0</v>
      </c>
      <c r="ER96" s="125"/>
      <c r="ES96" s="126"/>
      <c r="ET96" s="127"/>
      <c r="EU96" s="220">
        <f>SUM($DN96:DR96)-SUM($BM96:$BQ96)+EQ96</f>
        <v>0</v>
      </c>
      <c r="EV96" s="119"/>
    </row>
    <row r="97" spans="1:152" ht="5.15" customHeight="1" x14ac:dyDescent="0.35">
      <c r="A97" s="115"/>
      <c r="B97" s="32"/>
      <c r="C97" s="46"/>
      <c r="D97" s="32"/>
      <c r="E97" s="32"/>
      <c r="F97" s="36"/>
      <c r="H97" s="29"/>
      <c r="I97" s="139"/>
      <c r="J97" s="139"/>
      <c r="K97" s="139"/>
      <c r="L97" s="139"/>
      <c r="M97" s="139"/>
      <c r="N97" s="139"/>
      <c r="O97" s="121"/>
      <c r="P97" s="140"/>
      <c r="Q97" s="141"/>
      <c r="R97" s="142"/>
      <c r="S97" s="139"/>
      <c r="T97" s="139"/>
      <c r="U97" s="139"/>
      <c r="V97" s="139"/>
      <c r="W97" s="139"/>
      <c r="X97" s="140"/>
      <c r="Y97" s="141"/>
      <c r="Z97" s="142"/>
      <c r="AA97" s="139"/>
      <c r="AB97" s="139"/>
      <c r="AC97" s="139"/>
      <c r="AD97" s="139"/>
      <c r="AE97" s="139"/>
      <c r="AF97" s="140"/>
      <c r="AG97" s="141"/>
      <c r="AH97" s="142"/>
      <c r="AI97" s="121"/>
      <c r="AJ97" s="139"/>
      <c r="AK97" s="121"/>
      <c r="AL97" s="139"/>
      <c r="AM97" s="121"/>
      <c r="AN97" s="140"/>
      <c r="AO97" s="141"/>
      <c r="AP97" s="142"/>
      <c r="AQ97" s="139"/>
      <c r="AR97" s="140"/>
      <c r="AS97" s="141"/>
      <c r="AT97" s="142"/>
      <c r="AU97" s="121"/>
      <c r="AV97" s="139"/>
      <c r="AW97" s="121"/>
      <c r="AX97" s="139"/>
      <c r="AY97" s="121"/>
      <c r="AZ97" s="139"/>
      <c r="BA97" s="121"/>
      <c r="BB97" s="36"/>
      <c r="BD97" s="29"/>
      <c r="BE97" s="143"/>
      <c r="BF97" s="143"/>
      <c r="BG97" s="143"/>
      <c r="BH97" s="143"/>
      <c r="BI97" s="143"/>
      <c r="BJ97" s="144"/>
      <c r="BK97" s="145"/>
      <c r="BL97" s="146"/>
      <c r="BM97" s="124"/>
      <c r="BN97" s="143"/>
      <c r="BO97" s="124"/>
      <c r="BP97" s="143"/>
      <c r="BQ97" s="124"/>
      <c r="BR97" s="36"/>
      <c r="BU97" s="175"/>
      <c r="BV97" s="175"/>
      <c r="BW97" s="177"/>
      <c r="BX97" s="177"/>
      <c r="BY97" s="177"/>
      <c r="BZ97" s="177"/>
      <c r="CA97" s="177"/>
      <c r="CB97" s="177"/>
      <c r="CC97" s="177"/>
      <c r="CG97" s="92"/>
      <c r="CH97" s="92"/>
      <c r="CI97" s="92"/>
      <c r="CJ97" s="92"/>
      <c r="CK97" s="92"/>
      <c r="CL97" s="92"/>
      <c r="CP97" s="32"/>
      <c r="CQ97" s="32"/>
      <c r="CR97" s="32"/>
      <c r="CS97" s="74"/>
      <c r="CT97" s="169"/>
      <c r="CU97" s="252"/>
      <c r="CV97" s="149"/>
      <c r="CW97" s="252"/>
      <c r="CX97" s="276"/>
      <c r="CY97" s="223">
        <f t="shared" si="39"/>
        <v>0</v>
      </c>
      <c r="CZ97" s="40"/>
      <c r="DA97" s="151"/>
      <c r="DB97" s="149"/>
      <c r="DC97" s="149"/>
      <c r="DD97" s="149"/>
      <c r="DE97" s="149"/>
      <c r="DF97" s="149"/>
      <c r="DG97" s="134"/>
      <c r="DH97" s="40"/>
      <c r="DI97" s="40"/>
      <c r="DJ97" s="40"/>
      <c r="DK97" s="40"/>
      <c r="DL97" s="40"/>
      <c r="DM97" s="74"/>
      <c r="DN97" s="152"/>
      <c r="DO97" s="152"/>
      <c r="DP97" s="152"/>
      <c r="DQ97" s="152"/>
      <c r="DR97" s="152"/>
      <c r="DS97" s="134"/>
      <c r="DT97" s="281" t="str">
        <f t="shared" si="38"/>
        <v/>
      </c>
      <c r="DU97" s="281" t="str">
        <f t="shared" si="51"/>
        <v/>
      </c>
      <c r="DW97" s="32"/>
      <c r="DX97" s="32"/>
      <c r="DZ97" s="29"/>
      <c r="EA97" s="139"/>
      <c r="EB97" s="139"/>
      <c r="EC97" s="139"/>
      <c r="ED97" s="139"/>
      <c r="EE97" s="139"/>
      <c r="EF97" s="36"/>
      <c r="EH97" s="29"/>
      <c r="EI97" s="143"/>
      <c r="EJ97" s="143"/>
      <c r="EK97" s="143"/>
      <c r="EL97" s="143"/>
      <c r="EM97" s="143"/>
      <c r="EN97" s="144"/>
      <c r="EO97" s="145"/>
      <c r="EP97" s="146"/>
      <c r="EQ97" s="163"/>
      <c r="ER97" s="144"/>
      <c r="ES97" s="145"/>
      <c r="ET97" s="146"/>
      <c r="EU97" s="253"/>
      <c r="EV97" s="36"/>
    </row>
    <row r="98" spans="1:152" s="92" customFormat="1" ht="15.75" customHeight="1" x14ac:dyDescent="0.35">
      <c r="A98" s="118"/>
      <c r="B98" s="46"/>
      <c r="C98" s="243" t="str">
        <f>IF(E98="","",C96+1)</f>
        <v/>
      </c>
      <c r="D98" s="46"/>
      <c r="E98" s="4"/>
      <c r="F98" s="119"/>
      <c r="H98" s="120"/>
      <c r="I98" s="15"/>
      <c r="J98" s="121"/>
      <c r="K98" s="15"/>
      <c r="L98" s="121"/>
      <c r="M98" s="15"/>
      <c r="N98" s="121"/>
      <c r="O98" s="209">
        <f t="shared" si="5"/>
        <v>0</v>
      </c>
      <c r="P98" s="122"/>
      <c r="Q98" s="40"/>
      <c r="R98" s="123"/>
      <c r="S98" s="15"/>
      <c r="T98" s="121"/>
      <c r="U98" s="15"/>
      <c r="V98" s="121"/>
      <c r="W98" s="15"/>
      <c r="X98" s="122"/>
      <c r="Y98" s="40"/>
      <c r="Z98" s="123"/>
      <c r="AA98" s="15"/>
      <c r="AB98" s="121"/>
      <c r="AC98" s="15"/>
      <c r="AD98" s="121"/>
      <c r="AE98" s="15"/>
      <c r="AF98" s="122"/>
      <c r="AG98" s="40"/>
      <c r="AH98" s="123"/>
      <c r="AI98" s="209">
        <f t="shared" si="6"/>
        <v>0</v>
      </c>
      <c r="AJ98" s="121"/>
      <c r="AK98" s="209">
        <f t="shared" si="7"/>
        <v>0</v>
      </c>
      <c r="AL98" s="121"/>
      <c r="AM98" s="209">
        <f>M98-W98+AE98</f>
        <v>0</v>
      </c>
      <c r="AN98" s="122"/>
      <c r="AO98" s="40"/>
      <c r="AP98" s="123"/>
      <c r="AQ98" s="15"/>
      <c r="AR98" s="122"/>
      <c r="AS98" s="40"/>
      <c r="AT98" s="123"/>
      <c r="AU98" s="209">
        <f t="shared" si="40"/>
        <v>0</v>
      </c>
      <c r="AV98" s="121"/>
      <c r="AW98" s="209">
        <f t="shared" si="48"/>
        <v>0</v>
      </c>
      <c r="AX98" s="121"/>
      <c r="AY98" s="209">
        <f t="shared" si="9"/>
        <v>0</v>
      </c>
      <c r="AZ98" s="121"/>
      <c r="BA98" s="209">
        <f>(SUM(AI98,AK98,AM98)-AQ98)</f>
        <v>0</v>
      </c>
      <c r="BB98" s="119"/>
      <c r="BD98" s="120"/>
      <c r="BE98" s="13">
        <v>0</v>
      </c>
      <c r="BF98" s="124"/>
      <c r="BG98" s="13">
        <v>0</v>
      </c>
      <c r="BH98" s="124"/>
      <c r="BI98" s="13">
        <v>0</v>
      </c>
      <c r="BJ98" s="125"/>
      <c r="BK98" s="126"/>
      <c r="BL98" s="127"/>
      <c r="BM98" s="210">
        <f>$BE98*$I98</f>
        <v>0</v>
      </c>
      <c r="BN98" s="124"/>
      <c r="BO98" s="210">
        <f>$BG98*$K98</f>
        <v>0</v>
      </c>
      <c r="BP98" s="124"/>
      <c r="BQ98" s="210">
        <f>$BI98*$M98</f>
        <v>0</v>
      </c>
      <c r="BR98" s="119"/>
      <c r="BU98" s="18"/>
      <c r="BV98" s="18"/>
      <c r="BW98" s="18"/>
      <c r="BX98" s="18"/>
      <c r="BY98" s="18"/>
      <c r="BZ98" s="18"/>
      <c r="CA98" s="18"/>
      <c r="CB98" s="18"/>
      <c r="CC98" s="18"/>
      <c r="CG98" s="18"/>
      <c r="CH98" s="18"/>
      <c r="CI98" s="18"/>
      <c r="CJ98" s="18"/>
      <c r="CK98" s="18"/>
      <c r="CL98" s="18"/>
      <c r="CP98" s="46"/>
      <c r="CQ98" s="46"/>
      <c r="CR98" s="46"/>
      <c r="CS98" s="130"/>
      <c r="CT98" s="209">
        <f t="shared" si="34"/>
        <v>0</v>
      </c>
      <c r="CU98" s="280">
        <f t="shared" si="34"/>
        <v>0</v>
      </c>
      <c r="CV98" s="209">
        <f t="shared" si="35"/>
        <v>0</v>
      </c>
      <c r="CW98" s="280">
        <f t="shared" si="35"/>
        <v>0</v>
      </c>
      <c r="CX98" s="209">
        <f t="shared" si="36"/>
        <v>0</v>
      </c>
      <c r="CY98" s="223">
        <f t="shared" si="39"/>
        <v>0</v>
      </c>
      <c r="CZ98" s="40"/>
      <c r="DA98" s="133"/>
      <c r="DB98" s="209">
        <f t="shared" si="41"/>
        <v>0</v>
      </c>
      <c r="DC98" s="131"/>
      <c r="DD98" s="209">
        <f t="shared" si="42"/>
        <v>0</v>
      </c>
      <c r="DE98" s="131"/>
      <c r="DF98" s="209">
        <f t="shared" si="43"/>
        <v>0</v>
      </c>
      <c r="DG98" s="134"/>
      <c r="DH98" s="216" t="str">
        <f t="shared" si="37"/>
        <v/>
      </c>
      <c r="DI98" s="216" t="e">
        <f t="shared" si="49"/>
        <v>#VALUE!</v>
      </c>
      <c r="DJ98" s="216">
        <f t="shared" si="50"/>
        <v>0</v>
      </c>
      <c r="DK98" s="40"/>
      <c r="DL98" s="40"/>
      <c r="DM98" s="130"/>
      <c r="DN98" s="217">
        <f t="shared" si="44"/>
        <v>0</v>
      </c>
      <c r="DO98" s="135"/>
      <c r="DP98" s="217">
        <f t="shared" si="45"/>
        <v>0</v>
      </c>
      <c r="DQ98" s="135"/>
      <c r="DR98" s="217">
        <f t="shared" si="46"/>
        <v>0</v>
      </c>
      <c r="DS98" s="134"/>
      <c r="DT98" s="281" t="str">
        <f t="shared" si="38"/>
        <v/>
      </c>
      <c r="DU98" s="281" t="str">
        <f t="shared" si="51"/>
        <v/>
      </c>
      <c r="DW98" s="46"/>
      <c r="DX98" s="46"/>
      <c r="DZ98" s="120"/>
      <c r="EA98" s="5"/>
      <c r="EB98" s="121"/>
      <c r="EC98" s="5"/>
      <c r="ED98" s="121"/>
      <c r="EE98" s="5"/>
      <c r="EF98" s="119"/>
      <c r="EH98" s="120"/>
      <c r="EI98" s="17">
        <v>0</v>
      </c>
      <c r="EJ98" s="137"/>
      <c r="EK98" s="17">
        <v>0</v>
      </c>
      <c r="EL98" s="137"/>
      <c r="EM98" s="17">
        <v>0</v>
      </c>
      <c r="EN98" s="125"/>
      <c r="EO98" s="126"/>
      <c r="EP98" s="127"/>
      <c r="EQ98" s="219">
        <f t="shared" si="47"/>
        <v>0</v>
      </c>
      <c r="ER98" s="125"/>
      <c r="ES98" s="126"/>
      <c r="ET98" s="127"/>
      <c r="EU98" s="220">
        <f>SUM($DN98:DR98)-SUM($BM98:$BQ98)+EQ98</f>
        <v>0</v>
      </c>
      <c r="EV98" s="119"/>
    </row>
    <row r="99" spans="1:152" ht="5.15" customHeight="1" x14ac:dyDescent="0.35">
      <c r="A99" s="115"/>
      <c r="B99" s="32"/>
      <c r="C99" s="46"/>
      <c r="D99" s="32"/>
      <c r="E99" s="32"/>
      <c r="F99" s="36"/>
      <c r="H99" s="29"/>
      <c r="I99" s="139"/>
      <c r="J99" s="139"/>
      <c r="K99" s="139"/>
      <c r="L99" s="139"/>
      <c r="M99" s="139"/>
      <c r="N99" s="139"/>
      <c r="O99" s="121"/>
      <c r="P99" s="140"/>
      <c r="Q99" s="141"/>
      <c r="R99" s="142"/>
      <c r="S99" s="139"/>
      <c r="T99" s="139"/>
      <c r="U99" s="139"/>
      <c r="V99" s="139"/>
      <c r="W99" s="139"/>
      <c r="X99" s="140"/>
      <c r="Y99" s="141"/>
      <c r="Z99" s="142"/>
      <c r="AA99" s="139"/>
      <c r="AB99" s="139"/>
      <c r="AC99" s="139"/>
      <c r="AD99" s="139"/>
      <c r="AE99" s="139"/>
      <c r="AF99" s="140"/>
      <c r="AG99" s="141"/>
      <c r="AH99" s="142"/>
      <c r="AI99" s="121"/>
      <c r="AJ99" s="139"/>
      <c r="AK99" s="121"/>
      <c r="AL99" s="139"/>
      <c r="AM99" s="121"/>
      <c r="AN99" s="140"/>
      <c r="AO99" s="141"/>
      <c r="AP99" s="142"/>
      <c r="AQ99" s="139"/>
      <c r="AR99" s="140"/>
      <c r="AS99" s="141"/>
      <c r="AT99" s="142"/>
      <c r="AU99" s="121"/>
      <c r="AV99" s="139"/>
      <c r="AW99" s="121"/>
      <c r="AX99" s="139"/>
      <c r="AY99" s="121"/>
      <c r="AZ99" s="139"/>
      <c r="BA99" s="121"/>
      <c r="BB99" s="36"/>
      <c r="BD99" s="29"/>
      <c r="BE99" s="143"/>
      <c r="BF99" s="143"/>
      <c r="BG99" s="143"/>
      <c r="BH99" s="143"/>
      <c r="BI99" s="143"/>
      <c r="BJ99" s="144"/>
      <c r="BK99" s="145"/>
      <c r="BL99" s="146"/>
      <c r="BM99" s="124"/>
      <c r="BN99" s="143"/>
      <c r="BO99" s="124"/>
      <c r="BP99" s="143"/>
      <c r="BQ99" s="124"/>
      <c r="BR99" s="36"/>
      <c r="BU99" s="92"/>
      <c r="BV99" s="92"/>
      <c r="BW99" s="92"/>
      <c r="BX99" s="92"/>
      <c r="BY99" s="92"/>
      <c r="BZ99" s="92"/>
      <c r="CA99" s="92"/>
      <c r="CB99" s="92"/>
      <c r="CC99" s="92"/>
      <c r="CG99" s="92"/>
      <c r="CH99" s="92"/>
      <c r="CI99" s="92"/>
      <c r="CJ99" s="92"/>
      <c r="CK99" s="92"/>
      <c r="CL99" s="92"/>
      <c r="CP99" s="32"/>
      <c r="CQ99" s="32"/>
      <c r="CR99" s="32"/>
      <c r="CS99" s="74"/>
      <c r="CT99" s="169"/>
      <c r="CU99" s="252"/>
      <c r="CV99" s="149"/>
      <c r="CW99" s="252"/>
      <c r="CX99" s="276"/>
      <c r="CY99" s="223">
        <f t="shared" si="39"/>
        <v>0</v>
      </c>
      <c r="CZ99" s="40"/>
      <c r="DA99" s="151"/>
      <c r="DB99" s="149"/>
      <c r="DC99" s="149"/>
      <c r="DD99" s="149"/>
      <c r="DE99" s="149"/>
      <c r="DF99" s="149"/>
      <c r="DG99" s="134"/>
      <c r="DH99" s="40"/>
      <c r="DI99" s="40"/>
      <c r="DJ99" s="40"/>
      <c r="DK99" s="40"/>
      <c r="DL99" s="40"/>
      <c r="DM99" s="74"/>
      <c r="DN99" s="152"/>
      <c r="DO99" s="152"/>
      <c r="DP99" s="152"/>
      <c r="DQ99" s="152"/>
      <c r="DR99" s="152"/>
      <c r="DS99" s="134"/>
      <c r="DT99" s="281" t="str">
        <f t="shared" si="38"/>
        <v/>
      </c>
      <c r="DU99" s="281" t="str">
        <f t="shared" si="51"/>
        <v/>
      </c>
      <c r="DW99" s="32"/>
      <c r="DX99" s="32"/>
      <c r="DZ99" s="29"/>
      <c r="EA99" s="139"/>
      <c r="EB99" s="139"/>
      <c r="EC99" s="139"/>
      <c r="ED99" s="139"/>
      <c r="EE99" s="139"/>
      <c r="EF99" s="36"/>
      <c r="EH99" s="29"/>
      <c r="EI99" s="143"/>
      <c r="EJ99" s="143"/>
      <c r="EK99" s="143"/>
      <c r="EL99" s="143"/>
      <c r="EM99" s="143"/>
      <c r="EN99" s="144"/>
      <c r="EO99" s="145"/>
      <c r="EP99" s="146"/>
      <c r="EQ99" s="163"/>
      <c r="ER99" s="144"/>
      <c r="ES99" s="145"/>
      <c r="ET99" s="146"/>
      <c r="EU99" s="253"/>
      <c r="EV99" s="36"/>
    </row>
    <row r="100" spans="1:152" s="92" customFormat="1" ht="18" customHeight="1" x14ac:dyDescent="0.35">
      <c r="A100" s="118"/>
      <c r="B100" s="46"/>
      <c r="C100" s="243" t="str">
        <f>IF(E100="","",C98+1)</f>
        <v/>
      </c>
      <c r="D100" s="46"/>
      <c r="E100" s="4"/>
      <c r="F100" s="119"/>
      <c r="H100" s="120"/>
      <c r="I100" s="15"/>
      <c r="J100" s="121"/>
      <c r="K100" s="15"/>
      <c r="L100" s="121"/>
      <c r="M100" s="15"/>
      <c r="N100" s="121"/>
      <c r="O100" s="209">
        <f t="shared" si="5"/>
        <v>0</v>
      </c>
      <c r="P100" s="122"/>
      <c r="Q100" s="40"/>
      <c r="R100" s="123"/>
      <c r="S100" s="15"/>
      <c r="T100" s="121"/>
      <c r="U100" s="15"/>
      <c r="V100" s="121"/>
      <c r="W100" s="15"/>
      <c r="X100" s="122"/>
      <c r="Y100" s="40"/>
      <c r="Z100" s="123"/>
      <c r="AA100" s="15"/>
      <c r="AB100" s="121"/>
      <c r="AC100" s="15"/>
      <c r="AD100" s="121"/>
      <c r="AE100" s="15"/>
      <c r="AF100" s="122"/>
      <c r="AG100" s="40"/>
      <c r="AH100" s="123"/>
      <c r="AI100" s="209">
        <f t="shared" si="6"/>
        <v>0</v>
      </c>
      <c r="AJ100" s="121"/>
      <c r="AK100" s="209">
        <f t="shared" si="7"/>
        <v>0</v>
      </c>
      <c r="AL100" s="121"/>
      <c r="AM100" s="209">
        <f>M100-W100+AE100</f>
        <v>0</v>
      </c>
      <c r="AN100" s="122"/>
      <c r="AO100" s="40"/>
      <c r="AP100" s="123"/>
      <c r="AQ100" s="15"/>
      <c r="AR100" s="122"/>
      <c r="AS100" s="40"/>
      <c r="AT100" s="123"/>
      <c r="AU100" s="209">
        <f t="shared" si="40"/>
        <v>0</v>
      </c>
      <c r="AV100" s="121"/>
      <c r="AW100" s="209">
        <f t="shared" si="48"/>
        <v>0</v>
      </c>
      <c r="AX100" s="121"/>
      <c r="AY100" s="209">
        <f t="shared" si="9"/>
        <v>0</v>
      </c>
      <c r="AZ100" s="121"/>
      <c r="BA100" s="209">
        <f>(SUM(AI100,AK100,AM100)-AQ100)</f>
        <v>0</v>
      </c>
      <c r="BB100" s="119"/>
      <c r="BD100" s="120"/>
      <c r="BE100" s="13">
        <v>0</v>
      </c>
      <c r="BF100" s="124"/>
      <c r="BG100" s="13">
        <v>0</v>
      </c>
      <c r="BH100" s="124"/>
      <c r="BI100" s="13">
        <v>0</v>
      </c>
      <c r="BJ100" s="125"/>
      <c r="BK100" s="126"/>
      <c r="BL100" s="127"/>
      <c r="BM100" s="210">
        <f>$BE100*$I100</f>
        <v>0</v>
      </c>
      <c r="BN100" s="124"/>
      <c r="BO100" s="210">
        <f>$BG100*$K100</f>
        <v>0</v>
      </c>
      <c r="BP100" s="124"/>
      <c r="BQ100" s="210">
        <f>$BI100*$M100</f>
        <v>0</v>
      </c>
      <c r="BR100" s="119"/>
      <c r="BU100" s="18"/>
      <c r="BV100" s="18"/>
      <c r="BW100" s="18"/>
      <c r="BX100" s="18"/>
      <c r="BY100" s="18"/>
      <c r="BZ100" s="18"/>
      <c r="CA100" s="18"/>
      <c r="CB100" s="18"/>
      <c r="CC100" s="18"/>
      <c r="CG100" s="18"/>
      <c r="CH100" s="18"/>
      <c r="CI100" s="18"/>
      <c r="CJ100" s="18"/>
      <c r="CK100" s="18"/>
      <c r="CL100" s="18"/>
      <c r="CP100" s="46"/>
      <c r="CQ100" s="46"/>
      <c r="CR100" s="46"/>
      <c r="CS100" s="130"/>
      <c r="CT100" s="209">
        <f t="shared" ref="CT100:CU118" si="52">IF($AU100=0,0,ROUND(($BW$32*($AU100/$AU$218)),0))</f>
        <v>0</v>
      </c>
      <c r="CU100" s="280">
        <f t="shared" si="52"/>
        <v>0</v>
      </c>
      <c r="CV100" s="209">
        <f t="shared" ref="CV100:CW118" si="53">IF($AW100=0,0,ROUND(($BY$32*($AW100/$AW$218)),0))</f>
        <v>0</v>
      </c>
      <c r="CW100" s="280">
        <f t="shared" si="53"/>
        <v>0</v>
      </c>
      <c r="CX100" s="209">
        <f t="shared" ref="CX100:CX118" si="54">IF($AY100=0,0,ROUND(($CA$32*($AY100/$AY$218)),0))</f>
        <v>0</v>
      </c>
      <c r="CY100" s="223">
        <f t="shared" si="39"/>
        <v>0</v>
      </c>
      <c r="CZ100" s="40"/>
      <c r="DA100" s="133"/>
      <c r="DB100" s="209">
        <f t="shared" si="41"/>
        <v>0</v>
      </c>
      <c r="DC100" s="131"/>
      <c r="DD100" s="209">
        <f t="shared" si="42"/>
        <v>0</v>
      </c>
      <c r="DE100" s="131"/>
      <c r="DF100" s="209">
        <f t="shared" si="43"/>
        <v>0</v>
      </c>
      <c r="DG100" s="134"/>
      <c r="DH100" s="216" t="str">
        <f t="shared" si="37"/>
        <v/>
      </c>
      <c r="DI100" s="216" t="e">
        <f t="shared" si="49"/>
        <v>#VALUE!</v>
      </c>
      <c r="DJ100" s="216">
        <f t="shared" si="50"/>
        <v>0</v>
      </c>
      <c r="DK100" s="40"/>
      <c r="DL100" s="40"/>
      <c r="DM100" s="130"/>
      <c r="DN100" s="217">
        <f t="shared" si="44"/>
        <v>0</v>
      </c>
      <c r="DO100" s="135"/>
      <c r="DP100" s="217">
        <f t="shared" si="45"/>
        <v>0</v>
      </c>
      <c r="DQ100" s="135"/>
      <c r="DR100" s="217">
        <f t="shared" si="46"/>
        <v>0</v>
      </c>
      <c r="DS100" s="134"/>
      <c r="DT100" s="281" t="str">
        <f t="shared" si="38"/>
        <v/>
      </c>
      <c r="DU100" s="281" t="str">
        <f t="shared" si="51"/>
        <v/>
      </c>
      <c r="DW100" s="46"/>
      <c r="DX100" s="46"/>
      <c r="DZ100" s="120"/>
      <c r="EA100" s="5"/>
      <c r="EB100" s="121"/>
      <c r="EC100" s="5"/>
      <c r="ED100" s="121"/>
      <c r="EE100" s="5"/>
      <c r="EF100" s="119"/>
      <c r="EH100" s="120"/>
      <c r="EI100" s="17">
        <v>0</v>
      </c>
      <c r="EJ100" s="137"/>
      <c r="EK100" s="17">
        <v>0</v>
      </c>
      <c r="EL100" s="137"/>
      <c r="EM100" s="17">
        <v>0</v>
      </c>
      <c r="EN100" s="125"/>
      <c r="EO100" s="126"/>
      <c r="EP100" s="127"/>
      <c r="EQ100" s="219">
        <f t="shared" si="47"/>
        <v>0</v>
      </c>
      <c r="ER100" s="125"/>
      <c r="ES100" s="126"/>
      <c r="ET100" s="127"/>
      <c r="EU100" s="220">
        <f>SUM($DN100:DR100)-SUM($BM100:$BQ100)+EQ100</f>
        <v>0</v>
      </c>
      <c r="EV100" s="119"/>
    </row>
    <row r="101" spans="1:152" ht="5.15" customHeight="1" x14ac:dyDescent="0.35">
      <c r="A101" s="115"/>
      <c r="B101" s="32"/>
      <c r="C101" s="46"/>
      <c r="D101" s="32"/>
      <c r="E101" s="32"/>
      <c r="F101" s="36"/>
      <c r="H101" s="29"/>
      <c r="I101" s="139"/>
      <c r="J101" s="139"/>
      <c r="K101" s="139"/>
      <c r="L101" s="139"/>
      <c r="M101" s="139"/>
      <c r="N101" s="139"/>
      <c r="O101" s="121"/>
      <c r="P101" s="140"/>
      <c r="Q101" s="141"/>
      <c r="R101" s="142"/>
      <c r="S101" s="139"/>
      <c r="T101" s="139"/>
      <c r="U101" s="139"/>
      <c r="V101" s="139"/>
      <c r="W101" s="139"/>
      <c r="X101" s="140"/>
      <c r="Y101" s="141"/>
      <c r="Z101" s="142"/>
      <c r="AA101" s="139"/>
      <c r="AB101" s="139"/>
      <c r="AC101" s="139"/>
      <c r="AD101" s="139"/>
      <c r="AE101" s="139"/>
      <c r="AF101" s="140"/>
      <c r="AG101" s="141"/>
      <c r="AH101" s="142"/>
      <c r="AI101" s="121"/>
      <c r="AJ101" s="139"/>
      <c r="AK101" s="121"/>
      <c r="AL101" s="139"/>
      <c r="AM101" s="121"/>
      <c r="AN101" s="140"/>
      <c r="AO101" s="141"/>
      <c r="AP101" s="142"/>
      <c r="AQ101" s="139"/>
      <c r="AR101" s="140"/>
      <c r="AS101" s="141"/>
      <c r="AT101" s="142"/>
      <c r="AU101" s="121"/>
      <c r="AV101" s="139"/>
      <c r="AW101" s="121"/>
      <c r="AX101" s="139"/>
      <c r="AY101" s="121"/>
      <c r="AZ101" s="139"/>
      <c r="BA101" s="121"/>
      <c r="BB101" s="36"/>
      <c r="BD101" s="29"/>
      <c r="BE101" s="143"/>
      <c r="BF101" s="143"/>
      <c r="BG101" s="143"/>
      <c r="BH101" s="143"/>
      <c r="BI101" s="143"/>
      <c r="BJ101" s="144"/>
      <c r="BK101" s="145"/>
      <c r="BL101" s="146"/>
      <c r="BM101" s="124"/>
      <c r="BN101" s="143"/>
      <c r="BO101" s="124"/>
      <c r="BP101" s="143"/>
      <c r="BQ101" s="124"/>
      <c r="BR101" s="36"/>
      <c r="BU101" s="92"/>
      <c r="BV101" s="92"/>
      <c r="BW101" s="93"/>
      <c r="BX101" s="93"/>
      <c r="BY101" s="93"/>
      <c r="BZ101" s="93"/>
      <c r="CA101" s="178"/>
      <c r="CB101" s="178"/>
      <c r="CC101" s="92"/>
      <c r="CG101" s="92"/>
      <c r="CH101" s="92"/>
      <c r="CI101" s="92"/>
      <c r="CJ101" s="92"/>
      <c r="CK101" s="92"/>
      <c r="CL101" s="92"/>
      <c r="CP101" s="32"/>
      <c r="CQ101" s="32"/>
      <c r="CR101" s="32"/>
      <c r="CS101" s="74"/>
      <c r="CT101" s="169"/>
      <c r="CU101" s="252"/>
      <c r="CV101" s="149"/>
      <c r="CW101" s="252"/>
      <c r="CX101" s="276"/>
      <c r="CY101" s="223">
        <f t="shared" si="39"/>
        <v>0</v>
      </c>
      <c r="CZ101" s="40"/>
      <c r="DA101" s="151"/>
      <c r="DB101" s="149"/>
      <c r="DC101" s="149"/>
      <c r="DD101" s="149"/>
      <c r="DE101" s="149"/>
      <c r="DF101" s="149"/>
      <c r="DG101" s="134"/>
      <c r="DH101" s="40"/>
      <c r="DI101" s="40"/>
      <c r="DJ101" s="40"/>
      <c r="DK101" s="40"/>
      <c r="DL101" s="40"/>
      <c r="DM101" s="74"/>
      <c r="DN101" s="152"/>
      <c r="DO101" s="152"/>
      <c r="DP101" s="152"/>
      <c r="DQ101" s="152"/>
      <c r="DR101" s="152"/>
      <c r="DS101" s="134"/>
      <c r="DT101" s="281" t="str">
        <f t="shared" si="38"/>
        <v/>
      </c>
      <c r="DU101" s="281" t="str">
        <f t="shared" si="51"/>
        <v/>
      </c>
      <c r="DW101" s="32"/>
      <c r="DX101" s="32"/>
      <c r="DZ101" s="29"/>
      <c r="EA101" s="139"/>
      <c r="EB101" s="139"/>
      <c r="EC101" s="139"/>
      <c r="ED101" s="139"/>
      <c r="EE101" s="139"/>
      <c r="EF101" s="36"/>
      <c r="EH101" s="29"/>
      <c r="EI101" s="143"/>
      <c r="EJ101" s="143"/>
      <c r="EK101" s="143"/>
      <c r="EL101" s="143"/>
      <c r="EM101" s="143"/>
      <c r="EN101" s="144"/>
      <c r="EO101" s="145"/>
      <c r="EP101" s="146"/>
      <c r="EQ101" s="163"/>
      <c r="ER101" s="144"/>
      <c r="ES101" s="145"/>
      <c r="ET101" s="146"/>
      <c r="EU101" s="253"/>
      <c r="EV101" s="36"/>
    </row>
    <row r="102" spans="1:152" s="92" customFormat="1" x14ac:dyDescent="0.35">
      <c r="A102" s="118"/>
      <c r="B102" s="46"/>
      <c r="C102" s="243" t="str">
        <f>IF(E102="","",C100+1)</f>
        <v/>
      </c>
      <c r="D102" s="46"/>
      <c r="E102" s="4"/>
      <c r="F102" s="119"/>
      <c r="H102" s="120"/>
      <c r="I102" s="15"/>
      <c r="J102" s="121"/>
      <c r="K102" s="15"/>
      <c r="L102" s="121"/>
      <c r="M102" s="15"/>
      <c r="N102" s="121"/>
      <c r="O102" s="209">
        <f t="shared" si="5"/>
        <v>0</v>
      </c>
      <c r="P102" s="122"/>
      <c r="Q102" s="40"/>
      <c r="R102" s="123"/>
      <c r="S102" s="15"/>
      <c r="T102" s="121"/>
      <c r="U102" s="15"/>
      <c r="V102" s="121"/>
      <c r="W102" s="15"/>
      <c r="X102" s="122"/>
      <c r="Y102" s="40"/>
      <c r="Z102" s="123"/>
      <c r="AA102" s="15"/>
      <c r="AB102" s="121"/>
      <c r="AC102" s="15"/>
      <c r="AD102" s="121"/>
      <c r="AE102" s="15"/>
      <c r="AF102" s="122"/>
      <c r="AG102" s="40"/>
      <c r="AH102" s="123"/>
      <c r="AI102" s="209">
        <f t="shared" si="6"/>
        <v>0</v>
      </c>
      <c r="AJ102" s="121"/>
      <c r="AK102" s="209">
        <f t="shared" si="7"/>
        <v>0</v>
      </c>
      <c r="AL102" s="121"/>
      <c r="AM102" s="209">
        <f>M102-W102+AE102</f>
        <v>0</v>
      </c>
      <c r="AN102" s="122"/>
      <c r="AO102" s="40"/>
      <c r="AP102" s="123"/>
      <c r="AQ102" s="15"/>
      <c r="AR102" s="122"/>
      <c r="AS102" s="40"/>
      <c r="AT102" s="123"/>
      <c r="AU102" s="209">
        <f t="shared" si="40"/>
        <v>0</v>
      </c>
      <c r="AV102" s="121"/>
      <c r="AW102" s="209">
        <f t="shared" si="48"/>
        <v>0</v>
      </c>
      <c r="AX102" s="121"/>
      <c r="AY102" s="209">
        <f t="shared" si="9"/>
        <v>0</v>
      </c>
      <c r="AZ102" s="121"/>
      <c r="BA102" s="209">
        <f>(SUM(AI102,AK102,AM102)-AQ102)</f>
        <v>0</v>
      </c>
      <c r="BB102" s="119"/>
      <c r="BD102" s="120"/>
      <c r="BE102" s="13">
        <v>0</v>
      </c>
      <c r="BF102" s="124"/>
      <c r="BG102" s="13">
        <v>0</v>
      </c>
      <c r="BH102" s="124"/>
      <c r="BI102" s="13">
        <v>0</v>
      </c>
      <c r="BJ102" s="125"/>
      <c r="BK102" s="126"/>
      <c r="BL102" s="127"/>
      <c r="BM102" s="210">
        <f>$BE102*$I102</f>
        <v>0</v>
      </c>
      <c r="BN102" s="124"/>
      <c r="BO102" s="210">
        <f>$BG102*$K102</f>
        <v>0</v>
      </c>
      <c r="BP102" s="124"/>
      <c r="BQ102" s="210">
        <f>$BI102*$M102</f>
        <v>0</v>
      </c>
      <c r="BR102" s="119"/>
      <c r="BU102" s="18"/>
      <c r="BV102" s="18"/>
      <c r="BW102" s="18"/>
      <c r="BX102" s="18"/>
      <c r="BY102" s="18"/>
      <c r="BZ102" s="18"/>
      <c r="CA102" s="18"/>
      <c r="CB102" s="18"/>
      <c r="CC102" s="18"/>
      <c r="CG102" s="18"/>
      <c r="CH102" s="18"/>
      <c r="CI102" s="18"/>
      <c r="CJ102" s="18"/>
      <c r="CK102" s="18"/>
      <c r="CL102" s="18"/>
      <c r="CP102" s="46"/>
      <c r="CQ102" s="46"/>
      <c r="CR102" s="46"/>
      <c r="CS102" s="130"/>
      <c r="CT102" s="209">
        <f t="shared" si="52"/>
        <v>0</v>
      </c>
      <c r="CU102" s="280">
        <f t="shared" si="52"/>
        <v>0</v>
      </c>
      <c r="CV102" s="209">
        <f t="shared" si="53"/>
        <v>0</v>
      </c>
      <c r="CW102" s="280">
        <f t="shared" si="53"/>
        <v>0</v>
      </c>
      <c r="CX102" s="209">
        <f t="shared" si="54"/>
        <v>0</v>
      </c>
      <c r="CY102" s="223">
        <f t="shared" si="39"/>
        <v>0</v>
      </c>
      <c r="CZ102" s="40"/>
      <c r="DA102" s="133"/>
      <c r="DB102" s="209">
        <f t="shared" si="41"/>
        <v>0</v>
      </c>
      <c r="DC102" s="131"/>
      <c r="DD102" s="209">
        <f t="shared" si="42"/>
        <v>0</v>
      </c>
      <c r="DE102" s="131"/>
      <c r="DF102" s="209">
        <f t="shared" si="43"/>
        <v>0</v>
      </c>
      <c r="DG102" s="134"/>
      <c r="DH102" s="216" t="str">
        <f t="shared" si="37"/>
        <v/>
      </c>
      <c r="DI102" s="216" t="e">
        <f t="shared" si="49"/>
        <v>#VALUE!</v>
      </c>
      <c r="DJ102" s="216">
        <f t="shared" si="50"/>
        <v>0</v>
      </c>
      <c r="DK102" s="40"/>
      <c r="DL102" s="40"/>
      <c r="DM102" s="130"/>
      <c r="DN102" s="217">
        <f t="shared" si="44"/>
        <v>0</v>
      </c>
      <c r="DO102" s="135"/>
      <c r="DP102" s="217">
        <f t="shared" si="45"/>
        <v>0</v>
      </c>
      <c r="DQ102" s="135"/>
      <c r="DR102" s="217">
        <f t="shared" si="46"/>
        <v>0</v>
      </c>
      <c r="DS102" s="134"/>
      <c r="DT102" s="281" t="str">
        <f t="shared" si="38"/>
        <v/>
      </c>
      <c r="DU102" s="281" t="str">
        <f t="shared" si="51"/>
        <v/>
      </c>
      <c r="DW102" s="46"/>
      <c r="DX102" s="46"/>
      <c r="DZ102" s="120"/>
      <c r="EA102" s="5"/>
      <c r="EB102" s="121"/>
      <c r="EC102" s="5"/>
      <c r="ED102" s="121"/>
      <c r="EE102" s="5"/>
      <c r="EF102" s="119"/>
      <c r="EH102" s="120"/>
      <c r="EI102" s="17">
        <v>0</v>
      </c>
      <c r="EJ102" s="137"/>
      <c r="EK102" s="17">
        <v>0</v>
      </c>
      <c r="EL102" s="137"/>
      <c r="EM102" s="17">
        <v>0</v>
      </c>
      <c r="EN102" s="125"/>
      <c r="EO102" s="126"/>
      <c r="EP102" s="127"/>
      <c r="EQ102" s="219">
        <f t="shared" si="47"/>
        <v>0</v>
      </c>
      <c r="ER102" s="125"/>
      <c r="ES102" s="126"/>
      <c r="ET102" s="127"/>
      <c r="EU102" s="220">
        <f>SUM($DN102:DR102)-SUM($BM102:$BQ102)+EQ102</f>
        <v>0</v>
      </c>
      <c r="EV102" s="119"/>
    </row>
    <row r="103" spans="1:152" ht="5.15" customHeight="1" x14ac:dyDescent="0.35">
      <c r="A103" s="115"/>
      <c r="B103" s="32"/>
      <c r="C103" s="46"/>
      <c r="D103" s="32"/>
      <c r="E103" s="32"/>
      <c r="F103" s="36"/>
      <c r="H103" s="29"/>
      <c r="I103" s="139"/>
      <c r="J103" s="139"/>
      <c r="K103" s="139"/>
      <c r="L103" s="139"/>
      <c r="M103" s="139"/>
      <c r="N103" s="139"/>
      <c r="O103" s="121"/>
      <c r="P103" s="140"/>
      <c r="Q103" s="141"/>
      <c r="R103" s="142"/>
      <c r="S103" s="139"/>
      <c r="T103" s="139"/>
      <c r="U103" s="139"/>
      <c r="V103" s="139"/>
      <c r="W103" s="139"/>
      <c r="X103" s="140"/>
      <c r="Y103" s="141"/>
      <c r="Z103" s="142"/>
      <c r="AA103" s="139"/>
      <c r="AB103" s="139"/>
      <c r="AC103" s="139"/>
      <c r="AD103" s="139"/>
      <c r="AE103" s="139"/>
      <c r="AF103" s="140"/>
      <c r="AG103" s="141"/>
      <c r="AH103" s="142"/>
      <c r="AI103" s="121"/>
      <c r="AJ103" s="139"/>
      <c r="AK103" s="121"/>
      <c r="AL103" s="139"/>
      <c r="AM103" s="121"/>
      <c r="AN103" s="140"/>
      <c r="AO103" s="141"/>
      <c r="AP103" s="142"/>
      <c r="AQ103" s="139"/>
      <c r="AR103" s="140"/>
      <c r="AS103" s="141"/>
      <c r="AT103" s="142"/>
      <c r="AU103" s="121"/>
      <c r="AV103" s="139"/>
      <c r="AW103" s="121"/>
      <c r="AX103" s="139"/>
      <c r="AY103" s="121"/>
      <c r="AZ103" s="139"/>
      <c r="BA103" s="121"/>
      <c r="BB103" s="36"/>
      <c r="BD103" s="29"/>
      <c r="BE103" s="143"/>
      <c r="BF103" s="143"/>
      <c r="BG103" s="143"/>
      <c r="BH103" s="143"/>
      <c r="BI103" s="143"/>
      <c r="BJ103" s="144"/>
      <c r="BK103" s="145"/>
      <c r="BL103" s="146"/>
      <c r="BM103" s="124"/>
      <c r="BN103" s="143"/>
      <c r="BO103" s="124"/>
      <c r="BP103" s="143"/>
      <c r="BQ103" s="124"/>
      <c r="BR103" s="36"/>
      <c r="BU103" s="92"/>
      <c r="BV103" s="92"/>
      <c r="BW103" s="92"/>
      <c r="BX103" s="92"/>
      <c r="BY103" s="92"/>
      <c r="BZ103" s="92"/>
      <c r="CA103" s="92"/>
      <c r="CB103" s="92"/>
      <c r="CC103" s="92"/>
      <c r="CG103" s="92"/>
      <c r="CH103" s="92"/>
      <c r="CI103" s="92"/>
      <c r="CJ103" s="92"/>
      <c r="CK103" s="92"/>
      <c r="CL103" s="92"/>
      <c r="CP103" s="32"/>
      <c r="CQ103" s="32"/>
      <c r="CR103" s="32"/>
      <c r="CS103" s="74"/>
      <c r="CT103" s="169"/>
      <c r="CU103" s="252"/>
      <c r="CV103" s="149"/>
      <c r="CW103" s="252"/>
      <c r="CX103" s="276"/>
      <c r="CY103" s="223">
        <f t="shared" si="39"/>
        <v>0</v>
      </c>
      <c r="CZ103" s="40"/>
      <c r="DA103" s="151"/>
      <c r="DB103" s="149"/>
      <c r="DC103" s="149"/>
      <c r="DD103" s="149"/>
      <c r="DE103" s="149"/>
      <c r="DF103" s="149"/>
      <c r="DG103" s="134"/>
      <c r="DH103" s="40"/>
      <c r="DI103" s="40"/>
      <c r="DJ103" s="40"/>
      <c r="DK103" s="40"/>
      <c r="DL103" s="40"/>
      <c r="DM103" s="74"/>
      <c r="DN103" s="152"/>
      <c r="DO103" s="152"/>
      <c r="DP103" s="152"/>
      <c r="DQ103" s="152"/>
      <c r="DR103" s="152"/>
      <c r="DS103" s="134"/>
      <c r="DT103" s="281" t="str">
        <f t="shared" si="38"/>
        <v/>
      </c>
      <c r="DU103" s="281" t="str">
        <f t="shared" si="51"/>
        <v/>
      </c>
      <c r="DW103" s="32"/>
      <c r="DX103" s="32"/>
      <c r="DZ103" s="29"/>
      <c r="EA103" s="139"/>
      <c r="EB103" s="139"/>
      <c r="EC103" s="139"/>
      <c r="ED103" s="139"/>
      <c r="EE103" s="139"/>
      <c r="EF103" s="36"/>
      <c r="EH103" s="29"/>
      <c r="EI103" s="143"/>
      <c r="EJ103" s="143"/>
      <c r="EK103" s="143"/>
      <c r="EL103" s="143"/>
      <c r="EM103" s="143"/>
      <c r="EN103" s="144"/>
      <c r="EO103" s="145"/>
      <c r="EP103" s="146"/>
      <c r="EQ103" s="163"/>
      <c r="ER103" s="144"/>
      <c r="ES103" s="145"/>
      <c r="ET103" s="146"/>
      <c r="EU103" s="253"/>
      <c r="EV103" s="36"/>
    </row>
    <row r="104" spans="1:152" s="92" customFormat="1" x14ac:dyDescent="0.35">
      <c r="A104" s="118"/>
      <c r="B104" s="46"/>
      <c r="C104" s="243" t="str">
        <f>IF(E104="","",C102+1)</f>
        <v/>
      </c>
      <c r="D104" s="46"/>
      <c r="E104" s="4"/>
      <c r="F104" s="119"/>
      <c r="H104" s="120"/>
      <c r="I104" s="15"/>
      <c r="J104" s="121"/>
      <c r="K104" s="15"/>
      <c r="L104" s="121"/>
      <c r="M104" s="15"/>
      <c r="N104" s="121"/>
      <c r="O104" s="209">
        <f t="shared" si="5"/>
        <v>0</v>
      </c>
      <c r="P104" s="122"/>
      <c r="Q104" s="40"/>
      <c r="R104" s="123"/>
      <c r="S104" s="15"/>
      <c r="T104" s="121"/>
      <c r="U104" s="15"/>
      <c r="V104" s="121"/>
      <c r="W104" s="15"/>
      <c r="X104" s="122"/>
      <c r="Y104" s="40"/>
      <c r="Z104" s="123"/>
      <c r="AA104" s="15"/>
      <c r="AB104" s="121"/>
      <c r="AC104" s="15"/>
      <c r="AD104" s="121"/>
      <c r="AE104" s="15"/>
      <c r="AF104" s="122"/>
      <c r="AG104" s="40"/>
      <c r="AH104" s="123"/>
      <c r="AI104" s="209">
        <f t="shared" si="6"/>
        <v>0</v>
      </c>
      <c r="AJ104" s="121"/>
      <c r="AK104" s="209">
        <f t="shared" si="7"/>
        <v>0</v>
      </c>
      <c r="AL104" s="121"/>
      <c r="AM104" s="209">
        <f>M104-W104+AE104</f>
        <v>0</v>
      </c>
      <c r="AN104" s="122"/>
      <c r="AO104" s="40"/>
      <c r="AP104" s="123"/>
      <c r="AQ104" s="15"/>
      <c r="AR104" s="122"/>
      <c r="AS104" s="40"/>
      <c r="AT104" s="123"/>
      <c r="AU104" s="209">
        <f t="shared" si="40"/>
        <v>0</v>
      </c>
      <c r="AV104" s="121"/>
      <c r="AW104" s="209">
        <f t="shared" si="48"/>
        <v>0</v>
      </c>
      <c r="AX104" s="121"/>
      <c r="AY104" s="209">
        <f t="shared" si="9"/>
        <v>0</v>
      </c>
      <c r="AZ104" s="121"/>
      <c r="BA104" s="209">
        <f>(SUM(AI104,AK104,AM104)-AQ104)</f>
        <v>0</v>
      </c>
      <c r="BB104" s="119"/>
      <c r="BD104" s="120"/>
      <c r="BE104" s="13">
        <v>0</v>
      </c>
      <c r="BF104" s="124"/>
      <c r="BG104" s="13">
        <v>0</v>
      </c>
      <c r="BH104" s="124"/>
      <c r="BI104" s="13">
        <v>0</v>
      </c>
      <c r="BJ104" s="125"/>
      <c r="BK104" s="126"/>
      <c r="BL104" s="127"/>
      <c r="BM104" s="210">
        <f>$BE104*$I104</f>
        <v>0</v>
      </c>
      <c r="BN104" s="124"/>
      <c r="BO104" s="210">
        <f>$BG104*$K104</f>
        <v>0</v>
      </c>
      <c r="BP104" s="124"/>
      <c r="BQ104" s="210">
        <f>$BI104*$M104</f>
        <v>0</v>
      </c>
      <c r="BR104" s="119"/>
      <c r="BU104" s="18"/>
      <c r="BV104" s="18"/>
      <c r="BW104" s="18"/>
      <c r="BX104" s="18"/>
      <c r="BY104" s="18"/>
      <c r="BZ104" s="18"/>
      <c r="CA104" s="18"/>
      <c r="CB104" s="18"/>
      <c r="CC104" s="18"/>
      <c r="CG104" s="18"/>
      <c r="CH104" s="18"/>
      <c r="CI104" s="18"/>
      <c r="CJ104" s="18"/>
      <c r="CK104" s="18"/>
      <c r="CL104" s="18"/>
      <c r="CP104" s="46"/>
      <c r="CQ104" s="46"/>
      <c r="CR104" s="46"/>
      <c r="CS104" s="130"/>
      <c r="CT104" s="209">
        <f t="shared" si="52"/>
        <v>0</v>
      </c>
      <c r="CU104" s="280">
        <f t="shared" si="52"/>
        <v>0</v>
      </c>
      <c r="CV104" s="209">
        <f t="shared" si="53"/>
        <v>0</v>
      </c>
      <c r="CW104" s="280">
        <f t="shared" si="53"/>
        <v>0</v>
      </c>
      <c r="CX104" s="209">
        <f t="shared" si="54"/>
        <v>0</v>
      </c>
      <c r="CY104" s="223">
        <f t="shared" si="39"/>
        <v>0</v>
      </c>
      <c r="CZ104" s="40"/>
      <c r="DA104" s="133"/>
      <c r="DB104" s="209">
        <f t="shared" si="41"/>
        <v>0</v>
      </c>
      <c r="DC104" s="131"/>
      <c r="DD104" s="209">
        <f t="shared" si="42"/>
        <v>0</v>
      </c>
      <c r="DE104" s="131"/>
      <c r="DF104" s="209">
        <f t="shared" si="43"/>
        <v>0</v>
      </c>
      <c r="DG104" s="134"/>
      <c r="DH104" s="216" t="str">
        <f t="shared" si="37"/>
        <v/>
      </c>
      <c r="DI104" s="216" t="e">
        <f t="shared" si="49"/>
        <v>#VALUE!</v>
      </c>
      <c r="DJ104" s="216">
        <f t="shared" si="50"/>
        <v>0</v>
      </c>
      <c r="DK104" s="40"/>
      <c r="DL104" s="40"/>
      <c r="DM104" s="130"/>
      <c r="DN104" s="217">
        <f t="shared" si="44"/>
        <v>0</v>
      </c>
      <c r="DO104" s="135"/>
      <c r="DP104" s="217">
        <f t="shared" si="45"/>
        <v>0</v>
      </c>
      <c r="DQ104" s="135"/>
      <c r="DR104" s="217">
        <f t="shared" si="46"/>
        <v>0</v>
      </c>
      <c r="DS104" s="134"/>
      <c r="DT104" s="281" t="str">
        <f t="shared" si="38"/>
        <v/>
      </c>
      <c r="DU104" s="281" t="str">
        <f t="shared" si="51"/>
        <v/>
      </c>
      <c r="DW104" s="46"/>
      <c r="DX104" s="46"/>
      <c r="DZ104" s="120"/>
      <c r="EA104" s="5"/>
      <c r="EB104" s="121"/>
      <c r="EC104" s="5"/>
      <c r="ED104" s="121"/>
      <c r="EE104" s="5"/>
      <c r="EF104" s="119"/>
      <c r="EH104" s="120"/>
      <c r="EI104" s="17">
        <v>0</v>
      </c>
      <c r="EJ104" s="137"/>
      <c r="EK104" s="17">
        <v>0</v>
      </c>
      <c r="EL104" s="137"/>
      <c r="EM104" s="17">
        <v>0</v>
      </c>
      <c r="EN104" s="125"/>
      <c r="EO104" s="126"/>
      <c r="EP104" s="127"/>
      <c r="EQ104" s="219">
        <f t="shared" si="47"/>
        <v>0</v>
      </c>
      <c r="ER104" s="125"/>
      <c r="ES104" s="126"/>
      <c r="ET104" s="127"/>
      <c r="EU104" s="220">
        <f>SUM($DN104:DR104)-SUM($BM104:$BQ104)+EQ104</f>
        <v>0</v>
      </c>
      <c r="EV104" s="119"/>
    </row>
    <row r="105" spans="1:152" ht="5.15" customHeight="1" x14ac:dyDescent="0.35">
      <c r="A105" s="115"/>
      <c r="B105" s="32"/>
      <c r="C105" s="46"/>
      <c r="D105" s="32"/>
      <c r="E105" s="32"/>
      <c r="F105" s="36"/>
      <c r="H105" s="29"/>
      <c r="I105" s="139"/>
      <c r="J105" s="139"/>
      <c r="K105" s="139"/>
      <c r="L105" s="139"/>
      <c r="M105" s="139"/>
      <c r="N105" s="139"/>
      <c r="O105" s="121"/>
      <c r="P105" s="140"/>
      <c r="Q105" s="141"/>
      <c r="R105" s="142"/>
      <c r="S105" s="139"/>
      <c r="T105" s="139"/>
      <c r="U105" s="139"/>
      <c r="V105" s="139"/>
      <c r="W105" s="139"/>
      <c r="X105" s="140"/>
      <c r="Y105" s="141"/>
      <c r="Z105" s="142"/>
      <c r="AA105" s="139"/>
      <c r="AB105" s="139"/>
      <c r="AC105" s="139"/>
      <c r="AD105" s="139"/>
      <c r="AE105" s="139"/>
      <c r="AF105" s="140"/>
      <c r="AG105" s="141"/>
      <c r="AH105" s="142"/>
      <c r="AI105" s="121"/>
      <c r="AJ105" s="139"/>
      <c r="AK105" s="121"/>
      <c r="AL105" s="139"/>
      <c r="AM105" s="121"/>
      <c r="AN105" s="140"/>
      <c r="AO105" s="141"/>
      <c r="AP105" s="142"/>
      <c r="AQ105" s="139"/>
      <c r="AR105" s="140"/>
      <c r="AS105" s="141"/>
      <c r="AT105" s="142"/>
      <c r="AU105" s="121"/>
      <c r="AV105" s="139"/>
      <c r="AW105" s="121"/>
      <c r="AX105" s="139"/>
      <c r="AY105" s="121"/>
      <c r="AZ105" s="139"/>
      <c r="BA105" s="121"/>
      <c r="BB105" s="36"/>
      <c r="BD105" s="29"/>
      <c r="BE105" s="143"/>
      <c r="BF105" s="143"/>
      <c r="BG105" s="143"/>
      <c r="BH105" s="143"/>
      <c r="BI105" s="143"/>
      <c r="BJ105" s="144"/>
      <c r="BK105" s="145"/>
      <c r="BL105" s="146"/>
      <c r="BM105" s="124"/>
      <c r="BN105" s="143"/>
      <c r="BO105" s="124"/>
      <c r="BP105" s="143"/>
      <c r="BQ105" s="124"/>
      <c r="BR105" s="36"/>
      <c r="BU105" s="92"/>
      <c r="BV105" s="92"/>
      <c r="BW105" s="92"/>
      <c r="BX105" s="92"/>
      <c r="BY105" s="92"/>
      <c r="BZ105" s="92"/>
      <c r="CA105" s="92"/>
      <c r="CB105" s="92"/>
      <c r="CC105" s="92"/>
      <c r="CG105" s="92"/>
      <c r="CH105" s="92"/>
      <c r="CI105" s="92"/>
      <c r="CJ105" s="92"/>
      <c r="CK105" s="92"/>
      <c r="CL105" s="92"/>
      <c r="CP105" s="32"/>
      <c r="CQ105" s="32"/>
      <c r="CR105" s="32"/>
      <c r="CS105" s="74"/>
      <c r="CT105" s="169"/>
      <c r="CU105" s="252"/>
      <c r="CV105" s="149"/>
      <c r="CW105" s="252"/>
      <c r="CX105" s="276"/>
      <c r="CY105" s="223">
        <f t="shared" si="39"/>
        <v>0</v>
      </c>
      <c r="CZ105" s="40"/>
      <c r="DA105" s="151"/>
      <c r="DB105" s="149"/>
      <c r="DC105" s="149"/>
      <c r="DD105" s="149"/>
      <c r="DE105" s="149"/>
      <c r="DF105" s="149"/>
      <c r="DG105" s="134"/>
      <c r="DH105" s="40"/>
      <c r="DI105" s="40"/>
      <c r="DJ105" s="40"/>
      <c r="DK105" s="40"/>
      <c r="DL105" s="40"/>
      <c r="DM105" s="74"/>
      <c r="DN105" s="152"/>
      <c r="DO105" s="152"/>
      <c r="DP105" s="152"/>
      <c r="DQ105" s="152"/>
      <c r="DR105" s="152"/>
      <c r="DS105" s="134"/>
      <c r="DT105" s="281" t="str">
        <f t="shared" si="38"/>
        <v/>
      </c>
      <c r="DU105" s="281" t="str">
        <f t="shared" si="51"/>
        <v/>
      </c>
      <c r="DW105" s="32"/>
      <c r="DX105" s="32"/>
      <c r="DZ105" s="29"/>
      <c r="EA105" s="139"/>
      <c r="EB105" s="139"/>
      <c r="EC105" s="139"/>
      <c r="ED105" s="139"/>
      <c r="EE105" s="139"/>
      <c r="EF105" s="36"/>
      <c r="EH105" s="29"/>
      <c r="EI105" s="143"/>
      <c r="EJ105" s="143"/>
      <c r="EK105" s="143"/>
      <c r="EL105" s="143"/>
      <c r="EM105" s="143"/>
      <c r="EN105" s="144"/>
      <c r="EO105" s="145"/>
      <c r="EP105" s="146"/>
      <c r="EQ105" s="163"/>
      <c r="ER105" s="144"/>
      <c r="ES105" s="145"/>
      <c r="ET105" s="146"/>
      <c r="EU105" s="253"/>
      <c r="EV105" s="36"/>
    </row>
    <row r="106" spans="1:152" s="92" customFormat="1" x14ac:dyDescent="0.35">
      <c r="A106" s="118"/>
      <c r="B106" s="46"/>
      <c r="C106" s="243" t="str">
        <f>IF(E106="","",C104+1)</f>
        <v/>
      </c>
      <c r="D106" s="46"/>
      <c r="E106" s="4"/>
      <c r="F106" s="119"/>
      <c r="H106" s="120"/>
      <c r="I106" s="15"/>
      <c r="J106" s="121"/>
      <c r="K106" s="15"/>
      <c r="L106" s="121"/>
      <c r="M106" s="15"/>
      <c r="N106" s="121"/>
      <c r="O106" s="209">
        <f t="shared" si="5"/>
        <v>0</v>
      </c>
      <c r="P106" s="122"/>
      <c r="Q106" s="40"/>
      <c r="R106" s="123"/>
      <c r="S106" s="15"/>
      <c r="T106" s="121"/>
      <c r="U106" s="15"/>
      <c r="V106" s="121"/>
      <c r="W106" s="15"/>
      <c r="X106" s="122"/>
      <c r="Y106" s="40"/>
      <c r="Z106" s="123"/>
      <c r="AA106" s="15"/>
      <c r="AB106" s="121"/>
      <c r="AC106" s="15"/>
      <c r="AD106" s="121"/>
      <c r="AE106" s="15"/>
      <c r="AF106" s="122"/>
      <c r="AG106" s="40"/>
      <c r="AH106" s="123"/>
      <c r="AI106" s="209">
        <f t="shared" si="6"/>
        <v>0</v>
      </c>
      <c r="AJ106" s="121"/>
      <c r="AK106" s="209">
        <f t="shared" si="7"/>
        <v>0</v>
      </c>
      <c r="AL106" s="121"/>
      <c r="AM106" s="209">
        <f>M106-W106+AE106</f>
        <v>0</v>
      </c>
      <c r="AN106" s="122"/>
      <c r="AO106" s="40"/>
      <c r="AP106" s="123"/>
      <c r="AQ106" s="15"/>
      <c r="AR106" s="122"/>
      <c r="AS106" s="40"/>
      <c r="AT106" s="123"/>
      <c r="AU106" s="209">
        <f t="shared" si="40"/>
        <v>0</v>
      </c>
      <c r="AV106" s="121"/>
      <c r="AW106" s="209">
        <f t="shared" si="48"/>
        <v>0</v>
      </c>
      <c r="AX106" s="121"/>
      <c r="AY106" s="209">
        <f t="shared" si="9"/>
        <v>0</v>
      </c>
      <c r="AZ106" s="121"/>
      <c r="BA106" s="209">
        <f>(SUM(AI106,AK106,AM106)-AQ106)</f>
        <v>0</v>
      </c>
      <c r="BB106" s="119"/>
      <c r="BD106" s="120"/>
      <c r="BE106" s="13">
        <v>0</v>
      </c>
      <c r="BF106" s="124"/>
      <c r="BG106" s="13">
        <v>0</v>
      </c>
      <c r="BH106" s="124"/>
      <c r="BI106" s="13">
        <v>0</v>
      </c>
      <c r="BJ106" s="125"/>
      <c r="BK106" s="126"/>
      <c r="BL106" s="127"/>
      <c r="BM106" s="210">
        <f>$BE106*$I106</f>
        <v>0</v>
      </c>
      <c r="BN106" s="124"/>
      <c r="BO106" s="210">
        <f>$BG106*$K106</f>
        <v>0</v>
      </c>
      <c r="BP106" s="124"/>
      <c r="BQ106" s="210">
        <f>$BI106*$M106</f>
        <v>0</v>
      </c>
      <c r="BR106" s="119"/>
      <c r="BU106" s="18"/>
      <c r="BV106" s="18"/>
      <c r="BW106" s="18"/>
      <c r="BX106" s="18"/>
      <c r="BY106" s="18"/>
      <c r="BZ106" s="18"/>
      <c r="CA106" s="18"/>
      <c r="CB106" s="18"/>
      <c r="CC106" s="18"/>
      <c r="CG106" s="18"/>
      <c r="CH106" s="18"/>
      <c r="CI106" s="18"/>
      <c r="CJ106" s="18"/>
      <c r="CK106" s="18"/>
      <c r="CL106" s="18"/>
      <c r="CP106" s="46"/>
      <c r="CQ106" s="46"/>
      <c r="CR106" s="46"/>
      <c r="CS106" s="130"/>
      <c r="CT106" s="209">
        <f t="shared" si="52"/>
        <v>0</v>
      </c>
      <c r="CU106" s="280">
        <f t="shared" si="52"/>
        <v>0</v>
      </c>
      <c r="CV106" s="209">
        <f t="shared" si="53"/>
        <v>0</v>
      </c>
      <c r="CW106" s="280">
        <f t="shared" si="53"/>
        <v>0</v>
      </c>
      <c r="CX106" s="209">
        <f t="shared" si="54"/>
        <v>0</v>
      </c>
      <c r="CY106" s="223">
        <f t="shared" si="39"/>
        <v>0</v>
      </c>
      <c r="CZ106" s="40"/>
      <c r="DA106" s="133"/>
      <c r="DB106" s="209">
        <f t="shared" si="41"/>
        <v>0</v>
      </c>
      <c r="DC106" s="131"/>
      <c r="DD106" s="209">
        <f t="shared" si="42"/>
        <v>0</v>
      </c>
      <c r="DE106" s="131"/>
      <c r="DF106" s="209">
        <f t="shared" si="43"/>
        <v>0</v>
      </c>
      <c r="DG106" s="134"/>
      <c r="DH106" s="216" t="str">
        <f t="shared" si="37"/>
        <v/>
      </c>
      <c r="DI106" s="216" t="e">
        <f t="shared" si="49"/>
        <v>#VALUE!</v>
      </c>
      <c r="DJ106" s="216">
        <f t="shared" si="50"/>
        <v>0</v>
      </c>
      <c r="DK106" s="40"/>
      <c r="DL106" s="40"/>
      <c r="DM106" s="130"/>
      <c r="DN106" s="217">
        <f t="shared" si="44"/>
        <v>0</v>
      </c>
      <c r="DO106" s="135"/>
      <c r="DP106" s="217">
        <f t="shared" si="45"/>
        <v>0</v>
      </c>
      <c r="DQ106" s="135"/>
      <c r="DR106" s="217">
        <f t="shared" si="46"/>
        <v>0</v>
      </c>
      <c r="DS106" s="134"/>
      <c r="DT106" s="281" t="str">
        <f t="shared" si="38"/>
        <v/>
      </c>
      <c r="DU106" s="281" t="str">
        <f t="shared" si="51"/>
        <v/>
      </c>
      <c r="DW106" s="46"/>
      <c r="DX106" s="46"/>
      <c r="DZ106" s="120"/>
      <c r="EA106" s="5"/>
      <c r="EB106" s="121"/>
      <c r="EC106" s="5"/>
      <c r="ED106" s="121"/>
      <c r="EE106" s="5"/>
      <c r="EF106" s="119"/>
      <c r="EH106" s="120"/>
      <c r="EI106" s="17">
        <v>0</v>
      </c>
      <c r="EJ106" s="137"/>
      <c r="EK106" s="17">
        <v>0</v>
      </c>
      <c r="EL106" s="137"/>
      <c r="EM106" s="17">
        <v>0</v>
      </c>
      <c r="EN106" s="125"/>
      <c r="EO106" s="126"/>
      <c r="EP106" s="127"/>
      <c r="EQ106" s="219">
        <f t="shared" si="47"/>
        <v>0</v>
      </c>
      <c r="ER106" s="125"/>
      <c r="ES106" s="126"/>
      <c r="ET106" s="127"/>
      <c r="EU106" s="220">
        <f>SUM($DN106:DR106)-SUM($BM106:$BQ106)+EQ106</f>
        <v>0</v>
      </c>
      <c r="EV106" s="119"/>
    </row>
    <row r="107" spans="1:152" ht="5.15" customHeight="1" x14ac:dyDescent="0.35">
      <c r="A107" s="115"/>
      <c r="B107" s="32"/>
      <c r="C107" s="46"/>
      <c r="D107" s="32"/>
      <c r="E107" s="32"/>
      <c r="F107" s="36"/>
      <c r="H107" s="29"/>
      <c r="I107" s="139"/>
      <c r="J107" s="139"/>
      <c r="K107" s="139"/>
      <c r="L107" s="139"/>
      <c r="M107" s="139"/>
      <c r="N107" s="139"/>
      <c r="O107" s="121"/>
      <c r="P107" s="140"/>
      <c r="Q107" s="141"/>
      <c r="R107" s="142"/>
      <c r="S107" s="139"/>
      <c r="T107" s="139"/>
      <c r="U107" s="139"/>
      <c r="V107" s="139"/>
      <c r="W107" s="139"/>
      <c r="X107" s="140"/>
      <c r="Y107" s="141"/>
      <c r="Z107" s="142"/>
      <c r="AA107" s="139"/>
      <c r="AB107" s="139"/>
      <c r="AC107" s="139"/>
      <c r="AD107" s="139"/>
      <c r="AE107" s="139"/>
      <c r="AF107" s="140"/>
      <c r="AG107" s="141"/>
      <c r="AH107" s="142"/>
      <c r="AI107" s="121"/>
      <c r="AJ107" s="139"/>
      <c r="AK107" s="121"/>
      <c r="AL107" s="139"/>
      <c r="AM107" s="121"/>
      <c r="AN107" s="140"/>
      <c r="AO107" s="141"/>
      <c r="AP107" s="142"/>
      <c r="AQ107" s="139"/>
      <c r="AR107" s="140"/>
      <c r="AS107" s="141"/>
      <c r="AT107" s="142"/>
      <c r="AU107" s="121"/>
      <c r="AV107" s="139"/>
      <c r="AW107" s="121"/>
      <c r="AX107" s="139"/>
      <c r="AY107" s="121"/>
      <c r="AZ107" s="139"/>
      <c r="BA107" s="121"/>
      <c r="BB107" s="36"/>
      <c r="BD107" s="29"/>
      <c r="BE107" s="143"/>
      <c r="BF107" s="143"/>
      <c r="BG107" s="143"/>
      <c r="BH107" s="143"/>
      <c r="BI107" s="143"/>
      <c r="BJ107" s="144"/>
      <c r="BK107" s="145"/>
      <c r="BL107" s="146"/>
      <c r="BM107" s="124"/>
      <c r="BN107" s="143"/>
      <c r="BO107" s="124"/>
      <c r="BP107" s="143"/>
      <c r="BQ107" s="124"/>
      <c r="BR107" s="36"/>
      <c r="BU107" s="92"/>
      <c r="BV107" s="92"/>
      <c r="BW107" s="92"/>
      <c r="BX107" s="92"/>
      <c r="BY107" s="92"/>
      <c r="BZ107" s="92"/>
      <c r="CA107" s="92"/>
      <c r="CB107" s="92"/>
      <c r="CC107" s="92"/>
      <c r="CG107" s="92"/>
      <c r="CH107" s="92"/>
      <c r="CI107" s="92"/>
      <c r="CJ107" s="92"/>
      <c r="CK107" s="92"/>
      <c r="CL107" s="92"/>
      <c r="CP107" s="32"/>
      <c r="CQ107" s="32"/>
      <c r="CR107" s="32"/>
      <c r="CS107" s="74"/>
      <c r="CT107" s="169"/>
      <c r="CU107" s="252"/>
      <c r="CV107" s="149"/>
      <c r="CW107" s="252"/>
      <c r="CX107" s="276"/>
      <c r="CY107" s="223">
        <f t="shared" si="39"/>
        <v>0</v>
      </c>
      <c r="CZ107" s="40"/>
      <c r="DA107" s="151"/>
      <c r="DB107" s="149"/>
      <c r="DC107" s="149"/>
      <c r="DD107" s="149"/>
      <c r="DE107" s="149"/>
      <c r="DF107" s="149"/>
      <c r="DG107" s="134"/>
      <c r="DH107" s="40"/>
      <c r="DI107" s="40"/>
      <c r="DJ107" s="40"/>
      <c r="DK107" s="40"/>
      <c r="DL107" s="40"/>
      <c r="DM107" s="74"/>
      <c r="DN107" s="152"/>
      <c r="DO107" s="152"/>
      <c r="DP107" s="152"/>
      <c r="DQ107" s="152"/>
      <c r="DR107" s="152"/>
      <c r="DS107" s="134"/>
      <c r="DT107" s="281" t="str">
        <f t="shared" si="38"/>
        <v/>
      </c>
      <c r="DU107" s="281" t="str">
        <f t="shared" si="51"/>
        <v/>
      </c>
      <c r="DW107" s="32"/>
      <c r="DX107" s="32"/>
      <c r="DZ107" s="29"/>
      <c r="EA107" s="139"/>
      <c r="EB107" s="139"/>
      <c r="EC107" s="139"/>
      <c r="ED107" s="139"/>
      <c r="EE107" s="139"/>
      <c r="EF107" s="36"/>
      <c r="EH107" s="29"/>
      <c r="EI107" s="143"/>
      <c r="EJ107" s="143"/>
      <c r="EK107" s="143"/>
      <c r="EL107" s="143"/>
      <c r="EM107" s="143"/>
      <c r="EN107" s="144"/>
      <c r="EO107" s="145"/>
      <c r="EP107" s="146"/>
      <c r="EQ107" s="163"/>
      <c r="ER107" s="144"/>
      <c r="ES107" s="145"/>
      <c r="ET107" s="146"/>
      <c r="EU107" s="253"/>
      <c r="EV107" s="36"/>
    </row>
    <row r="108" spans="1:152" s="92" customFormat="1" x14ac:dyDescent="0.35">
      <c r="A108" s="118"/>
      <c r="B108" s="46"/>
      <c r="C108" s="243" t="str">
        <f>IF(E108="","",C106+1)</f>
        <v/>
      </c>
      <c r="D108" s="46"/>
      <c r="E108" s="4"/>
      <c r="F108" s="119"/>
      <c r="H108" s="120"/>
      <c r="I108" s="15"/>
      <c r="J108" s="121"/>
      <c r="K108" s="15"/>
      <c r="L108" s="121"/>
      <c r="M108" s="15"/>
      <c r="N108" s="121"/>
      <c r="O108" s="209">
        <f t="shared" si="5"/>
        <v>0</v>
      </c>
      <c r="P108" s="122"/>
      <c r="Q108" s="40"/>
      <c r="R108" s="123"/>
      <c r="S108" s="15"/>
      <c r="T108" s="121"/>
      <c r="U108" s="15"/>
      <c r="V108" s="121"/>
      <c r="W108" s="15"/>
      <c r="X108" s="122"/>
      <c r="Y108" s="40"/>
      <c r="Z108" s="123"/>
      <c r="AA108" s="15"/>
      <c r="AB108" s="121"/>
      <c r="AC108" s="15"/>
      <c r="AD108" s="121"/>
      <c r="AE108" s="15"/>
      <c r="AF108" s="122"/>
      <c r="AG108" s="40"/>
      <c r="AH108" s="123"/>
      <c r="AI108" s="209">
        <f t="shared" si="6"/>
        <v>0</v>
      </c>
      <c r="AJ108" s="121"/>
      <c r="AK108" s="209">
        <f t="shared" si="7"/>
        <v>0</v>
      </c>
      <c r="AL108" s="121"/>
      <c r="AM108" s="209">
        <f>M108-W108+AE108</f>
        <v>0</v>
      </c>
      <c r="AN108" s="122"/>
      <c r="AO108" s="40"/>
      <c r="AP108" s="123"/>
      <c r="AQ108" s="15"/>
      <c r="AR108" s="122"/>
      <c r="AS108" s="40"/>
      <c r="AT108" s="123"/>
      <c r="AU108" s="209">
        <f t="shared" si="40"/>
        <v>0</v>
      </c>
      <c r="AV108" s="121"/>
      <c r="AW108" s="209">
        <f t="shared" si="48"/>
        <v>0</v>
      </c>
      <c r="AX108" s="121"/>
      <c r="AY108" s="209">
        <f t="shared" si="9"/>
        <v>0</v>
      </c>
      <c r="AZ108" s="121"/>
      <c r="BA108" s="209">
        <f>(SUM(AI108,AK108,AM108)-AQ108)</f>
        <v>0</v>
      </c>
      <c r="BB108" s="119"/>
      <c r="BD108" s="120"/>
      <c r="BE108" s="13">
        <v>0</v>
      </c>
      <c r="BF108" s="124"/>
      <c r="BG108" s="13">
        <v>0</v>
      </c>
      <c r="BH108" s="124"/>
      <c r="BI108" s="13">
        <v>0</v>
      </c>
      <c r="BJ108" s="125"/>
      <c r="BK108" s="126"/>
      <c r="BL108" s="127"/>
      <c r="BM108" s="210">
        <f>$BE108*$I108</f>
        <v>0</v>
      </c>
      <c r="BN108" s="124"/>
      <c r="BO108" s="210">
        <f>$BG108*$K108</f>
        <v>0</v>
      </c>
      <c r="BP108" s="124"/>
      <c r="BQ108" s="210">
        <f>$BI108*$M108</f>
        <v>0</v>
      </c>
      <c r="BR108" s="119"/>
      <c r="BU108" s="18"/>
      <c r="BV108" s="18"/>
      <c r="BW108" s="18"/>
      <c r="BX108" s="18"/>
      <c r="BY108" s="18"/>
      <c r="BZ108" s="18"/>
      <c r="CA108" s="18"/>
      <c r="CB108" s="18"/>
      <c r="CC108" s="18"/>
      <c r="CG108" s="18"/>
      <c r="CH108" s="18"/>
      <c r="CI108" s="18"/>
      <c r="CJ108" s="18"/>
      <c r="CK108" s="18"/>
      <c r="CL108" s="18"/>
      <c r="CP108" s="46"/>
      <c r="CQ108" s="46"/>
      <c r="CR108" s="46"/>
      <c r="CS108" s="130"/>
      <c r="CT108" s="209">
        <f t="shared" si="52"/>
        <v>0</v>
      </c>
      <c r="CU108" s="280">
        <f t="shared" si="52"/>
        <v>0</v>
      </c>
      <c r="CV108" s="209">
        <f t="shared" si="53"/>
        <v>0</v>
      </c>
      <c r="CW108" s="280">
        <f t="shared" si="53"/>
        <v>0</v>
      </c>
      <c r="CX108" s="209">
        <f t="shared" si="54"/>
        <v>0</v>
      </c>
      <c r="CY108" s="223">
        <f t="shared" si="39"/>
        <v>0</v>
      </c>
      <c r="CZ108" s="40"/>
      <c r="DA108" s="133"/>
      <c r="DB108" s="209">
        <f t="shared" si="41"/>
        <v>0</v>
      </c>
      <c r="DC108" s="131"/>
      <c r="DD108" s="209">
        <f t="shared" si="42"/>
        <v>0</v>
      </c>
      <c r="DE108" s="131"/>
      <c r="DF108" s="209">
        <f t="shared" si="43"/>
        <v>0</v>
      </c>
      <c r="DG108" s="134"/>
      <c r="DH108" s="216" t="str">
        <f t="shared" si="37"/>
        <v/>
      </c>
      <c r="DI108" s="216" t="e">
        <f t="shared" si="49"/>
        <v>#VALUE!</v>
      </c>
      <c r="DJ108" s="216">
        <f t="shared" si="50"/>
        <v>0</v>
      </c>
      <c r="DK108" s="40"/>
      <c r="DL108" s="40"/>
      <c r="DM108" s="130"/>
      <c r="DN108" s="217">
        <f t="shared" si="44"/>
        <v>0</v>
      </c>
      <c r="DO108" s="135"/>
      <c r="DP108" s="217">
        <f t="shared" si="45"/>
        <v>0</v>
      </c>
      <c r="DQ108" s="135"/>
      <c r="DR108" s="217">
        <f t="shared" si="46"/>
        <v>0</v>
      </c>
      <c r="DS108" s="134"/>
      <c r="DT108" s="281" t="str">
        <f t="shared" si="38"/>
        <v/>
      </c>
      <c r="DU108" s="281" t="str">
        <f t="shared" si="51"/>
        <v/>
      </c>
      <c r="DW108" s="46"/>
      <c r="DX108" s="46"/>
      <c r="DZ108" s="120"/>
      <c r="EA108" s="5"/>
      <c r="EB108" s="121"/>
      <c r="EC108" s="5"/>
      <c r="ED108" s="121"/>
      <c r="EE108" s="5"/>
      <c r="EF108" s="119"/>
      <c r="EH108" s="120"/>
      <c r="EI108" s="17">
        <v>0</v>
      </c>
      <c r="EJ108" s="137"/>
      <c r="EK108" s="17">
        <v>0</v>
      </c>
      <c r="EL108" s="137"/>
      <c r="EM108" s="17">
        <v>0</v>
      </c>
      <c r="EN108" s="125"/>
      <c r="EO108" s="126"/>
      <c r="EP108" s="127"/>
      <c r="EQ108" s="219">
        <f t="shared" si="47"/>
        <v>0</v>
      </c>
      <c r="ER108" s="125"/>
      <c r="ES108" s="126"/>
      <c r="ET108" s="127"/>
      <c r="EU108" s="220">
        <f>SUM($DN108:DR108)-SUM($BM108:$BQ108)+EQ108</f>
        <v>0</v>
      </c>
      <c r="EV108" s="119"/>
    </row>
    <row r="109" spans="1:152" ht="5.15" customHeight="1" x14ac:dyDescent="0.35">
      <c r="A109" s="115"/>
      <c r="B109" s="32"/>
      <c r="C109" s="46"/>
      <c r="D109" s="32"/>
      <c r="E109" s="32"/>
      <c r="F109" s="36"/>
      <c r="H109" s="29"/>
      <c r="I109" s="139"/>
      <c r="J109" s="139"/>
      <c r="K109" s="139"/>
      <c r="L109" s="139"/>
      <c r="M109" s="139"/>
      <c r="N109" s="139"/>
      <c r="O109" s="121"/>
      <c r="P109" s="140"/>
      <c r="Q109" s="141"/>
      <c r="R109" s="142"/>
      <c r="S109" s="139"/>
      <c r="T109" s="139"/>
      <c r="U109" s="139"/>
      <c r="V109" s="139"/>
      <c r="W109" s="139"/>
      <c r="X109" s="140"/>
      <c r="Y109" s="141"/>
      <c r="Z109" s="142"/>
      <c r="AA109" s="139"/>
      <c r="AB109" s="139"/>
      <c r="AC109" s="139"/>
      <c r="AD109" s="139"/>
      <c r="AE109" s="139"/>
      <c r="AF109" s="140"/>
      <c r="AG109" s="141"/>
      <c r="AH109" s="142"/>
      <c r="AI109" s="121"/>
      <c r="AJ109" s="139"/>
      <c r="AK109" s="121"/>
      <c r="AL109" s="139"/>
      <c r="AM109" s="121"/>
      <c r="AN109" s="140"/>
      <c r="AO109" s="141"/>
      <c r="AP109" s="142"/>
      <c r="AQ109" s="139"/>
      <c r="AR109" s="140"/>
      <c r="AS109" s="141"/>
      <c r="AT109" s="142"/>
      <c r="AU109" s="121"/>
      <c r="AV109" s="139"/>
      <c r="AW109" s="121"/>
      <c r="AX109" s="139"/>
      <c r="AY109" s="121"/>
      <c r="AZ109" s="139"/>
      <c r="BA109" s="121"/>
      <c r="BB109" s="36"/>
      <c r="BD109" s="29"/>
      <c r="BE109" s="143"/>
      <c r="BF109" s="143"/>
      <c r="BG109" s="143"/>
      <c r="BH109" s="143"/>
      <c r="BI109" s="143"/>
      <c r="BJ109" s="144"/>
      <c r="BK109" s="145"/>
      <c r="BL109" s="146"/>
      <c r="BM109" s="124"/>
      <c r="BN109" s="143"/>
      <c r="BO109" s="124"/>
      <c r="BP109" s="143"/>
      <c r="BQ109" s="124"/>
      <c r="BR109" s="36"/>
      <c r="BU109" s="92"/>
      <c r="BV109" s="92"/>
      <c r="BW109" s="92"/>
      <c r="BX109" s="92"/>
      <c r="BY109" s="92"/>
      <c r="BZ109" s="92"/>
      <c r="CA109" s="92"/>
      <c r="CB109" s="92"/>
      <c r="CC109" s="92"/>
      <c r="CG109" s="92"/>
      <c r="CH109" s="92"/>
      <c r="CI109" s="92"/>
      <c r="CJ109" s="92"/>
      <c r="CK109" s="92"/>
      <c r="CL109" s="92"/>
      <c r="CP109" s="32"/>
      <c r="CQ109" s="32"/>
      <c r="CR109" s="32"/>
      <c r="CS109" s="74"/>
      <c r="CT109" s="169"/>
      <c r="CU109" s="252"/>
      <c r="CV109" s="149"/>
      <c r="CW109" s="252"/>
      <c r="CX109" s="276"/>
      <c r="CY109" s="223">
        <f t="shared" si="39"/>
        <v>0</v>
      </c>
      <c r="CZ109" s="40"/>
      <c r="DA109" s="151"/>
      <c r="DB109" s="149"/>
      <c r="DC109" s="149"/>
      <c r="DD109" s="149"/>
      <c r="DE109" s="149"/>
      <c r="DF109" s="149"/>
      <c r="DG109" s="134"/>
      <c r="DH109" s="40"/>
      <c r="DI109" s="40"/>
      <c r="DJ109" s="40"/>
      <c r="DK109" s="40"/>
      <c r="DL109" s="40"/>
      <c r="DM109" s="74"/>
      <c r="DN109" s="152"/>
      <c r="DO109" s="152"/>
      <c r="DP109" s="152"/>
      <c r="DQ109" s="152"/>
      <c r="DR109" s="152"/>
      <c r="DS109" s="134"/>
      <c r="DT109" s="281" t="str">
        <f t="shared" si="38"/>
        <v/>
      </c>
      <c r="DU109" s="281" t="str">
        <f t="shared" si="51"/>
        <v/>
      </c>
      <c r="DW109" s="32"/>
      <c r="DX109" s="32"/>
      <c r="DZ109" s="29"/>
      <c r="EA109" s="139"/>
      <c r="EB109" s="139"/>
      <c r="EC109" s="139"/>
      <c r="ED109" s="139"/>
      <c r="EE109" s="139"/>
      <c r="EF109" s="36"/>
      <c r="EH109" s="29"/>
      <c r="EI109" s="143"/>
      <c r="EJ109" s="143"/>
      <c r="EK109" s="143"/>
      <c r="EL109" s="143"/>
      <c r="EM109" s="143"/>
      <c r="EN109" s="144"/>
      <c r="EO109" s="145"/>
      <c r="EP109" s="146"/>
      <c r="EQ109" s="163"/>
      <c r="ER109" s="144"/>
      <c r="ES109" s="145"/>
      <c r="ET109" s="146"/>
      <c r="EU109" s="253"/>
      <c r="EV109" s="36"/>
    </row>
    <row r="110" spans="1:152" s="92" customFormat="1" x14ac:dyDescent="0.35">
      <c r="A110" s="118"/>
      <c r="B110" s="46"/>
      <c r="C110" s="243" t="str">
        <f>IF(E110="","",C108+1)</f>
        <v/>
      </c>
      <c r="D110" s="46"/>
      <c r="E110" s="4"/>
      <c r="F110" s="119"/>
      <c r="H110" s="120"/>
      <c r="I110" s="15"/>
      <c r="J110" s="121"/>
      <c r="K110" s="15"/>
      <c r="L110" s="121"/>
      <c r="M110" s="15"/>
      <c r="N110" s="121"/>
      <c r="O110" s="209">
        <f t="shared" si="5"/>
        <v>0</v>
      </c>
      <c r="P110" s="122"/>
      <c r="Q110" s="40"/>
      <c r="R110" s="123"/>
      <c r="S110" s="15"/>
      <c r="T110" s="121"/>
      <c r="U110" s="15"/>
      <c r="V110" s="121"/>
      <c r="W110" s="15"/>
      <c r="X110" s="122"/>
      <c r="Y110" s="40"/>
      <c r="Z110" s="123"/>
      <c r="AA110" s="15"/>
      <c r="AB110" s="121"/>
      <c r="AC110" s="15"/>
      <c r="AD110" s="121"/>
      <c r="AE110" s="15"/>
      <c r="AF110" s="122"/>
      <c r="AG110" s="40"/>
      <c r="AH110" s="123"/>
      <c r="AI110" s="209">
        <f t="shared" si="6"/>
        <v>0</v>
      </c>
      <c r="AJ110" s="121"/>
      <c r="AK110" s="209">
        <f t="shared" si="7"/>
        <v>0</v>
      </c>
      <c r="AL110" s="121"/>
      <c r="AM110" s="209">
        <f>M110-W110+AE110</f>
        <v>0</v>
      </c>
      <c r="AN110" s="122"/>
      <c r="AO110" s="40"/>
      <c r="AP110" s="123"/>
      <c r="AQ110" s="15"/>
      <c r="AR110" s="122"/>
      <c r="AS110" s="40"/>
      <c r="AT110" s="123"/>
      <c r="AU110" s="209">
        <f t="shared" si="40"/>
        <v>0</v>
      </c>
      <c r="AV110" s="121"/>
      <c r="AW110" s="209">
        <f t="shared" si="48"/>
        <v>0</v>
      </c>
      <c r="AX110" s="121"/>
      <c r="AY110" s="209">
        <f t="shared" si="9"/>
        <v>0</v>
      </c>
      <c r="AZ110" s="121"/>
      <c r="BA110" s="209">
        <f>(SUM(AI110,AK110,AM110)-AQ110)</f>
        <v>0</v>
      </c>
      <c r="BB110" s="119"/>
      <c r="BD110" s="120"/>
      <c r="BE110" s="13">
        <v>0</v>
      </c>
      <c r="BF110" s="124"/>
      <c r="BG110" s="13">
        <v>0</v>
      </c>
      <c r="BH110" s="124"/>
      <c r="BI110" s="13">
        <v>0</v>
      </c>
      <c r="BJ110" s="125"/>
      <c r="BK110" s="126"/>
      <c r="BL110" s="127"/>
      <c r="BM110" s="210">
        <f>$BE110*$I110</f>
        <v>0</v>
      </c>
      <c r="BN110" s="124"/>
      <c r="BO110" s="210">
        <f>$BG110*$K110</f>
        <v>0</v>
      </c>
      <c r="BP110" s="124"/>
      <c r="BQ110" s="210">
        <f>$BI110*$M110</f>
        <v>0</v>
      </c>
      <c r="BR110" s="119"/>
      <c r="BU110" s="18"/>
      <c r="BV110" s="18"/>
      <c r="BW110" s="18"/>
      <c r="BX110" s="18"/>
      <c r="BY110" s="18"/>
      <c r="BZ110" s="18"/>
      <c r="CA110" s="18"/>
      <c r="CB110" s="18"/>
      <c r="CC110" s="18"/>
      <c r="CG110" s="18"/>
      <c r="CH110" s="18"/>
      <c r="CI110" s="18"/>
      <c r="CJ110" s="18"/>
      <c r="CK110" s="18"/>
      <c r="CL110" s="18"/>
      <c r="CP110" s="46"/>
      <c r="CQ110" s="46"/>
      <c r="CR110" s="46"/>
      <c r="CS110" s="130"/>
      <c r="CT110" s="209">
        <f t="shared" si="52"/>
        <v>0</v>
      </c>
      <c r="CU110" s="280">
        <f t="shared" si="52"/>
        <v>0</v>
      </c>
      <c r="CV110" s="209">
        <f t="shared" si="53"/>
        <v>0</v>
      </c>
      <c r="CW110" s="280">
        <f t="shared" si="53"/>
        <v>0</v>
      </c>
      <c r="CX110" s="209">
        <f t="shared" si="54"/>
        <v>0</v>
      </c>
      <c r="CY110" s="223">
        <f t="shared" si="39"/>
        <v>0</v>
      </c>
      <c r="CZ110" s="40"/>
      <c r="DA110" s="133"/>
      <c r="DB110" s="209">
        <f t="shared" si="41"/>
        <v>0</v>
      </c>
      <c r="DC110" s="131"/>
      <c r="DD110" s="209">
        <f t="shared" si="42"/>
        <v>0</v>
      </c>
      <c r="DE110" s="131"/>
      <c r="DF110" s="209">
        <f t="shared" si="43"/>
        <v>0</v>
      </c>
      <c r="DG110" s="134"/>
      <c r="DH110" s="216" t="str">
        <f t="shared" si="37"/>
        <v/>
      </c>
      <c r="DI110" s="216" t="e">
        <f t="shared" si="49"/>
        <v>#VALUE!</v>
      </c>
      <c r="DJ110" s="216">
        <f t="shared" si="50"/>
        <v>0</v>
      </c>
      <c r="DK110" s="40"/>
      <c r="DL110" s="40"/>
      <c r="DM110" s="130"/>
      <c r="DN110" s="217">
        <f t="shared" si="44"/>
        <v>0</v>
      </c>
      <c r="DO110" s="135"/>
      <c r="DP110" s="217">
        <f t="shared" si="45"/>
        <v>0</v>
      </c>
      <c r="DQ110" s="135"/>
      <c r="DR110" s="217">
        <f t="shared" si="46"/>
        <v>0</v>
      </c>
      <c r="DS110" s="134"/>
      <c r="DT110" s="281" t="str">
        <f t="shared" si="38"/>
        <v/>
      </c>
      <c r="DU110" s="281" t="str">
        <f t="shared" si="51"/>
        <v/>
      </c>
      <c r="DW110" s="46"/>
      <c r="DX110" s="46"/>
      <c r="DZ110" s="120"/>
      <c r="EA110" s="5"/>
      <c r="EB110" s="121"/>
      <c r="EC110" s="5"/>
      <c r="ED110" s="121"/>
      <c r="EE110" s="5"/>
      <c r="EF110" s="119"/>
      <c r="EH110" s="120"/>
      <c r="EI110" s="17">
        <v>0</v>
      </c>
      <c r="EJ110" s="137"/>
      <c r="EK110" s="17">
        <v>0</v>
      </c>
      <c r="EL110" s="137"/>
      <c r="EM110" s="17">
        <v>0</v>
      </c>
      <c r="EN110" s="125"/>
      <c r="EO110" s="126"/>
      <c r="EP110" s="127"/>
      <c r="EQ110" s="219">
        <f t="shared" si="47"/>
        <v>0</v>
      </c>
      <c r="ER110" s="125"/>
      <c r="ES110" s="126"/>
      <c r="ET110" s="127"/>
      <c r="EU110" s="220">
        <f>SUM($DN110:DR110)-SUM($BM110:$BQ110)+EQ110</f>
        <v>0</v>
      </c>
      <c r="EV110" s="119"/>
    </row>
    <row r="111" spans="1:152" ht="5.15" customHeight="1" x14ac:dyDescent="0.35">
      <c r="A111" s="115"/>
      <c r="B111" s="32"/>
      <c r="C111" s="46"/>
      <c r="D111" s="32"/>
      <c r="E111" s="32"/>
      <c r="F111" s="36"/>
      <c r="H111" s="29"/>
      <c r="I111" s="139"/>
      <c r="J111" s="139"/>
      <c r="K111" s="139"/>
      <c r="L111" s="139"/>
      <c r="M111" s="139"/>
      <c r="N111" s="139"/>
      <c r="O111" s="121"/>
      <c r="P111" s="140"/>
      <c r="Q111" s="141"/>
      <c r="R111" s="142"/>
      <c r="S111" s="139"/>
      <c r="T111" s="139"/>
      <c r="U111" s="139"/>
      <c r="V111" s="139"/>
      <c r="W111" s="139"/>
      <c r="X111" s="140"/>
      <c r="Y111" s="141"/>
      <c r="Z111" s="142"/>
      <c r="AA111" s="139"/>
      <c r="AB111" s="139"/>
      <c r="AC111" s="139"/>
      <c r="AD111" s="139"/>
      <c r="AE111" s="139"/>
      <c r="AF111" s="140"/>
      <c r="AG111" s="141"/>
      <c r="AH111" s="142"/>
      <c r="AI111" s="121"/>
      <c r="AJ111" s="139"/>
      <c r="AK111" s="121"/>
      <c r="AL111" s="139"/>
      <c r="AM111" s="121"/>
      <c r="AN111" s="140"/>
      <c r="AO111" s="141"/>
      <c r="AP111" s="142"/>
      <c r="AQ111" s="139"/>
      <c r="AR111" s="140"/>
      <c r="AS111" s="141"/>
      <c r="AT111" s="142"/>
      <c r="AU111" s="121"/>
      <c r="AV111" s="139"/>
      <c r="AW111" s="121"/>
      <c r="AX111" s="139"/>
      <c r="AY111" s="121"/>
      <c r="AZ111" s="139"/>
      <c r="BA111" s="121"/>
      <c r="BB111" s="36"/>
      <c r="BD111" s="29"/>
      <c r="BE111" s="143"/>
      <c r="BF111" s="143"/>
      <c r="BG111" s="143"/>
      <c r="BH111" s="143"/>
      <c r="BI111" s="143"/>
      <c r="BJ111" s="144"/>
      <c r="BK111" s="145"/>
      <c r="BL111" s="146"/>
      <c r="BM111" s="124"/>
      <c r="BN111" s="143"/>
      <c r="BO111" s="124"/>
      <c r="BP111" s="143"/>
      <c r="BQ111" s="124"/>
      <c r="BR111" s="36"/>
      <c r="BU111" s="92"/>
      <c r="BV111" s="92"/>
      <c r="BW111" s="92"/>
      <c r="BX111" s="92"/>
      <c r="BY111" s="92"/>
      <c r="BZ111" s="92"/>
      <c r="CA111" s="92"/>
      <c r="CB111" s="92"/>
      <c r="CC111" s="92"/>
      <c r="CG111" s="92"/>
      <c r="CH111" s="92"/>
      <c r="CI111" s="92"/>
      <c r="CJ111" s="92"/>
      <c r="CK111" s="92"/>
      <c r="CL111" s="92"/>
      <c r="CP111" s="32"/>
      <c r="CQ111" s="32"/>
      <c r="CR111" s="32"/>
      <c r="CS111" s="74"/>
      <c r="CT111" s="169"/>
      <c r="CU111" s="252"/>
      <c r="CV111" s="149"/>
      <c r="CW111" s="252"/>
      <c r="CX111" s="276"/>
      <c r="CY111" s="223">
        <f t="shared" si="39"/>
        <v>0</v>
      </c>
      <c r="CZ111" s="40"/>
      <c r="DA111" s="151"/>
      <c r="DB111" s="149"/>
      <c r="DC111" s="149"/>
      <c r="DD111" s="149"/>
      <c r="DE111" s="149"/>
      <c r="DF111" s="149"/>
      <c r="DG111" s="134"/>
      <c r="DH111" s="40"/>
      <c r="DI111" s="40"/>
      <c r="DJ111" s="40"/>
      <c r="DK111" s="40"/>
      <c r="DL111" s="40"/>
      <c r="DM111" s="74"/>
      <c r="DN111" s="152"/>
      <c r="DO111" s="152"/>
      <c r="DP111" s="152"/>
      <c r="DQ111" s="152"/>
      <c r="DR111" s="152"/>
      <c r="DS111" s="134"/>
      <c r="DT111" s="281" t="str">
        <f t="shared" si="38"/>
        <v/>
      </c>
      <c r="DU111" s="281" t="str">
        <f t="shared" si="51"/>
        <v/>
      </c>
      <c r="DW111" s="32"/>
      <c r="DX111" s="32"/>
      <c r="DZ111" s="29"/>
      <c r="EA111" s="139"/>
      <c r="EB111" s="139"/>
      <c r="EC111" s="139"/>
      <c r="ED111" s="139"/>
      <c r="EE111" s="139"/>
      <c r="EF111" s="36"/>
      <c r="EH111" s="29"/>
      <c r="EI111" s="143"/>
      <c r="EJ111" s="143"/>
      <c r="EK111" s="143"/>
      <c r="EL111" s="143"/>
      <c r="EM111" s="143"/>
      <c r="EN111" s="144"/>
      <c r="EO111" s="145"/>
      <c r="EP111" s="146"/>
      <c r="EQ111" s="163"/>
      <c r="ER111" s="144"/>
      <c r="ES111" s="145"/>
      <c r="ET111" s="146"/>
      <c r="EU111" s="253"/>
      <c r="EV111" s="36"/>
    </row>
    <row r="112" spans="1:152" s="92" customFormat="1" x14ac:dyDescent="0.35">
      <c r="A112" s="118"/>
      <c r="B112" s="46"/>
      <c r="C112" s="243" t="str">
        <f>IF(E112="","",C110+1)</f>
        <v/>
      </c>
      <c r="D112" s="46"/>
      <c r="E112" s="4"/>
      <c r="F112" s="119"/>
      <c r="H112" s="120"/>
      <c r="I112" s="15"/>
      <c r="J112" s="121"/>
      <c r="K112" s="15"/>
      <c r="L112" s="121"/>
      <c r="M112" s="15"/>
      <c r="N112" s="121"/>
      <c r="O112" s="209">
        <f t="shared" si="5"/>
        <v>0</v>
      </c>
      <c r="P112" s="122"/>
      <c r="Q112" s="40"/>
      <c r="R112" s="123"/>
      <c r="S112" s="15"/>
      <c r="T112" s="121"/>
      <c r="U112" s="15"/>
      <c r="V112" s="121"/>
      <c r="W112" s="15"/>
      <c r="X112" s="122"/>
      <c r="Y112" s="40"/>
      <c r="Z112" s="123"/>
      <c r="AA112" s="15"/>
      <c r="AB112" s="121"/>
      <c r="AC112" s="15"/>
      <c r="AD112" s="121"/>
      <c r="AE112" s="15"/>
      <c r="AF112" s="122"/>
      <c r="AG112" s="40"/>
      <c r="AH112" s="123"/>
      <c r="AI112" s="209">
        <f t="shared" si="6"/>
        <v>0</v>
      </c>
      <c r="AJ112" s="121"/>
      <c r="AK112" s="209">
        <f t="shared" si="7"/>
        <v>0</v>
      </c>
      <c r="AL112" s="121"/>
      <c r="AM112" s="209">
        <f>M112-W112+AE112</f>
        <v>0</v>
      </c>
      <c r="AN112" s="122"/>
      <c r="AO112" s="40"/>
      <c r="AP112" s="123"/>
      <c r="AQ112" s="15"/>
      <c r="AR112" s="122"/>
      <c r="AS112" s="40"/>
      <c r="AT112" s="123"/>
      <c r="AU112" s="209">
        <f t="shared" si="40"/>
        <v>0</v>
      </c>
      <c r="AV112" s="121"/>
      <c r="AW112" s="209">
        <f t="shared" si="48"/>
        <v>0</v>
      </c>
      <c r="AX112" s="121"/>
      <c r="AY112" s="209">
        <f t="shared" si="9"/>
        <v>0</v>
      </c>
      <c r="AZ112" s="121"/>
      <c r="BA112" s="209">
        <f>(SUM(AI112,AK112,AM112)-AQ112)</f>
        <v>0</v>
      </c>
      <c r="BB112" s="119"/>
      <c r="BD112" s="120"/>
      <c r="BE112" s="13">
        <v>0</v>
      </c>
      <c r="BF112" s="124"/>
      <c r="BG112" s="13">
        <v>0</v>
      </c>
      <c r="BH112" s="124"/>
      <c r="BI112" s="13">
        <v>0</v>
      </c>
      <c r="BJ112" s="125"/>
      <c r="BK112" s="126"/>
      <c r="BL112" s="127"/>
      <c r="BM112" s="210">
        <f>$BE112*$I112</f>
        <v>0</v>
      </c>
      <c r="BN112" s="124"/>
      <c r="BO112" s="210">
        <f>$BG112*$K112</f>
        <v>0</v>
      </c>
      <c r="BP112" s="124"/>
      <c r="BQ112" s="210">
        <f>$BI112*$M112</f>
        <v>0</v>
      </c>
      <c r="BR112" s="119"/>
      <c r="BU112" s="18"/>
      <c r="BV112" s="18"/>
      <c r="BW112" s="18"/>
      <c r="BX112" s="18"/>
      <c r="BY112" s="18"/>
      <c r="BZ112" s="18"/>
      <c r="CA112" s="18"/>
      <c r="CB112" s="18"/>
      <c r="CC112" s="18"/>
      <c r="CG112" s="18"/>
      <c r="CH112" s="18"/>
      <c r="CI112" s="18"/>
      <c r="CJ112" s="18"/>
      <c r="CK112" s="18"/>
      <c r="CL112" s="18"/>
      <c r="CP112" s="46"/>
      <c r="CQ112" s="46"/>
      <c r="CR112" s="46"/>
      <c r="CS112" s="130"/>
      <c r="CT112" s="209">
        <f t="shared" si="52"/>
        <v>0</v>
      </c>
      <c r="CU112" s="280">
        <f t="shared" si="52"/>
        <v>0</v>
      </c>
      <c r="CV112" s="209">
        <f t="shared" si="53"/>
        <v>0</v>
      </c>
      <c r="CW112" s="280">
        <f t="shared" si="53"/>
        <v>0</v>
      </c>
      <c r="CX112" s="209">
        <f t="shared" si="54"/>
        <v>0</v>
      </c>
      <c r="CY112" s="223">
        <f t="shared" si="39"/>
        <v>0</v>
      </c>
      <c r="CZ112" s="40"/>
      <c r="DA112" s="133"/>
      <c r="DB112" s="209">
        <f t="shared" si="41"/>
        <v>0</v>
      </c>
      <c r="DC112" s="131"/>
      <c r="DD112" s="209">
        <f t="shared" si="42"/>
        <v>0</v>
      </c>
      <c r="DE112" s="131"/>
      <c r="DF112" s="209">
        <f t="shared" si="43"/>
        <v>0</v>
      </c>
      <c r="DG112" s="134"/>
      <c r="DH112" s="216" t="str">
        <f t="shared" si="37"/>
        <v/>
      </c>
      <c r="DI112" s="216" t="e">
        <f t="shared" si="49"/>
        <v>#VALUE!</v>
      </c>
      <c r="DJ112" s="216">
        <f t="shared" si="50"/>
        <v>0</v>
      </c>
      <c r="DK112" s="40"/>
      <c r="DL112" s="40"/>
      <c r="DM112" s="130"/>
      <c r="DN112" s="217">
        <f t="shared" si="44"/>
        <v>0</v>
      </c>
      <c r="DO112" s="135"/>
      <c r="DP112" s="217">
        <f t="shared" si="45"/>
        <v>0</v>
      </c>
      <c r="DQ112" s="135"/>
      <c r="DR112" s="217">
        <f t="shared" si="46"/>
        <v>0</v>
      </c>
      <c r="DS112" s="134"/>
      <c r="DT112" s="281" t="str">
        <f t="shared" si="38"/>
        <v/>
      </c>
      <c r="DU112" s="281" t="str">
        <f t="shared" si="51"/>
        <v/>
      </c>
      <c r="DW112" s="46"/>
      <c r="DX112" s="46"/>
      <c r="DZ112" s="120"/>
      <c r="EA112" s="5"/>
      <c r="EB112" s="121"/>
      <c r="EC112" s="5"/>
      <c r="ED112" s="121"/>
      <c r="EE112" s="5"/>
      <c r="EF112" s="119"/>
      <c r="EH112" s="120"/>
      <c r="EI112" s="17">
        <v>0</v>
      </c>
      <c r="EJ112" s="137"/>
      <c r="EK112" s="17">
        <v>0</v>
      </c>
      <c r="EL112" s="137"/>
      <c r="EM112" s="17">
        <v>0</v>
      </c>
      <c r="EN112" s="125"/>
      <c r="EO112" s="126"/>
      <c r="EP112" s="127"/>
      <c r="EQ112" s="219">
        <f t="shared" si="47"/>
        <v>0</v>
      </c>
      <c r="ER112" s="125"/>
      <c r="ES112" s="126"/>
      <c r="ET112" s="127"/>
      <c r="EU112" s="220">
        <f>SUM($DN112:DR112)-SUM($BM112:$BQ112)+EQ112</f>
        <v>0</v>
      </c>
      <c r="EV112" s="119"/>
    </row>
    <row r="113" spans="1:152" ht="5.15" customHeight="1" x14ac:dyDescent="0.35">
      <c r="A113" s="115"/>
      <c r="B113" s="32"/>
      <c r="C113" s="46"/>
      <c r="D113" s="32"/>
      <c r="E113" s="32"/>
      <c r="F113" s="36"/>
      <c r="H113" s="29"/>
      <c r="I113" s="139"/>
      <c r="J113" s="139"/>
      <c r="K113" s="139"/>
      <c r="L113" s="139"/>
      <c r="M113" s="139"/>
      <c r="N113" s="139"/>
      <c r="O113" s="121"/>
      <c r="P113" s="140"/>
      <c r="Q113" s="141"/>
      <c r="R113" s="142"/>
      <c r="S113" s="139"/>
      <c r="T113" s="139"/>
      <c r="U113" s="139"/>
      <c r="V113" s="139"/>
      <c r="W113" s="139"/>
      <c r="X113" s="140"/>
      <c r="Y113" s="141"/>
      <c r="Z113" s="142"/>
      <c r="AA113" s="139"/>
      <c r="AB113" s="139"/>
      <c r="AC113" s="139"/>
      <c r="AD113" s="139"/>
      <c r="AE113" s="139"/>
      <c r="AF113" s="140"/>
      <c r="AG113" s="141"/>
      <c r="AH113" s="142"/>
      <c r="AI113" s="121"/>
      <c r="AJ113" s="139"/>
      <c r="AK113" s="121"/>
      <c r="AL113" s="139"/>
      <c r="AM113" s="121"/>
      <c r="AN113" s="140"/>
      <c r="AO113" s="141"/>
      <c r="AP113" s="142"/>
      <c r="AQ113" s="139"/>
      <c r="AR113" s="140"/>
      <c r="AS113" s="141"/>
      <c r="AT113" s="142"/>
      <c r="AU113" s="121"/>
      <c r="AV113" s="139"/>
      <c r="AW113" s="121"/>
      <c r="AX113" s="139"/>
      <c r="AY113" s="121"/>
      <c r="AZ113" s="139"/>
      <c r="BA113" s="121"/>
      <c r="BB113" s="36"/>
      <c r="BD113" s="29"/>
      <c r="BE113" s="143"/>
      <c r="BF113" s="143"/>
      <c r="BG113" s="143"/>
      <c r="BH113" s="143"/>
      <c r="BI113" s="143"/>
      <c r="BJ113" s="144"/>
      <c r="BK113" s="145"/>
      <c r="BL113" s="146"/>
      <c r="BM113" s="124"/>
      <c r="BN113" s="143"/>
      <c r="BO113" s="124"/>
      <c r="BP113" s="143"/>
      <c r="BQ113" s="124"/>
      <c r="BR113" s="36"/>
      <c r="BU113" s="92"/>
      <c r="BV113" s="92"/>
      <c r="BW113" s="92"/>
      <c r="BX113" s="92"/>
      <c r="BY113" s="92"/>
      <c r="BZ113" s="92"/>
      <c r="CA113" s="92"/>
      <c r="CB113" s="92"/>
      <c r="CC113" s="92"/>
      <c r="CD113" s="174"/>
      <c r="CG113" s="92"/>
      <c r="CH113" s="92"/>
      <c r="CI113" s="92"/>
      <c r="CJ113" s="92"/>
      <c r="CK113" s="92"/>
      <c r="CL113" s="92"/>
      <c r="CP113" s="32"/>
      <c r="CQ113" s="32"/>
      <c r="CR113" s="32"/>
      <c r="CS113" s="74"/>
      <c r="CT113" s="169"/>
      <c r="CU113" s="252"/>
      <c r="CV113" s="149"/>
      <c r="CW113" s="252"/>
      <c r="CX113" s="276"/>
      <c r="CY113" s="223">
        <f t="shared" si="39"/>
        <v>0</v>
      </c>
      <c r="CZ113" s="40"/>
      <c r="DA113" s="151"/>
      <c r="DB113" s="149"/>
      <c r="DC113" s="149"/>
      <c r="DD113" s="149"/>
      <c r="DE113" s="149"/>
      <c r="DF113" s="149"/>
      <c r="DG113" s="134"/>
      <c r="DH113" s="40"/>
      <c r="DI113" s="40"/>
      <c r="DJ113" s="40"/>
      <c r="DK113" s="40"/>
      <c r="DL113" s="40"/>
      <c r="DM113" s="74"/>
      <c r="DN113" s="152"/>
      <c r="DO113" s="152"/>
      <c r="DP113" s="152"/>
      <c r="DQ113" s="152"/>
      <c r="DR113" s="152"/>
      <c r="DS113" s="134"/>
      <c r="DT113" s="281" t="str">
        <f t="shared" si="38"/>
        <v/>
      </c>
      <c r="DU113" s="281" t="str">
        <f t="shared" si="51"/>
        <v/>
      </c>
      <c r="DW113" s="32"/>
      <c r="DX113" s="32"/>
      <c r="DZ113" s="29"/>
      <c r="EA113" s="139"/>
      <c r="EB113" s="139"/>
      <c r="EC113" s="139"/>
      <c r="ED113" s="139"/>
      <c r="EE113" s="139"/>
      <c r="EF113" s="36"/>
      <c r="EH113" s="29"/>
      <c r="EI113" s="143"/>
      <c r="EJ113" s="143"/>
      <c r="EK113" s="143"/>
      <c r="EL113" s="143"/>
      <c r="EM113" s="143"/>
      <c r="EN113" s="144"/>
      <c r="EO113" s="145"/>
      <c r="EP113" s="146"/>
      <c r="EQ113" s="163"/>
      <c r="ER113" s="144"/>
      <c r="ES113" s="145"/>
      <c r="ET113" s="146"/>
      <c r="EU113" s="253"/>
      <c r="EV113" s="36"/>
    </row>
    <row r="114" spans="1:152" s="92" customFormat="1" ht="15" customHeight="1" x14ac:dyDescent="0.35">
      <c r="A114" s="118"/>
      <c r="B114" s="46"/>
      <c r="C114" s="243" t="str">
        <f>IF(E114="","",C112+1)</f>
        <v/>
      </c>
      <c r="D114" s="46"/>
      <c r="E114" s="4"/>
      <c r="F114" s="119"/>
      <c r="H114" s="120"/>
      <c r="I114" s="15"/>
      <c r="J114" s="121"/>
      <c r="K114" s="15"/>
      <c r="L114" s="121"/>
      <c r="M114" s="15"/>
      <c r="N114" s="121"/>
      <c r="O114" s="209">
        <f t="shared" si="5"/>
        <v>0</v>
      </c>
      <c r="P114" s="122"/>
      <c r="Q114" s="40"/>
      <c r="R114" s="123"/>
      <c r="S114" s="15"/>
      <c r="T114" s="121"/>
      <c r="U114" s="15"/>
      <c r="V114" s="121"/>
      <c r="W114" s="15"/>
      <c r="X114" s="122"/>
      <c r="Y114" s="40"/>
      <c r="Z114" s="123"/>
      <c r="AA114" s="15"/>
      <c r="AB114" s="121"/>
      <c r="AC114" s="15"/>
      <c r="AD114" s="121"/>
      <c r="AE114" s="15"/>
      <c r="AF114" s="122"/>
      <c r="AG114" s="40"/>
      <c r="AH114" s="123"/>
      <c r="AI114" s="209">
        <f t="shared" si="6"/>
        <v>0</v>
      </c>
      <c r="AJ114" s="121"/>
      <c r="AK114" s="209">
        <f t="shared" si="7"/>
        <v>0</v>
      </c>
      <c r="AL114" s="121"/>
      <c r="AM114" s="209">
        <f>M114-W114+AE114</f>
        <v>0</v>
      </c>
      <c r="AN114" s="122"/>
      <c r="AO114" s="40"/>
      <c r="AP114" s="123"/>
      <c r="AQ114" s="15"/>
      <c r="AR114" s="122"/>
      <c r="AS114" s="40"/>
      <c r="AT114" s="123"/>
      <c r="AU114" s="209">
        <f t="shared" si="40"/>
        <v>0</v>
      </c>
      <c r="AV114" s="121"/>
      <c r="AW114" s="209">
        <f t="shared" si="48"/>
        <v>0</v>
      </c>
      <c r="AX114" s="121"/>
      <c r="AY114" s="209">
        <f t="shared" si="9"/>
        <v>0</v>
      </c>
      <c r="AZ114" s="121"/>
      <c r="BA114" s="209">
        <f>(SUM(AI114,AK114,AM114)-AQ114)</f>
        <v>0</v>
      </c>
      <c r="BB114" s="119"/>
      <c r="BD114" s="120"/>
      <c r="BE114" s="13">
        <v>0</v>
      </c>
      <c r="BF114" s="124"/>
      <c r="BG114" s="13">
        <v>0</v>
      </c>
      <c r="BH114" s="124"/>
      <c r="BI114" s="13">
        <v>0</v>
      </c>
      <c r="BJ114" s="125"/>
      <c r="BK114" s="126"/>
      <c r="BL114" s="127"/>
      <c r="BM114" s="210">
        <f>$BE114*$I114</f>
        <v>0</v>
      </c>
      <c r="BN114" s="124"/>
      <c r="BO114" s="210">
        <f>$BG114*$K114</f>
        <v>0</v>
      </c>
      <c r="BP114" s="124"/>
      <c r="BQ114" s="210">
        <f>$BI114*$M114</f>
        <v>0</v>
      </c>
      <c r="BR114" s="119"/>
      <c r="BU114" s="18"/>
      <c r="BV114" s="18"/>
      <c r="BW114" s="174"/>
      <c r="BX114" s="174"/>
      <c r="BY114" s="174"/>
      <c r="BZ114" s="174"/>
      <c r="CA114" s="174"/>
      <c r="CB114" s="174"/>
      <c r="CC114" s="174"/>
      <c r="CD114" s="174"/>
      <c r="CG114" s="18"/>
      <c r="CH114" s="18"/>
      <c r="CI114" s="18"/>
      <c r="CJ114" s="18"/>
      <c r="CK114" s="18"/>
      <c r="CL114" s="18"/>
      <c r="CP114" s="46"/>
      <c r="CQ114" s="46"/>
      <c r="CR114" s="46"/>
      <c r="CS114" s="130"/>
      <c r="CT114" s="209">
        <f t="shared" si="52"/>
        <v>0</v>
      </c>
      <c r="CU114" s="280">
        <f t="shared" si="52"/>
        <v>0</v>
      </c>
      <c r="CV114" s="209">
        <f t="shared" si="53"/>
        <v>0</v>
      </c>
      <c r="CW114" s="280">
        <f t="shared" si="53"/>
        <v>0</v>
      </c>
      <c r="CX114" s="209">
        <f t="shared" si="54"/>
        <v>0</v>
      </c>
      <c r="CY114" s="223">
        <f t="shared" si="39"/>
        <v>0</v>
      </c>
      <c r="CZ114" s="40"/>
      <c r="DA114" s="133"/>
      <c r="DB114" s="209">
        <f t="shared" si="41"/>
        <v>0</v>
      </c>
      <c r="DC114" s="131"/>
      <c r="DD114" s="209">
        <f t="shared" si="42"/>
        <v>0</v>
      </c>
      <c r="DE114" s="131"/>
      <c r="DF114" s="209">
        <f t="shared" si="43"/>
        <v>0</v>
      </c>
      <c r="DG114" s="134"/>
      <c r="DH114" s="216" t="str">
        <f t="shared" ref="DH114:DH144" si="55">IF(O114&gt;0, (DF114+DD114+DB114),"")</f>
        <v/>
      </c>
      <c r="DI114" s="216" t="e">
        <f t="shared" si="49"/>
        <v>#VALUE!</v>
      </c>
      <c r="DJ114" s="216">
        <f t="shared" si="50"/>
        <v>0</v>
      </c>
      <c r="DK114" s="40"/>
      <c r="DL114" s="40"/>
      <c r="DM114" s="130"/>
      <c r="DN114" s="217">
        <f t="shared" si="44"/>
        <v>0</v>
      </c>
      <c r="DO114" s="135"/>
      <c r="DP114" s="217">
        <f t="shared" si="45"/>
        <v>0</v>
      </c>
      <c r="DQ114" s="135"/>
      <c r="DR114" s="217">
        <f t="shared" si="46"/>
        <v>0</v>
      </c>
      <c r="DS114" s="134"/>
      <c r="DT114" s="281" t="str">
        <f t="shared" si="38"/>
        <v/>
      </c>
      <c r="DU114" s="281" t="str">
        <f t="shared" si="51"/>
        <v/>
      </c>
      <c r="DW114" s="46"/>
      <c r="DX114" s="46"/>
      <c r="DZ114" s="120"/>
      <c r="EA114" s="5"/>
      <c r="EB114" s="121"/>
      <c r="EC114" s="5"/>
      <c r="ED114" s="121"/>
      <c r="EE114" s="5"/>
      <c r="EF114" s="119"/>
      <c r="EH114" s="120"/>
      <c r="EI114" s="17">
        <v>0</v>
      </c>
      <c r="EJ114" s="137"/>
      <c r="EK114" s="17">
        <v>0</v>
      </c>
      <c r="EL114" s="137"/>
      <c r="EM114" s="17">
        <v>0</v>
      </c>
      <c r="EN114" s="125"/>
      <c r="EO114" s="126"/>
      <c r="EP114" s="127"/>
      <c r="EQ114" s="219">
        <f t="shared" si="47"/>
        <v>0</v>
      </c>
      <c r="ER114" s="125"/>
      <c r="ES114" s="126"/>
      <c r="ET114" s="127"/>
      <c r="EU114" s="220">
        <f>SUM($DN114:DR114)-SUM($BM114:$BQ114)+EQ114</f>
        <v>0</v>
      </c>
      <c r="EV114" s="119"/>
    </row>
    <row r="115" spans="1:152" ht="5.15" customHeight="1" x14ac:dyDescent="0.35">
      <c r="A115" s="115"/>
      <c r="B115" s="32"/>
      <c r="C115" s="46"/>
      <c r="D115" s="32"/>
      <c r="E115" s="32"/>
      <c r="F115" s="36"/>
      <c r="H115" s="29"/>
      <c r="I115" s="139"/>
      <c r="J115" s="139"/>
      <c r="K115" s="139"/>
      <c r="L115" s="139"/>
      <c r="M115" s="139"/>
      <c r="N115" s="139"/>
      <c r="O115" s="121"/>
      <c r="P115" s="140"/>
      <c r="Q115" s="141"/>
      <c r="R115" s="142"/>
      <c r="S115" s="139"/>
      <c r="T115" s="139"/>
      <c r="U115" s="139"/>
      <c r="V115" s="139"/>
      <c r="W115" s="139"/>
      <c r="X115" s="140"/>
      <c r="Y115" s="141"/>
      <c r="Z115" s="142"/>
      <c r="AA115" s="139"/>
      <c r="AB115" s="139"/>
      <c r="AC115" s="139"/>
      <c r="AD115" s="139"/>
      <c r="AE115" s="139"/>
      <c r="AF115" s="140"/>
      <c r="AG115" s="141"/>
      <c r="AH115" s="142"/>
      <c r="AI115" s="121"/>
      <c r="AJ115" s="139"/>
      <c r="AK115" s="121"/>
      <c r="AL115" s="139"/>
      <c r="AM115" s="121"/>
      <c r="AN115" s="140"/>
      <c r="AO115" s="141"/>
      <c r="AP115" s="142"/>
      <c r="AQ115" s="139"/>
      <c r="AR115" s="140"/>
      <c r="AS115" s="141"/>
      <c r="AT115" s="142"/>
      <c r="AU115" s="121"/>
      <c r="AV115" s="139"/>
      <c r="AW115" s="121"/>
      <c r="AX115" s="139"/>
      <c r="AY115" s="121"/>
      <c r="AZ115" s="139"/>
      <c r="BA115" s="121"/>
      <c r="BB115" s="36"/>
      <c r="BD115" s="29"/>
      <c r="BE115" s="143"/>
      <c r="BF115" s="143"/>
      <c r="BG115" s="143"/>
      <c r="BH115" s="143"/>
      <c r="BI115" s="143"/>
      <c r="BJ115" s="144"/>
      <c r="BK115" s="145"/>
      <c r="BL115" s="146"/>
      <c r="BM115" s="124"/>
      <c r="BN115" s="143"/>
      <c r="BO115" s="124"/>
      <c r="BP115" s="143"/>
      <c r="BQ115" s="124"/>
      <c r="BR115" s="36"/>
      <c r="BU115" s="175"/>
      <c r="BV115" s="175"/>
      <c r="BW115" s="174"/>
      <c r="BX115" s="174"/>
      <c r="BY115" s="174"/>
      <c r="BZ115" s="174"/>
      <c r="CA115" s="174"/>
      <c r="CB115" s="174"/>
      <c r="CC115" s="174"/>
      <c r="CD115" s="174"/>
      <c r="CG115" s="92"/>
      <c r="CH115" s="92"/>
      <c r="CI115" s="92"/>
      <c r="CJ115" s="92"/>
      <c r="CK115" s="92"/>
      <c r="CL115" s="92"/>
      <c r="CP115" s="32"/>
      <c r="CQ115" s="32"/>
      <c r="CR115" s="32"/>
      <c r="CS115" s="74"/>
      <c r="CT115" s="169"/>
      <c r="CU115" s="252"/>
      <c r="CV115" s="149"/>
      <c r="CW115" s="252"/>
      <c r="CX115" s="276"/>
      <c r="CY115" s="223">
        <f t="shared" si="39"/>
        <v>0</v>
      </c>
      <c r="CZ115" s="40"/>
      <c r="DA115" s="151"/>
      <c r="DB115" s="149"/>
      <c r="DC115" s="149"/>
      <c r="DD115" s="149"/>
      <c r="DE115" s="149"/>
      <c r="DF115" s="149"/>
      <c r="DG115" s="134"/>
      <c r="DH115" s="40"/>
      <c r="DI115" s="40"/>
      <c r="DJ115" s="40"/>
      <c r="DK115" s="40"/>
      <c r="DL115" s="40"/>
      <c r="DM115" s="74"/>
      <c r="DN115" s="152"/>
      <c r="DO115" s="152"/>
      <c r="DP115" s="152"/>
      <c r="DQ115" s="152"/>
      <c r="DR115" s="152"/>
      <c r="DS115" s="134"/>
      <c r="DT115" s="281" t="str">
        <f t="shared" si="38"/>
        <v/>
      </c>
      <c r="DU115" s="281" t="str">
        <f t="shared" si="51"/>
        <v/>
      </c>
      <c r="DW115" s="32"/>
      <c r="DX115" s="32"/>
      <c r="DZ115" s="29"/>
      <c r="EA115" s="139"/>
      <c r="EB115" s="139"/>
      <c r="EC115" s="139"/>
      <c r="ED115" s="139"/>
      <c r="EE115" s="139"/>
      <c r="EF115" s="36"/>
      <c r="EH115" s="29"/>
      <c r="EI115" s="143"/>
      <c r="EJ115" s="143"/>
      <c r="EK115" s="143"/>
      <c r="EL115" s="143"/>
      <c r="EM115" s="143"/>
      <c r="EN115" s="144"/>
      <c r="EO115" s="145"/>
      <c r="EP115" s="146"/>
      <c r="EQ115" s="163"/>
      <c r="ER115" s="144"/>
      <c r="ES115" s="145"/>
      <c r="ET115" s="146"/>
      <c r="EU115" s="253"/>
      <c r="EV115" s="36"/>
    </row>
    <row r="116" spans="1:152" s="92" customFormat="1" x14ac:dyDescent="0.35">
      <c r="A116" s="118"/>
      <c r="B116" s="46"/>
      <c r="C116" s="243" t="str">
        <f>IF(E116="","",C114+1)</f>
        <v/>
      </c>
      <c r="D116" s="46"/>
      <c r="E116" s="4"/>
      <c r="F116" s="119"/>
      <c r="H116" s="120"/>
      <c r="I116" s="15"/>
      <c r="J116" s="121"/>
      <c r="K116" s="15"/>
      <c r="L116" s="121"/>
      <c r="M116" s="15"/>
      <c r="N116" s="121"/>
      <c r="O116" s="209">
        <f t="shared" si="5"/>
        <v>0</v>
      </c>
      <c r="P116" s="122"/>
      <c r="Q116" s="40"/>
      <c r="R116" s="123"/>
      <c r="S116" s="15"/>
      <c r="T116" s="121"/>
      <c r="U116" s="15"/>
      <c r="V116" s="121"/>
      <c r="W116" s="15"/>
      <c r="X116" s="122"/>
      <c r="Y116" s="40"/>
      <c r="Z116" s="123"/>
      <c r="AA116" s="15"/>
      <c r="AB116" s="121"/>
      <c r="AC116" s="15"/>
      <c r="AD116" s="121"/>
      <c r="AE116" s="15"/>
      <c r="AF116" s="122"/>
      <c r="AG116" s="40"/>
      <c r="AH116" s="123"/>
      <c r="AI116" s="209">
        <f t="shared" si="6"/>
        <v>0</v>
      </c>
      <c r="AJ116" s="121"/>
      <c r="AK116" s="209">
        <f t="shared" si="7"/>
        <v>0</v>
      </c>
      <c r="AL116" s="121"/>
      <c r="AM116" s="209">
        <f>M116-W116+AE116</f>
        <v>0</v>
      </c>
      <c r="AN116" s="122"/>
      <c r="AO116" s="40"/>
      <c r="AP116" s="123"/>
      <c r="AQ116" s="15"/>
      <c r="AR116" s="122"/>
      <c r="AS116" s="40"/>
      <c r="AT116" s="123"/>
      <c r="AU116" s="209">
        <f t="shared" si="40"/>
        <v>0</v>
      </c>
      <c r="AV116" s="121"/>
      <c r="AW116" s="209">
        <f t="shared" si="48"/>
        <v>0</v>
      </c>
      <c r="AX116" s="121"/>
      <c r="AY116" s="209">
        <f t="shared" si="9"/>
        <v>0</v>
      </c>
      <c r="AZ116" s="121"/>
      <c r="BA116" s="209">
        <f>(SUM(AI116,AK116,AM116)-AQ116)</f>
        <v>0</v>
      </c>
      <c r="BB116" s="119"/>
      <c r="BD116" s="120"/>
      <c r="BE116" s="13">
        <v>0</v>
      </c>
      <c r="BF116" s="124"/>
      <c r="BG116" s="13">
        <v>0</v>
      </c>
      <c r="BH116" s="124"/>
      <c r="BI116" s="13">
        <v>0</v>
      </c>
      <c r="BJ116" s="125"/>
      <c r="BK116" s="126"/>
      <c r="BL116" s="127"/>
      <c r="BM116" s="210">
        <f>$BE116*$I116</f>
        <v>0</v>
      </c>
      <c r="BN116" s="124"/>
      <c r="BO116" s="210">
        <f>$BG116*$K116</f>
        <v>0</v>
      </c>
      <c r="BP116" s="124"/>
      <c r="BQ116" s="210">
        <f>$BI116*$M116</f>
        <v>0</v>
      </c>
      <c r="BR116" s="119"/>
      <c r="BU116" s="18"/>
      <c r="BV116" s="18"/>
      <c r="BW116" s="174"/>
      <c r="BX116" s="174"/>
      <c r="BY116" s="174"/>
      <c r="BZ116" s="174"/>
      <c r="CA116" s="174"/>
      <c r="CB116" s="174"/>
      <c r="CC116" s="174"/>
      <c r="CD116" s="174"/>
      <c r="CG116" s="18"/>
      <c r="CH116" s="18"/>
      <c r="CI116" s="18"/>
      <c r="CJ116" s="18"/>
      <c r="CK116" s="18"/>
      <c r="CL116" s="18"/>
      <c r="CP116" s="46"/>
      <c r="CQ116" s="46"/>
      <c r="CR116" s="46"/>
      <c r="CS116" s="130"/>
      <c r="CT116" s="209">
        <f t="shared" si="52"/>
        <v>0</v>
      </c>
      <c r="CU116" s="280">
        <f t="shared" si="52"/>
        <v>0</v>
      </c>
      <c r="CV116" s="209">
        <f t="shared" si="53"/>
        <v>0</v>
      </c>
      <c r="CW116" s="280">
        <f t="shared" si="53"/>
        <v>0</v>
      </c>
      <c r="CX116" s="209">
        <f t="shared" si="54"/>
        <v>0</v>
      </c>
      <c r="CY116" s="223">
        <f t="shared" si="39"/>
        <v>0</v>
      </c>
      <c r="CZ116" s="40"/>
      <c r="DA116" s="133"/>
      <c r="DB116" s="209">
        <f t="shared" si="41"/>
        <v>0</v>
      </c>
      <c r="DC116" s="131"/>
      <c r="DD116" s="209">
        <f t="shared" si="42"/>
        <v>0</v>
      </c>
      <c r="DE116" s="131"/>
      <c r="DF116" s="209">
        <f t="shared" si="43"/>
        <v>0</v>
      </c>
      <c r="DG116" s="134"/>
      <c r="DH116" s="216" t="str">
        <f t="shared" si="55"/>
        <v/>
      </c>
      <c r="DI116" s="216" t="e">
        <f t="shared" si="49"/>
        <v>#VALUE!</v>
      </c>
      <c r="DJ116" s="216">
        <f t="shared" si="50"/>
        <v>0</v>
      </c>
      <c r="DK116" s="40"/>
      <c r="DL116" s="40"/>
      <c r="DM116" s="130"/>
      <c r="DN116" s="217">
        <f t="shared" si="44"/>
        <v>0</v>
      </c>
      <c r="DO116" s="135"/>
      <c r="DP116" s="217">
        <f t="shared" si="45"/>
        <v>0</v>
      </c>
      <c r="DQ116" s="135"/>
      <c r="DR116" s="217">
        <f t="shared" si="46"/>
        <v>0</v>
      </c>
      <c r="DS116" s="134"/>
      <c r="DT116" s="281" t="str">
        <f t="shared" si="38"/>
        <v/>
      </c>
      <c r="DU116" s="281" t="str">
        <f t="shared" si="51"/>
        <v/>
      </c>
      <c r="DW116" s="46"/>
      <c r="DX116" s="46"/>
      <c r="DZ116" s="120"/>
      <c r="EA116" s="5"/>
      <c r="EB116" s="121"/>
      <c r="EC116" s="5"/>
      <c r="ED116" s="121"/>
      <c r="EE116" s="5"/>
      <c r="EF116" s="119"/>
      <c r="EH116" s="120"/>
      <c r="EI116" s="17">
        <v>0</v>
      </c>
      <c r="EJ116" s="137"/>
      <c r="EK116" s="17">
        <v>0</v>
      </c>
      <c r="EL116" s="137"/>
      <c r="EM116" s="17">
        <v>0</v>
      </c>
      <c r="EN116" s="125"/>
      <c r="EO116" s="126"/>
      <c r="EP116" s="127"/>
      <c r="EQ116" s="219">
        <f t="shared" si="47"/>
        <v>0</v>
      </c>
      <c r="ER116" s="125"/>
      <c r="ES116" s="126"/>
      <c r="ET116" s="127"/>
      <c r="EU116" s="220">
        <f>SUM($DN116:DR116)-SUM($BM116:$BQ116)+EQ116</f>
        <v>0</v>
      </c>
      <c r="EV116" s="119"/>
    </row>
    <row r="117" spans="1:152" ht="5.15" customHeight="1" x14ac:dyDescent="0.35">
      <c r="A117" s="115"/>
      <c r="B117" s="32"/>
      <c r="C117" s="46"/>
      <c r="D117" s="32"/>
      <c r="E117" s="32"/>
      <c r="F117" s="36"/>
      <c r="H117" s="29"/>
      <c r="I117" s="139"/>
      <c r="J117" s="139"/>
      <c r="K117" s="139"/>
      <c r="L117" s="139"/>
      <c r="M117" s="139"/>
      <c r="N117" s="139"/>
      <c r="O117" s="121"/>
      <c r="P117" s="140"/>
      <c r="Q117" s="141"/>
      <c r="R117" s="142"/>
      <c r="S117" s="139"/>
      <c r="T117" s="139"/>
      <c r="U117" s="139"/>
      <c r="V117" s="139"/>
      <c r="W117" s="139"/>
      <c r="X117" s="140"/>
      <c r="Y117" s="141"/>
      <c r="Z117" s="142"/>
      <c r="AA117" s="139"/>
      <c r="AB117" s="139"/>
      <c r="AC117" s="139"/>
      <c r="AD117" s="139"/>
      <c r="AE117" s="139"/>
      <c r="AF117" s="140"/>
      <c r="AG117" s="141"/>
      <c r="AH117" s="142"/>
      <c r="AI117" s="121"/>
      <c r="AJ117" s="139"/>
      <c r="AK117" s="121"/>
      <c r="AL117" s="139"/>
      <c r="AM117" s="121"/>
      <c r="AN117" s="140"/>
      <c r="AO117" s="141"/>
      <c r="AP117" s="142"/>
      <c r="AQ117" s="139"/>
      <c r="AR117" s="140"/>
      <c r="AS117" s="141"/>
      <c r="AT117" s="142"/>
      <c r="AU117" s="121"/>
      <c r="AV117" s="139"/>
      <c r="AW117" s="121"/>
      <c r="AX117" s="139"/>
      <c r="AY117" s="121"/>
      <c r="AZ117" s="139"/>
      <c r="BA117" s="121"/>
      <c r="BB117" s="36"/>
      <c r="BD117" s="29"/>
      <c r="BE117" s="143"/>
      <c r="BF117" s="143"/>
      <c r="BG117" s="143"/>
      <c r="BH117" s="143"/>
      <c r="BI117" s="143"/>
      <c r="BJ117" s="144"/>
      <c r="BK117" s="145"/>
      <c r="BL117" s="146"/>
      <c r="BM117" s="124"/>
      <c r="BN117" s="143"/>
      <c r="BO117" s="124"/>
      <c r="BP117" s="143"/>
      <c r="BQ117" s="124"/>
      <c r="BR117" s="36"/>
      <c r="BU117" s="175"/>
      <c r="BV117" s="175"/>
      <c r="BW117" s="174"/>
      <c r="BX117" s="174"/>
      <c r="BY117" s="174"/>
      <c r="BZ117" s="174"/>
      <c r="CA117" s="174"/>
      <c r="CB117" s="174"/>
      <c r="CC117" s="174"/>
      <c r="CD117" s="176"/>
      <c r="CG117" s="92"/>
      <c r="CH117" s="92"/>
      <c r="CI117" s="92"/>
      <c r="CJ117" s="92"/>
      <c r="CK117" s="92"/>
      <c r="CL117" s="92"/>
      <c r="CP117" s="32"/>
      <c r="CQ117" s="32"/>
      <c r="CR117" s="32"/>
      <c r="CS117" s="74"/>
      <c r="CT117" s="169"/>
      <c r="CU117" s="252"/>
      <c r="CV117" s="149"/>
      <c r="CW117" s="252"/>
      <c r="CX117" s="276"/>
      <c r="CY117" s="223">
        <f t="shared" si="39"/>
        <v>0</v>
      </c>
      <c r="CZ117" s="40"/>
      <c r="DA117" s="151"/>
      <c r="DB117" s="149"/>
      <c r="DC117" s="149"/>
      <c r="DD117" s="149"/>
      <c r="DE117" s="149"/>
      <c r="DF117" s="149"/>
      <c r="DG117" s="134"/>
      <c r="DH117" s="40"/>
      <c r="DI117" s="40"/>
      <c r="DJ117" s="40"/>
      <c r="DK117" s="40"/>
      <c r="DL117" s="40"/>
      <c r="DM117" s="74"/>
      <c r="DN117" s="152"/>
      <c r="DO117" s="152"/>
      <c r="DP117" s="152"/>
      <c r="DQ117" s="152"/>
      <c r="DR117" s="152"/>
      <c r="DS117" s="134"/>
      <c r="DT117" s="281" t="str">
        <f t="shared" si="38"/>
        <v/>
      </c>
      <c r="DU117" s="281" t="str">
        <f t="shared" si="51"/>
        <v/>
      </c>
      <c r="DW117" s="32"/>
      <c r="DX117" s="32"/>
      <c r="DZ117" s="29"/>
      <c r="EA117" s="139"/>
      <c r="EB117" s="139"/>
      <c r="EC117" s="139"/>
      <c r="ED117" s="139"/>
      <c r="EE117" s="139"/>
      <c r="EF117" s="36"/>
      <c r="EH117" s="29"/>
      <c r="EI117" s="143"/>
      <c r="EJ117" s="143"/>
      <c r="EK117" s="143"/>
      <c r="EL117" s="143"/>
      <c r="EM117" s="143"/>
      <c r="EN117" s="144"/>
      <c r="EO117" s="145"/>
      <c r="EP117" s="146"/>
      <c r="EQ117" s="163"/>
      <c r="ER117" s="144"/>
      <c r="ES117" s="145"/>
      <c r="ET117" s="146"/>
      <c r="EU117" s="253"/>
      <c r="EV117" s="36"/>
    </row>
    <row r="118" spans="1:152" s="92" customFormat="1" ht="15" customHeight="1" x14ac:dyDescent="0.35">
      <c r="A118" s="118"/>
      <c r="B118" s="46"/>
      <c r="C118" s="243" t="str">
        <f>IF(E118="","",C116+1)</f>
        <v/>
      </c>
      <c r="D118" s="46"/>
      <c r="E118" s="4"/>
      <c r="F118" s="119"/>
      <c r="H118" s="120"/>
      <c r="I118" s="15"/>
      <c r="J118" s="121"/>
      <c r="K118" s="15"/>
      <c r="L118" s="121"/>
      <c r="M118" s="15"/>
      <c r="N118" s="121"/>
      <c r="O118" s="209">
        <f t="shared" si="5"/>
        <v>0</v>
      </c>
      <c r="P118" s="122"/>
      <c r="Q118" s="40"/>
      <c r="R118" s="123"/>
      <c r="S118" s="15"/>
      <c r="T118" s="121"/>
      <c r="U118" s="15"/>
      <c r="V118" s="121"/>
      <c r="W118" s="15"/>
      <c r="X118" s="122"/>
      <c r="Y118" s="40"/>
      <c r="Z118" s="123"/>
      <c r="AA118" s="15"/>
      <c r="AB118" s="121"/>
      <c r="AC118" s="15"/>
      <c r="AD118" s="121"/>
      <c r="AE118" s="15"/>
      <c r="AF118" s="122"/>
      <c r="AG118" s="40"/>
      <c r="AH118" s="123"/>
      <c r="AI118" s="209">
        <f t="shared" si="6"/>
        <v>0</v>
      </c>
      <c r="AJ118" s="121"/>
      <c r="AK118" s="209">
        <f t="shared" si="7"/>
        <v>0</v>
      </c>
      <c r="AL118" s="121"/>
      <c r="AM118" s="209">
        <f>M118-W118+AE118</f>
        <v>0</v>
      </c>
      <c r="AN118" s="122"/>
      <c r="AO118" s="40"/>
      <c r="AP118" s="123"/>
      <c r="AQ118" s="15"/>
      <c r="AR118" s="122"/>
      <c r="AS118" s="40"/>
      <c r="AT118" s="123"/>
      <c r="AU118" s="209">
        <f t="shared" si="40"/>
        <v>0</v>
      </c>
      <c r="AV118" s="121"/>
      <c r="AW118" s="209">
        <f t="shared" si="48"/>
        <v>0</v>
      </c>
      <c r="AX118" s="121"/>
      <c r="AY118" s="209">
        <f t="shared" si="9"/>
        <v>0</v>
      </c>
      <c r="AZ118" s="121"/>
      <c r="BA118" s="209">
        <f>(SUM(AI118,AK118,AM118)-AQ118)</f>
        <v>0</v>
      </c>
      <c r="BB118" s="119"/>
      <c r="BD118" s="120"/>
      <c r="BE118" s="13">
        <v>0</v>
      </c>
      <c r="BF118" s="124"/>
      <c r="BG118" s="13">
        <v>0</v>
      </c>
      <c r="BH118" s="124"/>
      <c r="BI118" s="13">
        <v>0</v>
      </c>
      <c r="BJ118" s="125"/>
      <c r="BK118" s="126"/>
      <c r="BL118" s="127"/>
      <c r="BM118" s="210">
        <f>$BE118*$I118</f>
        <v>0</v>
      </c>
      <c r="BN118" s="124"/>
      <c r="BO118" s="210">
        <f>$BG118*$K118</f>
        <v>0</v>
      </c>
      <c r="BP118" s="124"/>
      <c r="BQ118" s="210">
        <f>$BI118*$M118</f>
        <v>0</v>
      </c>
      <c r="BR118" s="119"/>
      <c r="BU118" s="18"/>
      <c r="BV118" s="18"/>
      <c r="BW118" s="176"/>
      <c r="BX118" s="176"/>
      <c r="BY118" s="176"/>
      <c r="BZ118" s="176"/>
      <c r="CA118" s="176"/>
      <c r="CB118" s="176"/>
      <c r="CC118" s="176"/>
      <c r="CD118" s="177"/>
      <c r="CG118" s="18"/>
      <c r="CH118" s="18"/>
      <c r="CI118" s="18"/>
      <c r="CJ118" s="18"/>
      <c r="CK118" s="18"/>
      <c r="CL118" s="18"/>
      <c r="CP118" s="46"/>
      <c r="CQ118" s="46"/>
      <c r="CR118" s="46"/>
      <c r="CS118" s="130"/>
      <c r="CT118" s="209">
        <f t="shared" si="52"/>
        <v>0</v>
      </c>
      <c r="CU118" s="280">
        <f t="shared" si="52"/>
        <v>0</v>
      </c>
      <c r="CV118" s="209">
        <f t="shared" si="53"/>
        <v>0</v>
      </c>
      <c r="CW118" s="280">
        <f t="shared" si="53"/>
        <v>0</v>
      </c>
      <c r="CX118" s="209">
        <f t="shared" si="54"/>
        <v>0</v>
      </c>
      <c r="CY118" s="223">
        <f t="shared" si="39"/>
        <v>0</v>
      </c>
      <c r="CZ118" s="40"/>
      <c r="DA118" s="133"/>
      <c r="DB118" s="209">
        <f t="shared" si="41"/>
        <v>0</v>
      </c>
      <c r="DC118" s="131"/>
      <c r="DD118" s="209">
        <f t="shared" si="42"/>
        <v>0</v>
      </c>
      <c r="DE118" s="131"/>
      <c r="DF118" s="209">
        <f t="shared" si="43"/>
        <v>0</v>
      </c>
      <c r="DG118" s="134"/>
      <c r="DH118" s="216" t="str">
        <f t="shared" si="55"/>
        <v/>
      </c>
      <c r="DI118" s="216" t="e">
        <f t="shared" ref="DI118:DI148" si="56">DH118-BA118</f>
        <v>#VALUE!</v>
      </c>
      <c r="DJ118" s="216">
        <f t="shared" ref="DJ118:DJ148" si="57">DB118-AU118</f>
        <v>0</v>
      </c>
      <c r="DK118" s="40"/>
      <c r="DL118" s="40"/>
      <c r="DM118" s="130"/>
      <c r="DN118" s="217">
        <f t="shared" si="44"/>
        <v>0</v>
      </c>
      <c r="DO118" s="135"/>
      <c r="DP118" s="217">
        <f t="shared" si="45"/>
        <v>0</v>
      </c>
      <c r="DQ118" s="135"/>
      <c r="DR118" s="217">
        <f t="shared" si="46"/>
        <v>0</v>
      </c>
      <c r="DS118" s="134"/>
      <c r="DT118" s="281" t="str">
        <f t="shared" si="38"/>
        <v/>
      </c>
      <c r="DU118" s="281" t="str">
        <f t="shared" si="51"/>
        <v/>
      </c>
      <c r="DW118" s="46"/>
      <c r="DX118" s="46"/>
      <c r="DZ118" s="120"/>
      <c r="EA118" s="5"/>
      <c r="EB118" s="121"/>
      <c r="EC118" s="5"/>
      <c r="ED118" s="121"/>
      <c r="EE118" s="5"/>
      <c r="EF118" s="119"/>
      <c r="EH118" s="120"/>
      <c r="EI118" s="17">
        <v>0</v>
      </c>
      <c r="EJ118" s="137"/>
      <c r="EK118" s="17">
        <v>0</v>
      </c>
      <c r="EL118" s="137"/>
      <c r="EM118" s="17">
        <v>0</v>
      </c>
      <c r="EN118" s="125"/>
      <c r="EO118" s="126"/>
      <c r="EP118" s="127"/>
      <c r="EQ118" s="219">
        <f t="shared" si="47"/>
        <v>0</v>
      </c>
      <c r="ER118" s="125"/>
      <c r="ES118" s="126"/>
      <c r="ET118" s="127"/>
      <c r="EU118" s="220">
        <f>SUM($DN118:DR118)-SUM($BM118:$BQ118)+EQ118</f>
        <v>0</v>
      </c>
      <c r="EV118" s="119"/>
    </row>
    <row r="119" spans="1:152" ht="5.15" customHeight="1" x14ac:dyDescent="0.35">
      <c r="A119" s="115"/>
      <c r="B119" s="32"/>
      <c r="C119" s="46"/>
      <c r="D119" s="32"/>
      <c r="E119" s="32"/>
      <c r="F119" s="36"/>
      <c r="H119" s="29"/>
      <c r="I119" s="139"/>
      <c r="J119" s="139"/>
      <c r="K119" s="139"/>
      <c r="L119" s="139"/>
      <c r="M119" s="139"/>
      <c r="N119" s="139"/>
      <c r="O119" s="121"/>
      <c r="P119" s="140"/>
      <c r="Q119" s="141"/>
      <c r="R119" s="142"/>
      <c r="S119" s="139"/>
      <c r="T119" s="139"/>
      <c r="U119" s="139"/>
      <c r="V119" s="139"/>
      <c r="W119" s="139"/>
      <c r="X119" s="140"/>
      <c r="Y119" s="141"/>
      <c r="Z119" s="142"/>
      <c r="AA119" s="139"/>
      <c r="AB119" s="139"/>
      <c r="AC119" s="139"/>
      <c r="AD119" s="139"/>
      <c r="AE119" s="139"/>
      <c r="AF119" s="140"/>
      <c r="AG119" s="141"/>
      <c r="AH119" s="142"/>
      <c r="AI119" s="121"/>
      <c r="AJ119" s="139"/>
      <c r="AK119" s="121"/>
      <c r="AL119" s="139"/>
      <c r="AM119" s="121"/>
      <c r="AN119" s="140"/>
      <c r="AO119" s="141"/>
      <c r="AP119" s="142"/>
      <c r="AQ119" s="139"/>
      <c r="AR119" s="140"/>
      <c r="AS119" s="141"/>
      <c r="AT119" s="142"/>
      <c r="AU119" s="121"/>
      <c r="AV119" s="139"/>
      <c r="AW119" s="121"/>
      <c r="AX119" s="139"/>
      <c r="AY119" s="121"/>
      <c r="AZ119" s="139"/>
      <c r="BA119" s="121"/>
      <c r="BB119" s="36"/>
      <c r="BD119" s="29"/>
      <c r="BE119" s="143"/>
      <c r="BF119" s="143"/>
      <c r="BG119" s="143"/>
      <c r="BH119" s="143"/>
      <c r="BI119" s="143"/>
      <c r="BJ119" s="144"/>
      <c r="BK119" s="145"/>
      <c r="BL119" s="146"/>
      <c r="BM119" s="124"/>
      <c r="BN119" s="143"/>
      <c r="BO119" s="124"/>
      <c r="BP119" s="143"/>
      <c r="BQ119" s="124"/>
      <c r="BR119" s="36"/>
      <c r="BU119" s="175"/>
      <c r="BV119" s="175"/>
      <c r="BW119" s="177"/>
      <c r="BX119" s="177"/>
      <c r="BY119" s="177"/>
      <c r="BZ119" s="177"/>
      <c r="CA119" s="177"/>
      <c r="CB119" s="177"/>
      <c r="CC119" s="177"/>
      <c r="CG119" s="92"/>
      <c r="CH119" s="92"/>
      <c r="CI119" s="92"/>
      <c r="CJ119" s="92"/>
      <c r="CK119" s="92"/>
      <c r="CL119" s="92"/>
      <c r="CP119" s="32"/>
      <c r="CQ119" s="32"/>
      <c r="CR119" s="32"/>
      <c r="CS119" s="74"/>
      <c r="CT119" s="169"/>
      <c r="CU119" s="252"/>
      <c r="CV119" s="149"/>
      <c r="CW119" s="252"/>
      <c r="CX119" s="276"/>
      <c r="CY119" s="223">
        <f t="shared" si="39"/>
        <v>0</v>
      </c>
      <c r="CZ119" s="40"/>
      <c r="DA119" s="151"/>
      <c r="DB119" s="149"/>
      <c r="DC119" s="149"/>
      <c r="DD119" s="149"/>
      <c r="DE119" s="149"/>
      <c r="DF119" s="149"/>
      <c r="DG119" s="134"/>
      <c r="DH119" s="40"/>
      <c r="DI119" s="40"/>
      <c r="DJ119" s="40"/>
      <c r="DK119" s="40"/>
      <c r="DL119" s="40"/>
      <c r="DM119" s="74"/>
      <c r="DN119" s="152"/>
      <c r="DO119" s="152"/>
      <c r="DP119" s="152"/>
      <c r="DQ119" s="152"/>
      <c r="DR119" s="152"/>
      <c r="DS119" s="134"/>
      <c r="DT119" s="281" t="str">
        <f t="shared" si="38"/>
        <v/>
      </c>
      <c r="DU119" s="281" t="str">
        <f t="shared" si="51"/>
        <v/>
      </c>
      <c r="DW119" s="32"/>
      <c r="DX119" s="32"/>
      <c r="DZ119" s="29"/>
      <c r="EA119" s="139"/>
      <c r="EB119" s="139"/>
      <c r="EC119" s="139"/>
      <c r="ED119" s="139"/>
      <c r="EE119" s="139"/>
      <c r="EF119" s="36"/>
      <c r="EH119" s="29"/>
      <c r="EI119" s="143"/>
      <c r="EJ119" s="143"/>
      <c r="EK119" s="143"/>
      <c r="EL119" s="143"/>
      <c r="EM119" s="143"/>
      <c r="EN119" s="144"/>
      <c r="EO119" s="145"/>
      <c r="EP119" s="146"/>
      <c r="EQ119" s="163"/>
      <c r="ER119" s="144"/>
      <c r="ES119" s="145"/>
      <c r="ET119" s="146"/>
      <c r="EU119" s="253"/>
      <c r="EV119" s="36"/>
    </row>
    <row r="120" spans="1:152" s="92" customFormat="1" ht="15.75" customHeight="1" x14ac:dyDescent="0.35">
      <c r="A120" s="118"/>
      <c r="B120" s="46"/>
      <c r="C120" s="243" t="str">
        <f>IF(E120="","",C118+1)</f>
        <v/>
      </c>
      <c r="D120" s="46"/>
      <c r="E120" s="4"/>
      <c r="F120" s="119"/>
      <c r="H120" s="120"/>
      <c r="I120" s="15"/>
      <c r="J120" s="121"/>
      <c r="K120" s="15"/>
      <c r="L120" s="121"/>
      <c r="M120" s="15"/>
      <c r="N120" s="121"/>
      <c r="O120" s="209">
        <f t="shared" si="5"/>
        <v>0</v>
      </c>
      <c r="P120" s="122"/>
      <c r="Q120" s="40"/>
      <c r="R120" s="123"/>
      <c r="S120" s="15"/>
      <c r="T120" s="121"/>
      <c r="U120" s="15"/>
      <c r="V120" s="121"/>
      <c r="W120" s="15"/>
      <c r="X120" s="122"/>
      <c r="Y120" s="40"/>
      <c r="Z120" s="123"/>
      <c r="AA120" s="15"/>
      <c r="AB120" s="121"/>
      <c r="AC120" s="15"/>
      <c r="AD120" s="121"/>
      <c r="AE120" s="15"/>
      <c r="AF120" s="122"/>
      <c r="AG120" s="40"/>
      <c r="AH120" s="123"/>
      <c r="AI120" s="209">
        <f t="shared" si="6"/>
        <v>0</v>
      </c>
      <c r="AJ120" s="121"/>
      <c r="AK120" s="209">
        <f t="shared" si="7"/>
        <v>0</v>
      </c>
      <c r="AL120" s="121"/>
      <c r="AM120" s="209">
        <f>M120-W120+AE120</f>
        <v>0</v>
      </c>
      <c r="AN120" s="122"/>
      <c r="AO120" s="40"/>
      <c r="AP120" s="123"/>
      <c r="AQ120" s="15"/>
      <c r="AR120" s="122"/>
      <c r="AS120" s="40"/>
      <c r="AT120" s="123"/>
      <c r="AU120" s="209">
        <f t="shared" si="40"/>
        <v>0</v>
      </c>
      <c r="AV120" s="121"/>
      <c r="AW120" s="209">
        <f t="shared" si="48"/>
        <v>0</v>
      </c>
      <c r="AX120" s="121"/>
      <c r="AY120" s="209">
        <f t="shared" si="9"/>
        <v>0</v>
      </c>
      <c r="AZ120" s="121"/>
      <c r="BA120" s="209">
        <f>(SUM(AI120,AK120,AM120)-AQ120)</f>
        <v>0</v>
      </c>
      <c r="BB120" s="119"/>
      <c r="BD120" s="120"/>
      <c r="BE120" s="13">
        <v>0</v>
      </c>
      <c r="BF120" s="124"/>
      <c r="BG120" s="13">
        <v>0</v>
      </c>
      <c r="BH120" s="124"/>
      <c r="BI120" s="13">
        <v>0</v>
      </c>
      <c r="BJ120" s="125"/>
      <c r="BK120" s="126"/>
      <c r="BL120" s="127"/>
      <c r="BM120" s="210">
        <f>$BE120*$I120</f>
        <v>0</v>
      </c>
      <c r="BN120" s="124"/>
      <c r="BO120" s="210">
        <f>$BG120*$K120</f>
        <v>0</v>
      </c>
      <c r="BP120" s="124"/>
      <c r="BQ120" s="210">
        <f>$BI120*$M120</f>
        <v>0</v>
      </c>
      <c r="BR120" s="119"/>
      <c r="BU120" s="18"/>
      <c r="BV120" s="18"/>
      <c r="BW120" s="18"/>
      <c r="BX120" s="18"/>
      <c r="BY120" s="18"/>
      <c r="BZ120" s="18"/>
      <c r="CA120" s="18"/>
      <c r="CB120" s="18"/>
      <c r="CC120" s="18"/>
      <c r="CG120" s="18"/>
      <c r="CH120" s="18"/>
      <c r="CI120" s="18"/>
      <c r="CJ120" s="18"/>
      <c r="CK120" s="18"/>
      <c r="CL120" s="18"/>
      <c r="CP120" s="46"/>
      <c r="CQ120" s="46"/>
      <c r="CR120" s="46"/>
      <c r="CS120" s="130"/>
      <c r="CT120" s="209">
        <f t="shared" ref="CT120:CU138" si="58">IF($AU120=0,0,ROUND(($BW$32*($AU120/$AU$218)),0))</f>
        <v>0</v>
      </c>
      <c r="CU120" s="280">
        <f t="shared" si="58"/>
        <v>0</v>
      </c>
      <c r="CV120" s="209">
        <f t="shared" ref="CV120:CW138" si="59">IF($AW120=0,0,ROUND(($BY$32*($AW120/$AW$218)),0))</f>
        <v>0</v>
      </c>
      <c r="CW120" s="280">
        <f t="shared" si="59"/>
        <v>0</v>
      </c>
      <c r="CX120" s="209">
        <f t="shared" ref="CX120:CX138" si="60">IF($AY120=0,0,ROUND(($CA$32*($AY120/$AY$218)),0))</f>
        <v>0</v>
      </c>
      <c r="CY120" s="223">
        <f t="shared" si="39"/>
        <v>0</v>
      </c>
      <c r="CZ120" s="40"/>
      <c r="DA120" s="133"/>
      <c r="DB120" s="209">
        <f t="shared" si="41"/>
        <v>0</v>
      </c>
      <c r="DC120" s="131"/>
      <c r="DD120" s="209">
        <f t="shared" si="42"/>
        <v>0</v>
      </c>
      <c r="DE120" s="131"/>
      <c r="DF120" s="209">
        <f t="shared" si="43"/>
        <v>0</v>
      </c>
      <c r="DG120" s="134"/>
      <c r="DH120" s="216" t="str">
        <f t="shared" si="55"/>
        <v/>
      </c>
      <c r="DI120" s="216" t="e">
        <f t="shared" si="56"/>
        <v>#VALUE!</v>
      </c>
      <c r="DJ120" s="216">
        <f t="shared" si="57"/>
        <v>0</v>
      </c>
      <c r="DK120" s="40"/>
      <c r="DL120" s="40"/>
      <c r="DM120" s="130"/>
      <c r="DN120" s="217">
        <f t="shared" si="44"/>
        <v>0</v>
      </c>
      <c r="DO120" s="135"/>
      <c r="DP120" s="217">
        <f t="shared" si="45"/>
        <v>0</v>
      </c>
      <c r="DQ120" s="135"/>
      <c r="DR120" s="217">
        <f t="shared" si="46"/>
        <v>0</v>
      </c>
      <c r="DS120" s="134"/>
      <c r="DT120" s="281" t="str">
        <f t="shared" si="38"/>
        <v/>
      </c>
      <c r="DU120" s="281" t="str">
        <f t="shared" si="51"/>
        <v/>
      </c>
      <c r="DW120" s="46"/>
      <c r="DX120" s="46"/>
      <c r="DZ120" s="120"/>
      <c r="EA120" s="5"/>
      <c r="EB120" s="121"/>
      <c r="EC120" s="5"/>
      <c r="ED120" s="121"/>
      <c r="EE120" s="5"/>
      <c r="EF120" s="119"/>
      <c r="EH120" s="120"/>
      <c r="EI120" s="17">
        <v>0</v>
      </c>
      <c r="EJ120" s="137"/>
      <c r="EK120" s="17">
        <v>0</v>
      </c>
      <c r="EL120" s="137"/>
      <c r="EM120" s="17">
        <v>0</v>
      </c>
      <c r="EN120" s="125"/>
      <c r="EO120" s="126"/>
      <c r="EP120" s="127"/>
      <c r="EQ120" s="219">
        <f t="shared" si="47"/>
        <v>0</v>
      </c>
      <c r="ER120" s="125"/>
      <c r="ES120" s="126"/>
      <c r="ET120" s="127"/>
      <c r="EU120" s="220">
        <f>SUM($DN120:DR120)-SUM($BM120:$BQ120)+EQ120</f>
        <v>0</v>
      </c>
      <c r="EV120" s="119"/>
    </row>
    <row r="121" spans="1:152" ht="5.15" customHeight="1" x14ac:dyDescent="0.35">
      <c r="A121" s="115"/>
      <c r="B121" s="32"/>
      <c r="C121" s="46"/>
      <c r="D121" s="32"/>
      <c r="E121" s="32"/>
      <c r="F121" s="36"/>
      <c r="H121" s="29"/>
      <c r="I121" s="139"/>
      <c r="J121" s="139"/>
      <c r="K121" s="139"/>
      <c r="L121" s="139"/>
      <c r="M121" s="139"/>
      <c r="N121" s="139"/>
      <c r="O121" s="121"/>
      <c r="P121" s="140"/>
      <c r="Q121" s="141"/>
      <c r="R121" s="142"/>
      <c r="S121" s="139"/>
      <c r="T121" s="139"/>
      <c r="U121" s="139"/>
      <c r="V121" s="139"/>
      <c r="W121" s="139"/>
      <c r="X121" s="140"/>
      <c r="Y121" s="141"/>
      <c r="Z121" s="142"/>
      <c r="AA121" s="139"/>
      <c r="AB121" s="139"/>
      <c r="AC121" s="139"/>
      <c r="AD121" s="139"/>
      <c r="AE121" s="139"/>
      <c r="AF121" s="140"/>
      <c r="AG121" s="141"/>
      <c r="AH121" s="142"/>
      <c r="AI121" s="121"/>
      <c r="AJ121" s="139"/>
      <c r="AK121" s="121"/>
      <c r="AL121" s="139"/>
      <c r="AM121" s="121"/>
      <c r="AN121" s="140"/>
      <c r="AO121" s="141"/>
      <c r="AP121" s="142"/>
      <c r="AQ121" s="139"/>
      <c r="AR121" s="140"/>
      <c r="AS121" s="141"/>
      <c r="AT121" s="142"/>
      <c r="AU121" s="121"/>
      <c r="AV121" s="139"/>
      <c r="AW121" s="121"/>
      <c r="AX121" s="139"/>
      <c r="AY121" s="121"/>
      <c r="AZ121" s="139"/>
      <c r="BA121" s="121"/>
      <c r="BB121" s="36"/>
      <c r="BD121" s="29"/>
      <c r="BE121" s="143"/>
      <c r="BF121" s="143"/>
      <c r="BG121" s="143"/>
      <c r="BH121" s="143"/>
      <c r="BI121" s="143"/>
      <c r="BJ121" s="144"/>
      <c r="BK121" s="145"/>
      <c r="BL121" s="146"/>
      <c r="BM121" s="124"/>
      <c r="BN121" s="143"/>
      <c r="BO121" s="124"/>
      <c r="BP121" s="143"/>
      <c r="BQ121" s="124"/>
      <c r="BR121" s="36"/>
      <c r="BU121" s="92"/>
      <c r="BV121" s="92"/>
      <c r="BW121" s="92"/>
      <c r="BX121" s="92"/>
      <c r="BY121" s="92"/>
      <c r="BZ121" s="92"/>
      <c r="CA121" s="92"/>
      <c r="CB121" s="92"/>
      <c r="CC121" s="92"/>
      <c r="CG121" s="92"/>
      <c r="CH121" s="92"/>
      <c r="CI121" s="92"/>
      <c r="CJ121" s="92"/>
      <c r="CK121" s="92"/>
      <c r="CL121" s="92"/>
      <c r="CP121" s="32"/>
      <c r="CQ121" s="32"/>
      <c r="CR121" s="32"/>
      <c r="CS121" s="74"/>
      <c r="CT121" s="169"/>
      <c r="CU121" s="252"/>
      <c r="CV121" s="149"/>
      <c r="CW121" s="252"/>
      <c r="CX121" s="276"/>
      <c r="CY121" s="223">
        <f t="shared" si="39"/>
        <v>0</v>
      </c>
      <c r="CZ121" s="40"/>
      <c r="DA121" s="151"/>
      <c r="DB121" s="149"/>
      <c r="DC121" s="149"/>
      <c r="DD121" s="149"/>
      <c r="DE121" s="149"/>
      <c r="DF121" s="149"/>
      <c r="DG121" s="134"/>
      <c r="DH121" s="40"/>
      <c r="DI121" s="40"/>
      <c r="DJ121" s="40"/>
      <c r="DK121" s="40"/>
      <c r="DL121" s="40"/>
      <c r="DM121" s="74"/>
      <c r="DN121" s="152"/>
      <c r="DO121" s="152"/>
      <c r="DP121" s="152"/>
      <c r="DQ121" s="152"/>
      <c r="DR121" s="152"/>
      <c r="DS121" s="134"/>
      <c r="DT121" s="281" t="str">
        <f t="shared" si="38"/>
        <v/>
      </c>
      <c r="DU121" s="281" t="str">
        <f t="shared" si="51"/>
        <v/>
      </c>
      <c r="DW121" s="32"/>
      <c r="DX121" s="32"/>
      <c r="DZ121" s="29"/>
      <c r="EA121" s="139"/>
      <c r="EB121" s="139"/>
      <c r="EC121" s="139"/>
      <c r="ED121" s="139"/>
      <c r="EE121" s="139"/>
      <c r="EF121" s="36"/>
      <c r="EH121" s="29"/>
      <c r="EI121" s="143"/>
      <c r="EJ121" s="143"/>
      <c r="EK121" s="143"/>
      <c r="EL121" s="143"/>
      <c r="EM121" s="143"/>
      <c r="EN121" s="144"/>
      <c r="EO121" s="145"/>
      <c r="EP121" s="146"/>
      <c r="EQ121" s="163"/>
      <c r="ER121" s="144"/>
      <c r="ES121" s="145"/>
      <c r="ET121" s="146"/>
      <c r="EU121" s="253"/>
      <c r="EV121" s="36"/>
    </row>
    <row r="122" spans="1:152" s="92" customFormat="1" ht="18" customHeight="1" x14ac:dyDescent="0.35">
      <c r="A122" s="118"/>
      <c r="B122" s="46"/>
      <c r="C122" s="243" t="str">
        <f>IF(E122="","",C120+1)</f>
        <v/>
      </c>
      <c r="D122" s="46"/>
      <c r="E122" s="4"/>
      <c r="F122" s="119"/>
      <c r="H122" s="120"/>
      <c r="I122" s="15"/>
      <c r="J122" s="121"/>
      <c r="K122" s="15"/>
      <c r="L122" s="121"/>
      <c r="M122" s="15"/>
      <c r="N122" s="121"/>
      <c r="O122" s="209">
        <f t="shared" si="5"/>
        <v>0</v>
      </c>
      <c r="P122" s="122"/>
      <c r="Q122" s="40"/>
      <c r="R122" s="123"/>
      <c r="S122" s="15"/>
      <c r="T122" s="121"/>
      <c r="U122" s="15"/>
      <c r="V122" s="121"/>
      <c r="W122" s="15"/>
      <c r="X122" s="122"/>
      <c r="Y122" s="40"/>
      <c r="Z122" s="123"/>
      <c r="AA122" s="15"/>
      <c r="AB122" s="121"/>
      <c r="AC122" s="15"/>
      <c r="AD122" s="121"/>
      <c r="AE122" s="15"/>
      <c r="AF122" s="122"/>
      <c r="AG122" s="40"/>
      <c r="AH122" s="123"/>
      <c r="AI122" s="209">
        <f t="shared" si="6"/>
        <v>0</v>
      </c>
      <c r="AJ122" s="121"/>
      <c r="AK122" s="209">
        <f t="shared" si="7"/>
        <v>0</v>
      </c>
      <c r="AL122" s="121"/>
      <c r="AM122" s="209">
        <f>M122-W122+AE122</f>
        <v>0</v>
      </c>
      <c r="AN122" s="122"/>
      <c r="AO122" s="40"/>
      <c r="AP122" s="123"/>
      <c r="AQ122" s="15"/>
      <c r="AR122" s="122"/>
      <c r="AS122" s="40"/>
      <c r="AT122" s="123"/>
      <c r="AU122" s="209">
        <f t="shared" si="40"/>
        <v>0</v>
      </c>
      <c r="AV122" s="121"/>
      <c r="AW122" s="209">
        <f t="shared" si="48"/>
        <v>0</v>
      </c>
      <c r="AX122" s="121"/>
      <c r="AY122" s="209">
        <f t="shared" si="9"/>
        <v>0</v>
      </c>
      <c r="AZ122" s="121"/>
      <c r="BA122" s="209">
        <f>(SUM(AI122,AK122,AM122)-AQ122)</f>
        <v>0</v>
      </c>
      <c r="BB122" s="119"/>
      <c r="BD122" s="120"/>
      <c r="BE122" s="13">
        <v>0</v>
      </c>
      <c r="BF122" s="124"/>
      <c r="BG122" s="13">
        <v>0</v>
      </c>
      <c r="BH122" s="124"/>
      <c r="BI122" s="13">
        <v>0</v>
      </c>
      <c r="BJ122" s="125"/>
      <c r="BK122" s="126"/>
      <c r="BL122" s="127"/>
      <c r="BM122" s="210">
        <f>$BE122*$I122</f>
        <v>0</v>
      </c>
      <c r="BN122" s="124"/>
      <c r="BO122" s="210">
        <f>$BG122*$K122</f>
        <v>0</v>
      </c>
      <c r="BP122" s="124"/>
      <c r="BQ122" s="210">
        <f>$BI122*$M122</f>
        <v>0</v>
      </c>
      <c r="BR122" s="119"/>
      <c r="BU122" s="18"/>
      <c r="BV122" s="18"/>
      <c r="BW122" s="18"/>
      <c r="BX122" s="18"/>
      <c r="BY122" s="18"/>
      <c r="BZ122" s="18"/>
      <c r="CA122" s="18"/>
      <c r="CB122" s="18"/>
      <c r="CC122" s="18"/>
      <c r="CG122" s="18"/>
      <c r="CH122" s="18"/>
      <c r="CI122" s="18"/>
      <c r="CJ122" s="18"/>
      <c r="CK122" s="18"/>
      <c r="CL122" s="18"/>
      <c r="CP122" s="46"/>
      <c r="CQ122" s="46"/>
      <c r="CR122" s="46"/>
      <c r="CS122" s="130"/>
      <c r="CT122" s="209">
        <f t="shared" si="58"/>
        <v>0</v>
      </c>
      <c r="CU122" s="280">
        <f t="shared" si="58"/>
        <v>0</v>
      </c>
      <c r="CV122" s="209">
        <f t="shared" si="59"/>
        <v>0</v>
      </c>
      <c r="CW122" s="280">
        <f t="shared" si="59"/>
        <v>0</v>
      </c>
      <c r="CX122" s="209">
        <f t="shared" si="60"/>
        <v>0</v>
      </c>
      <c r="CY122" s="223">
        <f t="shared" si="39"/>
        <v>0</v>
      </c>
      <c r="CZ122" s="40"/>
      <c r="DA122" s="133"/>
      <c r="DB122" s="209">
        <f t="shared" si="41"/>
        <v>0</v>
      </c>
      <c r="DC122" s="131"/>
      <c r="DD122" s="209">
        <f t="shared" si="42"/>
        <v>0</v>
      </c>
      <c r="DE122" s="131"/>
      <c r="DF122" s="209">
        <f t="shared" si="43"/>
        <v>0</v>
      </c>
      <c r="DG122" s="134"/>
      <c r="DH122" s="216" t="str">
        <f t="shared" si="55"/>
        <v/>
      </c>
      <c r="DI122" s="216" t="e">
        <f t="shared" si="56"/>
        <v>#VALUE!</v>
      </c>
      <c r="DJ122" s="216">
        <f t="shared" si="57"/>
        <v>0</v>
      </c>
      <c r="DK122" s="40"/>
      <c r="DL122" s="40"/>
      <c r="DM122" s="130"/>
      <c r="DN122" s="217">
        <f t="shared" si="44"/>
        <v>0</v>
      </c>
      <c r="DO122" s="135"/>
      <c r="DP122" s="217">
        <f t="shared" si="45"/>
        <v>0</v>
      </c>
      <c r="DQ122" s="135"/>
      <c r="DR122" s="217">
        <f t="shared" si="46"/>
        <v>0</v>
      </c>
      <c r="DS122" s="134"/>
      <c r="DT122" s="281" t="str">
        <f t="shared" si="38"/>
        <v/>
      </c>
      <c r="DU122" s="281" t="str">
        <f t="shared" si="51"/>
        <v/>
      </c>
      <c r="DW122" s="46"/>
      <c r="DX122" s="46"/>
      <c r="DZ122" s="120"/>
      <c r="EA122" s="5"/>
      <c r="EB122" s="121"/>
      <c r="EC122" s="5"/>
      <c r="ED122" s="121"/>
      <c r="EE122" s="5"/>
      <c r="EF122" s="119"/>
      <c r="EH122" s="120"/>
      <c r="EI122" s="17">
        <v>0</v>
      </c>
      <c r="EJ122" s="137"/>
      <c r="EK122" s="17">
        <v>0</v>
      </c>
      <c r="EL122" s="137"/>
      <c r="EM122" s="17">
        <v>0</v>
      </c>
      <c r="EN122" s="125"/>
      <c r="EO122" s="126"/>
      <c r="EP122" s="127"/>
      <c r="EQ122" s="219">
        <f t="shared" si="47"/>
        <v>0</v>
      </c>
      <c r="ER122" s="125"/>
      <c r="ES122" s="126"/>
      <c r="ET122" s="127"/>
      <c r="EU122" s="220">
        <f>SUM($DN122:DR122)-SUM($BM122:$BQ122)+EQ122</f>
        <v>0</v>
      </c>
      <c r="EV122" s="119"/>
    </row>
    <row r="123" spans="1:152" ht="5.15" customHeight="1" x14ac:dyDescent="0.35">
      <c r="A123" s="115"/>
      <c r="B123" s="32"/>
      <c r="C123" s="46"/>
      <c r="D123" s="32"/>
      <c r="E123" s="32"/>
      <c r="F123" s="36"/>
      <c r="H123" s="29"/>
      <c r="I123" s="139"/>
      <c r="J123" s="139"/>
      <c r="K123" s="139"/>
      <c r="L123" s="139"/>
      <c r="M123" s="139"/>
      <c r="N123" s="139"/>
      <c r="O123" s="121"/>
      <c r="P123" s="140"/>
      <c r="Q123" s="141"/>
      <c r="R123" s="142"/>
      <c r="S123" s="139"/>
      <c r="T123" s="139"/>
      <c r="U123" s="139"/>
      <c r="V123" s="139"/>
      <c r="W123" s="139"/>
      <c r="X123" s="140"/>
      <c r="Y123" s="141"/>
      <c r="Z123" s="142"/>
      <c r="AA123" s="139"/>
      <c r="AB123" s="139"/>
      <c r="AC123" s="139"/>
      <c r="AD123" s="139"/>
      <c r="AE123" s="139"/>
      <c r="AF123" s="140"/>
      <c r="AG123" s="141"/>
      <c r="AH123" s="142"/>
      <c r="AI123" s="121"/>
      <c r="AJ123" s="139"/>
      <c r="AK123" s="121"/>
      <c r="AL123" s="139"/>
      <c r="AM123" s="121"/>
      <c r="AN123" s="140"/>
      <c r="AO123" s="141"/>
      <c r="AP123" s="142"/>
      <c r="AQ123" s="139"/>
      <c r="AR123" s="140"/>
      <c r="AS123" s="141"/>
      <c r="AT123" s="142"/>
      <c r="AU123" s="121"/>
      <c r="AV123" s="139"/>
      <c r="AW123" s="121"/>
      <c r="AX123" s="139"/>
      <c r="AY123" s="121"/>
      <c r="AZ123" s="139"/>
      <c r="BA123" s="121"/>
      <c r="BB123" s="36"/>
      <c r="BD123" s="29"/>
      <c r="BE123" s="143"/>
      <c r="BF123" s="143"/>
      <c r="BG123" s="143"/>
      <c r="BH123" s="143"/>
      <c r="BI123" s="143"/>
      <c r="BJ123" s="144"/>
      <c r="BK123" s="145"/>
      <c r="BL123" s="146"/>
      <c r="BM123" s="124"/>
      <c r="BN123" s="143"/>
      <c r="BO123" s="124"/>
      <c r="BP123" s="143"/>
      <c r="BQ123" s="124"/>
      <c r="BR123" s="36"/>
      <c r="BU123" s="92"/>
      <c r="BV123" s="92"/>
      <c r="BW123" s="93"/>
      <c r="BX123" s="93"/>
      <c r="BY123" s="93"/>
      <c r="BZ123" s="93"/>
      <c r="CA123" s="178"/>
      <c r="CB123" s="178"/>
      <c r="CC123" s="92"/>
      <c r="CG123" s="92"/>
      <c r="CH123" s="92"/>
      <c r="CI123" s="92"/>
      <c r="CJ123" s="92"/>
      <c r="CK123" s="92"/>
      <c r="CL123" s="92"/>
      <c r="CP123" s="32"/>
      <c r="CQ123" s="32"/>
      <c r="CR123" s="32"/>
      <c r="CS123" s="74"/>
      <c r="CT123" s="169"/>
      <c r="CU123" s="252"/>
      <c r="CV123" s="149"/>
      <c r="CW123" s="252"/>
      <c r="CX123" s="276"/>
      <c r="CY123" s="223">
        <f t="shared" si="39"/>
        <v>0</v>
      </c>
      <c r="CZ123" s="40"/>
      <c r="DA123" s="151"/>
      <c r="DB123" s="149"/>
      <c r="DC123" s="149"/>
      <c r="DD123" s="149"/>
      <c r="DE123" s="149"/>
      <c r="DF123" s="149"/>
      <c r="DG123" s="134"/>
      <c r="DH123" s="40"/>
      <c r="DI123" s="40"/>
      <c r="DJ123" s="40"/>
      <c r="DK123" s="40"/>
      <c r="DL123" s="40"/>
      <c r="DM123" s="74"/>
      <c r="DN123" s="152"/>
      <c r="DO123" s="152"/>
      <c r="DP123" s="152"/>
      <c r="DQ123" s="152"/>
      <c r="DR123" s="152"/>
      <c r="DS123" s="134"/>
      <c r="DT123" s="281" t="str">
        <f t="shared" si="38"/>
        <v/>
      </c>
      <c r="DU123" s="281" t="str">
        <f t="shared" si="51"/>
        <v/>
      </c>
      <c r="DW123" s="32"/>
      <c r="DX123" s="32"/>
      <c r="DZ123" s="29"/>
      <c r="EA123" s="139"/>
      <c r="EB123" s="139"/>
      <c r="EC123" s="139"/>
      <c r="ED123" s="139"/>
      <c r="EE123" s="139"/>
      <c r="EF123" s="36"/>
      <c r="EH123" s="29"/>
      <c r="EI123" s="143"/>
      <c r="EJ123" s="143"/>
      <c r="EK123" s="143"/>
      <c r="EL123" s="143"/>
      <c r="EM123" s="143"/>
      <c r="EN123" s="144"/>
      <c r="EO123" s="145"/>
      <c r="EP123" s="146"/>
      <c r="EQ123" s="163"/>
      <c r="ER123" s="144"/>
      <c r="ES123" s="145"/>
      <c r="ET123" s="146"/>
      <c r="EU123" s="253"/>
      <c r="EV123" s="36"/>
    </row>
    <row r="124" spans="1:152" s="92" customFormat="1" x14ac:dyDescent="0.35">
      <c r="A124" s="118"/>
      <c r="B124" s="46"/>
      <c r="C124" s="243" t="str">
        <f>IF(E124="","",C122+1)</f>
        <v/>
      </c>
      <c r="D124" s="46"/>
      <c r="E124" s="4"/>
      <c r="F124" s="119"/>
      <c r="H124" s="120"/>
      <c r="I124" s="15"/>
      <c r="J124" s="121"/>
      <c r="K124" s="15"/>
      <c r="L124" s="121"/>
      <c r="M124" s="15"/>
      <c r="N124" s="121"/>
      <c r="O124" s="209">
        <f t="shared" si="5"/>
        <v>0</v>
      </c>
      <c r="P124" s="122"/>
      <c r="Q124" s="40"/>
      <c r="R124" s="123"/>
      <c r="S124" s="15"/>
      <c r="T124" s="121"/>
      <c r="U124" s="15"/>
      <c r="V124" s="121"/>
      <c r="W124" s="15"/>
      <c r="X124" s="122"/>
      <c r="Y124" s="40"/>
      <c r="Z124" s="123"/>
      <c r="AA124" s="15"/>
      <c r="AB124" s="121"/>
      <c r="AC124" s="15"/>
      <c r="AD124" s="121"/>
      <c r="AE124" s="15"/>
      <c r="AF124" s="122"/>
      <c r="AG124" s="40"/>
      <c r="AH124" s="123"/>
      <c r="AI124" s="209">
        <f t="shared" si="6"/>
        <v>0</v>
      </c>
      <c r="AJ124" s="121"/>
      <c r="AK124" s="209">
        <f t="shared" si="7"/>
        <v>0</v>
      </c>
      <c r="AL124" s="121"/>
      <c r="AM124" s="209">
        <f>M124-W124+AE124</f>
        <v>0</v>
      </c>
      <c r="AN124" s="122"/>
      <c r="AO124" s="40"/>
      <c r="AP124" s="123"/>
      <c r="AQ124" s="15"/>
      <c r="AR124" s="122"/>
      <c r="AS124" s="40"/>
      <c r="AT124" s="123"/>
      <c r="AU124" s="209">
        <f t="shared" si="40"/>
        <v>0</v>
      </c>
      <c r="AV124" s="121"/>
      <c r="AW124" s="209">
        <f t="shared" si="48"/>
        <v>0</v>
      </c>
      <c r="AX124" s="121"/>
      <c r="AY124" s="209">
        <f t="shared" si="9"/>
        <v>0</v>
      </c>
      <c r="AZ124" s="121"/>
      <c r="BA124" s="209">
        <f>(SUM(AI124,AK124,AM124)-AQ124)</f>
        <v>0</v>
      </c>
      <c r="BB124" s="119"/>
      <c r="BD124" s="120"/>
      <c r="BE124" s="13">
        <v>0</v>
      </c>
      <c r="BF124" s="124"/>
      <c r="BG124" s="13">
        <v>0</v>
      </c>
      <c r="BH124" s="124"/>
      <c r="BI124" s="13">
        <v>0</v>
      </c>
      <c r="BJ124" s="125"/>
      <c r="BK124" s="126"/>
      <c r="BL124" s="127"/>
      <c r="BM124" s="210">
        <f>$BE124*$I124</f>
        <v>0</v>
      </c>
      <c r="BN124" s="124"/>
      <c r="BO124" s="210">
        <f>$BG124*$K124</f>
        <v>0</v>
      </c>
      <c r="BP124" s="124"/>
      <c r="BQ124" s="210">
        <f>$BI124*$M124</f>
        <v>0</v>
      </c>
      <c r="BR124" s="119"/>
      <c r="BU124" s="18"/>
      <c r="BV124" s="18"/>
      <c r="BW124" s="18"/>
      <c r="BX124" s="18"/>
      <c r="BY124" s="18"/>
      <c r="BZ124" s="18"/>
      <c r="CA124" s="18"/>
      <c r="CB124" s="18"/>
      <c r="CC124" s="18"/>
      <c r="CG124" s="18"/>
      <c r="CH124" s="18"/>
      <c r="CI124" s="18"/>
      <c r="CJ124" s="18"/>
      <c r="CK124" s="18"/>
      <c r="CL124" s="18"/>
      <c r="CP124" s="46"/>
      <c r="CQ124" s="46"/>
      <c r="CR124" s="46"/>
      <c r="CS124" s="130"/>
      <c r="CT124" s="209">
        <f t="shared" si="58"/>
        <v>0</v>
      </c>
      <c r="CU124" s="280">
        <f t="shared" si="58"/>
        <v>0</v>
      </c>
      <c r="CV124" s="209">
        <f t="shared" si="59"/>
        <v>0</v>
      </c>
      <c r="CW124" s="280">
        <f t="shared" si="59"/>
        <v>0</v>
      </c>
      <c r="CX124" s="209">
        <f t="shared" si="60"/>
        <v>0</v>
      </c>
      <c r="CY124" s="223">
        <f t="shared" si="39"/>
        <v>0</v>
      </c>
      <c r="CZ124" s="40"/>
      <c r="DA124" s="133"/>
      <c r="DB124" s="209">
        <f t="shared" si="41"/>
        <v>0</v>
      </c>
      <c r="DC124" s="131"/>
      <c r="DD124" s="209">
        <f t="shared" si="42"/>
        <v>0</v>
      </c>
      <c r="DE124" s="131"/>
      <c r="DF124" s="209">
        <f t="shared" si="43"/>
        <v>0</v>
      </c>
      <c r="DG124" s="134"/>
      <c r="DH124" s="216" t="str">
        <f t="shared" si="55"/>
        <v/>
      </c>
      <c r="DI124" s="216" t="e">
        <f t="shared" si="56"/>
        <v>#VALUE!</v>
      </c>
      <c r="DJ124" s="216">
        <f t="shared" si="57"/>
        <v>0</v>
      </c>
      <c r="DK124" s="40"/>
      <c r="DL124" s="40"/>
      <c r="DM124" s="130"/>
      <c r="DN124" s="217">
        <f t="shared" si="44"/>
        <v>0</v>
      </c>
      <c r="DO124" s="135"/>
      <c r="DP124" s="217">
        <f t="shared" si="45"/>
        <v>0</v>
      </c>
      <c r="DQ124" s="135"/>
      <c r="DR124" s="217">
        <f t="shared" si="46"/>
        <v>0</v>
      </c>
      <c r="DS124" s="134"/>
      <c r="DT124" s="281" t="str">
        <f t="shared" si="38"/>
        <v/>
      </c>
      <c r="DU124" s="281" t="str">
        <f t="shared" si="51"/>
        <v/>
      </c>
      <c r="DW124" s="46"/>
      <c r="DX124" s="46"/>
      <c r="DZ124" s="120"/>
      <c r="EA124" s="5"/>
      <c r="EB124" s="121"/>
      <c r="EC124" s="5"/>
      <c r="ED124" s="121"/>
      <c r="EE124" s="5"/>
      <c r="EF124" s="119"/>
      <c r="EH124" s="120"/>
      <c r="EI124" s="17">
        <v>0</v>
      </c>
      <c r="EJ124" s="137"/>
      <c r="EK124" s="17">
        <v>0</v>
      </c>
      <c r="EL124" s="137"/>
      <c r="EM124" s="17">
        <v>0</v>
      </c>
      <c r="EN124" s="125"/>
      <c r="EO124" s="126"/>
      <c r="EP124" s="127"/>
      <c r="EQ124" s="219">
        <f t="shared" si="47"/>
        <v>0</v>
      </c>
      <c r="ER124" s="125"/>
      <c r="ES124" s="126"/>
      <c r="ET124" s="127"/>
      <c r="EU124" s="220">
        <f>SUM($DN124:DR124)-SUM($BM124:$BQ124)+EQ124</f>
        <v>0</v>
      </c>
      <c r="EV124" s="119"/>
    </row>
    <row r="125" spans="1:152" ht="5.15" customHeight="1" x14ac:dyDescent="0.35">
      <c r="A125" s="115"/>
      <c r="B125" s="32"/>
      <c r="C125" s="46"/>
      <c r="D125" s="32"/>
      <c r="E125" s="32"/>
      <c r="F125" s="36"/>
      <c r="H125" s="29"/>
      <c r="I125" s="139"/>
      <c r="J125" s="139"/>
      <c r="K125" s="139"/>
      <c r="L125" s="139"/>
      <c r="M125" s="139"/>
      <c r="N125" s="139"/>
      <c r="O125" s="121"/>
      <c r="P125" s="140"/>
      <c r="Q125" s="141"/>
      <c r="R125" s="142"/>
      <c r="S125" s="139"/>
      <c r="T125" s="139"/>
      <c r="U125" s="139"/>
      <c r="V125" s="139"/>
      <c r="W125" s="139"/>
      <c r="X125" s="140"/>
      <c r="Y125" s="141"/>
      <c r="Z125" s="142"/>
      <c r="AA125" s="139"/>
      <c r="AB125" s="139"/>
      <c r="AC125" s="139"/>
      <c r="AD125" s="139"/>
      <c r="AE125" s="139"/>
      <c r="AF125" s="140"/>
      <c r="AG125" s="141"/>
      <c r="AH125" s="142"/>
      <c r="AI125" s="121"/>
      <c r="AJ125" s="139"/>
      <c r="AK125" s="121"/>
      <c r="AL125" s="139"/>
      <c r="AM125" s="121"/>
      <c r="AN125" s="140"/>
      <c r="AO125" s="141"/>
      <c r="AP125" s="142"/>
      <c r="AQ125" s="139"/>
      <c r="AR125" s="140"/>
      <c r="AS125" s="141"/>
      <c r="AT125" s="142"/>
      <c r="AU125" s="121"/>
      <c r="AV125" s="139"/>
      <c r="AW125" s="121"/>
      <c r="AX125" s="139"/>
      <c r="AY125" s="121"/>
      <c r="AZ125" s="139"/>
      <c r="BA125" s="121"/>
      <c r="BB125" s="36"/>
      <c r="BD125" s="29"/>
      <c r="BE125" s="143"/>
      <c r="BF125" s="143"/>
      <c r="BG125" s="143"/>
      <c r="BH125" s="143"/>
      <c r="BI125" s="143"/>
      <c r="BJ125" s="144"/>
      <c r="BK125" s="145"/>
      <c r="BL125" s="146"/>
      <c r="BM125" s="124"/>
      <c r="BN125" s="143"/>
      <c r="BO125" s="124"/>
      <c r="BP125" s="143"/>
      <c r="BQ125" s="124"/>
      <c r="BR125" s="36"/>
      <c r="BU125" s="92"/>
      <c r="BV125" s="92"/>
      <c r="BW125" s="92"/>
      <c r="BX125" s="92"/>
      <c r="BY125" s="92"/>
      <c r="BZ125" s="92"/>
      <c r="CA125" s="92"/>
      <c r="CB125" s="92"/>
      <c r="CC125" s="92"/>
      <c r="CG125" s="92"/>
      <c r="CH125" s="92"/>
      <c r="CI125" s="92"/>
      <c r="CJ125" s="92"/>
      <c r="CK125" s="92"/>
      <c r="CL125" s="92"/>
      <c r="CP125" s="32"/>
      <c r="CQ125" s="32"/>
      <c r="CR125" s="32"/>
      <c r="CS125" s="74"/>
      <c r="CT125" s="169"/>
      <c r="CU125" s="252"/>
      <c r="CV125" s="149"/>
      <c r="CW125" s="252"/>
      <c r="CX125" s="276"/>
      <c r="CY125" s="223">
        <f t="shared" si="39"/>
        <v>0</v>
      </c>
      <c r="CZ125" s="40"/>
      <c r="DA125" s="151"/>
      <c r="DB125" s="149"/>
      <c r="DC125" s="149"/>
      <c r="DD125" s="149"/>
      <c r="DE125" s="149"/>
      <c r="DF125" s="149"/>
      <c r="DG125" s="134"/>
      <c r="DH125" s="40"/>
      <c r="DI125" s="40"/>
      <c r="DJ125" s="40"/>
      <c r="DK125" s="40"/>
      <c r="DL125" s="40"/>
      <c r="DM125" s="74"/>
      <c r="DN125" s="152"/>
      <c r="DO125" s="152"/>
      <c r="DP125" s="152"/>
      <c r="DQ125" s="152"/>
      <c r="DR125" s="152"/>
      <c r="DS125" s="134"/>
      <c r="DT125" s="281" t="str">
        <f t="shared" si="38"/>
        <v/>
      </c>
      <c r="DU125" s="281" t="str">
        <f t="shared" si="51"/>
        <v/>
      </c>
      <c r="DW125" s="32"/>
      <c r="DX125" s="32"/>
      <c r="DZ125" s="29"/>
      <c r="EA125" s="139"/>
      <c r="EB125" s="139"/>
      <c r="EC125" s="139"/>
      <c r="ED125" s="139"/>
      <c r="EE125" s="139"/>
      <c r="EF125" s="36"/>
      <c r="EH125" s="29"/>
      <c r="EI125" s="143"/>
      <c r="EJ125" s="143"/>
      <c r="EK125" s="143"/>
      <c r="EL125" s="143"/>
      <c r="EM125" s="143"/>
      <c r="EN125" s="144"/>
      <c r="EO125" s="145"/>
      <c r="EP125" s="146"/>
      <c r="EQ125" s="163"/>
      <c r="ER125" s="144"/>
      <c r="ES125" s="145"/>
      <c r="ET125" s="146"/>
      <c r="EU125" s="253"/>
      <c r="EV125" s="36"/>
    </row>
    <row r="126" spans="1:152" s="92" customFormat="1" x14ac:dyDescent="0.35">
      <c r="A126" s="118"/>
      <c r="B126" s="46"/>
      <c r="C126" s="243" t="str">
        <f>IF(E126="","",C124+1)</f>
        <v/>
      </c>
      <c r="D126" s="46"/>
      <c r="E126" s="4"/>
      <c r="F126" s="119"/>
      <c r="H126" s="120"/>
      <c r="I126" s="15"/>
      <c r="J126" s="121"/>
      <c r="K126" s="15"/>
      <c r="L126" s="121"/>
      <c r="M126" s="15"/>
      <c r="N126" s="121"/>
      <c r="O126" s="209">
        <f t="shared" si="5"/>
        <v>0</v>
      </c>
      <c r="P126" s="122"/>
      <c r="Q126" s="40"/>
      <c r="R126" s="123"/>
      <c r="S126" s="15"/>
      <c r="T126" s="121"/>
      <c r="U126" s="15"/>
      <c r="V126" s="121"/>
      <c r="W126" s="15"/>
      <c r="X126" s="122"/>
      <c r="Y126" s="40"/>
      <c r="Z126" s="123"/>
      <c r="AA126" s="15"/>
      <c r="AB126" s="121"/>
      <c r="AC126" s="15"/>
      <c r="AD126" s="121"/>
      <c r="AE126" s="15"/>
      <c r="AF126" s="122"/>
      <c r="AG126" s="40"/>
      <c r="AH126" s="123"/>
      <c r="AI126" s="209">
        <f t="shared" si="6"/>
        <v>0</v>
      </c>
      <c r="AJ126" s="121"/>
      <c r="AK126" s="209">
        <f t="shared" si="7"/>
        <v>0</v>
      </c>
      <c r="AL126" s="121"/>
      <c r="AM126" s="209">
        <f>M126-W126+AE126</f>
        <v>0</v>
      </c>
      <c r="AN126" s="122"/>
      <c r="AO126" s="40"/>
      <c r="AP126" s="123"/>
      <c r="AQ126" s="15"/>
      <c r="AR126" s="122"/>
      <c r="AS126" s="40"/>
      <c r="AT126" s="123"/>
      <c r="AU126" s="209">
        <f t="shared" si="40"/>
        <v>0</v>
      </c>
      <c r="AV126" s="121"/>
      <c r="AW126" s="209">
        <f t="shared" si="48"/>
        <v>0</v>
      </c>
      <c r="AX126" s="121"/>
      <c r="AY126" s="209">
        <f t="shared" si="9"/>
        <v>0</v>
      </c>
      <c r="AZ126" s="121"/>
      <c r="BA126" s="209">
        <f>(SUM(AI126,AK126,AM126)-AQ126)</f>
        <v>0</v>
      </c>
      <c r="BB126" s="119"/>
      <c r="BD126" s="120"/>
      <c r="BE126" s="13">
        <v>0</v>
      </c>
      <c r="BF126" s="124"/>
      <c r="BG126" s="13">
        <v>0</v>
      </c>
      <c r="BH126" s="124"/>
      <c r="BI126" s="13">
        <v>0</v>
      </c>
      <c r="BJ126" s="125"/>
      <c r="BK126" s="126"/>
      <c r="BL126" s="127"/>
      <c r="BM126" s="210">
        <f>$BE126*$I126</f>
        <v>0</v>
      </c>
      <c r="BN126" s="124"/>
      <c r="BO126" s="210">
        <f>$BG126*$K126</f>
        <v>0</v>
      </c>
      <c r="BP126" s="124"/>
      <c r="BQ126" s="210">
        <f>$BI126*$M126</f>
        <v>0</v>
      </c>
      <c r="BR126" s="119"/>
      <c r="BU126" s="18"/>
      <c r="BV126" s="18"/>
      <c r="BW126" s="18"/>
      <c r="BX126" s="18"/>
      <c r="BY126" s="18"/>
      <c r="BZ126" s="18"/>
      <c r="CA126" s="18"/>
      <c r="CB126" s="18"/>
      <c r="CC126" s="18"/>
      <c r="CG126" s="18"/>
      <c r="CH126" s="18"/>
      <c r="CI126" s="18"/>
      <c r="CJ126" s="18"/>
      <c r="CK126" s="18"/>
      <c r="CL126" s="18"/>
      <c r="CP126" s="46"/>
      <c r="CQ126" s="46"/>
      <c r="CR126" s="46"/>
      <c r="CS126" s="130"/>
      <c r="CT126" s="209">
        <f t="shared" si="58"/>
        <v>0</v>
      </c>
      <c r="CU126" s="280">
        <f t="shared" si="58"/>
        <v>0</v>
      </c>
      <c r="CV126" s="209">
        <f t="shared" si="59"/>
        <v>0</v>
      </c>
      <c r="CW126" s="280">
        <f t="shared" si="59"/>
        <v>0</v>
      </c>
      <c r="CX126" s="209">
        <f t="shared" si="60"/>
        <v>0</v>
      </c>
      <c r="CY126" s="223">
        <f t="shared" si="39"/>
        <v>0</v>
      </c>
      <c r="CZ126" s="40"/>
      <c r="DA126" s="133"/>
      <c r="DB126" s="209">
        <f t="shared" si="41"/>
        <v>0</v>
      </c>
      <c r="DC126" s="131"/>
      <c r="DD126" s="209">
        <f t="shared" si="42"/>
        <v>0</v>
      </c>
      <c r="DE126" s="131"/>
      <c r="DF126" s="209">
        <f t="shared" si="43"/>
        <v>0</v>
      </c>
      <c r="DG126" s="134"/>
      <c r="DH126" s="216" t="str">
        <f t="shared" si="55"/>
        <v/>
      </c>
      <c r="DI126" s="216" t="e">
        <f t="shared" si="56"/>
        <v>#VALUE!</v>
      </c>
      <c r="DJ126" s="216">
        <f t="shared" si="57"/>
        <v>0</v>
      </c>
      <c r="DK126" s="40"/>
      <c r="DL126" s="40"/>
      <c r="DM126" s="130"/>
      <c r="DN126" s="217">
        <f t="shared" si="44"/>
        <v>0</v>
      </c>
      <c r="DO126" s="135"/>
      <c r="DP126" s="217">
        <f t="shared" si="45"/>
        <v>0</v>
      </c>
      <c r="DQ126" s="135"/>
      <c r="DR126" s="217">
        <f t="shared" si="46"/>
        <v>0</v>
      </c>
      <c r="DS126" s="134"/>
      <c r="DT126" s="281" t="str">
        <f t="shared" si="38"/>
        <v/>
      </c>
      <c r="DU126" s="281" t="str">
        <f t="shared" si="51"/>
        <v/>
      </c>
      <c r="DW126" s="46"/>
      <c r="DX126" s="46"/>
      <c r="DZ126" s="120"/>
      <c r="EA126" s="5"/>
      <c r="EB126" s="121"/>
      <c r="EC126" s="5"/>
      <c r="ED126" s="121"/>
      <c r="EE126" s="5"/>
      <c r="EF126" s="119"/>
      <c r="EH126" s="120"/>
      <c r="EI126" s="17">
        <v>0</v>
      </c>
      <c r="EJ126" s="137"/>
      <c r="EK126" s="17">
        <v>0</v>
      </c>
      <c r="EL126" s="137"/>
      <c r="EM126" s="17">
        <v>0</v>
      </c>
      <c r="EN126" s="125"/>
      <c r="EO126" s="126"/>
      <c r="EP126" s="127"/>
      <c r="EQ126" s="219">
        <f t="shared" si="47"/>
        <v>0</v>
      </c>
      <c r="ER126" s="125"/>
      <c r="ES126" s="126"/>
      <c r="ET126" s="127"/>
      <c r="EU126" s="220">
        <f>SUM($DN126:DR126)-SUM($BM126:$BQ126)+EQ126</f>
        <v>0</v>
      </c>
      <c r="EV126" s="119"/>
    </row>
    <row r="127" spans="1:152" ht="5.15" customHeight="1" x14ac:dyDescent="0.35">
      <c r="A127" s="115"/>
      <c r="B127" s="32"/>
      <c r="C127" s="46"/>
      <c r="D127" s="32"/>
      <c r="E127" s="32"/>
      <c r="F127" s="36"/>
      <c r="H127" s="29"/>
      <c r="I127" s="139"/>
      <c r="J127" s="139"/>
      <c r="K127" s="139"/>
      <c r="L127" s="139"/>
      <c r="M127" s="139"/>
      <c r="N127" s="139"/>
      <c r="O127" s="121"/>
      <c r="P127" s="140"/>
      <c r="Q127" s="141"/>
      <c r="R127" s="142"/>
      <c r="S127" s="139"/>
      <c r="T127" s="139"/>
      <c r="U127" s="139"/>
      <c r="V127" s="139"/>
      <c r="W127" s="139"/>
      <c r="X127" s="140"/>
      <c r="Y127" s="141"/>
      <c r="Z127" s="142"/>
      <c r="AA127" s="139"/>
      <c r="AB127" s="139"/>
      <c r="AC127" s="139"/>
      <c r="AD127" s="139"/>
      <c r="AE127" s="139"/>
      <c r="AF127" s="140"/>
      <c r="AG127" s="141"/>
      <c r="AH127" s="142"/>
      <c r="AI127" s="121"/>
      <c r="AJ127" s="139"/>
      <c r="AK127" s="121"/>
      <c r="AL127" s="139"/>
      <c r="AM127" s="121"/>
      <c r="AN127" s="140"/>
      <c r="AO127" s="141"/>
      <c r="AP127" s="142"/>
      <c r="AQ127" s="139"/>
      <c r="AR127" s="140"/>
      <c r="AS127" s="141"/>
      <c r="AT127" s="142"/>
      <c r="AU127" s="121"/>
      <c r="AV127" s="139"/>
      <c r="AW127" s="121"/>
      <c r="AX127" s="139"/>
      <c r="AY127" s="121"/>
      <c r="AZ127" s="139"/>
      <c r="BA127" s="121"/>
      <c r="BB127" s="36"/>
      <c r="BD127" s="29"/>
      <c r="BE127" s="143"/>
      <c r="BF127" s="143"/>
      <c r="BG127" s="143"/>
      <c r="BH127" s="143"/>
      <c r="BI127" s="143"/>
      <c r="BJ127" s="144"/>
      <c r="BK127" s="145"/>
      <c r="BL127" s="146"/>
      <c r="BM127" s="124"/>
      <c r="BN127" s="143"/>
      <c r="BO127" s="124"/>
      <c r="BP127" s="143"/>
      <c r="BQ127" s="124"/>
      <c r="BR127" s="36"/>
      <c r="BU127" s="92"/>
      <c r="BV127" s="92"/>
      <c r="BW127" s="92"/>
      <c r="BX127" s="92"/>
      <c r="BY127" s="92"/>
      <c r="BZ127" s="92"/>
      <c r="CA127" s="92"/>
      <c r="CB127" s="92"/>
      <c r="CC127" s="92"/>
      <c r="CG127" s="92"/>
      <c r="CH127" s="92"/>
      <c r="CI127" s="92"/>
      <c r="CJ127" s="92"/>
      <c r="CK127" s="92"/>
      <c r="CL127" s="92"/>
      <c r="CP127" s="32"/>
      <c r="CQ127" s="32"/>
      <c r="CR127" s="32"/>
      <c r="CS127" s="74"/>
      <c r="CT127" s="169"/>
      <c r="CU127" s="252"/>
      <c r="CV127" s="149"/>
      <c r="CW127" s="252"/>
      <c r="CX127" s="276"/>
      <c r="CY127" s="223">
        <f t="shared" si="39"/>
        <v>0</v>
      </c>
      <c r="CZ127" s="40"/>
      <c r="DA127" s="151"/>
      <c r="DB127" s="149"/>
      <c r="DC127" s="149"/>
      <c r="DD127" s="149"/>
      <c r="DE127" s="149"/>
      <c r="DF127" s="149"/>
      <c r="DG127" s="134"/>
      <c r="DH127" s="40"/>
      <c r="DI127" s="40"/>
      <c r="DJ127" s="40"/>
      <c r="DK127" s="40"/>
      <c r="DL127" s="40"/>
      <c r="DM127" s="74"/>
      <c r="DN127" s="152"/>
      <c r="DO127" s="152"/>
      <c r="DP127" s="152"/>
      <c r="DQ127" s="152"/>
      <c r="DR127" s="152"/>
      <c r="DS127" s="134"/>
      <c r="DT127" s="281" t="str">
        <f t="shared" si="38"/>
        <v/>
      </c>
      <c r="DU127" s="281" t="str">
        <f t="shared" si="51"/>
        <v/>
      </c>
      <c r="DW127" s="32"/>
      <c r="DX127" s="32"/>
      <c r="DZ127" s="29"/>
      <c r="EA127" s="139"/>
      <c r="EB127" s="139"/>
      <c r="EC127" s="139"/>
      <c r="ED127" s="139"/>
      <c r="EE127" s="139"/>
      <c r="EF127" s="36"/>
      <c r="EH127" s="29"/>
      <c r="EI127" s="143"/>
      <c r="EJ127" s="143"/>
      <c r="EK127" s="143"/>
      <c r="EL127" s="143"/>
      <c r="EM127" s="143"/>
      <c r="EN127" s="144"/>
      <c r="EO127" s="145"/>
      <c r="EP127" s="146"/>
      <c r="EQ127" s="163"/>
      <c r="ER127" s="144"/>
      <c r="ES127" s="145"/>
      <c r="ET127" s="146"/>
      <c r="EU127" s="253"/>
      <c r="EV127" s="36"/>
    </row>
    <row r="128" spans="1:152" s="92" customFormat="1" x14ac:dyDescent="0.35">
      <c r="A128" s="118"/>
      <c r="B128" s="46"/>
      <c r="C128" s="243" t="str">
        <f>IF(E128="","",C126+1)</f>
        <v/>
      </c>
      <c r="D128" s="46"/>
      <c r="E128" s="4"/>
      <c r="F128" s="119"/>
      <c r="H128" s="120"/>
      <c r="I128" s="15"/>
      <c r="J128" s="121"/>
      <c r="K128" s="15"/>
      <c r="L128" s="121"/>
      <c r="M128" s="15"/>
      <c r="N128" s="121"/>
      <c r="O128" s="209">
        <f t="shared" si="5"/>
        <v>0</v>
      </c>
      <c r="P128" s="122"/>
      <c r="Q128" s="40"/>
      <c r="R128" s="123"/>
      <c r="S128" s="15"/>
      <c r="T128" s="121"/>
      <c r="U128" s="15"/>
      <c r="V128" s="121"/>
      <c r="W128" s="15"/>
      <c r="X128" s="122"/>
      <c r="Y128" s="40"/>
      <c r="Z128" s="123"/>
      <c r="AA128" s="15"/>
      <c r="AB128" s="121"/>
      <c r="AC128" s="15"/>
      <c r="AD128" s="121"/>
      <c r="AE128" s="15"/>
      <c r="AF128" s="122"/>
      <c r="AG128" s="40"/>
      <c r="AH128" s="123"/>
      <c r="AI128" s="209">
        <f t="shared" si="6"/>
        <v>0</v>
      </c>
      <c r="AJ128" s="121"/>
      <c r="AK128" s="209">
        <f t="shared" si="7"/>
        <v>0</v>
      </c>
      <c r="AL128" s="121"/>
      <c r="AM128" s="209">
        <f>M128-W128+AE128</f>
        <v>0</v>
      </c>
      <c r="AN128" s="122"/>
      <c r="AO128" s="40"/>
      <c r="AP128" s="123"/>
      <c r="AQ128" s="15"/>
      <c r="AR128" s="122"/>
      <c r="AS128" s="40"/>
      <c r="AT128" s="123"/>
      <c r="AU128" s="209">
        <f t="shared" si="40"/>
        <v>0</v>
      </c>
      <c r="AV128" s="121"/>
      <c r="AW128" s="209">
        <f t="shared" si="48"/>
        <v>0</v>
      </c>
      <c r="AX128" s="121"/>
      <c r="AY128" s="209">
        <f t="shared" si="9"/>
        <v>0</v>
      </c>
      <c r="AZ128" s="121"/>
      <c r="BA128" s="209">
        <f>(SUM(AI128,AK128,AM128)-AQ128)</f>
        <v>0</v>
      </c>
      <c r="BB128" s="119"/>
      <c r="BD128" s="120"/>
      <c r="BE128" s="13">
        <v>0</v>
      </c>
      <c r="BF128" s="124"/>
      <c r="BG128" s="13">
        <v>0</v>
      </c>
      <c r="BH128" s="124"/>
      <c r="BI128" s="13">
        <v>0</v>
      </c>
      <c r="BJ128" s="125"/>
      <c r="BK128" s="126"/>
      <c r="BL128" s="127"/>
      <c r="BM128" s="210">
        <f>$BE128*$I128</f>
        <v>0</v>
      </c>
      <c r="BN128" s="124"/>
      <c r="BO128" s="210">
        <f>$BG128*$K128</f>
        <v>0</v>
      </c>
      <c r="BP128" s="124"/>
      <c r="BQ128" s="210">
        <f>$BI128*$M128</f>
        <v>0</v>
      </c>
      <c r="BR128" s="119"/>
      <c r="BU128" s="18"/>
      <c r="BV128" s="18"/>
      <c r="BW128" s="18"/>
      <c r="BX128" s="18"/>
      <c r="BY128" s="18"/>
      <c r="BZ128" s="18"/>
      <c r="CA128" s="18"/>
      <c r="CB128" s="18"/>
      <c r="CC128" s="18"/>
      <c r="CG128" s="18"/>
      <c r="CH128" s="18"/>
      <c r="CI128" s="18"/>
      <c r="CJ128" s="18"/>
      <c r="CK128" s="18"/>
      <c r="CL128" s="18"/>
      <c r="CP128" s="46"/>
      <c r="CQ128" s="46"/>
      <c r="CR128" s="46"/>
      <c r="CS128" s="130"/>
      <c r="CT128" s="209">
        <f t="shared" si="58"/>
        <v>0</v>
      </c>
      <c r="CU128" s="280">
        <f t="shared" si="58"/>
        <v>0</v>
      </c>
      <c r="CV128" s="209">
        <f t="shared" si="59"/>
        <v>0</v>
      </c>
      <c r="CW128" s="280">
        <f t="shared" si="59"/>
        <v>0</v>
      </c>
      <c r="CX128" s="209">
        <f t="shared" si="60"/>
        <v>0</v>
      </c>
      <c r="CY128" s="223">
        <f t="shared" si="39"/>
        <v>0</v>
      </c>
      <c r="CZ128" s="40"/>
      <c r="DA128" s="133"/>
      <c r="DB128" s="209">
        <f t="shared" si="41"/>
        <v>0</v>
      </c>
      <c r="DC128" s="131"/>
      <c r="DD128" s="209">
        <f t="shared" si="42"/>
        <v>0</v>
      </c>
      <c r="DE128" s="131"/>
      <c r="DF128" s="209">
        <f t="shared" si="43"/>
        <v>0</v>
      </c>
      <c r="DG128" s="134"/>
      <c r="DH128" s="216" t="str">
        <f t="shared" si="55"/>
        <v/>
      </c>
      <c r="DI128" s="216" t="e">
        <f t="shared" si="56"/>
        <v>#VALUE!</v>
      </c>
      <c r="DJ128" s="216">
        <f t="shared" si="57"/>
        <v>0</v>
      </c>
      <c r="DK128" s="40"/>
      <c r="DL128" s="40"/>
      <c r="DM128" s="130"/>
      <c r="DN128" s="217">
        <f t="shared" si="44"/>
        <v>0</v>
      </c>
      <c r="DO128" s="135"/>
      <c r="DP128" s="217">
        <f t="shared" si="45"/>
        <v>0</v>
      </c>
      <c r="DQ128" s="135"/>
      <c r="DR128" s="217">
        <f t="shared" si="46"/>
        <v>0</v>
      </c>
      <c r="DS128" s="134"/>
      <c r="DT128" s="281" t="str">
        <f t="shared" si="38"/>
        <v/>
      </c>
      <c r="DU128" s="281" t="str">
        <f t="shared" si="51"/>
        <v/>
      </c>
      <c r="DW128" s="46"/>
      <c r="DX128" s="46"/>
      <c r="DZ128" s="120"/>
      <c r="EA128" s="5"/>
      <c r="EB128" s="121"/>
      <c r="EC128" s="5"/>
      <c r="ED128" s="121"/>
      <c r="EE128" s="5"/>
      <c r="EF128" s="119"/>
      <c r="EH128" s="120"/>
      <c r="EI128" s="17">
        <v>0</v>
      </c>
      <c r="EJ128" s="137"/>
      <c r="EK128" s="17">
        <v>0</v>
      </c>
      <c r="EL128" s="137"/>
      <c r="EM128" s="17">
        <v>0</v>
      </c>
      <c r="EN128" s="125"/>
      <c r="EO128" s="126"/>
      <c r="EP128" s="127"/>
      <c r="EQ128" s="219">
        <f t="shared" si="47"/>
        <v>0</v>
      </c>
      <c r="ER128" s="125"/>
      <c r="ES128" s="126"/>
      <c r="ET128" s="127"/>
      <c r="EU128" s="220">
        <f>SUM($DN128:DR128)-SUM($BM128:$BQ128)+EQ128</f>
        <v>0</v>
      </c>
      <c r="EV128" s="119"/>
    </row>
    <row r="129" spans="1:152" ht="5.15" customHeight="1" x14ac:dyDescent="0.35">
      <c r="A129" s="115"/>
      <c r="B129" s="32"/>
      <c r="C129" s="46"/>
      <c r="D129" s="32"/>
      <c r="E129" s="32"/>
      <c r="F129" s="36"/>
      <c r="H129" s="29"/>
      <c r="I129" s="139"/>
      <c r="J129" s="139"/>
      <c r="K129" s="139"/>
      <c r="L129" s="139"/>
      <c r="M129" s="139"/>
      <c r="N129" s="139"/>
      <c r="O129" s="121"/>
      <c r="P129" s="140"/>
      <c r="Q129" s="141"/>
      <c r="R129" s="142"/>
      <c r="S129" s="139"/>
      <c r="T129" s="139"/>
      <c r="U129" s="139"/>
      <c r="V129" s="139"/>
      <c r="W129" s="139"/>
      <c r="X129" s="140"/>
      <c r="Y129" s="141"/>
      <c r="Z129" s="142"/>
      <c r="AA129" s="139"/>
      <c r="AB129" s="139"/>
      <c r="AC129" s="139"/>
      <c r="AD129" s="139"/>
      <c r="AE129" s="139"/>
      <c r="AF129" s="140"/>
      <c r="AG129" s="141"/>
      <c r="AH129" s="142"/>
      <c r="AI129" s="121"/>
      <c r="AJ129" s="139"/>
      <c r="AK129" s="121"/>
      <c r="AL129" s="139"/>
      <c r="AM129" s="121"/>
      <c r="AN129" s="140"/>
      <c r="AO129" s="141"/>
      <c r="AP129" s="142"/>
      <c r="AQ129" s="139"/>
      <c r="AR129" s="140"/>
      <c r="AS129" s="141"/>
      <c r="AT129" s="142"/>
      <c r="AU129" s="121"/>
      <c r="AV129" s="139"/>
      <c r="AW129" s="121"/>
      <c r="AX129" s="139"/>
      <c r="AY129" s="121"/>
      <c r="AZ129" s="139"/>
      <c r="BA129" s="121"/>
      <c r="BB129" s="36"/>
      <c r="BD129" s="29"/>
      <c r="BE129" s="143"/>
      <c r="BF129" s="143"/>
      <c r="BG129" s="143"/>
      <c r="BH129" s="143"/>
      <c r="BI129" s="143"/>
      <c r="BJ129" s="144"/>
      <c r="BK129" s="145"/>
      <c r="BL129" s="146"/>
      <c r="BM129" s="124"/>
      <c r="BN129" s="143"/>
      <c r="BO129" s="124"/>
      <c r="BP129" s="143"/>
      <c r="BQ129" s="124"/>
      <c r="BR129" s="36"/>
      <c r="BU129" s="92"/>
      <c r="BV129" s="92"/>
      <c r="BW129" s="92"/>
      <c r="BX129" s="92"/>
      <c r="BY129" s="92"/>
      <c r="BZ129" s="92"/>
      <c r="CA129" s="92"/>
      <c r="CB129" s="92"/>
      <c r="CC129" s="92"/>
      <c r="CG129" s="92"/>
      <c r="CH129" s="92"/>
      <c r="CI129" s="92"/>
      <c r="CJ129" s="92"/>
      <c r="CK129" s="92"/>
      <c r="CL129" s="92"/>
      <c r="CP129" s="32"/>
      <c r="CQ129" s="32"/>
      <c r="CR129" s="32"/>
      <c r="CS129" s="74"/>
      <c r="CT129" s="169"/>
      <c r="CU129" s="252"/>
      <c r="CV129" s="149"/>
      <c r="CW129" s="252"/>
      <c r="CX129" s="276"/>
      <c r="CY129" s="223">
        <f t="shared" si="39"/>
        <v>0</v>
      </c>
      <c r="CZ129" s="40"/>
      <c r="DA129" s="151"/>
      <c r="DB129" s="149"/>
      <c r="DC129" s="149"/>
      <c r="DD129" s="149"/>
      <c r="DE129" s="149"/>
      <c r="DF129" s="149"/>
      <c r="DG129" s="134"/>
      <c r="DH129" s="40"/>
      <c r="DI129" s="40"/>
      <c r="DJ129" s="40"/>
      <c r="DK129" s="40"/>
      <c r="DL129" s="40"/>
      <c r="DM129" s="74"/>
      <c r="DN129" s="152"/>
      <c r="DO129" s="152"/>
      <c r="DP129" s="152"/>
      <c r="DQ129" s="152"/>
      <c r="DR129" s="152"/>
      <c r="DS129" s="134"/>
      <c r="DT129" s="281" t="str">
        <f t="shared" si="38"/>
        <v/>
      </c>
      <c r="DU129" s="281" t="str">
        <f t="shared" si="51"/>
        <v/>
      </c>
      <c r="DW129" s="32"/>
      <c r="DX129" s="32"/>
      <c r="DZ129" s="29"/>
      <c r="EA129" s="139"/>
      <c r="EB129" s="139"/>
      <c r="EC129" s="139"/>
      <c r="ED129" s="139"/>
      <c r="EE129" s="139"/>
      <c r="EF129" s="36"/>
      <c r="EH129" s="29"/>
      <c r="EI129" s="143"/>
      <c r="EJ129" s="143"/>
      <c r="EK129" s="143"/>
      <c r="EL129" s="143"/>
      <c r="EM129" s="143"/>
      <c r="EN129" s="144"/>
      <c r="EO129" s="145"/>
      <c r="EP129" s="146"/>
      <c r="EQ129" s="163"/>
      <c r="ER129" s="144"/>
      <c r="ES129" s="145"/>
      <c r="ET129" s="146"/>
      <c r="EU129" s="253"/>
      <c r="EV129" s="36"/>
    </row>
    <row r="130" spans="1:152" s="92" customFormat="1" x14ac:dyDescent="0.35">
      <c r="A130" s="118"/>
      <c r="B130" s="46"/>
      <c r="C130" s="243" t="str">
        <f>IF(E130="","",C128+1)</f>
        <v/>
      </c>
      <c r="D130" s="46"/>
      <c r="E130" s="4"/>
      <c r="F130" s="119"/>
      <c r="H130" s="120"/>
      <c r="I130" s="15"/>
      <c r="J130" s="121"/>
      <c r="K130" s="15"/>
      <c r="L130" s="121"/>
      <c r="M130" s="15"/>
      <c r="N130" s="121"/>
      <c r="O130" s="209">
        <f t="shared" si="5"/>
        <v>0</v>
      </c>
      <c r="P130" s="122"/>
      <c r="Q130" s="40"/>
      <c r="R130" s="123"/>
      <c r="S130" s="15"/>
      <c r="T130" s="121"/>
      <c r="U130" s="15"/>
      <c r="V130" s="121"/>
      <c r="W130" s="15"/>
      <c r="X130" s="122"/>
      <c r="Y130" s="40"/>
      <c r="Z130" s="123"/>
      <c r="AA130" s="15"/>
      <c r="AB130" s="121"/>
      <c r="AC130" s="15"/>
      <c r="AD130" s="121"/>
      <c r="AE130" s="15"/>
      <c r="AF130" s="122"/>
      <c r="AG130" s="40"/>
      <c r="AH130" s="123"/>
      <c r="AI130" s="209">
        <f t="shared" si="6"/>
        <v>0</v>
      </c>
      <c r="AJ130" s="121"/>
      <c r="AK130" s="209">
        <f t="shared" si="7"/>
        <v>0</v>
      </c>
      <c r="AL130" s="121"/>
      <c r="AM130" s="209">
        <f>M130-W130+AE130</f>
        <v>0</v>
      </c>
      <c r="AN130" s="122"/>
      <c r="AO130" s="40"/>
      <c r="AP130" s="123"/>
      <c r="AQ130" s="15"/>
      <c r="AR130" s="122"/>
      <c r="AS130" s="40"/>
      <c r="AT130" s="123"/>
      <c r="AU130" s="209">
        <f t="shared" si="40"/>
        <v>0</v>
      </c>
      <c r="AV130" s="121"/>
      <c r="AW130" s="209">
        <f t="shared" si="48"/>
        <v>0</v>
      </c>
      <c r="AX130" s="121"/>
      <c r="AY130" s="209">
        <f t="shared" si="9"/>
        <v>0</v>
      </c>
      <c r="AZ130" s="121"/>
      <c r="BA130" s="209">
        <f>(SUM(AI130,AK130,AM130)-AQ130)</f>
        <v>0</v>
      </c>
      <c r="BB130" s="119"/>
      <c r="BD130" s="120"/>
      <c r="BE130" s="13">
        <v>0</v>
      </c>
      <c r="BF130" s="124"/>
      <c r="BG130" s="13">
        <v>0</v>
      </c>
      <c r="BH130" s="124"/>
      <c r="BI130" s="13">
        <v>0</v>
      </c>
      <c r="BJ130" s="125"/>
      <c r="BK130" s="126"/>
      <c r="BL130" s="127"/>
      <c r="BM130" s="210">
        <f>$BE130*$I130</f>
        <v>0</v>
      </c>
      <c r="BN130" s="124"/>
      <c r="BO130" s="210">
        <f>$BG130*$K130</f>
        <v>0</v>
      </c>
      <c r="BP130" s="124"/>
      <c r="BQ130" s="210">
        <f>$BI130*$M130</f>
        <v>0</v>
      </c>
      <c r="BR130" s="119"/>
      <c r="BU130" s="18"/>
      <c r="BV130" s="18"/>
      <c r="BW130" s="18"/>
      <c r="BX130" s="18"/>
      <c r="BY130" s="18"/>
      <c r="BZ130" s="18"/>
      <c r="CA130" s="18"/>
      <c r="CB130" s="18"/>
      <c r="CC130" s="18"/>
      <c r="CG130" s="18"/>
      <c r="CH130" s="18"/>
      <c r="CI130" s="18"/>
      <c r="CJ130" s="18"/>
      <c r="CK130" s="18"/>
      <c r="CL130" s="18"/>
      <c r="CP130" s="46"/>
      <c r="CQ130" s="46"/>
      <c r="CR130" s="46"/>
      <c r="CS130" s="130"/>
      <c r="CT130" s="209">
        <f t="shared" si="58"/>
        <v>0</v>
      </c>
      <c r="CU130" s="280">
        <f t="shared" si="58"/>
        <v>0</v>
      </c>
      <c r="CV130" s="209">
        <f t="shared" si="59"/>
        <v>0</v>
      </c>
      <c r="CW130" s="280">
        <f t="shared" si="59"/>
        <v>0</v>
      </c>
      <c r="CX130" s="209">
        <f t="shared" si="60"/>
        <v>0</v>
      </c>
      <c r="CY130" s="223">
        <f t="shared" si="39"/>
        <v>0</v>
      </c>
      <c r="CZ130" s="40"/>
      <c r="DA130" s="133"/>
      <c r="DB130" s="209">
        <f t="shared" si="41"/>
        <v>0</v>
      </c>
      <c r="DC130" s="131"/>
      <c r="DD130" s="209">
        <f t="shared" si="42"/>
        <v>0</v>
      </c>
      <c r="DE130" s="131"/>
      <c r="DF130" s="209">
        <f t="shared" si="43"/>
        <v>0</v>
      </c>
      <c r="DG130" s="134"/>
      <c r="DH130" s="216" t="str">
        <f t="shared" si="55"/>
        <v/>
      </c>
      <c r="DI130" s="216" t="e">
        <f t="shared" si="56"/>
        <v>#VALUE!</v>
      </c>
      <c r="DJ130" s="216">
        <f t="shared" si="57"/>
        <v>0</v>
      </c>
      <c r="DK130" s="40"/>
      <c r="DL130" s="40"/>
      <c r="DM130" s="130"/>
      <c r="DN130" s="217">
        <f t="shared" si="44"/>
        <v>0</v>
      </c>
      <c r="DO130" s="135"/>
      <c r="DP130" s="217">
        <f t="shared" si="45"/>
        <v>0</v>
      </c>
      <c r="DQ130" s="135"/>
      <c r="DR130" s="217">
        <f t="shared" si="46"/>
        <v>0</v>
      </c>
      <c r="DS130" s="134"/>
      <c r="DT130" s="281" t="str">
        <f t="shared" si="38"/>
        <v/>
      </c>
      <c r="DU130" s="281" t="str">
        <f t="shared" si="51"/>
        <v/>
      </c>
      <c r="DW130" s="46"/>
      <c r="DX130" s="46"/>
      <c r="DZ130" s="120"/>
      <c r="EA130" s="5"/>
      <c r="EB130" s="121"/>
      <c r="EC130" s="5"/>
      <c r="ED130" s="121"/>
      <c r="EE130" s="5"/>
      <c r="EF130" s="119"/>
      <c r="EH130" s="120"/>
      <c r="EI130" s="17">
        <v>0</v>
      </c>
      <c r="EJ130" s="137"/>
      <c r="EK130" s="17">
        <v>0</v>
      </c>
      <c r="EL130" s="137"/>
      <c r="EM130" s="17">
        <v>0</v>
      </c>
      <c r="EN130" s="125"/>
      <c r="EO130" s="126"/>
      <c r="EP130" s="127"/>
      <c r="EQ130" s="219">
        <f t="shared" si="47"/>
        <v>0</v>
      </c>
      <c r="ER130" s="125"/>
      <c r="ES130" s="126"/>
      <c r="ET130" s="127"/>
      <c r="EU130" s="220">
        <f>SUM($DN130:DR130)-SUM($BM130:$BQ130)+EQ130</f>
        <v>0</v>
      </c>
      <c r="EV130" s="119"/>
    </row>
    <row r="131" spans="1:152" ht="5.15" customHeight="1" x14ac:dyDescent="0.35">
      <c r="A131" s="115"/>
      <c r="B131" s="32"/>
      <c r="C131" s="46"/>
      <c r="D131" s="32"/>
      <c r="E131" s="32"/>
      <c r="F131" s="36"/>
      <c r="H131" s="29"/>
      <c r="I131" s="139"/>
      <c r="J131" s="139"/>
      <c r="K131" s="139"/>
      <c r="L131" s="139"/>
      <c r="M131" s="139"/>
      <c r="N131" s="139"/>
      <c r="O131" s="121"/>
      <c r="P131" s="140"/>
      <c r="Q131" s="141"/>
      <c r="R131" s="142"/>
      <c r="S131" s="139"/>
      <c r="T131" s="139"/>
      <c r="U131" s="139"/>
      <c r="V131" s="139"/>
      <c r="W131" s="139"/>
      <c r="X131" s="140"/>
      <c r="Y131" s="141"/>
      <c r="Z131" s="142"/>
      <c r="AA131" s="139"/>
      <c r="AB131" s="139"/>
      <c r="AC131" s="139"/>
      <c r="AD131" s="139"/>
      <c r="AE131" s="139"/>
      <c r="AF131" s="140"/>
      <c r="AG131" s="141"/>
      <c r="AH131" s="142"/>
      <c r="AI131" s="121"/>
      <c r="AJ131" s="139"/>
      <c r="AK131" s="121"/>
      <c r="AL131" s="139"/>
      <c r="AM131" s="121"/>
      <c r="AN131" s="140"/>
      <c r="AO131" s="141"/>
      <c r="AP131" s="142"/>
      <c r="AQ131" s="139"/>
      <c r="AR131" s="140"/>
      <c r="AS131" s="141"/>
      <c r="AT131" s="142"/>
      <c r="AU131" s="121"/>
      <c r="AV131" s="139"/>
      <c r="AW131" s="121"/>
      <c r="AX131" s="139"/>
      <c r="AY131" s="121"/>
      <c r="AZ131" s="139"/>
      <c r="BA131" s="121"/>
      <c r="BB131" s="36"/>
      <c r="BD131" s="29"/>
      <c r="BE131" s="143"/>
      <c r="BF131" s="143"/>
      <c r="BG131" s="143"/>
      <c r="BH131" s="143"/>
      <c r="BI131" s="143"/>
      <c r="BJ131" s="144"/>
      <c r="BK131" s="145"/>
      <c r="BL131" s="146"/>
      <c r="BM131" s="124"/>
      <c r="BN131" s="143"/>
      <c r="BO131" s="124"/>
      <c r="BP131" s="143"/>
      <c r="BQ131" s="124"/>
      <c r="BR131" s="36"/>
      <c r="BU131" s="92"/>
      <c r="BV131" s="92"/>
      <c r="BW131" s="92"/>
      <c r="BX131" s="92"/>
      <c r="BY131" s="92"/>
      <c r="BZ131" s="92"/>
      <c r="CA131" s="92"/>
      <c r="CB131" s="92"/>
      <c r="CC131" s="92"/>
      <c r="CG131" s="92"/>
      <c r="CH131" s="92"/>
      <c r="CI131" s="92"/>
      <c r="CJ131" s="92"/>
      <c r="CK131" s="92"/>
      <c r="CL131" s="92"/>
      <c r="CP131" s="32"/>
      <c r="CQ131" s="32"/>
      <c r="CR131" s="32"/>
      <c r="CS131" s="74"/>
      <c r="CT131" s="169"/>
      <c r="CU131" s="252"/>
      <c r="CV131" s="149"/>
      <c r="CW131" s="252"/>
      <c r="CX131" s="276"/>
      <c r="CY131" s="223">
        <f t="shared" si="39"/>
        <v>0</v>
      </c>
      <c r="CZ131" s="40"/>
      <c r="DA131" s="151"/>
      <c r="DB131" s="149"/>
      <c r="DC131" s="149"/>
      <c r="DD131" s="149"/>
      <c r="DE131" s="149"/>
      <c r="DF131" s="149"/>
      <c r="DG131" s="134"/>
      <c r="DH131" s="40"/>
      <c r="DI131" s="40"/>
      <c r="DJ131" s="40"/>
      <c r="DK131" s="40"/>
      <c r="DL131" s="40"/>
      <c r="DM131" s="74"/>
      <c r="DN131" s="152"/>
      <c r="DO131" s="152"/>
      <c r="DP131" s="152"/>
      <c r="DQ131" s="152"/>
      <c r="DR131" s="152"/>
      <c r="DS131" s="134"/>
      <c r="DT131" s="281" t="str">
        <f t="shared" si="38"/>
        <v/>
      </c>
      <c r="DU131" s="281" t="str">
        <f t="shared" si="51"/>
        <v/>
      </c>
      <c r="DW131" s="32"/>
      <c r="DX131" s="32"/>
      <c r="DZ131" s="29"/>
      <c r="EA131" s="139"/>
      <c r="EB131" s="139"/>
      <c r="EC131" s="139"/>
      <c r="ED131" s="139"/>
      <c r="EE131" s="139"/>
      <c r="EF131" s="36"/>
      <c r="EH131" s="29"/>
      <c r="EI131" s="143"/>
      <c r="EJ131" s="143"/>
      <c r="EK131" s="143"/>
      <c r="EL131" s="143"/>
      <c r="EM131" s="143"/>
      <c r="EN131" s="144"/>
      <c r="EO131" s="145"/>
      <c r="EP131" s="146"/>
      <c r="EQ131" s="163"/>
      <c r="ER131" s="144"/>
      <c r="ES131" s="145"/>
      <c r="ET131" s="146"/>
      <c r="EU131" s="253"/>
      <c r="EV131" s="36"/>
    </row>
    <row r="132" spans="1:152" s="92" customFormat="1" x14ac:dyDescent="0.35">
      <c r="A132" s="118"/>
      <c r="B132" s="46"/>
      <c r="C132" s="243" t="str">
        <f>IF(E132="","",C130+1)</f>
        <v/>
      </c>
      <c r="D132" s="46"/>
      <c r="E132" s="4"/>
      <c r="F132" s="119"/>
      <c r="H132" s="120"/>
      <c r="I132" s="15"/>
      <c r="J132" s="121"/>
      <c r="K132" s="15"/>
      <c r="L132" s="121"/>
      <c r="M132" s="15"/>
      <c r="N132" s="121"/>
      <c r="O132" s="209">
        <f t="shared" si="5"/>
        <v>0</v>
      </c>
      <c r="P132" s="122"/>
      <c r="Q132" s="40"/>
      <c r="R132" s="123"/>
      <c r="S132" s="15"/>
      <c r="T132" s="121"/>
      <c r="U132" s="15"/>
      <c r="V132" s="121"/>
      <c r="W132" s="15"/>
      <c r="X132" s="122"/>
      <c r="Y132" s="40"/>
      <c r="Z132" s="123"/>
      <c r="AA132" s="15"/>
      <c r="AB132" s="121"/>
      <c r="AC132" s="15"/>
      <c r="AD132" s="121"/>
      <c r="AE132" s="15"/>
      <c r="AF132" s="122"/>
      <c r="AG132" s="40"/>
      <c r="AH132" s="123"/>
      <c r="AI132" s="209">
        <f t="shared" si="6"/>
        <v>0</v>
      </c>
      <c r="AJ132" s="121"/>
      <c r="AK132" s="209">
        <f t="shared" si="7"/>
        <v>0</v>
      </c>
      <c r="AL132" s="121"/>
      <c r="AM132" s="209">
        <f>M132-W132+AE132</f>
        <v>0</v>
      </c>
      <c r="AN132" s="122"/>
      <c r="AO132" s="40"/>
      <c r="AP132" s="123"/>
      <c r="AQ132" s="15"/>
      <c r="AR132" s="122"/>
      <c r="AS132" s="40"/>
      <c r="AT132" s="123"/>
      <c r="AU132" s="209">
        <f t="shared" si="40"/>
        <v>0</v>
      </c>
      <c r="AV132" s="121"/>
      <c r="AW132" s="209">
        <f t="shared" si="48"/>
        <v>0</v>
      </c>
      <c r="AX132" s="121"/>
      <c r="AY132" s="209">
        <f t="shared" si="9"/>
        <v>0</v>
      </c>
      <c r="AZ132" s="121"/>
      <c r="BA132" s="209">
        <f>(SUM(AI132,AK132,AM132)-AQ132)</f>
        <v>0</v>
      </c>
      <c r="BB132" s="119"/>
      <c r="BD132" s="120"/>
      <c r="BE132" s="13">
        <v>0</v>
      </c>
      <c r="BF132" s="124"/>
      <c r="BG132" s="13">
        <v>0</v>
      </c>
      <c r="BH132" s="124"/>
      <c r="BI132" s="13">
        <v>0</v>
      </c>
      <c r="BJ132" s="125"/>
      <c r="BK132" s="126"/>
      <c r="BL132" s="127"/>
      <c r="BM132" s="210">
        <f>$BE132*$I132</f>
        <v>0</v>
      </c>
      <c r="BN132" s="124"/>
      <c r="BO132" s="210">
        <f>$BG132*$K132</f>
        <v>0</v>
      </c>
      <c r="BP132" s="124"/>
      <c r="BQ132" s="210">
        <f>$BI132*$M132</f>
        <v>0</v>
      </c>
      <c r="BR132" s="119"/>
      <c r="BU132" s="18"/>
      <c r="BV132" s="18"/>
      <c r="BW132" s="18"/>
      <c r="BX132" s="18"/>
      <c r="BY132" s="18"/>
      <c r="BZ132" s="18"/>
      <c r="CA132" s="18"/>
      <c r="CB132" s="18"/>
      <c r="CC132" s="18"/>
      <c r="CG132" s="18"/>
      <c r="CH132" s="18"/>
      <c r="CI132" s="18"/>
      <c r="CJ132" s="18"/>
      <c r="CK132" s="18"/>
      <c r="CL132" s="18"/>
      <c r="CP132" s="46"/>
      <c r="CQ132" s="46"/>
      <c r="CR132" s="46"/>
      <c r="CS132" s="130"/>
      <c r="CT132" s="209">
        <f t="shared" si="58"/>
        <v>0</v>
      </c>
      <c r="CU132" s="280">
        <f t="shared" si="58"/>
        <v>0</v>
      </c>
      <c r="CV132" s="209">
        <f t="shared" si="59"/>
        <v>0</v>
      </c>
      <c r="CW132" s="280">
        <f t="shared" si="59"/>
        <v>0</v>
      </c>
      <c r="CX132" s="209">
        <f t="shared" si="60"/>
        <v>0</v>
      </c>
      <c r="CY132" s="223">
        <f t="shared" si="39"/>
        <v>0</v>
      </c>
      <c r="CZ132" s="40"/>
      <c r="DA132" s="133"/>
      <c r="DB132" s="209">
        <f t="shared" si="41"/>
        <v>0</v>
      </c>
      <c r="DC132" s="131"/>
      <c r="DD132" s="209">
        <f t="shared" si="42"/>
        <v>0</v>
      </c>
      <c r="DE132" s="131"/>
      <c r="DF132" s="209">
        <f t="shared" si="43"/>
        <v>0</v>
      </c>
      <c r="DG132" s="134"/>
      <c r="DH132" s="216" t="str">
        <f t="shared" si="55"/>
        <v/>
      </c>
      <c r="DI132" s="216" t="e">
        <f t="shared" si="56"/>
        <v>#VALUE!</v>
      </c>
      <c r="DJ132" s="216">
        <f t="shared" si="57"/>
        <v>0</v>
      </c>
      <c r="DK132" s="40"/>
      <c r="DL132" s="40"/>
      <c r="DM132" s="130"/>
      <c r="DN132" s="217">
        <f t="shared" si="44"/>
        <v>0</v>
      </c>
      <c r="DO132" s="135"/>
      <c r="DP132" s="217">
        <f t="shared" si="45"/>
        <v>0</v>
      </c>
      <c r="DQ132" s="135"/>
      <c r="DR132" s="217">
        <f t="shared" si="46"/>
        <v>0</v>
      </c>
      <c r="DS132" s="134"/>
      <c r="DT132" s="281" t="str">
        <f t="shared" si="38"/>
        <v/>
      </c>
      <c r="DU132" s="281" t="str">
        <f t="shared" si="51"/>
        <v/>
      </c>
      <c r="DW132" s="46"/>
      <c r="DX132" s="46"/>
      <c r="DZ132" s="120"/>
      <c r="EA132" s="5"/>
      <c r="EB132" s="121"/>
      <c r="EC132" s="5"/>
      <c r="ED132" s="121"/>
      <c r="EE132" s="5"/>
      <c r="EF132" s="119"/>
      <c r="EH132" s="120"/>
      <c r="EI132" s="17">
        <v>0</v>
      </c>
      <c r="EJ132" s="137"/>
      <c r="EK132" s="17">
        <v>0</v>
      </c>
      <c r="EL132" s="137"/>
      <c r="EM132" s="17">
        <v>0</v>
      </c>
      <c r="EN132" s="125"/>
      <c r="EO132" s="126"/>
      <c r="EP132" s="127"/>
      <c r="EQ132" s="219">
        <f t="shared" si="47"/>
        <v>0</v>
      </c>
      <c r="ER132" s="125"/>
      <c r="ES132" s="126"/>
      <c r="ET132" s="127"/>
      <c r="EU132" s="220">
        <f>SUM($DN132:DR132)-SUM($BM132:$BQ132)+EQ132</f>
        <v>0</v>
      </c>
      <c r="EV132" s="119"/>
    </row>
    <row r="133" spans="1:152" ht="5.15" customHeight="1" x14ac:dyDescent="0.35">
      <c r="A133" s="115"/>
      <c r="B133" s="32"/>
      <c r="C133" s="46"/>
      <c r="D133" s="32"/>
      <c r="E133" s="32"/>
      <c r="F133" s="36"/>
      <c r="H133" s="29"/>
      <c r="I133" s="139"/>
      <c r="J133" s="139"/>
      <c r="K133" s="139"/>
      <c r="L133" s="139"/>
      <c r="M133" s="139"/>
      <c r="N133" s="139"/>
      <c r="O133" s="121"/>
      <c r="P133" s="140"/>
      <c r="Q133" s="141"/>
      <c r="R133" s="142"/>
      <c r="S133" s="139"/>
      <c r="T133" s="139"/>
      <c r="U133" s="139"/>
      <c r="V133" s="139"/>
      <c r="W133" s="139"/>
      <c r="X133" s="140"/>
      <c r="Y133" s="141"/>
      <c r="Z133" s="142"/>
      <c r="AA133" s="139"/>
      <c r="AB133" s="139"/>
      <c r="AC133" s="139"/>
      <c r="AD133" s="139"/>
      <c r="AE133" s="139"/>
      <c r="AF133" s="140"/>
      <c r="AG133" s="141"/>
      <c r="AH133" s="142"/>
      <c r="AI133" s="121"/>
      <c r="AJ133" s="139"/>
      <c r="AK133" s="121"/>
      <c r="AL133" s="139"/>
      <c r="AM133" s="121"/>
      <c r="AN133" s="140"/>
      <c r="AO133" s="141"/>
      <c r="AP133" s="142"/>
      <c r="AQ133" s="139"/>
      <c r="AR133" s="140"/>
      <c r="AS133" s="141"/>
      <c r="AT133" s="142"/>
      <c r="AU133" s="121"/>
      <c r="AV133" s="139"/>
      <c r="AW133" s="121"/>
      <c r="AX133" s="139"/>
      <c r="AY133" s="121"/>
      <c r="AZ133" s="139"/>
      <c r="BA133" s="121"/>
      <c r="BB133" s="36"/>
      <c r="BD133" s="29"/>
      <c r="BE133" s="143"/>
      <c r="BF133" s="143"/>
      <c r="BG133" s="143"/>
      <c r="BH133" s="143"/>
      <c r="BI133" s="143"/>
      <c r="BJ133" s="144"/>
      <c r="BK133" s="145"/>
      <c r="BL133" s="146"/>
      <c r="BM133" s="124"/>
      <c r="BN133" s="143"/>
      <c r="BO133" s="124"/>
      <c r="BP133" s="143"/>
      <c r="BQ133" s="124"/>
      <c r="BR133" s="36"/>
      <c r="BU133" s="92"/>
      <c r="BV133" s="92"/>
      <c r="BW133" s="92"/>
      <c r="BX133" s="92"/>
      <c r="BY133" s="92"/>
      <c r="BZ133" s="92"/>
      <c r="CA133" s="92"/>
      <c r="CB133" s="92"/>
      <c r="CC133" s="92"/>
      <c r="CG133" s="92"/>
      <c r="CH133" s="92"/>
      <c r="CI133" s="92"/>
      <c r="CJ133" s="92"/>
      <c r="CK133" s="92"/>
      <c r="CL133" s="92"/>
      <c r="CP133" s="32"/>
      <c r="CQ133" s="32"/>
      <c r="CR133" s="32"/>
      <c r="CS133" s="74"/>
      <c r="CT133" s="169"/>
      <c r="CU133" s="252"/>
      <c r="CV133" s="149"/>
      <c r="CW133" s="252"/>
      <c r="CX133" s="276"/>
      <c r="CY133" s="223">
        <f t="shared" si="39"/>
        <v>0</v>
      </c>
      <c r="CZ133" s="40"/>
      <c r="DA133" s="151"/>
      <c r="DB133" s="149"/>
      <c r="DC133" s="149"/>
      <c r="DD133" s="149"/>
      <c r="DE133" s="149"/>
      <c r="DF133" s="149"/>
      <c r="DG133" s="134"/>
      <c r="DH133" s="40"/>
      <c r="DI133" s="40"/>
      <c r="DJ133" s="40"/>
      <c r="DK133" s="40"/>
      <c r="DL133" s="40"/>
      <c r="DM133" s="74"/>
      <c r="DN133" s="152"/>
      <c r="DO133" s="152"/>
      <c r="DP133" s="152"/>
      <c r="DQ133" s="152"/>
      <c r="DR133" s="152"/>
      <c r="DS133" s="134"/>
      <c r="DT133" s="281" t="str">
        <f t="shared" si="38"/>
        <v/>
      </c>
      <c r="DU133" s="281" t="str">
        <f t="shared" si="51"/>
        <v/>
      </c>
      <c r="DW133" s="32"/>
      <c r="DX133" s="32"/>
      <c r="DZ133" s="29"/>
      <c r="EA133" s="139"/>
      <c r="EB133" s="139"/>
      <c r="EC133" s="139"/>
      <c r="ED133" s="139"/>
      <c r="EE133" s="139"/>
      <c r="EF133" s="36"/>
      <c r="EH133" s="29"/>
      <c r="EI133" s="143"/>
      <c r="EJ133" s="143"/>
      <c r="EK133" s="143"/>
      <c r="EL133" s="143"/>
      <c r="EM133" s="143"/>
      <c r="EN133" s="144"/>
      <c r="EO133" s="145"/>
      <c r="EP133" s="146"/>
      <c r="EQ133" s="163"/>
      <c r="ER133" s="144"/>
      <c r="ES133" s="145"/>
      <c r="ET133" s="146"/>
      <c r="EU133" s="253"/>
      <c r="EV133" s="36"/>
    </row>
    <row r="134" spans="1:152" s="92" customFormat="1" x14ac:dyDescent="0.35">
      <c r="A134" s="118"/>
      <c r="B134" s="46"/>
      <c r="C134" s="243" t="str">
        <f>IF(E134="","",C132+1)</f>
        <v/>
      </c>
      <c r="D134" s="46"/>
      <c r="E134" s="4"/>
      <c r="F134" s="119"/>
      <c r="H134" s="120"/>
      <c r="I134" s="15"/>
      <c r="J134" s="121"/>
      <c r="K134" s="15"/>
      <c r="L134" s="121"/>
      <c r="M134" s="15"/>
      <c r="N134" s="121"/>
      <c r="O134" s="209">
        <f t="shared" si="5"/>
        <v>0</v>
      </c>
      <c r="P134" s="122"/>
      <c r="Q134" s="40"/>
      <c r="R134" s="123"/>
      <c r="S134" s="15"/>
      <c r="T134" s="121"/>
      <c r="U134" s="15"/>
      <c r="V134" s="121"/>
      <c r="W134" s="15"/>
      <c r="X134" s="122"/>
      <c r="Y134" s="40"/>
      <c r="Z134" s="123"/>
      <c r="AA134" s="15"/>
      <c r="AB134" s="121"/>
      <c r="AC134" s="15"/>
      <c r="AD134" s="121"/>
      <c r="AE134" s="15"/>
      <c r="AF134" s="122"/>
      <c r="AG134" s="40"/>
      <c r="AH134" s="123"/>
      <c r="AI134" s="209">
        <f t="shared" si="6"/>
        <v>0</v>
      </c>
      <c r="AJ134" s="121"/>
      <c r="AK134" s="209">
        <f t="shared" si="7"/>
        <v>0</v>
      </c>
      <c r="AL134" s="121"/>
      <c r="AM134" s="209">
        <f>M134-W134+AE134</f>
        <v>0</v>
      </c>
      <c r="AN134" s="122"/>
      <c r="AO134" s="40"/>
      <c r="AP134" s="123"/>
      <c r="AQ134" s="15"/>
      <c r="AR134" s="122"/>
      <c r="AS134" s="40"/>
      <c r="AT134" s="123"/>
      <c r="AU134" s="209">
        <f t="shared" si="40"/>
        <v>0</v>
      </c>
      <c r="AV134" s="121"/>
      <c r="AW134" s="209">
        <f t="shared" si="48"/>
        <v>0</v>
      </c>
      <c r="AX134" s="121"/>
      <c r="AY134" s="209">
        <f t="shared" si="9"/>
        <v>0</v>
      </c>
      <c r="AZ134" s="121"/>
      <c r="BA134" s="209">
        <f>(SUM(AI134,AK134,AM134)-AQ134)</f>
        <v>0</v>
      </c>
      <c r="BB134" s="119"/>
      <c r="BD134" s="120"/>
      <c r="BE134" s="13">
        <v>0</v>
      </c>
      <c r="BF134" s="124"/>
      <c r="BG134" s="13">
        <v>0</v>
      </c>
      <c r="BH134" s="124"/>
      <c r="BI134" s="13">
        <v>0</v>
      </c>
      <c r="BJ134" s="125"/>
      <c r="BK134" s="126"/>
      <c r="BL134" s="127"/>
      <c r="BM134" s="210">
        <f>$BE134*$I134</f>
        <v>0</v>
      </c>
      <c r="BN134" s="124"/>
      <c r="BO134" s="210">
        <f>$BG134*$K134</f>
        <v>0</v>
      </c>
      <c r="BP134" s="124"/>
      <c r="BQ134" s="210">
        <f>$BI134*$M134</f>
        <v>0</v>
      </c>
      <c r="BR134" s="119"/>
      <c r="BU134" s="18"/>
      <c r="BV134" s="18"/>
      <c r="BW134" s="18"/>
      <c r="BX134" s="18"/>
      <c r="BY134" s="18"/>
      <c r="BZ134" s="18"/>
      <c r="CA134" s="18"/>
      <c r="CB134" s="18"/>
      <c r="CC134" s="18"/>
      <c r="CG134" s="18"/>
      <c r="CH134" s="18"/>
      <c r="CI134" s="18"/>
      <c r="CJ134" s="18"/>
      <c r="CK134" s="18"/>
      <c r="CL134" s="18"/>
      <c r="CP134" s="46"/>
      <c r="CQ134" s="46"/>
      <c r="CR134" s="46"/>
      <c r="CS134" s="130"/>
      <c r="CT134" s="209">
        <f t="shared" si="58"/>
        <v>0</v>
      </c>
      <c r="CU134" s="280">
        <f t="shared" si="58"/>
        <v>0</v>
      </c>
      <c r="CV134" s="209">
        <f t="shared" si="59"/>
        <v>0</v>
      </c>
      <c r="CW134" s="280">
        <f t="shared" si="59"/>
        <v>0</v>
      </c>
      <c r="CX134" s="209">
        <f t="shared" si="60"/>
        <v>0</v>
      </c>
      <c r="CY134" s="223">
        <f t="shared" si="39"/>
        <v>0</v>
      </c>
      <c r="CZ134" s="40"/>
      <c r="DA134" s="133"/>
      <c r="DB134" s="209">
        <f t="shared" si="41"/>
        <v>0</v>
      </c>
      <c r="DC134" s="131"/>
      <c r="DD134" s="209">
        <f t="shared" si="42"/>
        <v>0</v>
      </c>
      <c r="DE134" s="131"/>
      <c r="DF134" s="209">
        <f t="shared" si="43"/>
        <v>0</v>
      </c>
      <c r="DG134" s="134"/>
      <c r="DH134" s="216" t="str">
        <f t="shared" si="55"/>
        <v/>
      </c>
      <c r="DI134" s="216" t="e">
        <f t="shared" si="56"/>
        <v>#VALUE!</v>
      </c>
      <c r="DJ134" s="216">
        <f t="shared" si="57"/>
        <v>0</v>
      </c>
      <c r="DK134" s="40"/>
      <c r="DL134" s="40"/>
      <c r="DM134" s="130"/>
      <c r="DN134" s="217">
        <f t="shared" si="44"/>
        <v>0</v>
      </c>
      <c r="DO134" s="135"/>
      <c r="DP134" s="217">
        <f t="shared" si="45"/>
        <v>0</v>
      </c>
      <c r="DQ134" s="135"/>
      <c r="DR134" s="217">
        <f t="shared" si="46"/>
        <v>0</v>
      </c>
      <c r="DS134" s="134"/>
      <c r="DT134" s="281" t="str">
        <f t="shared" si="38"/>
        <v/>
      </c>
      <c r="DU134" s="281" t="str">
        <f t="shared" si="51"/>
        <v/>
      </c>
      <c r="DW134" s="46"/>
      <c r="DX134" s="46"/>
      <c r="DZ134" s="120"/>
      <c r="EA134" s="5"/>
      <c r="EB134" s="121"/>
      <c r="EC134" s="5"/>
      <c r="ED134" s="121"/>
      <c r="EE134" s="5"/>
      <c r="EF134" s="119"/>
      <c r="EH134" s="120"/>
      <c r="EI134" s="17">
        <v>0</v>
      </c>
      <c r="EJ134" s="137"/>
      <c r="EK134" s="17">
        <v>0</v>
      </c>
      <c r="EL134" s="137"/>
      <c r="EM134" s="17">
        <v>0</v>
      </c>
      <c r="EN134" s="125"/>
      <c r="EO134" s="126"/>
      <c r="EP134" s="127"/>
      <c r="EQ134" s="219">
        <f t="shared" si="47"/>
        <v>0</v>
      </c>
      <c r="ER134" s="125"/>
      <c r="ES134" s="126"/>
      <c r="ET134" s="127"/>
      <c r="EU134" s="220">
        <f>SUM($DN134:DR134)-SUM($BM134:$BQ134)+EQ134</f>
        <v>0</v>
      </c>
      <c r="EV134" s="119"/>
    </row>
    <row r="135" spans="1:152" ht="5.15" customHeight="1" x14ac:dyDescent="0.35">
      <c r="A135" s="115"/>
      <c r="B135" s="32"/>
      <c r="C135" s="46"/>
      <c r="D135" s="32"/>
      <c r="E135" s="32"/>
      <c r="F135" s="36"/>
      <c r="H135" s="29"/>
      <c r="I135" s="139"/>
      <c r="J135" s="139"/>
      <c r="K135" s="139"/>
      <c r="L135" s="139"/>
      <c r="M135" s="139"/>
      <c r="N135" s="139"/>
      <c r="O135" s="121"/>
      <c r="P135" s="140"/>
      <c r="Q135" s="141"/>
      <c r="R135" s="142"/>
      <c r="S135" s="139"/>
      <c r="T135" s="139"/>
      <c r="U135" s="139"/>
      <c r="V135" s="139"/>
      <c r="W135" s="139"/>
      <c r="X135" s="140"/>
      <c r="Y135" s="141"/>
      <c r="Z135" s="142"/>
      <c r="AA135" s="139"/>
      <c r="AB135" s="139"/>
      <c r="AC135" s="139"/>
      <c r="AD135" s="139"/>
      <c r="AE135" s="139"/>
      <c r="AF135" s="140"/>
      <c r="AG135" s="141"/>
      <c r="AH135" s="142"/>
      <c r="AI135" s="121"/>
      <c r="AJ135" s="139"/>
      <c r="AK135" s="121"/>
      <c r="AL135" s="139"/>
      <c r="AM135" s="121"/>
      <c r="AN135" s="140"/>
      <c r="AO135" s="141"/>
      <c r="AP135" s="142"/>
      <c r="AQ135" s="139"/>
      <c r="AR135" s="140"/>
      <c r="AS135" s="141"/>
      <c r="AT135" s="142"/>
      <c r="AU135" s="121"/>
      <c r="AV135" s="139"/>
      <c r="AW135" s="121"/>
      <c r="AX135" s="139"/>
      <c r="AY135" s="121"/>
      <c r="AZ135" s="139"/>
      <c r="BA135" s="121"/>
      <c r="BB135" s="36"/>
      <c r="BD135" s="29"/>
      <c r="BE135" s="143"/>
      <c r="BF135" s="143"/>
      <c r="BG135" s="143"/>
      <c r="BH135" s="143"/>
      <c r="BI135" s="143"/>
      <c r="BJ135" s="144"/>
      <c r="BK135" s="145"/>
      <c r="BL135" s="146"/>
      <c r="BM135" s="124"/>
      <c r="BN135" s="143"/>
      <c r="BO135" s="124"/>
      <c r="BP135" s="143"/>
      <c r="BQ135" s="124"/>
      <c r="BR135" s="36"/>
      <c r="BU135" s="92"/>
      <c r="BV135" s="92"/>
      <c r="BW135" s="92"/>
      <c r="BX135" s="92"/>
      <c r="BY135" s="92"/>
      <c r="BZ135" s="92"/>
      <c r="CA135" s="92"/>
      <c r="CB135" s="92"/>
      <c r="CC135" s="92"/>
      <c r="CD135" s="174"/>
      <c r="CG135" s="92"/>
      <c r="CH135" s="92"/>
      <c r="CI135" s="92"/>
      <c r="CJ135" s="92"/>
      <c r="CK135" s="92"/>
      <c r="CL135" s="92"/>
      <c r="CP135" s="32"/>
      <c r="CQ135" s="32"/>
      <c r="CR135" s="32"/>
      <c r="CS135" s="74"/>
      <c r="CT135" s="169"/>
      <c r="CU135" s="252"/>
      <c r="CV135" s="149"/>
      <c r="CW135" s="252"/>
      <c r="CX135" s="276"/>
      <c r="CY135" s="223">
        <f t="shared" si="39"/>
        <v>0</v>
      </c>
      <c r="CZ135" s="40"/>
      <c r="DA135" s="151"/>
      <c r="DB135" s="149"/>
      <c r="DC135" s="149"/>
      <c r="DD135" s="149"/>
      <c r="DE135" s="149"/>
      <c r="DF135" s="149"/>
      <c r="DG135" s="134"/>
      <c r="DH135" s="40"/>
      <c r="DI135" s="40"/>
      <c r="DJ135" s="40"/>
      <c r="DK135" s="40"/>
      <c r="DL135" s="40"/>
      <c r="DM135" s="74"/>
      <c r="DN135" s="152"/>
      <c r="DO135" s="152"/>
      <c r="DP135" s="152"/>
      <c r="DQ135" s="152"/>
      <c r="DR135" s="152"/>
      <c r="DS135" s="134"/>
      <c r="DT135" s="281" t="str">
        <f t="shared" si="38"/>
        <v/>
      </c>
      <c r="DU135" s="281" t="str">
        <f t="shared" si="51"/>
        <v/>
      </c>
      <c r="DW135" s="32"/>
      <c r="DX135" s="32"/>
      <c r="DZ135" s="29"/>
      <c r="EA135" s="139"/>
      <c r="EB135" s="139"/>
      <c r="EC135" s="139"/>
      <c r="ED135" s="139"/>
      <c r="EE135" s="139"/>
      <c r="EF135" s="36"/>
      <c r="EH135" s="29"/>
      <c r="EI135" s="143"/>
      <c r="EJ135" s="143"/>
      <c r="EK135" s="143"/>
      <c r="EL135" s="143"/>
      <c r="EM135" s="143"/>
      <c r="EN135" s="144"/>
      <c r="EO135" s="145"/>
      <c r="EP135" s="146"/>
      <c r="EQ135" s="163"/>
      <c r="ER135" s="144"/>
      <c r="ES135" s="145"/>
      <c r="ET135" s="146"/>
      <c r="EU135" s="253"/>
      <c r="EV135" s="36"/>
    </row>
    <row r="136" spans="1:152" s="92" customFormat="1" ht="15" customHeight="1" x14ac:dyDescent="0.35">
      <c r="A136" s="118"/>
      <c r="B136" s="46"/>
      <c r="C136" s="243" t="str">
        <f>IF(E136="","",C134+1)</f>
        <v/>
      </c>
      <c r="D136" s="46"/>
      <c r="E136" s="4"/>
      <c r="F136" s="119"/>
      <c r="H136" s="120"/>
      <c r="I136" s="15"/>
      <c r="J136" s="121"/>
      <c r="K136" s="15"/>
      <c r="L136" s="121"/>
      <c r="M136" s="15"/>
      <c r="N136" s="121"/>
      <c r="O136" s="209">
        <f t="shared" si="5"/>
        <v>0</v>
      </c>
      <c r="P136" s="122"/>
      <c r="Q136" s="40"/>
      <c r="R136" s="123"/>
      <c r="S136" s="15"/>
      <c r="T136" s="121"/>
      <c r="U136" s="15"/>
      <c r="V136" s="121"/>
      <c r="W136" s="15"/>
      <c r="X136" s="122"/>
      <c r="Y136" s="40"/>
      <c r="Z136" s="123"/>
      <c r="AA136" s="15"/>
      <c r="AB136" s="121"/>
      <c r="AC136" s="15"/>
      <c r="AD136" s="121"/>
      <c r="AE136" s="15"/>
      <c r="AF136" s="122"/>
      <c r="AG136" s="40"/>
      <c r="AH136" s="123"/>
      <c r="AI136" s="209">
        <f t="shared" si="6"/>
        <v>0</v>
      </c>
      <c r="AJ136" s="121"/>
      <c r="AK136" s="209">
        <f t="shared" si="7"/>
        <v>0</v>
      </c>
      <c r="AL136" s="121"/>
      <c r="AM136" s="209">
        <f>M136-W136+AE136</f>
        <v>0</v>
      </c>
      <c r="AN136" s="122"/>
      <c r="AO136" s="40"/>
      <c r="AP136" s="123"/>
      <c r="AQ136" s="15"/>
      <c r="AR136" s="122"/>
      <c r="AS136" s="40"/>
      <c r="AT136" s="123"/>
      <c r="AU136" s="209">
        <f t="shared" si="40"/>
        <v>0</v>
      </c>
      <c r="AV136" s="121"/>
      <c r="AW136" s="209">
        <f t="shared" si="48"/>
        <v>0</v>
      </c>
      <c r="AX136" s="121"/>
      <c r="AY136" s="209">
        <f t="shared" si="9"/>
        <v>0</v>
      </c>
      <c r="AZ136" s="121"/>
      <c r="BA136" s="209">
        <f>(SUM(AI136,AK136,AM136)-AQ136)</f>
        <v>0</v>
      </c>
      <c r="BB136" s="119"/>
      <c r="BD136" s="120"/>
      <c r="BE136" s="13">
        <v>0</v>
      </c>
      <c r="BF136" s="124"/>
      <c r="BG136" s="13">
        <v>0</v>
      </c>
      <c r="BH136" s="124"/>
      <c r="BI136" s="13">
        <v>0</v>
      </c>
      <c r="BJ136" s="125"/>
      <c r="BK136" s="126"/>
      <c r="BL136" s="127"/>
      <c r="BM136" s="210">
        <f>$BE136*$I136</f>
        <v>0</v>
      </c>
      <c r="BN136" s="124"/>
      <c r="BO136" s="210">
        <f>$BG136*$K136</f>
        <v>0</v>
      </c>
      <c r="BP136" s="124"/>
      <c r="BQ136" s="210">
        <f>$BI136*$M136</f>
        <v>0</v>
      </c>
      <c r="BR136" s="119"/>
      <c r="BU136" s="18"/>
      <c r="BV136" s="18"/>
      <c r="BW136" s="174"/>
      <c r="BX136" s="174"/>
      <c r="BY136" s="174"/>
      <c r="BZ136" s="174"/>
      <c r="CA136" s="174"/>
      <c r="CB136" s="174"/>
      <c r="CC136" s="174"/>
      <c r="CD136" s="174"/>
      <c r="CG136" s="18"/>
      <c r="CH136" s="18"/>
      <c r="CI136" s="18"/>
      <c r="CJ136" s="18"/>
      <c r="CK136" s="18"/>
      <c r="CL136" s="18"/>
      <c r="CP136" s="46"/>
      <c r="CQ136" s="46"/>
      <c r="CR136" s="46"/>
      <c r="CS136" s="130"/>
      <c r="CT136" s="209">
        <f t="shared" si="58"/>
        <v>0</v>
      </c>
      <c r="CU136" s="280">
        <f t="shared" si="58"/>
        <v>0</v>
      </c>
      <c r="CV136" s="209">
        <f t="shared" si="59"/>
        <v>0</v>
      </c>
      <c r="CW136" s="280">
        <f t="shared" si="59"/>
        <v>0</v>
      </c>
      <c r="CX136" s="209">
        <f t="shared" si="60"/>
        <v>0</v>
      </c>
      <c r="CY136" s="223">
        <f t="shared" si="39"/>
        <v>0</v>
      </c>
      <c r="CZ136" s="40"/>
      <c r="DA136" s="133"/>
      <c r="DB136" s="209">
        <f t="shared" si="41"/>
        <v>0</v>
      </c>
      <c r="DC136" s="131"/>
      <c r="DD136" s="209">
        <f t="shared" si="42"/>
        <v>0</v>
      </c>
      <c r="DE136" s="131"/>
      <c r="DF136" s="209">
        <f t="shared" si="43"/>
        <v>0</v>
      </c>
      <c r="DG136" s="134"/>
      <c r="DH136" s="216" t="str">
        <f t="shared" si="55"/>
        <v/>
      </c>
      <c r="DI136" s="216" t="e">
        <f t="shared" si="56"/>
        <v>#VALUE!</v>
      </c>
      <c r="DJ136" s="216">
        <f t="shared" si="57"/>
        <v>0</v>
      </c>
      <c r="DK136" s="40"/>
      <c r="DL136" s="40"/>
      <c r="DM136" s="130"/>
      <c r="DN136" s="217">
        <f t="shared" si="44"/>
        <v>0</v>
      </c>
      <c r="DO136" s="135"/>
      <c r="DP136" s="217">
        <f t="shared" si="45"/>
        <v>0</v>
      </c>
      <c r="DQ136" s="135"/>
      <c r="DR136" s="217">
        <f t="shared" si="46"/>
        <v>0</v>
      </c>
      <c r="DS136" s="134"/>
      <c r="DT136" s="281" t="str">
        <f t="shared" si="38"/>
        <v/>
      </c>
      <c r="DU136" s="281" t="str">
        <f t="shared" si="51"/>
        <v/>
      </c>
      <c r="DW136" s="46"/>
      <c r="DX136" s="46"/>
      <c r="DZ136" s="120"/>
      <c r="EA136" s="5"/>
      <c r="EB136" s="121"/>
      <c r="EC136" s="5"/>
      <c r="ED136" s="121"/>
      <c r="EE136" s="5"/>
      <c r="EF136" s="119"/>
      <c r="EH136" s="120"/>
      <c r="EI136" s="17">
        <v>0</v>
      </c>
      <c r="EJ136" s="137"/>
      <c r="EK136" s="17">
        <v>0</v>
      </c>
      <c r="EL136" s="137"/>
      <c r="EM136" s="17">
        <v>0</v>
      </c>
      <c r="EN136" s="125"/>
      <c r="EO136" s="126"/>
      <c r="EP136" s="127"/>
      <c r="EQ136" s="219">
        <f t="shared" si="47"/>
        <v>0</v>
      </c>
      <c r="ER136" s="125"/>
      <c r="ES136" s="126"/>
      <c r="ET136" s="127"/>
      <c r="EU136" s="220">
        <f>SUM($DN136:DR136)-SUM($BM136:$BQ136)+EQ136</f>
        <v>0</v>
      </c>
      <c r="EV136" s="119"/>
    </row>
    <row r="137" spans="1:152" ht="5.15" customHeight="1" x14ac:dyDescent="0.35">
      <c r="A137" s="115"/>
      <c r="B137" s="32"/>
      <c r="C137" s="46"/>
      <c r="D137" s="32"/>
      <c r="E137" s="32"/>
      <c r="F137" s="36"/>
      <c r="H137" s="29"/>
      <c r="I137" s="139"/>
      <c r="J137" s="139"/>
      <c r="K137" s="139"/>
      <c r="L137" s="139"/>
      <c r="M137" s="139"/>
      <c r="N137" s="139"/>
      <c r="O137" s="121"/>
      <c r="P137" s="140"/>
      <c r="Q137" s="141"/>
      <c r="R137" s="142"/>
      <c r="S137" s="139"/>
      <c r="T137" s="139"/>
      <c r="U137" s="139"/>
      <c r="V137" s="139"/>
      <c r="W137" s="139"/>
      <c r="X137" s="140"/>
      <c r="Y137" s="141"/>
      <c r="Z137" s="142"/>
      <c r="AA137" s="139"/>
      <c r="AB137" s="139"/>
      <c r="AC137" s="139"/>
      <c r="AD137" s="139"/>
      <c r="AE137" s="139"/>
      <c r="AF137" s="140"/>
      <c r="AG137" s="141"/>
      <c r="AH137" s="142"/>
      <c r="AI137" s="121"/>
      <c r="AJ137" s="139"/>
      <c r="AK137" s="121"/>
      <c r="AL137" s="139"/>
      <c r="AM137" s="121"/>
      <c r="AN137" s="140"/>
      <c r="AO137" s="141"/>
      <c r="AP137" s="142"/>
      <c r="AQ137" s="139"/>
      <c r="AR137" s="140"/>
      <c r="AS137" s="141"/>
      <c r="AT137" s="142"/>
      <c r="AU137" s="121"/>
      <c r="AV137" s="139"/>
      <c r="AW137" s="121"/>
      <c r="AX137" s="139"/>
      <c r="AY137" s="121"/>
      <c r="AZ137" s="139"/>
      <c r="BA137" s="121"/>
      <c r="BB137" s="36"/>
      <c r="BD137" s="29"/>
      <c r="BE137" s="143"/>
      <c r="BF137" s="143"/>
      <c r="BG137" s="143"/>
      <c r="BH137" s="143"/>
      <c r="BI137" s="143"/>
      <c r="BJ137" s="144"/>
      <c r="BK137" s="145"/>
      <c r="BL137" s="146"/>
      <c r="BM137" s="124"/>
      <c r="BN137" s="143"/>
      <c r="BO137" s="124"/>
      <c r="BP137" s="143"/>
      <c r="BQ137" s="124"/>
      <c r="BR137" s="36"/>
      <c r="BU137" s="175"/>
      <c r="BV137" s="175"/>
      <c r="BW137" s="174"/>
      <c r="BX137" s="174"/>
      <c r="BY137" s="174"/>
      <c r="BZ137" s="174"/>
      <c r="CA137" s="174"/>
      <c r="CB137" s="174"/>
      <c r="CC137" s="174"/>
      <c r="CD137" s="174"/>
      <c r="CG137" s="92"/>
      <c r="CH137" s="92"/>
      <c r="CI137" s="92"/>
      <c r="CJ137" s="92"/>
      <c r="CK137" s="92"/>
      <c r="CL137" s="92"/>
      <c r="CP137" s="32"/>
      <c r="CQ137" s="32"/>
      <c r="CR137" s="32"/>
      <c r="CS137" s="74"/>
      <c r="CT137" s="169"/>
      <c r="CU137" s="252"/>
      <c r="CV137" s="149"/>
      <c r="CW137" s="252"/>
      <c r="CX137" s="276"/>
      <c r="CY137" s="223">
        <f t="shared" si="39"/>
        <v>0</v>
      </c>
      <c r="CZ137" s="40"/>
      <c r="DA137" s="151"/>
      <c r="DB137" s="149"/>
      <c r="DC137" s="149"/>
      <c r="DD137" s="149"/>
      <c r="DE137" s="149"/>
      <c r="DF137" s="149"/>
      <c r="DG137" s="134"/>
      <c r="DH137" s="40"/>
      <c r="DI137" s="40"/>
      <c r="DJ137" s="40"/>
      <c r="DK137" s="40"/>
      <c r="DL137" s="40"/>
      <c r="DM137" s="74"/>
      <c r="DN137" s="152"/>
      <c r="DO137" s="152"/>
      <c r="DP137" s="152"/>
      <c r="DQ137" s="152"/>
      <c r="DR137" s="152"/>
      <c r="DS137" s="134"/>
      <c r="DT137" s="281" t="str">
        <f t="shared" si="38"/>
        <v/>
      </c>
      <c r="DU137" s="281" t="str">
        <f t="shared" si="51"/>
        <v/>
      </c>
      <c r="DW137" s="32"/>
      <c r="DX137" s="32"/>
      <c r="DZ137" s="29"/>
      <c r="EA137" s="139"/>
      <c r="EB137" s="139"/>
      <c r="EC137" s="139"/>
      <c r="ED137" s="139"/>
      <c r="EE137" s="139"/>
      <c r="EF137" s="36"/>
      <c r="EH137" s="29"/>
      <c r="EI137" s="143"/>
      <c r="EJ137" s="143"/>
      <c r="EK137" s="143"/>
      <c r="EL137" s="143"/>
      <c r="EM137" s="143"/>
      <c r="EN137" s="144"/>
      <c r="EO137" s="145"/>
      <c r="EP137" s="146"/>
      <c r="EQ137" s="163"/>
      <c r="ER137" s="144"/>
      <c r="ES137" s="145"/>
      <c r="ET137" s="146"/>
      <c r="EU137" s="253"/>
      <c r="EV137" s="36"/>
    </row>
    <row r="138" spans="1:152" s="92" customFormat="1" x14ac:dyDescent="0.35">
      <c r="A138" s="118"/>
      <c r="B138" s="46"/>
      <c r="C138" s="243" t="str">
        <f>IF(E138="","",C136+1)</f>
        <v/>
      </c>
      <c r="D138" s="46"/>
      <c r="E138" s="4"/>
      <c r="F138" s="119"/>
      <c r="H138" s="120"/>
      <c r="I138" s="15"/>
      <c r="J138" s="121"/>
      <c r="K138" s="15"/>
      <c r="L138" s="121"/>
      <c r="M138" s="15"/>
      <c r="N138" s="121"/>
      <c r="O138" s="209">
        <f t="shared" si="5"/>
        <v>0</v>
      </c>
      <c r="P138" s="122"/>
      <c r="Q138" s="40"/>
      <c r="R138" s="123"/>
      <c r="S138" s="15"/>
      <c r="T138" s="121"/>
      <c r="U138" s="15"/>
      <c r="V138" s="121"/>
      <c r="W138" s="15"/>
      <c r="X138" s="122"/>
      <c r="Y138" s="40"/>
      <c r="Z138" s="123"/>
      <c r="AA138" s="15"/>
      <c r="AB138" s="121"/>
      <c r="AC138" s="15"/>
      <c r="AD138" s="121"/>
      <c r="AE138" s="15"/>
      <c r="AF138" s="122"/>
      <c r="AG138" s="40"/>
      <c r="AH138" s="123"/>
      <c r="AI138" s="209">
        <f t="shared" si="6"/>
        <v>0</v>
      </c>
      <c r="AJ138" s="121"/>
      <c r="AK138" s="209">
        <f t="shared" si="7"/>
        <v>0</v>
      </c>
      <c r="AL138" s="121"/>
      <c r="AM138" s="209">
        <f>M138-W138+AE138</f>
        <v>0</v>
      </c>
      <c r="AN138" s="122"/>
      <c r="AO138" s="40"/>
      <c r="AP138" s="123"/>
      <c r="AQ138" s="15"/>
      <c r="AR138" s="122"/>
      <c r="AS138" s="40"/>
      <c r="AT138" s="123"/>
      <c r="AU138" s="209">
        <f t="shared" si="40"/>
        <v>0</v>
      </c>
      <c r="AV138" s="121"/>
      <c r="AW138" s="209">
        <f t="shared" si="48"/>
        <v>0</v>
      </c>
      <c r="AX138" s="121"/>
      <c r="AY138" s="209">
        <f t="shared" si="9"/>
        <v>0</v>
      </c>
      <c r="AZ138" s="121"/>
      <c r="BA138" s="209">
        <f>(SUM(AI138,AK138,AM138)-AQ138)</f>
        <v>0</v>
      </c>
      <c r="BB138" s="119"/>
      <c r="BD138" s="120"/>
      <c r="BE138" s="13">
        <v>0</v>
      </c>
      <c r="BF138" s="124"/>
      <c r="BG138" s="13">
        <v>0</v>
      </c>
      <c r="BH138" s="124"/>
      <c r="BI138" s="13">
        <v>0</v>
      </c>
      <c r="BJ138" s="125"/>
      <c r="BK138" s="126"/>
      <c r="BL138" s="127"/>
      <c r="BM138" s="210">
        <f>$BE138*$I138</f>
        <v>0</v>
      </c>
      <c r="BN138" s="124"/>
      <c r="BO138" s="210">
        <f>$BG138*$K138</f>
        <v>0</v>
      </c>
      <c r="BP138" s="124"/>
      <c r="BQ138" s="210">
        <f>$BI138*$M138</f>
        <v>0</v>
      </c>
      <c r="BR138" s="119"/>
      <c r="BU138" s="18"/>
      <c r="BV138" s="18"/>
      <c r="BW138" s="174"/>
      <c r="BX138" s="174"/>
      <c r="BY138" s="174"/>
      <c r="BZ138" s="174"/>
      <c r="CA138" s="174"/>
      <c r="CB138" s="174"/>
      <c r="CC138" s="174"/>
      <c r="CD138" s="174"/>
      <c r="CG138" s="18"/>
      <c r="CH138" s="18"/>
      <c r="CI138" s="18"/>
      <c r="CJ138" s="18"/>
      <c r="CK138" s="18"/>
      <c r="CL138" s="18"/>
      <c r="CP138" s="46"/>
      <c r="CQ138" s="46"/>
      <c r="CR138" s="46"/>
      <c r="CS138" s="130"/>
      <c r="CT138" s="209">
        <f t="shared" si="58"/>
        <v>0</v>
      </c>
      <c r="CU138" s="280">
        <f t="shared" si="58"/>
        <v>0</v>
      </c>
      <c r="CV138" s="209">
        <f t="shared" si="59"/>
        <v>0</v>
      </c>
      <c r="CW138" s="280">
        <f t="shared" si="59"/>
        <v>0</v>
      </c>
      <c r="CX138" s="209">
        <f t="shared" si="60"/>
        <v>0</v>
      </c>
      <c r="CY138" s="223">
        <f t="shared" si="39"/>
        <v>0</v>
      </c>
      <c r="CZ138" s="40"/>
      <c r="DA138" s="133"/>
      <c r="DB138" s="209">
        <f t="shared" si="41"/>
        <v>0</v>
      </c>
      <c r="DC138" s="131"/>
      <c r="DD138" s="209">
        <f t="shared" si="42"/>
        <v>0</v>
      </c>
      <c r="DE138" s="131"/>
      <c r="DF138" s="209">
        <f t="shared" si="43"/>
        <v>0</v>
      </c>
      <c r="DG138" s="134"/>
      <c r="DH138" s="216" t="str">
        <f t="shared" si="55"/>
        <v/>
      </c>
      <c r="DI138" s="216" t="e">
        <f t="shared" si="56"/>
        <v>#VALUE!</v>
      </c>
      <c r="DJ138" s="216">
        <f t="shared" si="57"/>
        <v>0</v>
      </c>
      <c r="DK138" s="40"/>
      <c r="DL138" s="40"/>
      <c r="DM138" s="130"/>
      <c r="DN138" s="217">
        <f t="shared" si="44"/>
        <v>0</v>
      </c>
      <c r="DO138" s="135"/>
      <c r="DP138" s="217">
        <f t="shared" si="45"/>
        <v>0</v>
      </c>
      <c r="DQ138" s="135"/>
      <c r="DR138" s="217">
        <f t="shared" si="46"/>
        <v>0</v>
      </c>
      <c r="DS138" s="134"/>
      <c r="DT138" s="281" t="str">
        <f t="shared" si="38"/>
        <v/>
      </c>
      <c r="DU138" s="281" t="str">
        <f t="shared" si="51"/>
        <v/>
      </c>
      <c r="DW138" s="46"/>
      <c r="DX138" s="46"/>
      <c r="DZ138" s="120"/>
      <c r="EA138" s="5"/>
      <c r="EB138" s="121"/>
      <c r="EC138" s="5"/>
      <c r="ED138" s="121"/>
      <c r="EE138" s="5"/>
      <c r="EF138" s="119"/>
      <c r="EH138" s="120"/>
      <c r="EI138" s="17">
        <v>0</v>
      </c>
      <c r="EJ138" s="137"/>
      <c r="EK138" s="17">
        <v>0</v>
      </c>
      <c r="EL138" s="137"/>
      <c r="EM138" s="17">
        <v>0</v>
      </c>
      <c r="EN138" s="125"/>
      <c r="EO138" s="126"/>
      <c r="EP138" s="127"/>
      <c r="EQ138" s="219">
        <f t="shared" si="47"/>
        <v>0</v>
      </c>
      <c r="ER138" s="125"/>
      <c r="ES138" s="126"/>
      <c r="ET138" s="127"/>
      <c r="EU138" s="220">
        <f>SUM($DN138:DR138)-SUM($BM138:$BQ138)+EQ138</f>
        <v>0</v>
      </c>
      <c r="EV138" s="119"/>
    </row>
    <row r="139" spans="1:152" ht="5.15" customHeight="1" x14ac:dyDescent="0.35">
      <c r="A139" s="115"/>
      <c r="B139" s="32"/>
      <c r="C139" s="46"/>
      <c r="D139" s="32"/>
      <c r="E139" s="32"/>
      <c r="F139" s="36"/>
      <c r="H139" s="29"/>
      <c r="I139" s="139"/>
      <c r="J139" s="139"/>
      <c r="K139" s="139"/>
      <c r="L139" s="139"/>
      <c r="M139" s="139"/>
      <c r="N139" s="139"/>
      <c r="O139" s="121"/>
      <c r="P139" s="140"/>
      <c r="Q139" s="141"/>
      <c r="R139" s="142"/>
      <c r="S139" s="139"/>
      <c r="T139" s="139"/>
      <c r="U139" s="139"/>
      <c r="V139" s="139"/>
      <c r="W139" s="139"/>
      <c r="X139" s="140"/>
      <c r="Y139" s="141"/>
      <c r="Z139" s="142"/>
      <c r="AA139" s="139"/>
      <c r="AB139" s="139"/>
      <c r="AC139" s="139"/>
      <c r="AD139" s="139"/>
      <c r="AE139" s="139"/>
      <c r="AF139" s="140"/>
      <c r="AG139" s="141"/>
      <c r="AH139" s="142"/>
      <c r="AI139" s="121"/>
      <c r="AJ139" s="139"/>
      <c r="AK139" s="121"/>
      <c r="AL139" s="139"/>
      <c r="AM139" s="121"/>
      <c r="AN139" s="140"/>
      <c r="AO139" s="141"/>
      <c r="AP139" s="142"/>
      <c r="AQ139" s="139"/>
      <c r="AR139" s="140"/>
      <c r="AS139" s="141"/>
      <c r="AT139" s="142"/>
      <c r="AU139" s="121"/>
      <c r="AV139" s="139"/>
      <c r="AW139" s="121"/>
      <c r="AX139" s="139"/>
      <c r="AY139" s="121"/>
      <c r="AZ139" s="139"/>
      <c r="BA139" s="121"/>
      <c r="BB139" s="36"/>
      <c r="BD139" s="29"/>
      <c r="BE139" s="143"/>
      <c r="BF139" s="143"/>
      <c r="BG139" s="143"/>
      <c r="BH139" s="143"/>
      <c r="BI139" s="143"/>
      <c r="BJ139" s="144"/>
      <c r="BK139" s="145"/>
      <c r="BL139" s="146"/>
      <c r="BM139" s="124"/>
      <c r="BN139" s="143"/>
      <c r="BO139" s="124"/>
      <c r="BP139" s="143"/>
      <c r="BQ139" s="124"/>
      <c r="BR139" s="36"/>
      <c r="BU139" s="175"/>
      <c r="BV139" s="175"/>
      <c r="BW139" s="174"/>
      <c r="BX139" s="174"/>
      <c r="BY139" s="174"/>
      <c r="BZ139" s="174"/>
      <c r="CA139" s="174"/>
      <c r="CB139" s="174"/>
      <c r="CC139" s="174"/>
      <c r="CD139" s="176"/>
      <c r="CG139" s="92"/>
      <c r="CH139" s="92"/>
      <c r="CI139" s="92"/>
      <c r="CJ139" s="92"/>
      <c r="CK139" s="92"/>
      <c r="CL139" s="92"/>
      <c r="CP139" s="32"/>
      <c r="CQ139" s="32"/>
      <c r="CR139" s="32"/>
      <c r="CS139" s="74"/>
      <c r="CT139" s="169"/>
      <c r="CU139" s="252"/>
      <c r="CV139" s="149"/>
      <c r="CW139" s="252"/>
      <c r="CX139" s="276"/>
      <c r="CY139" s="223">
        <f t="shared" si="39"/>
        <v>0</v>
      </c>
      <c r="CZ139" s="40"/>
      <c r="DA139" s="151"/>
      <c r="DB139" s="149"/>
      <c r="DC139" s="149"/>
      <c r="DD139" s="149"/>
      <c r="DE139" s="149"/>
      <c r="DF139" s="149"/>
      <c r="DG139" s="134"/>
      <c r="DH139" s="40"/>
      <c r="DI139" s="40"/>
      <c r="DJ139" s="40"/>
      <c r="DK139" s="40"/>
      <c r="DL139" s="40"/>
      <c r="DM139" s="74"/>
      <c r="DN139" s="152"/>
      <c r="DO139" s="152"/>
      <c r="DP139" s="152"/>
      <c r="DQ139" s="152"/>
      <c r="DR139" s="152"/>
      <c r="DS139" s="134"/>
      <c r="DT139" s="281" t="str">
        <f t="shared" si="38"/>
        <v/>
      </c>
      <c r="DU139" s="281" t="str">
        <f t="shared" si="51"/>
        <v/>
      </c>
      <c r="DW139" s="32"/>
      <c r="DX139" s="32"/>
      <c r="DZ139" s="29"/>
      <c r="EA139" s="139"/>
      <c r="EB139" s="139"/>
      <c r="EC139" s="139"/>
      <c r="ED139" s="139"/>
      <c r="EE139" s="139"/>
      <c r="EF139" s="36"/>
      <c r="EH139" s="29"/>
      <c r="EI139" s="143"/>
      <c r="EJ139" s="143"/>
      <c r="EK139" s="143"/>
      <c r="EL139" s="143"/>
      <c r="EM139" s="143"/>
      <c r="EN139" s="144"/>
      <c r="EO139" s="145"/>
      <c r="EP139" s="146"/>
      <c r="EQ139" s="163"/>
      <c r="ER139" s="144"/>
      <c r="ES139" s="145"/>
      <c r="ET139" s="146"/>
      <c r="EU139" s="253"/>
      <c r="EV139" s="36"/>
    </row>
    <row r="140" spans="1:152" s="92" customFormat="1" ht="15" customHeight="1" x14ac:dyDescent="0.35">
      <c r="A140" s="118"/>
      <c r="B140" s="46"/>
      <c r="C140" s="243" t="str">
        <f>IF(E140="","",C138+1)</f>
        <v/>
      </c>
      <c r="D140" s="46"/>
      <c r="E140" s="4"/>
      <c r="F140" s="119"/>
      <c r="H140" s="120"/>
      <c r="I140" s="15"/>
      <c r="J140" s="121"/>
      <c r="K140" s="15"/>
      <c r="L140" s="121"/>
      <c r="M140" s="15"/>
      <c r="N140" s="121"/>
      <c r="O140" s="209">
        <f t="shared" si="5"/>
        <v>0</v>
      </c>
      <c r="P140" s="122"/>
      <c r="Q140" s="40"/>
      <c r="R140" s="123"/>
      <c r="S140" s="15"/>
      <c r="T140" s="121"/>
      <c r="U140" s="15"/>
      <c r="V140" s="121"/>
      <c r="W140" s="15"/>
      <c r="X140" s="122"/>
      <c r="Y140" s="40"/>
      <c r="Z140" s="123"/>
      <c r="AA140" s="15"/>
      <c r="AB140" s="121"/>
      <c r="AC140" s="15"/>
      <c r="AD140" s="121"/>
      <c r="AE140" s="15"/>
      <c r="AF140" s="122"/>
      <c r="AG140" s="40"/>
      <c r="AH140" s="123"/>
      <c r="AI140" s="209">
        <f t="shared" si="6"/>
        <v>0</v>
      </c>
      <c r="AJ140" s="121"/>
      <c r="AK140" s="209">
        <f t="shared" si="7"/>
        <v>0</v>
      </c>
      <c r="AL140" s="121"/>
      <c r="AM140" s="209">
        <f>M140-W140+AE140</f>
        <v>0</v>
      </c>
      <c r="AN140" s="122"/>
      <c r="AO140" s="40"/>
      <c r="AP140" s="123"/>
      <c r="AQ140" s="15"/>
      <c r="AR140" s="122"/>
      <c r="AS140" s="40"/>
      <c r="AT140" s="123"/>
      <c r="AU140" s="209">
        <f t="shared" si="40"/>
        <v>0</v>
      </c>
      <c r="AV140" s="121"/>
      <c r="AW140" s="209">
        <f t="shared" si="48"/>
        <v>0</v>
      </c>
      <c r="AX140" s="121"/>
      <c r="AY140" s="209">
        <f t="shared" si="9"/>
        <v>0</v>
      </c>
      <c r="AZ140" s="121"/>
      <c r="BA140" s="209">
        <f>(SUM(AI140,AK140,AM140)-AQ140)</f>
        <v>0</v>
      </c>
      <c r="BB140" s="119"/>
      <c r="BD140" s="120"/>
      <c r="BE140" s="13">
        <v>0</v>
      </c>
      <c r="BF140" s="124"/>
      <c r="BG140" s="13">
        <v>0</v>
      </c>
      <c r="BH140" s="124"/>
      <c r="BI140" s="13">
        <v>0</v>
      </c>
      <c r="BJ140" s="125"/>
      <c r="BK140" s="126"/>
      <c r="BL140" s="127"/>
      <c r="BM140" s="210">
        <f>$BE140*$I140</f>
        <v>0</v>
      </c>
      <c r="BN140" s="124"/>
      <c r="BO140" s="210">
        <f>$BG140*$K140</f>
        <v>0</v>
      </c>
      <c r="BP140" s="124"/>
      <c r="BQ140" s="210">
        <f>$BI140*$M140</f>
        <v>0</v>
      </c>
      <c r="BR140" s="119"/>
      <c r="BU140" s="18"/>
      <c r="BV140" s="18"/>
      <c r="BW140" s="176"/>
      <c r="BX140" s="176"/>
      <c r="BY140" s="176"/>
      <c r="BZ140" s="176"/>
      <c r="CA140" s="176"/>
      <c r="CB140" s="176"/>
      <c r="CC140" s="176"/>
      <c r="CD140" s="177"/>
      <c r="CG140" s="18"/>
      <c r="CH140" s="18"/>
      <c r="CI140" s="18"/>
      <c r="CJ140" s="18"/>
      <c r="CK140" s="18"/>
      <c r="CL140" s="18"/>
      <c r="CP140" s="46"/>
      <c r="CQ140" s="46"/>
      <c r="CR140" s="46"/>
      <c r="CS140" s="130"/>
      <c r="CT140" s="209">
        <f t="shared" ref="CT140:CU158" si="61">IF($AU140=0,0,ROUND(($BW$32*($AU140/$AU$218)),0))</f>
        <v>0</v>
      </c>
      <c r="CU140" s="280">
        <f t="shared" si="61"/>
        <v>0</v>
      </c>
      <c r="CV140" s="209">
        <f t="shared" ref="CV140:CW158" si="62">IF($AW140=0,0,ROUND(($BY$32*($AW140/$AW$218)),0))</f>
        <v>0</v>
      </c>
      <c r="CW140" s="280">
        <f t="shared" si="62"/>
        <v>0</v>
      </c>
      <c r="CX140" s="209">
        <f t="shared" ref="CX140:CX158" si="63">IF($AY140=0,0,ROUND(($CA$32*($AY140/$AY$218)),0))</f>
        <v>0</v>
      </c>
      <c r="CY140" s="223">
        <f t="shared" si="39"/>
        <v>0</v>
      </c>
      <c r="CZ140" s="40"/>
      <c r="DA140" s="133"/>
      <c r="DB140" s="209">
        <f t="shared" si="41"/>
        <v>0</v>
      </c>
      <c r="DC140" s="131"/>
      <c r="DD140" s="209">
        <f t="shared" si="42"/>
        <v>0</v>
      </c>
      <c r="DE140" s="131"/>
      <c r="DF140" s="209">
        <f t="shared" si="43"/>
        <v>0</v>
      </c>
      <c r="DG140" s="134"/>
      <c r="DH140" s="216" t="str">
        <f t="shared" si="55"/>
        <v/>
      </c>
      <c r="DI140" s="216" t="e">
        <f t="shared" si="56"/>
        <v>#VALUE!</v>
      </c>
      <c r="DJ140" s="216">
        <f t="shared" si="57"/>
        <v>0</v>
      </c>
      <c r="DK140" s="40"/>
      <c r="DL140" s="40"/>
      <c r="DM140" s="130"/>
      <c r="DN140" s="217">
        <f t="shared" si="44"/>
        <v>0</v>
      </c>
      <c r="DO140" s="135"/>
      <c r="DP140" s="217">
        <f t="shared" si="45"/>
        <v>0</v>
      </c>
      <c r="DQ140" s="135"/>
      <c r="DR140" s="217">
        <f t="shared" si="46"/>
        <v>0</v>
      </c>
      <c r="DS140" s="134"/>
      <c r="DT140" s="281" t="str">
        <f t="shared" si="38"/>
        <v/>
      </c>
      <c r="DU140" s="281" t="str">
        <f t="shared" si="51"/>
        <v/>
      </c>
      <c r="DW140" s="46"/>
      <c r="DX140" s="46"/>
      <c r="DZ140" s="120"/>
      <c r="EA140" s="5"/>
      <c r="EB140" s="121"/>
      <c r="EC140" s="5"/>
      <c r="ED140" s="121"/>
      <c r="EE140" s="5"/>
      <c r="EF140" s="119"/>
      <c r="EH140" s="120"/>
      <c r="EI140" s="17">
        <v>0</v>
      </c>
      <c r="EJ140" s="137"/>
      <c r="EK140" s="17">
        <v>0</v>
      </c>
      <c r="EL140" s="137"/>
      <c r="EM140" s="17">
        <v>0</v>
      </c>
      <c r="EN140" s="125"/>
      <c r="EO140" s="126"/>
      <c r="EP140" s="127"/>
      <c r="EQ140" s="219">
        <f t="shared" si="47"/>
        <v>0</v>
      </c>
      <c r="ER140" s="125"/>
      <c r="ES140" s="126"/>
      <c r="ET140" s="127"/>
      <c r="EU140" s="220">
        <f>SUM($DN140:DR140)-SUM($BM140:$BQ140)+EQ140</f>
        <v>0</v>
      </c>
      <c r="EV140" s="119"/>
    </row>
    <row r="141" spans="1:152" ht="5.15" customHeight="1" x14ac:dyDescent="0.35">
      <c r="A141" s="115"/>
      <c r="B141" s="32"/>
      <c r="C141" s="46"/>
      <c r="D141" s="32"/>
      <c r="E141" s="32"/>
      <c r="F141" s="36"/>
      <c r="H141" s="29"/>
      <c r="I141" s="139"/>
      <c r="J141" s="139"/>
      <c r="K141" s="139"/>
      <c r="L141" s="139"/>
      <c r="M141" s="139"/>
      <c r="N141" s="139"/>
      <c r="O141" s="121"/>
      <c r="P141" s="140"/>
      <c r="Q141" s="141"/>
      <c r="R141" s="142"/>
      <c r="S141" s="139"/>
      <c r="T141" s="139"/>
      <c r="U141" s="139"/>
      <c r="V141" s="139"/>
      <c r="W141" s="139"/>
      <c r="X141" s="140"/>
      <c r="Y141" s="141"/>
      <c r="Z141" s="142"/>
      <c r="AA141" s="139"/>
      <c r="AB141" s="139"/>
      <c r="AC141" s="139"/>
      <c r="AD141" s="139"/>
      <c r="AE141" s="139"/>
      <c r="AF141" s="140"/>
      <c r="AG141" s="141"/>
      <c r="AH141" s="142"/>
      <c r="AI141" s="121"/>
      <c r="AJ141" s="139"/>
      <c r="AK141" s="121"/>
      <c r="AL141" s="139"/>
      <c r="AM141" s="121"/>
      <c r="AN141" s="140"/>
      <c r="AO141" s="141"/>
      <c r="AP141" s="142"/>
      <c r="AQ141" s="139"/>
      <c r="AR141" s="140"/>
      <c r="AS141" s="141"/>
      <c r="AT141" s="142"/>
      <c r="AU141" s="121"/>
      <c r="AV141" s="139"/>
      <c r="AW141" s="121"/>
      <c r="AX141" s="139"/>
      <c r="AY141" s="121"/>
      <c r="AZ141" s="139"/>
      <c r="BA141" s="121"/>
      <c r="BB141" s="36"/>
      <c r="BD141" s="29"/>
      <c r="BE141" s="143"/>
      <c r="BF141" s="143"/>
      <c r="BG141" s="143"/>
      <c r="BH141" s="143"/>
      <c r="BI141" s="143"/>
      <c r="BJ141" s="144"/>
      <c r="BK141" s="145"/>
      <c r="BL141" s="146"/>
      <c r="BM141" s="124"/>
      <c r="BN141" s="143"/>
      <c r="BO141" s="124"/>
      <c r="BP141" s="143"/>
      <c r="BQ141" s="124"/>
      <c r="BR141" s="36"/>
      <c r="BU141" s="175"/>
      <c r="BV141" s="175"/>
      <c r="BW141" s="177"/>
      <c r="BX141" s="177"/>
      <c r="BY141" s="177"/>
      <c r="BZ141" s="177"/>
      <c r="CA141" s="177"/>
      <c r="CB141" s="177"/>
      <c r="CC141" s="177"/>
      <c r="CG141" s="92"/>
      <c r="CH141" s="92"/>
      <c r="CI141" s="92"/>
      <c r="CJ141" s="92"/>
      <c r="CK141" s="92"/>
      <c r="CL141" s="92"/>
      <c r="CP141" s="32"/>
      <c r="CQ141" s="32"/>
      <c r="CR141" s="32"/>
      <c r="CS141" s="74"/>
      <c r="CT141" s="169"/>
      <c r="CU141" s="252"/>
      <c r="CV141" s="149"/>
      <c r="CW141" s="252"/>
      <c r="CX141" s="276"/>
      <c r="CY141" s="223">
        <f t="shared" si="39"/>
        <v>0</v>
      </c>
      <c r="CZ141" s="40"/>
      <c r="DA141" s="151"/>
      <c r="DB141" s="149"/>
      <c r="DC141" s="149"/>
      <c r="DD141" s="149"/>
      <c r="DE141" s="149"/>
      <c r="DF141" s="149"/>
      <c r="DG141" s="134"/>
      <c r="DH141" s="40"/>
      <c r="DI141" s="40"/>
      <c r="DJ141" s="40"/>
      <c r="DK141" s="40"/>
      <c r="DL141" s="40"/>
      <c r="DM141" s="74"/>
      <c r="DN141" s="152"/>
      <c r="DO141" s="152"/>
      <c r="DP141" s="152"/>
      <c r="DQ141" s="152"/>
      <c r="DR141" s="152"/>
      <c r="DS141" s="134"/>
      <c r="DT141" s="281" t="str">
        <f t="shared" si="38"/>
        <v/>
      </c>
      <c r="DU141" s="281" t="str">
        <f t="shared" si="51"/>
        <v/>
      </c>
      <c r="DW141" s="32"/>
      <c r="DX141" s="32"/>
      <c r="DZ141" s="29"/>
      <c r="EA141" s="139"/>
      <c r="EB141" s="139"/>
      <c r="EC141" s="139"/>
      <c r="ED141" s="139"/>
      <c r="EE141" s="139"/>
      <c r="EF141" s="36"/>
      <c r="EH141" s="29"/>
      <c r="EI141" s="143"/>
      <c r="EJ141" s="143"/>
      <c r="EK141" s="143"/>
      <c r="EL141" s="143"/>
      <c r="EM141" s="143"/>
      <c r="EN141" s="144"/>
      <c r="EO141" s="145"/>
      <c r="EP141" s="146"/>
      <c r="EQ141" s="163"/>
      <c r="ER141" s="144"/>
      <c r="ES141" s="145"/>
      <c r="ET141" s="146"/>
      <c r="EU141" s="253"/>
      <c r="EV141" s="36"/>
    </row>
    <row r="142" spans="1:152" s="92" customFormat="1" ht="15.75" customHeight="1" x14ac:dyDescent="0.35">
      <c r="A142" s="118"/>
      <c r="B142" s="46"/>
      <c r="C142" s="243" t="str">
        <f>IF(E142="","",C140+1)</f>
        <v/>
      </c>
      <c r="D142" s="46"/>
      <c r="E142" s="4"/>
      <c r="F142" s="119"/>
      <c r="H142" s="120"/>
      <c r="I142" s="15"/>
      <c r="J142" s="121"/>
      <c r="K142" s="15"/>
      <c r="L142" s="121"/>
      <c r="M142" s="15"/>
      <c r="N142" s="121"/>
      <c r="O142" s="209">
        <f t="shared" si="5"/>
        <v>0</v>
      </c>
      <c r="P142" s="122"/>
      <c r="Q142" s="40"/>
      <c r="R142" s="123"/>
      <c r="S142" s="15"/>
      <c r="T142" s="121"/>
      <c r="U142" s="15"/>
      <c r="V142" s="121"/>
      <c r="W142" s="15"/>
      <c r="X142" s="122"/>
      <c r="Y142" s="40"/>
      <c r="Z142" s="123"/>
      <c r="AA142" s="15"/>
      <c r="AB142" s="121"/>
      <c r="AC142" s="15"/>
      <c r="AD142" s="121"/>
      <c r="AE142" s="15"/>
      <c r="AF142" s="122"/>
      <c r="AG142" s="40"/>
      <c r="AH142" s="123"/>
      <c r="AI142" s="209">
        <f t="shared" si="6"/>
        <v>0</v>
      </c>
      <c r="AJ142" s="121"/>
      <c r="AK142" s="209">
        <f t="shared" si="7"/>
        <v>0</v>
      </c>
      <c r="AL142" s="121"/>
      <c r="AM142" s="209">
        <f>M142-W142+AE142</f>
        <v>0</v>
      </c>
      <c r="AN142" s="122"/>
      <c r="AO142" s="40"/>
      <c r="AP142" s="123"/>
      <c r="AQ142" s="15"/>
      <c r="AR142" s="122"/>
      <c r="AS142" s="40"/>
      <c r="AT142" s="123"/>
      <c r="AU142" s="209">
        <f t="shared" si="40"/>
        <v>0</v>
      </c>
      <c r="AV142" s="121"/>
      <c r="AW142" s="209">
        <f t="shared" si="48"/>
        <v>0</v>
      </c>
      <c r="AX142" s="121"/>
      <c r="AY142" s="209">
        <f t="shared" si="9"/>
        <v>0</v>
      </c>
      <c r="AZ142" s="121"/>
      <c r="BA142" s="209">
        <f>(SUM(AI142,AK142,AM142)-AQ142)</f>
        <v>0</v>
      </c>
      <c r="BB142" s="119"/>
      <c r="BD142" s="120"/>
      <c r="BE142" s="13">
        <v>0</v>
      </c>
      <c r="BF142" s="124"/>
      <c r="BG142" s="13">
        <v>0</v>
      </c>
      <c r="BH142" s="124"/>
      <c r="BI142" s="13">
        <v>0</v>
      </c>
      <c r="BJ142" s="125"/>
      <c r="BK142" s="126"/>
      <c r="BL142" s="127"/>
      <c r="BM142" s="210">
        <f>$BE142*$I142</f>
        <v>0</v>
      </c>
      <c r="BN142" s="124"/>
      <c r="BO142" s="210">
        <f>$BG142*$K142</f>
        <v>0</v>
      </c>
      <c r="BP142" s="124"/>
      <c r="BQ142" s="210">
        <f>$BI142*$M142</f>
        <v>0</v>
      </c>
      <c r="BR142" s="119"/>
      <c r="BU142" s="18"/>
      <c r="BV142" s="18"/>
      <c r="BW142" s="18"/>
      <c r="BX142" s="18"/>
      <c r="BY142" s="18"/>
      <c r="BZ142" s="18"/>
      <c r="CA142" s="18"/>
      <c r="CB142" s="18"/>
      <c r="CC142" s="18"/>
      <c r="CG142" s="18"/>
      <c r="CH142" s="18"/>
      <c r="CI142" s="18"/>
      <c r="CJ142" s="18"/>
      <c r="CK142" s="18"/>
      <c r="CL142" s="18"/>
      <c r="CP142" s="46"/>
      <c r="CQ142" s="46"/>
      <c r="CR142" s="46"/>
      <c r="CS142" s="130"/>
      <c r="CT142" s="209">
        <f t="shared" si="61"/>
        <v>0</v>
      </c>
      <c r="CU142" s="280">
        <f t="shared" si="61"/>
        <v>0</v>
      </c>
      <c r="CV142" s="209">
        <f t="shared" si="62"/>
        <v>0</v>
      </c>
      <c r="CW142" s="280">
        <f t="shared" si="62"/>
        <v>0</v>
      </c>
      <c r="CX142" s="209">
        <f t="shared" si="63"/>
        <v>0</v>
      </c>
      <c r="CY142" s="223">
        <f t="shared" si="39"/>
        <v>0</v>
      </c>
      <c r="CZ142" s="40"/>
      <c r="DA142" s="133"/>
      <c r="DB142" s="209">
        <f t="shared" si="41"/>
        <v>0</v>
      </c>
      <c r="DC142" s="131"/>
      <c r="DD142" s="209">
        <f t="shared" si="42"/>
        <v>0</v>
      </c>
      <c r="DE142" s="131"/>
      <c r="DF142" s="209">
        <f t="shared" si="43"/>
        <v>0</v>
      </c>
      <c r="DG142" s="134"/>
      <c r="DH142" s="216" t="str">
        <f t="shared" si="55"/>
        <v/>
      </c>
      <c r="DI142" s="216" t="e">
        <f t="shared" si="56"/>
        <v>#VALUE!</v>
      </c>
      <c r="DJ142" s="216">
        <f t="shared" si="57"/>
        <v>0</v>
      </c>
      <c r="DK142" s="40"/>
      <c r="DL142" s="40"/>
      <c r="DM142" s="130"/>
      <c r="DN142" s="217">
        <f t="shared" si="44"/>
        <v>0</v>
      </c>
      <c r="DO142" s="135"/>
      <c r="DP142" s="217">
        <f t="shared" si="45"/>
        <v>0</v>
      </c>
      <c r="DQ142" s="135"/>
      <c r="DR142" s="217">
        <f t="shared" si="46"/>
        <v>0</v>
      </c>
      <c r="DS142" s="134"/>
      <c r="DT142" s="281" t="str">
        <f t="shared" si="38"/>
        <v/>
      </c>
      <c r="DU142" s="281" t="str">
        <f t="shared" si="51"/>
        <v/>
      </c>
      <c r="DW142" s="46"/>
      <c r="DX142" s="46"/>
      <c r="DZ142" s="120"/>
      <c r="EA142" s="5"/>
      <c r="EB142" s="121"/>
      <c r="EC142" s="5"/>
      <c r="ED142" s="121"/>
      <c r="EE142" s="5"/>
      <c r="EF142" s="119"/>
      <c r="EH142" s="120"/>
      <c r="EI142" s="17">
        <v>0</v>
      </c>
      <c r="EJ142" s="137"/>
      <c r="EK142" s="17">
        <v>0</v>
      </c>
      <c r="EL142" s="137"/>
      <c r="EM142" s="17">
        <v>0</v>
      </c>
      <c r="EN142" s="125"/>
      <c r="EO142" s="126"/>
      <c r="EP142" s="127"/>
      <c r="EQ142" s="219">
        <f t="shared" si="47"/>
        <v>0</v>
      </c>
      <c r="ER142" s="125"/>
      <c r="ES142" s="126"/>
      <c r="ET142" s="127"/>
      <c r="EU142" s="220">
        <f>SUM($DN142:DR142)-SUM($BM142:$BQ142)+EQ142</f>
        <v>0</v>
      </c>
      <c r="EV142" s="119"/>
    </row>
    <row r="143" spans="1:152" ht="5.15" customHeight="1" x14ac:dyDescent="0.35">
      <c r="A143" s="115"/>
      <c r="B143" s="32"/>
      <c r="C143" s="46"/>
      <c r="D143" s="32"/>
      <c r="E143" s="32"/>
      <c r="F143" s="36"/>
      <c r="H143" s="29"/>
      <c r="I143" s="139"/>
      <c r="J143" s="139"/>
      <c r="K143" s="139"/>
      <c r="L143" s="139"/>
      <c r="M143" s="139"/>
      <c r="N143" s="139"/>
      <c r="O143" s="121"/>
      <c r="P143" s="140"/>
      <c r="Q143" s="141"/>
      <c r="R143" s="142"/>
      <c r="S143" s="139"/>
      <c r="T143" s="139"/>
      <c r="U143" s="139"/>
      <c r="V143" s="139"/>
      <c r="W143" s="139"/>
      <c r="X143" s="140"/>
      <c r="Y143" s="141"/>
      <c r="Z143" s="142"/>
      <c r="AA143" s="139"/>
      <c r="AB143" s="139"/>
      <c r="AC143" s="139"/>
      <c r="AD143" s="139"/>
      <c r="AE143" s="139"/>
      <c r="AF143" s="140"/>
      <c r="AG143" s="141"/>
      <c r="AH143" s="142"/>
      <c r="AI143" s="121"/>
      <c r="AJ143" s="139"/>
      <c r="AK143" s="121"/>
      <c r="AL143" s="139"/>
      <c r="AM143" s="121"/>
      <c r="AN143" s="140"/>
      <c r="AO143" s="141"/>
      <c r="AP143" s="142"/>
      <c r="AQ143" s="139"/>
      <c r="AR143" s="140"/>
      <c r="AS143" s="141"/>
      <c r="AT143" s="142"/>
      <c r="AU143" s="121"/>
      <c r="AV143" s="139"/>
      <c r="AW143" s="121"/>
      <c r="AX143" s="139"/>
      <c r="AY143" s="121"/>
      <c r="AZ143" s="139"/>
      <c r="BA143" s="121"/>
      <c r="BB143" s="36"/>
      <c r="BD143" s="29"/>
      <c r="BE143" s="143"/>
      <c r="BF143" s="143"/>
      <c r="BG143" s="143"/>
      <c r="BH143" s="143"/>
      <c r="BI143" s="143"/>
      <c r="BJ143" s="144"/>
      <c r="BK143" s="145"/>
      <c r="BL143" s="146"/>
      <c r="BM143" s="124"/>
      <c r="BN143" s="143"/>
      <c r="BO143" s="124"/>
      <c r="BP143" s="143"/>
      <c r="BQ143" s="124"/>
      <c r="BR143" s="36"/>
      <c r="BU143" s="92"/>
      <c r="BV143" s="92"/>
      <c r="BW143" s="92"/>
      <c r="BX143" s="92"/>
      <c r="BY143" s="92"/>
      <c r="BZ143" s="92"/>
      <c r="CA143" s="92"/>
      <c r="CB143" s="92"/>
      <c r="CC143" s="92"/>
      <c r="CG143" s="92"/>
      <c r="CH143" s="92"/>
      <c r="CI143" s="92"/>
      <c r="CJ143" s="92"/>
      <c r="CK143" s="92"/>
      <c r="CL143" s="92"/>
      <c r="CP143" s="32"/>
      <c r="CQ143" s="32"/>
      <c r="CR143" s="32"/>
      <c r="CS143" s="74"/>
      <c r="CT143" s="169"/>
      <c r="CU143" s="252"/>
      <c r="CV143" s="149"/>
      <c r="CW143" s="252"/>
      <c r="CX143" s="276"/>
      <c r="CY143" s="223">
        <f t="shared" si="39"/>
        <v>0</v>
      </c>
      <c r="CZ143" s="40"/>
      <c r="DA143" s="151"/>
      <c r="DB143" s="149"/>
      <c r="DC143" s="149"/>
      <c r="DD143" s="149"/>
      <c r="DE143" s="149"/>
      <c r="DF143" s="149"/>
      <c r="DG143" s="134"/>
      <c r="DH143" s="40"/>
      <c r="DI143" s="40"/>
      <c r="DJ143" s="40"/>
      <c r="DK143" s="40"/>
      <c r="DL143" s="40"/>
      <c r="DM143" s="74"/>
      <c r="DN143" s="152"/>
      <c r="DO143" s="152"/>
      <c r="DP143" s="152"/>
      <c r="DQ143" s="152"/>
      <c r="DR143" s="152"/>
      <c r="DS143" s="134"/>
      <c r="DT143" s="281" t="str">
        <f t="shared" si="38"/>
        <v/>
      </c>
      <c r="DU143" s="281" t="str">
        <f t="shared" si="51"/>
        <v/>
      </c>
      <c r="DW143" s="32"/>
      <c r="DX143" s="32"/>
      <c r="DZ143" s="29"/>
      <c r="EA143" s="139"/>
      <c r="EB143" s="139"/>
      <c r="EC143" s="139"/>
      <c r="ED143" s="139"/>
      <c r="EE143" s="139"/>
      <c r="EF143" s="36"/>
      <c r="EH143" s="29"/>
      <c r="EI143" s="143"/>
      <c r="EJ143" s="143"/>
      <c r="EK143" s="143"/>
      <c r="EL143" s="143"/>
      <c r="EM143" s="143"/>
      <c r="EN143" s="144"/>
      <c r="EO143" s="145"/>
      <c r="EP143" s="146"/>
      <c r="EQ143" s="163"/>
      <c r="ER143" s="144"/>
      <c r="ES143" s="145"/>
      <c r="ET143" s="146"/>
      <c r="EU143" s="253"/>
      <c r="EV143" s="36"/>
    </row>
    <row r="144" spans="1:152" s="92" customFormat="1" ht="18" customHeight="1" x14ac:dyDescent="0.35">
      <c r="A144" s="118"/>
      <c r="B144" s="46"/>
      <c r="C144" s="243" t="str">
        <f>IF(E144="","",C142+1)</f>
        <v/>
      </c>
      <c r="D144" s="46"/>
      <c r="E144" s="4"/>
      <c r="F144" s="119"/>
      <c r="H144" s="120"/>
      <c r="I144" s="15"/>
      <c r="J144" s="121"/>
      <c r="K144" s="15"/>
      <c r="L144" s="121"/>
      <c r="M144" s="15"/>
      <c r="N144" s="121"/>
      <c r="O144" s="209">
        <f t="shared" si="5"/>
        <v>0</v>
      </c>
      <c r="P144" s="122"/>
      <c r="Q144" s="40"/>
      <c r="R144" s="123"/>
      <c r="S144" s="15"/>
      <c r="T144" s="121"/>
      <c r="U144" s="15"/>
      <c r="V144" s="121"/>
      <c r="W144" s="15"/>
      <c r="X144" s="122"/>
      <c r="Y144" s="40"/>
      <c r="Z144" s="123"/>
      <c r="AA144" s="15"/>
      <c r="AB144" s="121"/>
      <c r="AC144" s="15"/>
      <c r="AD144" s="121"/>
      <c r="AE144" s="15"/>
      <c r="AF144" s="122"/>
      <c r="AG144" s="40"/>
      <c r="AH144" s="123"/>
      <c r="AI144" s="209">
        <f t="shared" si="6"/>
        <v>0</v>
      </c>
      <c r="AJ144" s="121"/>
      <c r="AK144" s="209">
        <f t="shared" si="7"/>
        <v>0</v>
      </c>
      <c r="AL144" s="121"/>
      <c r="AM144" s="209">
        <f>M144-W144+AE144</f>
        <v>0</v>
      </c>
      <c r="AN144" s="122"/>
      <c r="AO144" s="40"/>
      <c r="AP144" s="123"/>
      <c r="AQ144" s="15"/>
      <c r="AR144" s="122"/>
      <c r="AS144" s="40"/>
      <c r="AT144" s="123"/>
      <c r="AU144" s="209">
        <f t="shared" si="40"/>
        <v>0</v>
      </c>
      <c r="AV144" s="121"/>
      <c r="AW144" s="209">
        <f t="shared" si="48"/>
        <v>0</v>
      </c>
      <c r="AX144" s="121"/>
      <c r="AY144" s="209">
        <f t="shared" si="9"/>
        <v>0</v>
      </c>
      <c r="AZ144" s="121"/>
      <c r="BA144" s="209">
        <f>(SUM(AI144,AK144,AM144)-AQ144)</f>
        <v>0</v>
      </c>
      <c r="BB144" s="119"/>
      <c r="BD144" s="120"/>
      <c r="BE144" s="13">
        <v>0</v>
      </c>
      <c r="BF144" s="124"/>
      <c r="BG144" s="13">
        <v>0</v>
      </c>
      <c r="BH144" s="124"/>
      <c r="BI144" s="13">
        <v>0</v>
      </c>
      <c r="BJ144" s="125"/>
      <c r="BK144" s="126"/>
      <c r="BL144" s="127"/>
      <c r="BM144" s="210">
        <f>$BE144*$I144</f>
        <v>0</v>
      </c>
      <c r="BN144" s="124"/>
      <c r="BO144" s="210">
        <f>$BG144*$K144</f>
        <v>0</v>
      </c>
      <c r="BP144" s="124"/>
      <c r="BQ144" s="210">
        <f>$BI144*$M144</f>
        <v>0</v>
      </c>
      <c r="BR144" s="119"/>
      <c r="BU144" s="18"/>
      <c r="BV144" s="18"/>
      <c r="BW144" s="18"/>
      <c r="BX144" s="18"/>
      <c r="BY144" s="18"/>
      <c r="BZ144" s="18"/>
      <c r="CA144" s="18"/>
      <c r="CB144" s="18"/>
      <c r="CC144" s="18"/>
      <c r="CG144" s="18"/>
      <c r="CH144" s="18"/>
      <c r="CI144" s="18"/>
      <c r="CJ144" s="18"/>
      <c r="CK144" s="18"/>
      <c r="CL144" s="18"/>
      <c r="CP144" s="46"/>
      <c r="CQ144" s="46"/>
      <c r="CR144" s="46"/>
      <c r="CS144" s="130"/>
      <c r="CT144" s="209">
        <f t="shared" si="61"/>
        <v>0</v>
      </c>
      <c r="CU144" s="280">
        <f t="shared" si="61"/>
        <v>0</v>
      </c>
      <c r="CV144" s="209">
        <f t="shared" si="62"/>
        <v>0</v>
      </c>
      <c r="CW144" s="280">
        <f t="shared" si="62"/>
        <v>0</v>
      </c>
      <c r="CX144" s="209">
        <f t="shared" si="63"/>
        <v>0</v>
      </c>
      <c r="CY144" s="223">
        <f t="shared" si="39"/>
        <v>0</v>
      </c>
      <c r="CZ144" s="40"/>
      <c r="DA144" s="133"/>
      <c r="DB144" s="209">
        <f t="shared" si="41"/>
        <v>0</v>
      </c>
      <c r="DC144" s="131"/>
      <c r="DD144" s="209">
        <f t="shared" si="42"/>
        <v>0</v>
      </c>
      <c r="DE144" s="131"/>
      <c r="DF144" s="209">
        <f t="shared" si="43"/>
        <v>0</v>
      </c>
      <c r="DG144" s="134"/>
      <c r="DH144" s="216" t="str">
        <f t="shared" si="55"/>
        <v/>
      </c>
      <c r="DI144" s="216" t="e">
        <f t="shared" si="56"/>
        <v>#VALUE!</v>
      </c>
      <c r="DJ144" s="216">
        <f t="shared" si="57"/>
        <v>0</v>
      </c>
      <c r="DK144" s="40"/>
      <c r="DL144" s="40"/>
      <c r="DM144" s="130"/>
      <c r="DN144" s="217">
        <f t="shared" si="44"/>
        <v>0</v>
      </c>
      <c r="DO144" s="135"/>
      <c r="DP144" s="217">
        <f t="shared" si="45"/>
        <v>0</v>
      </c>
      <c r="DQ144" s="135"/>
      <c r="DR144" s="217">
        <f t="shared" si="46"/>
        <v>0</v>
      </c>
      <c r="DS144" s="134"/>
      <c r="DT144" s="281" t="str">
        <f t="shared" si="38"/>
        <v/>
      </c>
      <c r="DU144" s="281" t="str">
        <f t="shared" si="51"/>
        <v/>
      </c>
      <c r="DW144" s="46"/>
      <c r="DX144" s="46"/>
      <c r="DZ144" s="120"/>
      <c r="EA144" s="5"/>
      <c r="EB144" s="121"/>
      <c r="EC144" s="5"/>
      <c r="ED144" s="121"/>
      <c r="EE144" s="5"/>
      <c r="EF144" s="119"/>
      <c r="EH144" s="120"/>
      <c r="EI144" s="17">
        <v>0</v>
      </c>
      <c r="EJ144" s="137"/>
      <c r="EK144" s="17">
        <v>0</v>
      </c>
      <c r="EL144" s="137"/>
      <c r="EM144" s="17">
        <v>0</v>
      </c>
      <c r="EN144" s="125"/>
      <c r="EO144" s="126"/>
      <c r="EP144" s="127"/>
      <c r="EQ144" s="219">
        <f t="shared" si="47"/>
        <v>0</v>
      </c>
      <c r="ER144" s="125"/>
      <c r="ES144" s="126"/>
      <c r="ET144" s="127"/>
      <c r="EU144" s="220">
        <f>SUM($DN144:DR144)-SUM($BM144:$BQ144)+EQ144</f>
        <v>0</v>
      </c>
      <c r="EV144" s="119"/>
    </row>
    <row r="145" spans="1:152" ht="5.15" customHeight="1" x14ac:dyDescent="0.35">
      <c r="A145" s="115"/>
      <c r="B145" s="32"/>
      <c r="C145" s="46"/>
      <c r="D145" s="32"/>
      <c r="E145" s="32"/>
      <c r="F145" s="36"/>
      <c r="H145" s="29"/>
      <c r="I145" s="139"/>
      <c r="J145" s="139"/>
      <c r="K145" s="139"/>
      <c r="L145" s="139"/>
      <c r="M145" s="139"/>
      <c r="N145" s="139"/>
      <c r="O145" s="121"/>
      <c r="P145" s="140"/>
      <c r="Q145" s="141"/>
      <c r="R145" s="142"/>
      <c r="S145" s="139"/>
      <c r="T145" s="139"/>
      <c r="U145" s="139"/>
      <c r="V145" s="139"/>
      <c r="W145" s="139"/>
      <c r="X145" s="140"/>
      <c r="Y145" s="141"/>
      <c r="Z145" s="142"/>
      <c r="AA145" s="139"/>
      <c r="AB145" s="139"/>
      <c r="AC145" s="139"/>
      <c r="AD145" s="139"/>
      <c r="AE145" s="139"/>
      <c r="AF145" s="140"/>
      <c r="AG145" s="141"/>
      <c r="AH145" s="142"/>
      <c r="AI145" s="121"/>
      <c r="AJ145" s="139"/>
      <c r="AK145" s="121"/>
      <c r="AL145" s="139"/>
      <c r="AM145" s="121"/>
      <c r="AN145" s="140"/>
      <c r="AO145" s="141"/>
      <c r="AP145" s="142"/>
      <c r="AQ145" s="139"/>
      <c r="AR145" s="140"/>
      <c r="AS145" s="141"/>
      <c r="AT145" s="142"/>
      <c r="AU145" s="121"/>
      <c r="AV145" s="139"/>
      <c r="AW145" s="121"/>
      <c r="AX145" s="139"/>
      <c r="AY145" s="121"/>
      <c r="AZ145" s="139"/>
      <c r="BA145" s="121"/>
      <c r="BB145" s="36"/>
      <c r="BD145" s="29"/>
      <c r="BE145" s="143"/>
      <c r="BF145" s="143"/>
      <c r="BG145" s="143"/>
      <c r="BH145" s="143"/>
      <c r="BI145" s="143"/>
      <c r="BJ145" s="144"/>
      <c r="BK145" s="145"/>
      <c r="BL145" s="146"/>
      <c r="BM145" s="124"/>
      <c r="BN145" s="143"/>
      <c r="BO145" s="124"/>
      <c r="BP145" s="143"/>
      <c r="BQ145" s="124"/>
      <c r="BR145" s="36"/>
      <c r="BU145" s="92"/>
      <c r="BV145" s="92"/>
      <c r="BW145" s="93"/>
      <c r="BX145" s="93"/>
      <c r="BY145" s="93"/>
      <c r="BZ145" s="93"/>
      <c r="CA145" s="178"/>
      <c r="CB145" s="178"/>
      <c r="CC145" s="92"/>
      <c r="CG145" s="92"/>
      <c r="CH145" s="92"/>
      <c r="CI145" s="92"/>
      <c r="CJ145" s="92"/>
      <c r="CK145" s="92"/>
      <c r="CL145" s="92"/>
      <c r="CP145" s="32"/>
      <c r="CQ145" s="32"/>
      <c r="CR145" s="32"/>
      <c r="CS145" s="74"/>
      <c r="CT145" s="169"/>
      <c r="CU145" s="252"/>
      <c r="CV145" s="149"/>
      <c r="CW145" s="252"/>
      <c r="CX145" s="276"/>
      <c r="CY145" s="223">
        <f t="shared" si="39"/>
        <v>0</v>
      </c>
      <c r="CZ145" s="40"/>
      <c r="DA145" s="151"/>
      <c r="DB145" s="149"/>
      <c r="DC145" s="149"/>
      <c r="DD145" s="149"/>
      <c r="DE145" s="149"/>
      <c r="DF145" s="149"/>
      <c r="DG145" s="134"/>
      <c r="DH145" s="40"/>
      <c r="DI145" s="40"/>
      <c r="DJ145" s="40"/>
      <c r="DK145" s="40"/>
      <c r="DL145" s="40"/>
      <c r="DM145" s="74"/>
      <c r="DN145" s="152"/>
      <c r="DO145" s="152"/>
      <c r="DP145" s="152"/>
      <c r="DQ145" s="152"/>
      <c r="DR145" s="152"/>
      <c r="DS145" s="134"/>
      <c r="DT145" s="281" t="str">
        <f t="shared" si="38"/>
        <v/>
      </c>
      <c r="DU145" s="281" t="str">
        <f t="shared" si="51"/>
        <v/>
      </c>
      <c r="DW145" s="32"/>
      <c r="DX145" s="32"/>
      <c r="DZ145" s="29"/>
      <c r="EA145" s="139"/>
      <c r="EB145" s="139"/>
      <c r="EC145" s="139"/>
      <c r="ED145" s="139"/>
      <c r="EE145" s="139"/>
      <c r="EF145" s="36"/>
      <c r="EH145" s="29"/>
      <c r="EI145" s="143"/>
      <c r="EJ145" s="143"/>
      <c r="EK145" s="143"/>
      <c r="EL145" s="143"/>
      <c r="EM145" s="143"/>
      <c r="EN145" s="144"/>
      <c r="EO145" s="145"/>
      <c r="EP145" s="146"/>
      <c r="EQ145" s="163"/>
      <c r="ER145" s="144"/>
      <c r="ES145" s="145"/>
      <c r="ET145" s="146"/>
      <c r="EU145" s="253"/>
      <c r="EV145" s="36"/>
    </row>
    <row r="146" spans="1:152" s="92" customFormat="1" x14ac:dyDescent="0.35">
      <c r="A146" s="118"/>
      <c r="B146" s="46"/>
      <c r="C146" s="243" t="str">
        <f>IF(E146="","",C144+1)</f>
        <v/>
      </c>
      <c r="D146" s="46"/>
      <c r="E146" s="4"/>
      <c r="F146" s="119"/>
      <c r="H146" s="120"/>
      <c r="I146" s="15"/>
      <c r="J146" s="121"/>
      <c r="K146" s="15"/>
      <c r="L146" s="121"/>
      <c r="M146" s="15"/>
      <c r="N146" s="121"/>
      <c r="O146" s="209">
        <f t="shared" si="5"/>
        <v>0</v>
      </c>
      <c r="P146" s="122"/>
      <c r="Q146" s="40"/>
      <c r="R146" s="123"/>
      <c r="S146" s="15"/>
      <c r="T146" s="121"/>
      <c r="U146" s="15"/>
      <c r="V146" s="121"/>
      <c r="W146" s="15"/>
      <c r="X146" s="122"/>
      <c r="Y146" s="40"/>
      <c r="Z146" s="123"/>
      <c r="AA146" s="15"/>
      <c r="AB146" s="121"/>
      <c r="AC146" s="15"/>
      <c r="AD146" s="121"/>
      <c r="AE146" s="15"/>
      <c r="AF146" s="122"/>
      <c r="AG146" s="40"/>
      <c r="AH146" s="123"/>
      <c r="AI146" s="209">
        <f t="shared" si="6"/>
        <v>0</v>
      </c>
      <c r="AJ146" s="121"/>
      <c r="AK146" s="209">
        <f t="shared" si="7"/>
        <v>0</v>
      </c>
      <c r="AL146" s="121"/>
      <c r="AM146" s="209">
        <f>M146-W146+AE146</f>
        <v>0</v>
      </c>
      <c r="AN146" s="122"/>
      <c r="AO146" s="40"/>
      <c r="AP146" s="123"/>
      <c r="AQ146" s="15"/>
      <c r="AR146" s="122"/>
      <c r="AS146" s="40"/>
      <c r="AT146" s="123"/>
      <c r="AU146" s="209">
        <f t="shared" si="40"/>
        <v>0</v>
      </c>
      <c r="AV146" s="121"/>
      <c r="AW146" s="209">
        <f t="shared" si="48"/>
        <v>0</v>
      </c>
      <c r="AX146" s="121"/>
      <c r="AY146" s="209">
        <f t="shared" si="9"/>
        <v>0</v>
      </c>
      <c r="AZ146" s="121"/>
      <c r="BA146" s="209">
        <f>(SUM(AI146,AK146,AM146)-AQ146)</f>
        <v>0</v>
      </c>
      <c r="BB146" s="119"/>
      <c r="BD146" s="120"/>
      <c r="BE146" s="13">
        <v>0</v>
      </c>
      <c r="BF146" s="124"/>
      <c r="BG146" s="13">
        <v>0</v>
      </c>
      <c r="BH146" s="124"/>
      <c r="BI146" s="13">
        <v>0</v>
      </c>
      <c r="BJ146" s="125"/>
      <c r="BK146" s="126"/>
      <c r="BL146" s="127"/>
      <c r="BM146" s="210">
        <f>$BE146*$I146</f>
        <v>0</v>
      </c>
      <c r="BN146" s="124"/>
      <c r="BO146" s="210">
        <f>$BG146*$K146</f>
        <v>0</v>
      </c>
      <c r="BP146" s="124"/>
      <c r="BQ146" s="210">
        <f>$BI146*$M146</f>
        <v>0</v>
      </c>
      <c r="BR146" s="119"/>
      <c r="BU146" s="18"/>
      <c r="BV146" s="18"/>
      <c r="BW146" s="18"/>
      <c r="BX146" s="18"/>
      <c r="BY146" s="18"/>
      <c r="BZ146" s="18"/>
      <c r="CA146" s="18"/>
      <c r="CB146" s="18"/>
      <c r="CC146" s="18"/>
      <c r="CG146" s="18"/>
      <c r="CH146" s="18"/>
      <c r="CI146" s="18"/>
      <c r="CJ146" s="18"/>
      <c r="CK146" s="18"/>
      <c r="CL146" s="18"/>
      <c r="CP146" s="46"/>
      <c r="CQ146" s="46"/>
      <c r="CR146" s="46"/>
      <c r="CS146" s="130"/>
      <c r="CT146" s="209">
        <f t="shared" si="61"/>
        <v>0</v>
      </c>
      <c r="CU146" s="280">
        <f t="shared" si="61"/>
        <v>0</v>
      </c>
      <c r="CV146" s="209">
        <f t="shared" si="62"/>
        <v>0</v>
      </c>
      <c r="CW146" s="280">
        <f t="shared" si="62"/>
        <v>0</v>
      </c>
      <c r="CX146" s="209">
        <f t="shared" si="63"/>
        <v>0</v>
      </c>
      <c r="CY146" s="223">
        <f t="shared" si="39"/>
        <v>0</v>
      </c>
      <c r="CZ146" s="40"/>
      <c r="DA146" s="133"/>
      <c r="DB146" s="209">
        <f t="shared" si="41"/>
        <v>0</v>
      </c>
      <c r="DC146" s="131"/>
      <c r="DD146" s="209">
        <f t="shared" si="42"/>
        <v>0</v>
      </c>
      <c r="DE146" s="131"/>
      <c r="DF146" s="209">
        <f t="shared" si="43"/>
        <v>0</v>
      </c>
      <c r="DG146" s="134"/>
      <c r="DH146" s="216" t="str">
        <f t="shared" ref="DH146:DH176" si="64">IF(O146&gt;0, (DF146+DD146+DB146),"")</f>
        <v/>
      </c>
      <c r="DI146" s="216" t="e">
        <f t="shared" si="56"/>
        <v>#VALUE!</v>
      </c>
      <c r="DJ146" s="216">
        <f t="shared" si="57"/>
        <v>0</v>
      </c>
      <c r="DK146" s="40"/>
      <c r="DL146" s="40"/>
      <c r="DM146" s="130"/>
      <c r="DN146" s="217">
        <f t="shared" si="44"/>
        <v>0</v>
      </c>
      <c r="DO146" s="135"/>
      <c r="DP146" s="217">
        <f t="shared" si="45"/>
        <v>0</v>
      </c>
      <c r="DQ146" s="135"/>
      <c r="DR146" s="217">
        <f t="shared" si="46"/>
        <v>0</v>
      </c>
      <c r="DS146" s="134"/>
      <c r="DT146" s="281" t="str">
        <f t="shared" ref="DT146:DT209" si="65">IF(O146&gt;0,(DN146+DP146+DR146),"")</f>
        <v/>
      </c>
      <c r="DU146" s="281" t="str">
        <f t="shared" si="51"/>
        <v/>
      </c>
      <c r="DW146" s="46"/>
      <c r="DX146" s="46"/>
      <c r="DZ146" s="120"/>
      <c r="EA146" s="5"/>
      <c r="EB146" s="121"/>
      <c r="EC146" s="5"/>
      <c r="ED146" s="121"/>
      <c r="EE146" s="5"/>
      <c r="EF146" s="119"/>
      <c r="EH146" s="120"/>
      <c r="EI146" s="17">
        <v>0</v>
      </c>
      <c r="EJ146" s="137"/>
      <c r="EK146" s="17">
        <v>0</v>
      </c>
      <c r="EL146" s="137"/>
      <c r="EM146" s="17">
        <v>0</v>
      </c>
      <c r="EN146" s="125"/>
      <c r="EO146" s="126"/>
      <c r="EP146" s="127"/>
      <c r="EQ146" s="219">
        <f t="shared" si="47"/>
        <v>0</v>
      </c>
      <c r="ER146" s="125"/>
      <c r="ES146" s="126"/>
      <c r="ET146" s="127"/>
      <c r="EU146" s="220">
        <f>SUM($DN146:DR146)-SUM($BM146:$BQ146)+EQ146</f>
        <v>0</v>
      </c>
      <c r="EV146" s="119"/>
    </row>
    <row r="147" spans="1:152" ht="5.15" customHeight="1" x14ac:dyDescent="0.35">
      <c r="A147" s="115"/>
      <c r="B147" s="32"/>
      <c r="C147" s="46"/>
      <c r="D147" s="32"/>
      <c r="E147" s="32"/>
      <c r="F147" s="36"/>
      <c r="H147" s="29"/>
      <c r="I147" s="139"/>
      <c r="J147" s="139"/>
      <c r="K147" s="139"/>
      <c r="L147" s="139"/>
      <c r="M147" s="139"/>
      <c r="N147" s="139"/>
      <c r="O147" s="121"/>
      <c r="P147" s="140"/>
      <c r="Q147" s="141"/>
      <c r="R147" s="142"/>
      <c r="S147" s="139"/>
      <c r="T147" s="139"/>
      <c r="U147" s="139"/>
      <c r="V147" s="139"/>
      <c r="W147" s="139"/>
      <c r="X147" s="140"/>
      <c r="Y147" s="141"/>
      <c r="Z147" s="142"/>
      <c r="AA147" s="139"/>
      <c r="AB147" s="139"/>
      <c r="AC147" s="139"/>
      <c r="AD147" s="139"/>
      <c r="AE147" s="139"/>
      <c r="AF147" s="140"/>
      <c r="AG147" s="141"/>
      <c r="AH147" s="142"/>
      <c r="AI147" s="121"/>
      <c r="AJ147" s="139"/>
      <c r="AK147" s="121"/>
      <c r="AL147" s="139"/>
      <c r="AM147" s="121"/>
      <c r="AN147" s="140"/>
      <c r="AO147" s="141"/>
      <c r="AP147" s="142"/>
      <c r="AQ147" s="139"/>
      <c r="AR147" s="140"/>
      <c r="AS147" s="141"/>
      <c r="AT147" s="142"/>
      <c r="AU147" s="121"/>
      <c r="AV147" s="139"/>
      <c r="AW147" s="121"/>
      <c r="AX147" s="139"/>
      <c r="AY147" s="121"/>
      <c r="AZ147" s="139"/>
      <c r="BA147" s="121"/>
      <c r="BB147" s="36"/>
      <c r="BD147" s="29"/>
      <c r="BE147" s="143"/>
      <c r="BF147" s="143"/>
      <c r="BG147" s="143"/>
      <c r="BH147" s="143"/>
      <c r="BI147" s="143"/>
      <c r="BJ147" s="144"/>
      <c r="BK147" s="145"/>
      <c r="BL147" s="146"/>
      <c r="BM147" s="124"/>
      <c r="BN147" s="143"/>
      <c r="BO147" s="124"/>
      <c r="BP147" s="143"/>
      <c r="BQ147" s="124"/>
      <c r="BR147" s="36"/>
      <c r="BU147" s="92"/>
      <c r="BV147" s="92"/>
      <c r="BW147" s="92"/>
      <c r="BX147" s="92"/>
      <c r="BY147" s="92"/>
      <c r="BZ147" s="92"/>
      <c r="CA147" s="92"/>
      <c r="CB147" s="92"/>
      <c r="CC147" s="92"/>
      <c r="CG147" s="92"/>
      <c r="CH147" s="92"/>
      <c r="CI147" s="92"/>
      <c r="CJ147" s="92"/>
      <c r="CK147" s="92"/>
      <c r="CL147" s="92"/>
      <c r="CP147" s="32"/>
      <c r="CQ147" s="32"/>
      <c r="CR147" s="32"/>
      <c r="CS147" s="74"/>
      <c r="CT147" s="169"/>
      <c r="CU147" s="252"/>
      <c r="CV147" s="149"/>
      <c r="CW147" s="252"/>
      <c r="CX147" s="276"/>
      <c r="CY147" s="223">
        <f t="shared" ref="CY147:CY210" si="66">IF($AY147=0,0,ROUND(($CA$32*($AY147/$AY$218)),0))</f>
        <v>0</v>
      </c>
      <c r="CZ147" s="40"/>
      <c r="DA147" s="151"/>
      <c r="DB147" s="149"/>
      <c r="DC147" s="149"/>
      <c r="DD147" s="149"/>
      <c r="DE147" s="149"/>
      <c r="DF147" s="149"/>
      <c r="DG147" s="134"/>
      <c r="DH147" s="40"/>
      <c r="DI147" s="40"/>
      <c r="DJ147" s="40"/>
      <c r="DK147" s="40"/>
      <c r="DL147" s="40"/>
      <c r="DM147" s="74"/>
      <c r="DN147" s="152"/>
      <c r="DO147" s="152"/>
      <c r="DP147" s="152"/>
      <c r="DQ147" s="152"/>
      <c r="DR147" s="152"/>
      <c r="DS147" s="134"/>
      <c r="DT147" s="281" t="str">
        <f t="shared" si="65"/>
        <v/>
      </c>
      <c r="DU147" s="281" t="str">
        <f t="shared" si="51"/>
        <v/>
      </c>
      <c r="DW147" s="32"/>
      <c r="DX147" s="32"/>
      <c r="DZ147" s="29"/>
      <c r="EA147" s="139"/>
      <c r="EB147" s="139"/>
      <c r="EC147" s="139"/>
      <c r="ED147" s="139"/>
      <c r="EE147" s="139"/>
      <c r="EF147" s="36"/>
      <c r="EH147" s="29"/>
      <c r="EI147" s="143"/>
      <c r="EJ147" s="143"/>
      <c r="EK147" s="143"/>
      <c r="EL147" s="143"/>
      <c r="EM147" s="143"/>
      <c r="EN147" s="144"/>
      <c r="EO147" s="145"/>
      <c r="EP147" s="146"/>
      <c r="EQ147" s="163"/>
      <c r="ER147" s="144"/>
      <c r="ES147" s="145"/>
      <c r="ET147" s="146"/>
      <c r="EU147" s="253"/>
      <c r="EV147" s="36"/>
    </row>
    <row r="148" spans="1:152" s="92" customFormat="1" x14ac:dyDescent="0.35">
      <c r="A148" s="118"/>
      <c r="B148" s="46"/>
      <c r="C148" s="243" t="str">
        <f>IF(E148="","",C146+1)</f>
        <v/>
      </c>
      <c r="D148" s="46"/>
      <c r="E148" s="4"/>
      <c r="F148" s="119"/>
      <c r="H148" s="120"/>
      <c r="I148" s="15"/>
      <c r="J148" s="121"/>
      <c r="K148" s="15"/>
      <c r="L148" s="121"/>
      <c r="M148" s="15"/>
      <c r="N148" s="121"/>
      <c r="O148" s="209">
        <f t="shared" si="5"/>
        <v>0</v>
      </c>
      <c r="P148" s="122"/>
      <c r="Q148" s="40"/>
      <c r="R148" s="123"/>
      <c r="S148" s="15"/>
      <c r="T148" s="121"/>
      <c r="U148" s="15"/>
      <c r="V148" s="121"/>
      <c r="W148" s="15"/>
      <c r="X148" s="122"/>
      <c r="Y148" s="40"/>
      <c r="Z148" s="123"/>
      <c r="AA148" s="15"/>
      <c r="AB148" s="121"/>
      <c r="AC148" s="15"/>
      <c r="AD148" s="121"/>
      <c r="AE148" s="15"/>
      <c r="AF148" s="122"/>
      <c r="AG148" s="40"/>
      <c r="AH148" s="123"/>
      <c r="AI148" s="209">
        <f t="shared" si="6"/>
        <v>0</v>
      </c>
      <c r="AJ148" s="121"/>
      <c r="AK148" s="209">
        <f t="shared" si="7"/>
        <v>0</v>
      </c>
      <c r="AL148" s="121"/>
      <c r="AM148" s="209">
        <f>M148-W148+AE148</f>
        <v>0</v>
      </c>
      <c r="AN148" s="122"/>
      <c r="AO148" s="40"/>
      <c r="AP148" s="123"/>
      <c r="AQ148" s="15"/>
      <c r="AR148" s="122"/>
      <c r="AS148" s="40"/>
      <c r="AT148" s="123"/>
      <c r="AU148" s="209">
        <f t="shared" ref="AU148:AU210" si="67">(IF($O148=0,(0),(ROUNDUP(($AI148/(SUM($AI148,$AK148,$AM148)))*$BA148,0))))</f>
        <v>0</v>
      </c>
      <c r="AV148" s="121"/>
      <c r="AW148" s="209">
        <f t="shared" si="48"/>
        <v>0</v>
      </c>
      <c r="AX148" s="121"/>
      <c r="AY148" s="209">
        <f t="shared" si="9"/>
        <v>0</v>
      </c>
      <c r="AZ148" s="121"/>
      <c r="BA148" s="209">
        <f>(SUM(AI148,AK148,AM148)-AQ148)</f>
        <v>0</v>
      </c>
      <c r="BB148" s="119"/>
      <c r="BD148" s="120"/>
      <c r="BE148" s="13">
        <v>0</v>
      </c>
      <c r="BF148" s="124"/>
      <c r="BG148" s="13">
        <v>0</v>
      </c>
      <c r="BH148" s="124"/>
      <c r="BI148" s="13">
        <v>0</v>
      </c>
      <c r="BJ148" s="125"/>
      <c r="BK148" s="126"/>
      <c r="BL148" s="127"/>
      <c r="BM148" s="210">
        <f>$BE148*$I148</f>
        <v>0</v>
      </c>
      <c r="BN148" s="124"/>
      <c r="BO148" s="210">
        <f>$BG148*$K148</f>
        <v>0</v>
      </c>
      <c r="BP148" s="124"/>
      <c r="BQ148" s="210">
        <f>$BI148*$M148</f>
        <v>0</v>
      </c>
      <c r="BR148" s="119"/>
      <c r="BU148" s="18"/>
      <c r="BV148" s="18"/>
      <c r="BW148" s="18"/>
      <c r="BX148" s="18"/>
      <c r="BY148" s="18"/>
      <c r="BZ148" s="18"/>
      <c r="CA148" s="18"/>
      <c r="CB148" s="18"/>
      <c r="CC148" s="18"/>
      <c r="CG148" s="18"/>
      <c r="CH148" s="18"/>
      <c r="CI148" s="18"/>
      <c r="CJ148" s="18"/>
      <c r="CK148" s="18"/>
      <c r="CL148" s="18"/>
      <c r="CP148" s="46"/>
      <c r="CQ148" s="46"/>
      <c r="CR148" s="46"/>
      <c r="CS148" s="130"/>
      <c r="CT148" s="209">
        <f t="shared" si="61"/>
        <v>0</v>
      </c>
      <c r="CU148" s="280">
        <f t="shared" si="61"/>
        <v>0</v>
      </c>
      <c r="CV148" s="209">
        <f t="shared" si="62"/>
        <v>0</v>
      </c>
      <c r="CW148" s="280">
        <f t="shared" si="62"/>
        <v>0</v>
      </c>
      <c r="CX148" s="209">
        <f t="shared" si="63"/>
        <v>0</v>
      </c>
      <c r="CY148" s="223">
        <f t="shared" si="66"/>
        <v>0</v>
      </c>
      <c r="CZ148" s="40"/>
      <c r="DA148" s="133"/>
      <c r="DB148" s="209">
        <f t="shared" ref="DB148:DB210" si="68">($CT148+$AU148)</f>
        <v>0</v>
      </c>
      <c r="DC148" s="131"/>
      <c r="DD148" s="209">
        <f t="shared" ref="DD148:DD210" si="69">($CV148+$AW148)</f>
        <v>0</v>
      </c>
      <c r="DE148" s="131"/>
      <c r="DF148" s="209">
        <f t="shared" ref="DF148:DF210" si="70">($CX148+$AY148)</f>
        <v>0</v>
      </c>
      <c r="DG148" s="134"/>
      <c r="DH148" s="216" t="str">
        <f t="shared" si="64"/>
        <v/>
      </c>
      <c r="DI148" s="216" t="e">
        <f t="shared" si="56"/>
        <v>#VALUE!</v>
      </c>
      <c r="DJ148" s="216">
        <f t="shared" si="57"/>
        <v>0</v>
      </c>
      <c r="DK148" s="40"/>
      <c r="DL148" s="40"/>
      <c r="DM148" s="130"/>
      <c r="DN148" s="217">
        <f t="shared" ref="DN148:DN210" si="71">(DB148*BE148)</f>
        <v>0</v>
      </c>
      <c r="DO148" s="135"/>
      <c r="DP148" s="217">
        <f t="shared" ref="DP148:DP210" si="72">(DD148*BG148)</f>
        <v>0</v>
      </c>
      <c r="DQ148" s="135"/>
      <c r="DR148" s="217">
        <f t="shared" ref="DR148:DR210" si="73">(DF148*BI148)</f>
        <v>0</v>
      </c>
      <c r="DS148" s="134"/>
      <c r="DT148" s="281" t="str">
        <f t="shared" si="65"/>
        <v/>
      </c>
      <c r="DU148" s="281" t="str">
        <f t="shared" si="51"/>
        <v/>
      </c>
      <c r="DW148" s="46"/>
      <c r="DX148" s="46"/>
      <c r="DZ148" s="120"/>
      <c r="EA148" s="5"/>
      <c r="EB148" s="121"/>
      <c r="EC148" s="5"/>
      <c r="ED148" s="121"/>
      <c r="EE148" s="5"/>
      <c r="EF148" s="119"/>
      <c r="EH148" s="120"/>
      <c r="EI148" s="17">
        <v>0</v>
      </c>
      <c r="EJ148" s="137"/>
      <c r="EK148" s="17">
        <v>0</v>
      </c>
      <c r="EL148" s="137"/>
      <c r="EM148" s="17">
        <v>0</v>
      </c>
      <c r="EN148" s="125"/>
      <c r="EO148" s="126"/>
      <c r="EP148" s="127"/>
      <c r="EQ148" s="219">
        <f t="shared" ref="EQ148:EQ210" si="74">(SUMPRODUCT($EA148:$EE148,$EI148:$EM148))</f>
        <v>0</v>
      </c>
      <c r="ER148" s="125"/>
      <c r="ES148" s="126"/>
      <c r="ET148" s="127"/>
      <c r="EU148" s="220">
        <f>SUM($DN148:DR148)-SUM($BM148:$BQ148)+EQ148</f>
        <v>0</v>
      </c>
      <c r="EV148" s="119"/>
    </row>
    <row r="149" spans="1:152" ht="5.15" customHeight="1" x14ac:dyDescent="0.35">
      <c r="A149" s="115"/>
      <c r="B149" s="32"/>
      <c r="C149" s="46"/>
      <c r="D149" s="32"/>
      <c r="E149" s="32"/>
      <c r="F149" s="36"/>
      <c r="H149" s="29"/>
      <c r="I149" s="139"/>
      <c r="J149" s="139"/>
      <c r="K149" s="139"/>
      <c r="L149" s="139"/>
      <c r="M149" s="139"/>
      <c r="N149" s="139"/>
      <c r="O149" s="121"/>
      <c r="P149" s="140"/>
      <c r="Q149" s="141"/>
      <c r="R149" s="142"/>
      <c r="S149" s="139"/>
      <c r="T149" s="139"/>
      <c r="U149" s="139"/>
      <c r="V149" s="139"/>
      <c r="W149" s="139"/>
      <c r="X149" s="140"/>
      <c r="Y149" s="141"/>
      <c r="Z149" s="142"/>
      <c r="AA149" s="139"/>
      <c r="AB149" s="139"/>
      <c r="AC149" s="139"/>
      <c r="AD149" s="139"/>
      <c r="AE149" s="139"/>
      <c r="AF149" s="140"/>
      <c r="AG149" s="141"/>
      <c r="AH149" s="142"/>
      <c r="AI149" s="121"/>
      <c r="AJ149" s="139"/>
      <c r="AK149" s="121"/>
      <c r="AL149" s="139"/>
      <c r="AM149" s="121"/>
      <c r="AN149" s="140"/>
      <c r="AO149" s="141"/>
      <c r="AP149" s="142"/>
      <c r="AQ149" s="139"/>
      <c r="AR149" s="140"/>
      <c r="AS149" s="141"/>
      <c r="AT149" s="142"/>
      <c r="AU149" s="121"/>
      <c r="AV149" s="139"/>
      <c r="AW149" s="121"/>
      <c r="AX149" s="139"/>
      <c r="AY149" s="121"/>
      <c r="AZ149" s="139"/>
      <c r="BA149" s="121"/>
      <c r="BB149" s="36"/>
      <c r="BD149" s="29"/>
      <c r="BE149" s="143"/>
      <c r="BF149" s="143"/>
      <c r="BG149" s="143"/>
      <c r="BH149" s="143"/>
      <c r="BI149" s="143"/>
      <c r="BJ149" s="144"/>
      <c r="BK149" s="145"/>
      <c r="BL149" s="146"/>
      <c r="BM149" s="124"/>
      <c r="BN149" s="143"/>
      <c r="BO149" s="124"/>
      <c r="BP149" s="143"/>
      <c r="BQ149" s="124"/>
      <c r="BR149" s="36"/>
      <c r="BU149" s="92"/>
      <c r="BV149" s="92"/>
      <c r="BW149" s="92"/>
      <c r="BX149" s="92"/>
      <c r="BY149" s="92"/>
      <c r="BZ149" s="92"/>
      <c r="CA149" s="92"/>
      <c r="CB149" s="92"/>
      <c r="CC149" s="92"/>
      <c r="CG149" s="92"/>
      <c r="CH149" s="92"/>
      <c r="CI149" s="92"/>
      <c r="CJ149" s="92"/>
      <c r="CK149" s="92"/>
      <c r="CL149" s="92"/>
      <c r="CP149" s="32"/>
      <c r="CQ149" s="32"/>
      <c r="CR149" s="32"/>
      <c r="CS149" s="74"/>
      <c r="CT149" s="169"/>
      <c r="CU149" s="252"/>
      <c r="CV149" s="149"/>
      <c r="CW149" s="252"/>
      <c r="CX149" s="276"/>
      <c r="CY149" s="223">
        <f t="shared" si="66"/>
        <v>0</v>
      </c>
      <c r="CZ149" s="40"/>
      <c r="DA149" s="151"/>
      <c r="DB149" s="149"/>
      <c r="DC149" s="149"/>
      <c r="DD149" s="149"/>
      <c r="DE149" s="149"/>
      <c r="DF149" s="149"/>
      <c r="DG149" s="134"/>
      <c r="DH149" s="40"/>
      <c r="DI149" s="40"/>
      <c r="DJ149" s="40"/>
      <c r="DK149" s="40"/>
      <c r="DL149" s="40"/>
      <c r="DM149" s="74"/>
      <c r="DN149" s="152"/>
      <c r="DO149" s="152"/>
      <c r="DP149" s="152"/>
      <c r="DQ149" s="152"/>
      <c r="DR149" s="152"/>
      <c r="DS149" s="134"/>
      <c r="DT149" s="281" t="str">
        <f t="shared" si="65"/>
        <v/>
      </c>
      <c r="DU149" s="281" t="str">
        <f t="shared" si="51"/>
        <v/>
      </c>
      <c r="DW149" s="32"/>
      <c r="DX149" s="32"/>
      <c r="DZ149" s="29"/>
      <c r="EA149" s="139"/>
      <c r="EB149" s="139"/>
      <c r="EC149" s="139"/>
      <c r="ED149" s="139"/>
      <c r="EE149" s="139"/>
      <c r="EF149" s="36"/>
      <c r="EH149" s="29"/>
      <c r="EI149" s="143"/>
      <c r="EJ149" s="143"/>
      <c r="EK149" s="143"/>
      <c r="EL149" s="143"/>
      <c r="EM149" s="143"/>
      <c r="EN149" s="144"/>
      <c r="EO149" s="145"/>
      <c r="EP149" s="146"/>
      <c r="EQ149" s="163"/>
      <c r="ER149" s="144"/>
      <c r="ES149" s="145"/>
      <c r="ET149" s="146"/>
      <c r="EU149" s="253"/>
      <c r="EV149" s="36"/>
    </row>
    <row r="150" spans="1:152" s="92" customFormat="1" x14ac:dyDescent="0.35">
      <c r="A150" s="118"/>
      <c r="B150" s="46"/>
      <c r="C150" s="243" t="str">
        <f>IF(E150="","",C148+1)</f>
        <v/>
      </c>
      <c r="D150" s="46"/>
      <c r="E150" s="4"/>
      <c r="F150" s="119"/>
      <c r="H150" s="120"/>
      <c r="I150" s="15"/>
      <c r="J150" s="121"/>
      <c r="K150" s="15"/>
      <c r="L150" s="121"/>
      <c r="M150" s="15"/>
      <c r="N150" s="121"/>
      <c r="O150" s="209">
        <f t="shared" si="5"/>
        <v>0</v>
      </c>
      <c r="P150" s="122"/>
      <c r="Q150" s="40"/>
      <c r="R150" s="123"/>
      <c r="S150" s="15"/>
      <c r="T150" s="121"/>
      <c r="U150" s="15"/>
      <c r="V150" s="121"/>
      <c r="W150" s="15"/>
      <c r="X150" s="122"/>
      <c r="Y150" s="40"/>
      <c r="Z150" s="123"/>
      <c r="AA150" s="15"/>
      <c r="AB150" s="121"/>
      <c r="AC150" s="15"/>
      <c r="AD150" s="121"/>
      <c r="AE150" s="15"/>
      <c r="AF150" s="122"/>
      <c r="AG150" s="40"/>
      <c r="AH150" s="123"/>
      <c r="AI150" s="209">
        <f t="shared" si="6"/>
        <v>0</v>
      </c>
      <c r="AJ150" s="121"/>
      <c r="AK150" s="209">
        <f t="shared" si="7"/>
        <v>0</v>
      </c>
      <c r="AL150" s="121"/>
      <c r="AM150" s="209">
        <f>M150-W150+AE150</f>
        <v>0</v>
      </c>
      <c r="AN150" s="122"/>
      <c r="AO150" s="40"/>
      <c r="AP150" s="123"/>
      <c r="AQ150" s="15"/>
      <c r="AR150" s="122"/>
      <c r="AS150" s="40"/>
      <c r="AT150" s="123"/>
      <c r="AU150" s="209">
        <f t="shared" si="67"/>
        <v>0</v>
      </c>
      <c r="AV150" s="121"/>
      <c r="AW150" s="209">
        <f t="shared" ref="AW150:AW212" si="75">(IF($O150=0,(0),(ROUNDUP(($AK150/(SUM($AI150,$AK150,$AM150)))*$BA150,0))))</f>
        <v>0</v>
      </c>
      <c r="AX150" s="121"/>
      <c r="AY150" s="209">
        <f t="shared" si="9"/>
        <v>0</v>
      </c>
      <c r="AZ150" s="121"/>
      <c r="BA150" s="209">
        <f>(SUM(AI150,AK150,AM150)-AQ150)</f>
        <v>0</v>
      </c>
      <c r="BB150" s="119"/>
      <c r="BD150" s="120"/>
      <c r="BE150" s="13">
        <v>0</v>
      </c>
      <c r="BF150" s="124"/>
      <c r="BG150" s="13">
        <v>0</v>
      </c>
      <c r="BH150" s="124"/>
      <c r="BI150" s="13">
        <v>0</v>
      </c>
      <c r="BJ150" s="125"/>
      <c r="BK150" s="126"/>
      <c r="BL150" s="127"/>
      <c r="BM150" s="210">
        <f>$BE150*$I150</f>
        <v>0</v>
      </c>
      <c r="BN150" s="124"/>
      <c r="BO150" s="210">
        <f>$BG150*$K150</f>
        <v>0</v>
      </c>
      <c r="BP150" s="124"/>
      <c r="BQ150" s="210">
        <f>$BI150*$M150</f>
        <v>0</v>
      </c>
      <c r="BR150" s="119"/>
      <c r="BU150" s="18"/>
      <c r="BV150" s="18"/>
      <c r="BW150" s="18"/>
      <c r="BX150" s="18"/>
      <c r="BY150" s="18"/>
      <c r="BZ150" s="18"/>
      <c r="CA150" s="18"/>
      <c r="CB150" s="18"/>
      <c r="CC150" s="18"/>
      <c r="CG150" s="18"/>
      <c r="CH150" s="18"/>
      <c r="CI150" s="18"/>
      <c r="CJ150" s="18"/>
      <c r="CK150" s="18"/>
      <c r="CL150" s="18"/>
      <c r="CP150" s="46"/>
      <c r="CQ150" s="46"/>
      <c r="CR150" s="46"/>
      <c r="CS150" s="130"/>
      <c r="CT150" s="209">
        <f t="shared" si="61"/>
        <v>0</v>
      </c>
      <c r="CU150" s="280">
        <f t="shared" si="61"/>
        <v>0</v>
      </c>
      <c r="CV150" s="209">
        <f t="shared" si="62"/>
        <v>0</v>
      </c>
      <c r="CW150" s="280">
        <f t="shared" si="62"/>
        <v>0</v>
      </c>
      <c r="CX150" s="209">
        <f t="shared" si="63"/>
        <v>0</v>
      </c>
      <c r="CY150" s="223">
        <f t="shared" si="66"/>
        <v>0</v>
      </c>
      <c r="CZ150" s="40"/>
      <c r="DA150" s="133"/>
      <c r="DB150" s="209">
        <f t="shared" si="68"/>
        <v>0</v>
      </c>
      <c r="DC150" s="131"/>
      <c r="DD150" s="209">
        <f t="shared" si="69"/>
        <v>0</v>
      </c>
      <c r="DE150" s="131"/>
      <c r="DF150" s="209">
        <f t="shared" si="70"/>
        <v>0</v>
      </c>
      <c r="DG150" s="134"/>
      <c r="DH150" s="216" t="str">
        <f t="shared" si="64"/>
        <v/>
      </c>
      <c r="DI150" s="216" t="e">
        <f t="shared" ref="DI150:DI180" si="76">DH150-BA150</f>
        <v>#VALUE!</v>
      </c>
      <c r="DJ150" s="216">
        <f t="shared" ref="DJ150:DJ180" si="77">DB150-AU150</f>
        <v>0</v>
      </c>
      <c r="DK150" s="40"/>
      <c r="DL150" s="40"/>
      <c r="DM150" s="130"/>
      <c r="DN150" s="217">
        <f t="shared" si="71"/>
        <v>0</v>
      </c>
      <c r="DO150" s="135"/>
      <c r="DP150" s="217">
        <f t="shared" si="72"/>
        <v>0</v>
      </c>
      <c r="DQ150" s="135"/>
      <c r="DR150" s="217">
        <f t="shared" si="73"/>
        <v>0</v>
      </c>
      <c r="DS150" s="134"/>
      <c r="DT150" s="281" t="str">
        <f t="shared" si="65"/>
        <v/>
      </c>
      <c r="DU150" s="281" t="str">
        <f t="shared" ref="DU150:DU213" si="78">IF(O150&gt;0,(DT150-(BM150+BO150+BQ150)),"")</f>
        <v/>
      </c>
      <c r="DW150" s="46"/>
      <c r="DX150" s="46"/>
      <c r="DZ150" s="120"/>
      <c r="EA150" s="5"/>
      <c r="EB150" s="121"/>
      <c r="EC150" s="5"/>
      <c r="ED150" s="121"/>
      <c r="EE150" s="5"/>
      <c r="EF150" s="119"/>
      <c r="EH150" s="120"/>
      <c r="EI150" s="17">
        <v>0</v>
      </c>
      <c r="EJ150" s="137"/>
      <c r="EK150" s="17">
        <v>0</v>
      </c>
      <c r="EL150" s="137"/>
      <c r="EM150" s="17">
        <v>0</v>
      </c>
      <c r="EN150" s="125"/>
      <c r="EO150" s="126"/>
      <c r="EP150" s="127"/>
      <c r="EQ150" s="219">
        <f t="shared" si="74"/>
        <v>0</v>
      </c>
      <c r="ER150" s="125"/>
      <c r="ES150" s="126"/>
      <c r="ET150" s="127"/>
      <c r="EU150" s="220">
        <f>SUM($DN150:DR150)-SUM($BM150:$BQ150)+EQ150</f>
        <v>0</v>
      </c>
      <c r="EV150" s="119"/>
    </row>
    <row r="151" spans="1:152" ht="5.15" customHeight="1" x14ac:dyDescent="0.35">
      <c r="A151" s="115"/>
      <c r="B151" s="32"/>
      <c r="C151" s="46"/>
      <c r="D151" s="32"/>
      <c r="E151" s="32"/>
      <c r="F151" s="36"/>
      <c r="H151" s="29"/>
      <c r="I151" s="139"/>
      <c r="J151" s="139"/>
      <c r="K151" s="139"/>
      <c r="L151" s="139"/>
      <c r="M151" s="139"/>
      <c r="N151" s="139"/>
      <c r="O151" s="121"/>
      <c r="P151" s="140"/>
      <c r="Q151" s="141"/>
      <c r="R151" s="142"/>
      <c r="S151" s="139"/>
      <c r="T151" s="139"/>
      <c r="U151" s="139"/>
      <c r="V151" s="139"/>
      <c r="W151" s="139"/>
      <c r="X151" s="140"/>
      <c r="Y151" s="141"/>
      <c r="Z151" s="142"/>
      <c r="AA151" s="139"/>
      <c r="AB151" s="139"/>
      <c r="AC151" s="139"/>
      <c r="AD151" s="139"/>
      <c r="AE151" s="139"/>
      <c r="AF151" s="140"/>
      <c r="AG151" s="141"/>
      <c r="AH151" s="142"/>
      <c r="AI151" s="121"/>
      <c r="AJ151" s="139"/>
      <c r="AK151" s="121"/>
      <c r="AL151" s="139"/>
      <c r="AM151" s="121"/>
      <c r="AN151" s="140"/>
      <c r="AO151" s="141"/>
      <c r="AP151" s="142"/>
      <c r="AQ151" s="139"/>
      <c r="AR151" s="140"/>
      <c r="AS151" s="141"/>
      <c r="AT151" s="142"/>
      <c r="AU151" s="121"/>
      <c r="AV151" s="139"/>
      <c r="AW151" s="121"/>
      <c r="AX151" s="139"/>
      <c r="AY151" s="121"/>
      <c r="AZ151" s="139"/>
      <c r="BA151" s="121"/>
      <c r="BB151" s="36"/>
      <c r="BD151" s="29"/>
      <c r="BE151" s="143"/>
      <c r="BF151" s="143"/>
      <c r="BG151" s="143"/>
      <c r="BH151" s="143"/>
      <c r="BI151" s="143"/>
      <c r="BJ151" s="144"/>
      <c r="BK151" s="145"/>
      <c r="BL151" s="146"/>
      <c r="BM151" s="124"/>
      <c r="BN151" s="143"/>
      <c r="BO151" s="124"/>
      <c r="BP151" s="143"/>
      <c r="BQ151" s="124"/>
      <c r="BR151" s="36"/>
      <c r="BU151" s="92"/>
      <c r="BV151" s="92"/>
      <c r="BW151" s="92"/>
      <c r="BX151" s="92"/>
      <c r="BY151" s="92"/>
      <c r="BZ151" s="92"/>
      <c r="CA151" s="92"/>
      <c r="CB151" s="92"/>
      <c r="CC151" s="92"/>
      <c r="CG151" s="92"/>
      <c r="CH151" s="92"/>
      <c r="CI151" s="92"/>
      <c r="CJ151" s="92"/>
      <c r="CK151" s="92"/>
      <c r="CL151" s="92"/>
      <c r="CP151" s="32"/>
      <c r="CQ151" s="32"/>
      <c r="CR151" s="32"/>
      <c r="CS151" s="74"/>
      <c r="CT151" s="169"/>
      <c r="CU151" s="252"/>
      <c r="CV151" s="149"/>
      <c r="CW151" s="252"/>
      <c r="CX151" s="276"/>
      <c r="CY151" s="223">
        <f t="shared" si="66"/>
        <v>0</v>
      </c>
      <c r="CZ151" s="40"/>
      <c r="DA151" s="151"/>
      <c r="DB151" s="149"/>
      <c r="DC151" s="149"/>
      <c r="DD151" s="149"/>
      <c r="DE151" s="149"/>
      <c r="DF151" s="149"/>
      <c r="DG151" s="134"/>
      <c r="DH151" s="40"/>
      <c r="DI151" s="40"/>
      <c r="DJ151" s="40"/>
      <c r="DK151" s="40"/>
      <c r="DL151" s="40"/>
      <c r="DM151" s="74"/>
      <c r="DN151" s="152"/>
      <c r="DO151" s="152"/>
      <c r="DP151" s="152"/>
      <c r="DQ151" s="152"/>
      <c r="DR151" s="152"/>
      <c r="DS151" s="134"/>
      <c r="DT151" s="281" t="str">
        <f t="shared" si="65"/>
        <v/>
      </c>
      <c r="DU151" s="281" t="str">
        <f t="shared" si="78"/>
        <v/>
      </c>
      <c r="DW151" s="32"/>
      <c r="DX151" s="32"/>
      <c r="DZ151" s="29"/>
      <c r="EA151" s="139"/>
      <c r="EB151" s="139"/>
      <c r="EC151" s="139"/>
      <c r="ED151" s="139"/>
      <c r="EE151" s="139"/>
      <c r="EF151" s="36"/>
      <c r="EH151" s="29"/>
      <c r="EI151" s="143"/>
      <c r="EJ151" s="143"/>
      <c r="EK151" s="143"/>
      <c r="EL151" s="143"/>
      <c r="EM151" s="143"/>
      <c r="EN151" s="144"/>
      <c r="EO151" s="145"/>
      <c r="EP151" s="146"/>
      <c r="EQ151" s="163"/>
      <c r="ER151" s="144"/>
      <c r="ES151" s="145"/>
      <c r="ET151" s="146"/>
      <c r="EU151" s="253"/>
      <c r="EV151" s="36"/>
    </row>
    <row r="152" spans="1:152" s="92" customFormat="1" x14ac:dyDescent="0.35">
      <c r="A152" s="118"/>
      <c r="B152" s="46"/>
      <c r="C152" s="243" t="str">
        <f>IF(E152="","",C150+1)</f>
        <v/>
      </c>
      <c r="D152" s="46"/>
      <c r="E152" s="4"/>
      <c r="F152" s="119"/>
      <c r="H152" s="120"/>
      <c r="I152" s="15"/>
      <c r="J152" s="121"/>
      <c r="K152" s="15"/>
      <c r="L152" s="121"/>
      <c r="M152" s="15"/>
      <c r="N152" s="121"/>
      <c r="O152" s="209">
        <f t="shared" si="5"/>
        <v>0</v>
      </c>
      <c r="P152" s="122"/>
      <c r="Q152" s="40"/>
      <c r="R152" s="123"/>
      <c r="S152" s="15"/>
      <c r="T152" s="121"/>
      <c r="U152" s="15"/>
      <c r="V152" s="121"/>
      <c r="W152" s="15"/>
      <c r="X152" s="122"/>
      <c r="Y152" s="40"/>
      <c r="Z152" s="123"/>
      <c r="AA152" s="15"/>
      <c r="AB152" s="121"/>
      <c r="AC152" s="15"/>
      <c r="AD152" s="121"/>
      <c r="AE152" s="15"/>
      <c r="AF152" s="122"/>
      <c r="AG152" s="40"/>
      <c r="AH152" s="123"/>
      <c r="AI152" s="209">
        <f t="shared" si="6"/>
        <v>0</v>
      </c>
      <c r="AJ152" s="121"/>
      <c r="AK152" s="209">
        <f t="shared" si="7"/>
        <v>0</v>
      </c>
      <c r="AL152" s="121"/>
      <c r="AM152" s="209">
        <f>M152-W152+AE152</f>
        <v>0</v>
      </c>
      <c r="AN152" s="122"/>
      <c r="AO152" s="40"/>
      <c r="AP152" s="123"/>
      <c r="AQ152" s="15"/>
      <c r="AR152" s="122"/>
      <c r="AS152" s="40"/>
      <c r="AT152" s="123"/>
      <c r="AU152" s="209">
        <f t="shared" si="67"/>
        <v>0</v>
      </c>
      <c r="AV152" s="121"/>
      <c r="AW152" s="209">
        <f t="shared" si="75"/>
        <v>0</v>
      </c>
      <c r="AX152" s="121"/>
      <c r="AY152" s="209">
        <f t="shared" si="9"/>
        <v>0</v>
      </c>
      <c r="AZ152" s="121"/>
      <c r="BA152" s="209">
        <f>(SUM(AI152,AK152,AM152)-AQ152)</f>
        <v>0</v>
      </c>
      <c r="BB152" s="119"/>
      <c r="BD152" s="120"/>
      <c r="BE152" s="13">
        <v>0</v>
      </c>
      <c r="BF152" s="124"/>
      <c r="BG152" s="13">
        <v>0</v>
      </c>
      <c r="BH152" s="124"/>
      <c r="BI152" s="13">
        <v>0</v>
      </c>
      <c r="BJ152" s="125"/>
      <c r="BK152" s="126"/>
      <c r="BL152" s="127"/>
      <c r="BM152" s="210">
        <f>$BE152*$I152</f>
        <v>0</v>
      </c>
      <c r="BN152" s="124"/>
      <c r="BO152" s="210">
        <f>$BG152*$K152</f>
        <v>0</v>
      </c>
      <c r="BP152" s="124"/>
      <c r="BQ152" s="210">
        <f>$BI152*$M152</f>
        <v>0</v>
      </c>
      <c r="BR152" s="119"/>
      <c r="BU152" s="18"/>
      <c r="BV152" s="18"/>
      <c r="BW152" s="18"/>
      <c r="BX152" s="18"/>
      <c r="BY152" s="18"/>
      <c r="BZ152" s="18"/>
      <c r="CA152" s="18"/>
      <c r="CB152" s="18"/>
      <c r="CC152" s="18"/>
      <c r="CG152" s="18"/>
      <c r="CH152" s="18"/>
      <c r="CI152" s="18"/>
      <c r="CJ152" s="18"/>
      <c r="CK152" s="18"/>
      <c r="CL152" s="18"/>
      <c r="CP152" s="46"/>
      <c r="CQ152" s="46"/>
      <c r="CR152" s="46"/>
      <c r="CS152" s="130"/>
      <c r="CT152" s="209">
        <f t="shared" si="61"/>
        <v>0</v>
      </c>
      <c r="CU152" s="280">
        <f t="shared" si="61"/>
        <v>0</v>
      </c>
      <c r="CV152" s="209">
        <f t="shared" si="62"/>
        <v>0</v>
      </c>
      <c r="CW152" s="280">
        <f t="shared" si="62"/>
        <v>0</v>
      </c>
      <c r="CX152" s="209">
        <f t="shared" si="63"/>
        <v>0</v>
      </c>
      <c r="CY152" s="223">
        <f t="shared" si="66"/>
        <v>0</v>
      </c>
      <c r="CZ152" s="40"/>
      <c r="DA152" s="133"/>
      <c r="DB152" s="209">
        <f t="shared" si="68"/>
        <v>0</v>
      </c>
      <c r="DC152" s="131"/>
      <c r="DD152" s="209">
        <f t="shared" si="69"/>
        <v>0</v>
      </c>
      <c r="DE152" s="131"/>
      <c r="DF152" s="209">
        <f t="shared" si="70"/>
        <v>0</v>
      </c>
      <c r="DG152" s="134"/>
      <c r="DH152" s="216" t="str">
        <f t="shared" si="64"/>
        <v/>
      </c>
      <c r="DI152" s="216" t="e">
        <f t="shared" si="76"/>
        <v>#VALUE!</v>
      </c>
      <c r="DJ152" s="216">
        <f t="shared" si="77"/>
        <v>0</v>
      </c>
      <c r="DK152" s="40"/>
      <c r="DL152" s="40"/>
      <c r="DM152" s="130"/>
      <c r="DN152" s="217">
        <f t="shared" si="71"/>
        <v>0</v>
      </c>
      <c r="DO152" s="135"/>
      <c r="DP152" s="217">
        <f t="shared" si="72"/>
        <v>0</v>
      </c>
      <c r="DQ152" s="135"/>
      <c r="DR152" s="217">
        <f t="shared" si="73"/>
        <v>0</v>
      </c>
      <c r="DS152" s="134"/>
      <c r="DT152" s="281" t="str">
        <f t="shared" si="65"/>
        <v/>
      </c>
      <c r="DU152" s="281" t="str">
        <f t="shared" si="78"/>
        <v/>
      </c>
      <c r="DW152" s="46"/>
      <c r="DX152" s="46"/>
      <c r="DZ152" s="120"/>
      <c r="EA152" s="5"/>
      <c r="EB152" s="121"/>
      <c r="EC152" s="5"/>
      <c r="ED152" s="121"/>
      <c r="EE152" s="5"/>
      <c r="EF152" s="119"/>
      <c r="EH152" s="120"/>
      <c r="EI152" s="17">
        <v>0</v>
      </c>
      <c r="EJ152" s="137"/>
      <c r="EK152" s="17">
        <v>0</v>
      </c>
      <c r="EL152" s="137"/>
      <c r="EM152" s="17">
        <v>0</v>
      </c>
      <c r="EN152" s="125"/>
      <c r="EO152" s="126"/>
      <c r="EP152" s="127"/>
      <c r="EQ152" s="219">
        <f t="shared" si="74"/>
        <v>0</v>
      </c>
      <c r="ER152" s="125"/>
      <c r="ES152" s="126"/>
      <c r="ET152" s="127"/>
      <c r="EU152" s="220">
        <f>SUM($DN152:DR152)-SUM($BM152:$BQ152)+EQ152</f>
        <v>0</v>
      </c>
      <c r="EV152" s="119"/>
    </row>
    <row r="153" spans="1:152" ht="5.15" customHeight="1" x14ac:dyDescent="0.35">
      <c r="A153" s="115"/>
      <c r="B153" s="32"/>
      <c r="C153" s="46"/>
      <c r="D153" s="32"/>
      <c r="E153" s="32"/>
      <c r="F153" s="36"/>
      <c r="H153" s="29"/>
      <c r="I153" s="139"/>
      <c r="J153" s="139"/>
      <c r="K153" s="139"/>
      <c r="L153" s="139"/>
      <c r="M153" s="139"/>
      <c r="N153" s="139"/>
      <c r="O153" s="121"/>
      <c r="P153" s="140"/>
      <c r="Q153" s="141"/>
      <c r="R153" s="142"/>
      <c r="S153" s="139"/>
      <c r="T153" s="139"/>
      <c r="U153" s="139"/>
      <c r="V153" s="139"/>
      <c r="W153" s="139"/>
      <c r="X153" s="140"/>
      <c r="Y153" s="141"/>
      <c r="Z153" s="142"/>
      <c r="AA153" s="139"/>
      <c r="AB153" s="139"/>
      <c r="AC153" s="139"/>
      <c r="AD153" s="139"/>
      <c r="AE153" s="139"/>
      <c r="AF153" s="140"/>
      <c r="AG153" s="141"/>
      <c r="AH153" s="142"/>
      <c r="AI153" s="121"/>
      <c r="AJ153" s="139"/>
      <c r="AK153" s="121"/>
      <c r="AL153" s="139"/>
      <c r="AM153" s="121"/>
      <c r="AN153" s="140"/>
      <c r="AO153" s="141"/>
      <c r="AP153" s="142"/>
      <c r="AQ153" s="139"/>
      <c r="AR153" s="140"/>
      <c r="AS153" s="141"/>
      <c r="AT153" s="142"/>
      <c r="AU153" s="121"/>
      <c r="AV153" s="139"/>
      <c r="AW153" s="121"/>
      <c r="AX153" s="139"/>
      <c r="AY153" s="121"/>
      <c r="AZ153" s="139"/>
      <c r="BA153" s="121"/>
      <c r="BB153" s="36"/>
      <c r="BD153" s="29"/>
      <c r="BE153" s="143"/>
      <c r="BF153" s="143"/>
      <c r="BG153" s="143"/>
      <c r="BH153" s="143"/>
      <c r="BI153" s="143"/>
      <c r="BJ153" s="144"/>
      <c r="BK153" s="145"/>
      <c r="BL153" s="146"/>
      <c r="BM153" s="124"/>
      <c r="BN153" s="143"/>
      <c r="BO153" s="124"/>
      <c r="BP153" s="143"/>
      <c r="BQ153" s="124"/>
      <c r="BR153" s="36"/>
      <c r="BU153" s="92"/>
      <c r="BV153" s="92"/>
      <c r="BW153" s="92"/>
      <c r="BX153" s="92"/>
      <c r="BY153" s="92"/>
      <c r="BZ153" s="92"/>
      <c r="CA153" s="92"/>
      <c r="CB153" s="92"/>
      <c r="CC153" s="92"/>
      <c r="CG153" s="92"/>
      <c r="CH153" s="92"/>
      <c r="CI153" s="92"/>
      <c r="CJ153" s="92"/>
      <c r="CK153" s="92"/>
      <c r="CL153" s="92"/>
      <c r="CP153" s="32"/>
      <c r="CQ153" s="32"/>
      <c r="CR153" s="32"/>
      <c r="CS153" s="74"/>
      <c r="CT153" s="169"/>
      <c r="CU153" s="252"/>
      <c r="CV153" s="149"/>
      <c r="CW153" s="252"/>
      <c r="CX153" s="276"/>
      <c r="CY153" s="223">
        <f t="shared" si="66"/>
        <v>0</v>
      </c>
      <c r="CZ153" s="40"/>
      <c r="DA153" s="151"/>
      <c r="DB153" s="149"/>
      <c r="DC153" s="149"/>
      <c r="DD153" s="149"/>
      <c r="DE153" s="149"/>
      <c r="DF153" s="149"/>
      <c r="DG153" s="134"/>
      <c r="DH153" s="40"/>
      <c r="DI153" s="40"/>
      <c r="DJ153" s="40"/>
      <c r="DK153" s="40"/>
      <c r="DL153" s="40"/>
      <c r="DM153" s="74"/>
      <c r="DN153" s="152"/>
      <c r="DO153" s="152"/>
      <c r="DP153" s="152"/>
      <c r="DQ153" s="152"/>
      <c r="DR153" s="152"/>
      <c r="DS153" s="134"/>
      <c r="DT153" s="281" t="str">
        <f t="shared" si="65"/>
        <v/>
      </c>
      <c r="DU153" s="281" t="str">
        <f t="shared" si="78"/>
        <v/>
      </c>
      <c r="DW153" s="32"/>
      <c r="DX153" s="32"/>
      <c r="DZ153" s="29"/>
      <c r="EA153" s="139"/>
      <c r="EB153" s="139"/>
      <c r="EC153" s="139"/>
      <c r="ED153" s="139"/>
      <c r="EE153" s="139"/>
      <c r="EF153" s="36"/>
      <c r="EH153" s="29"/>
      <c r="EI153" s="143"/>
      <c r="EJ153" s="143"/>
      <c r="EK153" s="143"/>
      <c r="EL153" s="143"/>
      <c r="EM153" s="143"/>
      <c r="EN153" s="144"/>
      <c r="EO153" s="145"/>
      <c r="EP153" s="146"/>
      <c r="EQ153" s="163"/>
      <c r="ER153" s="144"/>
      <c r="ES153" s="145"/>
      <c r="ET153" s="146"/>
      <c r="EU153" s="253"/>
      <c r="EV153" s="36"/>
    </row>
    <row r="154" spans="1:152" s="92" customFormat="1" x14ac:dyDescent="0.35">
      <c r="A154" s="118"/>
      <c r="B154" s="46"/>
      <c r="C154" s="243" t="str">
        <f>IF(E154="","",C152+1)</f>
        <v/>
      </c>
      <c r="D154" s="46"/>
      <c r="E154" s="4"/>
      <c r="F154" s="119"/>
      <c r="H154" s="120"/>
      <c r="I154" s="15"/>
      <c r="J154" s="121"/>
      <c r="K154" s="15"/>
      <c r="L154" s="121"/>
      <c r="M154" s="15"/>
      <c r="N154" s="121"/>
      <c r="O154" s="209">
        <f t="shared" si="5"/>
        <v>0</v>
      </c>
      <c r="P154" s="122"/>
      <c r="Q154" s="40"/>
      <c r="R154" s="123"/>
      <c r="S154" s="15"/>
      <c r="T154" s="121"/>
      <c r="U154" s="15"/>
      <c r="V154" s="121"/>
      <c r="W154" s="15"/>
      <c r="X154" s="122"/>
      <c r="Y154" s="40"/>
      <c r="Z154" s="123"/>
      <c r="AA154" s="15"/>
      <c r="AB154" s="121"/>
      <c r="AC154" s="15"/>
      <c r="AD154" s="121"/>
      <c r="AE154" s="15"/>
      <c r="AF154" s="122"/>
      <c r="AG154" s="40"/>
      <c r="AH154" s="123"/>
      <c r="AI154" s="209">
        <f t="shared" si="6"/>
        <v>0</v>
      </c>
      <c r="AJ154" s="121"/>
      <c r="AK154" s="209">
        <f t="shared" si="7"/>
        <v>0</v>
      </c>
      <c r="AL154" s="121"/>
      <c r="AM154" s="209">
        <f>M154-W154+AE154</f>
        <v>0</v>
      </c>
      <c r="AN154" s="122"/>
      <c r="AO154" s="40"/>
      <c r="AP154" s="123"/>
      <c r="AQ154" s="15"/>
      <c r="AR154" s="122"/>
      <c r="AS154" s="40"/>
      <c r="AT154" s="123"/>
      <c r="AU154" s="209">
        <f t="shared" si="67"/>
        <v>0</v>
      </c>
      <c r="AV154" s="121"/>
      <c r="AW154" s="209">
        <f t="shared" si="75"/>
        <v>0</v>
      </c>
      <c r="AX154" s="121"/>
      <c r="AY154" s="209">
        <f t="shared" si="9"/>
        <v>0</v>
      </c>
      <c r="AZ154" s="121"/>
      <c r="BA154" s="209">
        <f>(SUM(AI154,AK154,AM154)-AQ154)</f>
        <v>0</v>
      </c>
      <c r="BB154" s="119"/>
      <c r="BD154" s="120"/>
      <c r="BE154" s="13">
        <v>0</v>
      </c>
      <c r="BF154" s="124"/>
      <c r="BG154" s="13">
        <v>0</v>
      </c>
      <c r="BH154" s="124"/>
      <c r="BI154" s="13">
        <v>0</v>
      </c>
      <c r="BJ154" s="125"/>
      <c r="BK154" s="126"/>
      <c r="BL154" s="127"/>
      <c r="BM154" s="210">
        <f>$BE154*$I154</f>
        <v>0</v>
      </c>
      <c r="BN154" s="124"/>
      <c r="BO154" s="210">
        <f>$BG154*$K154</f>
        <v>0</v>
      </c>
      <c r="BP154" s="124"/>
      <c r="BQ154" s="210">
        <f>$BI154*$M154</f>
        <v>0</v>
      </c>
      <c r="BR154" s="119"/>
      <c r="BU154" s="18"/>
      <c r="BV154" s="18"/>
      <c r="BW154" s="18"/>
      <c r="BX154" s="18"/>
      <c r="BY154" s="18"/>
      <c r="BZ154" s="18"/>
      <c r="CA154" s="18"/>
      <c r="CB154" s="18"/>
      <c r="CC154" s="18"/>
      <c r="CG154" s="18"/>
      <c r="CH154" s="18"/>
      <c r="CI154" s="18"/>
      <c r="CJ154" s="18"/>
      <c r="CK154" s="18"/>
      <c r="CL154" s="18"/>
      <c r="CP154" s="46"/>
      <c r="CQ154" s="46"/>
      <c r="CR154" s="46"/>
      <c r="CS154" s="130"/>
      <c r="CT154" s="209">
        <f t="shared" si="61"/>
        <v>0</v>
      </c>
      <c r="CU154" s="280">
        <f t="shared" si="61"/>
        <v>0</v>
      </c>
      <c r="CV154" s="209">
        <f t="shared" si="62"/>
        <v>0</v>
      </c>
      <c r="CW154" s="280">
        <f t="shared" si="62"/>
        <v>0</v>
      </c>
      <c r="CX154" s="209">
        <f t="shared" si="63"/>
        <v>0</v>
      </c>
      <c r="CY154" s="223">
        <f t="shared" si="66"/>
        <v>0</v>
      </c>
      <c r="CZ154" s="40"/>
      <c r="DA154" s="133"/>
      <c r="DB154" s="209">
        <f t="shared" si="68"/>
        <v>0</v>
      </c>
      <c r="DC154" s="131"/>
      <c r="DD154" s="209">
        <f t="shared" si="69"/>
        <v>0</v>
      </c>
      <c r="DE154" s="131"/>
      <c r="DF154" s="209">
        <f t="shared" si="70"/>
        <v>0</v>
      </c>
      <c r="DG154" s="134"/>
      <c r="DH154" s="216" t="str">
        <f t="shared" si="64"/>
        <v/>
      </c>
      <c r="DI154" s="216" t="e">
        <f t="shared" si="76"/>
        <v>#VALUE!</v>
      </c>
      <c r="DJ154" s="216">
        <f t="shared" si="77"/>
        <v>0</v>
      </c>
      <c r="DK154" s="40"/>
      <c r="DL154" s="40"/>
      <c r="DM154" s="130"/>
      <c r="DN154" s="217">
        <f t="shared" si="71"/>
        <v>0</v>
      </c>
      <c r="DO154" s="135"/>
      <c r="DP154" s="217">
        <f t="shared" si="72"/>
        <v>0</v>
      </c>
      <c r="DQ154" s="135"/>
      <c r="DR154" s="217">
        <f t="shared" si="73"/>
        <v>0</v>
      </c>
      <c r="DS154" s="134"/>
      <c r="DT154" s="281" t="str">
        <f t="shared" si="65"/>
        <v/>
      </c>
      <c r="DU154" s="281" t="str">
        <f t="shared" si="78"/>
        <v/>
      </c>
      <c r="DW154" s="46"/>
      <c r="DX154" s="46"/>
      <c r="DZ154" s="120"/>
      <c r="EA154" s="5"/>
      <c r="EB154" s="121"/>
      <c r="EC154" s="5"/>
      <c r="ED154" s="121"/>
      <c r="EE154" s="5"/>
      <c r="EF154" s="119"/>
      <c r="EH154" s="120"/>
      <c r="EI154" s="17">
        <v>0</v>
      </c>
      <c r="EJ154" s="137"/>
      <c r="EK154" s="17">
        <v>0</v>
      </c>
      <c r="EL154" s="137"/>
      <c r="EM154" s="17">
        <v>0</v>
      </c>
      <c r="EN154" s="125"/>
      <c r="EO154" s="126"/>
      <c r="EP154" s="127"/>
      <c r="EQ154" s="219">
        <f t="shared" si="74"/>
        <v>0</v>
      </c>
      <c r="ER154" s="125"/>
      <c r="ES154" s="126"/>
      <c r="ET154" s="127"/>
      <c r="EU154" s="220">
        <f>SUM($DN154:DR154)-SUM($BM154:$BQ154)+EQ154</f>
        <v>0</v>
      </c>
      <c r="EV154" s="119"/>
    </row>
    <row r="155" spans="1:152" ht="5.15" customHeight="1" x14ac:dyDescent="0.35">
      <c r="A155" s="115"/>
      <c r="B155" s="32"/>
      <c r="C155" s="46"/>
      <c r="D155" s="32"/>
      <c r="E155" s="32"/>
      <c r="F155" s="36"/>
      <c r="H155" s="29"/>
      <c r="I155" s="139"/>
      <c r="J155" s="139"/>
      <c r="K155" s="139"/>
      <c r="L155" s="139"/>
      <c r="M155" s="139"/>
      <c r="N155" s="139"/>
      <c r="O155" s="121"/>
      <c r="P155" s="140"/>
      <c r="Q155" s="141"/>
      <c r="R155" s="142"/>
      <c r="S155" s="139"/>
      <c r="T155" s="139"/>
      <c r="U155" s="139"/>
      <c r="V155" s="139"/>
      <c r="W155" s="139"/>
      <c r="X155" s="140"/>
      <c r="Y155" s="141"/>
      <c r="Z155" s="142"/>
      <c r="AA155" s="139"/>
      <c r="AB155" s="139"/>
      <c r="AC155" s="139"/>
      <c r="AD155" s="139"/>
      <c r="AE155" s="139"/>
      <c r="AF155" s="140"/>
      <c r="AG155" s="141"/>
      <c r="AH155" s="142"/>
      <c r="AI155" s="121"/>
      <c r="AJ155" s="139"/>
      <c r="AK155" s="121"/>
      <c r="AL155" s="139"/>
      <c r="AM155" s="121"/>
      <c r="AN155" s="140"/>
      <c r="AO155" s="141"/>
      <c r="AP155" s="142"/>
      <c r="AQ155" s="139"/>
      <c r="AR155" s="140"/>
      <c r="AS155" s="141"/>
      <c r="AT155" s="142"/>
      <c r="AU155" s="121"/>
      <c r="AV155" s="139"/>
      <c r="AW155" s="121"/>
      <c r="AX155" s="139"/>
      <c r="AY155" s="121"/>
      <c r="AZ155" s="139"/>
      <c r="BA155" s="121"/>
      <c r="BB155" s="36"/>
      <c r="BD155" s="29"/>
      <c r="BE155" s="143"/>
      <c r="BF155" s="143"/>
      <c r="BG155" s="143"/>
      <c r="BH155" s="143"/>
      <c r="BI155" s="143"/>
      <c r="BJ155" s="144"/>
      <c r="BK155" s="145"/>
      <c r="BL155" s="146"/>
      <c r="BM155" s="124"/>
      <c r="BN155" s="143"/>
      <c r="BO155" s="124"/>
      <c r="BP155" s="143"/>
      <c r="BQ155" s="124"/>
      <c r="BR155" s="36"/>
      <c r="BU155" s="92"/>
      <c r="BV155" s="92"/>
      <c r="BW155" s="92"/>
      <c r="BX155" s="92"/>
      <c r="BY155" s="92"/>
      <c r="BZ155" s="92"/>
      <c r="CA155" s="92"/>
      <c r="CB155" s="92"/>
      <c r="CC155" s="92"/>
      <c r="CG155" s="92"/>
      <c r="CH155" s="92"/>
      <c r="CI155" s="92"/>
      <c r="CJ155" s="92"/>
      <c r="CK155" s="92"/>
      <c r="CL155" s="92"/>
      <c r="CP155" s="32"/>
      <c r="CQ155" s="32"/>
      <c r="CR155" s="32"/>
      <c r="CS155" s="74"/>
      <c r="CT155" s="169"/>
      <c r="CU155" s="252"/>
      <c r="CV155" s="149"/>
      <c r="CW155" s="252"/>
      <c r="CX155" s="276"/>
      <c r="CY155" s="223">
        <f t="shared" si="66"/>
        <v>0</v>
      </c>
      <c r="CZ155" s="40"/>
      <c r="DA155" s="151"/>
      <c r="DB155" s="149"/>
      <c r="DC155" s="149"/>
      <c r="DD155" s="149"/>
      <c r="DE155" s="149"/>
      <c r="DF155" s="149"/>
      <c r="DG155" s="134"/>
      <c r="DH155" s="40"/>
      <c r="DI155" s="40"/>
      <c r="DJ155" s="40"/>
      <c r="DK155" s="40"/>
      <c r="DL155" s="40"/>
      <c r="DM155" s="74"/>
      <c r="DN155" s="152"/>
      <c r="DO155" s="152"/>
      <c r="DP155" s="152"/>
      <c r="DQ155" s="152"/>
      <c r="DR155" s="152"/>
      <c r="DS155" s="134"/>
      <c r="DT155" s="281" t="str">
        <f t="shared" si="65"/>
        <v/>
      </c>
      <c r="DU155" s="281" t="str">
        <f t="shared" si="78"/>
        <v/>
      </c>
      <c r="DW155" s="32"/>
      <c r="DX155" s="32"/>
      <c r="DZ155" s="29"/>
      <c r="EA155" s="139"/>
      <c r="EB155" s="139"/>
      <c r="EC155" s="139"/>
      <c r="ED155" s="139"/>
      <c r="EE155" s="139"/>
      <c r="EF155" s="36"/>
      <c r="EH155" s="29"/>
      <c r="EI155" s="143"/>
      <c r="EJ155" s="143"/>
      <c r="EK155" s="143"/>
      <c r="EL155" s="143"/>
      <c r="EM155" s="143"/>
      <c r="EN155" s="144"/>
      <c r="EO155" s="145"/>
      <c r="EP155" s="146"/>
      <c r="EQ155" s="163"/>
      <c r="ER155" s="144"/>
      <c r="ES155" s="145"/>
      <c r="ET155" s="146"/>
      <c r="EU155" s="253"/>
      <c r="EV155" s="36"/>
    </row>
    <row r="156" spans="1:152" s="92" customFormat="1" x14ac:dyDescent="0.35">
      <c r="A156" s="118"/>
      <c r="B156" s="46"/>
      <c r="C156" s="243" t="str">
        <f>IF(E156="","",C154+1)</f>
        <v/>
      </c>
      <c r="D156" s="46"/>
      <c r="E156" s="4"/>
      <c r="F156" s="119"/>
      <c r="H156" s="120"/>
      <c r="I156" s="15"/>
      <c r="J156" s="121"/>
      <c r="K156" s="15"/>
      <c r="L156" s="121"/>
      <c r="M156" s="15"/>
      <c r="N156" s="121"/>
      <c r="O156" s="209">
        <f t="shared" si="5"/>
        <v>0</v>
      </c>
      <c r="P156" s="122"/>
      <c r="Q156" s="40"/>
      <c r="R156" s="123"/>
      <c r="S156" s="15"/>
      <c r="T156" s="121"/>
      <c r="U156" s="15"/>
      <c r="V156" s="121"/>
      <c r="W156" s="15"/>
      <c r="X156" s="122"/>
      <c r="Y156" s="40"/>
      <c r="Z156" s="123"/>
      <c r="AA156" s="15"/>
      <c r="AB156" s="121"/>
      <c r="AC156" s="15"/>
      <c r="AD156" s="121"/>
      <c r="AE156" s="15"/>
      <c r="AF156" s="122"/>
      <c r="AG156" s="40"/>
      <c r="AH156" s="123"/>
      <c r="AI156" s="209">
        <f t="shared" si="6"/>
        <v>0</v>
      </c>
      <c r="AJ156" s="121"/>
      <c r="AK156" s="209">
        <f t="shared" si="7"/>
        <v>0</v>
      </c>
      <c r="AL156" s="121"/>
      <c r="AM156" s="209">
        <f>M156-W156+AE156</f>
        <v>0</v>
      </c>
      <c r="AN156" s="122"/>
      <c r="AO156" s="40"/>
      <c r="AP156" s="123"/>
      <c r="AQ156" s="15"/>
      <c r="AR156" s="122"/>
      <c r="AS156" s="40"/>
      <c r="AT156" s="123"/>
      <c r="AU156" s="209">
        <f t="shared" si="67"/>
        <v>0</v>
      </c>
      <c r="AV156" s="121"/>
      <c r="AW156" s="209">
        <f t="shared" si="75"/>
        <v>0</v>
      </c>
      <c r="AX156" s="121"/>
      <c r="AY156" s="209">
        <f t="shared" si="9"/>
        <v>0</v>
      </c>
      <c r="AZ156" s="121"/>
      <c r="BA156" s="209">
        <f>(SUM(AI156,AK156,AM156)-AQ156)</f>
        <v>0</v>
      </c>
      <c r="BB156" s="119"/>
      <c r="BD156" s="120"/>
      <c r="BE156" s="13">
        <v>0</v>
      </c>
      <c r="BF156" s="124"/>
      <c r="BG156" s="13">
        <v>0</v>
      </c>
      <c r="BH156" s="124"/>
      <c r="BI156" s="13">
        <v>0</v>
      </c>
      <c r="BJ156" s="125"/>
      <c r="BK156" s="126"/>
      <c r="BL156" s="127"/>
      <c r="BM156" s="210">
        <f>$BE156*$I156</f>
        <v>0</v>
      </c>
      <c r="BN156" s="124"/>
      <c r="BO156" s="210">
        <f>$BG156*$K156</f>
        <v>0</v>
      </c>
      <c r="BP156" s="124"/>
      <c r="BQ156" s="210">
        <f>$BI156*$M156</f>
        <v>0</v>
      </c>
      <c r="BR156" s="119"/>
      <c r="BU156" s="18"/>
      <c r="BV156" s="18"/>
      <c r="BW156" s="18"/>
      <c r="BX156" s="18"/>
      <c r="BY156" s="18"/>
      <c r="BZ156" s="18"/>
      <c r="CA156" s="18"/>
      <c r="CB156" s="18"/>
      <c r="CC156" s="18"/>
      <c r="CG156" s="18"/>
      <c r="CH156" s="18"/>
      <c r="CI156" s="18"/>
      <c r="CJ156" s="18"/>
      <c r="CK156" s="18"/>
      <c r="CL156" s="18"/>
      <c r="CP156" s="46"/>
      <c r="CQ156" s="46"/>
      <c r="CR156" s="46"/>
      <c r="CS156" s="130"/>
      <c r="CT156" s="209">
        <f t="shared" si="61"/>
        <v>0</v>
      </c>
      <c r="CU156" s="280">
        <f t="shared" si="61"/>
        <v>0</v>
      </c>
      <c r="CV156" s="209">
        <f t="shared" si="62"/>
        <v>0</v>
      </c>
      <c r="CW156" s="280">
        <f t="shared" si="62"/>
        <v>0</v>
      </c>
      <c r="CX156" s="209">
        <f t="shared" si="63"/>
        <v>0</v>
      </c>
      <c r="CY156" s="223">
        <f t="shared" si="66"/>
        <v>0</v>
      </c>
      <c r="CZ156" s="40"/>
      <c r="DA156" s="133"/>
      <c r="DB156" s="209">
        <f t="shared" si="68"/>
        <v>0</v>
      </c>
      <c r="DC156" s="131"/>
      <c r="DD156" s="209">
        <f t="shared" si="69"/>
        <v>0</v>
      </c>
      <c r="DE156" s="131"/>
      <c r="DF156" s="209">
        <f t="shared" si="70"/>
        <v>0</v>
      </c>
      <c r="DG156" s="134"/>
      <c r="DH156" s="216" t="str">
        <f t="shared" si="64"/>
        <v/>
      </c>
      <c r="DI156" s="216" t="e">
        <f t="shared" si="76"/>
        <v>#VALUE!</v>
      </c>
      <c r="DJ156" s="216">
        <f t="shared" si="77"/>
        <v>0</v>
      </c>
      <c r="DK156" s="40"/>
      <c r="DL156" s="40"/>
      <c r="DM156" s="130"/>
      <c r="DN156" s="217">
        <f t="shared" si="71"/>
        <v>0</v>
      </c>
      <c r="DO156" s="135"/>
      <c r="DP156" s="217">
        <f t="shared" si="72"/>
        <v>0</v>
      </c>
      <c r="DQ156" s="135"/>
      <c r="DR156" s="217">
        <f t="shared" si="73"/>
        <v>0</v>
      </c>
      <c r="DS156" s="134"/>
      <c r="DT156" s="281" t="str">
        <f t="shared" si="65"/>
        <v/>
      </c>
      <c r="DU156" s="281" t="str">
        <f t="shared" si="78"/>
        <v/>
      </c>
      <c r="DW156" s="46"/>
      <c r="DX156" s="46"/>
      <c r="DZ156" s="120"/>
      <c r="EA156" s="5"/>
      <c r="EB156" s="121"/>
      <c r="EC156" s="5"/>
      <c r="ED156" s="121"/>
      <c r="EE156" s="5"/>
      <c r="EF156" s="119"/>
      <c r="EH156" s="120"/>
      <c r="EI156" s="17">
        <v>0</v>
      </c>
      <c r="EJ156" s="137"/>
      <c r="EK156" s="17">
        <v>0</v>
      </c>
      <c r="EL156" s="137"/>
      <c r="EM156" s="17">
        <v>0</v>
      </c>
      <c r="EN156" s="125"/>
      <c r="EO156" s="126"/>
      <c r="EP156" s="127"/>
      <c r="EQ156" s="219">
        <f t="shared" si="74"/>
        <v>0</v>
      </c>
      <c r="ER156" s="125"/>
      <c r="ES156" s="126"/>
      <c r="ET156" s="127"/>
      <c r="EU156" s="220">
        <f>SUM($DN156:DR156)-SUM($BM156:$BQ156)+EQ156</f>
        <v>0</v>
      </c>
      <c r="EV156" s="119"/>
    </row>
    <row r="157" spans="1:152" ht="5.15" customHeight="1" x14ac:dyDescent="0.35">
      <c r="A157" s="115"/>
      <c r="B157" s="32"/>
      <c r="C157" s="46"/>
      <c r="D157" s="32"/>
      <c r="E157" s="32"/>
      <c r="F157" s="36"/>
      <c r="H157" s="29"/>
      <c r="I157" s="139"/>
      <c r="J157" s="139"/>
      <c r="K157" s="139"/>
      <c r="L157" s="139"/>
      <c r="M157" s="139"/>
      <c r="N157" s="139"/>
      <c r="O157" s="121"/>
      <c r="P157" s="140"/>
      <c r="Q157" s="141"/>
      <c r="R157" s="142"/>
      <c r="S157" s="139"/>
      <c r="T157" s="139"/>
      <c r="U157" s="139"/>
      <c r="V157" s="139"/>
      <c r="W157" s="139"/>
      <c r="X157" s="140"/>
      <c r="Y157" s="141"/>
      <c r="Z157" s="142"/>
      <c r="AA157" s="139"/>
      <c r="AB157" s="139"/>
      <c r="AC157" s="139"/>
      <c r="AD157" s="139"/>
      <c r="AE157" s="139"/>
      <c r="AF157" s="140"/>
      <c r="AG157" s="141"/>
      <c r="AH157" s="142"/>
      <c r="AI157" s="121"/>
      <c r="AJ157" s="139"/>
      <c r="AK157" s="121"/>
      <c r="AL157" s="139"/>
      <c r="AM157" s="121"/>
      <c r="AN157" s="140"/>
      <c r="AO157" s="141"/>
      <c r="AP157" s="142"/>
      <c r="AQ157" s="139"/>
      <c r="AR157" s="140"/>
      <c r="AS157" s="141"/>
      <c r="AT157" s="142"/>
      <c r="AU157" s="121"/>
      <c r="AV157" s="139"/>
      <c r="AW157" s="121"/>
      <c r="AX157" s="139"/>
      <c r="AY157" s="121"/>
      <c r="AZ157" s="139"/>
      <c r="BA157" s="121"/>
      <c r="BB157" s="36"/>
      <c r="BD157" s="29"/>
      <c r="BE157" s="143"/>
      <c r="BF157" s="143"/>
      <c r="BG157" s="143"/>
      <c r="BH157" s="143"/>
      <c r="BI157" s="143"/>
      <c r="BJ157" s="144"/>
      <c r="BK157" s="145"/>
      <c r="BL157" s="146"/>
      <c r="BM157" s="124"/>
      <c r="BN157" s="143"/>
      <c r="BO157" s="124"/>
      <c r="BP157" s="143"/>
      <c r="BQ157" s="124"/>
      <c r="BR157" s="36"/>
      <c r="BU157" s="92"/>
      <c r="BV157" s="92"/>
      <c r="BW157" s="92"/>
      <c r="BX157" s="92"/>
      <c r="BY157" s="92"/>
      <c r="BZ157" s="92"/>
      <c r="CA157" s="92"/>
      <c r="CB157" s="92"/>
      <c r="CC157" s="92"/>
      <c r="CD157" s="174"/>
      <c r="CG157" s="92"/>
      <c r="CH157" s="92"/>
      <c r="CI157" s="92"/>
      <c r="CJ157" s="92"/>
      <c r="CK157" s="92"/>
      <c r="CL157" s="92"/>
      <c r="CP157" s="32"/>
      <c r="CQ157" s="32"/>
      <c r="CR157" s="32"/>
      <c r="CS157" s="74"/>
      <c r="CT157" s="169"/>
      <c r="CU157" s="252"/>
      <c r="CV157" s="149"/>
      <c r="CW157" s="252"/>
      <c r="CX157" s="276"/>
      <c r="CY157" s="223">
        <f t="shared" si="66"/>
        <v>0</v>
      </c>
      <c r="CZ157" s="40"/>
      <c r="DA157" s="151"/>
      <c r="DB157" s="149"/>
      <c r="DC157" s="149"/>
      <c r="DD157" s="149"/>
      <c r="DE157" s="149"/>
      <c r="DF157" s="149"/>
      <c r="DG157" s="134"/>
      <c r="DH157" s="40"/>
      <c r="DI157" s="40"/>
      <c r="DJ157" s="40"/>
      <c r="DK157" s="40"/>
      <c r="DL157" s="40"/>
      <c r="DM157" s="74"/>
      <c r="DN157" s="152"/>
      <c r="DO157" s="152"/>
      <c r="DP157" s="152"/>
      <c r="DQ157" s="152"/>
      <c r="DR157" s="152"/>
      <c r="DS157" s="134"/>
      <c r="DT157" s="281" t="str">
        <f t="shared" si="65"/>
        <v/>
      </c>
      <c r="DU157" s="281" t="str">
        <f t="shared" si="78"/>
        <v/>
      </c>
      <c r="DW157" s="32"/>
      <c r="DX157" s="32"/>
      <c r="DZ157" s="29"/>
      <c r="EA157" s="139"/>
      <c r="EB157" s="139"/>
      <c r="EC157" s="139"/>
      <c r="ED157" s="139"/>
      <c r="EE157" s="139"/>
      <c r="EF157" s="36"/>
      <c r="EH157" s="29"/>
      <c r="EI157" s="143"/>
      <c r="EJ157" s="143"/>
      <c r="EK157" s="143"/>
      <c r="EL157" s="143"/>
      <c r="EM157" s="143"/>
      <c r="EN157" s="144"/>
      <c r="EO157" s="145"/>
      <c r="EP157" s="146"/>
      <c r="EQ157" s="163"/>
      <c r="ER157" s="144"/>
      <c r="ES157" s="145"/>
      <c r="ET157" s="146"/>
      <c r="EU157" s="253"/>
      <c r="EV157" s="36"/>
    </row>
    <row r="158" spans="1:152" s="92" customFormat="1" ht="15" customHeight="1" x14ac:dyDescent="0.35">
      <c r="A158" s="118"/>
      <c r="B158" s="46"/>
      <c r="C158" s="243" t="str">
        <f>IF(E158="","",C156+1)</f>
        <v/>
      </c>
      <c r="D158" s="46"/>
      <c r="E158" s="4"/>
      <c r="F158" s="119"/>
      <c r="H158" s="120"/>
      <c r="I158" s="15"/>
      <c r="J158" s="121"/>
      <c r="K158" s="15"/>
      <c r="L158" s="121"/>
      <c r="M158" s="15"/>
      <c r="N158" s="121"/>
      <c r="O158" s="209">
        <f t="shared" si="5"/>
        <v>0</v>
      </c>
      <c r="P158" s="122"/>
      <c r="Q158" s="40"/>
      <c r="R158" s="123"/>
      <c r="S158" s="15"/>
      <c r="T158" s="121"/>
      <c r="U158" s="15"/>
      <c r="V158" s="121"/>
      <c r="W158" s="15"/>
      <c r="X158" s="122"/>
      <c r="Y158" s="40"/>
      <c r="Z158" s="123"/>
      <c r="AA158" s="15"/>
      <c r="AB158" s="121"/>
      <c r="AC158" s="15"/>
      <c r="AD158" s="121"/>
      <c r="AE158" s="15"/>
      <c r="AF158" s="122"/>
      <c r="AG158" s="40"/>
      <c r="AH158" s="123"/>
      <c r="AI158" s="209">
        <f t="shared" si="6"/>
        <v>0</v>
      </c>
      <c r="AJ158" s="121"/>
      <c r="AK158" s="209">
        <f t="shared" si="7"/>
        <v>0</v>
      </c>
      <c r="AL158" s="121"/>
      <c r="AM158" s="209">
        <f>M158-W158+AE158</f>
        <v>0</v>
      </c>
      <c r="AN158" s="122"/>
      <c r="AO158" s="40"/>
      <c r="AP158" s="123"/>
      <c r="AQ158" s="15"/>
      <c r="AR158" s="122"/>
      <c r="AS158" s="40"/>
      <c r="AT158" s="123"/>
      <c r="AU158" s="209">
        <f t="shared" si="67"/>
        <v>0</v>
      </c>
      <c r="AV158" s="121"/>
      <c r="AW158" s="209">
        <f t="shared" si="75"/>
        <v>0</v>
      </c>
      <c r="AX158" s="121"/>
      <c r="AY158" s="209">
        <f t="shared" si="9"/>
        <v>0</v>
      </c>
      <c r="AZ158" s="121"/>
      <c r="BA158" s="209">
        <f>(SUM(AI158,AK158,AM158)-AQ158)</f>
        <v>0</v>
      </c>
      <c r="BB158" s="119"/>
      <c r="BD158" s="120"/>
      <c r="BE158" s="13">
        <v>0</v>
      </c>
      <c r="BF158" s="124"/>
      <c r="BG158" s="13">
        <v>0</v>
      </c>
      <c r="BH158" s="124"/>
      <c r="BI158" s="13">
        <v>0</v>
      </c>
      <c r="BJ158" s="125"/>
      <c r="BK158" s="126"/>
      <c r="BL158" s="127"/>
      <c r="BM158" s="210">
        <f>$BE158*$I158</f>
        <v>0</v>
      </c>
      <c r="BN158" s="124"/>
      <c r="BO158" s="210">
        <f>$BG158*$K158</f>
        <v>0</v>
      </c>
      <c r="BP158" s="124"/>
      <c r="BQ158" s="210">
        <f>$BI158*$M158</f>
        <v>0</v>
      </c>
      <c r="BR158" s="119"/>
      <c r="BU158" s="18"/>
      <c r="BV158" s="18"/>
      <c r="BW158" s="174"/>
      <c r="BX158" s="174"/>
      <c r="BY158" s="174"/>
      <c r="BZ158" s="174"/>
      <c r="CA158" s="174"/>
      <c r="CB158" s="174"/>
      <c r="CC158" s="174"/>
      <c r="CD158" s="174"/>
      <c r="CG158" s="18"/>
      <c r="CH158" s="18"/>
      <c r="CI158" s="18"/>
      <c r="CJ158" s="18"/>
      <c r="CK158" s="18"/>
      <c r="CL158" s="18"/>
      <c r="CP158" s="46"/>
      <c r="CQ158" s="46"/>
      <c r="CR158" s="46"/>
      <c r="CS158" s="130"/>
      <c r="CT158" s="209">
        <f t="shared" si="61"/>
        <v>0</v>
      </c>
      <c r="CU158" s="280">
        <f t="shared" si="61"/>
        <v>0</v>
      </c>
      <c r="CV158" s="209">
        <f t="shared" si="62"/>
        <v>0</v>
      </c>
      <c r="CW158" s="280">
        <f t="shared" si="62"/>
        <v>0</v>
      </c>
      <c r="CX158" s="209">
        <f t="shared" si="63"/>
        <v>0</v>
      </c>
      <c r="CY158" s="223">
        <f t="shared" si="66"/>
        <v>0</v>
      </c>
      <c r="CZ158" s="40"/>
      <c r="DA158" s="133"/>
      <c r="DB158" s="209">
        <f t="shared" si="68"/>
        <v>0</v>
      </c>
      <c r="DC158" s="131"/>
      <c r="DD158" s="209">
        <f t="shared" si="69"/>
        <v>0</v>
      </c>
      <c r="DE158" s="131"/>
      <c r="DF158" s="209">
        <f t="shared" si="70"/>
        <v>0</v>
      </c>
      <c r="DG158" s="134"/>
      <c r="DH158" s="216" t="str">
        <f t="shared" si="64"/>
        <v/>
      </c>
      <c r="DI158" s="216" t="e">
        <f t="shared" si="76"/>
        <v>#VALUE!</v>
      </c>
      <c r="DJ158" s="216">
        <f t="shared" si="77"/>
        <v>0</v>
      </c>
      <c r="DK158" s="40"/>
      <c r="DL158" s="40"/>
      <c r="DM158" s="130"/>
      <c r="DN158" s="217">
        <f t="shared" si="71"/>
        <v>0</v>
      </c>
      <c r="DO158" s="135"/>
      <c r="DP158" s="217">
        <f t="shared" si="72"/>
        <v>0</v>
      </c>
      <c r="DQ158" s="135"/>
      <c r="DR158" s="217">
        <f t="shared" si="73"/>
        <v>0</v>
      </c>
      <c r="DS158" s="134"/>
      <c r="DT158" s="281" t="str">
        <f t="shared" si="65"/>
        <v/>
      </c>
      <c r="DU158" s="281" t="str">
        <f t="shared" si="78"/>
        <v/>
      </c>
      <c r="DW158" s="46"/>
      <c r="DX158" s="46"/>
      <c r="DZ158" s="120"/>
      <c r="EA158" s="5"/>
      <c r="EB158" s="121"/>
      <c r="EC158" s="5"/>
      <c r="ED158" s="121"/>
      <c r="EE158" s="5"/>
      <c r="EF158" s="119"/>
      <c r="EH158" s="120"/>
      <c r="EI158" s="17">
        <v>0</v>
      </c>
      <c r="EJ158" s="137"/>
      <c r="EK158" s="17">
        <v>0</v>
      </c>
      <c r="EL158" s="137"/>
      <c r="EM158" s="17">
        <v>0</v>
      </c>
      <c r="EN158" s="125"/>
      <c r="EO158" s="126"/>
      <c r="EP158" s="127"/>
      <c r="EQ158" s="219">
        <f t="shared" si="74"/>
        <v>0</v>
      </c>
      <c r="ER158" s="125"/>
      <c r="ES158" s="126"/>
      <c r="ET158" s="127"/>
      <c r="EU158" s="220">
        <f>SUM($DN158:DR158)-SUM($BM158:$BQ158)+EQ158</f>
        <v>0</v>
      </c>
      <c r="EV158" s="119"/>
    </row>
    <row r="159" spans="1:152" ht="5.15" customHeight="1" x14ac:dyDescent="0.35">
      <c r="A159" s="115"/>
      <c r="B159" s="32"/>
      <c r="C159" s="46"/>
      <c r="D159" s="32"/>
      <c r="E159" s="32"/>
      <c r="F159" s="36"/>
      <c r="H159" s="29"/>
      <c r="I159" s="139"/>
      <c r="J159" s="139"/>
      <c r="K159" s="139"/>
      <c r="L159" s="139"/>
      <c r="M159" s="139"/>
      <c r="N159" s="139"/>
      <c r="O159" s="121"/>
      <c r="P159" s="140"/>
      <c r="Q159" s="141"/>
      <c r="R159" s="142"/>
      <c r="S159" s="139"/>
      <c r="T159" s="139"/>
      <c r="U159" s="139"/>
      <c r="V159" s="139"/>
      <c r="W159" s="139"/>
      <c r="X159" s="140"/>
      <c r="Y159" s="141"/>
      <c r="Z159" s="142"/>
      <c r="AA159" s="139"/>
      <c r="AB159" s="139"/>
      <c r="AC159" s="139"/>
      <c r="AD159" s="139"/>
      <c r="AE159" s="139"/>
      <c r="AF159" s="140"/>
      <c r="AG159" s="141"/>
      <c r="AH159" s="142"/>
      <c r="AI159" s="121"/>
      <c r="AJ159" s="139"/>
      <c r="AK159" s="121"/>
      <c r="AL159" s="139"/>
      <c r="AM159" s="121"/>
      <c r="AN159" s="140"/>
      <c r="AO159" s="141"/>
      <c r="AP159" s="142"/>
      <c r="AQ159" s="139"/>
      <c r="AR159" s="140"/>
      <c r="AS159" s="141"/>
      <c r="AT159" s="142"/>
      <c r="AU159" s="121"/>
      <c r="AV159" s="139"/>
      <c r="AW159" s="121"/>
      <c r="AX159" s="139"/>
      <c r="AY159" s="121"/>
      <c r="AZ159" s="139"/>
      <c r="BA159" s="121"/>
      <c r="BB159" s="36"/>
      <c r="BD159" s="29"/>
      <c r="BE159" s="143"/>
      <c r="BF159" s="143"/>
      <c r="BG159" s="143"/>
      <c r="BH159" s="143"/>
      <c r="BI159" s="143"/>
      <c r="BJ159" s="144"/>
      <c r="BK159" s="145"/>
      <c r="BL159" s="146"/>
      <c r="BM159" s="124"/>
      <c r="BN159" s="143"/>
      <c r="BO159" s="124"/>
      <c r="BP159" s="143"/>
      <c r="BQ159" s="124"/>
      <c r="BR159" s="36"/>
      <c r="BU159" s="175"/>
      <c r="BV159" s="175"/>
      <c r="BW159" s="174"/>
      <c r="BX159" s="174"/>
      <c r="BY159" s="174"/>
      <c r="BZ159" s="174"/>
      <c r="CA159" s="174"/>
      <c r="CB159" s="174"/>
      <c r="CC159" s="174"/>
      <c r="CD159" s="174"/>
      <c r="CG159" s="92"/>
      <c r="CH159" s="92"/>
      <c r="CI159" s="92"/>
      <c r="CJ159" s="92"/>
      <c r="CK159" s="92"/>
      <c r="CL159" s="92"/>
      <c r="CP159" s="32"/>
      <c r="CQ159" s="32"/>
      <c r="CR159" s="32"/>
      <c r="CS159" s="74"/>
      <c r="CT159" s="169"/>
      <c r="CU159" s="252"/>
      <c r="CV159" s="149"/>
      <c r="CW159" s="252"/>
      <c r="CX159" s="276"/>
      <c r="CY159" s="223">
        <f t="shared" si="66"/>
        <v>0</v>
      </c>
      <c r="CZ159" s="40"/>
      <c r="DA159" s="151"/>
      <c r="DB159" s="149"/>
      <c r="DC159" s="149"/>
      <c r="DD159" s="149"/>
      <c r="DE159" s="149"/>
      <c r="DF159" s="149"/>
      <c r="DG159" s="134"/>
      <c r="DH159" s="40"/>
      <c r="DI159" s="40"/>
      <c r="DJ159" s="40"/>
      <c r="DK159" s="40"/>
      <c r="DL159" s="40"/>
      <c r="DM159" s="74"/>
      <c r="DN159" s="152"/>
      <c r="DO159" s="152"/>
      <c r="DP159" s="152"/>
      <c r="DQ159" s="152"/>
      <c r="DR159" s="152"/>
      <c r="DS159" s="134"/>
      <c r="DT159" s="281" t="str">
        <f t="shared" si="65"/>
        <v/>
      </c>
      <c r="DU159" s="281" t="str">
        <f t="shared" si="78"/>
        <v/>
      </c>
      <c r="DW159" s="32"/>
      <c r="DX159" s="32"/>
      <c r="DZ159" s="29"/>
      <c r="EA159" s="139"/>
      <c r="EB159" s="139"/>
      <c r="EC159" s="139"/>
      <c r="ED159" s="139"/>
      <c r="EE159" s="139"/>
      <c r="EF159" s="36"/>
      <c r="EH159" s="29"/>
      <c r="EI159" s="143"/>
      <c r="EJ159" s="143"/>
      <c r="EK159" s="143"/>
      <c r="EL159" s="143"/>
      <c r="EM159" s="143"/>
      <c r="EN159" s="144"/>
      <c r="EO159" s="145"/>
      <c r="EP159" s="146"/>
      <c r="EQ159" s="163"/>
      <c r="ER159" s="144"/>
      <c r="ES159" s="145"/>
      <c r="ET159" s="146"/>
      <c r="EU159" s="253"/>
      <c r="EV159" s="36"/>
    </row>
    <row r="160" spans="1:152" s="92" customFormat="1" x14ac:dyDescent="0.35">
      <c r="A160" s="118"/>
      <c r="B160" s="46"/>
      <c r="C160" s="243" t="str">
        <f>IF(E160="","",C158+1)</f>
        <v/>
      </c>
      <c r="D160" s="46"/>
      <c r="E160" s="4"/>
      <c r="F160" s="119"/>
      <c r="H160" s="120"/>
      <c r="I160" s="15"/>
      <c r="J160" s="121"/>
      <c r="K160" s="15"/>
      <c r="L160" s="121"/>
      <c r="M160" s="15"/>
      <c r="N160" s="121"/>
      <c r="O160" s="209">
        <f t="shared" si="5"/>
        <v>0</v>
      </c>
      <c r="P160" s="122"/>
      <c r="Q160" s="40"/>
      <c r="R160" s="123"/>
      <c r="S160" s="15"/>
      <c r="T160" s="121"/>
      <c r="U160" s="15"/>
      <c r="V160" s="121"/>
      <c r="W160" s="15"/>
      <c r="X160" s="122"/>
      <c r="Y160" s="40"/>
      <c r="Z160" s="123"/>
      <c r="AA160" s="15"/>
      <c r="AB160" s="121"/>
      <c r="AC160" s="15"/>
      <c r="AD160" s="121"/>
      <c r="AE160" s="15"/>
      <c r="AF160" s="122"/>
      <c r="AG160" s="40"/>
      <c r="AH160" s="123"/>
      <c r="AI160" s="209">
        <f t="shared" si="6"/>
        <v>0</v>
      </c>
      <c r="AJ160" s="121"/>
      <c r="AK160" s="209">
        <f t="shared" si="7"/>
        <v>0</v>
      </c>
      <c r="AL160" s="121"/>
      <c r="AM160" s="209">
        <f>M160-W160+AE160</f>
        <v>0</v>
      </c>
      <c r="AN160" s="122"/>
      <c r="AO160" s="40"/>
      <c r="AP160" s="123"/>
      <c r="AQ160" s="15"/>
      <c r="AR160" s="122"/>
      <c r="AS160" s="40"/>
      <c r="AT160" s="123"/>
      <c r="AU160" s="209">
        <f t="shared" si="67"/>
        <v>0</v>
      </c>
      <c r="AV160" s="121"/>
      <c r="AW160" s="209">
        <f t="shared" si="75"/>
        <v>0</v>
      </c>
      <c r="AX160" s="121"/>
      <c r="AY160" s="209">
        <f t="shared" si="9"/>
        <v>0</v>
      </c>
      <c r="AZ160" s="121"/>
      <c r="BA160" s="209">
        <f>(SUM(AI160,AK160,AM160)-AQ160)</f>
        <v>0</v>
      </c>
      <c r="BB160" s="119"/>
      <c r="BD160" s="120"/>
      <c r="BE160" s="13">
        <v>0</v>
      </c>
      <c r="BF160" s="124"/>
      <c r="BG160" s="13">
        <v>0</v>
      </c>
      <c r="BH160" s="124"/>
      <c r="BI160" s="13">
        <v>0</v>
      </c>
      <c r="BJ160" s="125"/>
      <c r="BK160" s="126"/>
      <c r="BL160" s="127"/>
      <c r="BM160" s="210">
        <f>$BE160*$I160</f>
        <v>0</v>
      </c>
      <c r="BN160" s="124"/>
      <c r="BO160" s="210">
        <f>$BG160*$K160</f>
        <v>0</v>
      </c>
      <c r="BP160" s="124"/>
      <c r="BQ160" s="210">
        <f>$BI160*$M160</f>
        <v>0</v>
      </c>
      <c r="BR160" s="119"/>
      <c r="BU160" s="18"/>
      <c r="BV160" s="18"/>
      <c r="BW160" s="174"/>
      <c r="BX160" s="174"/>
      <c r="BY160" s="174"/>
      <c r="BZ160" s="174"/>
      <c r="CA160" s="174"/>
      <c r="CB160" s="174"/>
      <c r="CC160" s="174"/>
      <c r="CD160" s="174"/>
      <c r="CG160" s="18"/>
      <c r="CH160" s="18"/>
      <c r="CI160" s="18"/>
      <c r="CJ160" s="18"/>
      <c r="CK160" s="18"/>
      <c r="CL160" s="18"/>
      <c r="CP160" s="46"/>
      <c r="CQ160" s="46"/>
      <c r="CR160" s="46"/>
      <c r="CS160" s="130"/>
      <c r="CT160" s="209">
        <f t="shared" ref="CT160:CU178" si="79">IF($AU160=0,0,ROUND(($BW$32*($AU160/$AU$218)),0))</f>
        <v>0</v>
      </c>
      <c r="CU160" s="280">
        <f t="shared" si="79"/>
        <v>0</v>
      </c>
      <c r="CV160" s="209">
        <f t="shared" ref="CV160:CW178" si="80">IF($AW160=0,0,ROUND(($BY$32*($AW160/$AW$218)),0))</f>
        <v>0</v>
      </c>
      <c r="CW160" s="280">
        <f t="shared" si="80"/>
        <v>0</v>
      </c>
      <c r="CX160" s="209">
        <f t="shared" ref="CX160:CX178" si="81">IF($AY160=0,0,ROUND(($CA$32*($AY160/$AY$218)),0))</f>
        <v>0</v>
      </c>
      <c r="CY160" s="223">
        <f t="shared" si="66"/>
        <v>0</v>
      </c>
      <c r="CZ160" s="40"/>
      <c r="DA160" s="133"/>
      <c r="DB160" s="209">
        <f t="shared" si="68"/>
        <v>0</v>
      </c>
      <c r="DC160" s="131"/>
      <c r="DD160" s="209">
        <f t="shared" si="69"/>
        <v>0</v>
      </c>
      <c r="DE160" s="131"/>
      <c r="DF160" s="209">
        <f t="shared" si="70"/>
        <v>0</v>
      </c>
      <c r="DG160" s="134"/>
      <c r="DH160" s="216" t="str">
        <f t="shared" si="64"/>
        <v/>
      </c>
      <c r="DI160" s="216" t="e">
        <f t="shared" si="76"/>
        <v>#VALUE!</v>
      </c>
      <c r="DJ160" s="216">
        <f t="shared" si="77"/>
        <v>0</v>
      </c>
      <c r="DK160" s="40"/>
      <c r="DL160" s="40"/>
      <c r="DM160" s="130"/>
      <c r="DN160" s="217">
        <f t="shared" si="71"/>
        <v>0</v>
      </c>
      <c r="DO160" s="135"/>
      <c r="DP160" s="217">
        <f t="shared" si="72"/>
        <v>0</v>
      </c>
      <c r="DQ160" s="135"/>
      <c r="DR160" s="217">
        <f t="shared" si="73"/>
        <v>0</v>
      </c>
      <c r="DS160" s="134"/>
      <c r="DT160" s="281" t="str">
        <f t="shared" si="65"/>
        <v/>
      </c>
      <c r="DU160" s="281" t="str">
        <f t="shared" si="78"/>
        <v/>
      </c>
      <c r="DW160" s="46"/>
      <c r="DX160" s="46"/>
      <c r="DZ160" s="120"/>
      <c r="EA160" s="5"/>
      <c r="EB160" s="121"/>
      <c r="EC160" s="5"/>
      <c r="ED160" s="121"/>
      <c r="EE160" s="5"/>
      <c r="EF160" s="119"/>
      <c r="EH160" s="120"/>
      <c r="EI160" s="17">
        <v>0</v>
      </c>
      <c r="EJ160" s="137"/>
      <c r="EK160" s="17">
        <v>0</v>
      </c>
      <c r="EL160" s="137"/>
      <c r="EM160" s="17">
        <v>0</v>
      </c>
      <c r="EN160" s="125"/>
      <c r="EO160" s="126"/>
      <c r="EP160" s="127"/>
      <c r="EQ160" s="219">
        <f t="shared" si="74"/>
        <v>0</v>
      </c>
      <c r="ER160" s="125"/>
      <c r="ES160" s="126"/>
      <c r="ET160" s="127"/>
      <c r="EU160" s="220">
        <f>SUM($DN160:DR160)-SUM($BM160:$BQ160)+EQ160</f>
        <v>0</v>
      </c>
      <c r="EV160" s="119"/>
    </row>
    <row r="161" spans="1:152" ht="5.15" customHeight="1" x14ac:dyDescent="0.35">
      <c r="A161" s="115"/>
      <c r="B161" s="32"/>
      <c r="C161" s="46"/>
      <c r="D161" s="32"/>
      <c r="E161" s="32"/>
      <c r="F161" s="36"/>
      <c r="H161" s="29"/>
      <c r="I161" s="139"/>
      <c r="J161" s="139"/>
      <c r="K161" s="139"/>
      <c r="L161" s="139"/>
      <c r="M161" s="139"/>
      <c r="N161" s="139"/>
      <c r="O161" s="121"/>
      <c r="P161" s="140"/>
      <c r="Q161" s="141"/>
      <c r="R161" s="142"/>
      <c r="S161" s="139"/>
      <c r="T161" s="139"/>
      <c r="U161" s="139"/>
      <c r="V161" s="139"/>
      <c r="W161" s="139"/>
      <c r="X161" s="140"/>
      <c r="Y161" s="141"/>
      <c r="Z161" s="142"/>
      <c r="AA161" s="139"/>
      <c r="AB161" s="139"/>
      <c r="AC161" s="139"/>
      <c r="AD161" s="139"/>
      <c r="AE161" s="139"/>
      <c r="AF161" s="140"/>
      <c r="AG161" s="141"/>
      <c r="AH161" s="142"/>
      <c r="AI161" s="121"/>
      <c r="AJ161" s="139"/>
      <c r="AK161" s="121"/>
      <c r="AL161" s="139"/>
      <c r="AM161" s="121"/>
      <c r="AN161" s="140"/>
      <c r="AO161" s="141"/>
      <c r="AP161" s="142"/>
      <c r="AQ161" s="139"/>
      <c r="AR161" s="140"/>
      <c r="AS161" s="141"/>
      <c r="AT161" s="142"/>
      <c r="AU161" s="121"/>
      <c r="AV161" s="139"/>
      <c r="AW161" s="121"/>
      <c r="AX161" s="139"/>
      <c r="AY161" s="121"/>
      <c r="AZ161" s="139"/>
      <c r="BA161" s="121"/>
      <c r="BB161" s="36"/>
      <c r="BD161" s="29"/>
      <c r="BE161" s="143"/>
      <c r="BF161" s="143"/>
      <c r="BG161" s="143"/>
      <c r="BH161" s="143"/>
      <c r="BI161" s="143"/>
      <c r="BJ161" s="144"/>
      <c r="BK161" s="145"/>
      <c r="BL161" s="146"/>
      <c r="BM161" s="124"/>
      <c r="BN161" s="143"/>
      <c r="BO161" s="124"/>
      <c r="BP161" s="143"/>
      <c r="BQ161" s="124"/>
      <c r="BR161" s="36"/>
      <c r="BU161" s="175"/>
      <c r="BV161" s="175"/>
      <c r="BW161" s="174"/>
      <c r="BX161" s="174"/>
      <c r="BY161" s="174"/>
      <c r="BZ161" s="174"/>
      <c r="CA161" s="174"/>
      <c r="CB161" s="174"/>
      <c r="CC161" s="174"/>
      <c r="CD161" s="176"/>
      <c r="CG161" s="92"/>
      <c r="CH161" s="92"/>
      <c r="CI161" s="92"/>
      <c r="CJ161" s="92"/>
      <c r="CK161" s="92"/>
      <c r="CL161" s="92"/>
      <c r="CP161" s="32"/>
      <c r="CQ161" s="32"/>
      <c r="CR161" s="32"/>
      <c r="CS161" s="74"/>
      <c r="CT161" s="169"/>
      <c r="CU161" s="252"/>
      <c r="CV161" s="149"/>
      <c r="CW161" s="252"/>
      <c r="CX161" s="276"/>
      <c r="CY161" s="223">
        <f t="shared" si="66"/>
        <v>0</v>
      </c>
      <c r="CZ161" s="40"/>
      <c r="DA161" s="151"/>
      <c r="DB161" s="149"/>
      <c r="DC161" s="149"/>
      <c r="DD161" s="149"/>
      <c r="DE161" s="149"/>
      <c r="DF161" s="149"/>
      <c r="DG161" s="134"/>
      <c r="DH161" s="40"/>
      <c r="DI161" s="40"/>
      <c r="DJ161" s="40"/>
      <c r="DK161" s="40"/>
      <c r="DL161" s="40"/>
      <c r="DM161" s="74"/>
      <c r="DN161" s="152"/>
      <c r="DO161" s="152"/>
      <c r="DP161" s="152"/>
      <c r="DQ161" s="152"/>
      <c r="DR161" s="152"/>
      <c r="DS161" s="134"/>
      <c r="DT161" s="281" t="str">
        <f t="shared" si="65"/>
        <v/>
      </c>
      <c r="DU161" s="281" t="str">
        <f t="shared" si="78"/>
        <v/>
      </c>
      <c r="DW161" s="32"/>
      <c r="DX161" s="32"/>
      <c r="DZ161" s="29"/>
      <c r="EA161" s="139"/>
      <c r="EB161" s="139"/>
      <c r="EC161" s="139"/>
      <c r="ED161" s="139"/>
      <c r="EE161" s="139"/>
      <c r="EF161" s="36"/>
      <c r="EH161" s="29"/>
      <c r="EI161" s="143"/>
      <c r="EJ161" s="143"/>
      <c r="EK161" s="143"/>
      <c r="EL161" s="143"/>
      <c r="EM161" s="143"/>
      <c r="EN161" s="144"/>
      <c r="EO161" s="145"/>
      <c r="EP161" s="146"/>
      <c r="EQ161" s="163"/>
      <c r="ER161" s="144"/>
      <c r="ES161" s="145"/>
      <c r="ET161" s="146"/>
      <c r="EU161" s="253"/>
      <c r="EV161" s="36"/>
    </row>
    <row r="162" spans="1:152" s="92" customFormat="1" ht="15" customHeight="1" x14ac:dyDescent="0.35">
      <c r="A162" s="118"/>
      <c r="B162" s="46"/>
      <c r="C162" s="243" t="str">
        <f>IF(E162="","",C160+1)</f>
        <v/>
      </c>
      <c r="D162" s="46"/>
      <c r="E162" s="4"/>
      <c r="F162" s="119"/>
      <c r="H162" s="120"/>
      <c r="I162" s="15"/>
      <c r="J162" s="121"/>
      <c r="K162" s="15"/>
      <c r="L162" s="121"/>
      <c r="M162" s="15"/>
      <c r="N162" s="121"/>
      <c r="O162" s="209">
        <f t="shared" si="5"/>
        <v>0</v>
      </c>
      <c r="P162" s="122"/>
      <c r="Q162" s="40"/>
      <c r="R162" s="123"/>
      <c r="S162" s="15"/>
      <c r="T162" s="121"/>
      <c r="U162" s="15"/>
      <c r="V162" s="121"/>
      <c r="W162" s="15"/>
      <c r="X162" s="122"/>
      <c r="Y162" s="40"/>
      <c r="Z162" s="123"/>
      <c r="AA162" s="15"/>
      <c r="AB162" s="121"/>
      <c r="AC162" s="15"/>
      <c r="AD162" s="121"/>
      <c r="AE162" s="15"/>
      <c r="AF162" s="122"/>
      <c r="AG162" s="40"/>
      <c r="AH162" s="123"/>
      <c r="AI162" s="209">
        <f t="shared" si="6"/>
        <v>0</v>
      </c>
      <c r="AJ162" s="121"/>
      <c r="AK162" s="209">
        <f t="shared" si="7"/>
        <v>0</v>
      </c>
      <c r="AL162" s="121"/>
      <c r="AM162" s="209">
        <f>M162-W162+AE162</f>
        <v>0</v>
      </c>
      <c r="AN162" s="122"/>
      <c r="AO162" s="40"/>
      <c r="AP162" s="123"/>
      <c r="AQ162" s="15"/>
      <c r="AR162" s="122"/>
      <c r="AS162" s="40"/>
      <c r="AT162" s="123"/>
      <c r="AU162" s="209">
        <f t="shared" si="67"/>
        <v>0</v>
      </c>
      <c r="AV162" s="121"/>
      <c r="AW162" s="209">
        <f t="shared" si="75"/>
        <v>0</v>
      </c>
      <c r="AX162" s="121"/>
      <c r="AY162" s="209">
        <f t="shared" si="9"/>
        <v>0</v>
      </c>
      <c r="AZ162" s="121"/>
      <c r="BA162" s="209">
        <f>(SUM(AI162,AK162,AM162)-AQ162)</f>
        <v>0</v>
      </c>
      <c r="BB162" s="119"/>
      <c r="BD162" s="120"/>
      <c r="BE162" s="13">
        <v>0</v>
      </c>
      <c r="BF162" s="124"/>
      <c r="BG162" s="13">
        <v>0</v>
      </c>
      <c r="BH162" s="124"/>
      <c r="BI162" s="13">
        <v>0</v>
      </c>
      <c r="BJ162" s="125"/>
      <c r="BK162" s="126"/>
      <c r="BL162" s="127"/>
      <c r="BM162" s="210">
        <f>$BE162*$I162</f>
        <v>0</v>
      </c>
      <c r="BN162" s="124"/>
      <c r="BO162" s="210">
        <f>$BG162*$K162</f>
        <v>0</v>
      </c>
      <c r="BP162" s="124"/>
      <c r="BQ162" s="210">
        <f>$BI162*$M162</f>
        <v>0</v>
      </c>
      <c r="BR162" s="119"/>
      <c r="BU162" s="18"/>
      <c r="BV162" s="18"/>
      <c r="BW162" s="176"/>
      <c r="BX162" s="176"/>
      <c r="BY162" s="176"/>
      <c r="BZ162" s="176"/>
      <c r="CA162" s="176"/>
      <c r="CB162" s="176"/>
      <c r="CC162" s="176"/>
      <c r="CD162" s="177"/>
      <c r="CG162" s="18"/>
      <c r="CH162" s="18"/>
      <c r="CI162" s="18"/>
      <c r="CJ162" s="18"/>
      <c r="CK162" s="18"/>
      <c r="CL162" s="18"/>
      <c r="CP162" s="46"/>
      <c r="CQ162" s="46"/>
      <c r="CR162" s="46"/>
      <c r="CS162" s="130"/>
      <c r="CT162" s="209">
        <f t="shared" si="79"/>
        <v>0</v>
      </c>
      <c r="CU162" s="280">
        <f t="shared" si="79"/>
        <v>0</v>
      </c>
      <c r="CV162" s="209">
        <f t="shared" si="80"/>
        <v>0</v>
      </c>
      <c r="CW162" s="280">
        <f t="shared" si="80"/>
        <v>0</v>
      </c>
      <c r="CX162" s="209">
        <f t="shared" si="81"/>
        <v>0</v>
      </c>
      <c r="CY162" s="223">
        <f t="shared" si="66"/>
        <v>0</v>
      </c>
      <c r="CZ162" s="40"/>
      <c r="DA162" s="133"/>
      <c r="DB162" s="209">
        <f t="shared" si="68"/>
        <v>0</v>
      </c>
      <c r="DC162" s="131"/>
      <c r="DD162" s="209">
        <f t="shared" si="69"/>
        <v>0</v>
      </c>
      <c r="DE162" s="131"/>
      <c r="DF162" s="209">
        <f t="shared" si="70"/>
        <v>0</v>
      </c>
      <c r="DG162" s="134"/>
      <c r="DH162" s="216" t="str">
        <f t="shared" si="64"/>
        <v/>
      </c>
      <c r="DI162" s="216" t="e">
        <f t="shared" si="76"/>
        <v>#VALUE!</v>
      </c>
      <c r="DJ162" s="216">
        <f t="shared" si="77"/>
        <v>0</v>
      </c>
      <c r="DK162" s="40"/>
      <c r="DL162" s="40"/>
      <c r="DM162" s="130"/>
      <c r="DN162" s="217">
        <f t="shared" si="71"/>
        <v>0</v>
      </c>
      <c r="DO162" s="135"/>
      <c r="DP162" s="217">
        <f t="shared" si="72"/>
        <v>0</v>
      </c>
      <c r="DQ162" s="135"/>
      <c r="DR162" s="217">
        <f t="shared" si="73"/>
        <v>0</v>
      </c>
      <c r="DS162" s="134"/>
      <c r="DT162" s="281" t="str">
        <f t="shared" si="65"/>
        <v/>
      </c>
      <c r="DU162" s="281" t="str">
        <f t="shared" si="78"/>
        <v/>
      </c>
      <c r="DW162" s="46"/>
      <c r="DX162" s="46"/>
      <c r="DZ162" s="120"/>
      <c r="EA162" s="5"/>
      <c r="EB162" s="121"/>
      <c r="EC162" s="5"/>
      <c r="ED162" s="121"/>
      <c r="EE162" s="5"/>
      <c r="EF162" s="119"/>
      <c r="EH162" s="120"/>
      <c r="EI162" s="17">
        <v>0</v>
      </c>
      <c r="EJ162" s="137"/>
      <c r="EK162" s="17">
        <v>0</v>
      </c>
      <c r="EL162" s="137"/>
      <c r="EM162" s="17">
        <v>0</v>
      </c>
      <c r="EN162" s="125"/>
      <c r="EO162" s="126"/>
      <c r="EP162" s="127"/>
      <c r="EQ162" s="219">
        <f t="shared" si="74"/>
        <v>0</v>
      </c>
      <c r="ER162" s="125"/>
      <c r="ES162" s="126"/>
      <c r="ET162" s="127"/>
      <c r="EU162" s="220">
        <f>SUM($DN162:DR162)-SUM($BM162:$BQ162)+EQ162</f>
        <v>0</v>
      </c>
      <c r="EV162" s="119"/>
    </row>
    <row r="163" spans="1:152" ht="5.15" customHeight="1" x14ac:dyDescent="0.35">
      <c r="A163" s="115"/>
      <c r="B163" s="32"/>
      <c r="C163" s="46"/>
      <c r="D163" s="32"/>
      <c r="E163" s="32"/>
      <c r="F163" s="36"/>
      <c r="H163" s="29"/>
      <c r="I163" s="139"/>
      <c r="J163" s="139"/>
      <c r="K163" s="139"/>
      <c r="L163" s="139"/>
      <c r="M163" s="139"/>
      <c r="N163" s="139"/>
      <c r="O163" s="121"/>
      <c r="P163" s="140"/>
      <c r="Q163" s="141"/>
      <c r="R163" s="142"/>
      <c r="S163" s="139"/>
      <c r="T163" s="139"/>
      <c r="U163" s="139"/>
      <c r="V163" s="139"/>
      <c r="W163" s="139"/>
      <c r="X163" s="140"/>
      <c r="Y163" s="141"/>
      <c r="Z163" s="142"/>
      <c r="AA163" s="139"/>
      <c r="AB163" s="139"/>
      <c r="AC163" s="139"/>
      <c r="AD163" s="139"/>
      <c r="AE163" s="139"/>
      <c r="AF163" s="140"/>
      <c r="AG163" s="141"/>
      <c r="AH163" s="142"/>
      <c r="AI163" s="121"/>
      <c r="AJ163" s="139"/>
      <c r="AK163" s="121"/>
      <c r="AL163" s="139"/>
      <c r="AM163" s="121"/>
      <c r="AN163" s="140"/>
      <c r="AO163" s="141"/>
      <c r="AP163" s="142"/>
      <c r="AQ163" s="139"/>
      <c r="AR163" s="140"/>
      <c r="AS163" s="141"/>
      <c r="AT163" s="142"/>
      <c r="AU163" s="121"/>
      <c r="AV163" s="139"/>
      <c r="AW163" s="121"/>
      <c r="AX163" s="139"/>
      <c r="AY163" s="121"/>
      <c r="AZ163" s="139"/>
      <c r="BA163" s="121"/>
      <c r="BB163" s="36"/>
      <c r="BD163" s="29"/>
      <c r="BE163" s="143"/>
      <c r="BF163" s="143"/>
      <c r="BG163" s="143"/>
      <c r="BH163" s="143"/>
      <c r="BI163" s="143"/>
      <c r="BJ163" s="144"/>
      <c r="BK163" s="145"/>
      <c r="BL163" s="146"/>
      <c r="BM163" s="124"/>
      <c r="BN163" s="143"/>
      <c r="BO163" s="124"/>
      <c r="BP163" s="143"/>
      <c r="BQ163" s="124"/>
      <c r="BR163" s="36"/>
      <c r="BU163" s="175"/>
      <c r="BV163" s="175"/>
      <c r="BW163" s="177"/>
      <c r="BX163" s="177"/>
      <c r="BY163" s="177"/>
      <c r="BZ163" s="177"/>
      <c r="CA163" s="177"/>
      <c r="CB163" s="177"/>
      <c r="CC163" s="177"/>
      <c r="CG163" s="92"/>
      <c r="CH163" s="92"/>
      <c r="CI163" s="92"/>
      <c r="CJ163" s="92"/>
      <c r="CK163" s="92"/>
      <c r="CL163" s="92"/>
      <c r="CP163" s="32"/>
      <c r="CQ163" s="32"/>
      <c r="CR163" s="32"/>
      <c r="CS163" s="74"/>
      <c r="CT163" s="169"/>
      <c r="CU163" s="252"/>
      <c r="CV163" s="149"/>
      <c r="CW163" s="252"/>
      <c r="CX163" s="276"/>
      <c r="CY163" s="223">
        <f t="shared" si="66"/>
        <v>0</v>
      </c>
      <c r="CZ163" s="40"/>
      <c r="DA163" s="151"/>
      <c r="DB163" s="149"/>
      <c r="DC163" s="149"/>
      <c r="DD163" s="149"/>
      <c r="DE163" s="149"/>
      <c r="DF163" s="149"/>
      <c r="DG163" s="134"/>
      <c r="DH163" s="40"/>
      <c r="DI163" s="40"/>
      <c r="DJ163" s="40"/>
      <c r="DK163" s="40"/>
      <c r="DL163" s="40"/>
      <c r="DM163" s="74"/>
      <c r="DN163" s="152"/>
      <c r="DO163" s="152"/>
      <c r="DP163" s="152"/>
      <c r="DQ163" s="152"/>
      <c r="DR163" s="152"/>
      <c r="DS163" s="134"/>
      <c r="DT163" s="281" t="str">
        <f t="shared" si="65"/>
        <v/>
      </c>
      <c r="DU163" s="281" t="str">
        <f t="shared" si="78"/>
        <v/>
      </c>
      <c r="DW163" s="32"/>
      <c r="DX163" s="32"/>
      <c r="DZ163" s="29"/>
      <c r="EA163" s="139"/>
      <c r="EB163" s="139"/>
      <c r="EC163" s="139"/>
      <c r="ED163" s="139"/>
      <c r="EE163" s="139"/>
      <c r="EF163" s="36"/>
      <c r="EH163" s="29"/>
      <c r="EI163" s="143"/>
      <c r="EJ163" s="143"/>
      <c r="EK163" s="143"/>
      <c r="EL163" s="143"/>
      <c r="EM163" s="143"/>
      <c r="EN163" s="144"/>
      <c r="EO163" s="145"/>
      <c r="EP163" s="146"/>
      <c r="EQ163" s="163"/>
      <c r="ER163" s="144"/>
      <c r="ES163" s="145"/>
      <c r="ET163" s="146"/>
      <c r="EU163" s="253"/>
      <c r="EV163" s="36"/>
    </row>
    <row r="164" spans="1:152" s="92" customFormat="1" ht="15.75" customHeight="1" x14ac:dyDescent="0.35">
      <c r="A164" s="118"/>
      <c r="B164" s="46"/>
      <c r="C164" s="243" t="str">
        <f>IF(E164="","",C162+1)</f>
        <v/>
      </c>
      <c r="D164" s="46"/>
      <c r="E164" s="4"/>
      <c r="F164" s="119"/>
      <c r="H164" s="120"/>
      <c r="I164" s="15"/>
      <c r="J164" s="121"/>
      <c r="K164" s="15"/>
      <c r="L164" s="121"/>
      <c r="M164" s="15"/>
      <c r="N164" s="121"/>
      <c r="O164" s="209">
        <f t="shared" si="5"/>
        <v>0</v>
      </c>
      <c r="P164" s="122"/>
      <c r="Q164" s="40"/>
      <c r="R164" s="123"/>
      <c r="S164" s="15"/>
      <c r="T164" s="121"/>
      <c r="U164" s="15"/>
      <c r="V164" s="121"/>
      <c r="W164" s="15"/>
      <c r="X164" s="122"/>
      <c r="Y164" s="40"/>
      <c r="Z164" s="123"/>
      <c r="AA164" s="15"/>
      <c r="AB164" s="121"/>
      <c r="AC164" s="15"/>
      <c r="AD164" s="121"/>
      <c r="AE164" s="15"/>
      <c r="AF164" s="122"/>
      <c r="AG164" s="40"/>
      <c r="AH164" s="123"/>
      <c r="AI164" s="209">
        <f t="shared" si="6"/>
        <v>0</v>
      </c>
      <c r="AJ164" s="121"/>
      <c r="AK164" s="209">
        <f t="shared" si="7"/>
        <v>0</v>
      </c>
      <c r="AL164" s="121"/>
      <c r="AM164" s="209">
        <f>M164-W164+AE164</f>
        <v>0</v>
      </c>
      <c r="AN164" s="122"/>
      <c r="AO164" s="40"/>
      <c r="AP164" s="123"/>
      <c r="AQ164" s="15"/>
      <c r="AR164" s="122"/>
      <c r="AS164" s="40"/>
      <c r="AT164" s="123"/>
      <c r="AU164" s="209">
        <f t="shared" si="67"/>
        <v>0</v>
      </c>
      <c r="AV164" s="121"/>
      <c r="AW164" s="209">
        <f t="shared" si="75"/>
        <v>0</v>
      </c>
      <c r="AX164" s="121"/>
      <c r="AY164" s="209">
        <f t="shared" si="9"/>
        <v>0</v>
      </c>
      <c r="AZ164" s="121"/>
      <c r="BA164" s="209">
        <f>(SUM(AI164,AK164,AM164)-AQ164)</f>
        <v>0</v>
      </c>
      <c r="BB164" s="119"/>
      <c r="BD164" s="120"/>
      <c r="BE164" s="13">
        <v>0</v>
      </c>
      <c r="BF164" s="124"/>
      <c r="BG164" s="13">
        <v>0</v>
      </c>
      <c r="BH164" s="124"/>
      <c r="BI164" s="13">
        <v>0</v>
      </c>
      <c r="BJ164" s="125"/>
      <c r="BK164" s="126"/>
      <c r="BL164" s="127"/>
      <c r="BM164" s="210">
        <f>$BE164*$I164</f>
        <v>0</v>
      </c>
      <c r="BN164" s="124"/>
      <c r="BO164" s="210">
        <f>$BG164*$K164</f>
        <v>0</v>
      </c>
      <c r="BP164" s="124"/>
      <c r="BQ164" s="210">
        <f>$BI164*$M164</f>
        <v>0</v>
      </c>
      <c r="BR164" s="119"/>
      <c r="BU164" s="18"/>
      <c r="BV164" s="18"/>
      <c r="BW164" s="18"/>
      <c r="BX164" s="18"/>
      <c r="BY164" s="18"/>
      <c r="BZ164" s="18"/>
      <c r="CA164" s="18"/>
      <c r="CB164" s="18"/>
      <c r="CC164" s="18"/>
      <c r="CG164" s="18"/>
      <c r="CH164" s="18"/>
      <c r="CI164" s="18"/>
      <c r="CJ164" s="18"/>
      <c r="CK164" s="18"/>
      <c r="CL164" s="18"/>
      <c r="CP164" s="46"/>
      <c r="CQ164" s="46"/>
      <c r="CR164" s="46"/>
      <c r="CS164" s="130"/>
      <c r="CT164" s="209">
        <f t="shared" si="79"/>
        <v>0</v>
      </c>
      <c r="CU164" s="280">
        <f t="shared" si="79"/>
        <v>0</v>
      </c>
      <c r="CV164" s="209">
        <f t="shared" si="80"/>
        <v>0</v>
      </c>
      <c r="CW164" s="280">
        <f t="shared" si="80"/>
        <v>0</v>
      </c>
      <c r="CX164" s="209">
        <f t="shared" si="81"/>
        <v>0</v>
      </c>
      <c r="CY164" s="223">
        <f t="shared" si="66"/>
        <v>0</v>
      </c>
      <c r="CZ164" s="40"/>
      <c r="DA164" s="133"/>
      <c r="DB164" s="209">
        <f t="shared" si="68"/>
        <v>0</v>
      </c>
      <c r="DC164" s="131"/>
      <c r="DD164" s="209">
        <f t="shared" si="69"/>
        <v>0</v>
      </c>
      <c r="DE164" s="131"/>
      <c r="DF164" s="209">
        <f t="shared" si="70"/>
        <v>0</v>
      </c>
      <c r="DG164" s="134"/>
      <c r="DH164" s="216" t="str">
        <f t="shared" si="64"/>
        <v/>
      </c>
      <c r="DI164" s="216" t="e">
        <f t="shared" si="76"/>
        <v>#VALUE!</v>
      </c>
      <c r="DJ164" s="216">
        <f t="shared" si="77"/>
        <v>0</v>
      </c>
      <c r="DK164" s="40"/>
      <c r="DL164" s="40"/>
      <c r="DM164" s="130"/>
      <c r="DN164" s="217">
        <f t="shared" si="71"/>
        <v>0</v>
      </c>
      <c r="DO164" s="135"/>
      <c r="DP164" s="217">
        <f t="shared" si="72"/>
        <v>0</v>
      </c>
      <c r="DQ164" s="135"/>
      <c r="DR164" s="217">
        <f t="shared" si="73"/>
        <v>0</v>
      </c>
      <c r="DS164" s="134"/>
      <c r="DT164" s="281" t="str">
        <f t="shared" si="65"/>
        <v/>
      </c>
      <c r="DU164" s="281" t="str">
        <f t="shared" si="78"/>
        <v/>
      </c>
      <c r="DW164" s="46"/>
      <c r="DX164" s="46"/>
      <c r="DZ164" s="120"/>
      <c r="EA164" s="5"/>
      <c r="EB164" s="121"/>
      <c r="EC164" s="5"/>
      <c r="ED164" s="121"/>
      <c r="EE164" s="5"/>
      <c r="EF164" s="119"/>
      <c r="EH164" s="120"/>
      <c r="EI164" s="17">
        <v>0</v>
      </c>
      <c r="EJ164" s="137"/>
      <c r="EK164" s="17">
        <v>0</v>
      </c>
      <c r="EL164" s="137"/>
      <c r="EM164" s="17">
        <v>0</v>
      </c>
      <c r="EN164" s="125"/>
      <c r="EO164" s="126"/>
      <c r="EP164" s="127"/>
      <c r="EQ164" s="219">
        <f t="shared" si="74"/>
        <v>0</v>
      </c>
      <c r="ER164" s="125"/>
      <c r="ES164" s="126"/>
      <c r="ET164" s="127"/>
      <c r="EU164" s="220">
        <f>SUM($DN164:DR164)-SUM($BM164:$BQ164)+EQ164</f>
        <v>0</v>
      </c>
      <c r="EV164" s="119"/>
    </row>
    <row r="165" spans="1:152" ht="5.15" customHeight="1" x14ac:dyDescent="0.35">
      <c r="A165" s="115"/>
      <c r="B165" s="32"/>
      <c r="C165" s="46"/>
      <c r="D165" s="32"/>
      <c r="E165" s="32"/>
      <c r="F165" s="36"/>
      <c r="H165" s="29"/>
      <c r="I165" s="139"/>
      <c r="J165" s="139"/>
      <c r="K165" s="139"/>
      <c r="L165" s="139"/>
      <c r="M165" s="139"/>
      <c r="N165" s="139"/>
      <c r="O165" s="121"/>
      <c r="P165" s="140"/>
      <c r="Q165" s="141"/>
      <c r="R165" s="142"/>
      <c r="S165" s="139"/>
      <c r="T165" s="139"/>
      <c r="U165" s="139"/>
      <c r="V165" s="139"/>
      <c r="W165" s="139"/>
      <c r="X165" s="140"/>
      <c r="Y165" s="141"/>
      <c r="Z165" s="142"/>
      <c r="AA165" s="139"/>
      <c r="AB165" s="139"/>
      <c r="AC165" s="139"/>
      <c r="AD165" s="139"/>
      <c r="AE165" s="139"/>
      <c r="AF165" s="140"/>
      <c r="AG165" s="141"/>
      <c r="AH165" s="142"/>
      <c r="AI165" s="121"/>
      <c r="AJ165" s="139"/>
      <c r="AK165" s="121"/>
      <c r="AL165" s="139"/>
      <c r="AM165" s="121"/>
      <c r="AN165" s="140"/>
      <c r="AO165" s="141"/>
      <c r="AP165" s="142"/>
      <c r="AQ165" s="139"/>
      <c r="AR165" s="140"/>
      <c r="AS165" s="141"/>
      <c r="AT165" s="142"/>
      <c r="AU165" s="121"/>
      <c r="AV165" s="139"/>
      <c r="AW165" s="121"/>
      <c r="AX165" s="139"/>
      <c r="AY165" s="121"/>
      <c r="AZ165" s="139"/>
      <c r="BA165" s="121"/>
      <c r="BB165" s="36"/>
      <c r="BD165" s="29"/>
      <c r="BE165" s="143"/>
      <c r="BF165" s="143"/>
      <c r="BG165" s="143"/>
      <c r="BH165" s="143"/>
      <c r="BI165" s="143"/>
      <c r="BJ165" s="144"/>
      <c r="BK165" s="145"/>
      <c r="BL165" s="146"/>
      <c r="BM165" s="124"/>
      <c r="BN165" s="143"/>
      <c r="BO165" s="124"/>
      <c r="BP165" s="143"/>
      <c r="BQ165" s="124"/>
      <c r="BR165" s="36"/>
      <c r="BU165" s="92"/>
      <c r="BV165" s="92"/>
      <c r="BW165" s="92"/>
      <c r="BX165" s="92"/>
      <c r="BY165" s="92"/>
      <c r="BZ165" s="92"/>
      <c r="CA165" s="92"/>
      <c r="CB165" s="92"/>
      <c r="CC165" s="92"/>
      <c r="CG165" s="92"/>
      <c r="CH165" s="92"/>
      <c r="CI165" s="92"/>
      <c r="CJ165" s="92"/>
      <c r="CK165" s="92"/>
      <c r="CL165" s="92"/>
      <c r="CP165" s="32"/>
      <c r="CQ165" s="32"/>
      <c r="CR165" s="32"/>
      <c r="CS165" s="74"/>
      <c r="CT165" s="169"/>
      <c r="CU165" s="252"/>
      <c r="CV165" s="149"/>
      <c r="CW165" s="252"/>
      <c r="CX165" s="276"/>
      <c r="CY165" s="223">
        <f t="shared" si="66"/>
        <v>0</v>
      </c>
      <c r="CZ165" s="40"/>
      <c r="DA165" s="151"/>
      <c r="DB165" s="149"/>
      <c r="DC165" s="149"/>
      <c r="DD165" s="149"/>
      <c r="DE165" s="149"/>
      <c r="DF165" s="149"/>
      <c r="DG165" s="134"/>
      <c r="DH165" s="40"/>
      <c r="DI165" s="40"/>
      <c r="DJ165" s="40"/>
      <c r="DK165" s="40"/>
      <c r="DL165" s="40"/>
      <c r="DM165" s="74"/>
      <c r="DN165" s="152"/>
      <c r="DO165" s="152"/>
      <c r="DP165" s="152"/>
      <c r="DQ165" s="152"/>
      <c r="DR165" s="152"/>
      <c r="DS165" s="134"/>
      <c r="DT165" s="281" t="str">
        <f t="shared" si="65"/>
        <v/>
      </c>
      <c r="DU165" s="281" t="str">
        <f t="shared" si="78"/>
        <v/>
      </c>
      <c r="DW165" s="32"/>
      <c r="DX165" s="32"/>
      <c r="DZ165" s="29"/>
      <c r="EA165" s="139"/>
      <c r="EB165" s="139"/>
      <c r="EC165" s="139"/>
      <c r="ED165" s="139"/>
      <c r="EE165" s="139"/>
      <c r="EF165" s="36"/>
      <c r="EH165" s="29"/>
      <c r="EI165" s="143"/>
      <c r="EJ165" s="143"/>
      <c r="EK165" s="143"/>
      <c r="EL165" s="143"/>
      <c r="EM165" s="143"/>
      <c r="EN165" s="144"/>
      <c r="EO165" s="145"/>
      <c r="EP165" s="146"/>
      <c r="EQ165" s="163"/>
      <c r="ER165" s="144"/>
      <c r="ES165" s="145"/>
      <c r="ET165" s="146"/>
      <c r="EU165" s="253"/>
      <c r="EV165" s="36"/>
    </row>
    <row r="166" spans="1:152" s="92" customFormat="1" ht="18" customHeight="1" x14ac:dyDescent="0.35">
      <c r="A166" s="118"/>
      <c r="B166" s="46"/>
      <c r="C166" s="243" t="str">
        <f>IF(E166="","",C164+1)</f>
        <v/>
      </c>
      <c r="D166" s="46"/>
      <c r="E166" s="4"/>
      <c r="F166" s="119"/>
      <c r="H166" s="120"/>
      <c r="I166" s="15"/>
      <c r="J166" s="121"/>
      <c r="K166" s="15"/>
      <c r="L166" s="121"/>
      <c r="M166" s="15"/>
      <c r="N166" s="121"/>
      <c r="O166" s="209">
        <f t="shared" si="5"/>
        <v>0</v>
      </c>
      <c r="P166" s="122"/>
      <c r="Q166" s="40"/>
      <c r="R166" s="123"/>
      <c r="S166" s="15"/>
      <c r="T166" s="121"/>
      <c r="U166" s="15"/>
      <c r="V166" s="121"/>
      <c r="W166" s="15"/>
      <c r="X166" s="122"/>
      <c r="Y166" s="40"/>
      <c r="Z166" s="123"/>
      <c r="AA166" s="15"/>
      <c r="AB166" s="121"/>
      <c r="AC166" s="15"/>
      <c r="AD166" s="121"/>
      <c r="AE166" s="15"/>
      <c r="AF166" s="122"/>
      <c r="AG166" s="40"/>
      <c r="AH166" s="123"/>
      <c r="AI166" s="209">
        <f t="shared" si="6"/>
        <v>0</v>
      </c>
      <c r="AJ166" s="121"/>
      <c r="AK166" s="209">
        <f t="shared" si="7"/>
        <v>0</v>
      </c>
      <c r="AL166" s="121"/>
      <c r="AM166" s="209">
        <f>M166-W166+AE166</f>
        <v>0</v>
      </c>
      <c r="AN166" s="122"/>
      <c r="AO166" s="40"/>
      <c r="AP166" s="123"/>
      <c r="AQ166" s="15"/>
      <c r="AR166" s="122"/>
      <c r="AS166" s="40"/>
      <c r="AT166" s="123"/>
      <c r="AU166" s="209">
        <f t="shared" si="67"/>
        <v>0</v>
      </c>
      <c r="AV166" s="121"/>
      <c r="AW166" s="209">
        <f t="shared" si="75"/>
        <v>0</v>
      </c>
      <c r="AX166" s="121"/>
      <c r="AY166" s="209">
        <f t="shared" si="9"/>
        <v>0</v>
      </c>
      <c r="AZ166" s="121"/>
      <c r="BA166" s="209">
        <f>(SUM(AI166,AK166,AM166)-AQ166)</f>
        <v>0</v>
      </c>
      <c r="BB166" s="119"/>
      <c r="BD166" s="120"/>
      <c r="BE166" s="13">
        <v>0</v>
      </c>
      <c r="BF166" s="124"/>
      <c r="BG166" s="13">
        <v>0</v>
      </c>
      <c r="BH166" s="124"/>
      <c r="BI166" s="13">
        <v>0</v>
      </c>
      <c r="BJ166" s="125"/>
      <c r="BK166" s="126"/>
      <c r="BL166" s="127"/>
      <c r="BM166" s="210">
        <f>$BE166*$I166</f>
        <v>0</v>
      </c>
      <c r="BN166" s="124"/>
      <c r="BO166" s="210">
        <f>$BG166*$K166</f>
        <v>0</v>
      </c>
      <c r="BP166" s="124"/>
      <c r="BQ166" s="210">
        <f>$BI166*$M166</f>
        <v>0</v>
      </c>
      <c r="BR166" s="119"/>
      <c r="BU166" s="18"/>
      <c r="BV166" s="18"/>
      <c r="BW166" s="18"/>
      <c r="BX166" s="18"/>
      <c r="BY166" s="18"/>
      <c r="BZ166" s="18"/>
      <c r="CA166" s="18"/>
      <c r="CB166" s="18"/>
      <c r="CC166" s="18"/>
      <c r="CG166" s="18"/>
      <c r="CH166" s="18"/>
      <c r="CI166" s="18"/>
      <c r="CJ166" s="18"/>
      <c r="CK166" s="18"/>
      <c r="CL166" s="18"/>
      <c r="CP166" s="46"/>
      <c r="CQ166" s="46"/>
      <c r="CR166" s="46"/>
      <c r="CS166" s="130"/>
      <c r="CT166" s="209">
        <f t="shared" si="79"/>
        <v>0</v>
      </c>
      <c r="CU166" s="280">
        <f t="shared" si="79"/>
        <v>0</v>
      </c>
      <c r="CV166" s="209">
        <f t="shared" si="80"/>
        <v>0</v>
      </c>
      <c r="CW166" s="280">
        <f t="shared" si="80"/>
        <v>0</v>
      </c>
      <c r="CX166" s="209">
        <f t="shared" si="81"/>
        <v>0</v>
      </c>
      <c r="CY166" s="223">
        <f t="shared" si="66"/>
        <v>0</v>
      </c>
      <c r="CZ166" s="40"/>
      <c r="DA166" s="133"/>
      <c r="DB166" s="209">
        <f t="shared" si="68"/>
        <v>0</v>
      </c>
      <c r="DC166" s="131"/>
      <c r="DD166" s="209">
        <f t="shared" si="69"/>
        <v>0</v>
      </c>
      <c r="DE166" s="131"/>
      <c r="DF166" s="209">
        <f t="shared" si="70"/>
        <v>0</v>
      </c>
      <c r="DG166" s="134"/>
      <c r="DH166" s="216" t="str">
        <f t="shared" si="64"/>
        <v/>
      </c>
      <c r="DI166" s="216" t="e">
        <f t="shared" si="76"/>
        <v>#VALUE!</v>
      </c>
      <c r="DJ166" s="216">
        <f t="shared" si="77"/>
        <v>0</v>
      </c>
      <c r="DK166" s="40"/>
      <c r="DL166" s="40"/>
      <c r="DM166" s="130"/>
      <c r="DN166" s="217">
        <f t="shared" si="71"/>
        <v>0</v>
      </c>
      <c r="DO166" s="135"/>
      <c r="DP166" s="217">
        <f t="shared" si="72"/>
        <v>0</v>
      </c>
      <c r="DQ166" s="135"/>
      <c r="DR166" s="217">
        <f t="shared" si="73"/>
        <v>0</v>
      </c>
      <c r="DS166" s="134"/>
      <c r="DT166" s="281" t="str">
        <f t="shared" si="65"/>
        <v/>
      </c>
      <c r="DU166" s="281" t="str">
        <f t="shared" si="78"/>
        <v/>
      </c>
      <c r="DW166" s="46"/>
      <c r="DX166" s="46"/>
      <c r="DZ166" s="120"/>
      <c r="EA166" s="5"/>
      <c r="EB166" s="121"/>
      <c r="EC166" s="5"/>
      <c r="ED166" s="121"/>
      <c r="EE166" s="5"/>
      <c r="EF166" s="119"/>
      <c r="EH166" s="120"/>
      <c r="EI166" s="17">
        <v>0</v>
      </c>
      <c r="EJ166" s="137"/>
      <c r="EK166" s="17">
        <v>0</v>
      </c>
      <c r="EL166" s="137"/>
      <c r="EM166" s="17">
        <v>0</v>
      </c>
      <c r="EN166" s="125"/>
      <c r="EO166" s="126"/>
      <c r="EP166" s="127"/>
      <c r="EQ166" s="219">
        <f t="shared" si="74"/>
        <v>0</v>
      </c>
      <c r="ER166" s="125"/>
      <c r="ES166" s="126"/>
      <c r="ET166" s="127"/>
      <c r="EU166" s="220">
        <f>SUM($DN166:DR166)-SUM($BM166:$BQ166)+EQ166</f>
        <v>0</v>
      </c>
      <c r="EV166" s="119"/>
    </row>
    <row r="167" spans="1:152" ht="5.15" customHeight="1" x14ac:dyDescent="0.35">
      <c r="A167" s="115"/>
      <c r="B167" s="32"/>
      <c r="C167" s="46"/>
      <c r="D167" s="32"/>
      <c r="E167" s="32"/>
      <c r="F167" s="36"/>
      <c r="H167" s="29"/>
      <c r="I167" s="139"/>
      <c r="J167" s="139"/>
      <c r="K167" s="139"/>
      <c r="L167" s="139"/>
      <c r="M167" s="139"/>
      <c r="N167" s="139"/>
      <c r="O167" s="121"/>
      <c r="P167" s="140"/>
      <c r="Q167" s="141"/>
      <c r="R167" s="142"/>
      <c r="S167" s="139"/>
      <c r="T167" s="139"/>
      <c r="U167" s="139"/>
      <c r="V167" s="139"/>
      <c r="W167" s="139"/>
      <c r="X167" s="140"/>
      <c r="Y167" s="141"/>
      <c r="Z167" s="142"/>
      <c r="AA167" s="139"/>
      <c r="AB167" s="139"/>
      <c r="AC167" s="139"/>
      <c r="AD167" s="139"/>
      <c r="AE167" s="139"/>
      <c r="AF167" s="140"/>
      <c r="AG167" s="141"/>
      <c r="AH167" s="142"/>
      <c r="AI167" s="121"/>
      <c r="AJ167" s="139"/>
      <c r="AK167" s="121"/>
      <c r="AL167" s="139"/>
      <c r="AM167" s="121"/>
      <c r="AN167" s="140"/>
      <c r="AO167" s="141"/>
      <c r="AP167" s="142"/>
      <c r="AQ167" s="139"/>
      <c r="AR167" s="140"/>
      <c r="AS167" s="141"/>
      <c r="AT167" s="142"/>
      <c r="AU167" s="121"/>
      <c r="AV167" s="139"/>
      <c r="AW167" s="121"/>
      <c r="AX167" s="139"/>
      <c r="AY167" s="121"/>
      <c r="AZ167" s="139"/>
      <c r="BA167" s="121"/>
      <c r="BB167" s="36"/>
      <c r="BD167" s="29"/>
      <c r="BE167" s="143"/>
      <c r="BF167" s="143"/>
      <c r="BG167" s="143"/>
      <c r="BH167" s="143"/>
      <c r="BI167" s="143"/>
      <c r="BJ167" s="144"/>
      <c r="BK167" s="145"/>
      <c r="BL167" s="146"/>
      <c r="BM167" s="124"/>
      <c r="BN167" s="143"/>
      <c r="BO167" s="124"/>
      <c r="BP167" s="143"/>
      <c r="BQ167" s="124"/>
      <c r="BR167" s="36"/>
      <c r="BU167" s="92"/>
      <c r="BV167" s="92"/>
      <c r="BW167" s="93"/>
      <c r="BX167" s="93"/>
      <c r="BY167" s="93"/>
      <c r="BZ167" s="93"/>
      <c r="CA167" s="178"/>
      <c r="CB167" s="178"/>
      <c r="CC167" s="92"/>
      <c r="CG167" s="92"/>
      <c r="CH167" s="92"/>
      <c r="CI167" s="92"/>
      <c r="CJ167" s="92"/>
      <c r="CK167" s="92"/>
      <c r="CL167" s="92"/>
      <c r="CP167" s="32"/>
      <c r="CQ167" s="32"/>
      <c r="CR167" s="32"/>
      <c r="CS167" s="74"/>
      <c r="CT167" s="169"/>
      <c r="CU167" s="252"/>
      <c r="CV167" s="149"/>
      <c r="CW167" s="252"/>
      <c r="CX167" s="276"/>
      <c r="CY167" s="223">
        <f t="shared" si="66"/>
        <v>0</v>
      </c>
      <c r="CZ167" s="40"/>
      <c r="DA167" s="151"/>
      <c r="DB167" s="149"/>
      <c r="DC167" s="149"/>
      <c r="DD167" s="149"/>
      <c r="DE167" s="149"/>
      <c r="DF167" s="149"/>
      <c r="DG167" s="134"/>
      <c r="DH167" s="40"/>
      <c r="DI167" s="40"/>
      <c r="DJ167" s="40"/>
      <c r="DK167" s="40"/>
      <c r="DL167" s="40"/>
      <c r="DM167" s="74"/>
      <c r="DN167" s="152"/>
      <c r="DO167" s="152"/>
      <c r="DP167" s="152"/>
      <c r="DQ167" s="152"/>
      <c r="DR167" s="152"/>
      <c r="DS167" s="134"/>
      <c r="DT167" s="281" t="str">
        <f t="shared" si="65"/>
        <v/>
      </c>
      <c r="DU167" s="281" t="str">
        <f t="shared" si="78"/>
        <v/>
      </c>
      <c r="DW167" s="32"/>
      <c r="DX167" s="32"/>
      <c r="DZ167" s="29"/>
      <c r="EA167" s="139"/>
      <c r="EB167" s="139"/>
      <c r="EC167" s="139"/>
      <c r="ED167" s="139"/>
      <c r="EE167" s="139"/>
      <c r="EF167" s="36"/>
      <c r="EH167" s="29"/>
      <c r="EI167" s="143"/>
      <c r="EJ167" s="143"/>
      <c r="EK167" s="143"/>
      <c r="EL167" s="143"/>
      <c r="EM167" s="143"/>
      <c r="EN167" s="144"/>
      <c r="EO167" s="145"/>
      <c r="EP167" s="146"/>
      <c r="EQ167" s="163"/>
      <c r="ER167" s="144"/>
      <c r="ES167" s="145"/>
      <c r="ET167" s="146"/>
      <c r="EU167" s="253"/>
      <c r="EV167" s="36"/>
    </row>
    <row r="168" spans="1:152" s="92" customFormat="1" x14ac:dyDescent="0.35">
      <c r="A168" s="118"/>
      <c r="B168" s="46"/>
      <c r="C168" s="243" t="str">
        <f>IF(E168="","",C166+1)</f>
        <v/>
      </c>
      <c r="D168" s="46"/>
      <c r="E168" s="4"/>
      <c r="F168" s="119"/>
      <c r="H168" s="120"/>
      <c r="I168" s="15"/>
      <c r="J168" s="121"/>
      <c r="K168" s="15"/>
      <c r="L168" s="121"/>
      <c r="M168" s="15"/>
      <c r="N168" s="121"/>
      <c r="O168" s="209">
        <f t="shared" si="5"/>
        <v>0</v>
      </c>
      <c r="P168" s="122"/>
      <c r="Q168" s="40"/>
      <c r="R168" s="123"/>
      <c r="S168" s="15"/>
      <c r="T168" s="121"/>
      <c r="U168" s="15"/>
      <c r="V168" s="121"/>
      <c r="W168" s="15"/>
      <c r="X168" s="122"/>
      <c r="Y168" s="40"/>
      <c r="Z168" s="123"/>
      <c r="AA168" s="15"/>
      <c r="AB168" s="121"/>
      <c r="AC168" s="15"/>
      <c r="AD168" s="121"/>
      <c r="AE168" s="15"/>
      <c r="AF168" s="122"/>
      <c r="AG168" s="40"/>
      <c r="AH168" s="123"/>
      <c r="AI168" s="209">
        <f t="shared" si="6"/>
        <v>0</v>
      </c>
      <c r="AJ168" s="121"/>
      <c r="AK168" s="209">
        <f t="shared" si="7"/>
        <v>0</v>
      </c>
      <c r="AL168" s="121"/>
      <c r="AM168" s="209">
        <f>M168-W168+AE168</f>
        <v>0</v>
      </c>
      <c r="AN168" s="122"/>
      <c r="AO168" s="40"/>
      <c r="AP168" s="123"/>
      <c r="AQ168" s="15"/>
      <c r="AR168" s="122"/>
      <c r="AS168" s="40"/>
      <c r="AT168" s="123"/>
      <c r="AU168" s="209">
        <f t="shared" si="67"/>
        <v>0</v>
      </c>
      <c r="AV168" s="121"/>
      <c r="AW168" s="209">
        <f t="shared" si="75"/>
        <v>0</v>
      </c>
      <c r="AX168" s="121"/>
      <c r="AY168" s="209">
        <f t="shared" si="9"/>
        <v>0</v>
      </c>
      <c r="AZ168" s="121"/>
      <c r="BA168" s="209">
        <f>(SUM(AI168,AK168,AM168)-AQ168)</f>
        <v>0</v>
      </c>
      <c r="BB168" s="119"/>
      <c r="BD168" s="120"/>
      <c r="BE168" s="13">
        <v>0</v>
      </c>
      <c r="BF168" s="124"/>
      <c r="BG168" s="13">
        <v>0</v>
      </c>
      <c r="BH168" s="124"/>
      <c r="BI168" s="13">
        <v>0</v>
      </c>
      <c r="BJ168" s="125"/>
      <c r="BK168" s="126"/>
      <c r="BL168" s="127"/>
      <c r="BM168" s="210">
        <f>$BE168*$I168</f>
        <v>0</v>
      </c>
      <c r="BN168" s="124"/>
      <c r="BO168" s="210">
        <f>$BG168*$K168</f>
        <v>0</v>
      </c>
      <c r="BP168" s="124"/>
      <c r="BQ168" s="210">
        <f>$BI168*$M168</f>
        <v>0</v>
      </c>
      <c r="BR168" s="119"/>
      <c r="BU168" s="18"/>
      <c r="BV168" s="18"/>
      <c r="BW168" s="18"/>
      <c r="BX168" s="18"/>
      <c r="BY168" s="18"/>
      <c r="BZ168" s="18"/>
      <c r="CA168" s="18"/>
      <c r="CB168" s="18"/>
      <c r="CC168" s="18"/>
      <c r="CG168" s="18"/>
      <c r="CH168" s="18"/>
      <c r="CI168" s="18"/>
      <c r="CJ168" s="18"/>
      <c r="CK168" s="18"/>
      <c r="CL168" s="18"/>
      <c r="CP168" s="46"/>
      <c r="CQ168" s="46"/>
      <c r="CR168" s="46"/>
      <c r="CS168" s="130"/>
      <c r="CT168" s="209">
        <f t="shared" si="79"/>
        <v>0</v>
      </c>
      <c r="CU168" s="280">
        <f t="shared" si="79"/>
        <v>0</v>
      </c>
      <c r="CV168" s="209">
        <f t="shared" si="80"/>
        <v>0</v>
      </c>
      <c r="CW168" s="280">
        <f t="shared" si="80"/>
        <v>0</v>
      </c>
      <c r="CX168" s="209">
        <f t="shared" si="81"/>
        <v>0</v>
      </c>
      <c r="CY168" s="223">
        <f t="shared" si="66"/>
        <v>0</v>
      </c>
      <c r="CZ168" s="40"/>
      <c r="DA168" s="133"/>
      <c r="DB168" s="209">
        <f t="shared" si="68"/>
        <v>0</v>
      </c>
      <c r="DC168" s="131"/>
      <c r="DD168" s="209">
        <f t="shared" si="69"/>
        <v>0</v>
      </c>
      <c r="DE168" s="131"/>
      <c r="DF168" s="209">
        <f t="shared" si="70"/>
        <v>0</v>
      </c>
      <c r="DG168" s="134"/>
      <c r="DH168" s="216" t="str">
        <f t="shared" si="64"/>
        <v/>
      </c>
      <c r="DI168" s="216" t="e">
        <f t="shared" si="76"/>
        <v>#VALUE!</v>
      </c>
      <c r="DJ168" s="216">
        <f t="shared" si="77"/>
        <v>0</v>
      </c>
      <c r="DK168" s="40"/>
      <c r="DL168" s="40"/>
      <c r="DM168" s="130"/>
      <c r="DN168" s="217">
        <f t="shared" si="71"/>
        <v>0</v>
      </c>
      <c r="DO168" s="135"/>
      <c r="DP168" s="217">
        <f t="shared" si="72"/>
        <v>0</v>
      </c>
      <c r="DQ168" s="135"/>
      <c r="DR168" s="217">
        <f t="shared" si="73"/>
        <v>0</v>
      </c>
      <c r="DS168" s="134"/>
      <c r="DT168" s="281" t="str">
        <f t="shared" si="65"/>
        <v/>
      </c>
      <c r="DU168" s="281" t="str">
        <f t="shared" si="78"/>
        <v/>
      </c>
      <c r="DW168" s="46"/>
      <c r="DX168" s="46"/>
      <c r="DZ168" s="120"/>
      <c r="EA168" s="5"/>
      <c r="EB168" s="121"/>
      <c r="EC168" s="5"/>
      <c r="ED168" s="121"/>
      <c r="EE168" s="5"/>
      <c r="EF168" s="119"/>
      <c r="EH168" s="120"/>
      <c r="EI168" s="17">
        <v>0</v>
      </c>
      <c r="EJ168" s="137"/>
      <c r="EK168" s="17">
        <v>0</v>
      </c>
      <c r="EL168" s="137"/>
      <c r="EM168" s="17">
        <v>0</v>
      </c>
      <c r="EN168" s="125"/>
      <c r="EO168" s="126"/>
      <c r="EP168" s="127"/>
      <c r="EQ168" s="219">
        <f t="shared" si="74"/>
        <v>0</v>
      </c>
      <c r="ER168" s="125"/>
      <c r="ES168" s="126"/>
      <c r="ET168" s="127"/>
      <c r="EU168" s="220">
        <f>SUM($DN168:DR168)-SUM($BM168:$BQ168)+EQ168</f>
        <v>0</v>
      </c>
      <c r="EV168" s="119"/>
    </row>
    <row r="169" spans="1:152" ht="5.15" customHeight="1" x14ac:dyDescent="0.35">
      <c r="A169" s="115"/>
      <c r="B169" s="32"/>
      <c r="C169" s="46"/>
      <c r="D169" s="32"/>
      <c r="E169" s="32"/>
      <c r="F169" s="36"/>
      <c r="H169" s="29"/>
      <c r="I169" s="139"/>
      <c r="J169" s="139"/>
      <c r="K169" s="139"/>
      <c r="L169" s="139"/>
      <c r="M169" s="139"/>
      <c r="N169" s="139"/>
      <c r="O169" s="121"/>
      <c r="P169" s="140"/>
      <c r="Q169" s="141"/>
      <c r="R169" s="142"/>
      <c r="S169" s="139"/>
      <c r="T169" s="139"/>
      <c r="U169" s="139"/>
      <c r="V169" s="139"/>
      <c r="W169" s="139"/>
      <c r="X169" s="140"/>
      <c r="Y169" s="141"/>
      <c r="Z169" s="142"/>
      <c r="AA169" s="139"/>
      <c r="AB169" s="139"/>
      <c r="AC169" s="139"/>
      <c r="AD169" s="139"/>
      <c r="AE169" s="139"/>
      <c r="AF169" s="140"/>
      <c r="AG169" s="141"/>
      <c r="AH169" s="142"/>
      <c r="AI169" s="121"/>
      <c r="AJ169" s="139"/>
      <c r="AK169" s="121"/>
      <c r="AL169" s="139"/>
      <c r="AM169" s="121"/>
      <c r="AN169" s="140"/>
      <c r="AO169" s="141"/>
      <c r="AP169" s="142"/>
      <c r="AQ169" s="139"/>
      <c r="AR169" s="140"/>
      <c r="AS169" s="141"/>
      <c r="AT169" s="142"/>
      <c r="AU169" s="121"/>
      <c r="AV169" s="139"/>
      <c r="AW169" s="121"/>
      <c r="AX169" s="139"/>
      <c r="AY169" s="121"/>
      <c r="AZ169" s="139"/>
      <c r="BA169" s="121"/>
      <c r="BB169" s="36"/>
      <c r="BD169" s="29"/>
      <c r="BE169" s="143"/>
      <c r="BF169" s="143"/>
      <c r="BG169" s="143"/>
      <c r="BH169" s="143"/>
      <c r="BI169" s="143"/>
      <c r="BJ169" s="144"/>
      <c r="BK169" s="145"/>
      <c r="BL169" s="146"/>
      <c r="BM169" s="124"/>
      <c r="BN169" s="143"/>
      <c r="BO169" s="124"/>
      <c r="BP169" s="143"/>
      <c r="BQ169" s="124"/>
      <c r="BR169" s="36"/>
      <c r="BU169" s="92"/>
      <c r="BV169" s="92"/>
      <c r="BW169" s="92"/>
      <c r="BX169" s="92"/>
      <c r="BY169" s="92"/>
      <c r="BZ169" s="92"/>
      <c r="CA169" s="92"/>
      <c r="CB169" s="92"/>
      <c r="CC169" s="92"/>
      <c r="CG169" s="92"/>
      <c r="CH169" s="92"/>
      <c r="CI169" s="92"/>
      <c r="CJ169" s="92"/>
      <c r="CK169" s="92"/>
      <c r="CL169" s="92"/>
      <c r="CP169" s="32"/>
      <c r="CQ169" s="32"/>
      <c r="CR169" s="32"/>
      <c r="CS169" s="74"/>
      <c r="CT169" s="169"/>
      <c r="CU169" s="252"/>
      <c r="CV169" s="149"/>
      <c r="CW169" s="252"/>
      <c r="CX169" s="276"/>
      <c r="CY169" s="223">
        <f t="shared" si="66"/>
        <v>0</v>
      </c>
      <c r="CZ169" s="40"/>
      <c r="DA169" s="151"/>
      <c r="DB169" s="149"/>
      <c r="DC169" s="149"/>
      <c r="DD169" s="149"/>
      <c r="DE169" s="149"/>
      <c r="DF169" s="149"/>
      <c r="DG169" s="134"/>
      <c r="DH169" s="40"/>
      <c r="DI169" s="40"/>
      <c r="DJ169" s="40"/>
      <c r="DK169" s="40"/>
      <c r="DL169" s="40"/>
      <c r="DM169" s="74"/>
      <c r="DN169" s="152"/>
      <c r="DO169" s="152"/>
      <c r="DP169" s="152"/>
      <c r="DQ169" s="152"/>
      <c r="DR169" s="152"/>
      <c r="DS169" s="134"/>
      <c r="DT169" s="281" t="str">
        <f t="shared" si="65"/>
        <v/>
      </c>
      <c r="DU169" s="281" t="str">
        <f t="shared" si="78"/>
        <v/>
      </c>
      <c r="DW169" s="32"/>
      <c r="DX169" s="32"/>
      <c r="DZ169" s="29"/>
      <c r="EA169" s="139"/>
      <c r="EB169" s="139"/>
      <c r="EC169" s="139"/>
      <c r="ED169" s="139"/>
      <c r="EE169" s="139"/>
      <c r="EF169" s="36"/>
      <c r="EH169" s="29"/>
      <c r="EI169" s="143"/>
      <c r="EJ169" s="143"/>
      <c r="EK169" s="143"/>
      <c r="EL169" s="143"/>
      <c r="EM169" s="143"/>
      <c r="EN169" s="144"/>
      <c r="EO169" s="145"/>
      <c r="EP169" s="146"/>
      <c r="EQ169" s="163"/>
      <c r="ER169" s="144"/>
      <c r="ES169" s="145"/>
      <c r="ET169" s="146"/>
      <c r="EU169" s="253"/>
      <c r="EV169" s="36"/>
    </row>
    <row r="170" spans="1:152" s="92" customFormat="1" x14ac:dyDescent="0.35">
      <c r="A170" s="118"/>
      <c r="B170" s="46"/>
      <c r="C170" s="243" t="str">
        <f>IF(E170="","",C168+1)</f>
        <v/>
      </c>
      <c r="D170" s="46"/>
      <c r="E170" s="4"/>
      <c r="F170" s="119"/>
      <c r="H170" s="120"/>
      <c r="I170" s="15"/>
      <c r="J170" s="121"/>
      <c r="K170" s="15"/>
      <c r="L170" s="121"/>
      <c r="M170" s="15"/>
      <c r="N170" s="121"/>
      <c r="O170" s="209">
        <f t="shared" si="5"/>
        <v>0</v>
      </c>
      <c r="P170" s="122"/>
      <c r="Q170" s="40"/>
      <c r="R170" s="123"/>
      <c r="S170" s="15"/>
      <c r="T170" s="121"/>
      <c r="U170" s="15"/>
      <c r="V170" s="121"/>
      <c r="W170" s="15"/>
      <c r="X170" s="122"/>
      <c r="Y170" s="40"/>
      <c r="Z170" s="123"/>
      <c r="AA170" s="15"/>
      <c r="AB170" s="121"/>
      <c r="AC170" s="15"/>
      <c r="AD170" s="121"/>
      <c r="AE170" s="15"/>
      <c r="AF170" s="122"/>
      <c r="AG170" s="40"/>
      <c r="AH170" s="123"/>
      <c r="AI170" s="209">
        <f t="shared" si="6"/>
        <v>0</v>
      </c>
      <c r="AJ170" s="121"/>
      <c r="AK170" s="209">
        <f t="shared" si="7"/>
        <v>0</v>
      </c>
      <c r="AL170" s="121"/>
      <c r="AM170" s="209">
        <f>M170-W170+AE170</f>
        <v>0</v>
      </c>
      <c r="AN170" s="122"/>
      <c r="AO170" s="40"/>
      <c r="AP170" s="123"/>
      <c r="AQ170" s="15"/>
      <c r="AR170" s="122"/>
      <c r="AS170" s="40"/>
      <c r="AT170" s="123"/>
      <c r="AU170" s="209">
        <f t="shared" si="67"/>
        <v>0</v>
      </c>
      <c r="AV170" s="121"/>
      <c r="AW170" s="209">
        <f t="shared" si="75"/>
        <v>0</v>
      </c>
      <c r="AX170" s="121"/>
      <c r="AY170" s="209">
        <f t="shared" si="9"/>
        <v>0</v>
      </c>
      <c r="AZ170" s="121"/>
      <c r="BA170" s="209">
        <f>(SUM(AI170,AK170,AM170)-AQ170)</f>
        <v>0</v>
      </c>
      <c r="BB170" s="119"/>
      <c r="BD170" s="120"/>
      <c r="BE170" s="13">
        <v>0</v>
      </c>
      <c r="BF170" s="124"/>
      <c r="BG170" s="13">
        <v>0</v>
      </c>
      <c r="BH170" s="124"/>
      <c r="BI170" s="13">
        <v>0</v>
      </c>
      <c r="BJ170" s="125"/>
      <c r="BK170" s="126"/>
      <c r="BL170" s="127"/>
      <c r="BM170" s="210">
        <f>$BE170*$I170</f>
        <v>0</v>
      </c>
      <c r="BN170" s="124"/>
      <c r="BO170" s="210">
        <f>$BG170*$K170</f>
        <v>0</v>
      </c>
      <c r="BP170" s="124"/>
      <c r="BQ170" s="210">
        <f>$BI170*$M170</f>
        <v>0</v>
      </c>
      <c r="BR170" s="119"/>
      <c r="BU170" s="18"/>
      <c r="BV170" s="18"/>
      <c r="BW170" s="18"/>
      <c r="BX170" s="18"/>
      <c r="BY170" s="18"/>
      <c r="BZ170" s="18"/>
      <c r="CA170" s="18"/>
      <c r="CB170" s="18"/>
      <c r="CC170" s="18"/>
      <c r="CG170" s="18"/>
      <c r="CH170" s="18"/>
      <c r="CI170" s="18"/>
      <c r="CJ170" s="18"/>
      <c r="CK170" s="18"/>
      <c r="CL170" s="18"/>
      <c r="CP170" s="46"/>
      <c r="CQ170" s="46"/>
      <c r="CR170" s="46"/>
      <c r="CS170" s="130"/>
      <c r="CT170" s="209">
        <f t="shared" si="79"/>
        <v>0</v>
      </c>
      <c r="CU170" s="280">
        <f t="shared" si="79"/>
        <v>0</v>
      </c>
      <c r="CV170" s="209">
        <f t="shared" si="80"/>
        <v>0</v>
      </c>
      <c r="CW170" s="280">
        <f t="shared" si="80"/>
        <v>0</v>
      </c>
      <c r="CX170" s="209">
        <f t="shared" si="81"/>
        <v>0</v>
      </c>
      <c r="CY170" s="223">
        <f t="shared" si="66"/>
        <v>0</v>
      </c>
      <c r="CZ170" s="40"/>
      <c r="DA170" s="133"/>
      <c r="DB170" s="209">
        <f t="shared" si="68"/>
        <v>0</v>
      </c>
      <c r="DC170" s="131"/>
      <c r="DD170" s="209">
        <f t="shared" si="69"/>
        <v>0</v>
      </c>
      <c r="DE170" s="131"/>
      <c r="DF170" s="209">
        <f t="shared" si="70"/>
        <v>0</v>
      </c>
      <c r="DG170" s="134"/>
      <c r="DH170" s="216" t="str">
        <f t="shared" si="64"/>
        <v/>
      </c>
      <c r="DI170" s="216" t="e">
        <f t="shared" si="76"/>
        <v>#VALUE!</v>
      </c>
      <c r="DJ170" s="216">
        <f t="shared" si="77"/>
        <v>0</v>
      </c>
      <c r="DK170" s="40"/>
      <c r="DL170" s="40"/>
      <c r="DM170" s="130"/>
      <c r="DN170" s="217">
        <f t="shared" si="71"/>
        <v>0</v>
      </c>
      <c r="DO170" s="135"/>
      <c r="DP170" s="217">
        <f t="shared" si="72"/>
        <v>0</v>
      </c>
      <c r="DQ170" s="135"/>
      <c r="DR170" s="217">
        <f t="shared" si="73"/>
        <v>0</v>
      </c>
      <c r="DS170" s="134"/>
      <c r="DT170" s="281" t="str">
        <f t="shared" si="65"/>
        <v/>
      </c>
      <c r="DU170" s="281" t="str">
        <f t="shared" si="78"/>
        <v/>
      </c>
      <c r="DW170" s="46"/>
      <c r="DX170" s="46"/>
      <c r="DZ170" s="120"/>
      <c r="EA170" s="5"/>
      <c r="EB170" s="121"/>
      <c r="EC170" s="5"/>
      <c r="ED170" s="121"/>
      <c r="EE170" s="5"/>
      <c r="EF170" s="119"/>
      <c r="EH170" s="120"/>
      <c r="EI170" s="17">
        <v>0</v>
      </c>
      <c r="EJ170" s="137"/>
      <c r="EK170" s="17">
        <v>0</v>
      </c>
      <c r="EL170" s="137"/>
      <c r="EM170" s="17">
        <v>0</v>
      </c>
      <c r="EN170" s="125"/>
      <c r="EO170" s="126"/>
      <c r="EP170" s="127"/>
      <c r="EQ170" s="219">
        <f t="shared" si="74"/>
        <v>0</v>
      </c>
      <c r="ER170" s="125"/>
      <c r="ES170" s="126"/>
      <c r="ET170" s="127"/>
      <c r="EU170" s="220">
        <f>SUM($DN170:DR170)-SUM($BM170:$BQ170)+EQ170</f>
        <v>0</v>
      </c>
      <c r="EV170" s="119"/>
    </row>
    <row r="171" spans="1:152" ht="5.15" customHeight="1" x14ac:dyDescent="0.35">
      <c r="A171" s="115"/>
      <c r="B171" s="32"/>
      <c r="C171" s="46"/>
      <c r="D171" s="32"/>
      <c r="E171" s="32"/>
      <c r="F171" s="36"/>
      <c r="H171" s="29"/>
      <c r="I171" s="139"/>
      <c r="J171" s="139"/>
      <c r="K171" s="139"/>
      <c r="L171" s="139"/>
      <c r="M171" s="139"/>
      <c r="N171" s="139"/>
      <c r="O171" s="121"/>
      <c r="P171" s="140"/>
      <c r="Q171" s="141"/>
      <c r="R171" s="142"/>
      <c r="S171" s="139"/>
      <c r="T171" s="139"/>
      <c r="U171" s="139"/>
      <c r="V171" s="139"/>
      <c r="W171" s="139"/>
      <c r="X171" s="140"/>
      <c r="Y171" s="141"/>
      <c r="Z171" s="142"/>
      <c r="AA171" s="139"/>
      <c r="AB171" s="139"/>
      <c r="AC171" s="139"/>
      <c r="AD171" s="139"/>
      <c r="AE171" s="139"/>
      <c r="AF171" s="140"/>
      <c r="AG171" s="141"/>
      <c r="AH171" s="142"/>
      <c r="AI171" s="121"/>
      <c r="AJ171" s="139"/>
      <c r="AK171" s="121"/>
      <c r="AL171" s="139"/>
      <c r="AM171" s="121"/>
      <c r="AN171" s="140"/>
      <c r="AO171" s="141"/>
      <c r="AP171" s="142"/>
      <c r="AQ171" s="139"/>
      <c r="AR171" s="140"/>
      <c r="AS171" s="141"/>
      <c r="AT171" s="142"/>
      <c r="AU171" s="121"/>
      <c r="AV171" s="139"/>
      <c r="AW171" s="121"/>
      <c r="AX171" s="139"/>
      <c r="AY171" s="121"/>
      <c r="AZ171" s="139"/>
      <c r="BA171" s="121"/>
      <c r="BB171" s="36"/>
      <c r="BD171" s="29"/>
      <c r="BE171" s="143"/>
      <c r="BF171" s="143"/>
      <c r="BG171" s="143"/>
      <c r="BH171" s="143"/>
      <c r="BI171" s="143"/>
      <c r="BJ171" s="144"/>
      <c r="BK171" s="145"/>
      <c r="BL171" s="146"/>
      <c r="BM171" s="124"/>
      <c r="BN171" s="143"/>
      <c r="BO171" s="124"/>
      <c r="BP171" s="143"/>
      <c r="BQ171" s="124"/>
      <c r="BR171" s="36"/>
      <c r="BU171" s="92"/>
      <c r="BV171" s="92"/>
      <c r="BW171" s="92"/>
      <c r="BX171" s="92"/>
      <c r="BY171" s="92"/>
      <c r="BZ171" s="92"/>
      <c r="CA171" s="92"/>
      <c r="CB171" s="92"/>
      <c r="CC171" s="92"/>
      <c r="CG171" s="92"/>
      <c r="CH171" s="92"/>
      <c r="CI171" s="92"/>
      <c r="CJ171" s="92"/>
      <c r="CK171" s="92"/>
      <c r="CL171" s="92"/>
      <c r="CP171" s="32"/>
      <c r="CQ171" s="32"/>
      <c r="CR171" s="32"/>
      <c r="CS171" s="74"/>
      <c r="CT171" s="169"/>
      <c r="CU171" s="252"/>
      <c r="CV171" s="149"/>
      <c r="CW171" s="252"/>
      <c r="CX171" s="276"/>
      <c r="CY171" s="223">
        <f t="shared" si="66"/>
        <v>0</v>
      </c>
      <c r="CZ171" s="40"/>
      <c r="DA171" s="151"/>
      <c r="DB171" s="149"/>
      <c r="DC171" s="149"/>
      <c r="DD171" s="149"/>
      <c r="DE171" s="149"/>
      <c r="DF171" s="149"/>
      <c r="DG171" s="134"/>
      <c r="DH171" s="40"/>
      <c r="DI171" s="40"/>
      <c r="DJ171" s="40"/>
      <c r="DK171" s="40"/>
      <c r="DL171" s="40"/>
      <c r="DM171" s="74"/>
      <c r="DN171" s="152"/>
      <c r="DO171" s="152"/>
      <c r="DP171" s="152"/>
      <c r="DQ171" s="152"/>
      <c r="DR171" s="152"/>
      <c r="DS171" s="134"/>
      <c r="DT171" s="281" t="str">
        <f t="shared" si="65"/>
        <v/>
      </c>
      <c r="DU171" s="281" t="str">
        <f t="shared" si="78"/>
        <v/>
      </c>
      <c r="DW171" s="32"/>
      <c r="DX171" s="32"/>
      <c r="DZ171" s="29"/>
      <c r="EA171" s="139"/>
      <c r="EB171" s="139"/>
      <c r="EC171" s="139"/>
      <c r="ED171" s="139"/>
      <c r="EE171" s="139"/>
      <c r="EF171" s="36"/>
      <c r="EH171" s="29"/>
      <c r="EI171" s="143"/>
      <c r="EJ171" s="143"/>
      <c r="EK171" s="143"/>
      <c r="EL171" s="143"/>
      <c r="EM171" s="143"/>
      <c r="EN171" s="144"/>
      <c r="EO171" s="145"/>
      <c r="EP171" s="146"/>
      <c r="EQ171" s="163"/>
      <c r="ER171" s="144"/>
      <c r="ES171" s="145"/>
      <c r="ET171" s="146"/>
      <c r="EU171" s="253"/>
      <c r="EV171" s="36"/>
    </row>
    <row r="172" spans="1:152" s="92" customFormat="1" x14ac:dyDescent="0.35">
      <c r="A172" s="118"/>
      <c r="B172" s="46"/>
      <c r="C172" s="243" t="str">
        <f>IF(E172="","",C170+1)</f>
        <v/>
      </c>
      <c r="D172" s="46"/>
      <c r="E172" s="4"/>
      <c r="F172" s="119"/>
      <c r="H172" s="120"/>
      <c r="I172" s="15"/>
      <c r="J172" s="121"/>
      <c r="K172" s="15"/>
      <c r="L172" s="121"/>
      <c r="M172" s="15"/>
      <c r="N172" s="121"/>
      <c r="O172" s="209">
        <f t="shared" si="5"/>
        <v>0</v>
      </c>
      <c r="P172" s="122"/>
      <c r="Q172" s="40"/>
      <c r="R172" s="123"/>
      <c r="S172" s="15"/>
      <c r="T172" s="121"/>
      <c r="U172" s="15"/>
      <c r="V172" s="121"/>
      <c r="W172" s="15"/>
      <c r="X172" s="122"/>
      <c r="Y172" s="40"/>
      <c r="Z172" s="123"/>
      <c r="AA172" s="15"/>
      <c r="AB172" s="121"/>
      <c r="AC172" s="15"/>
      <c r="AD172" s="121"/>
      <c r="AE172" s="15"/>
      <c r="AF172" s="122"/>
      <c r="AG172" s="40"/>
      <c r="AH172" s="123"/>
      <c r="AI172" s="209">
        <f t="shared" si="6"/>
        <v>0</v>
      </c>
      <c r="AJ172" s="121"/>
      <c r="AK172" s="209">
        <f t="shared" si="7"/>
        <v>0</v>
      </c>
      <c r="AL172" s="121"/>
      <c r="AM172" s="209">
        <f>M172-W172+AE172</f>
        <v>0</v>
      </c>
      <c r="AN172" s="122"/>
      <c r="AO172" s="40"/>
      <c r="AP172" s="123"/>
      <c r="AQ172" s="15"/>
      <c r="AR172" s="122"/>
      <c r="AS172" s="40"/>
      <c r="AT172" s="123"/>
      <c r="AU172" s="209">
        <f t="shared" si="67"/>
        <v>0</v>
      </c>
      <c r="AV172" s="121"/>
      <c r="AW172" s="209">
        <f t="shared" si="75"/>
        <v>0</v>
      </c>
      <c r="AX172" s="121"/>
      <c r="AY172" s="209">
        <f t="shared" si="9"/>
        <v>0</v>
      </c>
      <c r="AZ172" s="121"/>
      <c r="BA172" s="209">
        <f>(SUM(AI172,AK172,AM172)-AQ172)</f>
        <v>0</v>
      </c>
      <c r="BB172" s="119"/>
      <c r="BD172" s="120"/>
      <c r="BE172" s="13">
        <v>0</v>
      </c>
      <c r="BF172" s="124"/>
      <c r="BG172" s="13">
        <v>0</v>
      </c>
      <c r="BH172" s="124"/>
      <c r="BI172" s="13">
        <v>0</v>
      </c>
      <c r="BJ172" s="125"/>
      <c r="BK172" s="126"/>
      <c r="BL172" s="127"/>
      <c r="BM172" s="210">
        <f>$BE172*$I172</f>
        <v>0</v>
      </c>
      <c r="BN172" s="124"/>
      <c r="BO172" s="210">
        <f>$BG172*$K172</f>
        <v>0</v>
      </c>
      <c r="BP172" s="124"/>
      <c r="BQ172" s="210">
        <f>$BI172*$M172</f>
        <v>0</v>
      </c>
      <c r="BR172" s="119"/>
      <c r="BU172" s="18"/>
      <c r="BV172" s="18"/>
      <c r="BW172" s="18"/>
      <c r="BX172" s="18"/>
      <c r="BY172" s="18"/>
      <c r="BZ172" s="18"/>
      <c r="CA172" s="18"/>
      <c r="CB172" s="18"/>
      <c r="CC172" s="18"/>
      <c r="CG172" s="18"/>
      <c r="CH172" s="18"/>
      <c r="CI172" s="18"/>
      <c r="CJ172" s="18"/>
      <c r="CK172" s="18"/>
      <c r="CL172" s="18"/>
      <c r="CP172" s="46"/>
      <c r="CQ172" s="46"/>
      <c r="CR172" s="46"/>
      <c r="CS172" s="130"/>
      <c r="CT172" s="209">
        <f t="shared" si="79"/>
        <v>0</v>
      </c>
      <c r="CU172" s="280">
        <f t="shared" si="79"/>
        <v>0</v>
      </c>
      <c r="CV172" s="209">
        <f t="shared" si="80"/>
        <v>0</v>
      </c>
      <c r="CW172" s="280">
        <f t="shared" si="80"/>
        <v>0</v>
      </c>
      <c r="CX172" s="209">
        <f t="shared" si="81"/>
        <v>0</v>
      </c>
      <c r="CY172" s="223">
        <f t="shared" si="66"/>
        <v>0</v>
      </c>
      <c r="CZ172" s="40"/>
      <c r="DA172" s="133"/>
      <c r="DB172" s="209">
        <f t="shared" si="68"/>
        <v>0</v>
      </c>
      <c r="DC172" s="131"/>
      <c r="DD172" s="209">
        <f t="shared" si="69"/>
        <v>0</v>
      </c>
      <c r="DE172" s="131"/>
      <c r="DF172" s="209">
        <f t="shared" si="70"/>
        <v>0</v>
      </c>
      <c r="DG172" s="134"/>
      <c r="DH172" s="216" t="str">
        <f t="shared" si="64"/>
        <v/>
      </c>
      <c r="DI172" s="216" t="e">
        <f t="shared" si="76"/>
        <v>#VALUE!</v>
      </c>
      <c r="DJ172" s="216">
        <f t="shared" si="77"/>
        <v>0</v>
      </c>
      <c r="DK172" s="40"/>
      <c r="DL172" s="40"/>
      <c r="DM172" s="130"/>
      <c r="DN172" s="217">
        <f t="shared" si="71"/>
        <v>0</v>
      </c>
      <c r="DO172" s="135"/>
      <c r="DP172" s="217">
        <f t="shared" si="72"/>
        <v>0</v>
      </c>
      <c r="DQ172" s="135"/>
      <c r="DR172" s="217">
        <f t="shared" si="73"/>
        <v>0</v>
      </c>
      <c r="DS172" s="134"/>
      <c r="DT172" s="281" t="str">
        <f t="shared" si="65"/>
        <v/>
      </c>
      <c r="DU172" s="281" t="str">
        <f t="shared" si="78"/>
        <v/>
      </c>
      <c r="DW172" s="46"/>
      <c r="DX172" s="46"/>
      <c r="DZ172" s="120"/>
      <c r="EA172" s="5"/>
      <c r="EB172" s="121"/>
      <c r="EC172" s="5"/>
      <c r="ED172" s="121"/>
      <c r="EE172" s="5"/>
      <c r="EF172" s="119"/>
      <c r="EH172" s="120"/>
      <c r="EI172" s="17">
        <v>0</v>
      </c>
      <c r="EJ172" s="137"/>
      <c r="EK172" s="17">
        <v>0</v>
      </c>
      <c r="EL172" s="137"/>
      <c r="EM172" s="17">
        <v>0</v>
      </c>
      <c r="EN172" s="125"/>
      <c r="EO172" s="126"/>
      <c r="EP172" s="127"/>
      <c r="EQ172" s="219">
        <f t="shared" si="74"/>
        <v>0</v>
      </c>
      <c r="ER172" s="125"/>
      <c r="ES172" s="126"/>
      <c r="ET172" s="127"/>
      <c r="EU172" s="220">
        <f>SUM($DN172:DR172)-SUM($BM172:$BQ172)+EQ172</f>
        <v>0</v>
      </c>
      <c r="EV172" s="119"/>
    </row>
    <row r="173" spans="1:152" ht="5.15" customHeight="1" x14ac:dyDescent="0.35">
      <c r="A173" s="115"/>
      <c r="B173" s="32"/>
      <c r="C173" s="46"/>
      <c r="D173" s="32"/>
      <c r="E173" s="32"/>
      <c r="F173" s="36"/>
      <c r="H173" s="29"/>
      <c r="I173" s="139"/>
      <c r="J173" s="139"/>
      <c r="K173" s="139"/>
      <c r="L173" s="139"/>
      <c r="M173" s="139"/>
      <c r="N173" s="139"/>
      <c r="O173" s="121"/>
      <c r="P173" s="140"/>
      <c r="Q173" s="141"/>
      <c r="R173" s="142"/>
      <c r="S173" s="139"/>
      <c r="T173" s="139"/>
      <c r="U173" s="139"/>
      <c r="V173" s="139"/>
      <c r="W173" s="139"/>
      <c r="X173" s="140"/>
      <c r="Y173" s="141"/>
      <c r="Z173" s="142"/>
      <c r="AA173" s="139"/>
      <c r="AB173" s="139"/>
      <c r="AC173" s="139"/>
      <c r="AD173" s="139"/>
      <c r="AE173" s="139"/>
      <c r="AF173" s="140"/>
      <c r="AG173" s="141"/>
      <c r="AH173" s="142"/>
      <c r="AI173" s="121"/>
      <c r="AJ173" s="139"/>
      <c r="AK173" s="121"/>
      <c r="AL173" s="139"/>
      <c r="AM173" s="121"/>
      <c r="AN173" s="140"/>
      <c r="AO173" s="141"/>
      <c r="AP173" s="142"/>
      <c r="AQ173" s="139"/>
      <c r="AR173" s="140"/>
      <c r="AS173" s="141"/>
      <c r="AT173" s="142"/>
      <c r="AU173" s="121"/>
      <c r="AV173" s="139"/>
      <c r="AW173" s="121"/>
      <c r="AX173" s="139"/>
      <c r="AY173" s="121"/>
      <c r="AZ173" s="139"/>
      <c r="BA173" s="121"/>
      <c r="BB173" s="36"/>
      <c r="BD173" s="29"/>
      <c r="BE173" s="143"/>
      <c r="BF173" s="143"/>
      <c r="BG173" s="143"/>
      <c r="BH173" s="143"/>
      <c r="BI173" s="143"/>
      <c r="BJ173" s="144"/>
      <c r="BK173" s="145"/>
      <c r="BL173" s="146"/>
      <c r="BM173" s="124"/>
      <c r="BN173" s="143"/>
      <c r="BO173" s="124"/>
      <c r="BP173" s="143"/>
      <c r="BQ173" s="124"/>
      <c r="BR173" s="36"/>
      <c r="BU173" s="92"/>
      <c r="BV173" s="92"/>
      <c r="BW173" s="92"/>
      <c r="BX173" s="92"/>
      <c r="BY173" s="92"/>
      <c r="BZ173" s="92"/>
      <c r="CA173" s="92"/>
      <c r="CB173" s="92"/>
      <c r="CC173" s="92"/>
      <c r="CG173" s="92"/>
      <c r="CH173" s="92"/>
      <c r="CI173" s="92"/>
      <c r="CJ173" s="92"/>
      <c r="CK173" s="92"/>
      <c r="CL173" s="92"/>
      <c r="CP173" s="32"/>
      <c r="CQ173" s="32"/>
      <c r="CR173" s="32"/>
      <c r="CS173" s="74"/>
      <c r="CT173" s="169"/>
      <c r="CU173" s="252"/>
      <c r="CV173" s="149"/>
      <c r="CW173" s="252"/>
      <c r="CX173" s="276"/>
      <c r="CY173" s="223">
        <f t="shared" si="66"/>
        <v>0</v>
      </c>
      <c r="CZ173" s="40"/>
      <c r="DA173" s="151"/>
      <c r="DB173" s="149"/>
      <c r="DC173" s="149"/>
      <c r="DD173" s="149"/>
      <c r="DE173" s="149"/>
      <c r="DF173" s="149"/>
      <c r="DG173" s="134"/>
      <c r="DH173" s="40"/>
      <c r="DI173" s="40"/>
      <c r="DJ173" s="40"/>
      <c r="DK173" s="40"/>
      <c r="DL173" s="40"/>
      <c r="DM173" s="74"/>
      <c r="DN173" s="152"/>
      <c r="DO173" s="152"/>
      <c r="DP173" s="152"/>
      <c r="DQ173" s="152"/>
      <c r="DR173" s="152"/>
      <c r="DS173" s="134"/>
      <c r="DT173" s="281" t="str">
        <f t="shared" si="65"/>
        <v/>
      </c>
      <c r="DU173" s="281" t="str">
        <f t="shared" si="78"/>
        <v/>
      </c>
      <c r="DW173" s="32"/>
      <c r="DX173" s="32"/>
      <c r="DZ173" s="29"/>
      <c r="EA173" s="139"/>
      <c r="EB173" s="139"/>
      <c r="EC173" s="139"/>
      <c r="ED173" s="139"/>
      <c r="EE173" s="139"/>
      <c r="EF173" s="36"/>
      <c r="EH173" s="29"/>
      <c r="EI173" s="143"/>
      <c r="EJ173" s="143"/>
      <c r="EK173" s="143"/>
      <c r="EL173" s="143"/>
      <c r="EM173" s="143"/>
      <c r="EN173" s="144"/>
      <c r="EO173" s="145"/>
      <c r="EP173" s="146"/>
      <c r="EQ173" s="163"/>
      <c r="ER173" s="144"/>
      <c r="ES173" s="145"/>
      <c r="ET173" s="146"/>
      <c r="EU173" s="253"/>
      <c r="EV173" s="36"/>
    </row>
    <row r="174" spans="1:152" s="92" customFormat="1" x14ac:dyDescent="0.35">
      <c r="A174" s="118"/>
      <c r="B174" s="46"/>
      <c r="C174" s="243" t="str">
        <f>IF(E174="","",C172+1)</f>
        <v/>
      </c>
      <c r="D174" s="46"/>
      <c r="E174" s="4"/>
      <c r="F174" s="119"/>
      <c r="H174" s="120"/>
      <c r="I174" s="15"/>
      <c r="J174" s="121"/>
      <c r="K174" s="15"/>
      <c r="L174" s="121"/>
      <c r="M174" s="15"/>
      <c r="N174" s="121"/>
      <c r="O174" s="209">
        <f t="shared" si="5"/>
        <v>0</v>
      </c>
      <c r="P174" s="122"/>
      <c r="Q174" s="40"/>
      <c r="R174" s="123"/>
      <c r="S174" s="15"/>
      <c r="T174" s="121"/>
      <c r="U174" s="15"/>
      <c r="V174" s="121"/>
      <c r="W174" s="15"/>
      <c r="X174" s="122"/>
      <c r="Y174" s="40"/>
      <c r="Z174" s="123"/>
      <c r="AA174" s="15"/>
      <c r="AB174" s="121"/>
      <c r="AC174" s="15"/>
      <c r="AD174" s="121"/>
      <c r="AE174" s="15"/>
      <c r="AF174" s="122"/>
      <c r="AG174" s="40"/>
      <c r="AH174" s="123"/>
      <c r="AI174" s="209">
        <f t="shared" si="6"/>
        <v>0</v>
      </c>
      <c r="AJ174" s="121"/>
      <c r="AK174" s="209">
        <f t="shared" si="7"/>
        <v>0</v>
      </c>
      <c r="AL174" s="121"/>
      <c r="AM174" s="209">
        <f>M174-W174+AE174</f>
        <v>0</v>
      </c>
      <c r="AN174" s="122"/>
      <c r="AO174" s="40"/>
      <c r="AP174" s="123"/>
      <c r="AQ174" s="15"/>
      <c r="AR174" s="122"/>
      <c r="AS174" s="40"/>
      <c r="AT174" s="123"/>
      <c r="AU174" s="209">
        <f t="shared" si="67"/>
        <v>0</v>
      </c>
      <c r="AV174" s="121"/>
      <c r="AW174" s="209">
        <f t="shared" si="75"/>
        <v>0</v>
      </c>
      <c r="AX174" s="121"/>
      <c r="AY174" s="209">
        <f t="shared" si="9"/>
        <v>0</v>
      </c>
      <c r="AZ174" s="121"/>
      <c r="BA174" s="209">
        <f>(SUM(AI174,AK174,AM174)-AQ174)</f>
        <v>0</v>
      </c>
      <c r="BB174" s="119"/>
      <c r="BD174" s="120"/>
      <c r="BE174" s="13">
        <v>0</v>
      </c>
      <c r="BF174" s="124"/>
      <c r="BG174" s="13">
        <v>0</v>
      </c>
      <c r="BH174" s="124"/>
      <c r="BI174" s="13">
        <v>0</v>
      </c>
      <c r="BJ174" s="125"/>
      <c r="BK174" s="126"/>
      <c r="BL174" s="127"/>
      <c r="BM174" s="210">
        <f>$BE174*$I174</f>
        <v>0</v>
      </c>
      <c r="BN174" s="124"/>
      <c r="BO174" s="210">
        <f>$BG174*$K174</f>
        <v>0</v>
      </c>
      <c r="BP174" s="124"/>
      <c r="BQ174" s="210">
        <f>$BI174*$M174</f>
        <v>0</v>
      </c>
      <c r="BR174" s="119"/>
      <c r="BU174" s="18"/>
      <c r="BV174" s="18"/>
      <c r="BW174" s="18"/>
      <c r="BX174" s="18"/>
      <c r="BY174" s="18"/>
      <c r="BZ174" s="18"/>
      <c r="CA174" s="18"/>
      <c r="CB174" s="18"/>
      <c r="CC174" s="18"/>
      <c r="CG174" s="18"/>
      <c r="CH174" s="18"/>
      <c r="CI174" s="18"/>
      <c r="CJ174" s="18"/>
      <c r="CK174" s="18"/>
      <c r="CL174" s="18"/>
      <c r="CP174" s="46"/>
      <c r="CQ174" s="46"/>
      <c r="CR174" s="46"/>
      <c r="CS174" s="130"/>
      <c r="CT174" s="209">
        <f t="shared" si="79"/>
        <v>0</v>
      </c>
      <c r="CU174" s="280">
        <f t="shared" si="79"/>
        <v>0</v>
      </c>
      <c r="CV174" s="209">
        <f t="shared" si="80"/>
        <v>0</v>
      </c>
      <c r="CW174" s="280">
        <f t="shared" si="80"/>
        <v>0</v>
      </c>
      <c r="CX174" s="209">
        <f t="shared" si="81"/>
        <v>0</v>
      </c>
      <c r="CY174" s="223">
        <f t="shared" si="66"/>
        <v>0</v>
      </c>
      <c r="CZ174" s="40"/>
      <c r="DA174" s="133"/>
      <c r="DB174" s="209">
        <f t="shared" si="68"/>
        <v>0</v>
      </c>
      <c r="DC174" s="131"/>
      <c r="DD174" s="209">
        <f t="shared" si="69"/>
        <v>0</v>
      </c>
      <c r="DE174" s="131"/>
      <c r="DF174" s="209">
        <f t="shared" si="70"/>
        <v>0</v>
      </c>
      <c r="DG174" s="134"/>
      <c r="DH174" s="216" t="str">
        <f t="shared" si="64"/>
        <v/>
      </c>
      <c r="DI174" s="216" t="e">
        <f t="shared" si="76"/>
        <v>#VALUE!</v>
      </c>
      <c r="DJ174" s="216">
        <f t="shared" si="77"/>
        <v>0</v>
      </c>
      <c r="DK174" s="40"/>
      <c r="DL174" s="40"/>
      <c r="DM174" s="130"/>
      <c r="DN174" s="217">
        <f t="shared" si="71"/>
        <v>0</v>
      </c>
      <c r="DO174" s="135"/>
      <c r="DP174" s="217">
        <f t="shared" si="72"/>
        <v>0</v>
      </c>
      <c r="DQ174" s="135"/>
      <c r="DR174" s="217">
        <f t="shared" si="73"/>
        <v>0</v>
      </c>
      <c r="DS174" s="134"/>
      <c r="DT174" s="281" t="str">
        <f t="shared" si="65"/>
        <v/>
      </c>
      <c r="DU174" s="281" t="str">
        <f t="shared" si="78"/>
        <v/>
      </c>
      <c r="DW174" s="46"/>
      <c r="DX174" s="46"/>
      <c r="DZ174" s="120"/>
      <c r="EA174" s="5"/>
      <c r="EB174" s="121"/>
      <c r="EC174" s="5"/>
      <c r="ED174" s="121"/>
      <c r="EE174" s="5"/>
      <c r="EF174" s="119"/>
      <c r="EH174" s="120"/>
      <c r="EI174" s="17">
        <v>0</v>
      </c>
      <c r="EJ174" s="137"/>
      <c r="EK174" s="17">
        <v>0</v>
      </c>
      <c r="EL174" s="137"/>
      <c r="EM174" s="17">
        <v>0</v>
      </c>
      <c r="EN174" s="125"/>
      <c r="EO174" s="126"/>
      <c r="EP174" s="127"/>
      <c r="EQ174" s="219">
        <f t="shared" si="74"/>
        <v>0</v>
      </c>
      <c r="ER174" s="125"/>
      <c r="ES174" s="126"/>
      <c r="ET174" s="127"/>
      <c r="EU174" s="220">
        <f>SUM($DN174:DR174)-SUM($BM174:$BQ174)+EQ174</f>
        <v>0</v>
      </c>
      <c r="EV174" s="119"/>
    </row>
    <row r="175" spans="1:152" ht="5.15" customHeight="1" x14ac:dyDescent="0.35">
      <c r="A175" s="115"/>
      <c r="B175" s="32"/>
      <c r="C175" s="46"/>
      <c r="D175" s="32"/>
      <c r="E175" s="32"/>
      <c r="F175" s="36"/>
      <c r="H175" s="29"/>
      <c r="I175" s="139"/>
      <c r="J175" s="139"/>
      <c r="K175" s="139"/>
      <c r="L175" s="139"/>
      <c r="M175" s="139"/>
      <c r="N175" s="139"/>
      <c r="O175" s="121"/>
      <c r="P175" s="140"/>
      <c r="Q175" s="141"/>
      <c r="R175" s="142"/>
      <c r="S175" s="139"/>
      <c r="T175" s="139"/>
      <c r="U175" s="139"/>
      <c r="V175" s="139"/>
      <c r="W175" s="139"/>
      <c r="X175" s="140"/>
      <c r="Y175" s="141"/>
      <c r="Z175" s="142"/>
      <c r="AA175" s="139"/>
      <c r="AB175" s="139"/>
      <c r="AC175" s="139"/>
      <c r="AD175" s="139"/>
      <c r="AE175" s="139"/>
      <c r="AF175" s="140"/>
      <c r="AG175" s="141"/>
      <c r="AH175" s="142"/>
      <c r="AI175" s="121"/>
      <c r="AJ175" s="139"/>
      <c r="AK175" s="121"/>
      <c r="AL175" s="139"/>
      <c r="AM175" s="121"/>
      <c r="AN175" s="140"/>
      <c r="AO175" s="141"/>
      <c r="AP175" s="142"/>
      <c r="AQ175" s="139"/>
      <c r="AR175" s="140"/>
      <c r="AS175" s="141"/>
      <c r="AT175" s="142"/>
      <c r="AU175" s="224">
        <f t="shared" si="67"/>
        <v>0</v>
      </c>
      <c r="AV175" s="139"/>
      <c r="AW175" s="224">
        <f t="shared" si="75"/>
        <v>0</v>
      </c>
      <c r="AX175" s="139"/>
      <c r="AY175" s="121"/>
      <c r="AZ175" s="139"/>
      <c r="BA175" s="121"/>
      <c r="BB175" s="36"/>
      <c r="BD175" s="29"/>
      <c r="BE175" s="143"/>
      <c r="BF175" s="143"/>
      <c r="BG175" s="143"/>
      <c r="BH175" s="143"/>
      <c r="BI175" s="143"/>
      <c r="BJ175" s="144"/>
      <c r="BK175" s="145"/>
      <c r="BL175" s="146"/>
      <c r="BM175" s="124"/>
      <c r="BN175" s="143"/>
      <c r="BO175" s="124"/>
      <c r="BP175" s="143"/>
      <c r="BQ175" s="124"/>
      <c r="BR175" s="36"/>
      <c r="BU175" s="92"/>
      <c r="BV175" s="92"/>
      <c r="BW175" s="92"/>
      <c r="BX175" s="92"/>
      <c r="BY175" s="92"/>
      <c r="BZ175" s="92"/>
      <c r="CA175" s="92"/>
      <c r="CB175" s="92"/>
      <c r="CC175" s="92"/>
      <c r="CG175" s="92"/>
      <c r="CH175" s="92"/>
      <c r="CI175" s="92"/>
      <c r="CJ175" s="92"/>
      <c r="CK175" s="92"/>
      <c r="CL175" s="92"/>
      <c r="CP175" s="32"/>
      <c r="CQ175" s="32"/>
      <c r="CR175" s="32"/>
      <c r="CS175" s="74"/>
      <c r="CT175" s="169"/>
      <c r="CU175" s="252"/>
      <c r="CV175" s="149"/>
      <c r="CW175" s="252"/>
      <c r="CX175" s="276"/>
      <c r="CY175" s="223">
        <f t="shared" si="66"/>
        <v>0</v>
      </c>
      <c r="CZ175" s="40"/>
      <c r="DA175" s="151"/>
      <c r="DB175" s="149"/>
      <c r="DC175" s="149"/>
      <c r="DD175" s="149"/>
      <c r="DE175" s="149"/>
      <c r="DF175" s="149"/>
      <c r="DG175" s="134"/>
      <c r="DH175" s="40"/>
      <c r="DI175" s="40"/>
      <c r="DJ175" s="40"/>
      <c r="DK175" s="40"/>
      <c r="DL175" s="40"/>
      <c r="DM175" s="74"/>
      <c r="DN175" s="152"/>
      <c r="DO175" s="152"/>
      <c r="DP175" s="152"/>
      <c r="DQ175" s="152"/>
      <c r="DR175" s="152"/>
      <c r="DS175" s="134"/>
      <c r="DT175" s="281" t="str">
        <f t="shared" si="65"/>
        <v/>
      </c>
      <c r="DU175" s="281" t="str">
        <f t="shared" si="78"/>
        <v/>
      </c>
      <c r="DW175" s="32"/>
      <c r="DX175" s="32"/>
      <c r="DZ175" s="29"/>
      <c r="EA175" s="139"/>
      <c r="EB175" s="139"/>
      <c r="EC175" s="139"/>
      <c r="ED175" s="139"/>
      <c r="EE175" s="139"/>
      <c r="EF175" s="36"/>
      <c r="EH175" s="29"/>
      <c r="EI175" s="143"/>
      <c r="EJ175" s="143"/>
      <c r="EK175" s="143"/>
      <c r="EL175" s="143"/>
      <c r="EM175" s="143"/>
      <c r="EN175" s="144"/>
      <c r="EO175" s="145"/>
      <c r="EP175" s="146"/>
      <c r="EQ175" s="163"/>
      <c r="ER175" s="144"/>
      <c r="ES175" s="145"/>
      <c r="ET175" s="146"/>
      <c r="EU175" s="253"/>
      <c r="EV175" s="36"/>
    </row>
    <row r="176" spans="1:152" s="92" customFormat="1" x14ac:dyDescent="0.35">
      <c r="A176" s="118"/>
      <c r="B176" s="46"/>
      <c r="C176" s="243" t="str">
        <f>IF(E176="","",C174+1)</f>
        <v/>
      </c>
      <c r="D176" s="46"/>
      <c r="E176" s="4"/>
      <c r="F176" s="119"/>
      <c r="H176" s="120"/>
      <c r="I176" s="15"/>
      <c r="J176" s="121"/>
      <c r="K176" s="15"/>
      <c r="L176" s="121"/>
      <c r="M176" s="15"/>
      <c r="N176" s="121"/>
      <c r="O176" s="209">
        <f t="shared" si="5"/>
        <v>0</v>
      </c>
      <c r="P176" s="122"/>
      <c r="Q176" s="40"/>
      <c r="R176" s="123"/>
      <c r="S176" s="15"/>
      <c r="T176" s="121"/>
      <c r="U176" s="15"/>
      <c r="V176" s="121"/>
      <c r="W176" s="15"/>
      <c r="X176" s="122"/>
      <c r="Y176" s="40"/>
      <c r="Z176" s="123"/>
      <c r="AA176" s="15"/>
      <c r="AB176" s="121"/>
      <c r="AC176" s="15"/>
      <c r="AD176" s="121"/>
      <c r="AE176" s="15"/>
      <c r="AF176" s="122"/>
      <c r="AG176" s="40"/>
      <c r="AH176" s="123"/>
      <c r="AI176" s="209">
        <f t="shared" si="6"/>
        <v>0</v>
      </c>
      <c r="AJ176" s="121"/>
      <c r="AK176" s="209">
        <f t="shared" si="7"/>
        <v>0</v>
      </c>
      <c r="AL176" s="121"/>
      <c r="AM176" s="209">
        <f>M176-W176+AE176</f>
        <v>0</v>
      </c>
      <c r="AN176" s="122"/>
      <c r="AO176" s="40"/>
      <c r="AP176" s="123"/>
      <c r="AQ176" s="15"/>
      <c r="AR176" s="122"/>
      <c r="AS176" s="40"/>
      <c r="AT176" s="123"/>
      <c r="AU176" s="209">
        <f t="shared" si="67"/>
        <v>0</v>
      </c>
      <c r="AV176" s="121"/>
      <c r="AW176" s="209">
        <f t="shared" si="75"/>
        <v>0</v>
      </c>
      <c r="AX176" s="121"/>
      <c r="AY176" s="209">
        <f t="shared" si="9"/>
        <v>0</v>
      </c>
      <c r="AZ176" s="121"/>
      <c r="BA176" s="209">
        <f>(SUM(AI176,AK176,AM176)-AQ176)</f>
        <v>0</v>
      </c>
      <c r="BB176" s="119"/>
      <c r="BD176" s="120"/>
      <c r="BE176" s="13">
        <v>0</v>
      </c>
      <c r="BF176" s="124"/>
      <c r="BG176" s="13">
        <v>0</v>
      </c>
      <c r="BH176" s="124"/>
      <c r="BI176" s="13">
        <v>0</v>
      </c>
      <c r="BJ176" s="125"/>
      <c r="BK176" s="126"/>
      <c r="BL176" s="127"/>
      <c r="BM176" s="210">
        <f>$BE176*$I176</f>
        <v>0</v>
      </c>
      <c r="BN176" s="124"/>
      <c r="BO176" s="210">
        <f>$BG176*$K176</f>
        <v>0</v>
      </c>
      <c r="BP176" s="124"/>
      <c r="BQ176" s="210">
        <f>$BI176*$M176</f>
        <v>0</v>
      </c>
      <c r="BR176" s="119"/>
      <c r="BU176" s="18"/>
      <c r="BV176" s="18"/>
      <c r="BW176" s="18"/>
      <c r="BX176" s="18"/>
      <c r="BY176" s="18"/>
      <c r="BZ176" s="18"/>
      <c r="CA176" s="18"/>
      <c r="CB176" s="18"/>
      <c r="CC176" s="18"/>
      <c r="CG176" s="18"/>
      <c r="CH176" s="18"/>
      <c r="CI176" s="18"/>
      <c r="CJ176" s="18"/>
      <c r="CK176" s="18"/>
      <c r="CL176" s="18"/>
      <c r="CP176" s="46"/>
      <c r="CQ176" s="46"/>
      <c r="CR176" s="46"/>
      <c r="CS176" s="130"/>
      <c r="CT176" s="209">
        <f t="shared" si="79"/>
        <v>0</v>
      </c>
      <c r="CU176" s="280">
        <f t="shared" si="79"/>
        <v>0</v>
      </c>
      <c r="CV176" s="209">
        <f t="shared" si="80"/>
        <v>0</v>
      </c>
      <c r="CW176" s="280">
        <f t="shared" si="80"/>
        <v>0</v>
      </c>
      <c r="CX176" s="209">
        <f t="shared" si="81"/>
        <v>0</v>
      </c>
      <c r="CY176" s="223">
        <f t="shared" si="66"/>
        <v>0</v>
      </c>
      <c r="CZ176" s="40"/>
      <c r="DA176" s="133"/>
      <c r="DB176" s="209">
        <f t="shared" si="68"/>
        <v>0</v>
      </c>
      <c r="DC176" s="131"/>
      <c r="DD176" s="209">
        <f t="shared" si="69"/>
        <v>0</v>
      </c>
      <c r="DE176" s="131"/>
      <c r="DF176" s="209">
        <f t="shared" si="70"/>
        <v>0</v>
      </c>
      <c r="DG176" s="134"/>
      <c r="DH176" s="216" t="str">
        <f t="shared" si="64"/>
        <v/>
      </c>
      <c r="DI176" s="216" t="e">
        <f t="shared" si="76"/>
        <v>#VALUE!</v>
      </c>
      <c r="DJ176" s="216">
        <f t="shared" si="77"/>
        <v>0</v>
      </c>
      <c r="DK176" s="40"/>
      <c r="DL176" s="40"/>
      <c r="DM176" s="130"/>
      <c r="DN176" s="217">
        <f t="shared" si="71"/>
        <v>0</v>
      </c>
      <c r="DO176" s="135"/>
      <c r="DP176" s="217">
        <f t="shared" si="72"/>
        <v>0</v>
      </c>
      <c r="DQ176" s="135"/>
      <c r="DR176" s="217">
        <f t="shared" si="73"/>
        <v>0</v>
      </c>
      <c r="DS176" s="134"/>
      <c r="DT176" s="281" t="str">
        <f t="shared" si="65"/>
        <v/>
      </c>
      <c r="DU176" s="281" t="str">
        <f t="shared" si="78"/>
        <v/>
      </c>
      <c r="DW176" s="46"/>
      <c r="DX176" s="46"/>
      <c r="DZ176" s="120"/>
      <c r="EA176" s="5"/>
      <c r="EB176" s="121"/>
      <c r="EC176" s="5"/>
      <c r="ED176" s="121"/>
      <c r="EE176" s="5"/>
      <c r="EF176" s="119"/>
      <c r="EH176" s="120"/>
      <c r="EI176" s="17">
        <v>0</v>
      </c>
      <c r="EJ176" s="137"/>
      <c r="EK176" s="17">
        <v>0</v>
      </c>
      <c r="EL176" s="137"/>
      <c r="EM176" s="17">
        <v>0</v>
      </c>
      <c r="EN176" s="125"/>
      <c r="EO176" s="126"/>
      <c r="EP176" s="127"/>
      <c r="EQ176" s="219">
        <f t="shared" si="74"/>
        <v>0</v>
      </c>
      <c r="ER176" s="125"/>
      <c r="ES176" s="126"/>
      <c r="ET176" s="127"/>
      <c r="EU176" s="220">
        <f>SUM($DN176:DR176)-SUM($BM176:$BQ176)+EQ176</f>
        <v>0</v>
      </c>
      <c r="EV176" s="119"/>
    </row>
    <row r="177" spans="1:152" ht="5.15" customHeight="1" x14ac:dyDescent="0.35">
      <c r="A177" s="115"/>
      <c r="B177" s="32"/>
      <c r="C177" s="46"/>
      <c r="D177" s="32"/>
      <c r="E177" s="32"/>
      <c r="F177" s="36"/>
      <c r="H177" s="29"/>
      <c r="I177" s="139"/>
      <c r="J177" s="139"/>
      <c r="K177" s="139"/>
      <c r="L177" s="139"/>
      <c r="M177" s="139"/>
      <c r="N177" s="139"/>
      <c r="O177" s="121"/>
      <c r="P177" s="140"/>
      <c r="Q177" s="141"/>
      <c r="R177" s="142"/>
      <c r="S177" s="139"/>
      <c r="T177" s="139"/>
      <c r="U177" s="139"/>
      <c r="V177" s="139"/>
      <c r="W177" s="139"/>
      <c r="X177" s="140"/>
      <c r="Y177" s="141"/>
      <c r="Z177" s="142"/>
      <c r="AA177" s="139"/>
      <c r="AB177" s="139"/>
      <c r="AC177" s="139"/>
      <c r="AD177" s="139"/>
      <c r="AE177" s="139"/>
      <c r="AF177" s="140"/>
      <c r="AG177" s="141"/>
      <c r="AH177" s="142"/>
      <c r="AI177" s="121"/>
      <c r="AJ177" s="139"/>
      <c r="AK177" s="121"/>
      <c r="AL177" s="139"/>
      <c r="AM177" s="121"/>
      <c r="AN177" s="140"/>
      <c r="AO177" s="141"/>
      <c r="AP177" s="142"/>
      <c r="AQ177" s="139"/>
      <c r="AR177" s="140"/>
      <c r="AS177" s="141"/>
      <c r="AT177" s="142"/>
      <c r="AU177" s="121"/>
      <c r="AV177" s="139"/>
      <c r="AW177" s="121"/>
      <c r="AX177" s="139"/>
      <c r="AY177" s="121"/>
      <c r="AZ177" s="139"/>
      <c r="BA177" s="121"/>
      <c r="BB177" s="36"/>
      <c r="BD177" s="29"/>
      <c r="BE177" s="143"/>
      <c r="BF177" s="143"/>
      <c r="BG177" s="143"/>
      <c r="BH177" s="143"/>
      <c r="BI177" s="143"/>
      <c r="BJ177" s="144"/>
      <c r="BK177" s="145"/>
      <c r="BL177" s="146"/>
      <c r="BM177" s="124"/>
      <c r="BN177" s="143"/>
      <c r="BO177" s="124"/>
      <c r="BP177" s="143"/>
      <c r="BQ177" s="124"/>
      <c r="BR177" s="36"/>
      <c r="BU177" s="92"/>
      <c r="BV177" s="92"/>
      <c r="BW177" s="92"/>
      <c r="BX177" s="92"/>
      <c r="BY177" s="92"/>
      <c r="BZ177" s="92"/>
      <c r="CA177" s="92"/>
      <c r="CB177" s="92"/>
      <c r="CC177" s="92"/>
      <c r="CG177" s="92"/>
      <c r="CH177" s="92"/>
      <c r="CI177" s="92"/>
      <c r="CJ177" s="92"/>
      <c r="CK177" s="92"/>
      <c r="CL177" s="92"/>
      <c r="CP177" s="32"/>
      <c r="CQ177" s="32"/>
      <c r="CR177" s="32"/>
      <c r="CS177" s="74"/>
      <c r="CT177" s="169"/>
      <c r="CU177" s="252"/>
      <c r="CV177" s="149"/>
      <c r="CW177" s="252"/>
      <c r="CX177" s="276"/>
      <c r="CY177" s="223">
        <f t="shared" si="66"/>
        <v>0</v>
      </c>
      <c r="CZ177" s="40"/>
      <c r="DA177" s="151"/>
      <c r="DB177" s="149"/>
      <c r="DC177" s="149"/>
      <c r="DD177" s="149"/>
      <c r="DE177" s="149"/>
      <c r="DF177" s="149"/>
      <c r="DG177" s="134"/>
      <c r="DH177" s="40"/>
      <c r="DI177" s="40"/>
      <c r="DJ177" s="40"/>
      <c r="DK177" s="40"/>
      <c r="DL177" s="40"/>
      <c r="DM177" s="74"/>
      <c r="DN177" s="152"/>
      <c r="DO177" s="152"/>
      <c r="DP177" s="152"/>
      <c r="DQ177" s="152"/>
      <c r="DR177" s="152"/>
      <c r="DS177" s="134"/>
      <c r="DT177" s="281" t="str">
        <f t="shared" si="65"/>
        <v/>
      </c>
      <c r="DU177" s="281" t="str">
        <f t="shared" si="78"/>
        <v/>
      </c>
      <c r="DW177" s="32"/>
      <c r="DX177" s="32"/>
      <c r="DZ177" s="29"/>
      <c r="EA177" s="139"/>
      <c r="EB177" s="139"/>
      <c r="EC177" s="139"/>
      <c r="ED177" s="139"/>
      <c r="EE177" s="139"/>
      <c r="EF177" s="36"/>
      <c r="EH177" s="29"/>
      <c r="EI177" s="143"/>
      <c r="EJ177" s="143"/>
      <c r="EK177" s="143"/>
      <c r="EL177" s="143"/>
      <c r="EM177" s="143"/>
      <c r="EN177" s="144"/>
      <c r="EO177" s="145"/>
      <c r="EP177" s="146"/>
      <c r="EQ177" s="163"/>
      <c r="ER177" s="144"/>
      <c r="ES177" s="145"/>
      <c r="ET177" s="146"/>
      <c r="EU177" s="253"/>
      <c r="EV177" s="36"/>
    </row>
    <row r="178" spans="1:152" s="92" customFormat="1" x14ac:dyDescent="0.35">
      <c r="A178" s="118"/>
      <c r="B178" s="46"/>
      <c r="C178" s="243" t="str">
        <f>IF(E178="","",C176+1)</f>
        <v/>
      </c>
      <c r="D178" s="46"/>
      <c r="E178" s="4"/>
      <c r="F178" s="119"/>
      <c r="H178" s="120"/>
      <c r="I178" s="15"/>
      <c r="J178" s="121"/>
      <c r="K178" s="15"/>
      <c r="L178" s="121"/>
      <c r="M178" s="15"/>
      <c r="N178" s="121"/>
      <c r="O178" s="209">
        <f t="shared" si="5"/>
        <v>0</v>
      </c>
      <c r="P178" s="122"/>
      <c r="Q178" s="40"/>
      <c r="R178" s="123"/>
      <c r="S178" s="15"/>
      <c r="T178" s="121"/>
      <c r="U178" s="15"/>
      <c r="V178" s="121"/>
      <c r="W178" s="15"/>
      <c r="X178" s="122"/>
      <c r="Y178" s="40"/>
      <c r="Z178" s="123"/>
      <c r="AA178" s="15"/>
      <c r="AB178" s="121"/>
      <c r="AC178" s="15"/>
      <c r="AD178" s="121"/>
      <c r="AE178" s="15"/>
      <c r="AF178" s="122"/>
      <c r="AG178" s="40"/>
      <c r="AH178" s="123"/>
      <c r="AI178" s="209">
        <f t="shared" si="6"/>
        <v>0</v>
      </c>
      <c r="AJ178" s="121"/>
      <c r="AK178" s="209">
        <f t="shared" si="7"/>
        <v>0</v>
      </c>
      <c r="AL178" s="121"/>
      <c r="AM178" s="209">
        <f>M178-W178+AE178</f>
        <v>0</v>
      </c>
      <c r="AN178" s="122"/>
      <c r="AO178" s="40"/>
      <c r="AP178" s="123"/>
      <c r="AQ178" s="15"/>
      <c r="AR178" s="122"/>
      <c r="AS178" s="40"/>
      <c r="AT178" s="123"/>
      <c r="AU178" s="209">
        <f t="shared" si="67"/>
        <v>0</v>
      </c>
      <c r="AV178" s="121"/>
      <c r="AW178" s="209">
        <f t="shared" si="75"/>
        <v>0</v>
      </c>
      <c r="AX178" s="121"/>
      <c r="AY178" s="209">
        <f t="shared" si="9"/>
        <v>0</v>
      </c>
      <c r="AZ178" s="121"/>
      <c r="BA178" s="209">
        <f>(SUM(AI178,AK178,AM178)-AQ178)</f>
        <v>0</v>
      </c>
      <c r="BB178" s="119"/>
      <c r="BD178" s="120"/>
      <c r="BE178" s="13">
        <v>0</v>
      </c>
      <c r="BF178" s="124"/>
      <c r="BG178" s="13">
        <v>0</v>
      </c>
      <c r="BH178" s="124"/>
      <c r="BI178" s="13">
        <v>0</v>
      </c>
      <c r="BJ178" s="125"/>
      <c r="BK178" s="126"/>
      <c r="BL178" s="127"/>
      <c r="BM178" s="210">
        <f>$BE178*$I178</f>
        <v>0</v>
      </c>
      <c r="BN178" s="124"/>
      <c r="BO178" s="210">
        <f>$BG178*$K178</f>
        <v>0</v>
      </c>
      <c r="BP178" s="124"/>
      <c r="BQ178" s="210">
        <f>$BI178*$M178</f>
        <v>0</v>
      </c>
      <c r="BR178" s="119"/>
      <c r="BU178" s="18"/>
      <c r="BV178" s="18"/>
      <c r="BW178" s="18"/>
      <c r="BX178" s="18"/>
      <c r="BY178" s="18"/>
      <c r="BZ178" s="18"/>
      <c r="CA178" s="18"/>
      <c r="CB178" s="18"/>
      <c r="CC178" s="18"/>
      <c r="CG178" s="18"/>
      <c r="CH178" s="18"/>
      <c r="CI178" s="18"/>
      <c r="CJ178" s="18"/>
      <c r="CK178" s="18"/>
      <c r="CL178" s="18"/>
      <c r="CP178" s="46"/>
      <c r="CQ178" s="46"/>
      <c r="CR178" s="46"/>
      <c r="CS178" s="130"/>
      <c r="CT178" s="209">
        <f t="shared" si="79"/>
        <v>0</v>
      </c>
      <c r="CU178" s="280">
        <f t="shared" si="79"/>
        <v>0</v>
      </c>
      <c r="CV178" s="209">
        <f t="shared" si="80"/>
        <v>0</v>
      </c>
      <c r="CW178" s="280">
        <f t="shared" si="80"/>
        <v>0</v>
      </c>
      <c r="CX178" s="209">
        <f t="shared" si="81"/>
        <v>0</v>
      </c>
      <c r="CY178" s="223">
        <f t="shared" si="66"/>
        <v>0</v>
      </c>
      <c r="CZ178" s="40"/>
      <c r="DA178" s="133"/>
      <c r="DB178" s="209">
        <f t="shared" si="68"/>
        <v>0</v>
      </c>
      <c r="DC178" s="131"/>
      <c r="DD178" s="209">
        <f t="shared" si="69"/>
        <v>0</v>
      </c>
      <c r="DE178" s="131"/>
      <c r="DF178" s="209">
        <f t="shared" si="70"/>
        <v>0</v>
      </c>
      <c r="DG178" s="134"/>
      <c r="DH178" s="216" t="str">
        <f t="shared" ref="DH178:DH208" si="82">IF(O178&gt;0, (DF178+DD178+DB178),"")</f>
        <v/>
      </c>
      <c r="DI178" s="216" t="e">
        <f t="shared" si="76"/>
        <v>#VALUE!</v>
      </c>
      <c r="DJ178" s="216">
        <f t="shared" si="77"/>
        <v>0</v>
      </c>
      <c r="DK178" s="40"/>
      <c r="DL178" s="40"/>
      <c r="DM178" s="130"/>
      <c r="DN178" s="217">
        <f t="shared" si="71"/>
        <v>0</v>
      </c>
      <c r="DO178" s="135"/>
      <c r="DP178" s="217">
        <f t="shared" si="72"/>
        <v>0</v>
      </c>
      <c r="DQ178" s="135"/>
      <c r="DR178" s="217">
        <f t="shared" si="73"/>
        <v>0</v>
      </c>
      <c r="DS178" s="134"/>
      <c r="DT178" s="281" t="str">
        <f t="shared" si="65"/>
        <v/>
      </c>
      <c r="DU178" s="281" t="str">
        <f t="shared" si="78"/>
        <v/>
      </c>
      <c r="DW178" s="46"/>
      <c r="DX178" s="46"/>
      <c r="DZ178" s="120"/>
      <c r="EA178" s="5"/>
      <c r="EB178" s="121"/>
      <c r="EC178" s="5"/>
      <c r="ED178" s="121"/>
      <c r="EE178" s="5"/>
      <c r="EF178" s="119"/>
      <c r="EH178" s="120"/>
      <c r="EI178" s="17">
        <v>0</v>
      </c>
      <c r="EJ178" s="137"/>
      <c r="EK178" s="17">
        <v>0</v>
      </c>
      <c r="EL178" s="137"/>
      <c r="EM178" s="17">
        <v>0</v>
      </c>
      <c r="EN178" s="125"/>
      <c r="EO178" s="126"/>
      <c r="EP178" s="127"/>
      <c r="EQ178" s="219">
        <f t="shared" si="74"/>
        <v>0</v>
      </c>
      <c r="ER178" s="125"/>
      <c r="ES178" s="126"/>
      <c r="ET178" s="127"/>
      <c r="EU178" s="220">
        <f>SUM($DN178:DR178)-SUM($BM178:$BQ178)+EQ178</f>
        <v>0</v>
      </c>
      <c r="EV178" s="119"/>
    </row>
    <row r="179" spans="1:152" ht="5.15" customHeight="1" x14ac:dyDescent="0.35">
      <c r="A179" s="115"/>
      <c r="B179" s="32"/>
      <c r="C179" s="46"/>
      <c r="D179" s="32"/>
      <c r="E179" s="32"/>
      <c r="F179" s="36"/>
      <c r="H179" s="29"/>
      <c r="I179" s="139"/>
      <c r="J179" s="139"/>
      <c r="K179" s="139"/>
      <c r="L179" s="139"/>
      <c r="M179" s="139"/>
      <c r="N179" s="139"/>
      <c r="O179" s="121"/>
      <c r="P179" s="140"/>
      <c r="Q179" s="141"/>
      <c r="R179" s="142"/>
      <c r="S179" s="139"/>
      <c r="T179" s="139"/>
      <c r="U179" s="139"/>
      <c r="V179" s="139"/>
      <c r="W179" s="139"/>
      <c r="X179" s="140"/>
      <c r="Y179" s="141"/>
      <c r="Z179" s="142"/>
      <c r="AA179" s="139"/>
      <c r="AB179" s="139"/>
      <c r="AC179" s="139"/>
      <c r="AD179" s="139"/>
      <c r="AE179" s="139"/>
      <c r="AF179" s="140"/>
      <c r="AG179" s="141"/>
      <c r="AH179" s="142"/>
      <c r="AI179" s="121"/>
      <c r="AJ179" s="139"/>
      <c r="AK179" s="121"/>
      <c r="AL179" s="139"/>
      <c r="AM179" s="121"/>
      <c r="AN179" s="140"/>
      <c r="AO179" s="141"/>
      <c r="AP179" s="142"/>
      <c r="AQ179" s="139"/>
      <c r="AR179" s="140"/>
      <c r="AS179" s="141"/>
      <c r="AT179" s="142"/>
      <c r="AU179" s="121"/>
      <c r="AV179" s="139"/>
      <c r="AW179" s="121"/>
      <c r="AX179" s="139"/>
      <c r="AY179" s="121"/>
      <c r="AZ179" s="139"/>
      <c r="BA179" s="121"/>
      <c r="BB179" s="36"/>
      <c r="BD179" s="29"/>
      <c r="BE179" s="143"/>
      <c r="BF179" s="143"/>
      <c r="BG179" s="143"/>
      <c r="BH179" s="143"/>
      <c r="BI179" s="143"/>
      <c r="BJ179" s="144"/>
      <c r="BK179" s="145"/>
      <c r="BL179" s="146"/>
      <c r="BM179" s="124"/>
      <c r="BN179" s="143"/>
      <c r="BO179" s="124"/>
      <c r="BP179" s="143"/>
      <c r="BQ179" s="124"/>
      <c r="BR179" s="36"/>
      <c r="BU179" s="92"/>
      <c r="BV179" s="92"/>
      <c r="BW179" s="92"/>
      <c r="BX179" s="92"/>
      <c r="BY179" s="92"/>
      <c r="BZ179" s="92"/>
      <c r="CA179" s="92"/>
      <c r="CB179" s="92"/>
      <c r="CC179" s="92"/>
      <c r="CD179" s="174"/>
      <c r="CG179" s="92"/>
      <c r="CH179" s="92"/>
      <c r="CI179" s="92"/>
      <c r="CJ179" s="92"/>
      <c r="CK179" s="92"/>
      <c r="CL179" s="92"/>
      <c r="CP179" s="32"/>
      <c r="CQ179" s="32"/>
      <c r="CR179" s="32"/>
      <c r="CS179" s="74"/>
      <c r="CT179" s="169"/>
      <c r="CU179" s="252"/>
      <c r="CV179" s="149"/>
      <c r="CW179" s="252"/>
      <c r="CX179" s="276"/>
      <c r="CY179" s="223">
        <f t="shared" si="66"/>
        <v>0</v>
      </c>
      <c r="CZ179" s="40"/>
      <c r="DA179" s="151"/>
      <c r="DB179" s="149"/>
      <c r="DC179" s="149"/>
      <c r="DD179" s="149"/>
      <c r="DE179" s="149"/>
      <c r="DF179" s="149"/>
      <c r="DG179" s="134"/>
      <c r="DH179" s="40"/>
      <c r="DI179" s="40"/>
      <c r="DJ179" s="40"/>
      <c r="DK179" s="40"/>
      <c r="DL179" s="40"/>
      <c r="DM179" s="74"/>
      <c r="DN179" s="152"/>
      <c r="DO179" s="152"/>
      <c r="DP179" s="152"/>
      <c r="DQ179" s="152"/>
      <c r="DR179" s="152"/>
      <c r="DS179" s="134"/>
      <c r="DT179" s="281" t="str">
        <f t="shared" si="65"/>
        <v/>
      </c>
      <c r="DU179" s="281" t="str">
        <f t="shared" si="78"/>
        <v/>
      </c>
      <c r="DW179" s="32"/>
      <c r="DX179" s="32"/>
      <c r="DZ179" s="29"/>
      <c r="EA179" s="139"/>
      <c r="EB179" s="139"/>
      <c r="EC179" s="139"/>
      <c r="ED179" s="139"/>
      <c r="EE179" s="139"/>
      <c r="EF179" s="36"/>
      <c r="EH179" s="29"/>
      <c r="EI179" s="143"/>
      <c r="EJ179" s="143"/>
      <c r="EK179" s="143"/>
      <c r="EL179" s="143"/>
      <c r="EM179" s="143"/>
      <c r="EN179" s="144"/>
      <c r="EO179" s="145"/>
      <c r="EP179" s="146"/>
      <c r="EQ179" s="163"/>
      <c r="ER179" s="144"/>
      <c r="ES179" s="145"/>
      <c r="ET179" s="146"/>
      <c r="EU179" s="253"/>
      <c r="EV179" s="36"/>
    </row>
    <row r="180" spans="1:152" s="92" customFormat="1" ht="15" customHeight="1" x14ac:dyDescent="0.35">
      <c r="A180" s="118"/>
      <c r="B180" s="46"/>
      <c r="C180" s="243" t="str">
        <f>IF(E180="","",C178+1)</f>
        <v/>
      </c>
      <c r="D180" s="46"/>
      <c r="E180" s="4"/>
      <c r="F180" s="119"/>
      <c r="H180" s="120"/>
      <c r="I180" s="15"/>
      <c r="J180" s="121"/>
      <c r="K180" s="15"/>
      <c r="L180" s="121"/>
      <c r="M180" s="15"/>
      <c r="N180" s="121"/>
      <c r="O180" s="209">
        <f t="shared" si="5"/>
        <v>0</v>
      </c>
      <c r="P180" s="122"/>
      <c r="Q180" s="40"/>
      <c r="R180" s="123"/>
      <c r="S180" s="15"/>
      <c r="T180" s="121"/>
      <c r="U180" s="15"/>
      <c r="V180" s="121"/>
      <c r="W180" s="15"/>
      <c r="X180" s="122"/>
      <c r="Y180" s="40"/>
      <c r="Z180" s="123"/>
      <c r="AA180" s="15"/>
      <c r="AB180" s="121"/>
      <c r="AC180" s="15"/>
      <c r="AD180" s="121"/>
      <c r="AE180" s="15"/>
      <c r="AF180" s="122"/>
      <c r="AG180" s="40"/>
      <c r="AH180" s="123"/>
      <c r="AI180" s="209">
        <f t="shared" si="6"/>
        <v>0</v>
      </c>
      <c r="AJ180" s="121"/>
      <c r="AK180" s="209">
        <f t="shared" si="7"/>
        <v>0</v>
      </c>
      <c r="AL180" s="121"/>
      <c r="AM180" s="209">
        <f>M180-W180+AE180</f>
        <v>0</v>
      </c>
      <c r="AN180" s="122"/>
      <c r="AO180" s="40"/>
      <c r="AP180" s="123"/>
      <c r="AQ180" s="15"/>
      <c r="AR180" s="122"/>
      <c r="AS180" s="40"/>
      <c r="AT180" s="123"/>
      <c r="AU180" s="209">
        <f t="shared" si="67"/>
        <v>0</v>
      </c>
      <c r="AV180" s="121"/>
      <c r="AW180" s="209">
        <f t="shared" si="75"/>
        <v>0</v>
      </c>
      <c r="AX180" s="121"/>
      <c r="AY180" s="209">
        <f t="shared" si="9"/>
        <v>0</v>
      </c>
      <c r="AZ180" s="121"/>
      <c r="BA180" s="209">
        <f>(SUM(AI180,AK180,AM180)-AQ180)</f>
        <v>0</v>
      </c>
      <c r="BB180" s="119"/>
      <c r="BD180" s="120"/>
      <c r="BE180" s="13">
        <v>0</v>
      </c>
      <c r="BF180" s="124"/>
      <c r="BG180" s="13">
        <v>0</v>
      </c>
      <c r="BH180" s="124"/>
      <c r="BI180" s="13">
        <v>0</v>
      </c>
      <c r="BJ180" s="125"/>
      <c r="BK180" s="126"/>
      <c r="BL180" s="127"/>
      <c r="BM180" s="210">
        <f>$BE180*$I180</f>
        <v>0</v>
      </c>
      <c r="BN180" s="124"/>
      <c r="BO180" s="210">
        <f>$BG180*$K180</f>
        <v>0</v>
      </c>
      <c r="BP180" s="124"/>
      <c r="BQ180" s="210">
        <f>$BI180*$M180</f>
        <v>0</v>
      </c>
      <c r="BR180" s="119"/>
      <c r="BU180" s="18"/>
      <c r="BV180" s="18"/>
      <c r="BW180" s="174"/>
      <c r="BX180" s="174"/>
      <c r="BY180" s="174"/>
      <c r="BZ180" s="174"/>
      <c r="CA180" s="174"/>
      <c r="CB180" s="174"/>
      <c r="CC180" s="174"/>
      <c r="CD180" s="174"/>
      <c r="CG180" s="18"/>
      <c r="CH180" s="18"/>
      <c r="CI180" s="18"/>
      <c r="CJ180" s="18"/>
      <c r="CK180" s="18"/>
      <c r="CL180" s="18"/>
      <c r="CP180" s="46"/>
      <c r="CQ180" s="46"/>
      <c r="CR180" s="46"/>
      <c r="CS180" s="130"/>
      <c r="CT180" s="209">
        <f t="shared" ref="CT180:CU198" si="83">IF($AU180=0,0,ROUND(($BW$32*($AU180/$AU$218)),0))</f>
        <v>0</v>
      </c>
      <c r="CU180" s="280">
        <f t="shared" si="83"/>
        <v>0</v>
      </c>
      <c r="CV180" s="209">
        <f t="shared" ref="CV180:CW198" si="84">IF($AW180=0,0,ROUND(($BY$32*($AW180/$AW$218)),0))</f>
        <v>0</v>
      </c>
      <c r="CW180" s="280">
        <f t="shared" si="84"/>
        <v>0</v>
      </c>
      <c r="CX180" s="209">
        <f t="shared" ref="CX180:CX198" si="85">IF($AY180=0,0,ROUND(($CA$32*($AY180/$AY$218)),0))</f>
        <v>0</v>
      </c>
      <c r="CY180" s="223">
        <f t="shared" si="66"/>
        <v>0</v>
      </c>
      <c r="CZ180" s="40"/>
      <c r="DA180" s="133"/>
      <c r="DB180" s="209">
        <f t="shared" si="68"/>
        <v>0</v>
      </c>
      <c r="DC180" s="131"/>
      <c r="DD180" s="209">
        <f t="shared" si="69"/>
        <v>0</v>
      </c>
      <c r="DE180" s="131"/>
      <c r="DF180" s="209">
        <f t="shared" si="70"/>
        <v>0</v>
      </c>
      <c r="DG180" s="134"/>
      <c r="DH180" s="216" t="str">
        <f t="shared" si="82"/>
        <v/>
      </c>
      <c r="DI180" s="216" t="e">
        <f t="shared" si="76"/>
        <v>#VALUE!</v>
      </c>
      <c r="DJ180" s="216">
        <f t="shared" si="77"/>
        <v>0</v>
      </c>
      <c r="DK180" s="40"/>
      <c r="DL180" s="40"/>
      <c r="DM180" s="130"/>
      <c r="DN180" s="217">
        <f t="shared" si="71"/>
        <v>0</v>
      </c>
      <c r="DO180" s="135"/>
      <c r="DP180" s="217">
        <f t="shared" si="72"/>
        <v>0</v>
      </c>
      <c r="DQ180" s="135"/>
      <c r="DR180" s="217">
        <f t="shared" si="73"/>
        <v>0</v>
      </c>
      <c r="DS180" s="134"/>
      <c r="DT180" s="281" t="str">
        <f t="shared" si="65"/>
        <v/>
      </c>
      <c r="DU180" s="281" t="str">
        <f t="shared" si="78"/>
        <v/>
      </c>
      <c r="DW180" s="46"/>
      <c r="DX180" s="46"/>
      <c r="DZ180" s="120"/>
      <c r="EA180" s="5"/>
      <c r="EB180" s="121"/>
      <c r="EC180" s="5"/>
      <c r="ED180" s="121"/>
      <c r="EE180" s="5"/>
      <c r="EF180" s="119"/>
      <c r="EH180" s="120"/>
      <c r="EI180" s="17">
        <v>0</v>
      </c>
      <c r="EJ180" s="137"/>
      <c r="EK180" s="17">
        <v>0</v>
      </c>
      <c r="EL180" s="137"/>
      <c r="EM180" s="17">
        <v>0</v>
      </c>
      <c r="EN180" s="125"/>
      <c r="EO180" s="126"/>
      <c r="EP180" s="127"/>
      <c r="EQ180" s="219">
        <f t="shared" si="74"/>
        <v>0</v>
      </c>
      <c r="ER180" s="125"/>
      <c r="ES180" s="126"/>
      <c r="ET180" s="127"/>
      <c r="EU180" s="220">
        <f>SUM($DN180:DR180)-SUM($BM180:$BQ180)+EQ180</f>
        <v>0</v>
      </c>
      <c r="EV180" s="119"/>
    </row>
    <row r="181" spans="1:152" ht="5.15" customHeight="1" x14ac:dyDescent="0.35">
      <c r="A181" s="115"/>
      <c r="B181" s="32"/>
      <c r="C181" s="46"/>
      <c r="D181" s="32"/>
      <c r="E181" s="32"/>
      <c r="F181" s="36"/>
      <c r="H181" s="29"/>
      <c r="I181" s="139"/>
      <c r="J181" s="139"/>
      <c r="K181" s="139"/>
      <c r="L181" s="139"/>
      <c r="M181" s="139"/>
      <c r="N181" s="139"/>
      <c r="O181" s="121"/>
      <c r="P181" s="140"/>
      <c r="Q181" s="141"/>
      <c r="R181" s="142"/>
      <c r="S181" s="139"/>
      <c r="T181" s="139"/>
      <c r="U181" s="139"/>
      <c r="V181" s="139"/>
      <c r="W181" s="139"/>
      <c r="X181" s="140"/>
      <c r="Y181" s="141"/>
      <c r="Z181" s="142"/>
      <c r="AA181" s="139"/>
      <c r="AB181" s="139"/>
      <c r="AC181" s="139"/>
      <c r="AD181" s="139"/>
      <c r="AE181" s="139"/>
      <c r="AF181" s="140"/>
      <c r="AG181" s="141"/>
      <c r="AH181" s="142"/>
      <c r="AI181" s="121"/>
      <c r="AJ181" s="139"/>
      <c r="AK181" s="121"/>
      <c r="AL181" s="139"/>
      <c r="AM181" s="121"/>
      <c r="AN181" s="140"/>
      <c r="AO181" s="141"/>
      <c r="AP181" s="142"/>
      <c r="AQ181" s="139"/>
      <c r="AR181" s="140"/>
      <c r="AS181" s="141"/>
      <c r="AT181" s="142"/>
      <c r="AU181" s="121"/>
      <c r="AV181" s="139"/>
      <c r="AW181" s="121"/>
      <c r="AX181" s="139"/>
      <c r="AY181" s="121"/>
      <c r="AZ181" s="139"/>
      <c r="BA181" s="121"/>
      <c r="BB181" s="36"/>
      <c r="BD181" s="29"/>
      <c r="BE181" s="143"/>
      <c r="BF181" s="143"/>
      <c r="BG181" s="143"/>
      <c r="BH181" s="143"/>
      <c r="BI181" s="143"/>
      <c r="BJ181" s="144"/>
      <c r="BK181" s="145"/>
      <c r="BL181" s="146"/>
      <c r="BM181" s="124"/>
      <c r="BN181" s="143"/>
      <c r="BO181" s="124"/>
      <c r="BP181" s="143"/>
      <c r="BQ181" s="124"/>
      <c r="BR181" s="36"/>
      <c r="BU181" s="175"/>
      <c r="BV181" s="175"/>
      <c r="BW181" s="174"/>
      <c r="BX181" s="174"/>
      <c r="BY181" s="174"/>
      <c r="BZ181" s="174"/>
      <c r="CA181" s="174"/>
      <c r="CB181" s="174"/>
      <c r="CC181" s="174"/>
      <c r="CD181" s="174"/>
      <c r="CG181" s="92"/>
      <c r="CH181" s="92"/>
      <c r="CI181" s="92"/>
      <c r="CJ181" s="92"/>
      <c r="CK181" s="92"/>
      <c r="CL181" s="92"/>
      <c r="CP181" s="32"/>
      <c r="CQ181" s="32"/>
      <c r="CR181" s="32"/>
      <c r="CS181" s="74"/>
      <c r="CT181" s="169"/>
      <c r="CU181" s="252"/>
      <c r="CV181" s="149"/>
      <c r="CW181" s="252"/>
      <c r="CX181" s="276"/>
      <c r="CY181" s="223">
        <f t="shared" si="66"/>
        <v>0</v>
      </c>
      <c r="CZ181" s="40"/>
      <c r="DA181" s="151"/>
      <c r="DB181" s="149"/>
      <c r="DC181" s="149"/>
      <c r="DD181" s="149"/>
      <c r="DE181" s="149"/>
      <c r="DF181" s="149"/>
      <c r="DG181" s="134"/>
      <c r="DH181" s="40"/>
      <c r="DI181" s="40"/>
      <c r="DJ181" s="40"/>
      <c r="DK181" s="40"/>
      <c r="DL181" s="40"/>
      <c r="DM181" s="74"/>
      <c r="DN181" s="152"/>
      <c r="DO181" s="152"/>
      <c r="DP181" s="152"/>
      <c r="DQ181" s="152"/>
      <c r="DR181" s="152"/>
      <c r="DS181" s="134"/>
      <c r="DT181" s="281" t="str">
        <f t="shared" si="65"/>
        <v/>
      </c>
      <c r="DU181" s="281" t="str">
        <f t="shared" si="78"/>
        <v/>
      </c>
      <c r="DW181" s="32"/>
      <c r="DX181" s="32"/>
      <c r="DZ181" s="29"/>
      <c r="EA181" s="139"/>
      <c r="EB181" s="139"/>
      <c r="EC181" s="139"/>
      <c r="ED181" s="139"/>
      <c r="EE181" s="139"/>
      <c r="EF181" s="36"/>
      <c r="EH181" s="29"/>
      <c r="EI181" s="143"/>
      <c r="EJ181" s="143"/>
      <c r="EK181" s="143"/>
      <c r="EL181" s="143"/>
      <c r="EM181" s="143"/>
      <c r="EN181" s="144"/>
      <c r="EO181" s="145"/>
      <c r="EP181" s="146"/>
      <c r="EQ181" s="163"/>
      <c r="ER181" s="144"/>
      <c r="ES181" s="145"/>
      <c r="ET181" s="146"/>
      <c r="EU181" s="284">
        <f>SUM($DN181:DR181)-SUM($BM181:$BQ181)+EQ181</f>
        <v>0</v>
      </c>
      <c r="EV181" s="36"/>
    </row>
    <row r="182" spans="1:152" s="92" customFormat="1" x14ac:dyDescent="0.35">
      <c r="A182" s="118"/>
      <c r="B182" s="46"/>
      <c r="C182" s="243" t="str">
        <f>IF(E182="","",C180+1)</f>
        <v/>
      </c>
      <c r="D182" s="46"/>
      <c r="E182" s="4"/>
      <c r="F182" s="119"/>
      <c r="H182" s="120"/>
      <c r="I182" s="15"/>
      <c r="J182" s="121"/>
      <c r="K182" s="15"/>
      <c r="L182" s="121"/>
      <c r="M182" s="15"/>
      <c r="N182" s="121"/>
      <c r="O182" s="209">
        <f t="shared" si="5"/>
        <v>0</v>
      </c>
      <c r="P182" s="122"/>
      <c r="Q182" s="40"/>
      <c r="R182" s="123"/>
      <c r="S182" s="15"/>
      <c r="T182" s="121"/>
      <c r="U182" s="15"/>
      <c r="V182" s="121"/>
      <c r="W182" s="15"/>
      <c r="X182" s="122"/>
      <c r="Y182" s="40"/>
      <c r="Z182" s="123"/>
      <c r="AA182" s="15"/>
      <c r="AB182" s="121"/>
      <c r="AC182" s="15"/>
      <c r="AD182" s="121"/>
      <c r="AE182" s="15"/>
      <c r="AF182" s="122"/>
      <c r="AG182" s="40"/>
      <c r="AH182" s="123"/>
      <c r="AI182" s="209">
        <f t="shared" si="6"/>
        <v>0</v>
      </c>
      <c r="AJ182" s="121"/>
      <c r="AK182" s="209">
        <f t="shared" si="7"/>
        <v>0</v>
      </c>
      <c r="AL182" s="121"/>
      <c r="AM182" s="209">
        <f>M182-W182+AE182</f>
        <v>0</v>
      </c>
      <c r="AN182" s="122"/>
      <c r="AO182" s="40"/>
      <c r="AP182" s="123"/>
      <c r="AQ182" s="15"/>
      <c r="AR182" s="122"/>
      <c r="AS182" s="40"/>
      <c r="AT182" s="123"/>
      <c r="AU182" s="209">
        <f t="shared" si="67"/>
        <v>0</v>
      </c>
      <c r="AV182" s="121"/>
      <c r="AW182" s="209">
        <f t="shared" si="75"/>
        <v>0</v>
      </c>
      <c r="AX182" s="121"/>
      <c r="AY182" s="209">
        <f t="shared" si="9"/>
        <v>0</v>
      </c>
      <c r="AZ182" s="121"/>
      <c r="BA182" s="209">
        <f>(SUM(AI182,AK182,AM182)-AQ182)</f>
        <v>0</v>
      </c>
      <c r="BB182" s="119"/>
      <c r="BD182" s="120"/>
      <c r="BE182" s="13">
        <v>0</v>
      </c>
      <c r="BF182" s="124"/>
      <c r="BG182" s="13">
        <v>0</v>
      </c>
      <c r="BH182" s="124"/>
      <c r="BI182" s="13">
        <v>0</v>
      </c>
      <c r="BJ182" s="125"/>
      <c r="BK182" s="126"/>
      <c r="BL182" s="127"/>
      <c r="BM182" s="210">
        <f>$BE182*$I182</f>
        <v>0</v>
      </c>
      <c r="BN182" s="124"/>
      <c r="BO182" s="210">
        <f>$BG182*$K182</f>
        <v>0</v>
      </c>
      <c r="BP182" s="124"/>
      <c r="BQ182" s="210">
        <f>$BI182*$M182</f>
        <v>0</v>
      </c>
      <c r="BR182" s="119"/>
      <c r="BU182" s="18"/>
      <c r="BV182" s="18"/>
      <c r="BW182" s="174"/>
      <c r="BX182" s="174"/>
      <c r="BY182" s="174"/>
      <c r="BZ182" s="174"/>
      <c r="CA182" s="174"/>
      <c r="CB182" s="174"/>
      <c r="CC182" s="174"/>
      <c r="CD182" s="174"/>
      <c r="CG182" s="18"/>
      <c r="CH182" s="18"/>
      <c r="CI182" s="18"/>
      <c r="CJ182" s="18"/>
      <c r="CK182" s="18"/>
      <c r="CL182" s="18"/>
      <c r="CP182" s="46"/>
      <c r="CQ182" s="46"/>
      <c r="CR182" s="46"/>
      <c r="CS182" s="130"/>
      <c r="CT182" s="209">
        <f t="shared" si="83"/>
        <v>0</v>
      </c>
      <c r="CU182" s="280">
        <f t="shared" si="83"/>
        <v>0</v>
      </c>
      <c r="CV182" s="209">
        <f t="shared" si="84"/>
        <v>0</v>
      </c>
      <c r="CW182" s="280">
        <f t="shared" si="84"/>
        <v>0</v>
      </c>
      <c r="CX182" s="209">
        <f t="shared" si="85"/>
        <v>0</v>
      </c>
      <c r="CY182" s="223">
        <f t="shared" si="66"/>
        <v>0</v>
      </c>
      <c r="CZ182" s="40"/>
      <c r="DA182" s="133"/>
      <c r="DB182" s="209">
        <f t="shared" si="68"/>
        <v>0</v>
      </c>
      <c r="DC182" s="131"/>
      <c r="DD182" s="209">
        <f t="shared" si="69"/>
        <v>0</v>
      </c>
      <c r="DE182" s="131"/>
      <c r="DF182" s="209">
        <f t="shared" si="70"/>
        <v>0</v>
      </c>
      <c r="DG182" s="134"/>
      <c r="DH182" s="216" t="str">
        <f t="shared" si="82"/>
        <v/>
      </c>
      <c r="DI182" s="216" t="e">
        <f t="shared" ref="DI182:DI212" si="86">DH182-BA182</f>
        <v>#VALUE!</v>
      </c>
      <c r="DJ182" s="216">
        <f t="shared" ref="DJ182:DJ216" si="87">DB182-AU182</f>
        <v>0</v>
      </c>
      <c r="DK182" s="40"/>
      <c r="DL182" s="40"/>
      <c r="DM182" s="130"/>
      <c r="DN182" s="217">
        <f t="shared" si="71"/>
        <v>0</v>
      </c>
      <c r="DO182" s="135"/>
      <c r="DP182" s="217">
        <f t="shared" si="72"/>
        <v>0</v>
      </c>
      <c r="DQ182" s="135"/>
      <c r="DR182" s="217">
        <f t="shared" si="73"/>
        <v>0</v>
      </c>
      <c r="DS182" s="134"/>
      <c r="DT182" s="281" t="str">
        <f t="shared" si="65"/>
        <v/>
      </c>
      <c r="DU182" s="281" t="str">
        <f t="shared" si="78"/>
        <v/>
      </c>
      <c r="DW182" s="46"/>
      <c r="DX182" s="46"/>
      <c r="DZ182" s="120"/>
      <c r="EA182" s="5"/>
      <c r="EB182" s="121"/>
      <c r="EC182" s="5"/>
      <c r="ED182" s="121"/>
      <c r="EE182" s="5"/>
      <c r="EF182" s="119"/>
      <c r="EH182" s="120"/>
      <c r="EI182" s="17">
        <v>0</v>
      </c>
      <c r="EJ182" s="137"/>
      <c r="EK182" s="17">
        <v>0</v>
      </c>
      <c r="EL182" s="137"/>
      <c r="EM182" s="17">
        <v>0</v>
      </c>
      <c r="EN182" s="125"/>
      <c r="EO182" s="126"/>
      <c r="EP182" s="127"/>
      <c r="EQ182" s="219">
        <f t="shared" si="74"/>
        <v>0</v>
      </c>
      <c r="ER182" s="125"/>
      <c r="ES182" s="126"/>
      <c r="ET182" s="127"/>
      <c r="EU182" s="220">
        <f>SUM($DN182:DR182)-SUM($BM182:$BQ182)+EQ182</f>
        <v>0</v>
      </c>
      <c r="EV182" s="119"/>
    </row>
    <row r="183" spans="1:152" ht="5.15" customHeight="1" x14ac:dyDescent="0.35">
      <c r="A183" s="115"/>
      <c r="B183" s="32"/>
      <c r="C183" s="46"/>
      <c r="D183" s="32"/>
      <c r="E183" s="32"/>
      <c r="F183" s="36"/>
      <c r="H183" s="29"/>
      <c r="I183" s="139"/>
      <c r="J183" s="139"/>
      <c r="K183" s="139"/>
      <c r="L183" s="139"/>
      <c r="M183" s="139"/>
      <c r="N183" s="139"/>
      <c r="O183" s="121"/>
      <c r="P183" s="140"/>
      <c r="Q183" s="141"/>
      <c r="R183" s="142"/>
      <c r="S183" s="139"/>
      <c r="T183" s="139"/>
      <c r="U183" s="139"/>
      <c r="V183" s="139"/>
      <c r="W183" s="139"/>
      <c r="X183" s="140"/>
      <c r="Y183" s="141"/>
      <c r="Z183" s="142"/>
      <c r="AA183" s="139"/>
      <c r="AB183" s="139"/>
      <c r="AC183" s="139"/>
      <c r="AD183" s="139"/>
      <c r="AE183" s="139"/>
      <c r="AF183" s="140"/>
      <c r="AG183" s="141"/>
      <c r="AH183" s="142"/>
      <c r="AI183" s="121"/>
      <c r="AJ183" s="139"/>
      <c r="AK183" s="121"/>
      <c r="AL183" s="139"/>
      <c r="AM183" s="121"/>
      <c r="AN183" s="140"/>
      <c r="AO183" s="141"/>
      <c r="AP183" s="142"/>
      <c r="AQ183" s="139"/>
      <c r="AR183" s="140"/>
      <c r="AS183" s="141"/>
      <c r="AT183" s="142"/>
      <c r="AU183" s="121"/>
      <c r="AV183" s="139"/>
      <c r="AW183" s="121"/>
      <c r="AX183" s="139"/>
      <c r="AY183" s="121"/>
      <c r="AZ183" s="139"/>
      <c r="BA183" s="121"/>
      <c r="BB183" s="36"/>
      <c r="BD183" s="29"/>
      <c r="BE183" s="143"/>
      <c r="BF183" s="143"/>
      <c r="BG183" s="143"/>
      <c r="BH183" s="143"/>
      <c r="BI183" s="143"/>
      <c r="BJ183" s="144"/>
      <c r="BK183" s="145"/>
      <c r="BL183" s="146"/>
      <c r="BM183" s="124"/>
      <c r="BN183" s="143"/>
      <c r="BO183" s="124"/>
      <c r="BP183" s="143"/>
      <c r="BQ183" s="124"/>
      <c r="BR183" s="36"/>
      <c r="BU183" s="175"/>
      <c r="BV183" s="175"/>
      <c r="BW183" s="174"/>
      <c r="BX183" s="174"/>
      <c r="BY183" s="174"/>
      <c r="BZ183" s="174"/>
      <c r="CA183" s="174"/>
      <c r="CB183" s="174"/>
      <c r="CC183" s="174"/>
      <c r="CD183" s="176"/>
      <c r="CG183" s="92"/>
      <c r="CH183" s="92"/>
      <c r="CI183" s="92"/>
      <c r="CJ183" s="92"/>
      <c r="CK183" s="92"/>
      <c r="CL183" s="92"/>
      <c r="CP183" s="32"/>
      <c r="CQ183" s="32"/>
      <c r="CR183" s="32"/>
      <c r="CS183" s="74"/>
      <c r="CT183" s="169"/>
      <c r="CU183" s="252"/>
      <c r="CV183" s="149"/>
      <c r="CW183" s="252"/>
      <c r="CX183" s="276"/>
      <c r="CY183" s="223">
        <f t="shared" si="66"/>
        <v>0</v>
      </c>
      <c r="CZ183" s="40"/>
      <c r="DA183" s="151"/>
      <c r="DB183" s="149"/>
      <c r="DC183" s="149"/>
      <c r="DD183" s="149"/>
      <c r="DE183" s="149"/>
      <c r="DF183" s="149"/>
      <c r="DG183" s="134"/>
      <c r="DH183" s="40"/>
      <c r="DI183" s="40"/>
      <c r="DJ183" s="40"/>
      <c r="DK183" s="40"/>
      <c r="DL183" s="40"/>
      <c r="DM183" s="74"/>
      <c r="DN183" s="152"/>
      <c r="DO183" s="152"/>
      <c r="DP183" s="152"/>
      <c r="DQ183" s="152"/>
      <c r="DR183" s="152"/>
      <c r="DS183" s="134"/>
      <c r="DT183" s="281" t="str">
        <f t="shared" si="65"/>
        <v/>
      </c>
      <c r="DU183" s="281" t="str">
        <f t="shared" si="78"/>
        <v/>
      </c>
      <c r="DW183" s="32"/>
      <c r="DX183" s="32"/>
      <c r="DZ183" s="29"/>
      <c r="EA183" s="139"/>
      <c r="EB183" s="139"/>
      <c r="EC183" s="139"/>
      <c r="ED183" s="139"/>
      <c r="EE183" s="139"/>
      <c r="EF183" s="36"/>
      <c r="EH183" s="29"/>
      <c r="EI183" s="143"/>
      <c r="EJ183" s="143"/>
      <c r="EK183" s="143"/>
      <c r="EL183" s="143"/>
      <c r="EM183" s="143"/>
      <c r="EN183" s="144"/>
      <c r="EO183" s="145"/>
      <c r="EP183" s="146"/>
      <c r="EQ183" s="163"/>
      <c r="ER183" s="144"/>
      <c r="ES183" s="145"/>
      <c r="ET183" s="146"/>
      <c r="EU183" s="284">
        <f>SUM($DN183:DR183)-SUM($BM183:$BQ183)+EQ183</f>
        <v>0</v>
      </c>
      <c r="EV183" s="36"/>
    </row>
    <row r="184" spans="1:152" s="92" customFormat="1" ht="15" customHeight="1" x14ac:dyDescent="0.35">
      <c r="A184" s="118"/>
      <c r="B184" s="46"/>
      <c r="C184" s="243" t="str">
        <f>IF(E184="","",C182+1)</f>
        <v/>
      </c>
      <c r="D184" s="46"/>
      <c r="E184" s="4"/>
      <c r="F184" s="119"/>
      <c r="H184" s="120"/>
      <c r="I184" s="15"/>
      <c r="J184" s="121"/>
      <c r="K184" s="15"/>
      <c r="L184" s="121"/>
      <c r="M184" s="15"/>
      <c r="N184" s="121"/>
      <c r="O184" s="209">
        <f t="shared" si="5"/>
        <v>0</v>
      </c>
      <c r="P184" s="122"/>
      <c r="Q184" s="40"/>
      <c r="R184" s="123"/>
      <c r="S184" s="15"/>
      <c r="T184" s="121"/>
      <c r="U184" s="15"/>
      <c r="V184" s="121"/>
      <c r="W184" s="15"/>
      <c r="X184" s="122"/>
      <c r="Y184" s="40"/>
      <c r="Z184" s="123"/>
      <c r="AA184" s="15"/>
      <c r="AB184" s="121"/>
      <c r="AC184" s="15"/>
      <c r="AD184" s="121"/>
      <c r="AE184" s="15"/>
      <c r="AF184" s="122"/>
      <c r="AG184" s="40"/>
      <c r="AH184" s="123"/>
      <c r="AI184" s="209">
        <f t="shared" si="6"/>
        <v>0</v>
      </c>
      <c r="AJ184" s="121"/>
      <c r="AK184" s="209">
        <f t="shared" si="7"/>
        <v>0</v>
      </c>
      <c r="AL184" s="121"/>
      <c r="AM184" s="209">
        <f>M184-W184+AE184</f>
        <v>0</v>
      </c>
      <c r="AN184" s="122"/>
      <c r="AO184" s="40"/>
      <c r="AP184" s="123"/>
      <c r="AQ184" s="15"/>
      <c r="AR184" s="122"/>
      <c r="AS184" s="40"/>
      <c r="AT184" s="123"/>
      <c r="AU184" s="209">
        <f t="shared" si="67"/>
        <v>0</v>
      </c>
      <c r="AV184" s="121"/>
      <c r="AW184" s="209">
        <f t="shared" si="75"/>
        <v>0</v>
      </c>
      <c r="AX184" s="121"/>
      <c r="AY184" s="209">
        <f t="shared" si="9"/>
        <v>0</v>
      </c>
      <c r="AZ184" s="121"/>
      <c r="BA184" s="209">
        <f>(SUM(AI184,AK184,AM184)-AQ184)</f>
        <v>0</v>
      </c>
      <c r="BB184" s="119"/>
      <c r="BD184" s="120"/>
      <c r="BE184" s="13">
        <v>0</v>
      </c>
      <c r="BF184" s="124"/>
      <c r="BG184" s="13">
        <v>0</v>
      </c>
      <c r="BH184" s="124"/>
      <c r="BI184" s="13">
        <v>0</v>
      </c>
      <c r="BJ184" s="125"/>
      <c r="BK184" s="126"/>
      <c r="BL184" s="127"/>
      <c r="BM184" s="210">
        <f>$BE184*$I184</f>
        <v>0</v>
      </c>
      <c r="BN184" s="124"/>
      <c r="BO184" s="210">
        <f>$BG184*$K184</f>
        <v>0</v>
      </c>
      <c r="BP184" s="124"/>
      <c r="BQ184" s="210">
        <f>$BI184*$M184</f>
        <v>0</v>
      </c>
      <c r="BR184" s="119"/>
      <c r="BU184" s="18"/>
      <c r="BV184" s="18"/>
      <c r="BW184" s="176"/>
      <c r="BX184" s="176"/>
      <c r="BY184" s="176"/>
      <c r="BZ184" s="176"/>
      <c r="CA184" s="176"/>
      <c r="CB184" s="176"/>
      <c r="CC184" s="176"/>
      <c r="CD184" s="177"/>
      <c r="CG184" s="18"/>
      <c r="CH184" s="18"/>
      <c r="CI184" s="18"/>
      <c r="CJ184" s="18"/>
      <c r="CK184" s="18"/>
      <c r="CL184" s="18"/>
      <c r="CP184" s="46"/>
      <c r="CQ184" s="46"/>
      <c r="CR184" s="46"/>
      <c r="CS184" s="130"/>
      <c r="CT184" s="209">
        <f t="shared" si="83"/>
        <v>0</v>
      </c>
      <c r="CU184" s="280">
        <f t="shared" si="83"/>
        <v>0</v>
      </c>
      <c r="CV184" s="209">
        <f t="shared" si="84"/>
        <v>0</v>
      </c>
      <c r="CW184" s="280">
        <f t="shared" si="84"/>
        <v>0</v>
      </c>
      <c r="CX184" s="209">
        <f t="shared" si="85"/>
        <v>0</v>
      </c>
      <c r="CY184" s="223">
        <f t="shared" si="66"/>
        <v>0</v>
      </c>
      <c r="CZ184" s="40"/>
      <c r="DA184" s="133"/>
      <c r="DB184" s="209">
        <f t="shared" si="68"/>
        <v>0</v>
      </c>
      <c r="DC184" s="131"/>
      <c r="DD184" s="209">
        <f t="shared" si="69"/>
        <v>0</v>
      </c>
      <c r="DE184" s="131"/>
      <c r="DF184" s="209">
        <f t="shared" si="70"/>
        <v>0</v>
      </c>
      <c r="DG184" s="134"/>
      <c r="DH184" s="216" t="str">
        <f t="shared" si="82"/>
        <v/>
      </c>
      <c r="DI184" s="216" t="e">
        <f t="shared" si="86"/>
        <v>#VALUE!</v>
      </c>
      <c r="DJ184" s="216">
        <f t="shared" si="87"/>
        <v>0</v>
      </c>
      <c r="DK184" s="40"/>
      <c r="DL184" s="40"/>
      <c r="DM184" s="130"/>
      <c r="DN184" s="217">
        <f t="shared" si="71"/>
        <v>0</v>
      </c>
      <c r="DO184" s="135"/>
      <c r="DP184" s="217">
        <f t="shared" si="72"/>
        <v>0</v>
      </c>
      <c r="DQ184" s="135"/>
      <c r="DR184" s="217">
        <f t="shared" si="73"/>
        <v>0</v>
      </c>
      <c r="DS184" s="134"/>
      <c r="DT184" s="281" t="str">
        <f t="shared" si="65"/>
        <v/>
      </c>
      <c r="DU184" s="281" t="str">
        <f t="shared" si="78"/>
        <v/>
      </c>
      <c r="DW184" s="46"/>
      <c r="DX184" s="46"/>
      <c r="DZ184" s="120"/>
      <c r="EA184" s="5"/>
      <c r="EB184" s="121"/>
      <c r="EC184" s="5"/>
      <c r="ED184" s="121"/>
      <c r="EE184" s="5"/>
      <c r="EF184" s="119"/>
      <c r="EH184" s="120"/>
      <c r="EI184" s="17">
        <v>0</v>
      </c>
      <c r="EJ184" s="137"/>
      <c r="EK184" s="17">
        <v>0</v>
      </c>
      <c r="EL184" s="137"/>
      <c r="EM184" s="17">
        <v>0</v>
      </c>
      <c r="EN184" s="125"/>
      <c r="EO184" s="126"/>
      <c r="EP184" s="127"/>
      <c r="EQ184" s="219">
        <f t="shared" si="74"/>
        <v>0</v>
      </c>
      <c r="ER184" s="125"/>
      <c r="ES184" s="126"/>
      <c r="ET184" s="127"/>
      <c r="EU184" s="220">
        <f>SUM($DN184:DR184)-SUM($BM184:$BQ184)+EQ184</f>
        <v>0</v>
      </c>
      <c r="EV184" s="119"/>
    </row>
    <row r="185" spans="1:152" ht="5.15" customHeight="1" x14ac:dyDescent="0.35">
      <c r="A185" s="115"/>
      <c r="B185" s="32"/>
      <c r="C185" s="46"/>
      <c r="D185" s="32"/>
      <c r="E185" s="32"/>
      <c r="F185" s="36"/>
      <c r="H185" s="29"/>
      <c r="I185" s="139"/>
      <c r="J185" s="139"/>
      <c r="K185" s="139"/>
      <c r="L185" s="139"/>
      <c r="M185" s="139"/>
      <c r="N185" s="139"/>
      <c r="O185" s="121"/>
      <c r="P185" s="140"/>
      <c r="Q185" s="141"/>
      <c r="R185" s="142"/>
      <c r="S185" s="139"/>
      <c r="T185" s="139"/>
      <c r="U185" s="139"/>
      <c r="V185" s="139"/>
      <c r="W185" s="139"/>
      <c r="X185" s="140"/>
      <c r="Y185" s="141"/>
      <c r="Z185" s="142"/>
      <c r="AA185" s="139"/>
      <c r="AB185" s="139"/>
      <c r="AC185" s="139"/>
      <c r="AD185" s="139"/>
      <c r="AE185" s="139"/>
      <c r="AF185" s="140"/>
      <c r="AG185" s="141"/>
      <c r="AH185" s="142"/>
      <c r="AI185" s="121"/>
      <c r="AJ185" s="139"/>
      <c r="AK185" s="121"/>
      <c r="AL185" s="139"/>
      <c r="AM185" s="121"/>
      <c r="AN185" s="140"/>
      <c r="AO185" s="141"/>
      <c r="AP185" s="142"/>
      <c r="AQ185" s="139"/>
      <c r="AR185" s="140"/>
      <c r="AS185" s="141"/>
      <c r="AT185" s="142"/>
      <c r="AU185" s="121"/>
      <c r="AV185" s="139"/>
      <c r="AW185" s="121"/>
      <c r="AX185" s="139"/>
      <c r="AY185" s="121"/>
      <c r="AZ185" s="139"/>
      <c r="BA185" s="121"/>
      <c r="BB185" s="36"/>
      <c r="BD185" s="29"/>
      <c r="BE185" s="143"/>
      <c r="BF185" s="143"/>
      <c r="BG185" s="143"/>
      <c r="BH185" s="143"/>
      <c r="BI185" s="143"/>
      <c r="BJ185" s="144"/>
      <c r="BK185" s="145"/>
      <c r="BL185" s="146"/>
      <c r="BM185" s="124"/>
      <c r="BN185" s="143"/>
      <c r="BO185" s="124"/>
      <c r="BP185" s="143"/>
      <c r="BQ185" s="124"/>
      <c r="BR185" s="36"/>
      <c r="BU185" s="175"/>
      <c r="BV185" s="175"/>
      <c r="BW185" s="177"/>
      <c r="BX185" s="177"/>
      <c r="BY185" s="177"/>
      <c r="BZ185" s="177"/>
      <c r="CA185" s="177"/>
      <c r="CB185" s="177"/>
      <c r="CC185" s="177"/>
      <c r="CG185" s="92"/>
      <c r="CH185" s="92"/>
      <c r="CI185" s="92"/>
      <c r="CJ185" s="92"/>
      <c r="CK185" s="92"/>
      <c r="CL185" s="92"/>
      <c r="CP185" s="32"/>
      <c r="CQ185" s="32"/>
      <c r="CR185" s="32"/>
      <c r="CS185" s="74"/>
      <c r="CT185" s="169"/>
      <c r="CU185" s="252"/>
      <c r="CV185" s="149"/>
      <c r="CW185" s="252"/>
      <c r="CX185" s="276"/>
      <c r="CY185" s="223">
        <f t="shared" si="66"/>
        <v>0</v>
      </c>
      <c r="CZ185" s="40"/>
      <c r="DA185" s="151"/>
      <c r="DB185" s="149"/>
      <c r="DC185" s="149"/>
      <c r="DD185" s="149"/>
      <c r="DE185" s="149"/>
      <c r="DF185" s="149"/>
      <c r="DG185" s="134"/>
      <c r="DH185" s="216" t="str">
        <f t="shared" si="82"/>
        <v/>
      </c>
      <c r="DI185" s="216" t="e">
        <f t="shared" si="86"/>
        <v>#VALUE!</v>
      </c>
      <c r="DJ185" s="216">
        <f t="shared" si="87"/>
        <v>0</v>
      </c>
      <c r="DK185" s="40"/>
      <c r="DL185" s="40"/>
      <c r="DM185" s="74"/>
      <c r="DN185" s="152"/>
      <c r="DO185" s="152"/>
      <c r="DP185" s="152"/>
      <c r="DQ185" s="152"/>
      <c r="DR185" s="152"/>
      <c r="DS185" s="134"/>
      <c r="DT185" s="281" t="str">
        <f t="shared" si="65"/>
        <v/>
      </c>
      <c r="DU185" s="281" t="str">
        <f t="shared" si="78"/>
        <v/>
      </c>
      <c r="DW185" s="32"/>
      <c r="DX185" s="32"/>
      <c r="DZ185" s="29"/>
      <c r="EA185" s="139"/>
      <c r="EB185" s="139"/>
      <c r="EC185" s="139"/>
      <c r="ED185" s="139"/>
      <c r="EE185" s="139"/>
      <c r="EF185" s="36"/>
      <c r="EH185" s="29"/>
      <c r="EI185" s="143"/>
      <c r="EJ185" s="143"/>
      <c r="EK185" s="143"/>
      <c r="EL185" s="143"/>
      <c r="EM185" s="143"/>
      <c r="EN185" s="144"/>
      <c r="EO185" s="145"/>
      <c r="EP185" s="146"/>
      <c r="EQ185" s="163"/>
      <c r="ER185" s="144"/>
      <c r="ES185" s="145"/>
      <c r="ET185" s="146"/>
      <c r="EU185" s="284">
        <f>SUM($DN185:DR185)-SUM($BM185:$BQ185)+EQ185</f>
        <v>0</v>
      </c>
      <c r="EV185" s="36"/>
    </row>
    <row r="186" spans="1:152" s="92" customFormat="1" ht="15.75" customHeight="1" x14ac:dyDescent="0.35">
      <c r="A186" s="118"/>
      <c r="B186" s="46"/>
      <c r="C186" s="243" t="str">
        <f>IF(E186="","",C184+1)</f>
        <v/>
      </c>
      <c r="D186" s="46"/>
      <c r="E186" s="4"/>
      <c r="F186" s="119"/>
      <c r="H186" s="120"/>
      <c r="I186" s="15"/>
      <c r="J186" s="121"/>
      <c r="K186" s="15"/>
      <c r="L186" s="121"/>
      <c r="M186" s="15"/>
      <c r="N186" s="121"/>
      <c r="O186" s="209">
        <f t="shared" si="5"/>
        <v>0</v>
      </c>
      <c r="P186" s="122"/>
      <c r="Q186" s="40"/>
      <c r="R186" s="123"/>
      <c r="S186" s="15"/>
      <c r="T186" s="121"/>
      <c r="U186" s="15"/>
      <c r="V186" s="121"/>
      <c r="W186" s="15"/>
      <c r="X186" s="122"/>
      <c r="Y186" s="40"/>
      <c r="Z186" s="123"/>
      <c r="AA186" s="15"/>
      <c r="AB186" s="121"/>
      <c r="AC186" s="15"/>
      <c r="AD186" s="121"/>
      <c r="AE186" s="15"/>
      <c r="AF186" s="122"/>
      <c r="AG186" s="40"/>
      <c r="AH186" s="123"/>
      <c r="AI186" s="209">
        <f t="shared" si="6"/>
        <v>0</v>
      </c>
      <c r="AJ186" s="121"/>
      <c r="AK186" s="209">
        <f t="shared" si="7"/>
        <v>0</v>
      </c>
      <c r="AL186" s="121"/>
      <c r="AM186" s="209">
        <f>M186-W186+AE186</f>
        <v>0</v>
      </c>
      <c r="AN186" s="122"/>
      <c r="AO186" s="40"/>
      <c r="AP186" s="123"/>
      <c r="AQ186" s="15"/>
      <c r="AR186" s="122"/>
      <c r="AS186" s="40"/>
      <c r="AT186" s="123"/>
      <c r="AU186" s="209">
        <f t="shared" si="67"/>
        <v>0</v>
      </c>
      <c r="AV186" s="121"/>
      <c r="AW186" s="209">
        <f t="shared" si="75"/>
        <v>0</v>
      </c>
      <c r="AX186" s="121"/>
      <c r="AY186" s="209">
        <f t="shared" si="9"/>
        <v>0</v>
      </c>
      <c r="AZ186" s="121"/>
      <c r="BA186" s="209">
        <f>(SUM(AI186,AK186,AM186)-AQ186)</f>
        <v>0</v>
      </c>
      <c r="BB186" s="119"/>
      <c r="BD186" s="120"/>
      <c r="BE186" s="13">
        <v>0</v>
      </c>
      <c r="BF186" s="124"/>
      <c r="BG186" s="13">
        <v>0</v>
      </c>
      <c r="BH186" s="124"/>
      <c r="BI186" s="13">
        <v>0</v>
      </c>
      <c r="BJ186" s="125"/>
      <c r="BK186" s="126"/>
      <c r="BL186" s="127"/>
      <c r="BM186" s="210">
        <f>$BE186*$I186</f>
        <v>0</v>
      </c>
      <c r="BN186" s="124"/>
      <c r="BO186" s="210">
        <f>$BG186*$K186</f>
        <v>0</v>
      </c>
      <c r="BP186" s="124"/>
      <c r="BQ186" s="210">
        <f>$BI186*$M186</f>
        <v>0</v>
      </c>
      <c r="BR186" s="119"/>
      <c r="BU186" s="18"/>
      <c r="BV186" s="18"/>
      <c r="BW186" s="18"/>
      <c r="BX186" s="18"/>
      <c r="BY186" s="18"/>
      <c r="BZ186" s="18"/>
      <c r="CA186" s="18"/>
      <c r="CB186" s="18"/>
      <c r="CC186" s="18"/>
      <c r="CG186" s="18"/>
      <c r="CH186" s="18"/>
      <c r="CI186" s="18"/>
      <c r="CJ186" s="18"/>
      <c r="CK186" s="18"/>
      <c r="CL186" s="18"/>
      <c r="CP186" s="46"/>
      <c r="CQ186" s="46"/>
      <c r="CR186" s="46"/>
      <c r="CS186" s="130"/>
      <c r="CT186" s="209">
        <f t="shared" si="83"/>
        <v>0</v>
      </c>
      <c r="CU186" s="280">
        <f t="shared" si="83"/>
        <v>0</v>
      </c>
      <c r="CV186" s="209">
        <f t="shared" si="84"/>
        <v>0</v>
      </c>
      <c r="CW186" s="280">
        <f t="shared" si="84"/>
        <v>0</v>
      </c>
      <c r="CX186" s="209">
        <f t="shared" si="85"/>
        <v>0</v>
      </c>
      <c r="CY186" s="223">
        <f t="shared" si="66"/>
        <v>0</v>
      </c>
      <c r="CZ186" s="40"/>
      <c r="DA186" s="133"/>
      <c r="DB186" s="209">
        <f t="shared" si="68"/>
        <v>0</v>
      </c>
      <c r="DC186" s="131"/>
      <c r="DD186" s="209">
        <f t="shared" si="69"/>
        <v>0</v>
      </c>
      <c r="DE186" s="131"/>
      <c r="DF186" s="209">
        <f t="shared" si="70"/>
        <v>0</v>
      </c>
      <c r="DG186" s="134"/>
      <c r="DH186" s="216" t="str">
        <f t="shared" si="82"/>
        <v/>
      </c>
      <c r="DI186" s="216" t="e">
        <f t="shared" si="86"/>
        <v>#VALUE!</v>
      </c>
      <c r="DJ186" s="216">
        <f t="shared" si="87"/>
        <v>0</v>
      </c>
      <c r="DK186" s="40"/>
      <c r="DL186" s="40"/>
      <c r="DM186" s="130"/>
      <c r="DN186" s="217">
        <f t="shared" si="71"/>
        <v>0</v>
      </c>
      <c r="DO186" s="135"/>
      <c r="DP186" s="217">
        <f t="shared" si="72"/>
        <v>0</v>
      </c>
      <c r="DQ186" s="135"/>
      <c r="DR186" s="217">
        <f t="shared" si="73"/>
        <v>0</v>
      </c>
      <c r="DS186" s="134"/>
      <c r="DT186" s="281" t="str">
        <f t="shared" si="65"/>
        <v/>
      </c>
      <c r="DU186" s="281" t="str">
        <f t="shared" si="78"/>
        <v/>
      </c>
      <c r="DW186" s="46"/>
      <c r="DX186" s="46"/>
      <c r="DZ186" s="120"/>
      <c r="EA186" s="5"/>
      <c r="EB186" s="121"/>
      <c r="EC186" s="5"/>
      <c r="ED186" s="121"/>
      <c r="EE186" s="5"/>
      <c r="EF186" s="119"/>
      <c r="EH186" s="120"/>
      <c r="EI186" s="17">
        <v>0</v>
      </c>
      <c r="EJ186" s="137"/>
      <c r="EK186" s="17">
        <v>0</v>
      </c>
      <c r="EL186" s="137"/>
      <c r="EM186" s="17">
        <v>0</v>
      </c>
      <c r="EN186" s="125"/>
      <c r="EO186" s="126"/>
      <c r="EP186" s="127"/>
      <c r="EQ186" s="219">
        <f t="shared" si="74"/>
        <v>0</v>
      </c>
      <c r="ER186" s="125"/>
      <c r="ES186" s="126"/>
      <c r="ET186" s="127"/>
      <c r="EU186" s="220">
        <f>SUM($DN186:DR186)-SUM($BM186:$BQ186)+EQ186</f>
        <v>0</v>
      </c>
      <c r="EV186" s="119"/>
    </row>
    <row r="187" spans="1:152" ht="5.15" customHeight="1" x14ac:dyDescent="0.35">
      <c r="A187" s="115"/>
      <c r="B187" s="32"/>
      <c r="C187" s="46"/>
      <c r="D187" s="32"/>
      <c r="E187" s="32"/>
      <c r="F187" s="36"/>
      <c r="H187" s="29"/>
      <c r="I187" s="139"/>
      <c r="J187" s="139"/>
      <c r="K187" s="139"/>
      <c r="L187" s="139"/>
      <c r="M187" s="139"/>
      <c r="N187" s="139"/>
      <c r="O187" s="121"/>
      <c r="P187" s="140"/>
      <c r="Q187" s="141"/>
      <c r="R187" s="142"/>
      <c r="S187" s="139"/>
      <c r="T187" s="139"/>
      <c r="U187" s="139"/>
      <c r="V187" s="139"/>
      <c r="W187" s="139"/>
      <c r="X187" s="140"/>
      <c r="Y187" s="141"/>
      <c r="Z187" s="142"/>
      <c r="AA187" s="139"/>
      <c r="AB187" s="139"/>
      <c r="AC187" s="139"/>
      <c r="AD187" s="139"/>
      <c r="AE187" s="139"/>
      <c r="AF187" s="140"/>
      <c r="AG187" s="141"/>
      <c r="AH187" s="142"/>
      <c r="AI187" s="121"/>
      <c r="AJ187" s="139"/>
      <c r="AK187" s="121"/>
      <c r="AL187" s="139"/>
      <c r="AM187" s="121"/>
      <c r="AN187" s="140"/>
      <c r="AO187" s="141"/>
      <c r="AP187" s="142"/>
      <c r="AQ187" s="139"/>
      <c r="AR187" s="140"/>
      <c r="AS187" s="141"/>
      <c r="AT187" s="142"/>
      <c r="AU187" s="121"/>
      <c r="AV187" s="139"/>
      <c r="AW187" s="121"/>
      <c r="AX187" s="139"/>
      <c r="AY187" s="121"/>
      <c r="AZ187" s="139"/>
      <c r="BA187" s="121"/>
      <c r="BB187" s="36"/>
      <c r="BD187" s="29"/>
      <c r="BE187" s="143"/>
      <c r="BF187" s="143"/>
      <c r="BG187" s="143"/>
      <c r="BH187" s="143"/>
      <c r="BI187" s="143"/>
      <c r="BJ187" s="144"/>
      <c r="BK187" s="145"/>
      <c r="BL187" s="146"/>
      <c r="BM187" s="124"/>
      <c r="BN187" s="143"/>
      <c r="BO187" s="124"/>
      <c r="BP187" s="143"/>
      <c r="BQ187" s="124"/>
      <c r="BR187" s="36"/>
      <c r="BU187" s="92"/>
      <c r="BV187" s="92"/>
      <c r="BW187" s="92"/>
      <c r="BX187" s="92"/>
      <c r="BY187" s="92"/>
      <c r="BZ187" s="92"/>
      <c r="CA187" s="92"/>
      <c r="CB187" s="92"/>
      <c r="CC187" s="92"/>
      <c r="CG187" s="92"/>
      <c r="CH187" s="92"/>
      <c r="CI187" s="92"/>
      <c r="CJ187" s="92"/>
      <c r="CK187" s="92"/>
      <c r="CL187" s="92"/>
      <c r="CP187" s="32"/>
      <c r="CQ187" s="32"/>
      <c r="CR187" s="32"/>
      <c r="CS187" s="74"/>
      <c r="CT187" s="169"/>
      <c r="CU187" s="252"/>
      <c r="CV187" s="149"/>
      <c r="CW187" s="252"/>
      <c r="CX187" s="276"/>
      <c r="CY187" s="223">
        <f t="shared" si="66"/>
        <v>0</v>
      </c>
      <c r="CZ187" s="40"/>
      <c r="DA187" s="151"/>
      <c r="DB187" s="149"/>
      <c r="DC187" s="149"/>
      <c r="DD187" s="149"/>
      <c r="DE187" s="149"/>
      <c r="DF187" s="149"/>
      <c r="DG187" s="134"/>
      <c r="DH187" s="40"/>
      <c r="DI187" s="40"/>
      <c r="DJ187" s="40"/>
      <c r="DK187" s="40"/>
      <c r="DL187" s="40"/>
      <c r="DM187" s="74"/>
      <c r="DN187" s="152"/>
      <c r="DO187" s="152"/>
      <c r="DP187" s="152"/>
      <c r="DQ187" s="152"/>
      <c r="DR187" s="152"/>
      <c r="DS187" s="134"/>
      <c r="DT187" s="281" t="str">
        <f t="shared" si="65"/>
        <v/>
      </c>
      <c r="DU187" s="281" t="str">
        <f t="shared" si="78"/>
        <v/>
      </c>
      <c r="DW187" s="32"/>
      <c r="DX187" s="32"/>
      <c r="DZ187" s="29"/>
      <c r="EA187" s="139"/>
      <c r="EB187" s="139"/>
      <c r="EC187" s="139"/>
      <c r="ED187" s="139"/>
      <c r="EE187" s="139"/>
      <c r="EF187" s="36"/>
      <c r="EH187" s="29"/>
      <c r="EI187" s="143"/>
      <c r="EJ187" s="143"/>
      <c r="EK187" s="143"/>
      <c r="EL187" s="143"/>
      <c r="EM187" s="143"/>
      <c r="EN187" s="144"/>
      <c r="EO187" s="145"/>
      <c r="EP187" s="146"/>
      <c r="EQ187" s="163"/>
      <c r="ER187" s="144"/>
      <c r="ES187" s="145"/>
      <c r="ET187" s="146"/>
      <c r="EU187" s="253"/>
      <c r="EV187" s="36"/>
    </row>
    <row r="188" spans="1:152" s="92" customFormat="1" ht="15.75" customHeight="1" x14ac:dyDescent="0.35">
      <c r="A188" s="118"/>
      <c r="B188" s="46"/>
      <c r="C188" s="243" t="str">
        <f>IF(E188="","",C186+1)</f>
        <v/>
      </c>
      <c r="D188" s="46"/>
      <c r="E188" s="4"/>
      <c r="F188" s="119"/>
      <c r="H188" s="120"/>
      <c r="I188" s="15"/>
      <c r="J188" s="121"/>
      <c r="K188" s="15"/>
      <c r="L188" s="121"/>
      <c r="M188" s="15"/>
      <c r="N188" s="121"/>
      <c r="O188" s="209">
        <f t="shared" si="5"/>
        <v>0</v>
      </c>
      <c r="P188" s="122"/>
      <c r="Q188" s="40"/>
      <c r="R188" s="123"/>
      <c r="S188" s="15"/>
      <c r="T188" s="121"/>
      <c r="U188" s="15"/>
      <c r="V188" s="121"/>
      <c r="W188" s="15"/>
      <c r="X188" s="122"/>
      <c r="Y188" s="40"/>
      <c r="Z188" s="123"/>
      <c r="AA188" s="15"/>
      <c r="AB188" s="121"/>
      <c r="AC188" s="15"/>
      <c r="AD188" s="121"/>
      <c r="AE188" s="15"/>
      <c r="AF188" s="122"/>
      <c r="AG188" s="40"/>
      <c r="AH188" s="123"/>
      <c r="AI188" s="209">
        <f t="shared" si="6"/>
        <v>0</v>
      </c>
      <c r="AJ188" s="121"/>
      <c r="AK188" s="209">
        <f t="shared" si="7"/>
        <v>0</v>
      </c>
      <c r="AL188" s="121"/>
      <c r="AM188" s="209">
        <f>M188-W188+AE188</f>
        <v>0</v>
      </c>
      <c r="AN188" s="122"/>
      <c r="AO188" s="40"/>
      <c r="AP188" s="123"/>
      <c r="AQ188" s="15"/>
      <c r="AR188" s="122"/>
      <c r="AS188" s="40"/>
      <c r="AT188" s="123"/>
      <c r="AU188" s="209">
        <f t="shared" si="67"/>
        <v>0</v>
      </c>
      <c r="AV188" s="121"/>
      <c r="AW188" s="209">
        <f t="shared" si="75"/>
        <v>0</v>
      </c>
      <c r="AX188" s="121"/>
      <c r="AY188" s="209">
        <f t="shared" si="9"/>
        <v>0</v>
      </c>
      <c r="AZ188" s="121"/>
      <c r="BA188" s="209">
        <f>(SUM(AI188,AK188,AM188)-AQ188)</f>
        <v>0</v>
      </c>
      <c r="BB188" s="119"/>
      <c r="BD188" s="120"/>
      <c r="BE188" s="13">
        <v>0</v>
      </c>
      <c r="BF188" s="124"/>
      <c r="BG188" s="13">
        <v>0</v>
      </c>
      <c r="BH188" s="124"/>
      <c r="BI188" s="13">
        <v>0</v>
      </c>
      <c r="BJ188" s="125"/>
      <c r="BK188" s="126"/>
      <c r="BL188" s="127"/>
      <c r="BM188" s="210">
        <f>$BE188*$I188</f>
        <v>0</v>
      </c>
      <c r="BN188" s="124"/>
      <c r="BO188" s="210">
        <f>$BG188*$K188</f>
        <v>0</v>
      </c>
      <c r="BP188" s="124"/>
      <c r="BQ188" s="210">
        <f>$BI188*$M188</f>
        <v>0</v>
      </c>
      <c r="BR188" s="119"/>
      <c r="BU188" s="18"/>
      <c r="BV188" s="18"/>
      <c r="BW188" s="18"/>
      <c r="BX188" s="18"/>
      <c r="BY188" s="18"/>
      <c r="BZ188" s="18"/>
      <c r="CA188" s="18"/>
      <c r="CB188" s="18"/>
      <c r="CC188" s="18"/>
      <c r="CG188" s="18"/>
      <c r="CH188" s="18"/>
      <c r="CI188" s="18"/>
      <c r="CJ188" s="18"/>
      <c r="CK188" s="18"/>
      <c r="CL188" s="18"/>
      <c r="CP188" s="46"/>
      <c r="CQ188" s="46"/>
      <c r="CR188" s="46"/>
      <c r="CS188" s="130"/>
      <c r="CT188" s="209">
        <f t="shared" si="83"/>
        <v>0</v>
      </c>
      <c r="CU188" s="280">
        <f t="shared" si="83"/>
        <v>0</v>
      </c>
      <c r="CV188" s="209">
        <f t="shared" si="84"/>
        <v>0</v>
      </c>
      <c r="CW188" s="280">
        <f t="shared" si="84"/>
        <v>0</v>
      </c>
      <c r="CX188" s="209">
        <f t="shared" si="85"/>
        <v>0</v>
      </c>
      <c r="CY188" s="223">
        <f t="shared" si="66"/>
        <v>0</v>
      </c>
      <c r="CZ188" s="40"/>
      <c r="DA188" s="133"/>
      <c r="DB188" s="209">
        <f t="shared" si="68"/>
        <v>0</v>
      </c>
      <c r="DC188" s="131"/>
      <c r="DD188" s="209">
        <f t="shared" si="69"/>
        <v>0</v>
      </c>
      <c r="DE188" s="131"/>
      <c r="DF188" s="209">
        <f t="shared" si="70"/>
        <v>0</v>
      </c>
      <c r="DG188" s="134"/>
      <c r="DH188" s="216" t="str">
        <f t="shared" si="82"/>
        <v/>
      </c>
      <c r="DI188" s="216" t="e">
        <f t="shared" si="86"/>
        <v>#VALUE!</v>
      </c>
      <c r="DJ188" s="216">
        <f t="shared" si="87"/>
        <v>0</v>
      </c>
      <c r="DK188" s="40"/>
      <c r="DL188" s="40"/>
      <c r="DM188" s="130"/>
      <c r="DN188" s="217">
        <f t="shared" si="71"/>
        <v>0</v>
      </c>
      <c r="DO188" s="135"/>
      <c r="DP188" s="217">
        <f t="shared" si="72"/>
        <v>0</v>
      </c>
      <c r="DQ188" s="135"/>
      <c r="DR188" s="217">
        <f t="shared" si="73"/>
        <v>0</v>
      </c>
      <c r="DS188" s="134"/>
      <c r="DT188" s="281" t="str">
        <f t="shared" si="65"/>
        <v/>
      </c>
      <c r="DU188" s="281" t="str">
        <f t="shared" si="78"/>
        <v/>
      </c>
      <c r="DW188" s="46"/>
      <c r="DX188" s="46"/>
      <c r="DZ188" s="120"/>
      <c r="EA188" s="5"/>
      <c r="EB188" s="121"/>
      <c r="EC188" s="5"/>
      <c r="ED188" s="121"/>
      <c r="EE188" s="5"/>
      <c r="EF188" s="119"/>
      <c r="EH188" s="120"/>
      <c r="EI188" s="17">
        <v>0</v>
      </c>
      <c r="EJ188" s="137"/>
      <c r="EK188" s="17">
        <v>0</v>
      </c>
      <c r="EL188" s="137"/>
      <c r="EM188" s="17">
        <v>0</v>
      </c>
      <c r="EN188" s="125"/>
      <c r="EO188" s="126"/>
      <c r="EP188" s="127"/>
      <c r="EQ188" s="219">
        <f t="shared" si="74"/>
        <v>0</v>
      </c>
      <c r="ER188" s="125"/>
      <c r="ES188" s="126"/>
      <c r="ET188" s="127"/>
      <c r="EU188" s="220">
        <f>SUM($DN188:DR188)-SUM($BM188:$BQ188)+EQ188</f>
        <v>0</v>
      </c>
      <c r="EV188" s="119"/>
    </row>
    <row r="189" spans="1:152" ht="5.15" customHeight="1" x14ac:dyDescent="0.35">
      <c r="A189" s="115"/>
      <c r="B189" s="32"/>
      <c r="C189" s="46"/>
      <c r="D189" s="32"/>
      <c r="E189" s="32"/>
      <c r="F189" s="36"/>
      <c r="H189" s="29"/>
      <c r="I189" s="139"/>
      <c r="J189" s="139"/>
      <c r="K189" s="139"/>
      <c r="L189" s="139"/>
      <c r="M189" s="139"/>
      <c r="N189" s="139"/>
      <c r="O189" s="121"/>
      <c r="P189" s="140"/>
      <c r="Q189" s="141"/>
      <c r="R189" s="142"/>
      <c r="S189" s="139"/>
      <c r="T189" s="139"/>
      <c r="U189" s="139"/>
      <c r="V189" s="139"/>
      <c r="W189" s="139"/>
      <c r="X189" s="140"/>
      <c r="Y189" s="141"/>
      <c r="Z189" s="142"/>
      <c r="AA189" s="139"/>
      <c r="AB189" s="139"/>
      <c r="AC189" s="139"/>
      <c r="AD189" s="139"/>
      <c r="AE189" s="139"/>
      <c r="AF189" s="140"/>
      <c r="AG189" s="141"/>
      <c r="AH189" s="142"/>
      <c r="AI189" s="121"/>
      <c r="AJ189" s="139"/>
      <c r="AK189" s="121"/>
      <c r="AL189" s="139"/>
      <c r="AM189" s="121"/>
      <c r="AN189" s="140"/>
      <c r="AO189" s="141"/>
      <c r="AP189" s="142"/>
      <c r="AQ189" s="139"/>
      <c r="AR189" s="140"/>
      <c r="AS189" s="141"/>
      <c r="AT189" s="142"/>
      <c r="AU189" s="121"/>
      <c r="AV189" s="139"/>
      <c r="AW189" s="121"/>
      <c r="AX189" s="139"/>
      <c r="AY189" s="121"/>
      <c r="AZ189" s="139"/>
      <c r="BA189" s="121"/>
      <c r="BB189" s="36"/>
      <c r="BD189" s="29"/>
      <c r="BE189" s="143"/>
      <c r="BF189" s="143"/>
      <c r="BG189" s="143"/>
      <c r="BH189" s="143"/>
      <c r="BI189" s="143"/>
      <c r="BJ189" s="144"/>
      <c r="BK189" s="145"/>
      <c r="BL189" s="146"/>
      <c r="BM189" s="124"/>
      <c r="BN189" s="143"/>
      <c r="BO189" s="124"/>
      <c r="BP189" s="143"/>
      <c r="BQ189" s="124"/>
      <c r="BR189" s="36"/>
      <c r="BU189" s="92"/>
      <c r="BV189" s="92"/>
      <c r="BW189" s="93"/>
      <c r="BX189" s="93"/>
      <c r="BY189" s="93"/>
      <c r="BZ189" s="93"/>
      <c r="CA189" s="178"/>
      <c r="CB189" s="178"/>
      <c r="CC189" s="92"/>
      <c r="CG189" s="92"/>
      <c r="CH189" s="92"/>
      <c r="CI189" s="92"/>
      <c r="CJ189" s="92"/>
      <c r="CK189" s="92"/>
      <c r="CL189" s="92"/>
      <c r="CP189" s="32"/>
      <c r="CQ189" s="32"/>
      <c r="CR189" s="32"/>
      <c r="CS189" s="74"/>
      <c r="CT189" s="169"/>
      <c r="CU189" s="252"/>
      <c r="CV189" s="149"/>
      <c r="CW189" s="252"/>
      <c r="CX189" s="276"/>
      <c r="CY189" s="223">
        <f t="shared" si="66"/>
        <v>0</v>
      </c>
      <c r="CZ189" s="40"/>
      <c r="DA189" s="151"/>
      <c r="DB189" s="149"/>
      <c r="DC189" s="149"/>
      <c r="DD189" s="149"/>
      <c r="DE189" s="149"/>
      <c r="DF189" s="149"/>
      <c r="DG189" s="134"/>
      <c r="DH189" s="40"/>
      <c r="DI189" s="40"/>
      <c r="DJ189" s="40"/>
      <c r="DK189" s="40"/>
      <c r="DL189" s="40"/>
      <c r="DM189" s="74"/>
      <c r="DN189" s="152"/>
      <c r="DO189" s="152"/>
      <c r="DP189" s="152"/>
      <c r="DQ189" s="152"/>
      <c r="DR189" s="152"/>
      <c r="DS189" s="134"/>
      <c r="DT189" s="281" t="str">
        <f t="shared" si="65"/>
        <v/>
      </c>
      <c r="DU189" s="281" t="str">
        <f t="shared" si="78"/>
        <v/>
      </c>
      <c r="DW189" s="32"/>
      <c r="DX189" s="32"/>
      <c r="DZ189" s="29"/>
      <c r="EA189" s="139"/>
      <c r="EB189" s="139"/>
      <c r="EC189" s="139"/>
      <c r="ED189" s="139"/>
      <c r="EE189" s="139"/>
      <c r="EF189" s="36"/>
      <c r="EH189" s="29"/>
      <c r="EI189" s="143"/>
      <c r="EJ189" s="143"/>
      <c r="EK189" s="143"/>
      <c r="EL189" s="143"/>
      <c r="EM189" s="143"/>
      <c r="EN189" s="144"/>
      <c r="EO189" s="145"/>
      <c r="EP189" s="146"/>
      <c r="EQ189" s="163"/>
      <c r="ER189" s="144"/>
      <c r="ES189" s="145"/>
      <c r="ET189" s="146"/>
      <c r="EU189" s="253"/>
      <c r="EV189" s="36"/>
    </row>
    <row r="190" spans="1:152" s="92" customFormat="1" x14ac:dyDescent="0.35">
      <c r="A190" s="118"/>
      <c r="B190" s="46"/>
      <c r="C190" s="243" t="str">
        <f>IF(E190="","",C188+1)</f>
        <v/>
      </c>
      <c r="D190" s="46"/>
      <c r="E190" s="4"/>
      <c r="F190" s="119"/>
      <c r="H190" s="120"/>
      <c r="I190" s="15"/>
      <c r="J190" s="121"/>
      <c r="K190" s="15"/>
      <c r="L190" s="121"/>
      <c r="M190" s="15"/>
      <c r="N190" s="121"/>
      <c r="O190" s="209">
        <f t="shared" si="5"/>
        <v>0</v>
      </c>
      <c r="P190" s="122"/>
      <c r="Q190" s="40"/>
      <c r="R190" s="123"/>
      <c r="S190" s="15"/>
      <c r="T190" s="121"/>
      <c r="U190" s="15"/>
      <c r="V190" s="121"/>
      <c r="W190" s="15"/>
      <c r="X190" s="122"/>
      <c r="Y190" s="40"/>
      <c r="Z190" s="123"/>
      <c r="AA190" s="15"/>
      <c r="AB190" s="121"/>
      <c r="AC190" s="15"/>
      <c r="AD190" s="121"/>
      <c r="AE190" s="15"/>
      <c r="AF190" s="122"/>
      <c r="AG190" s="40"/>
      <c r="AH190" s="123"/>
      <c r="AI190" s="209">
        <f t="shared" si="6"/>
        <v>0</v>
      </c>
      <c r="AJ190" s="121"/>
      <c r="AK190" s="209">
        <f t="shared" si="7"/>
        <v>0</v>
      </c>
      <c r="AL190" s="121"/>
      <c r="AM190" s="209">
        <f>M190-W190+AE190</f>
        <v>0</v>
      </c>
      <c r="AN190" s="122"/>
      <c r="AO190" s="40"/>
      <c r="AP190" s="123"/>
      <c r="AQ190" s="15"/>
      <c r="AR190" s="122"/>
      <c r="AS190" s="40"/>
      <c r="AT190" s="123"/>
      <c r="AU190" s="209">
        <f t="shared" si="67"/>
        <v>0</v>
      </c>
      <c r="AV190" s="121"/>
      <c r="AW190" s="209">
        <f t="shared" si="75"/>
        <v>0</v>
      </c>
      <c r="AX190" s="121"/>
      <c r="AY190" s="209">
        <f t="shared" si="9"/>
        <v>0</v>
      </c>
      <c r="AZ190" s="121"/>
      <c r="BA190" s="209">
        <f>(SUM(AI190,AK190,AM190)-AQ190)</f>
        <v>0</v>
      </c>
      <c r="BB190" s="119"/>
      <c r="BD190" s="120"/>
      <c r="BE190" s="13">
        <v>0</v>
      </c>
      <c r="BF190" s="124"/>
      <c r="BG190" s="13">
        <v>0</v>
      </c>
      <c r="BH190" s="124"/>
      <c r="BI190" s="13">
        <v>0</v>
      </c>
      <c r="BJ190" s="125"/>
      <c r="BK190" s="126"/>
      <c r="BL190" s="127"/>
      <c r="BM190" s="210">
        <f>$BE190*$I190</f>
        <v>0</v>
      </c>
      <c r="BN190" s="124"/>
      <c r="BO190" s="210">
        <f>$BG190*$K190</f>
        <v>0</v>
      </c>
      <c r="BP190" s="124"/>
      <c r="BQ190" s="210">
        <f>$BI190*$M190</f>
        <v>0</v>
      </c>
      <c r="BR190" s="119"/>
      <c r="BU190" s="18"/>
      <c r="BV190" s="18"/>
      <c r="BW190" s="18"/>
      <c r="BX190" s="18"/>
      <c r="BY190" s="18"/>
      <c r="BZ190" s="18"/>
      <c r="CA190" s="18"/>
      <c r="CB190" s="18"/>
      <c r="CC190" s="18"/>
      <c r="CG190" s="18"/>
      <c r="CH190" s="18"/>
      <c r="CI190" s="18"/>
      <c r="CJ190" s="18"/>
      <c r="CK190" s="18"/>
      <c r="CL190" s="18"/>
      <c r="CP190" s="46"/>
      <c r="CQ190" s="46"/>
      <c r="CR190" s="46"/>
      <c r="CS190" s="130"/>
      <c r="CT190" s="209">
        <f t="shared" si="83"/>
        <v>0</v>
      </c>
      <c r="CU190" s="280">
        <f t="shared" si="83"/>
        <v>0</v>
      </c>
      <c r="CV190" s="209">
        <f t="shared" si="84"/>
        <v>0</v>
      </c>
      <c r="CW190" s="280">
        <f t="shared" si="84"/>
        <v>0</v>
      </c>
      <c r="CX190" s="209">
        <f t="shared" si="85"/>
        <v>0</v>
      </c>
      <c r="CY190" s="223">
        <f t="shared" si="66"/>
        <v>0</v>
      </c>
      <c r="CZ190" s="40"/>
      <c r="DA190" s="133"/>
      <c r="DB190" s="209">
        <f t="shared" si="68"/>
        <v>0</v>
      </c>
      <c r="DC190" s="131"/>
      <c r="DD190" s="209">
        <f t="shared" si="69"/>
        <v>0</v>
      </c>
      <c r="DE190" s="131"/>
      <c r="DF190" s="209">
        <f t="shared" si="70"/>
        <v>0</v>
      </c>
      <c r="DG190" s="134"/>
      <c r="DH190" s="216" t="str">
        <f t="shared" si="82"/>
        <v/>
      </c>
      <c r="DI190" s="216" t="e">
        <f t="shared" si="86"/>
        <v>#VALUE!</v>
      </c>
      <c r="DJ190" s="216">
        <f t="shared" si="87"/>
        <v>0</v>
      </c>
      <c r="DK190" s="40"/>
      <c r="DL190" s="40"/>
      <c r="DM190" s="130"/>
      <c r="DN190" s="217">
        <f t="shared" si="71"/>
        <v>0</v>
      </c>
      <c r="DO190" s="135"/>
      <c r="DP190" s="217">
        <f t="shared" si="72"/>
        <v>0</v>
      </c>
      <c r="DQ190" s="135"/>
      <c r="DR190" s="217">
        <f t="shared" si="73"/>
        <v>0</v>
      </c>
      <c r="DS190" s="134"/>
      <c r="DT190" s="281" t="str">
        <f t="shared" si="65"/>
        <v/>
      </c>
      <c r="DU190" s="281" t="str">
        <f t="shared" si="78"/>
        <v/>
      </c>
      <c r="DW190" s="46"/>
      <c r="DX190" s="46"/>
      <c r="DZ190" s="120"/>
      <c r="EA190" s="5"/>
      <c r="EB190" s="121"/>
      <c r="EC190" s="5"/>
      <c r="ED190" s="121"/>
      <c r="EE190" s="5"/>
      <c r="EF190" s="119"/>
      <c r="EH190" s="120"/>
      <c r="EI190" s="17">
        <v>0</v>
      </c>
      <c r="EJ190" s="137"/>
      <c r="EK190" s="17">
        <v>0</v>
      </c>
      <c r="EL190" s="137"/>
      <c r="EM190" s="17">
        <v>0</v>
      </c>
      <c r="EN190" s="125"/>
      <c r="EO190" s="126"/>
      <c r="EP190" s="127"/>
      <c r="EQ190" s="219">
        <f t="shared" si="74"/>
        <v>0</v>
      </c>
      <c r="ER190" s="125"/>
      <c r="ES190" s="126"/>
      <c r="ET190" s="127"/>
      <c r="EU190" s="220">
        <f>SUM($DN190:DR190)-SUM($BM190:$BQ190)+EQ190</f>
        <v>0</v>
      </c>
      <c r="EV190" s="119"/>
    </row>
    <row r="191" spans="1:152" ht="5.15" customHeight="1" x14ac:dyDescent="0.35">
      <c r="A191" s="115"/>
      <c r="B191" s="32"/>
      <c r="C191" s="46"/>
      <c r="D191" s="32"/>
      <c r="E191" s="32"/>
      <c r="F191" s="36"/>
      <c r="H191" s="29"/>
      <c r="I191" s="139"/>
      <c r="J191" s="139"/>
      <c r="K191" s="139"/>
      <c r="L191" s="139"/>
      <c r="M191" s="139"/>
      <c r="N191" s="139"/>
      <c r="O191" s="121"/>
      <c r="P191" s="140"/>
      <c r="Q191" s="141"/>
      <c r="R191" s="142"/>
      <c r="S191" s="139"/>
      <c r="T191" s="139"/>
      <c r="U191" s="139"/>
      <c r="V191" s="139"/>
      <c r="W191" s="139"/>
      <c r="X191" s="140"/>
      <c r="Y191" s="141"/>
      <c r="Z191" s="142"/>
      <c r="AA191" s="139"/>
      <c r="AB191" s="139"/>
      <c r="AC191" s="139"/>
      <c r="AD191" s="139"/>
      <c r="AE191" s="139"/>
      <c r="AF191" s="140"/>
      <c r="AG191" s="141"/>
      <c r="AH191" s="142"/>
      <c r="AI191" s="121"/>
      <c r="AJ191" s="139"/>
      <c r="AK191" s="121"/>
      <c r="AL191" s="139"/>
      <c r="AM191" s="121"/>
      <c r="AN191" s="140"/>
      <c r="AO191" s="141"/>
      <c r="AP191" s="142"/>
      <c r="AQ191" s="139"/>
      <c r="AR191" s="140"/>
      <c r="AS191" s="141"/>
      <c r="AT191" s="142"/>
      <c r="AU191" s="121"/>
      <c r="AV191" s="139"/>
      <c r="AW191" s="121"/>
      <c r="AX191" s="139"/>
      <c r="AY191" s="121"/>
      <c r="AZ191" s="139"/>
      <c r="BA191" s="121"/>
      <c r="BB191" s="36"/>
      <c r="BD191" s="29"/>
      <c r="BE191" s="143"/>
      <c r="BF191" s="143"/>
      <c r="BG191" s="143"/>
      <c r="BH191" s="143"/>
      <c r="BI191" s="143"/>
      <c r="BJ191" s="144"/>
      <c r="BK191" s="145"/>
      <c r="BL191" s="146"/>
      <c r="BM191" s="124"/>
      <c r="BN191" s="143"/>
      <c r="BO191" s="124"/>
      <c r="BP191" s="143"/>
      <c r="BQ191" s="124"/>
      <c r="BR191" s="36"/>
      <c r="BU191" s="92"/>
      <c r="BV191" s="92"/>
      <c r="BW191" s="92"/>
      <c r="BX191" s="92"/>
      <c r="BY191" s="92"/>
      <c r="BZ191" s="92"/>
      <c r="CA191" s="92"/>
      <c r="CB191" s="92"/>
      <c r="CC191" s="92"/>
      <c r="CG191" s="92"/>
      <c r="CH191" s="92"/>
      <c r="CI191" s="92"/>
      <c r="CJ191" s="92"/>
      <c r="CK191" s="92"/>
      <c r="CL191" s="92"/>
      <c r="CP191" s="32"/>
      <c r="CQ191" s="32"/>
      <c r="CR191" s="32"/>
      <c r="CS191" s="74"/>
      <c r="CT191" s="169"/>
      <c r="CU191" s="252"/>
      <c r="CV191" s="149"/>
      <c r="CW191" s="252"/>
      <c r="CX191" s="276"/>
      <c r="CY191" s="223">
        <f t="shared" si="66"/>
        <v>0</v>
      </c>
      <c r="CZ191" s="40"/>
      <c r="DA191" s="151"/>
      <c r="DB191" s="149"/>
      <c r="DC191" s="149"/>
      <c r="DD191" s="149"/>
      <c r="DE191" s="149"/>
      <c r="DF191" s="149"/>
      <c r="DG191" s="134"/>
      <c r="DH191" s="40"/>
      <c r="DI191" s="40"/>
      <c r="DJ191" s="40"/>
      <c r="DK191" s="40"/>
      <c r="DL191" s="40"/>
      <c r="DM191" s="74"/>
      <c r="DN191" s="152"/>
      <c r="DO191" s="152"/>
      <c r="DP191" s="152"/>
      <c r="DQ191" s="152"/>
      <c r="DR191" s="152"/>
      <c r="DS191" s="134"/>
      <c r="DT191" s="281" t="str">
        <f t="shared" si="65"/>
        <v/>
      </c>
      <c r="DU191" s="281" t="str">
        <f t="shared" si="78"/>
        <v/>
      </c>
      <c r="DW191" s="32"/>
      <c r="DX191" s="32"/>
      <c r="DZ191" s="29"/>
      <c r="EA191" s="139"/>
      <c r="EB191" s="139"/>
      <c r="EC191" s="139"/>
      <c r="ED191" s="139"/>
      <c r="EE191" s="139"/>
      <c r="EF191" s="36"/>
      <c r="EH191" s="29"/>
      <c r="EI191" s="143"/>
      <c r="EJ191" s="143"/>
      <c r="EK191" s="143"/>
      <c r="EL191" s="143"/>
      <c r="EM191" s="143"/>
      <c r="EN191" s="144"/>
      <c r="EO191" s="145"/>
      <c r="EP191" s="146"/>
      <c r="EQ191" s="163"/>
      <c r="ER191" s="144"/>
      <c r="ES191" s="145"/>
      <c r="ET191" s="146"/>
      <c r="EU191" s="253"/>
      <c r="EV191" s="36"/>
    </row>
    <row r="192" spans="1:152" s="92" customFormat="1" x14ac:dyDescent="0.35">
      <c r="A192" s="118"/>
      <c r="B192" s="46"/>
      <c r="C192" s="243" t="str">
        <f>IF(E192="","",C190+1)</f>
        <v/>
      </c>
      <c r="D192" s="46"/>
      <c r="E192" s="4"/>
      <c r="F192" s="119"/>
      <c r="H192" s="120"/>
      <c r="I192" s="15"/>
      <c r="J192" s="121"/>
      <c r="K192" s="15"/>
      <c r="L192" s="121"/>
      <c r="M192" s="15"/>
      <c r="N192" s="121"/>
      <c r="O192" s="209">
        <f t="shared" si="5"/>
        <v>0</v>
      </c>
      <c r="P192" s="122"/>
      <c r="Q192" s="40"/>
      <c r="R192" s="123"/>
      <c r="S192" s="15"/>
      <c r="T192" s="121"/>
      <c r="U192" s="15"/>
      <c r="V192" s="121"/>
      <c r="W192" s="15"/>
      <c r="X192" s="122"/>
      <c r="Y192" s="40"/>
      <c r="Z192" s="123"/>
      <c r="AA192" s="15"/>
      <c r="AB192" s="121"/>
      <c r="AC192" s="15"/>
      <c r="AD192" s="121"/>
      <c r="AE192" s="15"/>
      <c r="AF192" s="122"/>
      <c r="AG192" s="40"/>
      <c r="AH192" s="123"/>
      <c r="AI192" s="209">
        <f t="shared" si="6"/>
        <v>0</v>
      </c>
      <c r="AJ192" s="121"/>
      <c r="AK192" s="209">
        <f t="shared" si="7"/>
        <v>0</v>
      </c>
      <c r="AL192" s="121"/>
      <c r="AM192" s="209">
        <f>M192-W192+AE192</f>
        <v>0</v>
      </c>
      <c r="AN192" s="122"/>
      <c r="AO192" s="40"/>
      <c r="AP192" s="123"/>
      <c r="AQ192" s="15"/>
      <c r="AR192" s="122"/>
      <c r="AS192" s="40"/>
      <c r="AT192" s="123"/>
      <c r="AU192" s="209">
        <f t="shared" si="67"/>
        <v>0</v>
      </c>
      <c r="AV192" s="121"/>
      <c r="AW192" s="209">
        <f t="shared" si="75"/>
        <v>0</v>
      </c>
      <c r="AX192" s="121"/>
      <c r="AY192" s="209">
        <f t="shared" si="9"/>
        <v>0</v>
      </c>
      <c r="AZ192" s="121"/>
      <c r="BA192" s="209">
        <f>(SUM(AI192,AK192,AM192)-AQ192)</f>
        <v>0</v>
      </c>
      <c r="BB192" s="119"/>
      <c r="BD192" s="120"/>
      <c r="BE192" s="13">
        <v>0</v>
      </c>
      <c r="BF192" s="124"/>
      <c r="BG192" s="13">
        <v>0</v>
      </c>
      <c r="BH192" s="124"/>
      <c r="BI192" s="13">
        <v>0</v>
      </c>
      <c r="BJ192" s="125"/>
      <c r="BK192" s="126"/>
      <c r="BL192" s="127"/>
      <c r="BM192" s="210">
        <f>$BE192*$I192</f>
        <v>0</v>
      </c>
      <c r="BN192" s="124"/>
      <c r="BO192" s="210">
        <f>$BG192*$K192</f>
        <v>0</v>
      </c>
      <c r="BP192" s="124"/>
      <c r="BQ192" s="210">
        <f>$BI192*$M192</f>
        <v>0</v>
      </c>
      <c r="BR192" s="119"/>
      <c r="BU192" s="18"/>
      <c r="BV192" s="18"/>
      <c r="BW192" s="18"/>
      <c r="BX192" s="18"/>
      <c r="BY192" s="18"/>
      <c r="BZ192" s="18"/>
      <c r="CA192" s="18"/>
      <c r="CB192" s="18"/>
      <c r="CC192" s="18"/>
      <c r="CG192" s="18"/>
      <c r="CH192" s="18"/>
      <c r="CI192" s="18"/>
      <c r="CJ192" s="18"/>
      <c r="CK192" s="18"/>
      <c r="CL192" s="18"/>
      <c r="CP192" s="46"/>
      <c r="CQ192" s="46"/>
      <c r="CR192" s="46"/>
      <c r="CS192" s="130"/>
      <c r="CT192" s="209">
        <f t="shared" si="83"/>
        <v>0</v>
      </c>
      <c r="CU192" s="280">
        <f t="shared" si="83"/>
        <v>0</v>
      </c>
      <c r="CV192" s="209">
        <f t="shared" si="84"/>
        <v>0</v>
      </c>
      <c r="CW192" s="280">
        <f t="shared" si="84"/>
        <v>0</v>
      </c>
      <c r="CX192" s="209">
        <f t="shared" si="85"/>
        <v>0</v>
      </c>
      <c r="CY192" s="223">
        <f t="shared" si="66"/>
        <v>0</v>
      </c>
      <c r="CZ192" s="40"/>
      <c r="DA192" s="133"/>
      <c r="DB192" s="209">
        <f t="shared" si="68"/>
        <v>0</v>
      </c>
      <c r="DC192" s="131"/>
      <c r="DD192" s="209">
        <f t="shared" si="69"/>
        <v>0</v>
      </c>
      <c r="DE192" s="131"/>
      <c r="DF192" s="209">
        <f t="shared" si="70"/>
        <v>0</v>
      </c>
      <c r="DG192" s="134"/>
      <c r="DH192" s="216" t="str">
        <f t="shared" si="82"/>
        <v/>
      </c>
      <c r="DI192" s="216" t="e">
        <f t="shared" si="86"/>
        <v>#VALUE!</v>
      </c>
      <c r="DJ192" s="216">
        <f t="shared" si="87"/>
        <v>0</v>
      </c>
      <c r="DK192" s="40"/>
      <c r="DL192" s="40"/>
      <c r="DM192" s="130"/>
      <c r="DN192" s="217">
        <f t="shared" si="71"/>
        <v>0</v>
      </c>
      <c r="DO192" s="135"/>
      <c r="DP192" s="217">
        <f t="shared" si="72"/>
        <v>0</v>
      </c>
      <c r="DQ192" s="135"/>
      <c r="DR192" s="217">
        <f t="shared" si="73"/>
        <v>0</v>
      </c>
      <c r="DS192" s="134"/>
      <c r="DT192" s="281" t="str">
        <f t="shared" si="65"/>
        <v/>
      </c>
      <c r="DU192" s="281" t="str">
        <f t="shared" si="78"/>
        <v/>
      </c>
      <c r="DW192" s="46"/>
      <c r="DX192" s="46"/>
      <c r="DZ192" s="120"/>
      <c r="EA192" s="5"/>
      <c r="EB192" s="121"/>
      <c r="EC192" s="5"/>
      <c r="ED192" s="121"/>
      <c r="EE192" s="5"/>
      <c r="EF192" s="119"/>
      <c r="EH192" s="120"/>
      <c r="EI192" s="17">
        <v>0</v>
      </c>
      <c r="EJ192" s="137"/>
      <c r="EK192" s="17">
        <v>0</v>
      </c>
      <c r="EL192" s="137"/>
      <c r="EM192" s="17">
        <v>0</v>
      </c>
      <c r="EN192" s="125"/>
      <c r="EO192" s="126"/>
      <c r="EP192" s="127"/>
      <c r="EQ192" s="219">
        <f t="shared" si="74"/>
        <v>0</v>
      </c>
      <c r="ER192" s="125"/>
      <c r="ES192" s="126"/>
      <c r="ET192" s="127"/>
      <c r="EU192" s="220">
        <f>SUM($DN192:DR192)-SUM($BM192:$BQ192)+EQ192</f>
        <v>0</v>
      </c>
      <c r="EV192" s="119"/>
    </row>
    <row r="193" spans="1:152" ht="5.15" customHeight="1" x14ac:dyDescent="0.35">
      <c r="A193" s="115"/>
      <c r="B193" s="32"/>
      <c r="C193" s="46"/>
      <c r="D193" s="32"/>
      <c r="E193" s="32"/>
      <c r="F193" s="36"/>
      <c r="H193" s="29"/>
      <c r="I193" s="139"/>
      <c r="J193" s="139"/>
      <c r="K193" s="139"/>
      <c r="L193" s="139"/>
      <c r="M193" s="139"/>
      <c r="N193" s="139"/>
      <c r="O193" s="121"/>
      <c r="P193" s="140"/>
      <c r="Q193" s="141"/>
      <c r="R193" s="142"/>
      <c r="S193" s="139"/>
      <c r="T193" s="139"/>
      <c r="U193" s="139"/>
      <c r="V193" s="139"/>
      <c r="W193" s="139"/>
      <c r="X193" s="140"/>
      <c r="Y193" s="141"/>
      <c r="Z193" s="142"/>
      <c r="AA193" s="139"/>
      <c r="AB193" s="139"/>
      <c r="AC193" s="139"/>
      <c r="AD193" s="139"/>
      <c r="AE193" s="139"/>
      <c r="AF193" s="140"/>
      <c r="AG193" s="141"/>
      <c r="AH193" s="142"/>
      <c r="AI193" s="121"/>
      <c r="AJ193" s="139"/>
      <c r="AK193" s="121"/>
      <c r="AL193" s="139"/>
      <c r="AM193" s="121"/>
      <c r="AN193" s="140"/>
      <c r="AO193" s="141"/>
      <c r="AP193" s="142"/>
      <c r="AQ193" s="139"/>
      <c r="AR193" s="140"/>
      <c r="AS193" s="141"/>
      <c r="AT193" s="142"/>
      <c r="AU193" s="121"/>
      <c r="AV193" s="139"/>
      <c r="AW193" s="121"/>
      <c r="AX193" s="139"/>
      <c r="AY193" s="121"/>
      <c r="AZ193" s="139"/>
      <c r="BA193" s="121"/>
      <c r="BB193" s="36"/>
      <c r="BD193" s="29"/>
      <c r="BE193" s="143"/>
      <c r="BF193" s="143"/>
      <c r="BG193" s="143"/>
      <c r="BH193" s="143"/>
      <c r="BI193" s="143"/>
      <c r="BJ193" s="144"/>
      <c r="BK193" s="145"/>
      <c r="BL193" s="146"/>
      <c r="BM193" s="124"/>
      <c r="BN193" s="143"/>
      <c r="BO193" s="124"/>
      <c r="BP193" s="143"/>
      <c r="BQ193" s="124"/>
      <c r="BR193" s="36"/>
      <c r="BU193" s="92"/>
      <c r="BV193" s="92"/>
      <c r="BW193" s="92"/>
      <c r="BX193" s="92"/>
      <c r="BY193" s="92"/>
      <c r="BZ193" s="92"/>
      <c r="CA193" s="92"/>
      <c r="CB193" s="92"/>
      <c r="CC193" s="92"/>
      <c r="CG193" s="92"/>
      <c r="CH193" s="92"/>
      <c r="CI193" s="92"/>
      <c r="CJ193" s="92"/>
      <c r="CK193" s="92"/>
      <c r="CL193" s="92"/>
      <c r="CP193" s="32"/>
      <c r="CQ193" s="32"/>
      <c r="CR193" s="32"/>
      <c r="CS193" s="74"/>
      <c r="CT193" s="169"/>
      <c r="CU193" s="252"/>
      <c r="CV193" s="149"/>
      <c r="CW193" s="252"/>
      <c r="CX193" s="276"/>
      <c r="CY193" s="223">
        <f t="shared" si="66"/>
        <v>0</v>
      </c>
      <c r="CZ193" s="40"/>
      <c r="DA193" s="151"/>
      <c r="DB193" s="149"/>
      <c r="DC193" s="149"/>
      <c r="DD193" s="149"/>
      <c r="DE193" s="149"/>
      <c r="DF193" s="149"/>
      <c r="DG193" s="134"/>
      <c r="DH193" s="40"/>
      <c r="DI193" s="40"/>
      <c r="DJ193" s="40"/>
      <c r="DK193" s="40"/>
      <c r="DL193" s="40"/>
      <c r="DM193" s="74"/>
      <c r="DN193" s="152"/>
      <c r="DO193" s="152"/>
      <c r="DP193" s="152"/>
      <c r="DQ193" s="152"/>
      <c r="DR193" s="152"/>
      <c r="DS193" s="134"/>
      <c r="DT193" s="281" t="str">
        <f t="shared" si="65"/>
        <v/>
      </c>
      <c r="DU193" s="281" t="str">
        <f t="shared" si="78"/>
        <v/>
      </c>
      <c r="DW193" s="32"/>
      <c r="DX193" s="32"/>
      <c r="DZ193" s="29"/>
      <c r="EA193" s="139"/>
      <c r="EB193" s="139"/>
      <c r="EC193" s="139"/>
      <c r="ED193" s="139"/>
      <c r="EE193" s="139"/>
      <c r="EF193" s="36"/>
      <c r="EH193" s="29"/>
      <c r="EI193" s="143"/>
      <c r="EJ193" s="143"/>
      <c r="EK193" s="143"/>
      <c r="EL193" s="143"/>
      <c r="EM193" s="143"/>
      <c r="EN193" s="144"/>
      <c r="EO193" s="145"/>
      <c r="EP193" s="146"/>
      <c r="EQ193" s="163"/>
      <c r="ER193" s="144"/>
      <c r="ES193" s="145"/>
      <c r="ET193" s="146"/>
      <c r="EU193" s="253"/>
      <c r="EV193" s="36"/>
    </row>
    <row r="194" spans="1:152" s="92" customFormat="1" ht="15" thickBot="1" x14ac:dyDescent="0.4">
      <c r="A194" s="118"/>
      <c r="B194" s="46"/>
      <c r="C194" s="243" t="str">
        <f>IF(E194="","",C192+1)</f>
        <v/>
      </c>
      <c r="D194" s="46"/>
      <c r="E194" s="4"/>
      <c r="F194" s="119"/>
      <c r="H194" s="120"/>
      <c r="I194" s="15"/>
      <c r="J194" s="121"/>
      <c r="K194" s="15"/>
      <c r="L194" s="121"/>
      <c r="M194" s="15"/>
      <c r="N194" s="121"/>
      <c r="O194" s="209">
        <f t="shared" si="5"/>
        <v>0</v>
      </c>
      <c r="P194" s="122"/>
      <c r="Q194" s="40"/>
      <c r="R194" s="123"/>
      <c r="S194" s="15"/>
      <c r="T194" s="121"/>
      <c r="U194" s="15"/>
      <c r="V194" s="121"/>
      <c r="W194" s="15"/>
      <c r="X194" s="122"/>
      <c r="Y194" s="40"/>
      <c r="Z194" s="123"/>
      <c r="AA194" s="15"/>
      <c r="AB194" s="121"/>
      <c r="AC194" s="15"/>
      <c r="AD194" s="121"/>
      <c r="AE194" s="15"/>
      <c r="AF194" s="122"/>
      <c r="AG194" s="40"/>
      <c r="AH194" s="123"/>
      <c r="AI194" s="209">
        <f t="shared" si="6"/>
        <v>0</v>
      </c>
      <c r="AJ194" s="121"/>
      <c r="AK194" s="209">
        <f t="shared" si="7"/>
        <v>0</v>
      </c>
      <c r="AL194" s="121"/>
      <c r="AM194" s="209">
        <f>M194-W194+AE194</f>
        <v>0</v>
      </c>
      <c r="AN194" s="122"/>
      <c r="AO194" s="40"/>
      <c r="AP194" s="123"/>
      <c r="AQ194" s="15"/>
      <c r="AR194" s="122"/>
      <c r="AS194" s="40"/>
      <c r="AT194" s="123"/>
      <c r="AU194" s="209">
        <f t="shared" si="67"/>
        <v>0</v>
      </c>
      <c r="AV194" s="121"/>
      <c r="AW194" s="209">
        <f t="shared" si="75"/>
        <v>0</v>
      </c>
      <c r="AX194" s="121"/>
      <c r="AY194" s="209">
        <f t="shared" si="9"/>
        <v>0</v>
      </c>
      <c r="AZ194" s="121"/>
      <c r="BA194" s="209">
        <f>(SUM(AI194,AK194,AM194)-AQ194)</f>
        <v>0</v>
      </c>
      <c r="BB194" s="119"/>
      <c r="BD194" s="120"/>
      <c r="BE194" s="13">
        <v>0</v>
      </c>
      <c r="BF194" s="124"/>
      <c r="BG194" s="13">
        <v>0</v>
      </c>
      <c r="BH194" s="124"/>
      <c r="BI194" s="13">
        <v>0</v>
      </c>
      <c r="BJ194" s="125"/>
      <c r="BK194" s="126"/>
      <c r="BL194" s="127"/>
      <c r="BM194" s="210">
        <f>$BE194*$I194</f>
        <v>0</v>
      </c>
      <c r="BN194" s="124"/>
      <c r="BO194" s="210">
        <f>$BG194*$K194</f>
        <v>0</v>
      </c>
      <c r="BP194" s="124"/>
      <c r="BQ194" s="210">
        <f>$BI194*$M194</f>
        <v>0</v>
      </c>
      <c r="BR194" s="119"/>
      <c r="BU194" s="18"/>
      <c r="BV194" s="18"/>
      <c r="BW194" s="18"/>
      <c r="BX194" s="18"/>
      <c r="BY194" s="18"/>
      <c r="BZ194" s="18"/>
      <c r="CA194" s="18"/>
      <c r="CB194" s="18"/>
      <c r="CC194" s="18"/>
      <c r="CG194" s="18"/>
      <c r="CH194" s="18"/>
      <c r="CI194" s="18"/>
      <c r="CJ194" s="18"/>
      <c r="CK194" s="18"/>
      <c r="CL194" s="18"/>
      <c r="CP194" s="46"/>
      <c r="CQ194" s="46"/>
      <c r="CR194" s="46"/>
      <c r="CS194" s="130"/>
      <c r="CT194" s="209">
        <f t="shared" si="83"/>
        <v>0</v>
      </c>
      <c r="CU194" s="280">
        <f t="shared" si="83"/>
        <v>0</v>
      </c>
      <c r="CV194" s="209">
        <f t="shared" si="84"/>
        <v>0</v>
      </c>
      <c r="CW194" s="280">
        <f t="shared" si="84"/>
        <v>0</v>
      </c>
      <c r="CX194" s="209">
        <f t="shared" si="85"/>
        <v>0</v>
      </c>
      <c r="CY194" s="223">
        <f t="shared" si="66"/>
        <v>0</v>
      </c>
      <c r="CZ194" s="40"/>
      <c r="DA194" s="133"/>
      <c r="DB194" s="209">
        <f t="shared" si="68"/>
        <v>0</v>
      </c>
      <c r="DC194" s="131"/>
      <c r="DD194" s="209">
        <f t="shared" si="69"/>
        <v>0</v>
      </c>
      <c r="DE194" s="131"/>
      <c r="DF194" s="209">
        <f t="shared" si="70"/>
        <v>0</v>
      </c>
      <c r="DG194" s="134"/>
      <c r="DH194" s="216" t="str">
        <f t="shared" si="82"/>
        <v/>
      </c>
      <c r="DI194" s="216" t="e">
        <f t="shared" si="86"/>
        <v>#VALUE!</v>
      </c>
      <c r="DJ194" s="216">
        <f t="shared" si="87"/>
        <v>0</v>
      </c>
      <c r="DK194" s="40"/>
      <c r="DL194" s="40"/>
      <c r="DM194" s="130"/>
      <c r="DN194" s="217">
        <f t="shared" si="71"/>
        <v>0</v>
      </c>
      <c r="DO194" s="135"/>
      <c r="DP194" s="217">
        <f t="shared" si="72"/>
        <v>0</v>
      </c>
      <c r="DQ194" s="135"/>
      <c r="DR194" s="217">
        <f t="shared" si="73"/>
        <v>0</v>
      </c>
      <c r="DS194" s="134"/>
      <c r="DT194" s="281" t="str">
        <f t="shared" si="65"/>
        <v/>
      </c>
      <c r="DU194" s="281" t="str">
        <f t="shared" si="78"/>
        <v/>
      </c>
      <c r="DW194" s="46"/>
      <c r="DX194" s="46"/>
      <c r="DZ194" s="120"/>
      <c r="EA194" s="5"/>
      <c r="EB194" s="121"/>
      <c r="EC194" s="5"/>
      <c r="ED194" s="121"/>
      <c r="EE194" s="5"/>
      <c r="EF194" s="119"/>
      <c r="EH194" s="120"/>
      <c r="EI194" s="17">
        <v>0</v>
      </c>
      <c r="EJ194" s="137"/>
      <c r="EK194" s="17">
        <v>0</v>
      </c>
      <c r="EL194" s="137"/>
      <c r="EM194" s="17">
        <v>0</v>
      </c>
      <c r="EN194" s="125"/>
      <c r="EO194" s="126"/>
      <c r="EP194" s="127"/>
      <c r="EQ194" s="219">
        <f t="shared" si="74"/>
        <v>0</v>
      </c>
      <c r="ER194" s="125"/>
      <c r="ES194" s="126"/>
      <c r="ET194" s="127"/>
      <c r="EU194" s="220">
        <f>SUM($DN194:DR194)-SUM($BM194:$BQ194)+EQ194</f>
        <v>0</v>
      </c>
      <c r="EV194" s="119"/>
    </row>
    <row r="195" spans="1:152" ht="5.15" customHeight="1" thickBot="1" x14ac:dyDescent="0.4">
      <c r="A195" s="115"/>
      <c r="B195" s="32"/>
      <c r="C195" s="46"/>
      <c r="D195" s="32"/>
      <c r="E195" s="32"/>
      <c r="F195" s="36"/>
      <c r="H195" s="29"/>
      <c r="I195" s="139"/>
      <c r="J195" s="139"/>
      <c r="K195" s="139"/>
      <c r="L195" s="139"/>
      <c r="M195" s="139"/>
      <c r="N195" s="139"/>
      <c r="O195" s="121"/>
      <c r="P195" s="140"/>
      <c r="Q195" s="141"/>
      <c r="R195" s="142"/>
      <c r="S195" s="139"/>
      <c r="T195" s="139"/>
      <c r="U195" s="139"/>
      <c r="V195" s="139"/>
      <c r="W195" s="139"/>
      <c r="X195" s="140"/>
      <c r="Y195" s="141"/>
      <c r="Z195" s="142"/>
      <c r="AA195" s="139"/>
      <c r="AB195" s="139"/>
      <c r="AC195" s="139"/>
      <c r="AD195" s="139"/>
      <c r="AE195" s="139"/>
      <c r="AF195" s="140"/>
      <c r="AG195" s="141"/>
      <c r="AH195" s="142"/>
      <c r="AI195" s="121"/>
      <c r="AJ195" s="139"/>
      <c r="AK195" s="121"/>
      <c r="AL195" s="139"/>
      <c r="AM195" s="121"/>
      <c r="AN195" s="140"/>
      <c r="AO195" s="141"/>
      <c r="AP195" s="142"/>
      <c r="AQ195" s="139"/>
      <c r="AR195" s="140"/>
      <c r="AS195" s="141"/>
      <c r="AT195" s="142"/>
      <c r="AU195" s="224">
        <f t="shared" si="67"/>
        <v>0</v>
      </c>
      <c r="AV195" s="139"/>
      <c r="AW195" s="224">
        <f t="shared" si="75"/>
        <v>0</v>
      </c>
      <c r="AX195" s="139"/>
      <c r="AY195" s="121"/>
      <c r="AZ195" s="139"/>
      <c r="BA195" s="121"/>
      <c r="BB195" s="36"/>
      <c r="BD195" s="29"/>
      <c r="BE195" s="143"/>
      <c r="BF195" s="143"/>
      <c r="BG195" s="143"/>
      <c r="BH195" s="143"/>
      <c r="BI195" s="143"/>
      <c r="BJ195" s="144"/>
      <c r="BK195" s="145"/>
      <c r="BL195" s="146"/>
      <c r="BM195" s="124"/>
      <c r="BN195" s="143"/>
      <c r="BO195" s="124"/>
      <c r="BP195" s="143"/>
      <c r="BQ195" s="124"/>
      <c r="BR195" s="36"/>
      <c r="BU195" s="92"/>
      <c r="BV195" s="92"/>
      <c r="BW195" s="92"/>
      <c r="BX195" s="92"/>
      <c r="BY195" s="92"/>
      <c r="BZ195" s="92"/>
      <c r="CA195" s="92"/>
      <c r="CB195" s="92"/>
      <c r="CC195" s="92"/>
      <c r="CG195" s="179"/>
      <c r="CH195" s="179"/>
      <c r="CI195" s="179"/>
      <c r="CJ195" s="179"/>
      <c r="CK195" s="179"/>
      <c r="CL195" s="179"/>
      <c r="CP195" s="32"/>
      <c r="CQ195" s="32"/>
      <c r="CR195" s="32"/>
      <c r="CS195" s="74"/>
      <c r="CT195" s="282">
        <f t="shared" si="83"/>
        <v>0</v>
      </c>
      <c r="CU195" s="280">
        <f t="shared" si="83"/>
        <v>0</v>
      </c>
      <c r="CV195" s="222">
        <f t="shared" si="84"/>
        <v>0</v>
      </c>
      <c r="CW195" s="280">
        <f t="shared" si="84"/>
        <v>0</v>
      </c>
      <c r="CX195" s="283">
        <f t="shared" si="85"/>
        <v>0</v>
      </c>
      <c r="CY195" s="223">
        <f t="shared" si="66"/>
        <v>0</v>
      </c>
      <c r="CZ195" s="40"/>
      <c r="DA195" s="151"/>
      <c r="DB195" s="222">
        <f t="shared" si="68"/>
        <v>0</v>
      </c>
      <c r="DC195" s="149"/>
      <c r="DD195" s="222">
        <f t="shared" si="69"/>
        <v>0</v>
      </c>
      <c r="DE195" s="149"/>
      <c r="DF195" s="222">
        <f t="shared" si="70"/>
        <v>0</v>
      </c>
      <c r="DG195" s="134"/>
      <c r="DH195" s="216" t="str">
        <f t="shared" si="82"/>
        <v/>
      </c>
      <c r="DI195" s="216" t="e">
        <f t="shared" si="86"/>
        <v>#VALUE!</v>
      </c>
      <c r="DJ195" s="216">
        <f t="shared" si="87"/>
        <v>0</v>
      </c>
      <c r="DK195" s="40"/>
      <c r="DL195" s="40"/>
      <c r="DM195" s="74"/>
      <c r="DN195" s="225">
        <f t="shared" si="71"/>
        <v>0</v>
      </c>
      <c r="DO195" s="152"/>
      <c r="DP195" s="225">
        <f t="shared" si="72"/>
        <v>0</v>
      </c>
      <c r="DQ195" s="152"/>
      <c r="DR195" s="225">
        <f t="shared" si="73"/>
        <v>0</v>
      </c>
      <c r="DS195" s="134"/>
      <c r="DT195" s="281" t="str">
        <f t="shared" si="65"/>
        <v/>
      </c>
      <c r="DU195" s="281" t="str">
        <f t="shared" si="78"/>
        <v/>
      </c>
      <c r="DW195" s="32"/>
      <c r="DX195" s="32"/>
      <c r="DZ195" s="29"/>
      <c r="EA195" s="139"/>
      <c r="EB195" s="139"/>
      <c r="EC195" s="139"/>
      <c r="ED195" s="139"/>
      <c r="EE195" s="139"/>
      <c r="EF195" s="36"/>
      <c r="EH195" s="29"/>
      <c r="EI195" s="143"/>
      <c r="EJ195" s="143"/>
      <c r="EK195" s="143"/>
      <c r="EL195" s="143"/>
      <c r="EM195" s="143"/>
      <c r="EN195" s="144"/>
      <c r="EO195" s="145"/>
      <c r="EP195" s="146"/>
      <c r="EQ195" s="163"/>
      <c r="ER195" s="144"/>
      <c r="ES195" s="145"/>
      <c r="ET195" s="146"/>
      <c r="EU195" s="253"/>
      <c r="EV195" s="36"/>
    </row>
    <row r="196" spans="1:152" s="92" customFormat="1" x14ac:dyDescent="0.35">
      <c r="A196" s="118"/>
      <c r="B196" s="46"/>
      <c r="C196" s="243" t="str">
        <f>IF(E196="","",C194+1)</f>
        <v/>
      </c>
      <c r="D196" s="46"/>
      <c r="E196" s="4"/>
      <c r="F196" s="119"/>
      <c r="H196" s="120"/>
      <c r="I196" s="15"/>
      <c r="J196" s="121"/>
      <c r="K196" s="15"/>
      <c r="L196" s="121"/>
      <c r="M196" s="15"/>
      <c r="N196" s="121"/>
      <c r="O196" s="209">
        <f t="shared" si="5"/>
        <v>0</v>
      </c>
      <c r="P196" s="122"/>
      <c r="Q196" s="40"/>
      <c r="R196" s="123"/>
      <c r="S196" s="15"/>
      <c r="T196" s="121"/>
      <c r="U196" s="15"/>
      <c r="V196" s="121"/>
      <c r="W196" s="15"/>
      <c r="X196" s="122"/>
      <c r="Y196" s="40"/>
      <c r="Z196" s="123"/>
      <c r="AA196" s="15"/>
      <c r="AB196" s="121"/>
      <c r="AC196" s="15"/>
      <c r="AD196" s="121"/>
      <c r="AE196" s="15"/>
      <c r="AF196" s="122"/>
      <c r="AG196" s="40"/>
      <c r="AH196" s="123"/>
      <c r="AI196" s="209">
        <f t="shared" si="6"/>
        <v>0</v>
      </c>
      <c r="AJ196" s="121"/>
      <c r="AK196" s="209">
        <f t="shared" si="7"/>
        <v>0</v>
      </c>
      <c r="AL196" s="121"/>
      <c r="AM196" s="209">
        <f>M196-W196+AE196</f>
        <v>0</v>
      </c>
      <c r="AN196" s="122"/>
      <c r="AO196" s="40"/>
      <c r="AP196" s="123"/>
      <c r="AQ196" s="15"/>
      <c r="AR196" s="122"/>
      <c r="AS196" s="40"/>
      <c r="AT196" s="123"/>
      <c r="AU196" s="209">
        <f t="shared" si="67"/>
        <v>0</v>
      </c>
      <c r="AV196" s="121"/>
      <c r="AW196" s="209">
        <f t="shared" si="75"/>
        <v>0</v>
      </c>
      <c r="AX196" s="121"/>
      <c r="AY196" s="209">
        <f t="shared" si="9"/>
        <v>0</v>
      </c>
      <c r="AZ196" s="121"/>
      <c r="BA196" s="209">
        <f>(SUM(AI196,AK196,AM196)-AQ196)</f>
        <v>0</v>
      </c>
      <c r="BB196" s="119"/>
      <c r="BD196" s="120"/>
      <c r="BE196" s="13">
        <v>0</v>
      </c>
      <c r="BF196" s="124"/>
      <c r="BG196" s="13">
        <v>0</v>
      </c>
      <c r="BH196" s="124"/>
      <c r="BI196" s="13">
        <v>0</v>
      </c>
      <c r="BJ196" s="125"/>
      <c r="BK196" s="126"/>
      <c r="BL196" s="127"/>
      <c r="BM196" s="210">
        <f>$BE196*$I196</f>
        <v>0</v>
      </c>
      <c r="BN196" s="124"/>
      <c r="BO196" s="210">
        <f>$BG196*$K196</f>
        <v>0</v>
      </c>
      <c r="BP196" s="124"/>
      <c r="BQ196" s="210">
        <f>$BI196*$M196</f>
        <v>0</v>
      </c>
      <c r="BR196" s="119"/>
      <c r="BU196" s="18"/>
      <c r="BV196" s="18"/>
      <c r="BW196" s="18"/>
      <c r="BX196" s="18"/>
      <c r="BY196" s="18"/>
      <c r="BZ196" s="18"/>
      <c r="CA196" s="18"/>
      <c r="CB196" s="18"/>
      <c r="CC196" s="18"/>
      <c r="CG196" s="90"/>
      <c r="CH196" s="90"/>
      <c r="CI196" s="90"/>
      <c r="CJ196" s="90"/>
      <c r="CK196" s="90"/>
      <c r="CL196" s="90"/>
      <c r="CP196" s="46"/>
      <c r="CQ196" s="46"/>
      <c r="CR196" s="46"/>
      <c r="CS196" s="130"/>
      <c r="CT196" s="209">
        <f t="shared" si="83"/>
        <v>0</v>
      </c>
      <c r="CU196" s="280">
        <f t="shared" si="83"/>
        <v>0</v>
      </c>
      <c r="CV196" s="209">
        <f t="shared" si="84"/>
        <v>0</v>
      </c>
      <c r="CW196" s="280">
        <f t="shared" si="84"/>
        <v>0</v>
      </c>
      <c r="CX196" s="209">
        <f t="shared" si="85"/>
        <v>0</v>
      </c>
      <c r="CY196" s="223">
        <f t="shared" si="66"/>
        <v>0</v>
      </c>
      <c r="CZ196" s="40"/>
      <c r="DA196" s="133"/>
      <c r="DB196" s="209">
        <f t="shared" si="68"/>
        <v>0</v>
      </c>
      <c r="DC196" s="131"/>
      <c r="DD196" s="209">
        <f t="shared" si="69"/>
        <v>0</v>
      </c>
      <c r="DE196" s="131"/>
      <c r="DF196" s="209">
        <f t="shared" si="70"/>
        <v>0</v>
      </c>
      <c r="DG196" s="134"/>
      <c r="DH196" s="216" t="str">
        <f t="shared" si="82"/>
        <v/>
      </c>
      <c r="DI196" s="216" t="e">
        <f t="shared" si="86"/>
        <v>#VALUE!</v>
      </c>
      <c r="DJ196" s="216">
        <f t="shared" si="87"/>
        <v>0</v>
      </c>
      <c r="DK196" s="40"/>
      <c r="DL196" s="40"/>
      <c r="DM196" s="130"/>
      <c r="DN196" s="217">
        <f t="shared" si="71"/>
        <v>0</v>
      </c>
      <c r="DO196" s="135"/>
      <c r="DP196" s="217">
        <f t="shared" si="72"/>
        <v>0</v>
      </c>
      <c r="DQ196" s="135"/>
      <c r="DR196" s="217">
        <f t="shared" si="73"/>
        <v>0</v>
      </c>
      <c r="DS196" s="134"/>
      <c r="DT196" s="281" t="str">
        <f t="shared" si="65"/>
        <v/>
      </c>
      <c r="DU196" s="281" t="str">
        <f t="shared" si="78"/>
        <v/>
      </c>
      <c r="DW196" s="46"/>
      <c r="DX196" s="46"/>
      <c r="DZ196" s="120"/>
      <c r="EA196" s="5"/>
      <c r="EB196" s="121"/>
      <c r="EC196" s="5"/>
      <c r="ED196" s="121"/>
      <c r="EE196" s="5"/>
      <c r="EF196" s="119"/>
      <c r="EH196" s="120"/>
      <c r="EI196" s="17">
        <v>0</v>
      </c>
      <c r="EJ196" s="137"/>
      <c r="EK196" s="17">
        <v>0</v>
      </c>
      <c r="EL196" s="137"/>
      <c r="EM196" s="17">
        <v>0</v>
      </c>
      <c r="EN196" s="125"/>
      <c r="EO196" s="126"/>
      <c r="EP196" s="127"/>
      <c r="EQ196" s="219">
        <f t="shared" si="74"/>
        <v>0</v>
      </c>
      <c r="ER196" s="125"/>
      <c r="ES196" s="126"/>
      <c r="ET196" s="127"/>
      <c r="EU196" s="220">
        <f>SUM($DN196:DR196)-SUM($BM196:$BQ196)+EQ196</f>
        <v>0</v>
      </c>
      <c r="EV196" s="119"/>
    </row>
    <row r="197" spans="1:152" ht="5.15" customHeight="1" x14ac:dyDescent="0.35">
      <c r="A197" s="115"/>
      <c r="B197" s="32"/>
      <c r="C197" s="46"/>
      <c r="D197" s="32"/>
      <c r="E197" s="32"/>
      <c r="F197" s="36"/>
      <c r="H197" s="29"/>
      <c r="I197" s="139"/>
      <c r="J197" s="139"/>
      <c r="K197" s="139"/>
      <c r="L197" s="139"/>
      <c r="M197" s="139"/>
      <c r="N197" s="139"/>
      <c r="O197" s="121"/>
      <c r="P197" s="140"/>
      <c r="Q197" s="141"/>
      <c r="R197" s="142"/>
      <c r="S197" s="139"/>
      <c r="T197" s="139"/>
      <c r="U197" s="139"/>
      <c r="V197" s="139"/>
      <c r="W197" s="139"/>
      <c r="X197" s="140"/>
      <c r="Y197" s="141"/>
      <c r="Z197" s="142"/>
      <c r="AA197" s="139"/>
      <c r="AB197" s="139"/>
      <c r="AC197" s="139"/>
      <c r="AD197" s="139"/>
      <c r="AE197" s="139"/>
      <c r="AF197" s="140"/>
      <c r="AG197" s="141"/>
      <c r="AH197" s="142"/>
      <c r="AI197" s="121"/>
      <c r="AJ197" s="139"/>
      <c r="AK197" s="121"/>
      <c r="AL197" s="139"/>
      <c r="AM197" s="121"/>
      <c r="AN197" s="140"/>
      <c r="AO197" s="141"/>
      <c r="AP197" s="142"/>
      <c r="AQ197" s="139"/>
      <c r="AR197" s="140"/>
      <c r="AS197" s="141"/>
      <c r="AT197" s="142"/>
      <c r="AU197" s="121"/>
      <c r="AV197" s="139"/>
      <c r="AW197" s="121"/>
      <c r="AX197" s="139"/>
      <c r="AY197" s="121"/>
      <c r="AZ197" s="139"/>
      <c r="BA197" s="121"/>
      <c r="BB197" s="36"/>
      <c r="BD197" s="29"/>
      <c r="BE197" s="143"/>
      <c r="BF197" s="143"/>
      <c r="BG197" s="143"/>
      <c r="BH197" s="143"/>
      <c r="BI197" s="143"/>
      <c r="BJ197" s="144"/>
      <c r="BK197" s="145"/>
      <c r="BL197" s="146"/>
      <c r="BM197" s="124"/>
      <c r="BN197" s="143"/>
      <c r="BO197" s="124"/>
      <c r="BP197" s="143"/>
      <c r="BQ197" s="124"/>
      <c r="BR197" s="36"/>
      <c r="BU197" s="92"/>
      <c r="BV197" s="92"/>
      <c r="BW197" s="92"/>
      <c r="BX197" s="92"/>
      <c r="BY197" s="92"/>
      <c r="BZ197" s="92"/>
      <c r="CA197" s="92"/>
      <c r="CB197" s="92"/>
      <c r="CC197" s="92"/>
      <c r="CG197" s="90"/>
      <c r="CH197" s="90"/>
      <c r="CI197" s="90"/>
      <c r="CJ197" s="90"/>
      <c r="CK197" s="90"/>
      <c r="CL197" s="90"/>
      <c r="CP197" s="32"/>
      <c r="CQ197" s="32"/>
      <c r="CR197" s="32"/>
      <c r="CS197" s="74"/>
      <c r="CT197" s="169"/>
      <c r="CU197" s="252"/>
      <c r="CV197" s="149"/>
      <c r="CW197" s="252"/>
      <c r="CX197" s="276"/>
      <c r="CY197" s="223">
        <f t="shared" si="66"/>
        <v>0</v>
      </c>
      <c r="CZ197" s="40"/>
      <c r="DA197" s="151"/>
      <c r="DB197" s="149"/>
      <c r="DC197" s="149"/>
      <c r="DD197" s="149"/>
      <c r="DE197" s="149"/>
      <c r="DF197" s="149"/>
      <c r="DG197" s="134"/>
      <c r="DH197" s="40"/>
      <c r="DI197" s="40"/>
      <c r="DJ197" s="40"/>
      <c r="DK197" s="40"/>
      <c r="DL197" s="40"/>
      <c r="DM197" s="74"/>
      <c r="DN197" s="152"/>
      <c r="DO197" s="152"/>
      <c r="DP197" s="152"/>
      <c r="DQ197" s="152"/>
      <c r="DR197" s="152"/>
      <c r="DS197" s="134"/>
      <c r="DT197" s="281" t="str">
        <f t="shared" si="65"/>
        <v/>
      </c>
      <c r="DU197" s="281" t="str">
        <f t="shared" si="78"/>
        <v/>
      </c>
      <c r="DW197" s="32"/>
      <c r="DX197" s="32"/>
      <c r="DZ197" s="29"/>
      <c r="EA197" s="139"/>
      <c r="EB197" s="139"/>
      <c r="EC197" s="139"/>
      <c r="ED197" s="139"/>
      <c r="EE197" s="139"/>
      <c r="EF197" s="36"/>
      <c r="EH197" s="29"/>
      <c r="EI197" s="143"/>
      <c r="EJ197" s="143"/>
      <c r="EK197" s="143"/>
      <c r="EL197" s="143"/>
      <c r="EM197" s="143"/>
      <c r="EN197" s="144"/>
      <c r="EO197" s="145"/>
      <c r="EP197" s="146"/>
      <c r="EQ197" s="163"/>
      <c r="ER197" s="144"/>
      <c r="ES197" s="145"/>
      <c r="ET197" s="146"/>
      <c r="EU197" s="253"/>
      <c r="EV197" s="36"/>
    </row>
    <row r="198" spans="1:152" s="92" customFormat="1" x14ac:dyDescent="0.35">
      <c r="A198" s="118"/>
      <c r="B198" s="46"/>
      <c r="C198" s="243" t="str">
        <f>IF(E198="","",C196+1)</f>
        <v/>
      </c>
      <c r="D198" s="46"/>
      <c r="E198" s="4"/>
      <c r="F198" s="119"/>
      <c r="H198" s="120"/>
      <c r="I198" s="15"/>
      <c r="J198" s="121"/>
      <c r="K198" s="15"/>
      <c r="L198" s="121"/>
      <c r="M198" s="15"/>
      <c r="N198" s="121"/>
      <c r="O198" s="209">
        <f t="shared" si="5"/>
        <v>0</v>
      </c>
      <c r="P198" s="122"/>
      <c r="Q198" s="40"/>
      <c r="R198" s="123"/>
      <c r="S198" s="15"/>
      <c r="T198" s="121"/>
      <c r="U198" s="15"/>
      <c r="V198" s="121"/>
      <c r="W198" s="15"/>
      <c r="X198" s="122"/>
      <c r="Y198" s="40"/>
      <c r="Z198" s="123"/>
      <c r="AA198" s="15"/>
      <c r="AB198" s="121"/>
      <c r="AC198" s="15"/>
      <c r="AD198" s="121"/>
      <c r="AE198" s="15"/>
      <c r="AF198" s="122"/>
      <c r="AG198" s="40"/>
      <c r="AH198" s="123"/>
      <c r="AI198" s="209">
        <f t="shared" si="6"/>
        <v>0</v>
      </c>
      <c r="AJ198" s="121"/>
      <c r="AK198" s="209">
        <f t="shared" si="7"/>
        <v>0</v>
      </c>
      <c r="AL198" s="121"/>
      <c r="AM198" s="209">
        <f>M198-W198+AE198</f>
        <v>0</v>
      </c>
      <c r="AN198" s="122"/>
      <c r="AO198" s="40"/>
      <c r="AP198" s="123"/>
      <c r="AQ198" s="15"/>
      <c r="AR198" s="122"/>
      <c r="AS198" s="40"/>
      <c r="AT198" s="123"/>
      <c r="AU198" s="209">
        <f t="shared" si="67"/>
        <v>0</v>
      </c>
      <c r="AV198" s="121"/>
      <c r="AW198" s="209">
        <f t="shared" si="75"/>
        <v>0</v>
      </c>
      <c r="AX198" s="121"/>
      <c r="AY198" s="209">
        <f t="shared" si="9"/>
        <v>0</v>
      </c>
      <c r="AZ198" s="121"/>
      <c r="BA198" s="209">
        <f>(SUM(AI198,AK198,AM198)-AQ198)</f>
        <v>0</v>
      </c>
      <c r="BB198" s="119"/>
      <c r="BD198" s="120"/>
      <c r="BE198" s="13">
        <v>0</v>
      </c>
      <c r="BF198" s="124"/>
      <c r="BG198" s="13">
        <v>0</v>
      </c>
      <c r="BH198" s="124"/>
      <c r="BI198" s="13">
        <v>0</v>
      </c>
      <c r="BJ198" s="125"/>
      <c r="BK198" s="126"/>
      <c r="BL198" s="127"/>
      <c r="BM198" s="210">
        <f>$BE198*$I198</f>
        <v>0</v>
      </c>
      <c r="BN198" s="124"/>
      <c r="BO198" s="210">
        <f>$BG198*$K198</f>
        <v>0</v>
      </c>
      <c r="BP198" s="124"/>
      <c r="BQ198" s="210">
        <f>$BI198*$M198</f>
        <v>0</v>
      </c>
      <c r="BR198" s="119"/>
      <c r="BU198" s="18"/>
      <c r="BV198" s="18"/>
      <c r="BW198" s="18"/>
      <c r="BX198" s="18"/>
      <c r="BY198" s="18"/>
      <c r="BZ198" s="18"/>
      <c r="CA198" s="18"/>
      <c r="CB198" s="18"/>
      <c r="CC198" s="18"/>
      <c r="CG198" s="90"/>
      <c r="CH198" s="90"/>
      <c r="CI198" s="90"/>
      <c r="CJ198" s="90"/>
      <c r="CK198" s="90"/>
      <c r="CL198" s="90"/>
      <c r="CP198" s="46"/>
      <c r="CQ198" s="46"/>
      <c r="CR198" s="46"/>
      <c r="CS198" s="130"/>
      <c r="CT198" s="209">
        <f t="shared" si="83"/>
        <v>0</v>
      </c>
      <c r="CU198" s="280">
        <f t="shared" si="83"/>
        <v>0</v>
      </c>
      <c r="CV198" s="209">
        <f t="shared" si="84"/>
        <v>0</v>
      </c>
      <c r="CW198" s="280">
        <f t="shared" si="84"/>
        <v>0</v>
      </c>
      <c r="CX198" s="209">
        <f t="shared" si="85"/>
        <v>0</v>
      </c>
      <c r="CY198" s="223">
        <f t="shared" si="66"/>
        <v>0</v>
      </c>
      <c r="CZ198" s="40"/>
      <c r="DA198" s="133"/>
      <c r="DB198" s="209">
        <f t="shared" si="68"/>
        <v>0</v>
      </c>
      <c r="DC198" s="131"/>
      <c r="DD198" s="209">
        <f t="shared" si="69"/>
        <v>0</v>
      </c>
      <c r="DE198" s="131"/>
      <c r="DF198" s="209">
        <f t="shared" si="70"/>
        <v>0</v>
      </c>
      <c r="DG198" s="134"/>
      <c r="DH198" s="216" t="str">
        <f t="shared" si="82"/>
        <v/>
      </c>
      <c r="DI198" s="216" t="e">
        <f t="shared" si="86"/>
        <v>#VALUE!</v>
      </c>
      <c r="DJ198" s="216">
        <f t="shared" si="87"/>
        <v>0</v>
      </c>
      <c r="DK198" s="40"/>
      <c r="DL198" s="40"/>
      <c r="DM198" s="130"/>
      <c r="DN198" s="217">
        <f t="shared" si="71"/>
        <v>0</v>
      </c>
      <c r="DO198" s="135"/>
      <c r="DP198" s="217">
        <f t="shared" si="72"/>
        <v>0</v>
      </c>
      <c r="DQ198" s="135"/>
      <c r="DR198" s="217">
        <f t="shared" si="73"/>
        <v>0</v>
      </c>
      <c r="DS198" s="134"/>
      <c r="DT198" s="281" t="str">
        <f t="shared" si="65"/>
        <v/>
      </c>
      <c r="DU198" s="281" t="str">
        <f t="shared" si="78"/>
        <v/>
      </c>
      <c r="DW198" s="46"/>
      <c r="DX198" s="46"/>
      <c r="DZ198" s="120"/>
      <c r="EA198" s="5"/>
      <c r="EB198" s="121"/>
      <c r="EC198" s="5"/>
      <c r="ED198" s="121"/>
      <c r="EE198" s="5"/>
      <c r="EF198" s="119"/>
      <c r="EH198" s="120"/>
      <c r="EI198" s="17">
        <v>0</v>
      </c>
      <c r="EJ198" s="137"/>
      <c r="EK198" s="17">
        <v>0</v>
      </c>
      <c r="EL198" s="137"/>
      <c r="EM198" s="17">
        <v>0</v>
      </c>
      <c r="EN198" s="125"/>
      <c r="EO198" s="126"/>
      <c r="EP198" s="127"/>
      <c r="EQ198" s="219">
        <f t="shared" si="74"/>
        <v>0</v>
      </c>
      <c r="ER198" s="125"/>
      <c r="ES198" s="126"/>
      <c r="ET198" s="127"/>
      <c r="EU198" s="220">
        <f>SUM($DN198:DR198)-SUM($BM198:$BQ198)+EQ198</f>
        <v>0</v>
      </c>
      <c r="EV198" s="119"/>
    </row>
    <row r="199" spans="1:152" ht="5.15" customHeight="1" x14ac:dyDescent="0.35">
      <c r="A199" s="115"/>
      <c r="B199" s="32"/>
      <c r="C199" s="46"/>
      <c r="D199" s="32"/>
      <c r="E199" s="32"/>
      <c r="F199" s="36"/>
      <c r="H199" s="29"/>
      <c r="I199" s="139"/>
      <c r="J199" s="139"/>
      <c r="K199" s="139"/>
      <c r="L199" s="139"/>
      <c r="M199" s="139"/>
      <c r="N199" s="139"/>
      <c r="O199" s="121"/>
      <c r="P199" s="140"/>
      <c r="Q199" s="141"/>
      <c r="R199" s="142"/>
      <c r="S199" s="139"/>
      <c r="T199" s="139"/>
      <c r="U199" s="139"/>
      <c r="V199" s="139"/>
      <c r="W199" s="139"/>
      <c r="X199" s="140"/>
      <c r="Y199" s="141"/>
      <c r="Z199" s="142"/>
      <c r="AA199" s="139"/>
      <c r="AB199" s="139"/>
      <c r="AC199" s="139"/>
      <c r="AD199" s="139"/>
      <c r="AE199" s="139"/>
      <c r="AF199" s="140"/>
      <c r="AG199" s="141"/>
      <c r="AH199" s="142"/>
      <c r="AI199" s="121"/>
      <c r="AJ199" s="139"/>
      <c r="AK199" s="121"/>
      <c r="AL199" s="139"/>
      <c r="AM199" s="121"/>
      <c r="AN199" s="140"/>
      <c r="AO199" s="141"/>
      <c r="AP199" s="142"/>
      <c r="AQ199" s="139"/>
      <c r="AR199" s="140"/>
      <c r="AS199" s="141"/>
      <c r="AT199" s="142"/>
      <c r="AU199" s="121"/>
      <c r="AV199" s="139"/>
      <c r="AW199" s="121"/>
      <c r="AX199" s="139"/>
      <c r="AY199" s="121"/>
      <c r="AZ199" s="139"/>
      <c r="BA199" s="121"/>
      <c r="BB199" s="36"/>
      <c r="BD199" s="29"/>
      <c r="BE199" s="143"/>
      <c r="BF199" s="143"/>
      <c r="BG199" s="143"/>
      <c r="BH199" s="143"/>
      <c r="BI199" s="143"/>
      <c r="BJ199" s="144"/>
      <c r="BK199" s="145"/>
      <c r="BL199" s="146"/>
      <c r="BM199" s="124"/>
      <c r="BN199" s="143"/>
      <c r="BO199" s="124"/>
      <c r="BP199" s="143"/>
      <c r="BQ199" s="124"/>
      <c r="BR199" s="36"/>
      <c r="BU199" s="92"/>
      <c r="BV199" s="92"/>
      <c r="BW199" s="92"/>
      <c r="BX199" s="92"/>
      <c r="BY199" s="92"/>
      <c r="BZ199" s="92"/>
      <c r="CA199" s="92"/>
      <c r="CB199" s="92"/>
      <c r="CC199" s="92"/>
      <c r="CG199" s="90"/>
      <c r="CH199" s="90"/>
      <c r="CI199" s="90"/>
      <c r="CJ199" s="90"/>
      <c r="CK199" s="90"/>
      <c r="CL199" s="90"/>
      <c r="CP199" s="32"/>
      <c r="CQ199" s="32"/>
      <c r="CR199" s="32"/>
      <c r="CS199" s="74"/>
      <c r="CT199" s="169"/>
      <c r="CU199" s="252"/>
      <c r="CV199" s="149"/>
      <c r="CW199" s="252"/>
      <c r="CX199" s="276"/>
      <c r="CY199" s="223">
        <f t="shared" si="66"/>
        <v>0</v>
      </c>
      <c r="CZ199" s="40"/>
      <c r="DA199" s="151"/>
      <c r="DB199" s="149"/>
      <c r="DC199" s="149"/>
      <c r="DD199" s="149"/>
      <c r="DE199" s="149"/>
      <c r="DF199" s="149"/>
      <c r="DG199" s="134"/>
      <c r="DH199" s="40"/>
      <c r="DI199" s="40"/>
      <c r="DJ199" s="40"/>
      <c r="DK199" s="40"/>
      <c r="DL199" s="40"/>
      <c r="DM199" s="74"/>
      <c r="DN199" s="152"/>
      <c r="DO199" s="152"/>
      <c r="DP199" s="152"/>
      <c r="DQ199" s="152"/>
      <c r="DR199" s="152"/>
      <c r="DS199" s="134"/>
      <c r="DT199" s="281" t="str">
        <f t="shared" si="65"/>
        <v/>
      </c>
      <c r="DU199" s="281" t="str">
        <f t="shared" si="78"/>
        <v/>
      </c>
      <c r="DW199" s="32"/>
      <c r="DX199" s="32"/>
      <c r="DZ199" s="29"/>
      <c r="EA199" s="139"/>
      <c r="EB199" s="139"/>
      <c r="EC199" s="139"/>
      <c r="ED199" s="139"/>
      <c r="EE199" s="139"/>
      <c r="EF199" s="36"/>
      <c r="EH199" s="29"/>
      <c r="EI199" s="143"/>
      <c r="EJ199" s="143"/>
      <c r="EK199" s="143"/>
      <c r="EL199" s="143"/>
      <c r="EM199" s="143"/>
      <c r="EN199" s="144"/>
      <c r="EO199" s="145"/>
      <c r="EP199" s="146"/>
      <c r="EQ199" s="163"/>
      <c r="ER199" s="144"/>
      <c r="ES199" s="145"/>
      <c r="ET199" s="146"/>
      <c r="EU199" s="253"/>
      <c r="EV199" s="36"/>
    </row>
    <row r="200" spans="1:152" s="92" customFormat="1" x14ac:dyDescent="0.35">
      <c r="A200" s="118"/>
      <c r="B200" s="46"/>
      <c r="C200" s="243" t="str">
        <f>IF(E200="","",C198+1)</f>
        <v/>
      </c>
      <c r="D200" s="46"/>
      <c r="E200" s="4"/>
      <c r="F200" s="119"/>
      <c r="H200" s="120"/>
      <c r="I200" s="15"/>
      <c r="J200" s="121"/>
      <c r="K200" s="15"/>
      <c r="L200" s="121"/>
      <c r="M200" s="15"/>
      <c r="N200" s="121"/>
      <c r="O200" s="209">
        <f t="shared" si="5"/>
        <v>0</v>
      </c>
      <c r="P200" s="122"/>
      <c r="Q200" s="40"/>
      <c r="R200" s="123"/>
      <c r="S200" s="15"/>
      <c r="T200" s="121"/>
      <c r="U200" s="15"/>
      <c r="V200" s="121"/>
      <c r="W200" s="15"/>
      <c r="X200" s="122"/>
      <c r="Y200" s="40"/>
      <c r="Z200" s="123"/>
      <c r="AA200" s="15"/>
      <c r="AB200" s="121"/>
      <c r="AC200" s="15"/>
      <c r="AD200" s="121"/>
      <c r="AE200" s="15"/>
      <c r="AF200" s="122"/>
      <c r="AG200" s="40"/>
      <c r="AH200" s="123"/>
      <c r="AI200" s="209">
        <f t="shared" si="6"/>
        <v>0</v>
      </c>
      <c r="AJ200" s="121"/>
      <c r="AK200" s="209">
        <f t="shared" si="7"/>
        <v>0</v>
      </c>
      <c r="AL200" s="121"/>
      <c r="AM200" s="209">
        <f>M200-W200+AE200</f>
        <v>0</v>
      </c>
      <c r="AN200" s="122"/>
      <c r="AO200" s="40"/>
      <c r="AP200" s="123"/>
      <c r="AQ200" s="15"/>
      <c r="AR200" s="122"/>
      <c r="AS200" s="40"/>
      <c r="AT200" s="123"/>
      <c r="AU200" s="209">
        <f t="shared" si="67"/>
        <v>0</v>
      </c>
      <c r="AV200" s="121"/>
      <c r="AW200" s="209">
        <f t="shared" si="75"/>
        <v>0</v>
      </c>
      <c r="AX200" s="121"/>
      <c r="AY200" s="209">
        <f t="shared" si="9"/>
        <v>0</v>
      </c>
      <c r="AZ200" s="121"/>
      <c r="BA200" s="209">
        <f>(SUM(AI200,AK200,AM200)-AQ200)</f>
        <v>0</v>
      </c>
      <c r="BB200" s="119"/>
      <c r="BD200" s="120"/>
      <c r="BE200" s="13">
        <v>0</v>
      </c>
      <c r="BF200" s="124"/>
      <c r="BG200" s="13">
        <v>0</v>
      </c>
      <c r="BH200" s="124"/>
      <c r="BI200" s="13">
        <v>0</v>
      </c>
      <c r="BJ200" s="125"/>
      <c r="BK200" s="126"/>
      <c r="BL200" s="127"/>
      <c r="BM200" s="210">
        <f>$BE200*$I200</f>
        <v>0</v>
      </c>
      <c r="BN200" s="124"/>
      <c r="BO200" s="210">
        <f>$BG200*$K200</f>
        <v>0</v>
      </c>
      <c r="BP200" s="124"/>
      <c r="BQ200" s="210">
        <f>$BI200*$M200</f>
        <v>0</v>
      </c>
      <c r="BR200" s="119"/>
      <c r="BU200" s="18"/>
      <c r="BV200" s="18"/>
      <c r="BW200" s="18"/>
      <c r="BX200" s="18"/>
      <c r="BY200" s="18"/>
      <c r="BZ200" s="18"/>
      <c r="CA200" s="18"/>
      <c r="CB200" s="18"/>
      <c r="CC200" s="18"/>
      <c r="CG200" s="90"/>
      <c r="CH200" s="90"/>
      <c r="CI200" s="90"/>
      <c r="CJ200" s="90"/>
      <c r="CK200" s="90"/>
      <c r="CL200" s="90"/>
      <c r="CP200" s="46"/>
      <c r="CQ200" s="46"/>
      <c r="CR200" s="46"/>
      <c r="CS200" s="130"/>
      <c r="CT200" s="209">
        <f t="shared" ref="CT200:CU216" si="88">IF($AU200=0,0,ROUND(($BW$32*($AU200/$AU$218)),0))</f>
        <v>0</v>
      </c>
      <c r="CU200" s="280">
        <f t="shared" si="88"/>
        <v>0</v>
      </c>
      <c r="CV200" s="209">
        <f t="shared" ref="CV200:CW216" si="89">IF($AW200=0,0,ROUND(($BY$32*($AW200/$AW$218)),0))</f>
        <v>0</v>
      </c>
      <c r="CW200" s="280">
        <f t="shared" si="89"/>
        <v>0</v>
      </c>
      <c r="CX200" s="209">
        <f t="shared" ref="CX200:CX216" si="90">IF($AY200=0,0,ROUND(($CA$32*($AY200/$AY$218)),0))</f>
        <v>0</v>
      </c>
      <c r="CY200" s="223">
        <f t="shared" si="66"/>
        <v>0</v>
      </c>
      <c r="CZ200" s="40"/>
      <c r="DA200" s="133"/>
      <c r="DB200" s="209">
        <f t="shared" si="68"/>
        <v>0</v>
      </c>
      <c r="DC200" s="131"/>
      <c r="DD200" s="209">
        <f t="shared" si="69"/>
        <v>0</v>
      </c>
      <c r="DE200" s="131"/>
      <c r="DF200" s="209">
        <f t="shared" si="70"/>
        <v>0</v>
      </c>
      <c r="DG200" s="134"/>
      <c r="DH200" s="216" t="str">
        <f t="shared" si="82"/>
        <v/>
      </c>
      <c r="DI200" s="216" t="e">
        <f t="shared" si="86"/>
        <v>#VALUE!</v>
      </c>
      <c r="DJ200" s="216">
        <f t="shared" si="87"/>
        <v>0</v>
      </c>
      <c r="DK200" s="40"/>
      <c r="DL200" s="40"/>
      <c r="DM200" s="130"/>
      <c r="DN200" s="217">
        <f t="shared" si="71"/>
        <v>0</v>
      </c>
      <c r="DO200" s="135"/>
      <c r="DP200" s="217">
        <f t="shared" si="72"/>
        <v>0</v>
      </c>
      <c r="DQ200" s="135"/>
      <c r="DR200" s="217">
        <f t="shared" si="73"/>
        <v>0</v>
      </c>
      <c r="DS200" s="134"/>
      <c r="DT200" s="281" t="str">
        <f t="shared" si="65"/>
        <v/>
      </c>
      <c r="DU200" s="281" t="str">
        <f t="shared" si="78"/>
        <v/>
      </c>
      <c r="DW200" s="46"/>
      <c r="DX200" s="46"/>
      <c r="DZ200" s="120"/>
      <c r="EA200" s="5"/>
      <c r="EB200" s="121"/>
      <c r="EC200" s="5"/>
      <c r="ED200" s="121"/>
      <c r="EE200" s="5"/>
      <c r="EF200" s="119"/>
      <c r="EH200" s="120"/>
      <c r="EI200" s="17">
        <v>0</v>
      </c>
      <c r="EJ200" s="137"/>
      <c r="EK200" s="17">
        <v>0</v>
      </c>
      <c r="EL200" s="137"/>
      <c r="EM200" s="17">
        <v>0</v>
      </c>
      <c r="EN200" s="125"/>
      <c r="EO200" s="126"/>
      <c r="EP200" s="127"/>
      <c r="EQ200" s="219">
        <f t="shared" si="74"/>
        <v>0</v>
      </c>
      <c r="ER200" s="125"/>
      <c r="ES200" s="126"/>
      <c r="ET200" s="127"/>
      <c r="EU200" s="220">
        <f>SUM($DN200:DR200)-SUM($BM200:$BQ200)+EQ200</f>
        <v>0</v>
      </c>
      <c r="EV200" s="119"/>
    </row>
    <row r="201" spans="1:152" ht="5.15" customHeight="1" x14ac:dyDescent="0.35">
      <c r="A201" s="115"/>
      <c r="B201" s="32"/>
      <c r="C201" s="46"/>
      <c r="D201" s="32"/>
      <c r="E201" s="32"/>
      <c r="F201" s="36"/>
      <c r="H201" s="29"/>
      <c r="I201" s="139"/>
      <c r="J201" s="139"/>
      <c r="K201" s="139"/>
      <c r="L201" s="139"/>
      <c r="M201" s="139"/>
      <c r="N201" s="139"/>
      <c r="O201" s="121"/>
      <c r="P201" s="140"/>
      <c r="Q201" s="141"/>
      <c r="R201" s="142"/>
      <c r="S201" s="139"/>
      <c r="T201" s="139"/>
      <c r="U201" s="139"/>
      <c r="V201" s="139"/>
      <c r="W201" s="139"/>
      <c r="X201" s="140"/>
      <c r="Y201" s="141"/>
      <c r="Z201" s="142"/>
      <c r="AA201" s="139"/>
      <c r="AB201" s="139"/>
      <c r="AC201" s="139"/>
      <c r="AD201" s="139"/>
      <c r="AE201" s="139"/>
      <c r="AF201" s="140"/>
      <c r="AG201" s="141"/>
      <c r="AH201" s="142"/>
      <c r="AI201" s="121"/>
      <c r="AJ201" s="139"/>
      <c r="AK201" s="121"/>
      <c r="AL201" s="139"/>
      <c r="AM201" s="121"/>
      <c r="AN201" s="140"/>
      <c r="AO201" s="141"/>
      <c r="AP201" s="142"/>
      <c r="AQ201" s="139"/>
      <c r="AR201" s="140"/>
      <c r="AS201" s="141"/>
      <c r="AT201" s="142"/>
      <c r="AU201" s="121"/>
      <c r="AV201" s="139"/>
      <c r="AW201" s="121"/>
      <c r="AX201" s="139"/>
      <c r="AY201" s="121"/>
      <c r="AZ201" s="139"/>
      <c r="BA201" s="121"/>
      <c r="BB201" s="36"/>
      <c r="BD201" s="29"/>
      <c r="BE201" s="143"/>
      <c r="BF201" s="143"/>
      <c r="BG201" s="143"/>
      <c r="BH201" s="143"/>
      <c r="BI201" s="143"/>
      <c r="BJ201" s="144"/>
      <c r="BK201" s="145"/>
      <c r="BL201" s="146"/>
      <c r="BM201" s="124"/>
      <c r="BN201" s="143"/>
      <c r="BO201" s="124"/>
      <c r="BP201" s="143"/>
      <c r="BQ201" s="124"/>
      <c r="BR201" s="36"/>
      <c r="BU201" s="92"/>
      <c r="BV201" s="92"/>
      <c r="BW201" s="92"/>
      <c r="BX201" s="92"/>
      <c r="BY201" s="92"/>
      <c r="BZ201" s="92"/>
      <c r="CA201" s="92"/>
      <c r="CB201" s="92"/>
      <c r="CC201" s="92"/>
      <c r="CG201" s="90"/>
      <c r="CH201" s="90"/>
      <c r="CI201" s="90"/>
      <c r="CJ201" s="90"/>
      <c r="CK201" s="90"/>
      <c r="CL201" s="90"/>
      <c r="CP201" s="32"/>
      <c r="CQ201" s="32"/>
      <c r="CR201" s="32"/>
      <c r="CS201" s="74"/>
      <c r="CT201" s="169"/>
      <c r="CU201" s="252"/>
      <c r="CV201" s="149"/>
      <c r="CW201" s="252"/>
      <c r="CX201" s="276"/>
      <c r="CY201" s="223">
        <f t="shared" si="66"/>
        <v>0</v>
      </c>
      <c r="CZ201" s="40"/>
      <c r="DA201" s="151"/>
      <c r="DB201" s="149"/>
      <c r="DC201" s="149"/>
      <c r="DD201" s="149"/>
      <c r="DE201" s="149"/>
      <c r="DF201" s="149"/>
      <c r="DG201" s="134"/>
      <c r="DH201" s="40"/>
      <c r="DI201" s="40"/>
      <c r="DJ201" s="40"/>
      <c r="DK201" s="40"/>
      <c r="DL201" s="40"/>
      <c r="DM201" s="74"/>
      <c r="DN201" s="152"/>
      <c r="DO201" s="152"/>
      <c r="DP201" s="152"/>
      <c r="DQ201" s="152"/>
      <c r="DR201" s="152"/>
      <c r="DS201" s="134"/>
      <c r="DT201" s="281" t="str">
        <f t="shared" si="65"/>
        <v/>
      </c>
      <c r="DU201" s="281" t="str">
        <f t="shared" si="78"/>
        <v/>
      </c>
      <c r="DW201" s="32"/>
      <c r="DX201" s="32"/>
      <c r="DZ201" s="29"/>
      <c r="EA201" s="139"/>
      <c r="EB201" s="139"/>
      <c r="EC201" s="139"/>
      <c r="ED201" s="139"/>
      <c r="EE201" s="139"/>
      <c r="EF201" s="36"/>
      <c r="EH201" s="29"/>
      <c r="EI201" s="143"/>
      <c r="EJ201" s="143"/>
      <c r="EK201" s="143"/>
      <c r="EL201" s="143"/>
      <c r="EM201" s="143"/>
      <c r="EN201" s="144"/>
      <c r="EO201" s="145"/>
      <c r="EP201" s="146"/>
      <c r="EQ201" s="163"/>
      <c r="ER201" s="144"/>
      <c r="ES201" s="145"/>
      <c r="ET201" s="146"/>
      <c r="EU201" s="253"/>
      <c r="EV201" s="36"/>
    </row>
    <row r="202" spans="1:152" s="92" customFormat="1" ht="15" customHeight="1" x14ac:dyDescent="0.35">
      <c r="A202" s="118"/>
      <c r="B202" s="46"/>
      <c r="C202" s="243" t="str">
        <f>IF(E202="","",C200+1)</f>
        <v/>
      </c>
      <c r="D202" s="46"/>
      <c r="E202" s="4"/>
      <c r="F202" s="119"/>
      <c r="H202" s="120"/>
      <c r="I202" s="15"/>
      <c r="J202" s="121"/>
      <c r="K202" s="15"/>
      <c r="L202" s="121"/>
      <c r="M202" s="15"/>
      <c r="N202" s="121"/>
      <c r="O202" s="209">
        <f t="shared" si="5"/>
        <v>0</v>
      </c>
      <c r="P202" s="122"/>
      <c r="Q202" s="40"/>
      <c r="R202" s="123"/>
      <c r="S202" s="15"/>
      <c r="T202" s="121"/>
      <c r="U202" s="15"/>
      <c r="V202" s="121"/>
      <c r="W202" s="15"/>
      <c r="X202" s="122"/>
      <c r="Y202" s="40"/>
      <c r="Z202" s="123"/>
      <c r="AA202" s="15"/>
      <c r="AB202" s="121"/>
      <c r="AC202" s="15"/>
      <c r="AD202" s="121"/>
      <c r="AE202" s="15"/>
      <c r="AF202" s="122"/>
      <c r="AG202" s="40"/>
      <c r="AH202" s="123"/>
      <c r="AI202" s="209">
        <f t="shared" si="6"/>
        <v>0</v>
      </c>
      <c r="AJ202" s="121"/>
      <c r="AK202" s="209">
        <f t="shared" si="7"/>
        <v>0</v>
      </c>
      <c r="AL202" s="121"/>
      <c r="AM202" s="209">
        <f>M202-W202+AE202</f>
        <v>0</v>
      </c>
      <c r="AN202" s="122"/>
      <c r="AO202" s="40"/>
      <c r="AP202" s="123"/>
      <c r="AQ202" s="15"/>
      <c r="AR202" s="122"/>
      <c r="AS202" s="40"/>
      <c r="AT202" s="123"/>
      <c r="AU202" s="209">
        <f t="shared" si="67"/>
        <v>0</v>
      </c>
      <c r="AV202" s="121"/>
      <c r="AW202" s="209">
        <f t="shared" si="75"/>
        <v>0</v>
      </c>
      <c r="AX202" s="121"/>
      <c r="AY202" s="209">
        <f t="shared" si="9"/>
        <v>0</v>
      </c>
      <c r="AZ202" s="121"/>
      <c r="BA202" s="209">
        <f>(SUM(AI202,AK202,AM202)-AQ202)</f>
        <v>0</v>
      </c>
      <c r="BB202" s="119"/>
      <c r="BD202" s="120"/>
      <c r="BE202" s="13">
        <v>0</v>
      </c>
      <c r="BF202" s="124"/>
      <c r="BG202" s="13">
        <v>0</v>
      </c>
      <c r="BH202" s="124"/>
      <c r="BI202" s="13">
        <v>0</v>
      </c>
      <c r="BJ202" s="125"/>
      <c r="BK202" s="126"/>
      <c r="BL202" s="127"/>
      <c r="BM202" s="210">
        <f>$BE202*$I202</f>
        <v>0</v>
      </c>
      <c r="BN202" s="124"/>
      <c r="BO202" s="210">
        <f>$BG202*$K202</f>
        <v>0</v>
      </c>
      <c r="BP202" s="124"/>
      <c r="BQ202" s="210">
        <f>$BI202*$M202</f>
        <v>0</v>
      </c>
      <c r="BR202" s="119"/>
      <c r="BU202" s="18"/>
      <c r="BV202" s="18"/>
      <c r="BW202" s="18"/>
      <c r="BX202" s="18"/>
      <c r="BY202" s="18"/>
      <c r="BZ202" s="18"/>
      <c r="CA202" s="18"/>
      <c r="CB202" s="18"/>
      <c r="CC202" s="18"/>
      <c r="CG202" s="90"/>
      <c r="CH202" s="90"/>
      <c r="CI202" s="90"/>
      <c r="CJ202" s="90"/>
      <c r="CK202" s="90"/>
      <c r="CL202" s="90"/>
      <c r="CP202" s="46"/>
      <c r="CQ202" s="46"/>
      <c r="CR202" s="46"/>
      <c r="CS202" s="130"/>
      <c r="CT202" s="209">
        <f t="shared" si="88"/>
        <v>0</v>
      </c>
      <c r="CU202" s="280">
        <f t="shared" si="88"/>
        <v>0</v>
      </c>
      <c r="CV202" s="209">
        <f t="shared" si="89"/>
        <v>0</v>
      </c>
      <c r="CW202" s="280">
        <f t="shared" si="89"/>
        <v>0</v>
      </c>
      <c r="CX202" s="209">
        <f t="shared" si="90"/>
        <v>0</v>
      </c>
      <c r="CY202" s="223">
        <f t="shared" si="66"/>
        <v>0</v>
      </c>
      <c r="CZ202" s="40"/>
      <c r="DA202" s="133"/>
      <c r="DB202" s="209">
        <f t="shared" si="68"/>
        <v>0</v>
      </c>
      <c r="DC202" s="131"/>
      <c r="DD202" s="209">
        <f t="shared" si="69"/>
        <v>0</v>
      </c>
      <c r="DE202" s="131"/>
      <c r="DF202" s="209">
        <f t="shared" si="70"/>
        <v>0</v>
      </c>
      <c r="DG202" s="134"/>
      <c r="DH202" s="216" t="str">
        <f t="shared" si="82"/>
        <v/>
      </c>
      <c r="DI202" s="216" t="e">
        <f t="shared" si="86"/>
        <v>#VALUE!</v>
      </c>
      <c r="DJ202" s="216">
        <f t="shared" si="87"/>
        <v>0</v>
      </c>
      <c r="DK202" s="40"/>
      <c r="DL202" s="40"/>
      <c r="DM202" s="130"/>
      <c r="DN202" s="217">
        <f t="shared" si="71"/>
        <v>0</v>
      </c>
      <c r="DO202" s="135"/>
      <c r="DP202" s="217">
        <f t="shared" si="72"/>
        <v>0</v>
      </c>
      <c r="DQ202" s="135"/>
      <c r="DR202" s="217">
        <f t="shared" si="73"/>
        <v>0</v>
      </c>
      <c r="DS202" s="134"/>
      <c r="DT202" s="281" t="str">
        <f t="shared" si="65"/>
        <v/>
      </c>
      <c r="DU202" s="281" t="str">
        <f t="shared" si="78"/>
        <v/>
      </c>
      <c r="DW202" s="46"/>
      <c r="DX202" s="46"/>
      <c r="DZ202" s="120"/>
      <c r="EA202" s="5"/>
      <c r="EB202" s="121"/>
      <c r="EC202" s="5"/>
      <c r="ED202" s="121"/>
      <c r="EE202" s="5"/>
      <c r="EF202" s="119"/>
      <c r="EH202" s="120"/>
      <c r="EI202" s="17">
        <v>0</v>
      </c>
      <c r="EJ202" s="137"/>
      <c r="EK202" s="17">
        <v>0</v>
      </c>
      <c r="EL202" s="137"/>
      <c r="EM202" s="17">
        <v>0</v>
      </c>
      <c r="EN202" s="125"/>
      <c r="EO202" s="126"/>
      <c r="EP202" s="127"/>
      <c r="EQ202" s="219">
        <f t="shared" si="74"/>
        <v>0</v>
      </c>
      <c r="ER202" s="125"/>
      <c r="ES202" s="126"/>
      <c r="ET202" s="127"/>
      <c r="EU202" s="220">
        <f>SUM($DN202:DR202)-SUM($BM202:$BQ202)+EQ202</f>
        <v>0</v>
      </c>
      <c r="EV202" s="119"/>
    </row>
    <row r="203" spans="1:152" ht="5.15" customHeight="1" x14ac:dyDescent="0.35">
      <c r="A203" s="115"/>
      <c r="B203" s="32"/>
      <c r="C203" s="46"/>
      <c r="D203" s="32"/>
      <c r="E203" s="32"/>
      <c r="F203" s="36"/>
      <c r="H203" s="29"/>
      <c r="I203" s="139"/>
      <c r="J203" s="139"/>
      <c r="K203" s="139"/>
      <c r="L203" s="139"/>
      <c r="M203" s="139"/>
      <c r="N203" s="139"/>
      <c r="O203" s="121"/>
      <c r="P203" s="140"/>
      <c r="Q203" s="141"/>
      <c r="R203" s="142"/>
      <c r="S203" s="139"/>
      <c r="T203" s="139"/>
      <c r="U203" s="139"/>
      <c r="V203" s="139"/>
      <c r="W203" s="139"/>
      <c r="X203" s="140"/>
      <c r="Y203" s="141"/>
      <c r="Z203" s="142"/>
      <c r="AA203" s="139"/>
      <c r="AB203" s="139"/>
      <c r="AC203" s="139"/>
      <c r="AD203" s="139"/>
      <c r="AE203" s="139"/>
      <c r="AF203" s="140"/>
      <c r="AG203" s="141"/>
      <c r="AH203" s="142"/>
      <c r="AI203" s="121"/>
      <c r="AJ203" s="139"/>
      <c r="AK203" s="121"/>
      <c r="AL203" s="139"/>
      <c r="AM203" s="121"/>
      <c r="AN203" s="140"/>
      <c r="AO203" s="141"/>
      <c r="AP203" s="142"/>
      <c r="AQ203" s="139"/>
      <c r="AR203" s="140"/>
      <c r="AS203" s="141"/>
      <c r="AT203" s="142"/>
      <c r="AU203" s="121"/>
      <c r="AV203" s="139"/>
      <c r="AW203" s="121"/>
      <c r="AX203" s="139"/>
      <c r="AY203" s="121"/>
      <c r="AZ203" s="139"/>
      <c r="BA203" s="121"/>
      <c r="BB203" s="36"/>
      <c r="BD203" s="29"/>
      <c r="BE203" s="143"/>
      <c r="BF203" s="143"/>
      <c r="BG203" s="143"/>
      <c r="BH203" s="143"/>
      <c r="BI203" s="143"/>
      <c r="BJ203" s="144"/>
      <c r="BK203" s="145"/>
      <c r="BL203" s="146"/>
      <c r="BM203" s="124"/>
      <c r="BN203" s="143"/>
      <c r="BO203" s="124"/>
      <c r="BP203" s="143"/>
      <c r="BQ203" s="124"/>
      <c r="BR203" s="36"/>
      <c r="BU203" s="92"/>
      <c r="BV203" s="92"/>
      <c r="BW203" s="93"/>
      <c r="BX203" s="93"/>
      <c r="BY203" s="93"/>
      <c r="BZ203" s="93"/>
      <c r="CA203" s="178"/>
      <c r="CB203" s="178"/>
      <c r="CC203" s="92"/>
      <c r="CG203" s="90"/>
      <c r="CH203" s="90"/>
      <c r="CI203" s="90"/>
      <c r="CJ203" s="90"/>
      <c r="CK203" s="90"/>
      <c r="CL203" s="90"/>
      <c r="CP203" s="32"/>
      <c r="CQ203" s="32"/>
      <c r="CR203" s="32"/>
      <c r="CS203" s="74"/>
      <c r="CT203" s="169"/>
      <c r="CU203" s="252"/>
      <c r="CV203" s="149"/>
      <c r="CW203" s="252"/>
      <c r="CX203" s="276"/>
      <c r="CY203" s="223">
        <f t="shared" si="66"/>
        <v>0</v>
      </c>
      <c r="CZ203" s="40"/>
      <c r="DA203" s="151"/>
      <c r="DB203" s="149"/>
      <c r="DC203" s="149"/>
      <c r="DD203" s="149"/>
      <c r="DE203" s="149"/>
      <c r="DF203" s="149"/>
      <c r="DG203" s="134"/>
      <c r="DH203" s="40"/>
      <c r="DI203" s="40"/>
      <c r="DJ203" s="40"/>
      <c r="DK203" s="40"/>
      <c r="DL203" s="40"/>
      <c r="DM203" s="74"/>
      <c r="DN203" s="152"/>
      <c r="DO203" s="152"/>
      <c r="DP203" s="152"/>
      <c r="DQ203" s="152"/>
      <c r="DR203" s="152"/>
      <c r="DS203" s="134"/>
      <c r="DT203" s="281" t="str">
        <f t="shared" si="65"/>
        <v/>
      </c>
      <c r="DU203" s="281" t="str">
        <f t="shared" si="78"/>
        <v/>
      </c>
      <c r="DW203" s="32"/>
      <c r="DX203" s="32"/>
      <c r="DZ203" s="29"/>
      <c r="EA203" s="139"/>
      <c r="EB203" s="139"/>
      <c r="EC203" s="139"/>
      <c r="ED203" s="139"/>
      <c r="EE203" s="139"/>
      <c r="EF203" s="36"/>
      <c r="EH203" s="29"/>
      <c r="EI203" s="143"/>
      <c r="EJ203" s="143"/>
      <c r="EK203" s="143"/>
      <c r="EL203" s="143"/>
      <c r="EM203" s="143"/>
      <c r="EN203" s="144"/>
      <c r="EO203" s="145"/>
      <c r="EP203" s="146"/>
      <c r="EQ203" s="163"/>
      <c r="ER203" s="144"/>
      <c r="ES203" s="145"/>
      <c r="ET203" s="146"/>
      <c r="EU203" s="253"/>
      <c r="EV203" s="36"/>
    </row>
    <row r="204" spans="1:152" s="92" customFormat="1" x14ac:dyDescent="0.35">
      <c r="A204" s="118"/>
      <c r="B204" s="46"/>
      <c r="C204" s="243" t="str">
        <f>IF(E204="","",C202+1)</f>
        <v/>
      </c>
      <c r="D204" s="46"/>
      <c r="E204" s="4"/>
      <c r="F204" s="119"/>
      <c r="H204" s="120"/>
      <c r="I204" s="15"/>
      <c r="J204" s="121"/>
      <c r="K204" s="15"/>
      <c r="L204" s="121"/>
      <c r="M204" s="15"/>
      <c r="N204" s="121"/>
      <c r="O204" s="209">
        <f t="shared" si="5"/>
        <v>0</v>
      </c>
      <c r="P204" s="122"/>
      <c r="Q204" s="40"/>
      <c r="R204" s="123"/>
      <c r="S204" s="15"/>
      <c r="T204" s="121"/>
      <c r="U204" s="15"/>
      <c r="V204" s="121"/>
      <c r="W204" s="15"/>
      <c r="X204" s="122"/>
      <c r="Y204" s="40"/>
      <c r="Z204" s="123"/>
      <c r="AA204" s="15"/>
      <c r="AB204" s="121"/>
      <c r="AC204" s="15"/>
      <c r="AD204" s="121"/>
      <c r="AE204" s="15"/>
      <c r="AF204" s="122"/>
      <c r="AG204" s="40"/>
      <c r="AH204" s="123"/>
      <c r="AI204" s="209">
        <f t="shared" si="6"/>
        <v>0</v>
      </c>
      <c r="AJ204" s="121"/>
      <c r="AK204" s="209">
        <f t="shared" si="7"/>
        <v>0</v>
      </c>
      <c r="AL204" s="121"/>
      <c r="AM204" s="209">
        <f>M204-W204+AE204</f>
        <v>0</v>
      </c>
      <c r="AN204" s="122"/>
      <c r="AO204" s="40"/>
      <c r="AP204" s="123"/>
      <c r="AQ204" s="15"/>
      <c r="AR204" s="122"/>
      <c r="AS204" s="40"/>
      <c r="AT204" s="123"/>
      <c r="AU204" s="209">
        <f t="shared" si="67"/>
        <v>0</v>
      </c>
      <c r="AV204" s="121"/>
      <c r="AW204" s="209">
        <f t="shared" si="75"/>
        <v>0</v>
      </c>
      <c r="AX204" s="121"/>
      <c r="AY204" s="209">
        <f t="shared" si="9"/>
        <v>0</v>
      </c>
      <c r="AZ204" s="121"/>
      <c r="BA204" s="209">
        <f>(SUM(AI204,AK204,AM204)-AQ204)</f>
        <v>0</v>
      </c>
      <c r="BB204" s="119"/>
      <c r="BD204" s="120"/>
      <c r="BE204" s="13">
        <v>0</v>
      </c>
      <c r="BF204" s="124"/>
      <c r="BG204" s="13">
        <v>0</v>
      </c>
      <c r="BH204" s="124"/>
      <c r="BI204" s="13">
        <v>0</v>
      </c>
      <c r="BJ204" s="125"/>
      <c r="BK204" s="126"/>
      <c r="BL204" s="127"/>
      <c r="BM204" s="210">
        <f>$BE204*$I204</f>
        <v>0</v>
      </c>
      <c r="BN204" s="124"/>
      <c r="BO204" s="210">
        <f>$BG204*$K204</f>
        <v>0</v>
      </c>
      <c r="BP204" s="124"/>
      <c r="BQ204" s="210">
        <f>$BI204*$M204</f>
        <v>0</v>
      </c>
      <c r="BR204" s="119"/>
      <c r="BU204" s="18"/>
      <c r="BV204" s="18"/>
      <c r="BW204" s="18"/>
      <c r="BX204" s="18"/>
      <c r="BY204" s="18"/>
      <c r="BZ204" s="18"/>
      <c r="CA204" s="18"/>
      <c r="CB204" s="18"/>
      <c r="CC204" s="18"/>
      <c r="CG204" s="90"/>
      <c r="CH204" s="90"/>
      <c r="CI204" s="90"/>
      <c r="CJ204" s="90"/>
      <c r="CK204" s="90"/>
      <c r="CL204" s="90"/>
      <c r="CP204" s="46"/>
      <c r="CQ204" s="46"/>
      <c r="CR204" s="46"/>
      <c r="CS204" s="130"/>
      <c r="CT204" s="209">
        <f t="shared" si="88"/>
        <v>0</v>
      </c>
      <c r="CU204" s="280">
        <f t="shared" si="88"/>
        <v>0</v>
      </c>
      <c r="CV204" s="209">
        <f t="shared" si="89"/>
        <v>0</v>
      </c>
      <c r="CW204" s="280">
        <f t="shared" si="89"/>
        <v>0</v>
      </c>
      <c r="CX204" s="209">
        <f t="shared" si="90"/>
        <v>0</v>
      </c>
      <c r="CY204" s="223">
        <f t="shared" si="66"/>
        <v>0</v>
      </c>
      <c r="CZ204" s="40"/>
      <c r="DA204" s="133"/>
      <c r="DB204" s="209">
        <f t="shared" si="68"/>
        <v>0</v>
      </c>
      <c r="DC204" s="131"/>
      <c r="DD204" s="209">
        <f t="shared" si="69"/>
        <v>0</v>
      </c>
      <c r="DE204" s="131"/>
      <c r="DF204" s="209">
        <f t="shared" si="70"/>
        <v>0</v>
      </c>
      <c r="DG204" s="134"/>
      <c r="DH204" s="216" t="str">
        <f t="shared" si="82"/>
        <v/>
      </c>
      <c r="DI204" s="216" t="e">
        <f t="shared" si="86"/>
        <v>#VALUE!</v>
      </c>
      <c r="DJ204" s="216">
        <f t="shared" si="87"/>
        <v>0</v>
      </c>
      <c r="DK204" s="40"/>
      <c r="DL204" s="40"/>
      <c r="DM204" s="130"/>
      <c r="DN204" s="217">
        <f t="shared" si="71"/>
        <v>0</v>
      </c>
      <c r="DO204" s="135"/>
      <c r="DP204" s="217">
        <f t="shared" si="72"/>
        <v>0</v>
      </c>
      <c r="DQ204" s="135"/>
      <c r="DR204" s="217">
        <f t="shared" si="73"/>
        <v>0</v>
      </c>
      <c r="DS204" s="134"/>
      <c r="DT204" s="281" t="str">
        <f t="shared" si="65"/>
        <v/>
      </c>
      <c r="DU204" s="281" t="str">
        <f t="shared" si="78"/>
        <v/>
      </c>
      <c r="DW204" s="46"/>
      <c r="DX204" s="46"/>
      <c r="DZ204" s="120"/>
      <c r="EA204" s="5"/>
      <c r="EB204" s="121"/>
      <c r="EC204" s="5"/>
      <c r="ED204" s="121"/>
      <c r="EE204" s="5"/>
      <c r="EF204" s="119"/>
      <c r="EH204" s="120"/>
      <c r="EI204" s="17">
        <v>0</v>
      </c>
      <c r="EJ204" s="137"/>
      <c r="EK204" s="17">
        <v>0</v>
      </c>
      <c r="EL204" s="137"/>
      <c r="EM204" s="17">
        <v>0</v>
      </c>
      <c r="EN204" s="125"/>
      <c r="EO204" s="126"/>
      <c r="EP204" s="127"/>
      <c r="EQ204" s="219">
        <f t="shared" si="74"/>
        <v>0</v>
      </c>
      <c r="ER204" s="125"/>
      <c r="ES204" s="126"/>
      <c r="ET204" s="127"/>
      <c r="EU204" s="220">
        <f>SUM($DN204:DR204)-SUM($BM204:$BQ204)+EQ204</f>
        <v>0</v>
      </c>
      <c r="EV204" s="119"/>
    </row>
    <row r="205" spans="1:152" ht="5.15" customHeight="1" x14ac:dyDescent="0.35">
      <c r="A205" s="115"/>
      <c r="B205" s="32"/>
      <c r="C205" s="46"/>
      <c r="D205" s="32"/>
      <c r="E205" s="32"/>
      <c r="F205" s="36"/>
      <c r="H205" s="29"/>
      <c r="I205" s="139"/>
      <c r="J205" s="139"/>
      <c r="K205" s="139"/>
      <c r="L205" s="139"/>
      <c r="M205" s="139"/>
      <c r="N205" s="139"/>
      <c r="O205" s="121"/>
      <c r="P205" s="140"/>
      <c r="Q205" s="141"/>
      <c r="R205" s="142"/>
      <c r="S205" s="139"/>
      <c r="T205" s="139"/>
      <c r="U205" s="139"/>
      <c r="V205" s="139"/>
      <c r="W205" s="139"/>
      <c r="X205" s="140"/>
      <c r="Y205" s="141"/>
      <c r="Z205" s="142"/>
      <c r="AA205" s="139"/>
      <c r="AB205" s="139"/>
      <c r="AC205" s="139"/>
      <c r="AD205" s="139"/>
      <c r="AE205" s="139"/>
      <c r="AF205" s="140"/>
      <c r="AG205" s="141"/>
      <c r="AH205" s="142"/>
      <c r="AI205" s="121"/>
      <c r="AJ205" s="139"/>
      <c r="AK205" s="121"/>
      <c r="AL205" s="139"/>
      <c r="AM205" s="121"/>
      <c r="AN205" s="140"/>
      <c r="AO205" s="141"/>
      <c r="AP205" s="142"/>
      <c r="AQ205" s="139"/>
      <c r="AR205" s="140"/>
      <c r="AS205" s="141"/>
      <c r="AT205" s="142"/>
      <c r="AU205" s="121"/>
      <c r="AV205" s="139"/>
      <c r="AW205" s="121"/>
      <c r="AX205" s="139"/>
      <c r="AY205" s="121"/>
      <c r="AZ205" s="139"/>
      <c r="BA205" s="121"/>
      <c r="BB205" s="36"/>
      <c r="BD205" s="29"/>
      <c r="BE205" s="143"/>
      <c r="BF205" s="143"/>
      <c r="BG205" s="143"/>
      <c r="BH205" s="143"/>
      <c r="BI205" s="143"/>
      <c r="BJ205" s="144"/>
      <c r="BK205" s="145"/>
      <c r="BL205" s="146"/>
      <c r="BM205" s="124"/>
      <c r="BN205" s="143"/>
      <c r="BO205" s="124"/>
      <c r="BP205" s="143"/>
      <c r="BQ205" s="124"/>
      <c r="BR205" s="36"/>
      <c r="BU205" s="92"/>
      <c r="BV205" s="92"/>
      <c r="BW205" s="92"/>
      <c r="BX205" s="92"/>
      <c r="BY205" s="92"/>
      <c r="BZ205" s="92"/>
      <c r="CA205" s="92"/>
      <c r="CB205" s="92"/>
      <c r="CC205" s="92"/>
      <c r="CG205" s="90"/>
      <c r="CH205" s="90"/>
      <c r="CI205" s="90"/>
      <c r="CJ205" s="90"/>
      <c r="CK205" s="90"/>
      <c r="CL205" s="90"/>
      <c r="CP205" s="32"/>
      <c r="CQ205" s="32"/>
      <c r="CR205" s="32"/>
      <c r="CS205" s="74"/>
      <c r="CT205" s="169"/>
      <c r="CU205" s="252"/>
      <c r="CV205" s="149"/>
      <c r="CW205" s="252"/>
      <c r="CX205" s="276"/>
      <c r="CY205" s="223">
        <f t="shared" si="66"/>
        <v>0</v>
      </c>
      <c r="CZ205" s="40"/>
      <c r="DA205" s="151"/>
      <c r="DB205" s="149"/>
      <c r="DC205" s="149"/>
      <c r="DD205" s="149"/>
      <c r="DE205" s="149"/>
      <c r="DF205" s="149"/>
      <c r="DG205" s="134"/>
      <c r="DH205" s="40"/>
      <c r="DI205" s="40"/>
      <c r="DJ205" s="40"/>
      <c r="DK205" s="40"/>
      <c r="DL205" s="40"/>
      <c r="DM205" s="74"/>
      <c r="DN205" s="152"/>
      <c r="DO205" s="152"/>
      <c r="DP205" s="152"/>
      <c r="DQ205" s="152"/>
      <c r="DR205" s="152"/>
      <c r="DS205" s="134"/>
      <c r="DT205" s="281" t="str">
        <f t="shared" si="65"/>
        <v/>
      </c>
      <c r="DU205" s="281" t="str">
        <f t="shared" si="78"/>
        <v/>
      </c>
      <c r="DW205" s="32"/>
      <c r="DX205" s="32"/>
      <c r="DZ205" s="29"/>
      <c r="EA205" s="139"/>
      <c r="EB205" s="139"/>
      <c r="EC205" s="139"/>
      <c r="ED205" s="139"/>
      <c r="EE205" s="139"/>
      <c r="EF205" s="36"/>
      <c r="EH205" s="29"/>
      <c r="EI205" s="143"/>
      <c r="EJ205" s="143"/>
      <c r="EK205" s="143"/>
      <c r="EL205" s="143"/>
      <c r="EM205" s="143"/>
      <c r="EN205" s="144"/>
      <c r="EO205" s="145"/>
      <c r="EP205" s="146"/>
      <c r="EQ205" s="163"/>
      <c r="ER205" s="144"/>
      <c r="ES205" s="145"/>
      <c r="ET205" s="146"/>
      <c r="EU205" s="253"/>
      <c r="EV205" s="36"/>
    </row>
    <row r="206" spans="1:152" s="92" customFormat="1" x14ac:dyDescent="0.35">
      <c r="A206" s="118"/>
      <c r="B206" s="46"/>
      <c r="C206" s="243" t="str">
        <f>IF(E206="","",C204+1)</f>
        <v/>
      </c>
      <c r="D206" s="46"/>
      <c r="E206" s="4"/>
      <c r="F206" s="119"/>
      <c r="H206" s="120"/>
      <c r="I206" s="15"/>
      <c r="J206" s="121"/>
      <c r="K206" s="15"/>
      <c r="L206" s="121"/>
      <c r="M206" s="15"/>
      <c r="N206" s="121"/>
      <c r="O206" s="209">
        <f t="shared" si="5"/>
        <v>0</v>
      </c>
      <c r="P206" s="122"/>
      <c r="Q206" s="40"/>
      <c r="R206" s="123"/>
      <c r="S206" s="15"/>
      <c r="T206" s="121"/>
      <c r="U206" s="15"/>
      <c r="V206" s="121"/>
      <c r="W206" s="15"/>
      <c r="X206" s="122"/>
      <c r="Y206" s="40"/>
      <c r="Z206" s="123"/>
      <c r="AA206" s="15"/>
      <c r="AB206" s="121"/>
      <c r="AC206" s="15"/>
      <c r="AD206" s="121"/>
      <c r="AE206" s="15"/>
      <c r="AF206" s="122"/>
      <c r="AG206" s="40"/>
      <c r="AH206" s="123"/>
      <c r="AI206" s="209">
        <f t="shared" si="6"/>
        <v>0</v>
      </c>
      <c r="AJ206" s="121"/>
      <c r="AK206" s="209">
        <f t="shared" si="7"/>
        <v>0</v>
      </c>
      <c r="AL206" s="121"/>
      <c r="AM206" s="209">
        <f>M206-W206+AE206</f>
        <v>0</v>
      </c>
      <c r="AN206" s="122"/>
      <c r="AO206" s="40"/>
      <c r="AP206" s="123"/>
      <c r="AQ206" s="15"/>
      <c r="AR206" s="122"/>
      <c r="AS206" s="40"/>
      <c r="AT206" s="123"/>
      <c r="AU206" s="209">
        <f t="shared" si="67"/>
        <v>0</v>
      </c>
      <c r="AV206" s="121"/>
      <c r="AW206" s="209">
        <f t="shared" si="75"/>
        <v>0</v>
      </c>
      <c r="AX206" s="121"/>
      <c r="AY206" s="209">
        <f t="shared" si="9"/>
        <v>0</v>
      </c>
      <c r="AZ206" s="121"/>
      <c r="BA206" s="209">
        <f>(SUM(AI206,AK206,AM206)-AQ206)</f>
        <v>0</v>
      </c>
      <c r="BB206" s="119"/>
      <c r="BD206" s="120"/>
      <c r="BE206" s="13">
        <v>0</v>
      </c>
      <c r="BF206" s="124"/>
      <c r="BG206" s="13">
        <v>0</v>
      </c>
      <c r="BH206" s="124"/>
      <c r="BI206" s="13">
        <v>0</v>
      </c>
      <c r="BJ206" s="125"/>
      <c r="BK206" s="126"/>
      <c r="BL206" s="127"/>
      <c r="BM206" s="210">
        <f>$BE206*$I206</f>
        <v>0</v>
      </c>
      <c r="BN206" s="124"/>
      <c r="BO206" s="210">
        <f>$BG206*$K206</f>
        <v>0</v>
      </c>
      <c r="BP206" s="124"/>
      <c r="BQ206" s="210">
        <f>$BI206*$M206</f>
        <v>0</v>
      </c>
      <c r="BR206" s="119"/>
      <c r="BU206" s="18"/>
      <c r="BV206" s="18"/>
      <c r="BW206" s="18"/>
      <c r="BX206" s="18"/>
      <c r="BY206" s="18"/>
      <c r="BZ206" s="18"/>
      <c r="CA206" s="18"/>
      <c r="CB206" s="18"/>
      <c r="CC206" s="18"/>
      <c r="CG206" s="90"/>
      <c r="CH206" s="90"/>
      <c r="CI206" s="90"/>
      <c r="CJ206" s="90"/>
      <c r="CK206" s="90"/>
      <c r="CL206" s="90"/>
      <c r="CP206" s="46"/>
      <c r="CQ206" s="46"/>
      <c r="CR206" s="46"/>
      <c r="CS206" s="130"/>
      <c r="CT206" s="209">
        <f t="shared" si="88"/>
        <v>0</v>
      </c>
      <c r="CU206" s="280">
        <f t="shared" si="88"/>
        <v>0</v>
      </c>
      <c r="CV206" s="209">
        <f t="shared" si="89"/>
        <v>0</v>
      </c>
      <c r="CW206" s="280">
        <f t="shared" si="89"/>
        <v>0</v>
      </c>
      <c r="CX206" s="209">
        <f t="shared" si="90"/>
        <v>0</v>
      </c>
      <c r="CY206" s="223">
        <f t="shared" si="66"/>
        <v>0</v>
      </c>
      <c r="CZ206" s="40"/>
      <c r="DA206" s="133"/>
      <c r="DB206" s="209">
        <f t="shared" si="68"/>
        <v>0</v>
      </c>
      <c r="DC206" s="131"/>
      <c r="DD206" s="209">
        <f t="shared" si="69"/>
        <v>0</v>
      </c>
      <c r="DE206" s="131"/>
      <c r="DF206" s="209">
        <f t="shared" si="70"/>
        <v>0</v>
      </c>
      <c r="DG206" s="134"/>
      <c r="DH206" s="216" t="str">
        <f t="shared" si="82"/>
        <v/>
      </c>
      <c r="DI206" s="216" t="e">
        <f t="shared" si="86"/>
        <v>#VALUE!</v>
      </c>
      <c r="DJ206" s="216">
        <f t="shared" si="87"/>
        <v>0</v>
      </c>
      <c r="DK206" s="40"/>
      <c r="DL206" s="40"/>
      <c r="DM206" s="130"/>
      <c r="DN206" s="217">
        <f t="shared" si="71"/>
        <v>0</v>
      </c>
      <c r="DO206" s="135"/>
      <c r="DP206" s="217">
        <f t="shared" si="72"/>
        <v>0</v>
      </c>
      <c r="DQ206" s="135"/>
      <c r="DR206" s="217">
        <f t="shared" si="73"/>
        <v>0</v>
      </c>
      <c r="DS206" s="134"/>
      <c r="DT206" s="281" t="str">
        <f t="shared" si="65"/>
        <v/>
      </c>
      <c r="DU206" s="281" t="str">
        <f t="shared" si="78"/>
        <v/>
      </c>
      <c r="DW206" s="46"/>
      <c r="DX206" s="46"/>
      <c r="DZ206" s="120"/>
      <c r="EA206" s="5"/>
      <c r="EB206" s="121"/>
      <c r="EC206" s="5"/>
      <c r="ED206" s="121"/>
      <c r="EE206" s="5"/>
      <c r="EF206" s="119"/>
      <c r="EH206" s="120"/>
      <c r="EI206" s="17">
        <v>0</v>
      </c>
      <c r="EJ206" s="137"/>
      <c r="EK206" s="17">
        <v>0</v>
      </c>
      <c r="EL206" s="137"/>
      <c r="EM206" s="17">
        <v>0</v>
      </c>
      <c r="EN206" s="125"/>
      <c r="EO206" s="126"/>
      <c r="EP206" s="127"/>
      <c r="EQ206" s="219">
        <f t="shared" si="74"/>
        <v>0</v>
      </c>
      <c r="ER206" s="125"/>
      <c r="ES206" s="126"/>
      <c r="ET206" s="127"/>
      <c r="EU206" s="220">
        <f>SUM($DN206:DR206)-SUM($BM206:$BQ206)+EQ206</f>
        <v>0</v>
      </c>
      <c r="EV206" s="119"/>
    </row>
    <row r="207" spans="1:152" ht="5.15" customHeight="1" x14ac:dyDescent="0.35">
      <c r="A207" s="115"/>
      <c r="B207" s="32"/>
      <c r="C207" s="46"/>
      <c r="D207" s="32"/>
      <c r="E207" s="32"/>
      <c r="F207" s="36"/>
      <c r="H207" s="29"/>
      <c r="I207" s="139"/>
      <c r="J207" s="139"/>
      <c r="K207" s="139"/>
      <c r="L207" s="139"/>
      <c r="M207" s="139"/>
      <c r="N207" s="139"/>
      <c r="O207" s="121"/>
      <c r="P207" s="140"/>
      <c r="Q207" s="141"/>
      <c r="R207" s="142"/>
      <c r="S207" s="139"/>
      <c r="T207" s="139"/>
      <c r="U207" s="139"/>
      <c r="V207" s="139"/>
      <c r="W207" s="139"/>
      <c r="X207" s="140"/>
      <c r="Y207" s="141"/>
      <c r="Z207" s="142"/>
      <c r="AA207" s="139"/>
      <c r="AB207" s="139"/>
      <c r="AC207" s="139"/>
      <c r="AD207" s="139"/>
      <c r="AE207" s="139"/>
      <c r="AF207" s="140"/>
      <c r="AG207" s="141"/>
      <c r="AH207" s="142"/>
      <c r="AI207" s="121"/>
      <c r="AJ207" s="139"/>
      <c r="AK207" s="121"/>
      <c r="AL207" s="139"/>
      <c r="AM207" s="121"/>
      <c r="AN207" s="140"/>
      <c r="AO207" s="141"/>
      <c r="AP207" s="142"/>
      <c r="AQ207" s="139"/>
      <c r="AR207" s="140"/>
      <c r="AS207" s="141"/>
      <c r="AT207" s="142"/>
      <c r="AU207" s="121"/>
      <c r="AV207" s="139"/>
      <c r="AW207" s="121"/>
      <c r="AX207" s="139"/>
      <c r="AY207" s="121"/>
      <c r="AZ207" s="139"/>
      <c r="BA207" s="121"/>
      <c r="BB207" s="36"/>
      <c r="BD207" s="29"/>
      <c r="BE207" s="143"/>
      <c r="BF207" s="143"/>
      <c r="BG207" s="143"/>
      <c r="BH207" s="143"/>
      <c r="BI207" s="143"/>
      <c r="BJ207" s="144"/>
      <c r="BK207" s="145"/>
      <c r="BL207" s="146"/>
      <c r="BM207" s="124"/>
      <c r="BN207" s="143"/>
      <c r="BO207" s="124"/>
      <c r="BP207" s="143"/>
      <c r="BQ207" s="124"/>
      <c r="BR207" s="36"/>
      <c r="BU207" s="92"/>
      <c r="BV207" s="92"/>
      <c r="BW207" s="92"/>
      <c r="BX207" s="92"/>
      <c r="BY207" s="92"/>
      <c r="BZ207" s="92"/>
      <c r="CA207" s="92"/>
      <c r="CB207" s="92"/>
      <c r="CC207" s="92"/>
      <c r="CG207" s="90"/>
      <c r="CH207" s="90"/>
      <c r="CI207" s="90"/>
      <c r="CJ207" s="90"/>
      <c r="CK207" s="90"/>
      <c r="CL207" s="90"/>
      <c r="CP207" s="32"/>
      <c r="CQ207" s="32"/>
      <c r="CR207" s="32"/>
      <c r="CS207" s="74"/>
      <c r="CT207" s="169"/>
      <c r="CU207" s="252"/>
      <c r="CV207" s="149"/>
      <c r="CW207" s="252"/>
      <c r="CX207" s="276"/>
      <c r="CY207" s="223">
        <f t="shared" si="66"/>
        <v>0</v>
      </c>
      <c r="CZ207" s="40"/>
      <c r="DA207" s="151"/>
      <c r="DB207" s="149"/>
      <c r="DC207" s="149"/>
      <c r="DD207" s="149"/>
      <c r="DE207" s="149"/>
      <c r="DF207" s="149"/>
      <c r="DG207" s="134"/>
      <c r="DH207" s="40"/>
      <c r="DI207" s="40"/>
      <c r="DJ207" s="40"/>
      <c r="DK207" s="40"/>
      <c r="DL207" s="40"/>
      <c r="DM207" s="74"/>
      <c r="DN207" s="152"/>
      <c r="DO207" s="152"/>
      <c r="DP207" s="152"/>
      <c r="DQ207" s="152"/>
      <c r="DR207" s="152"/>
      <c r="DS207" s="134"/>
      <c r="DT207" s="281" t="str">
        <f t="shared" si="65"/>
        <v/>
      </c>
      <c r="DU207" s="281" t="str">
        <f t="shared" si="78"/>
        <v/>
      </c>
      <c r="DW207" s="32"/>
      <c r="DX207" s="32"/>
      <c r="DZ207" s="29"/>
      <c r="EA207" s="139"/>
      <c r="EB207" s="139"/>
      <c r="EC207" s="139"/>
      <c r="ED207" s="139"/>
      <c r="EE207" s="139"/>
      <c r="EF207" s="36"/>
      <c r="EH207" s="29"/>
      <c r="EI207" s="143"/>
      <c r="EJ207" s="143"/>
      <c r="EK207" s="143"/>
      <c r="EL207" s="143"/>
      <c r="EM207" s="143"/>
      <c r="EN207" s="144"/>
      <c r="EO207" s="145"/>
      <c r="EP207" s="146"/>
      <c r="EQ207" s="163"/>
      <c r="ER207" s="144"/>
      <c r="ES207" s="145"/>
      <c r="ET207" s="146"/>
      <c r="EU207" s="253"/>
      <c r="EV207" s="36"/>
    </row>
    <row r="208" spans="1:152" s="92" customFormat="1" x14ac:dyDescent="0.35">
      <c r="A208" s="118"/>
      <c r="B208" s="46"/>
      <c r="C208" s="243"/>
      <c r="D208" s="46"/>
      <c r="E208" s="4"/>
      <c r="F208" s="119"/>
      <c r="H208" s="120"/>
      <c r="I208" s="15"/>
      <c r="J208" s="121"/>
      <c r="K208" s="15"/>
      <c r="L208" s="121"/>
      <c r="M208" s="15"/>
      <c r="N208" s="121"/>
      <c r="O208" s="209">
        <f t="shared" si="5"/>
        <v>0</v>
      </c>
      <c r="P208" s="122"/>
      <c r="Q208" s="40"/>
      <c r="R208" s="123"/>
      <c r="S208" s="15"/>
      <c r="T208" s="121"/>
      <c r="U208" s="15"/>
      <c r="V208" s="121"/>
      <c r="W208" s="15"/>
      <c r="X208" s="122"/>
      <c r="Y208" s="40"/>
      <c r="Z208" s="123"/>
      <c r="AA208" s="15"/>
      <c r="AB208" s="121"/>
      <c r="AC208" s="15"/>
      <c r="AD208" s="121"/>
      <c r="AE208" s="15"/>
      <c r="AF208" s="122"/>
      <c r="AG208" s="40"/>
      <c r="AH208" s="123"/>
      <c r="AI208" s="209">
        <f t="shared" si="6"/>
        <v>0</v>
      </c>
      <c r="AJ208" s="121"/>
      <c r="AK208" s="209">
        <f t="shared" si="7"/>
        <v>0</v>
      </c>
      <c r="AL208" s="121"/>
      <c r="AM208" s="209">
        <f>M208-W208+AE208</f>
        <v>0</v>
      </c>
      <c r="AN208" s="122"/>
      <c r="AO208" s="40"/>
      <c r="AP208" s="123"/>
      <c r="AQ208" s="15"/>
      <c r="AR208" s="122"/>
      <c r="AS208" s="40"/>
      <c r="AT208" s="123"/>
      <c r="AU208" s="209">
        <f t="shared" si="67"/>
        <v>0</v>
      </c>
      <c r="AV208" s="121"/>
      <c r="AW208" s="209">
        <f t="shared" si="75"/>
        <v>0</v>
      </c>
      <c r="AX208" s="121"/>
      <c r="AY208" s="209">
        <f t="shared" si="9"/>
        <v>0</v>
      </c>
      <c r="AZ208" s="121"/>
      <c r="BA208" s="209">
        <f>(SUM(AI208,AK208,AM208)-AQ208)</f>
        <v>0</v>
      </c>
      <c r="BB208" s="119"/>
      <c r="BD208" s="120"/>
      <c r="BE208" s="13">
        <v>0</v>
      </c>
      <c r="BF208" s="124"/>
      <c r="BG208" s="13">
        <v>0</v>
      </c>
      <c r="BH208" s="124"/>
      <c r="BI208" s="13">
        <v>0</v>
      </c>
      <c r="BJ208" s="125"/>
      <c r="BK208" s="126"/>
      <c r="BL208" s="127"/>
      <c r="BM208" s="210">
        <f>$BE208*$I208</f>
        <v>0</v>
      </c>
      <c r="BN208" s="124"/>
      <c r="BO208" s="210">
        <f>$BG208*$K208</f>
        <v>0</v>
      </c>
      <c r="BP208" s="124"/>
      <c r="BQ208" s="210">
        <f>$BI208*$M208</f>
        <v>0</v>
      </c>
      <c r="BR208" s="119"/>
      <c r="BU208" s="18"/>
      <c r="BV208" s="18"/>
      <c r="BW208" s="18"/>
      <c r="BX208" s="18"/>
      <c r="BY208" s="18"/>
      <c r="BZ208" s="18"/>
      <c r="CA208" s="18"/>
      <c r="CB208" s="18"/>
      <c r="CC208" s="18"/>
      <c r="CG208" s="90"/>
      <c r="CH208" s="90"/>
      <c r="CI208" s="90"/>
      <c r="CJ208" s="90"/>
      <c r="CK208" s="90"/>
      <c r="CL208" s="90"/>
      <c r="CP208" s="46"/>
      <c r="CQ208" s="46"/>
      <c r="CR208" s="46"/>
      <c r="CS208" s="130"/>
      <c r="CT208" s="209">
        <f t="shared" si="88"/>
        <v>0</v>
      </c>
      <c r="CU208" s="280">
        <f t="shared" si="88"/>
        <v>0</v>
      </c>
      <c r="CV208" s="209">
        <f t="shared" si="89"/>
        <v>0</v>
      </c>
      <c r="CW208" s="280">
        <f t="shared" si="89"/>
        <v>0</v>
      </c>
      <c r="CX208" s="209">
        <f t="shared" si="90"/>
        <v>0</v>
      </c>
      <c r="CY208" s="223">
        <f t="shared" si="66"/>
        <v>0</v>
      </c>
      <c r="CZ208" s="40"/>
      <c r="DA208" s="133"/>
      <c r="DB208" s="209">
        <f t="shared" si="68"/>
        <v>0</v>
      </c>
      <c r="DC208" s="131"/>
      <c r="DD208" s="209">
        <f t="shared" si="69"/>
        <v>0</v>
      </c>
      <c r="DE208" s="131"/>
      <c r="DF208" s="209">
        <f t="shared" si="70"/>
        <v>0</v>
      </c>
      <c r="DG208" s="134"/>
      <c r="DH208" s="216" t="str">
        <f t="shared" si="82"/>
        <v/>
      </c>
      <c r="DI208" s="216" t="e">
        <f t="shared" si="86"/>
        <v>#VALUE!</v>
      </c>
      <c r="DJ208" s="216">
        <f t="shared" si="87"/>
        <v>0</v>
      </c>
      <c r="DK208" s="40"/>
      <c r="DL208" s="40"/>
      <c r="DM208" s="130"/>
      <c r="DN208" s="217">
        <f t="shared" si="71"/>
        <v>0</v>
      </c>
      <c r="DO208" s="135"/>
      <c r="DP208" s="217">
        <f t="shared" si="72"/>
        <v>0</v>
      </c>
      <c r="DQ208" s="135"/>
      <c r="DR208" s="217">
        <f t="shared" si="73"/>
        <v>0</v>
      </c>
      <c r="DS208" s="134"/>
      <c r="DT208" s="281" t="str">
        <f t="shared" si="65"/>
        <v/>
      </c>
      <c r="DU208" s="281" t="str">
        <f t="shared" si="78"/>
        <v/>
      </c>
      <c r="DW208" s="46"/>
      <c r="DX208" s="46"/>
      <c r="DZ208" s="120"/>
      <c r="EA208" s="5"/>
      <c r="EB208" s="121"/>
      <c r="EC208" s="5"/>
      <c r="ED208" s="121"/>
      <c r="EE208" s="5"/>
      <c r="EF208" s="119"/>
      <c r="EH208" s="120"/>
      <c r="EI208" s="17">
        <v>0</v>
      </c>
      <c r="EJ208" s="137"/>
      <c r="EK208" s="17">
        <v>0</v>
      </c>
      <c r="EL208" s="137"/>
      <c r="EM208" s="17">
        <v>0</v>
      </c>
      <c r="EN208" s="125"/>
      <c r="EO208" s="126"/>
      <c r="EP208" s="127"/>
      <c r="EQ208" s="219">
        <f t="shared" si="74"/>
        <v>0</v>
      </c>
      <c r="ER208" s="125"/>
      <c r="ES208" s="126"/>
      <c r="ET208" s="127"/>
      <c r="EU208" s="220">
        <f>SUM($DN208:DR208)-SUM($BM208:$BQ208)+EQ208</f>
        <v>0</v>
      </c>
      <c r="EV208" s="119"/>
    </row>
    <row r="209" spans="1:236" ht="5.15" customHeight="1" x14ac:dyDescent="0.35">
      <c r="A209" s="115"/>
      <c r="B209" s="32"/>
      <c r="C209" s="46"/>
      <c r="D209" s="32"/>
      <c r="E209" s="32"/>
      <c r="F209" s="36"/>
      <c r="H209" s="29"/>
      <c r="I209" s="139"/>
      <c r="J209" s="139"/>
      <c r="K209" s="139"/>
      <c r="L209" s="139"/>
      <c r="M209" s="139"/>
      <c r="N209" s="139"/>
      <c r="O209" s="121"/>
      <c r="P209" s="140"/>
      <c r="Q209" s="141"/>
      <c r="R209" s="142"/>
      <c r="S209" s="139"/>
      <c r="T209" s="139"/>
      <c r="U209" s="139"/>
      <c r="V209" s="139"/>
      <c r="W209" s="139"/>
      <c r="X209" s="140"/>
      <c r="Y209" s="141"/>
      <c r="Z209" s="142"/>
      <c r="AA209" s="139"/>
      <c r="AB209" s="139"/>
      <c r="AC209" s="139"/>
      <c r="AD209" s="139"/>
      <c r="AE209" s="139"/>
      <c r="AF209" s="140"/>
      <c r="AG209" s="141"/>
      <c r="AH209" s="142"/>
      <c r="AI209" s="121"/>
      <c r="AJ209" s="139"/>
      <c r="AK209" s="121"/>
      <c r="AL209" s="139"/>
      <c r="AM209" s="121"/>
      <c r="AN209" s="140"/>
      <c r="AO209" s="141"/>
      <c r="AP209" s="142"/>
      <c r="AQ209" s="139"/>
      <c r="AR209" s="140"/>
      <c r="AS209" s="141"/>
      <c r="AT209" s="142"/>
      <c r="AU209" s="121"/>
      <c r="AV209" s="139"/>
      <c r="AW209" s="121"/>
      <c r="AX209" s="139"/>
      <c r="AY209" s="121"/>
      <c r="AZ209" s="139"/>
      <c r="BA209" s="121"/>
      <c r="BB209" s="36"/>
      <c r="BD209" s="29"/>
      <c r="BE209" s="143"/>
      <c r="BF209" s="143"/>
      <c r="BG209" s="143"/>
      <c r="BH209" s="143"/>
      <c r="BI209" s="143"/>
      <c r="BJ209" s="144"/>
      <c r="BK209" s="145"/>
      <c r="BL209" s="146"/>
      <c r="BM209" s="124"/>
      <c r="BN209" s="143"/>
      <c r="BO209" s="124"/>
      <c r="BP209" s="143"/>
      <c r="BQ209" s="124"/>
      <c r="BR209" s="36"/>
      <c r="BU209" s="92"/>
      <c r="BV209" s="92"/>
      <c r="BW209" s="92"/>
      <c r="BX209" s="92"/>
      <c r="BY209" s="92"/>
      <c r="BZ209" s="92"/>
      <c r="CA209" s="92"/>
      <c r="CB209" s="92"/>
      <c r="CC209" s="92"/>
      <c r="CG209" s="90"/>
      <c r="CH209" s="90"/>
      <c r="CI209" s="90"/>
      <c r="CJ209" s="90"/>
      <c r="CK209" s="90"/>
      <c r="CL209" s="90"/>
      <c r="CP209" s="32"/>
      <c r="CQ209" s="32"/>
      <c r="CR209" s="32"/>
      <c r="CS209" s="74"/>
      <c r="CT209" s="169"/>
      <c r="CU209" s="252"/>
      <c r="CV209" s="149"/>
      <c r="CW209" s="252"/>
      <c r="CX209" s="276"/>
      <c r="CY209" s="223">
        <f t="shared" si="66"/>
        <v>0</v>
      </c>
      <c r="CZ209" s="40"/>
      <c r="DA209" s="151"/>
      <c r="DB209" s="149"/>
      <c r="DC209" s="149"/>
      <c r="DD209" s="149"/>
      <c r="DE209" s="149"/>
      <c r="DF209" s="149"/>
      <c r="DG209" s="134"/>
      <c r="DH209" s="40"/>
      <c r="DI209" s="40"/>
      <c r="DJ209" s="40"/>
      <c r="DK209" s="40"/>
      <c r="DL209" s="40"/>
      <c r="DM209" s="74"/>
      <c r="DN209" s="152"/>
      <c r="DO209" s="152"/>
      <c r="DP209" s="152"/>
      <c r="DQ209" s="152"/>
      <c r="DR209" s="152"/>
      <c r="DS209" s="134"/>
      <c r="DT209" s="281" t="str">
        <f t="shared" si="65"/>
        <v/>
      </c>
      <c r="DU209" s="281" t="str">
        <f t="shared" si="78"/>
        <v/>
      </c>
      <c r="DW209" s="32"/>
      <c r="DX209" s="32"/>
      <c r="DZ209" s="29"/>
      <c r="EA209" s="139"/>
      <c r="EB209" s="139"/>
      <c r="EC209" s="139"/>
      <c r="ED209" s="139"/>
      <c r="EE209" s="139"/>
      <c r="EF209" s="36"/>
      <c r="EH209" s="29"/>
      <c r="EI209" s="143"/>
      <c r="EJ209" s="143"/>
      <c r="EK209" s="143"/>
      <c r="EL209" s="143"/>
      <c r="EM209" s="143"/>
      <c r="EN209" s="144"/>
      <c r="EO209" s="145"/>
      <c r="EP209" s="146"/>
      <c r="EQ209" s="163"/>
      <c r="ER209" s="144"/>
      <c r="ES209" s="145"/>
      <c r="ET209" s="146"/>
      <c r="EU209" s="253"/>
      <c r="EV209" s="36"/>
    </row>
    <row r="210" spans="1:236" s="92" customFormat="1" x14ac:dyDescent="0.35">
      <c r="A210" s="118"/>
      <c r="B210" s="46"/>
      <c r="C210" s="243" t="str">
        <f>IF(E210="","",C208+1)</f>
        <v/>
      </c>
      <c r="D210" s="46"/>
      <c r="E210" s="4"/>
      <c r="F210" s="119"/>
      <c r="H210" s="120"/>
      <c r="I210" s="15"/>
      <c r="J210" s="121"/>
      <c r="K210" s="15"/>
      <c r="L210" s="121"/>
      <c r="M210" s="15"/>
      <c r="N210" s="121"/>
      <c r="O210" s="209">
        <f t="shared" si="5"/>
        <v>0</v>
      </c>
      <c r="P210" s="122"/>
      <c r="Q210" s="40"/>
      <c r="R210" s="123"/>
      <c r="S210" s="15"/>
      <c r="T210" s="121"/>
      <c r="U210" s="15"/>
      <c r="V210" s="121"/>
      <c r="W210" s="15"/>
      <c r="X210" s="122"/>
      <c r="Y210" s="40"/>
      <c r="Z210" s="123"/>
      <c r="AA210" s="15"/>
      <c r="AB210" s="121"/>
      <c r="AC210" s="15"/>
      <c r="AD210" s="121"/>
      <c r="AE210" s="15"/>
      <c r="AF210" s="122"/>
      <c r="AG210" s="40"/>
      <c r="AH210" s="123"/>
      <c r="AI210" s="209">
        <f t="shared" si="6"/>
        <v>0</v>
      </c>
      <c r="AJ210" s="121"/>
      <c r="AK210" s="209">
        <f t="shared" si="7"/>
        <v>0</v>
      </c>
      <c r="AL210" s="121"/>
      <c r="AM210" s="209">
        <f>M210-W210+AE210</f>
        <v>0</v>
      </c>
      <c r="AN210" s="122"/>
      <c r="AO210" s="40"/>
      <c r="AP210" s="123"/>
      <c r="AQ210" s="15"/>
      <c r="AR210" s="122"/>
      <c r="AS210" s="40"/>
      <c r="AT210" s="123"/>
      <c r="AU210" s="209">
        <f t="shared" si="67"/>
        <v>0</v>
      </c>
      <c r="AV210" s="121"/>
      <c r="AW210" s="209">
        <f t="shared" si="75"/>
        <v>0</v>
      </c>
      <c r="AX210" s="121"/>
      <c r="AY210" s="209">
        <f t="shared" si="9"/>
        <v>0</v>
      </c>
      <c r="AZ210" s="121"/>
      <c r="BA210" s="209">
        <f>(SUM(AI210,AK210,AM210)-AQ210)</f>
        <v>0</v>
      </c>
      <c r="BB210" s="119"/>
      <c r="BD210" s="120"/>
      <c r="BE210" s="13">
        <v>0</v>
      </c>
      <c r="BF210" s="124"/>
      <c r="BG210" s="13">
        <v>0</v>
      </c>
      <c r="BH210" s="124"/>
      <c r="BI210" s="13">
        <v>0</v>
      </c>
      <c r="BJ210" s="125"/>
      <c r="BK210" s="126"/>
      <c r="BL210" s="127"/>
      <c r="BM210" s="210">
        <f>$BE210*$I210</f>
        <v>0</v>
      </c>
      <c r="BN210" s="124"/>
      <c r="BO210" s="210">
        <f>$BG210*$K210</f>
        <v>0</v>
      </c>
      <c r="BP210" s="124"/>
      <c r="BQ210" s="210">
        <f>$BI210*$M210</f>
        <v>0</v>
      </c>
      <c r="BR210" s="119"/>
      <c r="BU210" s="18"/>
      <c r="BV210" s="18"/>
      <c r="BW210" s="18"/>
      <c r="BX210" s="18"/>
      <c r="BY210" s="18"/>
      <c r="BZ210" s="18"/>
      <c r="CA210" s="18"/>
      <c r="CB210" s="18"/>
      <c r="CC210" s="18"/>
      <c r="CG210" s="90"/>
      <c r="CH210" s="90"/>
      <c r="CI210" s="90"/>
      <c r="CJ210" s="90"/>
      <c r="CK210" s="90"/>
      <c r="CL210" s="90"/>
      <c r="CP210" s="46"/>
      <c r="CQ210" s="46"/>
      <c r="CR210" s="46"/>
      <c r="CS210" s="130"/>
      <c r="CT210" s="209">
        <f t="shared" si="88"/>
        <v>0</v>
      </c>
      <c r="CU210" s="280">
        <f t="shared" si="88"/>
        <v>0</v>
      </c>
      <c r="CV210" s="209">
        <f t="shared" si="89"/>
        <v>0</v>
      </c>
      <c r="CW210" s="280">
        <f t="shared" si="89"/>
        <v>0</v>
      </c>
      <c r="CX210" s="209">
        <f t="shared" si="90"/>
        <v>0</v>
      </c>
      <c r="CY210" s="223">
        <f t="shared" si="66"/>
        <v>0</v>
      </c>
      <c r="CZ210" s="40"/>
      <c r="DA210" s="133"/>
      <c r="DB210" s="209">
        <f t="shared" si="68"/>
        <v>0</v>
      </c>
      <c r="DC210" s="131"/>
      <c r="DD210" s="209">
        <f t="shared" si="69"/>
        <v>0</v>
      </c>
      <c r="DE210" s="131"/>
      <c r="DF210" s="209">
        <f t="shared" si="70"/>
        <v>0</v>
      </c>
      <c r="DG210" s="134"/>
      <c r="DH210" s="216" t="str">
        <f t="shared" ref="DH210:DH216" si="91">IF(O210&gt;0, (DF210+DD210+DB210),"")</f>
        <v/>
      </c>
      <c r="DI210" s="216" t="e">
        <f t="shared" si="86"/>
        <v>#VALUE!</v>
      </c>
      <c r="DJ210" s="216">
        <f t="shared" si="87"/>
        <v>0</v>
      </c>
      <c r="DK210" s="40"/>
      <c r="DL210" s="40"/>
      <c r="DM210" s="130"/>
      <c r="DN210" s="217">
        <f t="shared" si="71"/>
        <v>0</v>
      </c>
      <c r="DO210" s="135"/>
      <c r="DP210" s="217">
        <f t="shared" si="72"/>
        <v>0</v>
      </c>
      <c r="DQ210" s="135"/>
      <c r="DR210" s="217">
        <f t="shared" si="73"/>
        <v>0</v>
      </c>
      <c r="DS210" s="134"/>
      <c r="DT210" s="281" t="str">
        <f t="shared" ref="DT210:DT216" si="92">IF(O210&gt;0,(DN210+DP210+DR210),"")</f>
        <v/>
      </c>
      <c r="DU210" s="281" t="str">
        <f t="shared" si="78"/>
        <v/>
      </c>
      <c r="DW210" s="46"/>
      <c r="DX210" s="46"/>
      <c r="DZ210" s="120"/>
      <c r="EA210" s="5"/>
      <c r="EB210" s="121"/>
      <c r="EC210" s="5"/>
      <c r="ED210" s="121"/>
      <c r="EE210" s="5"/>
      <c r="EF210" s="119"/>
      <c r="EH210" s="120"/>
      <c r="EI210" s="17">
        <v>0</v>
      </c>
      <c r="EJ210" s="137"/>
      <c r="EK210" s="17">
        <v>0</v>
      </c>
      <c r="EL210" s="137"/>
      <c r="EM210" s="17">
        <v>0</v>
      </c>
      <c r="EN210" s="125"/>
      <c r="EO210" s="126"/>
      <c r="EP210" s="127"/>
      <c r="EQ210" s="219">
        <f t="shared" si="74"/>
        <v>0</v>
      </c>
      <c r="ER210" s="125"/>
      <c r="ES210" s="126"/>
      <c r="ET210" s="127"/>
      <c r="EU210" s="220">
        <f>SUM($DN210:DR210)-SUM($BM210:$BQ210)+EQ210</f>
        <v>0</v>
      </c>
      <c r="EV210" s="119"/>
    </row>
    <row r="211" spans="1:236" ht="5.15" customHeight="1" x14ac:dyDescent="0.35">
      <c r="A211" s="115"/>
      <c r="B211" s="32"/>
      <c r="C211" s="46"/>
      <c r="D211" s="32"/>
      <c r="E211" s="32"/>
      <c r="F211" s="36"/>
      <c r="H211" s="29"/>
      <c r="I211" s="139"/>
      <c r="J211" s="139"/>
      <c r="K211" s="139"/>
      <c r="L211" s="139"/>
      <c r="M211" s="139"/>
      <c r="N211" s="139"/>
      <c r="O211" s="121"/>
      <c r="P211" s="140"/>
      <c r="Q211" s="141"/>
      <c r="R211" s="142"/>
      <c r="S211" s="139"/>
      <c r="T211" s="139"/>
      <c r="U211" s="139"/>
      <c r="V211" s="139"/>
      <c r="W211" s="139"/>
      <c r="X211" s="140"/>
      <c r="Y211" s="141"/>
      <c r="Z211" s="142"/>
      <c r="AA211" s="139"/>
      <c r="AB211" s="139"/>
      <c r="AC211" s="139"/>
      <c r="AD211" s="139"/>
      <c r="AE211" s="139"/>
      <c r="AF211" s="140"/>
      <c r="AG211" s="141"/>
      <c r="AH211" s="142"/>
      <c r="AI211" s="121"/>
      <c r="AJ211" s="139"/>
      <c r="AK211" s="121"/>
      <c r="AL211" s="139"/>
      <c r="AM211" s="121"/>
      <c r="AN211" s="140"/>
      <c r="AO211" s="141"/>
      <c r="AP211" s="142"/>
      <c r="AQ211" s="139"/>
      <c r="AR211" s="140"/>
      <c r="AS211" s="141"/>
      <c r="AT211" s="142"/>
      <c r="AU211" s="121"/>
      <c r="AV211" s="139"/>
      <c r="AW211" s="121"/>
      <c r="AX211" s="139"/>
      <c r="AY211" s="121"/>
      <c r="AZ211" s="139"/>
      <c r="BA211" s="121"/>
      <c r="BB211" s="36"/>
      <c r="BD211" s="29"/>
      <c r="BE211" s="143"/>
      <c r="BF211" s="143"/>
      <c r="BG211" s="143"/>
      <c r="BH211" s="143"/>
      <c r="BI211" s="143"/>
      <c r="BJ211" s="144"/>
      <c r="BK211" s="145"/>
      <c r="BL211" s="146"/>
      <c r="BM211" s="124"/>
      <c r="BN211" s="143"/>
      <c r="BO211" s="124"/>
      <c r="BP211" s="143"/>
      <c r="BQ211" s="124"/>
      <c r="BR211" s="36"/>
      <c r="BU211" s="92"/>
      <c r="BV211" s="92"/>
      <c r="BW211" s="92"/>
      <c r="BX211" s="92"/>
      <c r="BY211" s="92"/>
      <c r="BZ211" s="92"/>
      <c r="CA211" s="92"/>
      <c r="CB211" s="92"/>
      <c r="CC211" s="92"/>
      <c r="CG211" s="90"/>
      <c r="CH211" s="90"/>
      <c r="CI211" s="90"/>
      <c r="CJ211" s="90"/>
      <c r="CK211" s="90"/>
      <c r="CL211" s="90"/>
      <c r="CP211" s="32"/>
      <c r="CQ211" s="32"/>
      <c r="CR211" s="32"/>
      <c r="CS211" s="74"/>
      <c r="CT211" s="169"/>
      <c r="CU211" s="252"/>
      <c r="CV211" s="149"/>
      <c r="CW211" s="252"/>
      <c r="CX211" s="276"/>
      <c r="CY211" s="223">
        <f t="shared" ref="CY211:CY216" si="93">IF($AY211=0,0,ROUND(($CA$32*($AY211/$AY$218)),0))</f>
        <v>0</v>
      </c>
      <c r="CZ211" s="40"/>
      <c r="DA211" s="151"/>
      <c r="DB211" s="149"/>
      <c r="DC211" s="149"/>
      <c r="DD211" s="149"/>
      <c r="DE211" s="149"/>
      <c r="DF211" s="149"/>
      <c r="DG211" s="134"/>
      <c r="DH211" s="40"/>
      <c r="DI211" s="40"/>
      <c r="DJ211" s="40"/>
      <c r="DK211" s="40"/>
      <c r="DL211" s="40"/>
      <c r="DM211" s="74"/>
      <c r="DN211" s="152"/>
      <c r="DO211" s="152"/>
      <c r="DP211" s="152"/>
      <c r="DQ211" s="152"/>
      <c r="DR211" s="152"/>
      <c r="DS211" s="134"/>
      <c r="DT211" s="281" t="str">
        <f t="shared" si="92"/>
        <v/>
      </c>
      <c r="DU211" s="281" t="str">
        <f t="shared" si="78"/>
        <v/>
      </c>
      <c r="DW211" s="32"/>
      <c r="DX211" s="32"/>
      <c r="DZ211" s="29"/>
      <c r="EA211" s="139"/>
      <c r="EB211" s="139"/>
      <c r="EC211" s="139"/>
      <c r="ED211" s="139"/>
      <c r="EE211" s="139"/>
      <c r="EF211" s="36"/>
      <c r="EH211" s="29"/>
      <c r="EI211" s="143"/>
      <c r="EJ211" s="143"/>
      <c r="EK211" s="143"/>
      <c r="EL211" s="143"/>
      <c r="EM211" s="143"/>
      <c r="EN211" s="144"/>
      <c r="EO211" s="145"/>
      <c r="EP211" s="146"/>
      <c r="EQ211" s="163"/>
      <c r="ER211" s="144"/>
      <c r="ES211" s="145"/>
      <c r="ET211" s="146"/>
      <c r="EU211" s="253"/>
      <c r="EV211" s="36"/>
    </row>
    <row r="212" spans="1:236" s="92" customFormat="1" x14ac:dyDescent="0.35">
      <c r="A212" s="118"/>
      <c r="B212" s="46"/>
      <c r="C212" s="243" t="str">
        <f>IF(E212="","",C210+1)</f>
        <v/>
      </c>
      <c r="D212" s="46"/>
      <c r="E212" s="4"/>
      <c r="F212" s="119"/>
      <c r="H212" s="120"/>
      <c r="I212" s="15"/>
      <c r="J212" s="121"/>
      <c r="K212" s="15"/>
      <c r="L212" s="121"/>
      <c r="M212" s="15"/>
      <c r="N212" s="121"/>
      <c r="O212" s="209">
        <f t="shared" si="5"/>
        <v>0</v>
      </c>
      <c r="P212" s="122"/>
      <c r="Q212" s="40"/>
      <c r="R212" s="123"/>
      <c r="S212" s="15"/>
      <c r="T212" s="121"/>
      <c r="U212" s="15"/>
      <c r="V212" s="121"/>
      <c r="W212" s="15"/>
      <c r="X212" s="122"/>
      <c r="Y212" s="40"/>
      <c r="Z212" s="123"/>
      <c r="AA212" s="15"/>
      <c r="AB212" s="121"/>
      <c r="AC212" s="15"/>
      <c r="AD212" s="121"/>
      <c r="AE212" s="15"/>
      <c r="AF212" s="122"/>
      <c r="AG212" s="40"/>
      <c r="AH212" s="123"/>
      <c r="AI212" s="209">
        <f t="shared" si="6"/>
        <v>0</v>
      </c>
      <c r="AJ212" s="121"/>
      <c r="AK212" s="209">
        <f t="shared" si="7"/>
        <v>0</v>
      </c>
      <c r="AL212" s="121"/>
      <c r="AM212" s="209">
        <f>M212-W212+AE212</f>
        <v>0</v>
      </c>
      <c r="AN212" s="122"/>
      <c r="AO212" s="40"/>
      <c r="AP212" s="123"/>
      <c r="AQ212" s="15"/>
      <c r="AR212" s="122"/>
      <c r="AS212" s="40"/>
      <c r="AT212" s="123"/>
      <c r="AU212" s="209">
        <f t="shared" ref="AU212:AU216" si="94">(IF($O212=0,(0),(ROUNDUP(($AI212/(SUM($AI212,$AK212,$AM212)))*$BA212,0))))</f>
        <v>0</v>
      </c>
      <c r="AV212" s="121"/>
      <c r="AW212" s="209">
        <f t="shared" si="75"/>
        <v>0</v>
      </c>
      <c r="AX212" s="121"/>
      <c r="AY212" s="209">
        <f t="shared" si="9"/>
        <v>0</v>
      </c>
      <c r="AZ212" s="121"/>
      <c r="BA212" s="209">
        <f>(SUM(AI212,AK212,AM212)-AQ212)</f>
        <v>0</v>
      </c>
      <c r="BB212" s="119"/>
      <c r="BD212" s="120"/>
      <c r="BE212" s="13">
        <v>0</v>
      </c>
      <c r="BF212" s="124"/>
      <c r="BG212" s="13">
        <v>0</v>
      </c>
      <c r="BH212" s="124"/>
      <c r="BI212" s="13">
        <v>0</v>
      </c>
      <c r="BJ212" s="125"/>
      <c r="BK212" s="126"/>
      <c r="BL212" s="127"/>
      <c r="BM212" s="210">
        <f>$BE212*$I212</f>
        <v>0</v>
      </c>
      <c r="BN212" s="124"/>
      <c r="BO212" s="210">
        <f>$BG212*$K212</f>
        <v>0</v>
      </c>
      <c r="BP212" s="124"/>
      <c r="BQ212" s="210">
        <f>$BI212*$M212</f>
        <v>0</v>
      </c>
      <c r="BR212" s="119"/>
      <c r="BU212" s="18"/>
      <c r="BV212" s="18"/>
      <c r="BW212" s="18"/>
      <c r="BX212" s="18"/>
      <c r="BY212" s="18"/>
      <c r="BZ212" s="18"/>
      <c r="CA212" s="18"/>
      <c r="CB212" s="18"/>
      <c r="CC212" s="18"/>
      <c r="CG212" s="90"/>
      <c r="CH212" s="90"/>
      <c r="CI212" s="90"/>
      <c r="CJ212" s="90"/>
      <c r="CK212" s="90"/>
      <c r="CL212" s="90"/>
      <c r="CP212" s="46"/>
      <c r="CQ212" s="46"/>
      <c r="CR212" s="46"/>
      <c r="CS212" s="130"/>
      <c r="CT212" s="209">
        <f t="shared" si="88"/>
        <v>0</v>
      </c>
      <c r="CU212" s="280">
        <f t="shared" si="88"/>
        <v>0</v>
      </c>
      <c r="CV212" s="209">
        <f t="shared" si="89"/>
        <v>0</v>
      </c>
      <c r="CW212" s="280">
        <f t="shared" si="89"/>
        <v>0</v>
      </c>
      <c r="CX212" s="209">
        <f t="shared" si="90"/>
        <v>0</v>
      </c>
      <c r="CY212" s="223">
        <f t="shared" si="93"/>
        <v>0</v>
      </c>
      <c r="CZ212" s="40"/>
      <c r="DA212" s="133"/>
      <c r="DB212" s="209">
        <f t="shared" ref="DB212:DB216" si="95">($CT212+$AU212)</f>
        <v>0</v>
      </c>
      <c r="DC212" s="131"/>
      <c r="DD212" s="209">
        <f t="shared" ref="DD212:DD216" si="96">($CV212+$AW212)</f>
        <v>0</v>
      </c>
      <c r="DE212" s="131"/>
      <c r="DF212" s="209">
        <f t="shared" ref="DF212:DF216" si="97">($CX212+$AY212)</f>
        <v>0</v>
      </c>
      <c r="DG212" s="134"/>
      <c r="DH212" s="216" t="str">
        <f t="shared" si="91"/>
        <v/>
      </c>
      <c r="DI212" s="216" t="e">
        <f t="shared" si="86"/>
        <v>#VALUE!</v>
      </c>
      <c r="DJ212" s="216">
        <f t="shared" si="87"/>
        <v>0</v>
      </c>
      <c r="DK212" s="40"/>
      <c r="DL212" s="40"/>
      <c r="DM212" s="130"/>
      <c r="DN212" s="217">
        <f t="shared" ref="DN212:DN216" si="98">(DB212*BE212)</f>
        <v>0</v>
      </c>
      <c r="DO212" s="135"/>
      <c r="DP212" s="217">
        <f t="shared" ref="DP212:DP216" si="99">(DD212*BG212)</f>
        <v>0</v>
      </c>
      <c r="DQ212" s="135"/>
      <c r="DR212" s="217">
        <f t="shared" ref="DR212:DR216" si="100">(DF212*BI212)</f>
        <v>0</v>
      </c>
      <c r="DS212" s="134"/>
      <c r="DT212" s="281" t="str">
        <f t="shared" si="92"/>
        <v/>
      </c>
      <c r="DU212" s="281" t="str">
        <f t="shared" si="78"/>
        <v/>
      </c>
      <c r="DW212" s="46"/>
      <c r="DX212" s="46"/>
      <c r="DZ212" s="120"/>
      <c r="EA212" s="5"/>
      <c r="EB212" s="121"/>
      <c r="EC212" s="5"/>
      <c r="ED212" s="121"/>
      <c r="EE212" s="5"/>
      <c r="EF212" s="119"/>
      <c r="EH212" s="120"/>
      <c r="EI212" s="17">
        <v>0</v>
      </c>
      <c r="EJ212" s="137"/>
      <c r="EK212" s="17">
        <v>0</v>
      </c>
      <c r="EL212" s="137"/>
      <c r="EM212" s="17">
        <v>0</v>
      </c>
      <c r="EN212" s="125"/>
      <c r="EO212" s="126"/>
      <c r="EP212" s="127"/>
      <c r="EQ212" s="219">
        <f t="shared" ref="EQ212:EQ216" si="101">(SUMPRODUCT($EA212:$EE212,$EI212:$EM212))</f>
        <v>0</v>
      </c>
      <c r="ER212" s="125"/>
      <c r="ES212" s="126"/>
      <c r="ET212" s="127"/>
      <c r="EU212" s="220">
        <f>SUM($DN212:DR212)-SUM($BM212:$BQ212)+EQ212</f>
        <v>0</v>
      </c>
      <c r="EV212" s="119"/>
    </row>
    <row r="213" spans="1:236" ht="5.15" customHeight="1" x14ac:dyDescent="0.35">
      <c r="A213" s="115"/>
      <c r="B213" s="32"/>
      <c r="C213" s="46"/>
      <c r="D213" s="32"/>
      <c r="E213" s="32"/>
      <c r="F213" s="36"/>
      <c r="H213" s="29"/>
      <c r="I213" s="139"/>
      <c r="J213" s="139"/>
      <c r="K213" s="139"/>
      <c r="L213" s="139"/>
      <c r="M213" s="139"/>
      <c r="N213" s="139"/>
      <c r="O213" s="121"/>
      <c r="P213" s="140"/>
      <c r="Q213" s="141"/>
      <c r="R213" s="142"/>
      <c r="S213" s="139"/>
      <c r="T213" s="139"/>
      <c r="U213" s="139"/>
      <c r="V213" s="139"/>
      <c r="W213" s="139"/>
      <c r="X213" s="140"/>
      <c r="Y213" s="141"/>
      <c r="Z213" s="142"/>
      <c r="AA213" s="139"/>
      <c r="AB213" s="139"/>
      <c r="AC213" s="139"/>
      <c r="AD213" s="139"/>
      <c r="AE213" s="139"/>
      <c r="AF213" s="140"/>
      <c r="AG213" s="141"/>
      <c r="AH213" s="142"/>
      <c r="AI213" s="121"/>
      <c r="AJ213" s="139"/>
      <c r="AK213" s="121"/>
      <c r="AL213" s="139"/>
      <c r="AM213" s="121"/>
      <c r="AN213" s="140"/>
      <c r="AO213" s="141"/>
      <c r="AP213" s="142"/>
      <c r="AQ213" s="139"/>
      <c r="AR213" s="140"/>
      <c r="AS213" s="141"/>
      <c r="AT213" s="142"/>
      <c r="AU213" s="121"/>
      <c r="AV213" s="139"/>
      <c r="AW213" s="121"/>
      <c r="AX213" s="139"/>
      <c r="AY213" s="121"/>
      <c r="AZ213" s="139"/>
      <c r="BA213" s="121"/>
      <c r="BB213" s="36"/>
      <c r="BD213" s="29"/>
      <c r="BE213" s="143"/>
      <c r="BF213" s="143"/>
      <c r="BG213" s="143"/>
      <c r="BH213" s="143"/>
      <c r="BI213" s="143"/>
      <c r="BJ213" s="144"/>
      <c r="BK213" s="145"/>
      <c r="BL213" s="146"/>
      <c r="BM213" s="124"/>
      <c r="BN213" s="143"/>
      <c r="BO213" s="124"/>
      <c r="BP213" s="143"/>
      <c r="BQ213" s="124"/>
      <c r="BR213" s="36"/>
      <c r="BU213" s="92"/>
      <c r="BV213" s="92"/>
      <c r="BW213" s="92"/>
      <c r="BX213" s="92"/>
      <c r="BY213" s="92"/>
      <c r="BZ213" s="92"/>
      <c r="CA213" s="92"/>
      <c r="CB213" s="92"/>
      <c r="CC213" s="92"/>
      <c r="CG213" s="90"/>
      <c r="CH213" s="90"/>
      <c r="CI213" s="90"/>
      <c r="CJ213" s="90"/>
      <c r="CK213" s="90"/>
      <c r="CL213" s="90"/>
      <c r="CP213" s="32"/>
      <c r="CQ213" s="32"/>
      <c r="CR213" s="32"/>
      <c r="CS213" s="74"/>
      <c r="CT213" s="169"/>
      <c r="CU213" s="252"/>
      <c r="CV213" s="149"/>
      <c r="CW213" s="252"/>
      <c r="CX213" s="276"/>
      <c r="CY213" s="223">
        <f t="shared" si="93"/>
        <v>0</v>
      </c>
      <c r="CZ213" s="40"/>
      <c r="DA213" s="151"/>
      <c r="DB213" s="149"/>
      <c r="DC213" s="149"/>
      <c r="DD213" s="149"/>
      <c r="DE213" s="149"/>
      <c r="DF213" s="149"/>
      <c r="DG213" s="134"/>
      <c r="DH213" s="40"/>
      <c r="DI213" s="40"/>
      <c r="DJ213" s="40"/>
      <c r="DK213" s="40"/>
      <c r="DL213" s="40"/>
      <c r="DM213" s="74"/>
      <c r="DN213" s="152"/>
      <c r="DO213" s="152"/>
      <c r="DP213" s="152"/>
      <c r="DQ213" s="152"/>
      <c r="DR213" s="152"/>
      <c r="DS213" s="134"/>
      <c r="DT213" s="281" t="str">
        <f t="shared" si="92"/>
        <v/>
      </c>
      <c r="DU213" s="281" t="str">
        <f t="shared" si="78"/>
        <v/>
      </c>
      <c r="DW213" s="32"/>
      <c r="DX213" s="32"/>
      <c r="DZ213" s="29"/>
      <c r="EA213" s="139"/>
      <c r="EB213" s="139"/>
      <c r="EC213" s="139"/>
      <c r="ED213" s="139"/>
      <c r="EE213" s="139"/>
      <c r="EF213" s="36"/>
      <c r="EH213" s="29"/>
      <c r="EI213" s="143"/>
      <c r="EJ213" s="143"/>
      <c r="EK213" s="143"/>
      <c r="EL213" s="143"/>
      <c r="EM213" s="143"/>
      <c r="EN213" s="144"/>
      <c r="EO213" s="145"/>
      <c r="EP213" s="146"/>
      <c r="EQ213" s="163"/>
      <c r="ER213" s="144"/>
      <c r="ES213" s="145"/>
      <c r="ET213" s="146"/>
      <c r="EU213" s="253"/>
      <c r="EV213" s="36"/>
    </row>
    <row r="214" spans="1:236" s="92" customFormat="1" x14ac:dyDescent="0.35">
      <c r="A214" s="118"/>
      <c r="B214" s="46"/>
      <c r="C214" s="243" t="str">
        <f>IF(E214="","",C212+1)</f>
        <v/>
      </c>
      <c r="D214" s="46"/>
      <c r="E214" s="4"/>
      <c r="F214" s="119"/>
      <c r="H214" s="120"/>
      <c r="I214" s="15"/>
      <c r="J214" s="121"/>
      <c r="K214" s="15"/>
      <c r="L214" s="121"/>
      <c r="M214" s="15"/>
      <c r="N214" s="121"/>
      <c r="O214" s="209">
        <f t="shared" si="5"/>
        <v>0</v>
      </c>
      <c r="P214" s="122"/>
      <c r="Q214" s="40"/>
      <c r="R214" s="123"/>
      <c r="S214" s="15"/>
      <c r="T214" s="121"/>
      <c r="U214" s="15"/>
      <c r="V214" s="121"/>
      <c r="W214" s="15"/>
      <c r="X214" s="122"/>
      <c r="Y214" s="40"/>
      <c r="Z214" s="123"/>
      <c r="AA214" s="15"/>
      <c r="AB214" s="121"/>
      <c r="AC214" s="15"/>
      <c r="AD214" s="121"/>
      <c r="AE214" s="15"/>
      <c r="AF214" s="122"/>
      <c r="AG214" s="40"/>
      <c r="AH214" s="123"/>
      <c r="AI214" s="209">
        <f t="shared" si="6"/>
        <v>0</v>
      </c>
      <c r="AJ214" s="121"/>
      <c r="AK214" s="209">
        <f t="shared" si="7"/>
        <v>0</v>
      </c>
      <c r="AL214" s="121"/>
      <c r="AM214" s="209">
        <f>M214-W214+AE214</f>
        <v>0</v>
      </c>
      <c r="AN214" s="122"/>
      <c r="AO214" s="40"/>
      <c r="AP214" s="123"/>
      <c r="AQ214" s="15"/>
      <c r="AR214" s="122"/>
      <c r="AS214" s="40"/>
      <c r="AT214" s="123"/>
      <c r="AU214" s="209">
        <f t="shared" si="94"/>
        <v>0</v>
      </c>
      <c r="AV214" s="121"/>
      <c r="AW214" s="209">
        <f t="shared" ref="AW214:AW216" si="102">(IF($O214=0,(0),(ROUNDUP(($AK214/(SUM($AI214,$AK214,$AM214)))*$BA214,0))))</f>
        <v>0</v>
      </c>
      <c r="AX214" s="121"/>
      <c r="AY214" s="209">
        <f t="shared" si="9"/>
        <v>0</v>
      </c>
      <c r="AZ214" s="121"/>
      <c r="BA214" s="209">
        <f>(SUM(AI214,AK214,AM214)-AQ214)</f>
        <v>0</v>
      </c>
      <c r="BB214" s="119"/>
      <c r="BD214" s="120"/>
      <c r="BE214" s="13">
        <v>0</v>
      </c>
      <c r="BF214" s="124"/>
      <c r="BG214" s="13">
        <v>0</v>
      </c>
      <c r="BH214" s="124"/>
      <c r="BI214" s="13">
        <v>0</v>
      </c>
      <c r="BJ214" s="125"/>
      <c r="BK214" s="126"/>
      <c r="BL214" s="127"/>
      <c r="BM214" s="210">
        <f>$BE214*$I214</f>
        <v>0</v>
      </c>
      <c r="BN214" s="124"/>
      <c r="BO214" s="210">
        <f>$BG214*$K214</f>
        <v>0</v>
      </c>
      <c r="BP214" s="124"/>
      <c r="BQ214" s="210">
        <f>$BI214*$M214</f>
        <v>0</v>
      </c>
      <c r="BR214" s="119"/>
      <c r="BU214" s="18"/>
      <c r="BV214" s="18"/>
      <c r="BW214" s="18"/>
      <c r="BX214" s="18"/>
      <c r="BY214" s="18"/>
      <c r="BZ214" s="18"/>
      <c r="CA214" s="18"/>
      <c r="CB214" s="18"/>
      <c r="CC214" s="18"/>
      <c r="CG214" s="18"/>
      <c r="CH214" s="18"/>
      <c r="CI214" s="18"/>
      <c r="CJ214" s="18"/>
      <c r="CK214" s="18"/>
      <c r="CL214" s="18"/>
      <c r="CP214" s="46"/>
      <c r="CQ214" s="46"/>
      <c r="CR214" s="46"/>
      <c r="CS214" s="130"/>
      <c r="CT214" s="209">
        <f t="shared" si="88"/>
        <v>0</v>
      </c>
      <c r="CU214" s="280">
        <f t="shared" si="88"/>
        <v>0</v>
      </c>
      <c r="CV214" s="209">
        <f t="shared" si="89"/>
        <v>0</v>
      </c>
      <c r="CW214" s="280">
        <f t="shared" si="89"/>
        <v>0</v>
      </c>
      <c r="CX214" s="209">
        <f t="shared" si="90"/>
        <v>0</v>
      </c>
      <c r="CY214" s="223">
        <f t="shared" si="93"/>
        <v>0</v>
      </c>
      <c r="CZ214" s="40"/>
      <c r="DA214" s="133"/>
      <c r="DB214" s="209">
        <f t="shared" si="95"/>
        <v>0</v>
      </c>
      <c r="DC214" s="131"/>
      <c r="DD214" s="209">
        <f t="shared" si="96"/>
        <v>0</v>
      </c>
      <c r="DE214" s="131"/>
      <c r="DF214" s="209">
        <f t="shared" si="97"/>
        <v>0</v>
      </c>
      <c r="DG214" s="134"/>
      <c r="DH214" s="216" t="str">
        <f t="shared" si="91"/>
        <v/>
      </c>
      <c r="DI214" s="216" t="e">
        <f>DH214-BA214</f>
        <v>#VALUE!</v>
      </c>
      <c r="DJ214" s="216">
        <f t="shared" si="87"/>
        <v>0</v>
      </c>
      <c r="DK214" s="40"/>
      <c r="DL214" s="40"/>
      <c r="DM214" s="130"/>
      <c r="DN214" s="217">
        <f t="shared" si="98"/>
        <v>0</v>
      </c>
      <c r="DO214" s="135"/>
      <c r="DP214" s="217">
        <f t="shared" si="99"/>
        <v>0</v>
      </c>
      <c r="DQ214" s="135"/>
      <c r="DR214" s="217">
        <f t="shared" si="100"/>
        <v>0</v>
      </c>
      <c r="DS214" s="134"/>
      <c r="DT214" s="281" t="str">
        <f t="shared" si="92"/>
        <v/>
      </c>
      <c r="DU214" s="281" t="str">
        <f>IF(O214&gt;0,(DT214-(BM214+BO214+BQ214)),"")</f>
        <v/>
      </c>
      <c r="DW214" s="46"/>
      <c r="DX214" s="46"/>
      <c r="DZ214" s="120"/>
      <c r="EA214" s="5"/>
      <c r="EB214" s="121"/>
      <c r="EC214" s="5"/>
      <c r="ED214" s="121"/>
      <c r="EE214" s="5"/>
      <c r="EF214" s="119"/>
      <c r="EH214" s="120"/>
      <c r="EI214" s="17">
        <v>0</v>
      </c>
      <c r="EJ214" s="137"/>
      <c r="EK214" s="17">
        <v>0</v>
      </c>
      <c r="EL214" s="137"/>
      <c r="EM214" s="17">
        <v>0</v>
      </c>
      <c r="EN214" s="125"/>
      <c r="EO214" s="126"/>
      <c r="EP214" s="127"/>
      <c r="EQ214" s="219">
        <f t="shared" si="101"/>
        <v>0</v>
      </c>
      <c r="ER214" s="125"/>
      <c r="ES214" s="126"/>
      <c r="ET214" s="127"/>
      <c r="EU214" s="220">
        <f>SUM($DN214:DR214)-SUM($BM214:$BQ214)+EQ214</f>
        <v>0</v>
      </c>
      <c r="EV214" s="119"/>
    </row>
    <row r="215" spans="1:236" ht="5.15" customHeight="1" x14ac:dyDescent="0.35">
      <c r="A215" s="115"/>
      <c r="B215" s="32"/>
      <c r="C215" s="46"/>
      <c r="D215" s="32"/>
      <c r="E215" s="32"/>
      <c r="F215" s="36"/>
      <c r="H215" s="29"/>
      <c r="I215" s="139"/>
      <c r="J215" s="139"/>
      <c r="K215" s="139"/>
      <c r="L215" s="139"/>
      <c r="M215" s="139"/>
      <c r="N215" s="139"/>
      <c r="O215" s="121"/>
      <c r="P215" s="140"/>
      <c r="Q215" s="141"/>
      <c r="R215" s="142"/>
      <c r="S215" s="139"/>
      <c r="T215" s="139"/>
      <c r="U215" s="139"/>
      <c r="V215" s="139"/>
      <c r="W215" s="139"/>
      <c r="X215" s="140"/>
      <c r="Y215" s="141"/>
      <c r="Z215" s="142"/>
      <c r="AA215" s="139"/>
      <c r="AB215" s="139"/>
      <c r="AC215" s="139"/>
      <c r="AD215" s="139"/>
      <c r="AE215" s="139"/>
      <c r="AF215" s="140"/>
      <c r="AG215" s="141"/>
      <c r="AH215" s="142"/>
      <c r="AI215" s="121"/>
      <c r="AJ215" s="139"/>
      <c r="AK215" s="121"/>
      <c r="AL215" s="139"/>
      <c r="AM215" s="121"/>
      <c r="AN215" s="140"/>
      <c r="AO215" s="141"/>
      <c r="AP215" s="142"/>
      <c r="AQ215" s="139"/>
      <c r="AR215" s="140"/>
      <c r="AS215" s="141"/>
      <c r="AT215" s="142"/>
      <c r="AU215" s="121"/>
      <c r="AV215" s="139"/>
      <c r="AW215" s="121"/>
      <c r="AX215" s="139"/>
      <c r="AY215" s="121"/>
      <c r="AZ215" s="139"/>
      <c r="BA215" s="121"/>
      <c r="BB215" s="36"/>
      <c r="BD215" s="29"/>
      <c r="BE215" s="143"/>
      <c r="BF215" s="143"/>
      <c r="BG215" s="143"/>
      <c r="BH215" s="143"/>
      <c r="BI215" s="143"/>
      <c r="BJ215" s="144"/>
      <c r="BK215" s="145"/>
      <c r="BL215" s="146"/>
      <c r="BM215" s="124"/>
      <c r="BN215" s="143"/>
      <c r="BO215" s="124"/>
      <c r="BP215" s="143"/>
      <c r="BQ215" s="124"/>
      <c r="BR215" s="36"/>
      <c r="BU215" s="92"/>
      <c r="BV215" s="92"/>
      <c r="BW215" s="92"/>
      <c r="BX215" s="92"/>
      <c r="BY215" s="92"/>
      <c r="BZ215" s="92"/>
      <c r="CA215" s="92"/>
      <c r="CB215" s="92"/>
      <c r="CC215" s="92"/>
      <c r="CP215" s="32"/>
      <c r="CQ215" s="32"/>
      <c r="CR215" s="32"/>
      <c r="CS215" s="74"/>
      <c r="CT215" s="169"/>
      <c r="CU215" s="252"/>
      <c r="CV215" s="149"/>
      <c r="CW215" s="252"/>
      <c r="CX215" s="276"/>
      <c r="CY215" s="223">
        <f t="shared" si="93"/>
        <v>0</v>
      </c>
      <c r="CZ215" s="40"/>
      <c r="DA215" s="151"/>
      <c r="DB215" s="149"/>
      <c r="DC215" s="149"/>
      <c r="DD215" s="149"/>
      <c r="DE215" s="149"/>
      <c r="DF215" s="149"/>
      <c r="DG215" s="134"/>
      <c r="DH215" s="40"/>
      <c r="DI215" s="40"/>
      <c r="DJ215" s="40"/>
      <c r="DK215" s="40"/>
      <c r="DL215" s="40"/>
      <c r="DM215" s="74"/>
      <c r="DN215" s="152"/>
      <c r="DO215" s="152"/>
      <c r="DP215" s="152"/>
      <c r="DQ215" s="152"/>
      <c r="DR215" s="152"/>
      <c r="DS215" s="134"/>
      <c r="DT215" s="281" t="str">
        <f t="shared" si="92"/>
        <v/>
      </c>
      <c r="DU215" s="281" t="str">
        <f>IF(O215&gt;0,(DT215-(BM215+BO215+BQ215)),"")</f>
        <v/>
      </c>
      <c r="DW215" s="32"/>
      <c r="DX215" s="32"/>
      <c r="DZ215" s="29"/>
      <c r="EA215" s="139"/>
      <c r="EB215" s="139"/>
      <c r="EC215" s="139"/>
      <c r="ED215" s="139"/>
      <c r="EE215" s="139"/>
      <c r="EF215" s="36"/>
      <c r="EH215" s="29"/>
      <c r="EI215" s="143"/>
      <c r="EJ215" s="143"/>
      <c r="EK215" s="143"/>
      <c r="EL215" s="143"/>
      <c r="EM215" s="143"/>
      <c r="EN215" s="144"/>
      <c r="EO215" s="145"/>
      <c r="EP215" s="146"/>
      <c r="EQ215" s="163"/>
      <c r="ER215" s="144"/>
      <c r="ES215" s="145"/>
      <c r="ET215" s="146"/>
      <c r="EU215" s="253"/>
      <c r="EV215" s="36"/>
    </row>
    <row r="216" spans="1:236" s="92" customFormat="1" ht="15" thickBot="1" x14ac:dyDescent="0.4">
      <c r="A216" s="118"/>
      <c r="B216" s="46"/>
      <c r="C216" s="243" t="str">
        <f>IF(E216="","",C46+1)</f>
        <v/>
      </c>
      <c r="D216" s="46"/>
      <c r="E216" s="4"/>
      <c r="F216" s="119"/>
      <c r="H216" s="120"/>
      <c r="I216" s="15"/>
      <c r="J216" s="121"/>
      <c r="K216" s="15"/>
      <c r="L216" s="121"/>
      <c r="M216" s="15"/>
      <c r="N216" s="121"/>
      <c r="O216" s="209">
        <f t="shared" si="5"/>
        <v>0</v>
      </c>
      <c r="P216" s="122"/>
      <c r="Q216" s="40"/>
      <c r="R216" s="123"/>
      <c r="S216" s="15"/>
      <c r="T216" s="121"/>
      <c r="U216" s="15"/>
      <c r="V216" s="121"/>
      <c r="W216" s="15"/>
      <c r="X216" s="122"/>
      <c r="Y216" s="40"/>
      <c r="Z216" s="123"/>
      <c r="AA216" s="15"/>
      <c r="AB216" s="121"/>
      <c r="AC216" s="15"/>
      <c r="AD216" s="121"/>
      <c r="AE216" s="15"/>
      <c r="AF216" s="122"/>
      <c r="AG216" s="40"/>
      <c r="AH216" s="123"/>
      <c r="AI216" s="209">
        <f t="shared" si="6"/>
        <v>0</v>
      </c>
      <c r="AJ216" s="121"/>
      <c r="AK216" s="209">
        <f t="shared" si="7"/>
        <v>0</v>
      </c>
      <c r="AL216" s="121"/>
      <c r="AM216" s="209">
        <f>M216-W216+AE216</f>
        <v>0</v>
      </c>
      <c r="AN216" s="122"/>
      <c r="AO216" s="40"/>
      <c r="AP216" s="123"/>
      <c r="AQ216" s="15"/>
      <c r="AR216" s="122"/>
      <c r="AS216" s="40"/>
      <c r="AT216" s="123"/>
      <c r="AU216" s="209">
        <f t="shared" si="94"/>
        <v>0</v>
      </c>
      <c r="AV216" s="121"/>
      <c r="AW216" s="209">
        <f t="shared" si="102"/>
        <v>0</v>
      </c>
      <c r="AX216" s="121"/>
      <c r="AY216" s="209">
        <f t="shared" si="9"/>
        <v>0</v>
      </c>
      <c r="AZ216" s="121"/>
      <c r="BA216" s="209">
        <f>(SUM(AI216,AK216,AM216)-AQ216)</f>
        <v>0</v>
      </c>
      <c r="BB216" s="119"/>
      <c r="BD216" s="120"/>
      <c r="BE216" s="13">
        <v>0</v>
      </c>
      <c r="BF216" s="124"/>
      <c r="BG216" s="13">
        <v>0</v>
      </c>
      <c r="BH216" s="124"/>
      <c r="BI216" s="13">
        <v>0</v>
      </c>
      <c r="BJ216" s="125"/>
      <c r="BK216" s="126"/>
      <c r="BL216" s="127"/>
      <c r="BM216" s="210">
        <f>$BE216*$I216</f>
        <v>0</v>
      </c>
      <c r="BN216" s="124"/>
      <c r="BO216" s="210">
        <f>$BG216*$K216</f>
        <v>0</v>
      </c>
      <c r="BP216" s="124"/>
      <c r="BQ216" s="210">
        <f>$BI216*$M216</f>
        <v>0</v>
      </c>
      <c r="BR216" s="119"/>
      <c r="BU216" s="18"/>
      <c r="BV216" s="18"/>
      <c r="BW216" s="18"/>
      <c r="BX216" s="18"/>
      <c r="BY216" s="18"/>
      <c r="BZ216" s="18"/>
      <c r="CA216" s="18"/>
      <c r="CB216" s="18"/>
      <c r="CC216" s="18"/>
      <c r="CG216" s="18"/>
      <c r="CH216" s="18"/>
      <c r="CI216" s="18"/>
      <c r="CJ216" s="18"/>
      <c r="CK216" s="18"/>
      <c r="CL216" s="18"/>
      <c r="CP216" s="46"/>
      <c r="CQ216" s="46"/>
      <c r="CR216" s="46"/>
      <c r="CS216" s="277"/>
      <c r="CT216" s="285">
        <f t="shared" si="88"/>
        <v>0</v>
      </c>
      <c r="CU216" s="286">
        <f t="shared" si="88"/>
        <v>0</v>
      </c>
      <c r="CV216" s="285">
        <f t="shared" si="89"/>
        <v>0</v>
      </c>
      <c r="CW216" s="286">
        <f t="shared" si="89"/>
        <v>0</v>
      </c>
      <c r="CX216" s="285">
        <f t="shared" si="90"/>
        <v>0</v>
      </c>
      <c r="CY216" s="287">
        <f t="shared" si="93"/>
        <v>0</v>
      </c>
      <c r="CZ216" s="40"/>
      <c r="DA216" s="133"/>
      <c r="DB216" s="209">
        <f t="shared" si="95"/>
        <v>0</v>
      </c>
      <c r="DC216" s="131"/>
      <c r="DD216" s="209">
        <f t="shared" si="96"/>
        <v>0</v>
      </c>
      <c r="DE216" s="131"/>
      <c r="DF216" s="209">
        <f t="shared" si="97"/>
        <v>0</v>
      </c>
      <c r="DG216" s="134"/>
      <c r="DH216" s="216" t="str">
        <f t="shared" si="91"/>
        <v/>
      </c>
      <c r="DI216" s="216" t="e">
        <f>DH216-BA216</f>
        <v>#VALUE!</v>
      </c>
      <c r="DJ216" s="216">
        <f t="shared" si="87"/>
        <v>0</v>
      </c>
      <c r="DK216" s="40"/>
      <c r="DL216" s="40"/>
      <c r="DM216" s="130"/>
      <c r="DN216" s="217">
        <f t="shared" si="98"/>
        <v>0</v>
      </c>
      <c r="DO216" s="135"/>
      <c r="DP216" s="217">
        <f t="shared" si="99"/>
        <v>0</v>
      </c>
      <c r="DQ216" s="135"/>
      <c r="DR216" s="217">
        <f t="shared" si="100"/>
        <v>0</v>
      </c>
      <c r="DS216" s="134"/>
      <c r="DT216" s="281" t="str">
        <f t="shared" si="92"/>
        <v/>
      </c>
      <c r="DU216" s="281" t="str">
        <f>IF(O216&gt;0,(DT216-(BM216+BO216+BQ216)),"")</f>
        <v/>
      </c>
      <c r="DW216" s="46"/>
      <c r="DX216" s="46"/>
      <c r="DZ216" s="120"/>
      <c r="EA216" s="5"/>
      <c r="EB216" s="121"/>
      <c r="EC216" s="5"/>
      <c r="ED216" s="121"/>
      <c r="EE216" s="5"/>
      <c r="EF216" s="119"/>
      <c r="EH216" s="120"/>
      <c r="EI216" s="17">
        <v>0</v>
      </c>
      <c r="EJ216" s="137"/>
      <c r="EK216" s="17">
        <v>0</v>
      </c>
      <c r="EL216" s="137"/>
      <c r="EM216" s="17">
        <v>0</v>
      </c>
      <c r="EN216" s="125"/>
      <c r="EO216" s="126"/>
      <c r="EP216" s="127"/>
      <c r="EQ216" s="219">
        <f t="shared" si="101"/>
        <v>0</v>
      </c>
      <c r="ER216" s="125"/>
      <c r="ES216" s="126"/>
      <c r="ET216" s="127"/>
      <c r="EU216" s="220">
        <f>SUM($DN216:DR216)-SUM($BM216:$BQ216)+EQ216</f>
        <v>0</v>
      </c>
      <c r="EV216" s="119"/>
    </row>
    <row r="217" spans="1:236" ht="5.15" customHeight="1" thickBot="1" x14ac:dyDescent="0.4">
      <c r="A217" s="115"/>
      <c r="B217" s="32"/>
      <c r="C217" s="46"/>
      <c r="D217" s="32"/>
      <c r="E217" s="32"/>
      <c r="F217" s="36"/>
      <c r="H217" s="29"/>
      <c r="I217" s="139"/>
      <c r="J217" s="139"/>
      <c r="K217" s="139"/>
      <c r="L217" s="139"/>
      <c r="M217" s="139"/>
      <c r="N217" s="139"/>
      <c r="O217" s="121"/>
      <c r="P217" s="140"/>
      <c r="Q217" s="141"/>
      <c r="R217" s="142"/>
      <c r="S217" s="139"/>
      <c r="T217" s="139"/>
      <c r="U217" s="139"/>
      <c r="V217" s="139"/>
      <c r="W217" s="139"/>
      <c r="X217" s="140"/>
      <c r="Y217" s="141"/>
      <c r="Z217" s="142"/>
      <c r="AA217" s="139"/>
      <c r="AB217" s="139"/>
      <c r="AC217" s="139"/>
      <c r="AD217" s="139"/>
      <c r="AE217" s="139"/>
      <c r="AF217" s="140"/>
      <c r="AG217" s="141"/>
      <c r="AH217" s="142"/>
      <c r="AI217" s="121"/>
      <c r="AJ217" s="139"/>
      <c r="AK217" s="121"/>
      <c r="AL217" s="139"/>
      <c r="AM217" s="121"/>
      <c r="AN217" s="140"/>
      <c r="AO217" s="141"/>
      <c r="AP217" s="142"/>
      <c r="AQ217" s="139"/>
      <c r="AR217" s="140"/>
      <c r="AS217" s="141"/>
      <c r="AT217" s="142"/>
      <c r="AU217" s="121"/>
      <c r="AV217" s="139"/>
      <c r="AW217" s="121"/>
      <c r="AX217" s="139"/>
      <c r="AY217" s="121"/>
      <c r="AZ217" s="139"/>
      <c r="BA217" s="121"/>
      <c r="BB217" s="36"/>
      <c r="BD217" s="29"/>
      <c r="BE217" s="143"/>
      <c r="BF217" s="143"/>
      <c r="BG217" s="143"/>
      <c r="BH217" s="143"/>
      <c r="BI217" s="143"/>
      <c r="BJ217" s="144"/>
      <c r="BK217" s="145"/>
      <c r="BL217" s="146"/>
      <c r="BM217" s="124"/>
      <c r="BN217" s="143"/>
      <c r="BO217" s="124"/>
      <c r="BP217" s="143"/>
      <c r="BQ217" s="124"/>
      <c r="BR217" s="36"/>
      <c r="BU217" s="92"/>
      <c r="BV217" s="92"/>
      <c r="BW217" s="92"/>
      <c r="BX217" s="92"/>
      <c r="BY217" s="92"/>
      <c r="BZ217" s="92"/>
      <c r="CA217" s="92"/>
      <c r="CB217" s="92"/>
      <c r="CC217" s="92"/>
      <c r="CP217" s="32"/>
      <c r="CQ217" s="32"/>
      <c r="CR217" s="32"/>
      <c r="CS217" s="34"/>
      <c r="CT217" s="181"/>
      <c r="CU217" s="181"/>
      <c r="CV217" s="181"/>
      <c r="CW217" s="181"/>
      <c r="CX217" s="182"/>
      <c r="CY217" s="182"/>
      <c r="CZ217" s="40"/>
      <c r="DA217" s="151"/>
      <c r="DB217" s="181"/>
      <c r="DC217" s="181"/>
      <c r="DD217" s="181"/>
      <c r="DE217" s="181"/>
      <c r="DF217" s="181"/>
      <c r="DG217" s="75"/>
      <c r="DM217" s="74"/>
      <c r="DN217" s="183"/>
      <c r="DO217" s="183"/>
      <c r="DP217" s="183"/>
      <c r="DQ217" s="183"/>
      <c r="DR217" s="183"/>
      <c r="DS217" s="75"/>
      <c r="DW217" s="32"/>
      <c r="DX217" s="32"/>
      <c r="DZ217" s="29"/>
      <c r="EA217" s="139"/>
      <c r="EB217" s="139"/>
      <c r="EC217" s="139"/>
      <c r="ED217" s="139"/>
      <c r="EE217" s="139"/>
      <c r="EF217" s="36"/>
      <c r="EH217" s="29"/>
      <c r="EI217" s="143"/>
      <c r="EJ217" s="143"/>
      <c r="EK217" s="143"/>
      <c r="EL217" s="143"/>
      <c r="EM217" s="143"/>
      <c r="EN217" s="144"/>
      <c r="EO217" s="145"/>
      <c r="EP217" s="146"/>
      <c r="EQ217" s="124"/>
      <c r="ER217" s="144"/>
      <c r="ES217" s="145"/>
      <c r="ET217" s="146"/>
      <c r="EU217" s="185"/>
      <c r="EV217" s="36"/>
    </row>
    <row r="218" spans="1:236" s="90" customFormat="1" ht="15" thickBot="1" x14ac:dyDescent="0.4">
      <c r="B218" s="186"/>
      <c r="C218" s="575" t="s">
        <v>132</v>
      </c>
      <c r="D218" s="576"/>
      <c r="E218" s="577"/>
      <c r="F218" s="179"/>
      <c r="G218" s="179"/>
      <c r="H218" s="179"/>
      <c r="I218" s="228">
        <f>SUM(I18:I216)</f>
        <v>0</v>
      </c>
      <c r="J218" s="229">
        <f>SUM(J18:J216)</f>
        <v>0</v>
      </c>
      <c r="K218" s="228">
        <f>SUM(K18:K216)</f>
        <v>0</v>
      </c>
      <c r="L218" s="229">
        <f>SUM(L18:L216)</f>
        <v>0</v>
      </c>
      <c r="M218" s="228">
        <f>SUM(M18:M216)</f>
        <v>0</v>
      </c>
      <c r="N218" s="187"/>
      <c r="O218" s="230">
        <f>M218+K218+I218</f>
        <v>0</v>
      </c>
      <c r="P218" s="187"/>
      <c r="Q218" s="188"/>
      <c r="R218" s="188"/>
      <c r="S218" s="230">
        <f t="shared" ref="S218:AE218" si="103">SUM(S18:S216)</f>
        <v>0</v>
      </c>
      <c r="T218" s="230">
        <f t="shared" si="103"/>
        <v>0</v>
      </c>
      <c r="U218" s="230">
        <f t="shared" si="103"/>
        <v>0</v>
      </c>
      <c r="V218" s="230">
        <f t="shared" si="103"/>
        <v>0</v>
      </c>
      <c r="W218" s="230">
        <f t="shared" si="103"/>
        <v>0</v>
      </c>
      <c r="X218" s="230">
        <f t="shared" si="103"/>
        <v>0</v>
      </c>
      <c r="Y218" s="230">
        <f t="shared" si="103"/>
        <v>0</v>
      </c>
      <c r="Z218" s="230">
        <f t="shared" si="103"/>
        <v>0</v>
      </c>
      <c r="AA218" s="230">
        <f t="shared" si="103"/>
        <v>0</v>
      </c>
      <c r="AB218" s="230">
        <f t="shared" si="103"/>
        <v>0</v>
      </c>
      <c r="AC218" s="230">
        <f t="shared" si="103"/>
        <v>0</v>
      </c>
      <c r="AD218" s="230">
        <f t="shared" si="103"/>
        <v>0</v>
      </c>
      <c r="AE218" s="230">
        <f t="shared" si="103"/>
        <v>0</v>
      </c>
      <c r="AF218" s="188"/>
      <c r="AG218" s="188"/>
      <c r="AH218" s="189"/>
      <c r="AI218" s="230">
        <f>SUM(AI18:AI216)</f>
        <v>0</v>
      </c>
      <c r="AJ218" s="231">
        <f>SUM(AJ18:AJ216)</f>
        <v>0</v>
      </c>
      <c r="AK218" s="230">
        <f>SUM(AK18:AK216)</f>
        <v>0</v>
      </c>
      <c r="AL218" s="231">
        <f>SUM(AL18:AL216)</f>
        <v>0</v>
      </c>
      <c r="AM218" s="228">
        <f>SUM(AM18:AM216)</f>
        <v>0</v>
      </c>
      <c r="AN218" s="187"/>
      <c r="AO218" s="187"/>
      <c r="AP218" s="187"/>
      <c r="AQ218" s="231">
        <f>SUM(AQ18:AQ216)</f>
        <v>0</v>
      </c>
      <c r="AR218" s="187"/>
      <c r="AS218" s="187"/>
      <c r="AT218" s="187"/>
      <c r="AU218" s="228">
        <f t="shared" ref="AU218:BA218" si="104">SUM(AU18:AU216)</f>
        <v>0</v>
      </c>
      <c r="AV218" s="231">
        <f t="shared" si="104"/>
        <v>0</v>
      </c>
      <c r="AW218" s="228">
        <f t="shared" si="104"/>
        <v>0</v>
      </c>
      <c r="AX218" s="231">
        <f t="shared" si="104"/>
        <v>0</v>
      </c>
      <c r="AY218" s="228">
        <f t="shared" si="104"/>
        <v>0</v>
      </c>
      <c r="AZ218" s="231">
        <f t="shared" si="104"/>
        <v>0</v>
      </c>
      <c r="BA218" s="228">
        <f t="shared" si="104"/>
        <v>0</v>
      </c>
      <c r="BB218" s="179"/>
      <c r="BC218" s="179"/>
      <c r="BD218" s="179"/>
      <c r="BE218" s="190"/>
      <c r="BF218" s="190"/>
      <c r="BG218" s="190"/>
      <c r="BH218" s="190"/>
      <c r="BI218" s="190"/>
      <c r="BJ218" s="190"/>
      <c r="BK218" s="190"/>
      <c r="BL218" s="190"/>
      <c r="BM218" s="232">
        <f>SUM(BM18:BM216)</f>
        <v>0</v>
      </c>
      <c r="BN218" s="190"/>
      <c r="BO218" s="232">
        <f>SUM(BO18:BO216)</f>
        <v>0</v>
      </c>
      <c r="BP218" s="190"/>
      <c r="BQ218" s="232">
        <f>SUM(BQ18:BQ216)</f>
        <v>0</v>
      </c>
      <c r="BR218" s="179"/>
      <c r="BS218" s="179"/>
      <c r="BT218" s="179"/>
      <c r="BU218" s="179"/>
      <c r="BV218" s="179"/>
      <c r="BW218" s="179"/>
      <c r="BX218" s="179"/>
      <c r="BY218" s="179"/>
      <c r="BZ218" s="179"/>
      <c r="CA218" s="179"/>
      <c r="CB218" s="179"/>
      <c r="CC218" s="179"/>
      <c r="CD218" s="179"/>
      <c r="CE218" s="179"/>
      <c r="CF218" s="179"/>
      <c r="CG218" s="18"/>
      <c r="CH218" s="18"/>
      <c r="CI218" s="18"/>
      <c r="CJ218" s="18"/>
      <c r="CK218" s="18"/>
      <c r="CL218" s="18"/>
      <c r="CM218" s="179"/>
      <c r="CN218" s="179"/>
      <c r="CO218" s="179"/>
      <c r="CP218" s="86"/>
      <c r="CQ218" s="86"/>
      <c r="CR218" s="86"/>
      <c r="CS218" s="86"/>
      <c r="CT218" s="233">
        <f t="shared" ref="CT218:CX218" si="105">SUM(CT17:CT217)</f>
        <v>0</v>
      </c>
      <c r="CU218" s="237">
        <f t="shared" si="105"/>
        <v>0</v>
      </c>
      <c r="CV218" s="234">
        <f t="shared" si="105"/>
        <v>0</v>
      </c>
      <c r="CW218" s="288">
        <f t="shared" si="105"/>
        <v>0</v>
      </c>
      <c r="CX218" s="235">
        <f t="shared" si="105"/>
        <v>0</v>
      </c>
      <c r="CY218" s="237">
        <f>SUM(CY18:CY216)</f>
        <v>0</v>
      </c>
      <c r="CZ218" s="192"/>
      <c r="DA218" s="187"/>
      <c r="DB218" s="234">
        <f>SUM(DB17:DB217)</f>
        <v>0</v>
      </c>
      <c r="DC218" s="192"/>
      <c r="DD218" s="234">
        <f>SUM(DD17:DD217)</f>
        <v>0</v>
      </c>
      <c r="DE218" s="192"/>
      <c r="DF218" s="234">
        <f>SUM(DF17:DF217)</f>
        <v>0</v>
      </c>
      <c r="DG218" s="193"/>
      <c r="DH218" s="241">
        <f>SUM(DH17:DH217)</f>
        <v>0</v>
      </c>
      <c r="DI218" s="194"/>
      <c r="DJ218" s="194"/>
      <c r="DK218" s="194"/>
      <c r="DL218" s="194"/>
      <c r="DM218" s="179"/>
      <c r="DN218" s="238">
        <f>SUM(DN17:DN217)</f>
        <v>0</v>
      </c>
      <c r="DO218" s="195"/>
      <c r="DP218" s="238">
        <f>SUM(DP17:DP217)</f>
        <v>0</v>
      </c>
      <c r="DQ218" s="195"/>
      <c r="DR218" s="238">
        <f>SUM(DR17:DR217)</f>
        <v>0</v>
      </c>
      <c r="DS218" s="193"/>
      <c r="DT218" s="289">
        <f>SUM(DT17:DT217)</f>
        <v>0</v>
      </c>
      <c r="DU218" s="289">
        <f>SUM(DU17:DU217)</f>
        <v>0</v>
      </c>
      <c r="DV218" s="194"/>
      <c r="DW218" s="179"/>
      <c r="DX218" s="179"/>
      <c r="DY218" s="179"/>
      <c r="DZ218" s="179"/>
      <c r="EA218" s="230">
        <f>SUM(EA18:EA217)</f>
        <v>0</v>
      </c>
      <c r="EB218" s="187"/>
      <c r="EC218" s="230">
        <f>SUM(EC18:EC217)</f>
        <v>0</v>
      </c>
      <c r="ED218" s="187"/>
      <c r="EE218" s="230">
        <f>SUM(EE18:EE217)</f>
        <v>0</v>
      </c>
      <c r="EF218" s="179"/>
      <c r="EG218" s="179"/>
      <c r="EH218" s="179"/>
      <c r="EI218" s="191"/>
      <c r="EJ218" s="190"/>
      <c r="EK218" s="191"/>
      <c r="EL218" s="190"/>
      <c r="EM218" s="191"/>
      <c r="EN218" s="190"/>
      <c r="EO218" s="190"/>
      <c r="EP218" s="190"/>
      <c r="EQ218" s="232">
        <f>SUM(EQ18:EQ217)</f>
        <v>0</v>
      </c>
      <c r="ER218" s="190"/>
      <c r="ES218" s="190"/>
      <c r="ET218" s="190"/>
      <c r="EU218" s="240">
        <f>SUM(EU18:EU217)</f>
        <v>0</v>
      </c>
      <c r="EV218" s="19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row>
    <row r="219" spans="1:236" s="90" customForma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41"/>
      <c r="AV219" s="18"/>
      <c r="AW219" s="141"/>
      <c r="AX219" s="18"/>
      <c r="AY219" s="141"/>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99"/>
      <c r="CU219" s="199"/>
      <c r="CV219" s="199"/>
      <c r="CW219" s="199"/>
      <c r="CX219" s="199"/>
      <c r="CY219" s="18"/>
      <c r="CZ219" s="145"/>
      <c r="DA219" s="18"/>
      <c r="DB219" s="70"/>
      <c r="DC219" s="18"/>
      <c r="DD219" s="70"/>
      <c r="DE219" s="18"/>
      <c r="DF219" s="70"/>
      <c r="DG219" s="18"/>
      <c r="DH219" s="242" t="e">
        <f>DH218-#REF!</f>
        <v>#REF!</v>
      </c>
      <c r="DI219" s="70"/>
      <c r="DJ219" s="70"/>
      <c r="DK219" s="70"/>
      <c r="DL219" s="70"/>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9"/>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row>
    <row r="220" spans="1:236" s="90" customForma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56"/>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9"/>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row>
    <row r="221" spans="1:236" s="90" customForma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9"/>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row>
    <row r="222" spans="1:236" s="90" customForma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9"/>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row>
    <row r="223" spans="1:236" s="90" customForma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9"/>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row>
    <row r="224" spans="1:236" s="90" customForma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200"/>
      <c r="AV224" s="200"/>
      <c r="AW224" s="200"/>
      <c r="AX224" s="200"/>
      <c r="AY224" s="200"/>
      <c r="AZ224" s="200"/>
      <c r="BA224" s="200"/>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9"/>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row>
    <row r="225" spans="1:236" s="90" customForma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200"/>
      <c r="AV225" s="200"/>
      <c r="AW225" s="200"/>
      <c r="AX225" s="200"/>
      <c r="AY225" s="200"/>
      <c r="AZ225" s="200"/>
      <c r="BA225" s="200"/>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9"/>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row>
    <row r="226" spans="1:236" s="90" customForma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201"/>
      <c r="AV226" s="18"/>
      <c r="AW226" s="201"/>
      <c r="AX226" s="18"/>
      <c r="AY226" s="201"/>
      <c r="AZ226" s="18"/>
      <c r="BA226" s="201"/>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9"/>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row>
    <row r="227" spans="1:236" s="90" customForma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9"/>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row>
    <row r="228" spans="1:236" s="90" customForma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9"/>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row>
    <row r="229" spans="1:236" s="90" customForma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9"/>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row>
    <row r="230" spans="1:236" s="90" customForma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9"/>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row>
    <row r="231" spans="1:236" s="90" customForma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9"/>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row>
    <row r="232" spans="1:236" s="90" customForma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9"/>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row>
    <row r="233" spans="1:236" s="90" customForma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9"/>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row>
    <row r="234" spans="1:236" s="90" customForma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9"/>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row>
    <row r="235" spans="1:236" s="90" customForma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9"/>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row>
    <row r="236" spans="1:236" s="90" customForma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9"/>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row>
  </sheetData>
  <sheetProtection algorithmName="SHA-512" hashValue="WUkfFsPHgEseE/tOzSkS0InL48ZSUaXDgCKwz7Scjm+xKz1onxuNFNlKnFDbS2h0o68xbMFWqhhIp89lpIa1wg==" saltValue="tOlWWDp9YzYkUgdyvXI74A==" spinCount="100000" sheet="1" objects="1" scenarios="1"/>
  <mergeCells count="37">
    <mergeCell ref="ET13:EV16"/>
    <mergeCell ref="CP54:CQ57"/>
    <mergeCell ref="C218:E218"/>
    <mergeCell ref="DB13:DF13"/>
    <mergeCell ref="DN13:DR13"/>
    <mergeCell ref="DW13:DX16"/>
    <mergeCell ref="DZ13:EF13"/>
    <mergeCell ref="EH13:EN13"/>
    <mergeCell ref="EP13:ER16"/>
    <mergeCell ref="AP13:AR16"/>
    <mergeCell ref="AT13:BB13"/>
    <mergeCell ref="BD13:BJ13"/>
    <mergeCell ref="BL13:BR13"/>
    <mergeCell ref="BU13:CC13"/>
    <mergeCell ref="CT13:CX13"/>
    <mergeCell ref="B13:C16"/>
    <mergeCell ref="E13:F16"/>
    <mergeCell ref="H13:P13"/>
    <mergeCell ref="R13:X13"/>
    <mergeCell ref="Z13:AF13"/>
    <mergeCell ref="AH13:AN13"/>
    <mergeCell ref="AW5:BB7"/>
    <mergeCell ref="AI6:AI7"/>
    <mergeCell ref="AJ6:AK6"/>
    <mergeCell ref="F7:I7"/>
    <mergeCell ref="M7:S10"/>
    <mergeCell ref="AJ7:AK7"/>
    <mergeCell ref="AJ8:AK8"/>
    <mergeCell ref="AW8:BB10"/>
    <mergeCell ref="F9:I9"/>
    <mergeCell ref="AJ9:AK9"/>
    <mergeCell ref="B2:AU2"/>
    <mergeCell ref="B3:AU3"/>
    <mergeCell ref="B5:K5"/>
    <mergeCell ref="M5:X5"/>
    <mergeCell ref="Z5:AN5"/>
    <mergeCell ref="AP5:AU5"/>
  </mergeCells>
  <dataValidations count="1">
    <dataValidation type="list" allowBlank="1" showInputMessage="1" showErrorMessage="1" sqref="AU9" xr:uid="{00000000-0002-0000-0300-000000000000}">
      <formula1>yesno</formula1>
    </dataValidation>
  </dataValidations>
  <hyperlinks>
    <hyperlink ref="ET13:EV16" location="'NSLP - Standard'!AP8" display="14: TOTAL FISCAL ACTION FOR SITE:" xr:uid="{00000000-0004-0000-03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Drop Down 1">
              <controlPr defaultSize="0" autoLine="0" autoPict="0">
                <anchor moveWithCells="1">
                  <from>
                    <xdr:col>10</xdr:col>
                    <xdr:colOff>57150</xdr:colOff>
                    <xdr:row>7</xdr:row>
                    <xdr:rowOff>76200</xdr:rowOff>
                  </from>
                  <to>
                    <xdr:col>10</xdr:col>
                    <xdr:colOff>762000</xdr:colOff>
                    <xdr:row>7</xdr:row>
                    <xdr:rowOff>285750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FX236"/>
  <sheetViews>
    <sheetView zoomScale="80" zoomScaleNormal="80" zoomScalePageLayoutView="80" workbookViewId="0">
      <pane xSplit="5" ySplit="16" topLeftCell="J182" activePane="bottomRight" state="frozen"/>
      <selection pane="topRight" activeCell="F1" sqref="F1"/>
      <selection pane="bottomLeft" activeCell="A17" sqref="A17"/>
      <selection pane="bottomRight" activeCell="O188" sqref="O188"/>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4" width="0.7265625" style="18" customWidth="1"/>
    <col min="15" max="15" width="15.7265625" style="18" customWidth="1"/>
    <col min="16"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2" width="1.26953125" style="18" customWidth="1"/>
    <col min="33" max="34" width="0.7265625" style="18" customWidth="1"/>
    <col min="35" max="35" width="16.5429687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23.453125" style="18" customWidth="1"/>
    <col min="44" max="46" width="0.7265625" style="18" customWidth="1"/>
    <col min="47" max="47" width="15.7265625" style="18" customWidth="1"/>
    <col min="48" max="48" width="0.7265625" style="18" customWidth="1"/>
    <col min="49" max="49" width="15.7265625" style="18" customWidth="1"/>
    <col min="50" max="50" width="0.7265625" style="18" customWidth="1"/>
    <col min="51" max="51" width="15.7265625" style="18" customWidth="1"/>
    <col min="52" max="52" width="0.7265625" style="18" customWidth="1"/>
    <col min="53" max="53" width="15.7265625" style="18" customWidth="1"/>
    <col min="54" max="56" width="0.7265625" style="18" customWidth="1"/>
    <col min="57" max="57" width="15.7265625" style="18" customWidth="1"/>
    <col min="58" max="58" width="0.7265625" style="18" customWidth="1"/>
    <col min="59" max="59" width="15.7265625" style="18" customWidth="1"/>
    <col min="60" max="60" width="0.7265625" style="18" customWidth="1"/>
    <col min="61" max="61" width="15.7265625" style="18" customWidth="1"/>
    <col min="62" max="64" width="0.7265625" style="18" customWidth="1"/>
    <col min="65" max="65" width="15.7265625" style="18" customWidth="1"/>
    <col min="66" max="66" width="0.7265625" style="18" customWidth="1"/>
    <col min="67" max="67" width="15.7265625" style="18" customWidth="1"/>
    <col min="68" max="68" width="0.7265625" style="18" customWidth="1"/>
    <col min="69" max="69" width="15.7265625" style="18" customWidth="1"/>
    <col min="70" max="71" width="0.7265625" style="18" customWidth="1"/>
    <col min="72" max="72" width="1" style="18" customWidth="1"/>
    <col min="73" max="73" width="19.26953125" style="18" customWidth="1"/>
    <col min="74" max="74" width="0.7265625" style="18" customWidth="1"/>
    <col min="75" max="75" width="14.453125" style="18" customWidth="1"/>
    <col min="76" max="76" width="0.7265625" style="18" customWidth="1"/>
    <col min="77" max="77" width="14.453125" style="18" customWidth="1"/>
    <col min="78" max="78" width="0.7265625" style="18" customWidth="1"/>
    <col min="79" max="79" width="14.453125" style="18" customWidth="1"/>
    <col min="80" max="80" width="0.7265625" style="18" customWidth="1"/>
    <col min="81" max="81" width="14.453125" style="18" customWidth="1"/>
    <col min="82" max="82" width="1.26953125" style="18" customWidth="1"/>
    <col min="83" max="83" width="0.26953125" style="18" hidden="1" customWidth="1"/>
    <col min="84" max="84" width="0.7265625" style="18" hidden="1" customWidth="1"/>
    <col min="85" max="85" width="37.453125" style="18" hidden="1" customWidth="1"/>
    <col min="86" max="86" width="1" style="18" hidden="1" customWidth="1"/>
    <col min="87" max="89" width="13.7265625" style="18" hidden="1" customWidth="1"/>
    <col min="90" max="90" width="8.453125" style="18" hidden="1" customWidth="1"/>
    <col min="91" max="91" width="1.26953125" style="18" customWidth="1"/>
    <col min="92" max="92" width="0.26953125" style="18" hidden="1" customWidth="1"/>
    <col min="93" max="93" width="0.453125" style="18" hidden="1" customWidth="1"/>
    <col min="94" max="94" width="0.7265625" style="18" hidden="1" customWidth="1"/>
    <col min="95" max="95" width="2.54296875" style="18" hidden="1" customWidth="1"/>
    <col min="96" max="96" width="1.26953125" style="18" customWidth="1"/>
    <col min="97" max="97" width="16.453125" style="18" customWidth="1"/>
    <col min="98" max="98" width="0.7265625" style="18" customWidth="1"/>
    <col min="99" max="99" width="16.453125" style="18" customWidth="1"/>
    <col min="100" max="100" width="0.7265625" style="18" customWidth="1"/>
    <col min="101" max="101" width="16.26953125" style="18" customWidth="1"/>
    <col min="102" max="103" width="0.7265625" style="18" customWidth="1"/>
    <col min="104" max="104" width="4.7265625" style="18" hidden="1" customWidth="1"/>
    <col min="105" max="105" width="0.7265625" style="18" customWidth="1"/>
    <col min="106" max="106" width="16.453125" style="18" customWidth="1"/>
    <col min="107" max="107" width="0.7265625" style="18" customWidth="1"/>
    <col min="108" max="108" width="16.453125" style="18" customWidth="1"/>
    <col min="109" max="109" width="0.7265625" style="18" customWidth="1"/>
    <col min="110" max="110" width="16.453125" style="18" customWidth="1"/>
    <col min="111" max="111" width="0.54296875" style="18" customWidth="1"/>
    <col min="112" max="113" width="0.7265625" style="18" customWidth="1"/>
    <col min="114" max="114" width="17.26953125" style="18" customWidth="1"/>
    <col min="115" max="115" width="0.7265625" style="18" customWidth="1"/>
    <col min="116" max="116" width="18" style="18" customWidth="1"/>
    <col min="117" max="117" width="0.7265625" style="18" customWidth="1"/>
    <col min="118" max="118" width="19.453125" style="18" customWidth="1"/>
    <col min="119" max="119" width="14.26953125" style="18" hidden="1" customWidth="1"/>
    <col min="120" max="120" width="12.26953125" style="18" hidden="1" customWidth="1"/>
    <col min="121" max="121" width="1.26953125" style="18" customWidth="1"/>
    <col min="122" max="122" width="21.453125" style="19" customWidth="1"/>
    <col min="123" max="16384" width="8.7265625" style="18"/>
  </cols>
  <sheetData>
    <row r="1" spans="2:122" ht="5.15" customHeight="1" thickBot="1" x14ac:dyDescent="0.4">
      <c r="DA1" s="18" t="s">
        <v>166</v>
      </c>
      <c r="DI1" s="18" t="s">
        <v>166</v>
      </c>
    </row>
    <row r="2" spans="2:122" ht="18.75" customHeight="1" x14ac:dyDescent="0.45">
      <c r="B2" s="617" t="s">
        <v>203</v>
      </c>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9"/>
    </row>
    <row r="3" spans="2:122" ht="15" customHeight="1" thickBot="1" x14ac:dyDescent="0.4">
      <c r="B3" s="620" t="s">
        <v>0</v>
      </c>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2"/>
    </row>
    <row r="4" spans="2:122" ht="5.15" customHeight="1" thickBot="1" x14ac:dyDescent="0.4"/>
    <row r="5" spans="2:122" ht="22.5" customHeight="1" thickBot="1" x14ac:dyDescent="0.4">
      <c r="B5" s="638" t="s">
        <v>6</v>
      </c>
      <c r="C5" s="639"/>
      <c r="D5" s="639"/>
      <c r="E5" s="639"/>
      <c r="F5" s="639"/>
      <c r="G5" s="639"/>
      <c r="H5" s="639"/>
      <c r="I5" s="639"/>
      <c r="J5" s="639"/>
      <c r="K5" s="640"/>
      <c r="L5" s="19"/>
      <c r="M5" s="638" t="s">
        <v>229</v>
      </c>
      <c r="N5" s="639"/>
      <c r="O5" s="639"/>
      <c r="P5" s="639"/>
      <c r="Q5" s="639"/>
      <c r="R5" s="639"/>
      <c r="S5" s="639"/>
      <c r="T5" s="639"/>
      <c r="U5" s="639"/>
      <c r="V5" s="639"/>
      <c r="W5" s="639"/>
      <c r="X5" s="640"/>
      <c r="Y5" s="20"/>
      <c r="Z5" s="638" t="s">
        <v>230</v>
      </c>
      <c r="AA5" s="639"/>
      <c r="AB5" s="639"/>
      <c r="AC5" s="639"/>
      <c r="AD5" s="639"/>
      <c r="AE5" s="639"/>
      <c r="AF5" s="639"/>
      <c r="AG5" s="639"/>
      <c r="AH5" s="639"/>
      <c r="AI5" s="639"/>
      <c r="AJ5" s="639"/>
      <c r="AK5" s="639"/>
      <c r="AL5" s="639"/>
      <c r="AM5" s="639"/>
      <c r="AN5" s="640"/>
      <c r="AP5" s="638" t="s">
        <v>129</v>
      </c>
      <c r="AQ5" s="639"/>
      <c r="AR5" s="639"/>
      <c r="AS5" s="639"/>
      <c r="AT5" s="639"/>
      <c r="AU5" s="640"/>
      <c r="AW5" s="623" t="s">
        <v>70</v>
      </c>
      <c r="AX5" s="624"/>
      <c r="AY5" s="624"/>
      <c r="AZ5" s="624"/>
      <c r="BA5" s="624"/>
      <c r="BB5" s="625"/>
    </row>
    <row r="6" spans="2:122"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202">
        <f>'SSO - NSLP (Closed and Migrant)'!AC6</f>
        <v>0</v>
      </c>
      <c r="AD6" s="297">
        <f>'SSO - NSLP (Closed and Migrant)'!AD6</f>
        <v>3</v>
      </c>
      <c r="AE6" s="298" t="str">
        <f>'SSO - NSLP (Closed and Migrant)'!AE6</f>
        <v>Free</v>
      </c>
      <c r="AF6" s="34"/>
      <c r="AG6" s="34"/>
      <c r="AH6" s="34"/>
      <c r="AI6" s="646" t="s">
        <v>135</v>
      </c>
      <c r="AJ6" s="569" t="s">
        <v>127</v>
      </c>
      <c r="AK6" s="570"/>
      <c r="AL6" s="35"/>
      <c r="AM6" s="206">
        <f>IF(U8=0,0,IF($AU$8="Yes",(AC6/($U$8)),IF($AU$9="Yes",(AC6/($U$8)),0)))</f>
        <v>0</v>
      </c>
      <c r="AN6" s="36"/>
      <c r="AP6" s="37"/>
      <c r="AQ6" s="38" t="s">
        <v>131</v>
      </c>
      <c r="AR6" s="39"/>
      <c r="AS6" s="39"/>
      <c r="AT6" s="35"/>
      <c r="AU6" s="203">
        <f>SUM(AC6:AC9)</f>
        <v>0</v>
      </c>
      <c r="AW6" s="626"/>
      <c r="AX6" s="627"/>
      <c r="AY6" s="627"/>
      <c r="AZ6" s="627"/>
      <c r="BA6" s="627"/>
      <c r="BB6" s="628"/>
    </row>
    <row r="7" spans="2:122" ht="18.75" customHeight="1" thickBot="1" x14ac:dyDescent="0.4">
      <c r="B7" s="41" t="s">
        <v>20</v>
      </c>
      <c r="C7" s="42"/>
      <c r="D7" s="43" t="s">
        <v>7</v>
      </c>
      <c r="E7" s="43"/>
      <c r="F7" s="641"/>
      <c r="G7" s="642"/>
      <c r="H7" s="642"/>
      <c r="I7" s="643"/>
      <c r="J7" s="43"/>
      <c r="K7" s="44" t="s">
        <v>23</v>
      </c>
      <c r="L7" s="25"/>
      <c r="M7" s="644" t="s">
        <v>175</v>
      </c>
      <c r="N7" s="645"/>
      <c r="O7" s="645"/>
      <c r="P7" s="645"/>
      <c r="Q7" s="645"/>
      <c r="R7" s="645"/>
      <c r="S7" s="645"/>
      <c r="T7" s="45"/>
      <c r="U7" s="46" t="s">
        <v>2</v>
      </c>
      <c r="V7" s="45"/>
      <c r="W7" s="46" t="s">
        <v>3</v>
      </c>
      <c r="X7" s="36"/>
      <c r="Z7" s="47"/>
      <c r="AA7" s="48" t="s">
        <v>137</v>
      </c>
      <c r="AB7" s="49"/>
      <c r="AC7" s="202">
        <f>'SSO - NSLP (Closed and Migrant)'!AC7</f>
        <v>0</v>
      </c>
      <c r="AD7" s="2">
        <f>'SSO - NSLP (Closed and Migrant)'!AD7</f>
        <v>0</v>
      </c>
      <c r="AE7" s="202">
        <f>'SSO - NSLP (Closed and Migrant)'!AE7</f>
        <v>0</v>
      </c>
      <c r="AF7" s="34"/>
      <c r="AG7" s="34"/>
      <c r="AH7" s="50"/>
      <c r="AI7" s="647"/>
      <c r="AJ7" s="571" t="s">
        <v>137</v>
      </c>
      <c r="AK7" s="572"/>
      <c r="AL7" s="51"/>
      <c r="AM7" s="207">
        <f>IF(U8=0,0,IF($AU$8="Yes",(AC7/($U$8)),IF($AU$9="Yes",(AC7/($U$8)),0)))</f>
        <v>0</v>
      </c>
      <c r="AN7" s="36"/>
      <c r="AP7" s="52"/>
      <c r="AQ7" s="53" t="s">
        <v>227</v>
      </c>
      <c r="AR7" s="54"/>
      <c r="AS7" s="54"/>
      <c r="AT7" s="55"/>
      <c r="AU7" s="204">
        <f>IF( ((U8+W8 )&gt;0),((AU6)/(U8+W8)),0)</f>
        <v>0</v>
      </c>
      <c r="AW7" s="629"/>
      <c r="AX7" s="630"/>
      <c r="AY7" s="630"/>
      <c r="AZ7" s="630"/>
      <c r="BA7" s="630"/>
      <c r="BB7" s="631"/>
    </row>
    <row r="8" spans="2:122" ht="27.75" customHeight="1" x14ac:dyDescent="0.35">
      <c r="B8" s="41" t="s">
        <v>21</v>
      </c>
      <c r="C8" s="42"/>
      <c r="D8" s="57"/>
      <c r="E8" s="57"/>
      <c r="F8" s="57"/>
      <c r="G8" s="57"/>
      <c r="H8" s="57"/>
      <c r="I8" s="57"/>
      <c r="J8" s="57"/>
      <c r="K8" s="58"/>
      <c r="L8" s="25"/>
      <c r="M8" s="644"/>
      <c r="N8" s="645"/>
      <c r="O8" s="645"/>
      <c r="P8" s="645"/>
      <c r="Q8" s="645"/>
      <c r="R8" s="645"/>
      <c r="S8" s="645"/>
      <c r="T8" s="45"/>
      <c r="U8" s="3">
        <f>'SSO - NSLP (Closed and Migrant)'!U8</f>
        <v>0</v>
      </c>
      <c r="V8" s="46"/>
      <c r="W8" s="3">
        <f>'SSO - NSLP (Closed and Migrant)'!W8</f>
        <v>0</v>
      </c>
      <c r="X8" s="36"/>
      <c r="Z8" s="47"/>
      <c r="AA8" s="59" t="s">
        <v>138</v>
      </c>
      <c r="AB8" s="60"/>
      <c r="AC8" s="202">
        <f>'SSO - NSLP (Closed and Migrant)'!AC8</f>
        <v>0</v>
      </c>
      <c r="AD8" s="2">
        <f>'SSO - NSLP (Closed and Migrant)'!AD8</f>
        <v>0</v>
      </c>
      <c r="AE8" s="299" t="str">
        <f>'SSO - NSLP (Closed and Migrant)'!AE8</f>
        <v>Reduced</v>
      </c>
      <c r="AF8" s="34"/>
      <c r="AG8" s="34"/>
      <c r="AH8" s="50"/>
      <c r="AI8" s="34"/>
      <c r="AJ8" s="573" t="s">
        <v>138</v>
      </c>
      <c r="AK8" s="574"/>
      <c r="AL8" s="51"/>
      <c r="AM8" s="207">
        <f>IF(W8=0,0,IF($AU$8="Yes",(AC8/($W$8)),IF($AU$9="Yes",(AC8/($W$8)),0)))</f>
        <v>0</v>
      </c>
      <c r="AN8" s="36"/>
      <c r="AP8" s="52"/>
      <c r="AQ8" s="62" t="s">
        <v>238</v>
      </c>
      <c r="AR8" s="63"/>
      <c r="AS8" s="63"/>
      <c r="AT8" s="51"/>
      <c r="AU8" s="205" t="str">
        <f>IF(((ABS(AU7))&gt;=0.03),"YES","NO")</f>
        <v>NO</v>
      </c>
      <c r="AV8" s="64" t="s">
        <v>125</v>
      </c>
      <c r="AW8" s="632">
        <f>(IFERROR(DR218,"DATA INCOMPLETE"))</f>
        <v>0</v>
      </c>
      <c r="AX8" s="633"/>
      <c r="AY8" s="633"/>
      <c r="AZ8" s="633"/>
      <c r="BA8" s="633"/>
      <c r="BB8" s="634"/>
    </row>
    <row r="9" spans="2:122"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202">
        <f>'SSO - NSLP (Closed and Migrant)'!AC9</f>
        <v>0</v>
      </c>
      <c r="AD9" s="297">
        <f>'SSO - NSLP (Closed and Migrant)'!AD9</f>
        <v>0</v>
      </c>
      <c r="AE9" s="202">
        <f>'SSO - NSLP (Closed and Migrant)'!AE9</f>
        <v>0</v>
      </c>
      <c r="AF9" s="34"/>
      <c r="AG9" s="34"/>
      <c r="AH9" s="50"/>
      <c r="AI9" s="34"/>
      <c r="AJ9" s="571" t="s">
        <v>128</v>
      </c>
      <c r="AK9" s="572"/>
      <c r="AL9" s="51"/>
      <c r="AM9" s="207">
        <f>IF(W8=0,0,IF($AU$8="Yes",(AC9/($W$8)),IF($AU$9="Yes",(AC9/($W$8)),0)))</f>
        <v>0</v>
      </c>
      <c r="AN9" s="36"/>
      <c r="AP9" s="52"/>
      <c r="AQ9" s="67" t="s">
        <v>151</v>
      </c>
      <c r="AR9" s="68"/>
      <c r="AS9" s="68"/>
      <c r="AT9" s="69"/>
      <c r="AU9" s="6" t="s">
        <v>145</v>
      </c>
      <c r="AV9" s="64" t="s">
        <v>126</v>
      </c>
      <c r="AW9" s="635"/>
      <c r="AX9" s="636"/>
      <c r="AY9" s="636"/>
      <c r="AZ9" s="636"/>
      <c r="BA9" s="636"/>
      <c r="BB9" s="637"/>
      <c r="CU9" s="70"/>
      <c r="CV9" s="70"/>
    </row>
    <row r="10" spans="2:122"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W10" s="635"/>
      <c r="AX10" s="636"/>
      <c r="AY10" s="636"/>
      <c r="AZ10" s="636"/>
      <c r="BA10" s="636"/>
      <c r="BB10" s="637"/>
    </row>
    <row r="11" spans="2:122"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W11" s="85"/>
      <c r="AX11" s="86"/>
      <c r="AY11" s="86"/>
      <c r="AZ11" s="86"/>
      <c r="BA11" s="86"/>
      <c r="BB11" s="87"/>
    </row>
    <row r="12" spans="2:122" ht="4.5" customHeight="1" thickBot="1" x14ac:dyDescent="0.4">
      <c r="C12" s="25"/>
      <c r="D12" s="25"/>
      <c r="E12" s="25"/>
      <c r="F12" s="25"/>
      <c r="G12" s="25"/>
      <c r="H12" s="25"/>
      <c r="I12" s="25"/>
      <c r="J12" s="25"/>
      <c r="K12" s="25"/>
      <c r="L12" s="25"/>
      <c r="M12" s="25"/>
      <c r="N12" s="25"/>
      <c r="O12" s="25"/>
      <c r="P12" s="25"/>
      <c r="Q12" s="25"/>
      <c r="R12" s="25"/>
      <c r="S12" s="25"/>
      <c r="T12" s="25"/>
    </row>
    <row r="13" spans="2:122" ht="30" customHeight="1" thickBot="1" x14ac:dyDescent="0.4">
      <c r="B13" s="611" t="s">
        <v>1</v>
      </c>
      <c r="C13" s="612"/>
      <c r="D13" s="27"/>
      <c r="E13" s="611" t="s">
        <v>9</v>
      </c>
      <c r="F13" s="612"/>
      <c r="H13" s="578" t="s">
        <v>51</v>
      </c>
      <c r="I13" s="579"/>
      <c r="J13" s="579"/>
      <c r="K13" s="579"/>
      <c r="L13" s="579"/>
      <c r="M13" s="579"/>
      <c r="N13" s="579"/>
      <c r="O13" s="579"/>
      <c r="P13" s="580"/>
      <c r="R13" s="581" t="s">
        <v>53</v>
      </c>
      <c r="S13" s="582"/>
      <c r="T13" s="582"/>
      <c r="U13" s="582"/>
      <c r="V13" s="582"/>
      <c r="W13" s="582"/>
      <c r="X13" s="583"/>
      <c r="Z13" s="581" t="s">
        <v>54</v>
      </c>
      <c r="AA13" s="582"/>
      <c r="AB13" s="582"/>
      <c r="AC13" s="582"/>
      <c r="AD13" s="582"/>
      <c r="AE13" s="582"/>
      <c r="AF13" s="583"/>
      <c r="AH13" s="584" t="s">
        <v>55</v>
      </c>
      <c r="AI13" s="585"/>
      <c r="AJ13" s="585"/>
      <c r="AK13" s="585"/>
      <c r="AL13" s="585"/>
      <c r="AM13" s="585"/>
      <c r="AN13" s="586"/>
      <c r="AP13" s="597" t="s">
        <v>56</v>
      </c>
      <c r="AQ13" s="598"/>
      <c r="AR13" s="599"/>
      <c r="AT13" s="581" t="s">
        <v>57</v>
      </c>
      <c r="AU13" s="582"/>
      <c r="AV13" s="582"/>
      <c r="AW13" s="582"/>
      <c r="AX13" s="582"/>
      <c r="AY13" s="582"/>
      <c r="AZ13" s="582"/>
      <c r="BA13" s="582"/>
      <c r="BB13" s="583"/>
      <c r="BC13" s="88"/>
      <c r="BD13" s="578" t="s">
        <v>177</v>
      </c>
      <c r="BE13" s="579"/>
      <c r="BF13" s="579"/>
      <c r="BG13" s="579"/>
      <c r="BH13" s="579"/>
      <c r="BI13" s="579"/>
      <c r="BJ13" s="580"/>
      <c r="BL13" s="578" t="s">
        <v>178</v>
      </c>
      <c r="BM13" s="579"/>
      <c r="BN13" s="579"/>
      <c r="BO13" s="579"/>
      <c r="BP13" s="579"/>
      <c r="BQ13" s="579"/>
      <c r="BR13" s="580"/>
      <c r="BS13" s="95"/>
      <c r="BT13" s="244"/>
      <c r="BU13" s="608" t="s">
        <v>195</v>
      </c>
      <c r="BV13" s="608"/>
      <c r="BW13" s="608"/>
      <c r="BX13" s="608"/>
      <c r="BY13" s="608"/>
      <c r="BZ13" s="608"/>
      <c r="CA13" s="608"/>
      <c r="CB13" s="608"/>
      <c r="CC13" s="608"/>
      <c r="CD13" s="245"/>
      <c r="CE13" s="95"/>
      <c r="CF13" s="246"/>
      <c r="CN13" s="89"/>
      <c r="CO13" s="648" t="s">
        <v>157</v>
      </c>
      <c r="CP13" s="649"/>
      <c r="CQ13" s="95"/>
      <c r="CR13" s="91"/>
      <c r="CS13" s="606" t="s">
        <v>226</v>
      </c>
      <c r="CT13" s="606"/>
      <c r="CU13" s="606"/>
      <c r="CV13" s="606"/>
      <c r="CW13" s="606"/>
      <c r="CX13" s="96"/>
      <c r="CZ13" s="90"/>
      <c r="DA13" s="91"/>
      <c r="DB13" s="606" t="s">
        <v>181</v>
      </c>
      <c r="DC13" s="606"/>
      <c r="DD13" s="606"/>
      <c r="DE13" s="606"/>
      <c r="DF13" s="606"/>
      <c r="DG13" s="97"/>
      <c r="DI13" s="91"/>
      <c r="DJ13" s="610" t="s">
        <v>182</v>
      </c>
      <c r="DK13" s="610"/>
      <c r="DL13" s="610"/>
      <c r="DM13" s="610"/>
      <c r="DN13" s="610"/>
      <c r="DR13" s="654" t="s">
        <v>197</v>
      </c>
    </row>
    <row r="14" spans="2:122" ht="5.15" customHeight="1" thickBot="1" x14ac:dyDescent="0.4">
      <c r="B14" s="613"/>
      <c r="C14" s="614"/>
      <c r="D14" s="32"/>
      <c r="E14" s="613"/>
      <c r="F14" s="614"/>
      <c r="H14" s="29"/>
      <c r="I14" s="95"/>
      <c r="J14" s="95"/>
      <c r="K14" s="95"/>
      <c r="L14" s="95"/>
      <c r="M14" s="95"/>
      <c r="N14" s="95"/>
      <c r="O14" s="95"/>
      <c r="P14" s="36"/>
      <c r="R14" s="29"/>
      <c r="S14" s="98"/>
      <c r="T14" s="98"/>
      <c r="U14" s="98"/>
      <c r="V14" s="98"/>
      <c r="W14" s="98"/>
      <c r="X14" s="36"/>
      <c r="Z14" s="29"/>
      <c r="AA14" s="98"/>
      <c r="AB14" s="98"/>
      <c r="AC14" s="98"/>
      <c r="AD14" s="98"/>
      <c r="AE14" s="98"/>
      <c r="AF14" s="36"/>
      <c r="AH14" s="29"/>
      <c r="AI14" s="99"/>
      <c r="AJ14" s="99"/>
      <c r="AK14" s="99"/>
      <c r="AL14" s="99"/>
      <c r="AM14" s="99"/>
      <c r="AN14" s="36"/>
      <c r="AP14" s="600"/>
      <c r="AQ14" s="601"/>
      <c r="AR14" s="602"/>
      <c r="AT14" s="29"/>
      <c r="AU14" s="98"/>
      <c r="AV14" s="98"/>
      <c r="AW14" s="98"/>
      <c r="AX14" s="98"/>
      <c r="AY14" s="98"/>
      <c r="AZ14" s="98"/>
      <c r="BA14" s="98"/>
      <c r="BB14" s="36"/>
      <c r="BD14" s="100"/>
      <c r="BE14" s="95"/>
      <c r="BF14" s="95"/>
      <c r="BG14" s="95"/>
      <c r="BH14" s="95"/>
      <c r="BI14" s="95"/>
      <c r="BJ14" s="36"/>
      <c r="BL14" s="29"/>
      <c r="BM14" s="95"/>
      <c r="BN14" s="95"/>
      <c r="BO14" s="95"/>
      <c r="BP14" s="95"/>
      <c r="BQ14" s="95"/>
      <c r="BR14" s="36"/>
      <c r="BS14" s="32"/>
      <c r="BT14" s="74"/>
      <c r="BU14" s="102"/>
      <c r="BV14" s="102"/>
      <c r="BW14" s="102"/>
      <c r="BX14" s="102"/>
      <c r="BY14" s="102"/>
      <c r="BZ14" s="102"/>
      <c r="CA14" s="102"/>
      <c r="CB14" s="102"/>
      <c r="CC14" s="102"/>
      <c r="CD14" s="103"/>
      <c r="CE14" s="32"/>
      <c r="CF14" s="247"/>
      <c r="CM14" s="290"/>
      <c r="CO14" s="650"/>
      <c r="CP14" s="651"/>
      <c r="CQ14" s="95"/>
      <c r="CR14" s="74"/>
      <c r="CS14" s="34"/>
      <c r="CT14" s="34"/>
      <c r="CU14" s="34"/>
      <c r="CV14" s="34"/>
      <c r="CW14" s="34"/>
      <c r="CX14" s="106"/>
      <c r="CZ14" s="90"/>
      <c r="DA14" s="74"/>
      <c r="DB14" s="34"/>
      <c r="DC14" s="34"/>
      <c r="DD14" s="34"/>
      <c r="DE14" s="34"/>
      <c r="DF14" s="34"/>
      <c r="DG14" s="75"/>
      <c r="DI14" s="74"/>
      <c r="DJ14" s="34"/>
      <c r="DK14" s="34"/>
      <c r="DL14" s="34"/>
      <c r="DM14" s="34"/>
      <c r="DN14" s="34"/>
      <c r="DR14" s="655"/>
    </row>
    <row r="15" spans="2:122" ht="43.5" customHeight="1" thickBot="1" x14ac:dyDescent="0.4">
      <c r="B15" s="613"/>
      <c r="C15" s="614"/>
      <c r="D15" s="32"/>
      <c r="E15" s="613"/>
      <c r="F15" s="614"/>
      <c r="H15" s="29"/>
      <c r="I15" s="107" t="s">
        <v>2</v>
      </c>
      <c r="J15" s="46"/>
      <c r="K15" s="107" t="s">
        <v>3</v>
      </c>
      <c r="L15" s="46"/>
      <c r="M15" s="107" t="s">
        <v>4</v>
      </c>
      <c r="N15" s="32"/>
      <c r="O15" s="107" t="s">
        <v>5</v>
      </c>
      <c r="P15" s="36"/>
      <c r="R15" s="29"/>
      <c r="S15" s="107" t="s">
        <v>2</v>
      </c>
      <c r="T15" s="46"/>
      <c r="U15" s="107" t="s">
        <v>3</v>
      </c>
      <c r="V15" s="46"/>
      <c r="W15" s="107" t="s">
        <v>4</v>
      </c>
      <c r="X15" s="36"/>
      <c r="Z15" s="29"/>
      <c r="AA15" s="107" t="s">
        <v>2</v>
      </c>
      <c r="AB15" s="46"/>
      <c r="AC15" s="107" t="s">
        <v>3</v>
      </c>
      <c r="AD15" s="46"/>
      <c r="AE15" s="107" t="s">
        <v>4</v>
      </c>
      <c r="AF15" s="36"/>
      <c r="AH15" s="29"/>
      <c r="AI15" s="107" t="s">
        <v>2</v>
      </c>
      <c r="AJ15" s="46"/>
      <c r="AK15" s="107" t="s">
        <v>3</v>
      </c>
      <c r="AL15" s="46"/>
      <c r="AM15" s="107" t="s">
        <v>4</v>
      </c>
      <c r="AN15" s="36"/>
      <c r="AP15" s="600"/>
      <c r="AQ15" s="601"/>
      <c r="AR15" s="602"/>
      <c r="AT15" s="29"/>
      <c r="AU15" s="107" t="s">
        <v>2</v>
      </c>
      <c r="AV15" s="46"/>
      <c r="AW15" s="107" t="s">
        <v>3</v>
      </c>
      <c r="AX15" s="46"/>
      <c r="AY15" s="107" t="s">
        <v>4</v>
      </c>
      <c r="AZ15" s="32"/>
      <c r="BA15" s="107" t="s">
        <v>5</v>
      </c>
      <c r="BB15" s="36"/>
      <c r="BD15" s="29"/>
      <c r="BE15" s="107" t="s">
        <v>2</v>
      </c>
      <c r="BF15" s="46"/>
      <c r="BG15" s="107" t="s">
        <v>3</v>
      </c>
      <c r="BH15" s="46"/>
      <c r="BI15" s="107" t="s">
        <v>4</v>
      </c>
      <c r="BJ15" s="36"/>
      <c r="BL15" s="29"/>
      <c r="BM15" s="107" t="s">
        <v>2</v>
      </c>
      <c r="BN15" s="46"/>
      <c r="BO15" s="107" t="s">
        <v>3</v>
      </c>
      <c r="BP15" s="46"/>
      <c r="BQ15" s="107" t="s">
        <v>4</v>
      </c>
      <c r="BR15" s="36"/>
      <c r="BS15" s="32"/>
      <c r="BT15" s="74"/>
      <c r="BU15" s="34"/>
      <c r="BV15" s="34"/>
      <c r="BW15" s="108" t="s">
        <v>152</v>
      </c>
      <c r="BX15" s="90"/>
      <c r="BY15" s="108" t="s">
        <v>153</v>
      </c>
      <c r="BZ15" s="90"/>
      <c r="CA15" s="109" t="s">
        <v>154</v>
      </c>
      <c r="CB15" s="90"/>
      <c r="CC15" s="109" t="s">
        <v>5</v>
      </c>
      <c r="CD15" s="159"/>
      <c r="CE15" s="32"/>
      <c r="CF15" s="247"/>
      <c r="CM15" s="290"/>
      <c r="CO15" s="650"/>
      <c r="CP15" s="651"/>
      <c r="CQ15" s="95"/>
      <c r="CR15" s="74"/>
      <c r="CS15" s="108" t="s">
        <v>134</v>
      </c>
      <c r="CT15" s="110"/>
      <c r="CU15" s="108" t="s">
        <v>133</v>
      </c>
      <c r="CV15" s="111" t="s">
        <v>133</v>
      </c>
      <c r="CW15" s="108" t="s">
        <v>180</v>
      </c>
      <c r="CX15" s="110"/>
      <c r="CZ15" s="90"/>
      <c r="DA15" s="74"/>
      <c r="DB15" s="108" t="s">
        <v>30</v>
      </c>
      <c r="DC15" s="112"/>
      <c r="DD15" s="108" t="s">
        <v>130</v>
      </c>
      <c r="DE15" s="112"/>
      <c r="DF15" s="108" t="s">
        <v>32</v>
      </c>
      <c r="DG15" s="113"/>
      <c r="DI15" s="74"/>
      <c r="DJ15" s="108" t="s">
        <v>134</v>
      </c>
      <c r="DK15" s="112"/>
      <c r="DL15" s="108" t="s">
        <v>133</v>
      </c>
      <c r="DM15" s="112"/>
      <c r="DN15" s="108" t="s">
        <v>180</v>
      </c>
      <c r="DO15" s="18" t="s">
        <v>168</v>
      </c>
      <c r="DP15" s="18" t="s">
        <v>169</v>
      </c>
      <c r="DR15" s="662"/>
    </row>
    <row r="16" spans="2:122" ht="5.15" customHeight="1" thickBot="1" x14ac:dyDescent="0.4">
      <c r="B16" s="615"/>
      <c r="C16" s="616"/>
      <c r="D16" s="114"/>
      <c r="E16" s="615"/>
      <c r="F16" s="616"/>
      <c r="H16" s="76"/>
      <c r="I16" s="80"/>
      <c r="J16" s="80"/>
      <c r="K16" s="80"/>
      <c r="L16" s="80"/>
      <c r="M16" s="80"/>
      <c r="N16" s="80"/>
      <c r="O16" s="80"/>
      <c r="P16" s="81"/>
      <c r="R16" s="76"/>
      <c r="S16" s="80"/>
      <c r="T16" s="80"/>
      <c r="U16" s="80"/>
      <c r="V16" s="80"/>
      <c r="W16" s="80"/>
      <c r="X16" s="81"/>
      <c r="Z16" s="76"/>
      <c r="AA16" s="80"/>
      <c r="AB16" s="80"/>
      <c r="AC16" s="80"/>
      <c r="AD16" s="80"/>
      <c r="AE16" s="80"/>
      <c r="AF16" s="81"/>
      <c r="AH16" s="76"/>
      <c r="AI16" s="80"/>
      <c r="AJ16" s="80"/>
      <c r="AK16" s="80"/>
      <c r="AL16" s="80"/>
      <c r="AM16" s="80"/>
      <c r="AN16" s="81"/>
      <c r="AP16" s="603"/>
      <c r="AQ16" s="604"/>
      <c r="AR16" s="605"/>
      <c r="AT16" s="76"/>
      <c r="AU16" s="80"/>
      <c r="AV16" s="80"/>
      <c r="AW16" s="80"/>
      <c r="AX16" s="80"/>
      <c r="AY16" s="80"/>
      <c r="AZ16" s="80"/>
      <c r="BA16" s="80"/>
      <c r="BB16" s="81"/>
      <c r="BD16" s="76"/>
      <c r="BE16" s="80"/>
      <c r="BF16" s="80"/>
      <c r="BG16" s="80"/>
      <c r="BH16" s="80"/>
      <c r="BI16" s="80"/>
      <c r="BJ16" s="81"/>
      <c r="BL16" s="76"/>
      <c r="BM16" s="80"/>
      <c r="BN16" s="80"/>
      <c r="BO16" s="80"/>
      <c r="BP16" s="80"/>
      <c r="BQ16" s="80"/>
      <c r="BR16" s="81"/>
      <c r="BS16" s="32"/>
      <c r="BT16" s="82"/>
      <c r="BU16" s="83"/>
      <c r="BV16" s="83"/>
      <c r="BW16" s="83"/>
      <c r="BX16" s="90"/>
      <c r="BY16" s="83"/>
      <c r="BZ16" s="90"/>
      <c r="CA16" s="83"/>
      <c r="CB16" s="90"/>
      <c r="CC16" s="83"/>
      <c r="CD16" s="84"/>
      <c r="CE16" s="32"/>
      <c r="CF16" s="248"/>
      <c r="CM16" s="290"/>
      <c r="CO16" s="652"/>
      <c r="CP16" s="653"/>
      <c r="CQ16" s="95"/>
      <c r="CR16" s="74"/>
      <c r="CS16" s="34"/>
      <c r="CT16" s="34"/>
      <c r="CU16" s="34"/>
      <c r="CV16" s="34"/>
      <c r="CW16" s="75"/>
      <c r="CX16" s="75"/>
      <c r="CZ16" s="90"/>
      <c r="DA16" s="74"/>
      <c r="DB16" s="34"/>
      <c r="DC16" s="34"/>
      <c r="DD16" s="34"/>
      <c r="DE16" s="34"/>
      <c r="DF16" s="34"/>
      <c r="DG16" s="75"/>
      <c r="DI16" s="74"/>
      <c r="DJ16" s="34"/>
      <c r="DK16" s="34"/>
      <c r="DL16" s="34"/>
      <c r="DM16" s="34"/>
      <c r="DN16" s="34"/>
      <c r="DR16" s="90"/>
    </row>
    <row r="17" spans="1:122" ht="5.15" customHeight="1" thickBot="1" x14ac:dyDescent="0.4">
      <c r="A17" s="115"/>
      <c r="B17" s="32"/>
      <c r="C17" s="32"/>
      <c r="D17" s="32"/>
      <c r="E17" s="32"/>
      <c r="F17" s="36"/>
      <c r="H17" s="29"/>
      <c r="I17" s="32"/>
      <c r="J17" s="32"/>
      <c r="K17" s="32"/>
      <c r="L17" s="32"/>
      <c r="M17" s="32"/>
      <c r="N17" s="32"/>
      <c r="O17" s="32"/>
      <c r="P17" s="36"/>
      <c r="R17" s="29"/>
      <c r="S17" s="32"/>
      <c r="T17" s="32"/>
      <c r="U17" s="32"/>
      <c r="V17" s="32"/>
      <c r="W17" s="32"/>
      <c r="X17" s="36"/>
      <c r="Z17" s="29"/>
      <c r="AA17" s="32"/>
      <c r="AB17" s="32"/>
      <c r="AC17" s="32"/>
      <c r="AD17" s="32"/>
      <c r="AE17" s="32"/>
      <c r="AF17" s="36"/>
      <c r="AH17" s="29"/>
      <c r="AI17" s="32"/>
      <c r="AJ17" s="32"/>
      <c r="AK17" s="32"/>
      <c r="AL17" s="32"/>
      <c r="AM17" s="32"/>
      <c r="AN17" s="36"/>
      <c r="AP17" s="29"/>
      <c r="AQ17" s="32"/>
      <c r="AR17" s="36"/>
      <c r="AT17" s="29"/>
      <c r="AU17" s="32"/>
      <c r="AV17" s="32"/>
      <c r="AW17" s="32"/>
      <c r="AX17" s="32"/>
      <c r="AY17" s="32"/>
      <c r="AZ17" s="32"/>
      <c r="BA17" s="32"/>
      <c r="BB17" s="36"/>
      <c r="BD17" s="29"/>
      <c r="BE17" s="32"/>
      <c r="BF17" s="32"/>
      <c r="BG17" s="32"/>
      <c r="BH17" s="32"/>
      <c r="BI17" s="32"/>
      <c r="BJ17" s="36"/>
      <c r="BL17" s="29"/>
      <c r="BM17" s="32"/>
      <c r="BN17" s="32"/>
      <c r="BO17" s="32"/>
      <c r="BP17" s="32"/>
      <c r="BQ17" s="32"/>
      <c r="BR17" s="36"/>
      <c r="BS17" s="32"/>
      <c r="BT17" s="37"/>
      <c r="BU17" s="116"/>
      <c r="BV17" s="116"/>
      <c r="BW17" s="116"/>
      <c r="BX17" s="90"/>
      <c r="BY17" s="116"/>
      <c r="BZ17" s="90"/>
      <c r="CA17" s="116"/>
      <c r="CB17" s="90"/>
      <c r="CC17" s="116"/>
      <c r="CD17" s="106"/>
      <c r="CE17" s="32"/>
      <c r="CF17" s="26"/>
      <c r="CM17" s="290"/>
      <c r="CO17" s="29"/>
      <c r="CP17" s="36"/>
      <c r="CQ17" s="32"/>
      <c r="CR17" s="37"/>
      <c r="CS17" s="116"/>
      <c r="CT17" s="34"/>
      <c r="CU17" s="116"/>
      <c r="CV17" s="34"/>
      <c r="CW17" s="116"/>
      <c r="CX17" s="117"/>
      <c r="CZ17" s="90"/>
      <c r="DA17" s="37"/>
      <c r="DB17" s="116"/>
      <c r="DC17" s="116"/>
      <c r="DD17" s="116"/>
      <c r="DE17" s="116"/>
      <c r="DF17" s="116"/>
      <c r="DG17" s="106"/>
      <c r="DI17" s="37"/>
      <c r="DJ17" s="116"/>
      <c r="DK17" s="116"/>
      <c r="DL17" s="116"/>
      <c r="DM17" s="116"/>
      <c r="DN17" s="116"/>
      <c r="DR17" s="43"/>
    </row>
    <row r="18" spans="1:122" s="92" customFormat="1" ht="15" customHeight="1" thickBot="1" x14ac:dyDescent="0.4">
      <c r="A18" s="118"/>
      <c r="B18" s="46"/>
      <c r="C18" s="243" t="str">
        <f>IF(E18="","","1")</f>
        <v/>
      </c>
      <c r="D18" s="46"/>
      <c r="E18" s="4"/>
      <c r="F18" s="119"/>
      <c r="H18" s="120"/>
      <c r="I18" s="15"/>
      <c r="J18" s="121"/>
      <c r="K18" s="15"/>
      <c r="L18" s="121"/>
      <c r="M18" s="15"/>
      <c r="N18" s="121"/>
      <c r="O18" s="209">
        <f>SUM($I18,$K18,$M18)</f>
        <v>0</v>
      </c>
      <c r="P18" s="122"/>
      <c r="Q18" s="40"/>
      <c r="R18" s="123"/>
      <c r="S18" s="15"/>
      <c r="T18" s="121"/>
      <c r="U18" s="15"/>
      <c r="V18" s="121"/>
      <c r="W18" s="15"/>
      <c r="X18" s="122"/>
      <c r="Y18" s="40"/>
      <c r="Z18" s="123"/>
      <c r="AA18" s="15"/>
      <c r="AB18" s="121"/>
      <c r="AC18" s="15"/>
      <c r="AD18" s="121"/>
      <c r="AE18" s="15"/>
      <c r="AF18" s="122"/>
      <c r="AG18" s="40"/>
      <c r="AH18" s="123"/>
      <c r="AI18" s="209">
        <f>$I18-$S18+$AA18</f>
        <v>0</v>
      </c>
      <c r="AJ18" s="121"/>
      <c r="AK18" s="209">
        <f>$K18-$U18+$AC18</f>
        <v>0</v>
      </c>
      <c r="AL18" s="121"/>
      <c r="AM18" s="209">
        <f t="shared" ref="AM18:AM32" si="0">M18-W18+AE18</f>
        <v>0</v>
      </c>
      <c r="AN18" s="122"/>
      <c r="AO18" s="40"/>
      <c r="AP18" s="123"/>
      <c r="AQ18" s="15"/>
      <c r="AR18" s="122"/>
      <c r="AS18" s="40"/>
      <c r="AT18" s="123"/>
      <c r="AU18" s="209">
        <f>(IF($O18=0,(0),(ROUNDUP(($AI18/(SUM($AI18,$AK18,$AM18)))*$BA18,0))))</f>
        <v>0</v>
      </c>
      <c r="AV18" s="121"/>
      <c r="AW18" s="209">
        <f>(IF($O18=0,(0),(ROUNDUP(($AK18/(SUM($AI18,$AK18,$AM18)))*$BA18,0))))</f>
        <v>0</v>
      </c>
      <c r="AX18" s="121"/>
      <c r="AY18" s="209">
        <f>ROUNDDOWN($BA18-$AU18-$AW18,0)</f>
        <v>0</v>
      </c>
      <c r="AZ18" s="121"/>
      <c r="BA18" s="209">
        <f>(SUM(AI18,AK18,AM18)-AQ18)</f>
        <v>0</v>
      </c>
      <c r="BB18" s="119"/>
      <c r="BD18" s="120"/>
      <c r="BE18" s="13">
        <v>0</v>
      </c>
      <c r="BF18" s="124"/>
      <c r="BG18" s="13">
        <v>0</v>
      </c>
      <c r="BH18" s="124"/>
      <c r="BI18" s="13">
        <v>0</v>
      </c>
      <c r="BJ18" s="125"/>
      <c r="BK18" s="126"/>
      <c r="BL18" s="127"/>
      <c r="BM18" s="210">
        <f>$BE18*$I18</f>
        <v>0</v>
      </c>
      <c r="BN18" s="124"/>
      <c r="BO18" s="210">
        <f>$BG18*$K18</f>
        <v>0</v>
      </c>
      <c r="BP18" s="124"/>
      <c r="BQ18" s="210">
        <f>$BI18*$M18</f>
        <v>0</v>
      </c>
      <c r="BR18" s="119"/>
      <c r="BS18" s="46"/>
      <c r="BT18" s="130"/>
      <c r="BU18" s="251" t="s">
        <v>136</v>
      </c>
      <c r="BV18" s="129"/>
      <c r="BW18" s="211">
        <f>AU218</f>
        <v>0</v>
      </c>
      <c r="BX18" s="90"/>
      <c r="BY18" s="211">
        <f>AW218</f>
        <v>0</v>
      </c>
      <c r="BZ18" s="90"/>
      <c r="CA18" s="211">
        <f>AY218</f>
        <v>0</v>
      </c>
      <c r="CB18" s="90"/>
      <c r="CC18" s="211">
        <f>BA218</f>
        <v>0</v>
      </c>
      <c r="CD18" s="148"/>
      <c r="CE18" s="46"/>
      <c r="CF18" s="120"/>
      <c r="CG18" s="18"/>
      <c r="CH18" s="18"/>
      <c r="CI18" s="18"/>
      <c r="CJ18" s="18"/>
      <c r="CK18" s="18"/>
      <c r="CL18" s="18"/>
      <c r="CM18" s="290"/>
      <c r="CO18" s="120"/>
      <c r="CP18" s="119"/>
      <c r="CQ18" s="46"/>
      <c r="CR18" s="130"/>
      <c r="CS18" s="209">
        <f>IF(CT218=$BW$32,$CT$18,IF($CT$218&lt;&gt;$BW$32,IF(AND($BW$32&lt;0,$CT$218&lt;0),$BW$32-$CT$218+$CT$18,IF(CT18="", BW32,$BW$32-$CT$218+$CT$18))))</f>
        <v>0</v>
      </c>
      <c r="CT18" s="213">
        <f>IF($AU18=0,0,ROUND(($BW$32*($AU18/$AU$218)),0))</f>
        <v>0</v>
      </c>
      <c r="CU18" s="209">
        <f>IF(CV218=BY32,$CV$18,IF($CV$218&lt;&gt;$BY$32,IF(AND($BY$32&lt;0,$CV$218&lt;0),$BY$32-$CV$218+$CV$18,IF(CV18="", BY32,$BY$32-$CV$218+$CV$18))))</f>
        <v>0</v>
      </c>
      <c r="CV18" s="213">
        <f>IF($AW18=0,0,ROUND(($BY$32*($AW18/$AW$218)),0))</f>
        <v>0</v>
      </c>
      <c r="CW18" s="214">
        <f>IF($CX$218=$CA$32,$CX$18,IF($CX$218&lt;&gt;$CA$32,IF(AND($CA$32&lt;0,$CX$218&lt;0),$CA$32-$CX$218+$CX$18,IF(CX18="", CA32,$CA$32-$CX$218+$CX$18))))</f>
        <v>0</v>
      </c>
      <c r="CX18" s="215">
        <f>IF($AY18=0,0,ROUND(($CA$32*($AY18/$AY$218)),0))</f>
        <v>0</v>
      </c>
      <c r="CY18" s="141"/>
      <c r="CZ18" s="252"/>
      <c r="DA18" s="133"/>
      <c r="DB18" s="209">
        <f>(CS18+AU18)</f>
        <v>0</v>
      </c>
      <c r="DC18" s="131"/>
      <c r="DD18" s="209">
        <f>(CU18+AW18)</f>
        <v>0</v>
      </c>
      <c r="DE18" s="131"/>
      <c r="DF18" s="209">
        <f>(CW18+AY18)</f>
        <v>0</v>
      </c>
      <c r="DG18" s="134"/>
      <c r="DH18" s="40"/>
      <c r="DI18" s="130"/>
      <c r="DJ18" s="217">
        <f>(DB18*BE18)</f>
        <v>0</v>
      </c>
      <c r="DK18" s="135"/>
      <c r="DL18" s="217">
        <f t="shared" ref="DL18" si="1">(DD18*BG18)</f>
        <v>0</v>
      </c>
      <c r="DM18" s="135"/>
      <c r="DN18" s="217">
        <f>(DF18*BI18)</f>
        <v>0</v>
      </c>
      <c r="DO18" s="267" t="str">
        <f>IF(O18&gt;0,(DI18+DK18+DM18),"")</f>
        <v/>
      </c>
      <c r="DP18" s="267" t="str">
        <f t="shared" ref="DP18:DP23" si="2">IF(O18&gt;0,(DO18-(BM18+BO18+BQ18)),"")</f>
        <v/>
      </c>
      <c r="DQ18" s="126"/>
      <c r="DR18" s="300">
        <f>SUM(DJ18:DN18)+-SUM(BM18:BQ18)</f>
        <v>0</v>
      </c>
    </row>
    <row r="19" spans="1:122" ht="5.15" customHeight="1" x14ac:dyDescent="0.35">
      <c r="A19" s="115"/>
      <c r="B19" s="32"/>
      <c r="C19" s="46"/>
      <c r="D19" s="32"/>
      <c r="E19" s="32"/>
      <c r="F19" s="36"/>
      <c r="H19" s="29"/>
      <c r="I19" s="139"/>
      <c r="J19" s="139"/>
      <c r="K19" s="139"/>
      <c r="L19" s="139"/>
      <c r="M19" s="139"/>
      <c r="N19" s="139"/>
      <c r="O19" s="121"/>
      <c r="P19" s="140"/>
      <c r="Q19" s="141"/>
      <c r="R19" s="142"/>
      <c r="S19" s="139"/>
      <c r="T19" s="139"/>
      <c r="U19" s="139"/>
      <c r="V19" s="139"/>
      <c r="W19" s="139"/>
      <c r="X19" s="140"/>
      <c r="Y19" s="141"/>
      <c r="Z19" s="142"/>
      <c r="AA19" s="139"/>
      <c r="AB19" s="139"/>
      <c r="AC19" s="139"/>
      <c r="AD19" s="139"/>
      <c r="AE19" s="139"/>
      <c r="AF19" s="140"/>
      <c r="AG19" s="141"/>
      <c r="AH19" s="142"/>
      <c r="AI19" s="121"/>
      <c r="AJ19" s="139"/>
      <c r="AK19" s="121"/>
      <c r="AL19" s="139"/>
      <c r="AM19" s="121"/>
      <c r="AN19" s="140"/>
      <c r="AO19" s="141"/>
      <c r="AP19" s="142"/>
      <c r="AQ19" s="139"/>
      <c r="AR19" s="140"/>
      <c r="AS19" s="141"/>
      <c r="AT19" s="142"/>
      <c r="AU19" s="121"/>
      <c r="AV19" s="139"/>
      <c r="AW19" s="121"/>
      <c r="AX19" s="139"/>
      <c r="AY19" s="121"/>
      <c r="AZ19" s="139"/>
      <c r="BA19" s="121"/>
      <c r="BB19" s="36"/>
      <c r="BD19" s="29"/>
      <c r="BE19" s="143"/>
      <c r="BF19" s="143"/>
      <c r="BG19" s="143"/>
      <c r="BH19" s="143"/>
      <c r="BI19" s="143"/>
      <c r="BJ19" s="144"/>
      <c r="BK19" s="145"/>
      <c r="BL19" s="146"/>
      <c r="BM19" s="124"/>
      <c r="BN19" s="143"/>
      <c r="BO19" s="124"/>
      <c r="BP19" s="143"/>
      <c r="BQ19" s="124"/>
      <c r="BR19" s="36"/>
      <c r="BS19" s="32"/>
      <c r="BT19" s="74"/>
      <c r="BU19" s="34"/>
      <c r="BV19" s="34"/>
      <c r="BW19" s="147"/>
      <c r="BX19" s="90"/>
      <c r="BY19" s="147"/>
      <c r="BZ19" s="90"/>
      <c r="CA19" s="147"/>
      <c r="CB19" s="90"/>
      <c r="CC19" s="147"/>
      <c r="CD19" s="148"/>
      <c r="CE19" s="32"/>
      <c r="CF19" s="29"/>
      <c r="CM19" s="290"/>
      <c r="CO19" s="29"/>
      <c r="CP19" s="36"/>
      <c r="CQ19" s="32"/>
      <c r="CR19" s="74"/>
      <c r="CS19" s="149"/>
      <c r="CT19" s="149"/>
      <c r="CU19" s="149"/>
      <c r="CV19" s="149"/>
      <c r="CW19" s="150"/>
      <c r="CX19" s="134"/>
      <c r="CY19" s="141"/>
      <c r="CZ19" s="252"/>
      <c r="DA19" s="151"/>
      <c r="DB19" s="149"/>
      <c r="DC19" s="149"/>
      <c r="DD19" s="149"/>
      <c r="DE19" s="149"/>
      <c r="DF19" s="149"/>
      <c r="DG19" s="134"/>
      <c r="DI19" s="74"/>
      <c r="DJ19" s="152"/>
      <c r="DK19" s="152"/>
      <c r="DL19" s="152"/>
      <c r="DM19" s="152"/>
      <c r="DN19" s="152"/>
      <c r="DO19" s="267" t="str">
        <f>IF(O19&gt;0,(DI19+DK19+DM19),"")</f>
        <v/>
      </c>
      <c r="DP19" s="267" t="str">
        <f t="shared" si="2"/>
        <v/>
      </c>
      <c r="DQ19" s="145"/>
      <c r="DR19" s="291"/>
    </row>
    <row r="20" spans="1:122" s="92" customFormat="1" ht="15" customHeight="1" x14ac:dyDescent="0.35">
      <c r="A20" s="118"/>
      <c r="B20" s="46"/>
      <c r="C20" s="243" t="str">
        <f>IF(E20="","",C18+1)</f>
        <v/>
      </c>
      <c r="D20" s="46"/>
      <c r="E20" s="4"/>
      <c r="F20" s="119"/>
      <c r="H20" s="120"/>
      <c r="I20" s="15"/>
      <c r="J20" s="121"/>
      <c r="K20" s="15"/>
      <c r="L20" s="121"/>
      <c r="M20" s="15"/>
      <c r="N20" s="121"/>
      <c r="O20" s="209">
        <f t="shared" ref="O20:O216" si="3">SUM($I20,$K20,$M20)</f>
        <v>0</v>
      </c>
      <c r="P20" s="122"/>
      <c r="Q20" s="40"/>
      <c r="R20" s="123"/>
      <c r="S20" s="15"/>
      <c r="T20" s="121"/>
      <c r="U20" s="15"/>
      <c r="V20" s="121"/>
      <c r="W20" s="15"/>
      <c r="X20" s="122"/>
      <c r="Y20" s="40"/>
      <c r="Z20" s="123"/>
      <c r="AA20" s="15"/>
      <c r="AB20" s="121"/>
      <c r="AC20" s="15"/>
      <c r="AD20" s="121"/>
      <c r="AE20" s="15"/>
      <c r="AF20" s="122"/>
      <c r="AG20" s="40"/>
      <c r="AH20" s="123"/>
      <c r="AI20" s="209">
        <f t="shared" ref="AI20:AI216" si="4">$I20-$S20+$AA20</f>
        <v>0</v>
      </c>
      <c r="AJ20" s="121"/>
      <c r="AK20" s="209">
        <f t="shared" ref="AK20:AK216" si="5">$K20-$U20+$AC20</f>
        <v>0</v>
      </c>
      <c r="AL20" s="121"/>
      <c r="AM20" s="209">
        <f t="shared" si="0"/>
        <v>0</v>
      </c>
      <c r="AN20" s="122"/>
      <c r="AO20" s="40"/>
      <c r="AP20" s="123"/>
      <c r="AQ20" s="15"/>
      <c r="AR20" s="122"/>
      <c r="AS20" s="40"/>
      <c r="AT20" s="123"/>
      <c r="AU20" s="209">
        <f t="shared" ref="AU20:AU82" si="6">(IF($O20=0,(0),(ROUNDUP(($AI20/(SUM($AI20,$AK20,$AM20)))*$BA20,0))))</f>
        <v>0</v>
      </c>
      <c r="AV20" s="121"/>
      <c r="AW20" s="209">
        <f t="shared" ref="AW20:AW82" si="7">(IF($O20=0,(0),(ROUNDUP(($AK20/(SUM($AI20,$AK20,$AM20)))*$BA20,0))))</f>
        <v>0</v>
      </c>
      <c r="AX20" s="121"/>
      <c r="AY20" s="209">
        <f t="shared" ref="AY20:AY216" si="8">ROUNDDOWN($BA20-$AU20-$AW20,0)</f>
        <v>0</v>
      </c>
      <c r="AZ20" s="121"/>
      <c r="BA20" s="209">
        <f>(SUM(AI20,AK20,AM20)-AQ20)</f>
        <v>0</v>
      </c>
      <c r="BB20" s="119"/>
      <c r="BD20" s="120"/>
      <c r="BE20" s="13">
        <v>0</v>
      </c>
      <c r="BF20" s="124"/>
      <c r="BG20" s="13">
        <v>0</v>
      </c>
      <c r="BH20" s="124"/>
      <c r="BI20" s="13">
        <v>0</v>
      </c>
      <c r="BJ20" s="125"/>
      <c r="BK20" s="126"/>
      <c r="BL20" s="127"/>
      <c r="BM20" s="210">
        <f>$BE20*$I20</f>
        <v>0</v>
      </c>
      <c r="BN20" s="124"/>
      <c r="BO20" s="210">
        <f>$BG20*$K20</f>
        <v>0</v>
      </c>
      <c r="BP20" s="124"/>
      <c r="BQ20" s="210">
        <f>$BI20*$M20</f>
        <v>0</v>
      </c>
      <c r="BR20" s="119"/>
      <c r="BS20" s="46"/>
      <c r="BT20" s="130"/>
      <c r="BU20" s="251" t="s">
        <v>127</v>
      </c>
      <c r="BV20" s="156"/>
      <c r="BW20" s="221">
        <f>BW18*AM6*-1</f>
        <v>0</v>
      </c>
      <c r="BX20" s="90"/>
      <c r="BY20" s="221">
        <f>BW20*-1</f>
        <v>0</v>
      </c>
      <c r="BZ20" s="90"/>
      <c r="CA20" s="254"/>
      <c r="CB20" s="90"/>
      <c r="CC20" s="292"/>
      <c r="CD20" s="162"/>
      <c r="CE20" s="46"/>
      <c r="CF20" s="120"/>
      <c r="CG20" s="18"/>
      <c r="CH20" s="18"/>
      <c r="CI20" s="18"/>
      <c r="CJ20" s="18"/>
      <c r="CK20" s="18"/>
      <c r="CL20" s="18"/>
      <c r="CM20" s="290"/>
      <c r="CO20" s="120"/>
      <c r="CP20" s="119"/>
      <c r="CQ20" s="46"/>
      <c r="CR20" s="130"/>
      <c r="CS20" s="209">
        <f t="shared" ref="CS20:CT38" si="9">IF($AU20=0,0,ROUND(($BW$32*($AU20/$AU$218)),0))</f>
        <v>0</v>
      </c>
      <c r="CT20" s="213">
        <f t="shared" si="9"/>
        <v>0</v>
      </c>
      <c r="CU20" s="209">
        <f t="shared" ref="CU20:CV38" si="10">IF($AW20=0,0,ROUND(($BY$32*($AW20/$AW$218)),0))</f>
        <v>0</v>
      </c>
      <c r="CV20" s="213">
        <f t="shared" si="10"/>
        <v>0</v>
      </c>
      <c r="CW20" s="214">
        <f t="shared" ref="CW20:CX38" si="11">IF($AY20=0,0,ROUND(($CA$32*($AY20/$AY$218)),0))</f>
        <v>0</v>
      </c>
      <c r="CX20" s="215">
        <f t="shared" si="11"/>
        <v>0</v>
      </c>
      <c r="CY20" s="141"/>
      <c r="CZ20" s="252"/>
      <c r="DA20" s="133"/>
      <c r="DB20" s="209">
        <f t="shared" ref="DB20:DB82" si="12">(CS20+AU20)</f>
        <v>0</v>
      </c>
      <c r="DC20" s="131"/>
      <c r="DD20" s="209">
        <f t="shared" ref="DD20:DD82" si="13">(CU20+AW20)</f>
        <v>0</v>
      </c>
      <c r="DE20" s="131"/>
      <c r="DF20" s="209">
        <f t="shared" ref="DF20:DF82" si="14">(CW20+AY20)</f>
        <v>0</v>
      </c>
      <c r="DG20" s="134"/>
      <c r="DH20" s="40"/>
      <c r="DI20" s="130"/>
      <c r="DJ20" s="217">
        <f t="shared" ref="DJ20:DJ82" si="15">(DB20*BE20)</f>
        <v>0</v>
      </c>
      <c r="DK20" s="135"/>
      <c r="DL20" s="217">
        <f>(DD20*BG20)</f>
        <v>0</v>
      </c>
      <c r="DM20" s="135"/>
      <c r="DN20" s="217">
        <f t="shared" ref="DN20:DN82" si="16">(DF20*BI20)</f>
        <v>0</v>
      </c>
      <c r="DO20" s="267" t="str">
        <f>IF(O20&gt;0,(DI20+DK20+DM20),"")</f>
        <v/>
      </c>
      <c r="DP20" s="267" t="str">
        <f t="shared" si="2"/>
        <v/>
      </c>
      <c r="DQ20" s="126"/>
      <c r="DR20" s="301">
        <f t="shared" ref="DR20:DR82" si="17">SUM(DJ20:DN20)+-SUM(BM20:BQ20)</f>
        <v>0</v>
      </c>
    </row>
    <row r="21" spans="1:122" ht="5.15" customHeight="1" x14ac:dyDescent="0.35">
      <c r="A21" s="115"/>
      <c r="B21" s="32"/>
      <c r="C21" s="46"/>
      <c r="D21" s="32"/>
      <c r="E21" s="32"/>
      <c r="F21" s="36"/>
      <c r="H21" s="29"/>
      <c r="I21" s="139"/>
      <c r="J21" s="139"/>
      <c r="K21" s="139"/>
      <c r="L21" s="139"/>
      <c r="M21" s="139"/>
      <c r="N21" s="139"/>
      <c r="O21" s="121"/>
      <c r="P21" s="140"/>
      <c r="Q21" s="141"/>
      <c r="R21" s="142"/>
      <c r="S21" s="139"/>
      <c r="T21" s="139"/>
      <c r="U21" s="139"/>
      <c r="V21" s="139"/>
      <c r="W21" s="139"/>
      <c r="X21" s="140"/>
      <c r="Y21" s="141"/>
      <c r="Z21" s="142"/>
      <c r="AA21" s="139"/>
      <c r="AB21" s="139"/>
      <c r="AC21" s="139"/>
      <c r="AD21" s="139"/>
      <c r="AE21" s="139"/>
      <c r="AF21" s="140"/>
      <c r="AG21" s="141"/>
      <c r="AH21" s="142"/>
      <c r="AI21" s="121"/>
      <c r="AJ21" s="139"/>
      <c r="AK21" s="121"/>
      <c r="AL21" s="139"/>
      <c r="AM21" s="121"/>
      <c r="AN21" s="140"/>
      <c r="AO21" s="141"/>
      <c r="AP21" s="142"/>
      <c r="AQ21" s="139"/>
      <c r="AR21" s="140"/>
      <c r="AS21" s="141"/>
      <c r="AT21" s="142"/>
      <c r="AU21" s="121"/>
      <c r="AV21" s="139"/>
      <c r="AW21" s="121"/>
      <c r="AX21" s="139"/>
      <c r="AY21" s="121"/>
      <c r="AZ21" s="139"/>
      <c r="BA21" s="121"/>
      <c r="BB21" s="36"/>
      <c r="BD21" s="29"/>
      <c r="BE21" s="143"/>
      <c r="BF21" s="143"/>
      <c r="BG21" s="143"/>
      <c r="BH21" s="143"/>
      <c r="BI21" s="143"/>
      <c r="BJ21" s="144"/>
      <c r="BK21" s="145"/>
      <c r="BL21" s="146"/>
      <c r="BM21" s="124"/>
      <c r="BN21" s="143"/>
      <c r="BO21" s="124"/>
      <c r="BP21" s="143"/>
      <c r="BQ21" s="124"/>
      <c r="BR21" s="36"/>
      <c r="BS21" s="32"/>
      <c r="BT21" s="74"/>
      <c r="BU21" s="34"/>
      <c r="BV21" s="34"/>
      <c r="BW21" s="161"/>
      <c r="BX21" s="90"/>
      <c r="BY21" s="161"/>
      <c r="BZ21" s="90"/>
      <c r="CA21" s="161"/>
      <c r="CB21" s="90"/>
      <c r="CC21" s="161"/>
      <c r="CD21" s="162"/>
      <c r="CE21" s="32"/>
      <c r="CF21" s="29"/>
      <c r="CM21" s="290"/>
      <c r="CO21" s="29"/>
      <c r="CP21" s="36"/>
      <c r="CQ21" s="32"/>
      <c r="CR21" s="74"/>
      <c r="CS21" s="149"/>
      <c r="CT21" s="149"/>
      <c r="CU21" s="149"/>
      <c r="CV21" s="149"/>
      <c r="CW21" s="149"/>
      <c r="CX21" s="134"/>
      <c r="CY21" s="141"/>
      <c r="CZ21" s="252"/>
      <c r="DA21" s="151"/>
      <c r="DB21" s="149"/>
      <c r="DC21" s="149"/>
      <c r="DD21" s="149"/>
      <c r="DE21" s="149"/>
      <c r="DF21" s="149"/>
      <c r="DG21" s="134"/>
      <c r="DI21" s="74"/>
      <c r="DJ21" s="152"/>
      <c r="DK21" s="152"/>
      <c r="DL21" s="152"/>
      <c r="DM21" s="152"/>
      <c r="DN21" s="152"/>
      <c r="DO21" s="267" t="str">
        <f>IF(O21&gt;0,(DI21+DK21+DM21),"")</f>
        <v/>
      </c>
      <c r="DP21" s="267" t="str">
        <f t="shared" si="2"/>
        <v/>
      </c>
      <c r="DQ21" s="145"/>
      <c r="DR21" s="293"/>
    </row>
    <row r="22" spans="1:122" s="92" customFormat="1" ht="14.65" customHeight="1" x14ac:dyDescent="0.35">
      <c r="A22" s="118"/>
      <c r="B22" s="46"/>
      <c r="C22" s="243" t="str">
        <f t="shared" ref="C22:C46" si="18">IF(E22="","",C20+1)</f>
        <v/>
      </c>
      <c r="D22" s="46"/>
      <c r="E22" s="4"/>
      <c r="F22" s="119"/>
      <c r="H22" s="120"/>
      <c r="I22" s="15"/>
      <c r="J22" s="121"/>
      <c r="K22" s="15"/>
      <c r="L22" s="121"/>
      <c r="M22" s="15"/>
      <c r="N22" s="121"/>
      <c r="O22" s="209">
        <f t="shared" si="3"/>
        <v>0</v>
      </c>
      <c r="P22" s="122"/>
      <c r="Q22" s="40"/>
      <c r="R22" s="123"/>
      <c r="S22" s="15"/>
      <c r="T22" s="121"/>
      <c r="U22" s="15"/>
      <c r="V22" s="121"/>
      <c r="W22" s="15"/>
      <c r="X22" s="122"/>
      <c r="Y22" s="40"/>
      <c r="Z22" s="123"/>
      <c r="AA22" s="15"/>
      <c r="AB22" s="121"/>
      <c r="AC22" s="15"/>
      <c r="AD22" s="121"/>
      <c r="AE22" s="15"/>
      <c r="AF22" s="122"/>
      <c r="AG22" s="40"/>
      <c r="AH22" s="123"/>
      <c r="AI22" s="209">
        <f t="shared" si="4"/>
        <v>0</v>
      </c>
      <c r="AJ22" s="121"/>
      <c r="AK22" s="209">
        <f t="shared" si="5"/>
        <v>0</v>
      </c>
      <c r="AL22" s="121"/>
      <c r="AM22" s="209">
        <f t="shared" si="0"/>
        <v>0</v>
      </c>
      <c r="AN22" s="122"/>
      <c r="AO22" s="40"/>
      <c r="AP22" s="123"/>
      <c r="AQ22" s="15"/>
      <c r="AR22" s="122"/>
      <c r="AS22" s="40"/>
      <c r="AT22" s="123"/>
      <c r="AU22" s="209">
        <f t="shared" si="6"/>
        <v>0</v>
      </c>
      <c r="AV22" s="121"/>
      <c r="AW22" s="209">
        <f t="shared" si="7"/>
        <v>0</v>
      </c>
      <c r="AX22" s="121"/>
      <c r="AY22" s="209">
        <f t="shared" si="8"/>
        <v>0</v>
      </c>
      <c r="AZ22" s="121"/>
      <c r="BA22" s="209">
        <f>(SUM(AI22,AK22,AM22)-AQ22)</f>
        <v>0</v>
      </c>
      <c r="BB22" s="119"/>
      <c r="BD22" s="120"/>
      <c r="BE22" s="13">
        <v>0</v>
      </c>
      <c r="BF22" s="124"/>
      <c r="BG22" s="13">
        <v>0</v>
      </c>
      <c r="BH22" s="124"/>
      <c r="BI22" s="13">
        <v>0</v>
      </c>
      <c r="BJ22" s="125"/>
      <c r="BK22" s="126"/>
      <c r="BL22" s="127"/>
      <c r="BM22" s="210">
        <f>$BE22*$I22</f>
        <v>0</v>
      </c>
      <c r="BN22" s="124"/>
      <c r="BO22" s="210">
        <f>$BG22*$K22</f>
        <v>0</v>
      </c>
      <c r="BP22" s="124"/>
      <c r="BQ22" s="210">
        <f>$BI22*$M22</f>
        <v>0</v>
      </c>
      <c r="BR22" s="119"/>
      <c r="BS22" s="46"/>
      <c r="BT22" s="130"/>
      <c r="BU22" s="251" t="s">
        <v>137</v>
      </c>
      <c r="BV22" s="156"/>
      <c r="BW22" s="221">
        <f>BW18*AM7*-1</f>
        <v>0</v>
      </c>
      <c r="BX22" s="90"/>
      <c r="BY22" s="254"/>
      <c r="BZ22" s="90"/>
      <c r="CA22" s="221">
        <f>BW22*-1</f>
        <v>0</v>
      </c>
      <c r="CB22" s="90"/>
      <c r="CC22" s="254"/>
      <c r="CD22" s="162"/>
      <c r="CE22" s="46"/>
      <c r="CF22" s="120"/>
      <c r="CG22" s="18"/>
      <c r="CH22" s="18"/>
      <c r="CI22" s="18"/>
      <c r="CJ22" s="18"/>
      <c r="CK22" s="18"/>
      <c r="CL22" s="18"/>
      <c r="CM22" s="290"/>
      <c r="CO22" s="120"/>
      <c r="CP22" s="119"/>
      <c r="CQ22" s="46"/>
      <c r="CR22" s="130"/>
      <c r="CS22" s="209">
        <f t="shared" si="9"/>
        <v>0</v>
      </c>
      <c r="CT22" s="213">
        <f t="shared" si="9"/>
        <v>0</v>
      </c>
      <c r="CU22" s="209">
        <f t="shared" si="10"/>
        <v>0</v>
      </c>
      <c r="CV22" s="213">
        <f t="shared" si="10"/>
        <v>0</v>
      </c>
      <c r="CW22" s="214">
        <f t="shared" si="11"/>
        <v>0</v>
      </c>
      <c r="CX22" s="215">
        <f t="shared" si="11"/>
        <v>0</v>
      </c>
      <c r="CY22" s="141"/>
      <c r="CZ22" s="252"/>
      <c r="DA22" s="133"/>
      <c r="DB22" s="209">
        <f t="shared" si="12"/>
        <v>0</v>
      </c>
      <c r="DC22" s="131"/>
      <c r="DD22" s="209">
        <f t="shared" si="13"/>
        <v>0</v>
      </c>
      <c r="DE22" s="131"/>
      <c r="DF22" s="209">
        <f t="shared" si="14"/>
        <v>0</v>
      </c>
      <c r="DG22" s="134"/>
      <c r="DH22" s="40"/>
      <c r="DI22" s="130"/>
      <c r="DJ22" s="217">
        <f t="shared" si="15"/>
        <v>0</v>
      </c>
      <c r="DK22" s="135"/>
      <c r="DL22" s="217">
        <f>(DD22*BG22)</f>
        <v>0</v>
      </c>
      <c r="DM22" s="135"/>
      <c r="DN22" s="217">
        <f t="shared" si="16"/>
        <v>0</v>
      </c>
      <c r="DO22" s="267" t="str">
        <f>IF(O22&gt;0,(DI22+DK22+DM22),"")</f>
        <v/>
      </c>
      <c r="DP22" s="267" t="str">
        <f t="shared" si="2"/>
        <v/>
      </c>
      <c r="DQ22" s="126"/>
      <c r="DR22" s="301">
        <f t="shared" si="17"/>
        <v>0</v>
      </c>
    </row>
    <row r="23" spans="1:122" ht="5.15" customHeight="1" x14ac:dyDescent="0.35">
      <c r="A23" s="115"/>
      <c r="B23" s="32"/>
      <c r="C23" s="46"/>
      <c r="D23" s="32"/>
      <c r="E23" s="32"/>
      <c r="F23" s="36"/>
      <c r="H23" s="29"/>
      <c r="I23" s="139"/>
      <c r="J23" s="139"/>
      <c r="K23" s="139"/>
      <c r="L23" s="139"/>
      <c r="M23" s="139"/>
      <c r="N23" s="139"/>
      <c r="O23" s="121"/>
      <c r="P23" s="140"/>
      <c r="Q23" s="141"/>
      <c r="R23" s="142"/>
      <c r="S23" s="139"/>
      <c r="T23" s="139"/>
      <c r="U23" s="139"/>
      <c r="V23" s="139"/>
      <c r="W23" s="139"/>
      <c r="X23" s="140"/>
      <c r="Y23" s="141"/>
      <c r="Z23" s="142"/>
      <c r="AA23" s="139"/>
      <c r="AB23" s="139"/>
      <c r="AC23" s="139"/>
      <c r="AD23" s="139"/>
      <c r="AE23" s="139"/>
      <c r="AF23" s="140"/>
      <c r="AG23" s="141"/>
      <c r="AH23" s="142"/>
      <c r="AI23" s="121"/>
      <c r="AJ23" s="139"/>
      <c r="AK23" s="121"/>
      <c r="AL23" s="139"/>
      <c r="AM23" s="121"/>
      <c r="AN23" s="140"/>
      <c r="AO23" s="141"/>
      <c r="AP23" s="142"/>
      <c r="AQ23" s="139"/>
      <c r="AR23" s="140"/>
      <c r="AS23" s="141"/>
      <c r="AT23" s="142"/>
      <c r="AU23" s="121"/>
      <c r="AV23" s="139"/>
      <c r="AW23" s="121"/>
      <c r="AX23" s="139"/>
      <c r="AY23" s="121"/>
      <c r="AZ23" s="139"/>
      <c r="BA23" s="121"/>
      <c r="BB23" s="36"/>
      <c r="BD23" s="29"/>
      <c r="BE23" s="143"/>
      <c r="BF23" s="143"/>
      <c r="BG23" s="143"/>
      <c r="BH23" s="143"/>
      <c r="BI23" s="143"/>
      <c r="BJ23" s="144"/>
      <c r="BK23" s="145"/>
      <c r="BL23" s="146"/>
      <c r="BM23" s="124"/>
      <c r="BN23" s="143"/>
      <c r="BO23" s="124"/>
      <c r="BP23" s="143"/>
      <c r="BQ23" s="124"/>
      <c r="BR23" s="36"/>
      <c r="BS23" s="32"/>
      <c r="BT23" s="74"/>
      <c r="BU23" s="34"/>
      <c r="BV23" s="34"/>
      <c r="BW23" s="161"/>
      <c r="BX23" s="90"/>
      <c r="BY23" s="161"/>
      <c r="BZ23" s="90"/>
      <c r="CA23" s="161"/>
      <c r="CB23" s="90"/>
      <c r="CC23" s="161"/>
      <c r="CD23" s="162"/>
      <c r="CE23" s="32"/>
      <c r="CF23" s="29"/>
      <c r="CM23" s="290"/>
      <c r="CO23" s="29"/>
      <c r="CP23" s="36"/>
      <c r="CQ23" s="32"/>
      <c r="CR23" s="74"/>
      <c r="CS23" s="149"/>
      <c r="CT23" s="149"/>
      <c r="CU23" s="149"/>
      <c r="CV23" s="149"/>
      <c r="CW23" s="149"/>
      <c r="CX23" s="134"/>
      <c r="CY23" s="141"/>
      <c r="CZ23" s="252"/>
      <c r="DA23" s="151"/>
      <c r="DB23" s="149"/>
      <c r="DC23" s="149"/>
      <c r="DD23" s="149"/>
      <c r="DE23" s="149"/>
      <c r="DF23" s="149"/>
      <c r="DG23" s="134"/>
      <c r="DH23" s="40"/>
      <c r="DI23" s="74"/>
      <c r="DJ23" s="152"/>
      <c r="DK23" s="152"/>
      <c r="DL23" s="152"/>
      <c r="DM23" s="152"/>
      <c r="DN23" s="152"/>
      <c r="DO23" s="145"/>
      <c r="DP23" s="267" t="str">
        <f t="shared" si="2"/>
        <v/>
      </c>
      <c r="DQ23" s="145"/>
      <c r="DR23" s="293"/>
    </row>
    <row r="24" spans="1:122" s="92" customFormat="1" ht="15" customHeight="1" x14ac:dyDescent="0.35">
      <c r="A24" s="118"/>
      <c r="B24" s="46"/>
      <c r="C24" s="243" t="str">
        <f t="shared" si="18"/>
        <v/>
      </c>
      <c r="D24" s="46"/>
      <c r="E24" s="4"/>
      <c r="F24" s="119"/>
      <c r="H24" s="120"/>
      <c r="I24" s="15"/>
      <c r="J24" s="121"/>
      <c r="K24" s="15"/>
      <c r="L24" s="121"/>
      <c r="M24" s="15"/>
      <c r="N24" s="121"/>
      <c r="O24" s="209">
        <f t="shared" si="3"/>
        <v>0</v>
      </c>
      <c r="P24" s="122"/>
      <c r="Q24" s="40"/>
      <c r="R24" s="123"/>
      <c r="S24" s="15"/>
      <c r="T24" s="121"/>
      <c r="U24" s="15"/>
      <c r="V24" s="121"/>
      <c r="W24" s="15"/>
      <c r="X24" s="122"/>
      <c r="Y24" s="40"/>
      <c r="Z24" s="123"/>
      <c r="AA24" s="15"/>
      <c r="AB24" s="121"/>
      <c r="AC24" s="15"/>
      <c r="AD24" s="121"/>
      <c r="AE24" s="15"/>
      <c r="AF24" s="122"/>
      <c r="AG24" s="40"/>
      <c r="AH24" s="123"/>
      <c r="AI24" s="209">
        <f t="shared" si="4"/>
        <v>0</v>
      </c>
      <c r="AJ24" s="121"/>
      <c r="AK24" s="209">
        <f t="shared" si="5"/>
        <v>0</v>
      </c>
      <c r="AL24" s="121"/>
      <c r="AM24" s="209">
        <f t="shared" si="0"/>
        <v>0</v>
      </c>
      <c r="AN24" s="122"/>
      <c r="AO24" s="40"/>
      <c r="AP24" s="123"/>
      <c r="AQ24" s="15"/>
      <c r="AR24" s="122"/>
      <c r="AS24" s="40"/>
      <c r="AT24" s="123"/>
      <c r="AU24" s="209">
        <f t="shared" si="6"/>
        <v>0</v>
      </c>
      <c r="AV24" s="121"/>
      <c r="AW24" s="209">
        <f t="shared" si="7"/>
        <v>0</v>
      </c>
      <c r="AX24" s="121"/>
      <c r="AY24" s="209">
        <f t="shared" si="8"/>
        <v>0</v>
      </c>
      <c r="AZ24" s="121"/>
      <c r="BA24" s="209">
        <f>(SUM(AI24,AK24,AM24)-AQ24)</f>
        <v>0</v>
      </c>
      <c r="BB24" s="119"/>
      <c r="BD24" s="120"/>
      <c r="BE24" s="13">
        <v>0</v>
      </c>
      <c r="BF24" s="124"/>
      <c r="BG24" s="13">
        <v>0</v>
      </c>
      <c r="BH24" s="124"/>
      <c r="BI24" s="13">
        <v>0</v>
      </c>
      <c r="BJ24" s="125"/>
      <c r="BK24" s="126"/>
      <c r="BL24" s="127"/>
      <c r="BM24" s="210">
        <f>$BE24*$I24</f>
        <v>0</v>
      </c>
      <c r="BN24" s="124"/>
      <c r="BO24" s="210">
        <f>$BG24*$K24</f>
        <v>0</v>
      </c>
      <c r="BP24" s="124"/>
      <c r="BQ24" s="210">
        <f>$BI24*$M24</f>
        <v>0</v>
      </c>
      <c r="BR24" s="119"/>
      <c r="BS24" s="46"/>
      <c r="BT24" s="130"/>
      <c r="BU24" s="255" t="s">
        <v>138</v>
      </c>
      <c r="BV24" s="165"/>
      <c r="BW24" s="256"/>
      <c r="BX24" s="90"/>
      <c r="BY24" s="221">
        <f>BY18*AM8*-1</f>
        <v>0</v>
      </c>
      <c r="BZ24" s="90"/>
      <c r="CA24" s="221">
        <f>BY24*-1</f>
        <v>0</v>
      </c>
      <c r="CB24" s="90"/>
      <c r="CC24" s="254"/>
      <c r="CD24" s="162"/>
      <c r="CE24" s="46"/>
      <c r="CF24" s="120"/>
      <c r="CG24" s="18"/>
      <c r="CH24" s="18"/>
      <c r="CI24" s="18"/>
      <c r="CJ24" s="18"/>
      <c r="CK24" s="18"/>
      <c r="CL24" s="18"/>
      <c r="CM24" s="290"/>
      <c r="CO24" s="120"/>
      <c r="CP24" s="119"/>
      <c r="CQ24" s="46"/>
      <c r="CR24" s="130"/>
      <c r="CS24" s="209">
        <f t="shared" si="9"/>
        <v>0</v>
      </c>
      <c r="CT24" s="213">
        <f t="shared" si="9"/>
        <v>0</v>
      </c>
      <c r="CU24" s="209">
        <f t="shared" si="10"/>
        <v>0</v>
      </c>
      <c r="CV24" s="213">
        <f t="shared" si="10"/>
        <v>0</v>
      </c>
      <c r="CW24" s="214">
        <f t="shared" si="11"/>
        <v>0</v>
      </c>
      <c r="CX24" s="215">
        <f t="shared" si="11"/>
        <v>0</v>
      </c>
      <c r="CY24" s="141"/>
      <c r="CZ24" s="252"/>
      <c r="DA24" s="133"/>
      <c r="DB24" s="209">
        <f t="shared" si="12"/>
        <v>0</v>
      </c>
      <c r="DC24" s="131"/>
      <c r="DD24" s="209">
        <f t="shared" si="13"/>
        <v>0</v>
      </c>
      <c r="DE24" s="131"/>
      <c r="DF24" s="209">
        <f t="shared" si="14"/>
        <v>0</v>
      </c>
      <c r="DG24" s="134"/>
      <c r="DH24" s="40"/>
      <c r="DI24" s="130"/>
      <c r="DJ24" s="217">
        <f t="shared" si="15"/>
        <v>0</v>
      </c>
      <c r="DK24" s="135"/>
      <c r="DL24" s="217">
        <f t="shared" ref="DL24:DL84" si="19">(DD24*BG24)</f>
        <v>0</v>
      </c>
      <c r="DM24" s="135"/>
      <c r="DN24" s="217">
        <f t="shared" si="16"/>
        <v>0</v>
      </c>
      <c r="DO24" s="126"/>
      <c r="DP24" s="126"/>
      <c r="DQ24" s="126"/>
      <c r="DR24" s="301">
        <f t="shared" si="17"/>
        <v>0</v>
      </c>
    </row>
    <row r="25" spans="1:122" ht="5.15" customHeight="1" x14ac:dyDescent="0.35">
      <c r="A25" s="115"/>
      <c r="B25" s="32"/>
      <c r="C25" s="46"/>
      <c r="D25" s="32"/>
      <c r="E25" s="32"/>
      <c r="F25" s="36"/>
      <c r="H25" s="29"/>
      <c r="I25" s="139"/>
      <c r="J25" s="139"/>
      <c r="K25" s="139"/>
      <c r="L25" s="139"/>
      <c r="M25" s="139"/>
      <c r="N25" s="139"/>
      <c r="O25" s="121"/>
      <c r="P25" s="140"/>
      <c r="Q25" s="141"/>
      <c r="R25" s="142"/>
      <c r="S25" s="139"/>
      <c r="T25" s="139"/>
      <c r="U25" s="139"/>
      <c r="V25" s="139"/>
      <c r="W25" s="139"/>
      <c r="X25" s="140"/>
      <c r="Y25" s="141"/>
      <c r="Z25" s="142"/>
      <c r="AA25" s="139"/>
      <c r="AB25" s="139"/>
      <c r="AC25" s="139"/>
      <c r="AD25" s="139"/>
      <c r="AE25" s="139"/>
      <c r="AF25" s="140"/>
      <c r="AG25" s="141"/>
      <c r="AH25" s="142"/>
      <c r="AI25" s="121"/>
      <c r="AJ25" s="139"/>
      <c r="AK25" s="121"/>
      <c r="AL25" s="139"/>
      <c r="AM25" s="121"/>
      <c r="AN25" s="140"/>
      <c r="AO25" s="141"/>
      <c r="AP25" s="142"/>
      <c r="AQ25" s="139"/>
      <c r="AR25" s="140"/>
      <c r="AS25" s="141"/>
      <c r="AT25" s="142"/>
      <c r="AU25" s="121"/>
      <c r="AV25" s="139"/>
      <c r="AW25" s="121"/>
      <c r="AX25" s="139"/>
      <c r="AY25" s="121"/>
      <c r="AZ25" s="139"/>
      <c r="BA25" s="121"/>
      <c r="BB25" s="36"/>
      <c r="BD25" s="29"/>
      <c r="BE25" s="143"/>
      <c r="BF25" s="143"/>
      <c r="BG25" s="143"/>
      <c r="BH25" s="143"/>
      <c r="BI25" s="143"/>
      <c r="BJ25" s="144"/>
      <c r="BK25" s="145"/>
      <c r="BL25" s="146"/>
      <c r="BM25" s="124"/>
      <c r="BN25" s="143"/>
      <c r="BO25" s="124"/>
      <c r="BP25" s="143"/>
      <c r="BQ25" s="124"/>
      <c r="BR25" s="36"/>
      <c r="BS25" s="32"/>
      <c r="BT25" s="74"/>
      <c r="BU25" s="34"/>
      <c r="BV25" s="34"/>
      <c r="BW25" s="161"/>
      <c r="BX25" s="90"/>
      <c r="BY25" s="161"/>
      <c r="BZ25" s="90"/>
      <c r="CA25" s="161"/>
      <c r="CB25" s="90"/>
      <c r="CC25" s="161"/>
      <c r="CD25" s="162"/>
      <c r="CE25" s="32"/>
      <c r="CF25" s="29"/>
      <c r="CM25" s="290"/>
      <c r="CO25" s="29"/>
      <c r="CP25" s="36"/>
      <c r="CQ25" s="32"/>
      <c r="CR25" s="74"/>
      <c r="CS25" s="149"/>
      <c r="CT25" s="149"/>
      <c r="CU25" s="149"/>
      <c r="CV25" s="149"/>
      <c r="CW25" s="149"/>
      <c r="CX25" s="134"/>
      <c r="CY25" s="141"/>
      <c r="CZ25" s="252"/>
      <c r="DA25" s="151"/>
      <c r="DB25" s="149"/>
      <c r="DC25" s="149"/>
      <c r="DD25" s="149"/>
      <c r="DE25" s="149"/>
      <c r="DF25" s="149"/>
      <c r="DG25" s="134"/>
      <c r="DH25" s="40"/>
      <c r="DI25" s="74"/>
      <c r="DJ25" s="152"/>
      <c r="DK25" s="152"/>
      <c r="DL25" s="152"/>
      <c r="DM25" s="152"/>
      <c r="DN25" s="152"/>
      <c r="DO25" s="145"/>
      <c r="DP25" s="145"/>
      <c r="DQ25" s="145"/>
      <c r="DR25" s="293"/>
    </row>
    <row r="26" spans="1:122" s="92" customFormat="1" ht="15" customHeight="1" x14ac:dyDescent="0.35">
      <c r="A26" s="118"/>
      <c r="B26" s="46"/>
      <c r="C26" s="243" t="str">
        <f t="shared" si="18"/>
        <v/>
      </c>
      <c r="D26" s="46"/>
      <c r="E26" s="4"/>
      <c r="F26" s="119"/>
      <c r="H26" s="120"/>
      <c r="I26" s="15"/>
      <c r="J26" s="121"/>
      <c r="K26" s="15"/>
      <c r="L26" s="121"/>
      <c r="M26" s="15"/>
      <c r="N26" s="121"/>
      <c r="O26" s="209">
        <f t="shared" si="3"/>
        <v>0</v>
      </c>
      <c r="P26" s="122"/>
      <c r="Q26" s="40"/>
      <c r="R26" s="123"/>
      <c r="S26" s="15"/>
      <c r="T26" s="121"/>
      <c r="U26" s="15"/>
      <c r="V26" s="121"/>
      <c r="W26" s="15"/>
      <c r="X26" s="122"/>
      <c r="Y26" s="40"/>
      <c r="Z26" s="123"/>
      <c r="AA26" s="15"/>
      <c r="AB26" s="121"/>
      <c r="AC26" s="15"/>
      <c r="AD26" s="121"/>
      <c r="AE26" s="15"/>
      <c r="AF26" s="122"/>
      <c r="AG26" s="40"/>
      <c r="AH26" s="123"/>
      <c r="AI26" s="209">
        <f t="shared" si="4"/>
        <v>0</v>
      </c>
      <c r="AJ26" s="121"/>
      <c r="AK26" s="209">
        <f t="shared" si="5"/>
        <v>0</v>
      </c>
      <c r="AL26" s="121"/>
      <c r="AM26" s="209">
        <f t="shared" si="0"/>
        <v>0</v>
      </c>
      <c r="AN26" s="122"/>
      <c r="AO26" s="40"/>
      <c r="AP26" s="123"/>
      <c r="AQ26" s="15"/>
      <c r="AR26" s="122"/>
      <c r="AS26" s="40"/>
      <c r="AT26" s="123"/>
      <c r="AU26" s="209">
        <f t="shared" si="6"/>
        <v>0</v>
      </c>
      <c r="AV26" s="121"/>
      <c r="AW26" s="209">
        <f t="shared" si="7"/>
        <v>0</v>
      </c>
      <c r="AX26" s="121"/>
      <c r="AY26" s="209">
        <f t="shared" si="8"/>
        <v>0</v>
      </c>
      <c r="AZ26" s="121"/>
      <c r="BA26" s="209">
        <f>(SUM(AI26,AK26,AM26)-AQ26)</f>
        <v>0</v>
      </c>
      <c r="BB26" s="119"/>
      <c r="BD26" s="120"/>
      <c r="BE26" s="13">
        <v>0</v>
      </c>
      <c r="BF26" s="124"/>
      <c r="BG26" s="13">
        <v>0</v>
      </c>
      <c r="BH26" s="124"/>
      <c r="BI26" s="13">
        <v>0</v>
      </c>
      <c r="BJ26" s="125"/>
      <c r="BK26" s="126"/>
      <c r="BL26" s="127"/>
      <c r="BM26" s="210">
        <f>$BE26*$I26</f>
        <v>0</v>
      </c>
      <c r="BN26" s="124"/>
      <c r="BO26" s="210">
        <f>$BG26*$K26</f>
        <v>0</v>
      </c>
      <c r="BP26" s="124"/>
      <c r="BQ26" s="210">
        <f>$BI26*$M26</f>
        <v>0</v>
      </c>
      <c r="BR26" s="119"/>
      <c r="BS26" s="46"/>
      <c r="BT26" s="130"/>
      <c r="BU26" s="251" t="s">
        <v>128</v>
      </c>
      <c r="BV26" s="156"/>
      <c r="BW26" s="221">
        <f>BY26*-1</f>
        <v>0</v>
      </c>
      <c r="BX26" s="90"/>
      <c r="BY26" s="221">
        <f>BY18*AM9*-1</f>
        <v>0</v>
      </c>
      <c r="BZ26" s="90"/>
      <c r="CA26" s="254"/>
      <c r="CB26" s="90"/>
      <c r="CC26" s="254"/>
      <c r="CD26" s="162"/>
      <c r="CE26" s="46"/>
      <c r="CF26" s="120"/>
      <c r="CG26" s="18"/>
      <c r="CH26" s="18"/>
      <c r="CI26" s="18"/>
      <c r="CJ26" s="18"/>
      <c r="CK26" s="18"/>
      <c r="CL26" s="18"/>
      <c r="CM26" s="290"/>
      <c r="CO26" s="120"/>
      <c r="CP26" s="119"/>
      <c r="CQ26" s="46"/>
      <c r="CR26" s="130"/>
      <c r="CS26" s="209">
        <f t="shared" si="9"/>
        <v>0</v>
      </c>
      <c r="CT26" s="213">
        <f t="shared" si="9"/>
        <v>0</v>
      </c>
      <c r="CU26" s="209">
        <f t="shared" si="10"/>
        <v>0</v>
      </c>
      <c r="CV26" s="213">
        <f t="shared" si="10"/>
        <v>0</v>
      </c>
      <c r="CW26" s="214">
        <f t="shared" si="11"/>
        <v>0</v>
      </c>
      <c r="CX26" s="215">
        <f t="shared" si="11"/>
        <v>0</v>
      </c>
      <c r="CY26" s="141"/>
      <c r="CZ26" s="252"/>
      <c r="DA26" s="133"/>
      <c r="DB26" s="209">
        <f t="shared" si="12"/>
        <v>0</v>
      </c>
      <c r="DC26" s="131"/>
      <c r="DD26" s="209">
        <f t="shared" si="13"/>
        <v>0</v>
      </c>
      <c r="DE26" s="131"/>
      <c r="DF26" s="209">
        <f t="shared" si="14"/>
        <v>0</v>
      </c>
      <c r="DG26" s="134"/>
      <c r="DH26" s="40"/>
      <c r="DI26" s="130"/>
      <c r="DJ26" s="217">
        <f t="shared" si="15"/>
        <v>0</v>
      </c>
      <c r="DK26" s="135"/>
      <c r="DL26" s="217">
        <f t="shared" si="19"/>
        <v>0</v>
      </c>
      <c r="DM26" s="135"/>
      <c r="DN26" s="217">
        <f t="shared" si="16"/>
        <v>0</v>
      </c>
      <c r="DO26" s="126"/>
      <c r="DP26" s="126"/>
      <c r="DQ26" s="126"/>
      <c r="DR26" s="301">
        <f t="shared" si="17"/>
        <v>0</v>
      </c>
    </row>
    <row r="27" spans="1:122" ht="5.15" customHeight="1" x14ac:dyDescent="0.35">
      <c r="A27" s="115"/>
      <c r="B27" s="32"/>
      <c r="C27" s="46"/>
      <c r="D27" s="32"/>
      <c r="E27" s="32"/>
      <c r="F27" s="36"/>
      <c r="H27" s="29"/>
      <c r="I27" s="139"/>
      <c r="J27" s="139"/>
      <c r="K27" s="139"/>
      <c r="L27" s="139"/>
      <c r="M27" s="139"/>
      <c r="N27" s="139"/>
      <c r="O27" s="121"/>
      <c r="P27" s="140"/>
      <c r="Q27" s="141"/>
      <c r="R27" s="142"/>
      <c r="S27" s="139"/>
      <c r="T27" s="139"/>
      <c r="U27" s="139"/>
      <c r="V27" s="139"/>
      <c r="W27" s="139"/>
      <c r="X27" s="140"/>
      <c r="Y27" s="141"/>
      <c r="Z27" s="142"/>
      <c r="AA27" s="139"/>
      <c r="AB27" s="139"/>
      <c r="AC27" s="139"/>
      <c r="AD27" s="139"/>
      <c r="AE27" s="139"/>
      <c r="AF27" s="140"/>
      <c r="AG27" s="141"/>
      <c r="AH27" s="142"/>
      <c r="AI27" s="121"/>
      <c r="AJ27" s="139"/>
      <c r="AK27" s="121"/>
      <c r="AL27" s="139"/>
      <c r="AM27" s="121"/>
      <c r="AN27" s="140"/>
      <c r="AO27" s="141"/>
      <c r="AP27" s="142"/>
      <c r="AQ27" s="139"/>
      <c r="AR27" s="140"/>
      <c r="AS27" s="141"/>
      <c r="AT27" s="142"/>
      <c r="AU27" s="121"/>
      <c r="AV27" s="139"/>
      <c r="AW27" s="121"/>
      <c r="AX27" s="139"/>
      <c r="AY27" s="121"/>
      <c r="AZ27" s="139"/>
      <c r="BA27" s="121"/>
      <c r="BB27" s="36"/>
      <c r="BD27" s="29"/>
      <c r="BE27" s="143"/>
      <c r="BF27" s="143"/>
      <c r="BG27" s="143"/>
      <c r="BH27" s="143"/>
      <c r="BI27" s="143"/>
      <c r="BJ27" s="144"/>
      <c r="BK27" s="145"/>
      <c r="BL27" s="146"/>
      <c r="BM27" s="124"/>
      <c r="BN27" s="143"/>
      <c r="BO27" s="124"/>
      <c r="BP27" s="143"/>
      <c r="BQ27" s="124"/>
      <c r="BR27" s="36"/>
      <c r="BS27" s="32"/>
      <c r="BT27" s="74"/>
      <c r="BU27" s="34"/>
      <c r="BV27" s="34"/>
      <c r="BW27" s="161"/>
      <c r="BX27" s="90"/>
      <c r="BY27" s="161"/>
      <c r="BZ27" s="90"/>
      <c r="CA27" s="161"/>
      <c r="CB27" s="90"/>
      <c r="CC27" s="161"/>
      <c r="CD27" s="162"/>
      <c r="CE27" s="32"/>
      <c r="CF27" s="29"/>
      <c r="CM27" s="290"/>
      <c r="CO27" s="29"/>
      <c r="CP27" s="36"/>
      <c r="CQ27" s="32"/>
      <c r="CR27" s="74"/>
      <c r="CS27" s="149"/>
      <c r="CT27" s="149"/>
      <c r="CU27" s="149"/>
      <c r="CV27" s="149"/>
      <c r="CW27" s="149"/>
      <c r="CX27" s="134"/>
      <c r="CY27" s="141"/>
      <c r="CZ27" s="252"/>
      <c r="DA27" s="151"/>
      <c r="DB27" s="149"/>
      <c r="DC27" s="149"/>
      <c r="DD27" s="149"/>
      <c r="DE27" s="149"/>
      <c r="DF27" s="149"/>
      <c r="DG27" s="134"/>
      <c r="DH27" s="40"/>
      <c r="DI27" s="74"/>
      <c r="DJ27" s="152"/>
      <c r="DK27" s="152"/>
      <c r="DL27" s="152"/>
      <c r="DM27" s="152"/>
      <c r="DN27" s="152"/>
      <c r="DO27" s="145"/>
      <c r="DP27" s="145"/>
      <c r="DQ27" s="145"/>
      <c r="DR27" s="293"/>
    </row>
    <row r="28" spans="1:122" s="92" customFormat="1" ht="14.65" customHeight="1" x14ac:dyDescent="0.35">
      <c r="A28" s="118"/>
      <c r="B28" s="46"/>
      <c r="C28" s="243" t="str">
        <f t="shared" si="18"/>
        <v/>
      </c>
      <c r="D28" s="46"/>
      <c r="E28" s="4"/>
      <c r="F28" s="119"/>
      <c r="H28" s="120"/>
      <c r="I28" s="15"/>
      <c r="J28" s="121"/>
      <c r="K28" s="15"/>
      <c r="L28" s="121"/>
      <c r="M28" s="15"/>
      <c r="N28" s="121"/>
      <c r="O28" s="209">
        <f t="shared" si="3"/>
        <v>0</v>
      </c>
      <c r="P28" s="122"/>
      <c r="Q28" s="40"/>
      <c r="R28" s="123"/>
      <c r="S28" s="15"/>
      <c r="T28" s="121"/>
      <c r="U28" s="15"/>
      <c r="V28" s="121"/>
      <c r="W28" s="15"/>
      <c r="X28" s="122"/>
      <c r="Y28" s="40"/>
      <c r="Z28" s="123"/>
      <c r="AA28" s="15"/>
      <c r="AB28" s="121"/>
      <c r="AC28" s="15"/>
      <c r="AD28" s="121"/>
      <c r="AE28" s="15"/>
      <c r="AF28" s="122"/>
      <c r="AG28" s="40"/>
      <c r="AH28" s="123"/>
      <c r="AI28" s="209">
        <f t="shared" si="4"/>
        <v>0</v>
      </c>
      <c r="AJ28" s="121"/>
      <c r="AK28" s="209">
        <f t="shared" si="5"/>
        <v>0</v>
      </c>
      <c r="AL28" s="121"/>
      <c r="AM28" s="209">
        <f t="shared" si="0"/>
        <v>0</v>
      </c>
      <c r="AN28" s="122"/>
      <c r="AO28" s="40"/>
      <c r="AP28" s="123"/>
      <c r="AQ28" s="15"/>
      <c r="AR28" s="122"/>
      <c r="AS28" s="40"/>
      <c r="AT28" s="123"/>
      <c r="AU28" s="209">
        <f t="shared" si="6"/>
        <v>0</v>
      </c>
      <c r="AV28" s="121"/>
      <c r="AW28" s="209">
        <f t="shared" si="7"/>
        <v>0</v>
      </c>
      <c r="AX28" s="121"/>
      <c r="AY28" s="209">
        <f t="shared" si="8"/>
        <v>0</v>
      </c>
      <c r="AZ28" s="121"/>
      <c r="BA28" s="209">
        <f>(SUM(AI28,AK28,AM28)-AQ28)</f>
        <v>0</v>
      </c>
      <c r="BB28" s="119"/>
      <c r="BD28" s="120"/>
      <c r="BE28" s="13">
        <v>0</v>
      </c>
      <c r="BF28" s="124"/>
      <c r="BG28" s="13">
        <v>0</v>
      </c>
      <c r="BH28" s="124"/>
      <c r="BI28" s="13">
        <v>0</v>
      </c>
      <c r="BJ28" s="125"/>
      <c r="BK28" s="126"/>
      <c r="BL28" s="127"/>
      <c r="BM28" s="210">
        <f>$BE28*$I28</f>
        <v>0</v>
      </c>
      <c r="BN28" s="124"/>
      <c r="BO28" s="210">
        <f>$BG28*$K28</f>
        <v>0</v>
      </c>
      <c r="BP28" s="124"/>
      <c r="BQ28" s="210">
        <f>$BI28*$M28</f>
        <v>0</v>
      </c>
      <c r="BR28" s="119"/>
      <c r="BS28" s="46"/>
      <c r="BT28" s="130"/>
      <c r="BU28" s="251" t="s">
        <v>139</v>
      </c>
      <c r="BV28" s="156"/>
      <c r="BW28" s="221">
        <f>BW18+BW26+BW22+BW20</f>
        <v>0</v>
      </c>
      <c r="BX28" s="90"/>
      <c r="BY28" s="221">
        <f>BY18+BY26+BY24+BY20</f>
        <v>0</v>
      </c>
      <c r="BZ28" s="90"/>
      <c r="CA28" s="221">
        <f>CA18+CA24+CA22</f>
        <v>0</v>
      </c>
      <c r="CB28" s="90"/>
      <c r="CC28" s="221">
        <f>CA28+BY28+BW28</f>
        <v>0</v>
      </c>
      <c r="CD28" s="162"/>
      <c r="CE28" s="46"/>
      <c r="CF28" s="120"/>
      <c r="CG28" s="18"/>
      <c r="CH28" s="18"/>
      <c r="CI28" s="18"/>
      <c r="CJ28" s="18"/>
      <c r="CK28" s="18"/>
      <c r="CL28" s="18"/>
      <c r="CM28" s="290"/>
      <c r="CO28" s="120"/>
      <c r="CP28" s="119"/>
      <c r="CQ28" s="46"/>
      <c r="CR28" s="130"/>
      <c r="CS28" s="209">
        <f t="shared" si="9"/>
        <v>0</v>
      </c>
      <c r="CT28" s="213">
        <f t="shared" si="9"/>
        <v>0</v>
      </c>
      <c r="CU28" s="209">
        <f t="shared" si="10"/>
        <v>0</v>
      </c>
      <c r="CV28" s="213">
        <f t="shared" si="10"/>
        <v>0</v>
      </c>
      <c r="CW28" s="214">
        <f t="shared" si="11"/>
        <v>0</v>
      </c>
      <c r="CX28" s="215">
        <f t="shared" si="11"/>
        <v>0</v>
      </c>
      <c r="CY28" s="141"/>
      <c r="CZ28" s="252"/>
      <c r="DA28" s="133"/>
      <c r="DB28" s="209">
        <f t="shared" si="12"/>
        <v>0</v>
      </c>
      <c r="DC28" s="131"/>
      <c r="DD28" s="209">
        <f t="shared" si="13"/>
        <v>0</v>
      </c>
      <c r="DE28" s="131"/>
      <c r="DF28" s="209">
        <f t="shared" si="14"/>
        <v>0</v>
      </c>
      <c r="DG28" s="134"/>
      <c r="DH28" s="40"/>
      <c r="DI28" s="130"/>
      <c r="DJ28" s="217">
        <f t="shared" si="15"/>
        <v>0</v>
      </c>
      <c r="DK28" s="135"/>
      <c r="DL28" s="217">
        <f t="shared" si="19"/>
        <v>0</v>
      </c>
      <c r="DM28" s="135"/>
      <c r="DN28" s="217">
        <f t="shared" si="16"/>
        <v>0</v>
      </c>
      <c r="DO28" s="126"/>
      <c r="DP28" s="126"/>
      <c r="DQ28" s="126"/>
      <c r="DR28" s="301">
        <f t="shared" si="17"/>
        <v>0</v>
      </c>
    </row>
    <row r="29" spans="1:122" ht="5.15" customHeight="1" x14ac:dyDescent="0.35">
      <c r="A29" s="115"/>
      <c r="B29" s="32"/>
      <c r="C29" s="46"/>
      <c r="D29" s="32"/>
      <c r="E29" s="32"/>
      <c r="F29" s="36"/>
      <c r="H29" s="29"/>
      <c r="I29" s="139"/>
      <c r="J29" s="139"/>
      <c r="K29" s="139"/>
      <c r="L29" s="139"/>
      <c r="M29" s="139"/>
      <c r="N29" s="139"/>
      <c r="O29" s="121"/>
      <c r="P29" s="140"/>
      <c r="Q29" s="141"/>
      <c r="R29" s="142"/>
      <c r="S29" s="139"/>
      <c r="T29" s="139"/>
      <c r="U29" s="139"/>
      <c r="V29" s="139"/>
      <c r="W29" s="139"/>
      <c r="X29" s="140"/>
      <c r="Y29" s="141"/>
      <c r="Z29" s="142"/>
      <c r="AA29" s="139"/>
      <c r="AB29" s="139"/>
      <c r="AC29" s="139"/>
      <c r="AD29" s="139"/>
      <c r="AE29" s="139"/>
      <c r="AF29" s="140"/>
      <c r="AG29" s="141"/>
      <c r="AH29" s="142"/>
      <c r="AI29" s="121"/>
      <c r="AJ29" s="139"/>
      <c r="AK29" s="121"/>
      <c r="AL29" s="139"/>
      <c r="AM29" s="121"/>
      <c r="AN29" s="140"/>
      <c r="AO29" s="141"/>
      <c r="AP29" s="142"/>
      <c r="AQ29" s="139"/>
      <c r="AR29" s="140"/>
      <c r="AS29" s="141"/>
      <c r="AT29" s="142"/>
      <c r="AU29" s="121"/>
      <c r="AV29" s="139"/>
      <c r="AW29" s="121"/>
      <c r="AX29" s="139"/>
      <c r="AY29" s="121"/>
      <c r="AZ29" s="139"/>
      <c r="BA29" s="121"/>
      <c r="BB29" s="36"/>
      <c r="BD29" s="29"/>
      <c r="BE29" s="143"/>
      <c r="BF29" s="143"/>
      <c r="BG29" s="143"/>
      <c r="BH29" s="143"/>
      <c r="BI29" s="143"/>
      <c r="BJ29" s="144"/>
      <c r="BK29" s="145"/>
      <c r="BL29" s="146"/>
      <c r="BM29" s="124"/>
      <c r="BN29" s="143"/>
      <c r="BO29" s="124"/>
      <c r="BP29" s="143"/>
      <c r="BQ29" s="124"/>
      <c r="BR29" s="36"/>
      <c r="BS29" s="32"/>
      <c r="BT29" s="74"/>
      <c r="BU29" s="34"/>
      <c r="BV29" s="34"/>
      <c r="BW29" s="167"/>
      <c r="BX29" s="90"/>
      <c r="BY29" s="167"/>
      <c r="BZ29" s="90"/>
      <c r="CA29" s="167"/>
      <c r="CB29" s="90"/>
      <c r="CC29" s="167"/>
      <c r="CD29" s="168"/>
      <c r="CE29" s="32"/>
      <c r="CF29" s="29"/>
      <c r="CM29" s="290"/>
      <c r="CO29" s="29"/>
      <c r="CP29" s="36"/>
      <c r="CQ29" s="32"/>
      <c r="CR29" s="74"/>
      <c r="CS29" s="169"/>
      <c r="CT29" s="149"/>
      <c r="CU29" s="149"/>
      <c r="CV29" s="149"/>
      <c r="CW29" s="149"/>
      <c r="CX29" s="134"/>
      <c r="CY29" s="141"/>
      <c r="CZ29" s="252"/>
      <c r="DA29" s="151"/>
      <c r="DB29" s="149"/>
      <c r="DC29" s="149"/>
      <c r="DD29" s="149"/>
      <c r="DE29" s="149"/>
      <c r="DF29" s="149"/>
      <c r="DG29" s="134"/>
      <c r="DH29" s="40"/>
      <c r="DI29" s="74"/>
      <c r="DJ29" s="152"/>
      <c r="DK29" s="152"/>
      <c r="DL29" s="152"/>
      <c r="DM29" s="152"/>
      <c r="DN29" s="152"/>
      <c r="DO29" s="145"/>
      <c r="DP29" s="145"/>
      <c r="DQ29" s="145"/>
      <c r="DR29" s="293"/>
    </row>
    <row r="30" spans="1:122" s="92" customFormat="1" ht="15" customHeight="1" x14ac:dyDescent="0.35">
      <c r="A30" s="118"/>
      <c r="B30" s="46"/>
      <c r="C30" s="243" t="str">
        <f t="shared" si="18"/>
        <v/>
      </c>
      <c r="D30" s="46"/>
      <c r="E30" s="4"/>
      <c r="F30" s="119"/>
      <c r="H30" s="120"/>
      <c r="I30" s="15"/>
      <c r="J30" s="121"/>
      <c r="K30" s="15"/>
      <c r="L30" s="121"/>
      <c r="M30" s="15"/>
      <c r="N30" s="121"/>
      <c r="O30" s="209">
        <f t="shared" si="3"/>
        <v>0</v>
      </c>
      <c r="P30" s="122"/>
      <c r="Q30" s="40"/>
      <c r="R30" s="123"/>
      <c r="S30" s="15"/>
      <c r="T30" s="121"/>
      <c r="U30" s="15"/>
      <c r="V30" s="121"/>
      <c r="W30" s="15"/>
      <c r="X30" s="122"/>
      <c r="Y30" s="40"/>
      <c r="Z30" s="123"/>
      <c r="AA30" s="15"/>
      <c r="AB30" s="121"/>
      <c r="AC30" s="15"/>
      <c r="AD30" s="121"/>
      <c r="AE30" s="15"/>
      <c r="AF30" s="122"/>
      <c r="AG30" s="40"/>
      <c r="AH30" s="123"/>
      <c r="AI30" s="209">
        <f t="shared" si="4"/>
        <v>0</v>
      </c>
      <c r="AJ30" s="121"/>
      <c r="AK30" s="209">
        <f t="shared" si="5"/>
        <v>0</v>
      </c>
      <c r="AL30" s="121"/>
      <c r="AM30" s="209">
        <f t="shared" si="0"/>
        <v>0</v>
      </c>
      <c r="AN30" s="122"/>
      <c r="AO30" s="40"/>
      <c r="AP30" s="123"/>
      <c r="AQ30" s="15"/>
      <c r="AR30" s="122"/>
      <c r="AS30" s="40"/>
      <c r="AT30" s="123"/>
      <c r="AU30" s="209">
        <f t="shared" si="6"/>
        <v>0</v>
      </c>
      <c r="AV30" s="121"/>
      <c r="AW30" s="209">
        <f t="shared" si="7"/>
        <v>0</v>
      </c>
      <c r="AX30" s="121"/>
      <c r="AY30" s="209">
        <f t="shared" si="8"/>
        <v>0</v>
      </c>
      <c r="AZ30" s="121"/>
      <c r="BA30" s="209">
        <f>(SUM(AI30,AK30,AM30)-AQ30)</f>
        <v>0</v>
      </c>
      <c r="BB30" s="119"/>
      <c r="BD30" s="120"/>
      <c r="BE30" s="13">
        <v>0</v>
      </c>
      <c r="BF30" s="124"/>
      <c r="BG30" s="13">
        <v>0</v>
      </c>
      <c r="BH30" s="124"/>
      <c r="BI30" s="13">
        <v>0</v>
      </c>
      <c r="BJ30" s="125"/>
      <c r="BK30" s="126"/>
      <c r="BL30" s="127"/>
      <c r="BM30" s="210">
        <f>$BE30*$I30</f>
        <v>0</v>
      </c>
      <c r="BN30" s="124"/>
      <c r="BO30" s="210">
        <f>$BG30*$K30</f>
        <v>0</v>
      </c>
      <c r="BP30" s="124"/>
      <c r="BQ30" s="210">
        <f>$BI30*$M30</f>
        <v>0</v>
      </c>
      <c r="BR30" s="119"/>
      <c r="BS30" s="46"/>
      <c r="BT30" s="130"/>
      <c r="BU30" s="251" t="s">
        <v>140</v>
      </c>
      <c r="BV30" s="156"/>
      <c r="BW30" s="211">
        <f>ROUND(BW28,0)</f>
        <v>0</v>
      </c>
      <c r="BX30" s="90"/>
      <c r="BY30" s="211">
        <f>ROUND(BY28,0)</f>
        <v>0</v>
      </c>
      <c r="BZ30" s="90"/>
      <c r="CA30" s="211">
        <f>BW18+BY18+CA18-BW30-BY30</f>
        <v>0</v>
      </c>
      <c r="CB30" s="90"/>
      <c r="CC30" s="211">
        <f>CA30+BY30+BW30</f>
        <v>0</v>
      </c>
      <c r="CD30" s="148"/>
      <c r="CE30" s="46"/>
      <c r="CF30" s="120"/>
      <c r="CG30" s="18"/>
      <c r="CH30" s="18"/>
      <c r="CI30" s="18"/>
      <c r="CJ30" s="18"/>
      <c r="CK30" s="18"/>
      <c r="CL30" s="18"/>
      <c r="CM30" s="290"/>
      <c r="CO30" s="120"/>
      <c r="CP30" s="119"/>
      <c r="CQ30" s="46"/>
      <c r="CR30" s="130"/>
      <c r="CS30" s="209">
        <f t="shared" si="9"/>
        <v>0</v>
      </c>
      <c r="CT30" s="213">
        <f t="shared" si="9"/>
        <v>0</v>
      </c>
      <c r="CU30" s="209">
        <f t="shared" si="10"/>
        <v>0</v>
      </c>
      <c r="CV30" s="213">
        <f t="shared" si="10"/>
        <v>0</v>
      </c>
      <c r="CW30" s="214">
        <f t="shared" si="11"/>
        <v>0</v>
      </c>
      <c r="CX30" s="215">
        <f t="shared" si="11"/>
        <v>0</v>
      </c>
      <c r="CY30" s="141"/>
      <c r="CZ30" s="252"/>
      <c r="DA30" s="133"/>
      <c r="DB30" s="209">
        <f t="shared" si="12"/>
        <v>0</v>
      </c>
      <c r="DC30" s="131"/>
      <c r="DD30" s="209">
        <f t="shared" si="13"/>
        <v>0</v>
      </c>
      <c r="DE30" s="131"/>
      <c r="DF30" s="209">
        <f t="shared" si="14"/>
        <v>0</v>
      </c>
      <c r="DG30" s="134"/>
      <c r="DH30" s="40"/>
      <c r="DI30" s="130"/>
      <c r="DJ30" s="217">
        <f t="shared" si="15"/>
        <v>0</v>
      </c>
      <c r="DK30" s="135"/>
      <c r="DL30" s="217">
        <f t="shared" si="19"/>
        <v>0</v>
      </c>
      <c r="DM30" s="135"/>
      <c r="DN30" s="217">
        <f t="shared" si="16"/>
        <v>0</v>
      </c>
      <c r="DO30" s="126"/>
      <c r="DP30" s="126"/>
      <c r="DQ30" s="126"/>
      <c r="DR30" s="301">
        <f t="shared" si="17"/>
        <v>0</v>
      </c>
    </row>
    <row r="31" spans="1:122" ht="5.15" customHeight="1" x14ac:dyDescent="0.35">
      <c r="A31" s="115"/>
      <c r="B31" s="32"/>
      <c r="C31" s="46"/>
      <c r="D31" s="32"/>
      <c r="E31" s="32"/>
      <c r="F31" s="36"/>
      <c r="H31" s="29"/>
      <c r="I31" s="139"/>
      <c r="J31" s="139"/>
      <c r="K31" s="139"/>
      <c r="L31" s="139"/>
      <c r="M31" s="139"/>
      <c r="N31" s="139"/>
      <c r="O31" s="121"/>
      <c r="P31" s="140"/>
      <c r="Q31" s="141"/>
      <c r="R31" s="142"/>
      <c r="S31" s="139"/>
      <c r="T31" s="139"/>
      <c r="U31" s="139"/>
      <c r="V31" s="139"/>
      <c r="W31" s="139"/>
      <c r="X31" s="140"/>
      <c r="Y31" s="141"/>
      <c r="Z31" s="142"/>
      <c r="AA31" s="139"/>
      <c r="AB31" s="139"/>
      <c r="AC31" s="139"/>
      <c r="AD31" s="139"/>
      <c r="AE31" s="139"/>
      <c r="AF31" s="140"/>
      <c r="AG31" s="141"/>
      <c r="AH31" s="142"/>
      <c r="AI31" s="121"/>
      <c r="AJ31" s="139"/>
      <c r="AK31" s="121"/>
      <c r="AL31" s="139"/>
      <c r="AM31" s="121"/>
      <c r="AN31" s="140"/>
      <c r="AO31" s="141"/>
      <c r="AP31" s="142"/>
      <c r="AQ31" s="139"/>
      <c r="AR31" s="140"/>
      <c r="AS31" s="141"/>
      <c r="AT31" s="142"/>
      <c r="AU31" s="121"/>
      <c r="AV31" s="139"/>
      <c r="AW31" s="121"/>
      <c r="AX31" s="139"/>
      <c r="AY31" s="121"/>
      <c r="AZ31" s="139"/>
      <c r="BA31" s="121"/>
      <c r="BB31" s="36"/>
      <c r="BD31" s="29"/>
      <c r="BE31" s="143"/>
      <c r="BF31" s="143"/>
      <c r="BG31" s="143"/>
      <c r="BH31" s="143"/>
      <c r="BI31" s="143"/>
      <c r="BJ31" s="144"/>
      <c r="BK31" s="145"/>
      <c r="BL31" s="146"/>
      <c r="BM31" s="124"/>
      <c r="BN31" s="143"/>
      <c r="BO31" s="124"/>
      <c r="BP31" s="143"/>
      <c r="BQ31" s="124"/>
      <c r="BR31" s="36"/>
      <c r="BS31" s="32"/>
      <c r="BT31" s="74"/>
      <c r="BU31" s="34"/>
      <c r="BV31" s="34"/>
      <c r="BW31" s="34"/>
      <c r="BX31" s="90"/>
      <c r="BY31" s="34"/>
      <c r="BZ31" s="90"/>
      <c r="CA31" s="34"/>
      <c r="CB31" s="90"/>
      <c r="CC31" s="34"/>
      <c r="CD31" s="75"/>
      <c r="CE31" s="32"/>
      <c r="CF31" s="29"/>
      <c r="CM31" s="290"/>
      <c r="CO31" s="29"/>
      <c r="CP31" s="36"/>
      <c r="CQ31" s="32"/>
      <c r="CR31" s="74"/>
      <c r="CS31" s="149"/>
      <c r="CT31" s="149"/>
      <c r="CU31" s="149"/>
      <c r="CV31" s="149"/>
      <c r="CW31" s="149"/>
      <c r="CX31" s="134"/>
      <c r="CY31" s="141"/>
      <c r="CZ31" s="252"/>
      <c r="DA31" s="151"/>
      <c r="DB31" s="149"/>
      <c r="DC31" s="149"/>
      <c r="DD31" s="149"/>
      <c r="DE31" s="149"/>
      <c r="DF31" s="149"/>
      <c r="DG31" s="134"/>
      <c r="DH31" s="40"/>
      <c r="DI31" s="74"/>
      <c r="DJ31" s="152"/>
      <c r="DK31" s="152"/>
      <c r="DL31" s="152"/>
      <c r="DM31" s="152"/>
      <c r="DN31" s="152"/>
      <c r="DO31" s="145"/>
      <c r="DP31" s="145"/>
      <c r="DQ31" s="145"/>
      <c r="DR31" s="293"/>
    </row>
    <row r="32" spans="1:122" s="92" customFormat="1" ht="15.75" customHeight="1" x14ac:dyDescent="0.35">
      <c r="A32" s="118"/>
      <c r="B32" s="46"/>
      <c r="C32" s="243" t="str">
        <f t="shared" si="18"/>
        <v/>
      </c>
      <c r="D32" s="46"/>
      <c r="E32" s="4"/>
      <c r="F32" s="119"/>
      <c r="H32" s="120"/>
      <c r="I32" s="15"/>
      <c r="J32" s="121"/>
      <c r="K32" s="15"/>
      <c r="L32" s="121"/>
      <c r="M32" s="15"/>
      <c r="N32" s="121"/>
      <c r="O32" s="209">
        <f t="shared" si="3"/>
        <v>0</v>
      </c>
      <c r="P32" s="122"/>
      <c r="Q32" s="40"/>
      <c r="R32" s="123"/>
      <c r="S32" s="15"/>
      <c r="T32" s="121"/>
      <c r="U32" s="15"/>
      <c r="V32" s="121"/>
      <c r="W32" s="15"/>
      <c r="X32" s="122"/>
      <c r="Y32" s="40"/>
      <c r="Z32" s="123"/>
      <c r="AA32" s="15"/>
      <c r="AB32" s="121"/>
      <c r="AC32" s="15"/>
      <c r="AD32" s="121"/>
      <c r="AE32" s="15"/>
      <c r="AF32" s="122"/>
      <c r="AG32" s="40"/>
      <c r="AH32" s="123"/>
      <c r="AI32" s="209">
        <f t="shared" si="4"/>
        <v>0</v>
      </c>
      <c r="AJ32" s="121"/>
      <c r="AK32" s="209">
        <f t="shared" si="5"/>
        <v>0</v>
      </c>
      <c r="AL32" s="121"/>
      <c r="AM32" s="209">
        <f t="shared" si="0"/>
        <v>0</v>
      </c>
      <c r="AN32" s="122"/>
      <c r="AO32" s="40"/>
      <c r="AP32" s="123"/>
      <c r="AQ32" s="15"/>
      <c r="AR32" s="122"/>
      <c r="AS32" s="40"/>
      <c r="AT32" s="123"/>
      <c r="AU32" s="209">
        <f t="shared" si="6"/>
        <v>0</v>
      </c>
      <c r="AV32" s="121"/>
      <c r="AW32" s="209">
        <f t="shared" si="7"/>
        <v>0</v>
      </c>
      <c r="AX32" s="121"/>
      <c r="AY32" s="209">
        <f t="shared" si="8"/>
        <v>0</v>
      </c>
      <c r="AZ32" s="121"/>
      <c r="BA32" s="209">
        <f>(SUM(AI32,AK32,AM32)-AQ32)</f>
        <v>0</v>
      </c>
      <c r="BB32" s="119"/>
      <c r="BD32" s="120"/>
      <c r="BE32" s="13">
        <v>0</v>
      </c>
      <c r="BF32" s="124"/>
      <c r="BG32" s="13">
        <v>0</v>
      </c>
      <c r="BH32" s="124"/>
      <c r="BI32" s="13">
        <v>0</v>
      </c>
      <c r="BJ32" s="125"/>
      <c r="BK32" s="126"/>
      <c r="BL32" s="127"/>
      <c r="BM32" s="210">
        <f>$BE32*$I32</f>
        <v>0</v>
      </c>
      <c r="BN32" s="124"/>
      <c r="BO32" s="210">
        <f>$BG32*$K32</f>
        <v>0</v>
      </c>
      <c r="BP32" s="124"/>
      <c r="BQ32" s="210">
        <f>$BI32*$M32</f>
        <v>0</v>
      </c>
      <c r="BR32" s="119"/>
      <c r="BS32" s="46"/>
      <c r="BT32" s="130"/>
      <c r="BU32" s="257" t="s">
        <v>194</v>
      </c>
      <c r="BV32" s="257"/>
      <c r="BW32" s="302">
        <f>SUM(BW30+-BW18)</f>
        <v>0</v>
      </c>
      <c r="BX32" s="90"/>
      <c r="BY32" s="302">
        <f>SUM(BY30+-BY18)</f>
        <v>0</v>
      </c>
      <c r="BZ32" s="90"/>
      <c r="CA32" s="302">
        <f>SUM(CA30+-CA18)</f>
        <v>0</v>
      </c>
      <c r="CB32" s="90"/>
      <c r="CC32" s="294"/>
      <c r="CD32" s="159"/>
      <c r="CE32" s="46"/>
      <c r="CF32" s="120"/>
      <c r="CG32" s="18"/>
      <c r="CH32" s="18"/>
      <c r="CI32" s="18"/>
      <c r="CJ32" s="18"/>
      <c r="CK32" s="18"/>
      <c r="CL32" s="18"/>
      <c r="CM32" s="290"/>
      <c r="CO32" s="120"/>
      <c r="CP32" s="119"/>
      <c r="CQ32" s="46"/>
      <c r="CR32" s="130"/>
      <c r="CS32" s="209">
        <f t="shared" si="9"/>
        <v>0</v>
      </c>
      <c r="CT32" s="213">
        <f t="shared" si="9"/>
        <v>0</v>
      </c>
      <c r="CU32" s="209">
        <f t="shared" si="10"/>
        <v>0</v>
      </c>
      <c r="CV32" s="213">
        <f t="shared" si="10"/>
        <v>0</v>
      </c>
      <c r="CW32" s="214">
        <f t="shared" si="11"/>
        <v>0</v>
      </c>
      <c r="CX32" s="215">
        <f t="shared" si="11"/>
        <v>0</v>
      </c>
      <c r="CY32" s="141"/>
      <c r="CZ32" s="252"/>
      <c r="DA32" s="133"/>
      <c r="DB32" s="209">
        <f t="shared" si="12"/>
        <v>0</v>
      </c>
      <c r="DC32" s="131"/>
      <c r="DD32" s="209">
        <f t="shared" si="13"/>
        <v>0</v>
      </c>
      <c r="DE32" s="131"/>
      <c r="DF32" s="209">
        <f t="shared" si="14"/>
        <v>0</v>
      </c>
      <c r="DG32" s="134"/>
      <c r="DH32" s="40"/>
      <c r="DI32" s="130"/>
      <c r="DJ32" s="217">
        <f t="shared" si="15"/>
        <v>0</v>
      </c>
      <c r="DK32" s="135"/>
      <c r="DL32" s="217">
        <f t="shared" si="19"/>
        <v>0</v>
      </c>
      <c r="DM32" s="135"/>
      <c r="DN32" s="217">
        <f t="shared" si="16"/>
        <v>0</v>
      </c>
      <c r="DO32" s="126"/>
      <c r="DP32" s="126"/>
      <c r="DQ32" s="126"/>
      <c r="DR32" s="301">
        <f t="shared" si="17"/>
        <v>0</v>
      </c>
    </row>
    <row r="33" spans="1:122" ht="5.15" customHeight="1" x14ac:dyDescent="0.35">
      <c r="A33" s="115"/>
      <c r="B33" s="32"/>
      <c r="C33" s="46"/>
      <c r="D33" s="32"/>
      <c r="E33" s="32"/>
      <c r="F33" s="36"/>
      <c r="H33" s="29"/>
      <c r="I33" s="139"/>
      <c r="J33" s="139"/>
      <c r="K33" s="139"/>
      <c r="L33" s="139"/>
      <c r="M33" s="139"/>
      <c r="N33" s="139"/>
      <c r="O33" s="121"/>
      <c r="P33" s="140"/>
      <c r="Q33" s="141"/>
      <c r="R33" s="142"/>
      <c r="S33" s="139"/>
      <c r="T33" s="139"/>
      <c r="U33" s="139"/>
      <c r="V33" s="139"/>
      <c r="W33" s="139"/>
      <c r="X33" s="140"/>
      <c r="Y33" s="141"/>
      <c r="Z33" s="142"/>
      <c r="AA33" s="139"/>
      <c r="AB33" s="139"/>
      <c r="AC33" s="139"/>
      <c r="AD33" s="139"/>
      <c r="AE33" s="139"/>
      <c r="AF33" s="140"/>
      <c r="AG33" s="141"/>
      <c r="AH33" s="142"/>
      <c r="AI33" s="121"/>
      <c r="AJ33" s="139"/>
      <c r="AK33" s="121"/>
      <c r="AL33" s="139"/>
      <c r="AM33" s="121"/>
      <c r="AN33" s="140"/>
      <c r="AO33" s="141"/>
      <c r="AP33" s="142"/>
      <c r="AQ33" s="139"/>
      <c r="AR33" s="140"/>
      <c r="AS33" s="141"/>
      <c r="AT33" s="142"/>
      <c r="AU33" s="121"/>
      <c r="AV33" s="139"/>
      <c r="AW33" s="121"/>
      <c r="AX33" s="139"/>
      <c r="AY33" s="121"/>
      <c r="AZ33" s="139"/>
      <c r="BA33" s="121"/>
      <c r="BB33" s="36"/>
      <c r="BD33" s="29"/>
      <c r="BE33" s="143"/>
      <c r="BF33" s="143"/>
      <c r="BG33" s="143"/>
      <c r="BH33" s="143"/>
      <c r="BI33" s="143"/>
      <c r="BJ33" s="144"/>
      <c r="BK33" s="145"/>
      <c r="BL33" s="146"/>
      <c r="BM33" s="124"/>
      <c r="BN33" s="143"/>
      <c r="BO33" s="124"/>
      <c r="BP33" s="143"/>
      <c r="BQ33" s="124"/>
      <c r="BR33" s="36"/>
      <c r="BS33" s="32"/>
      <c r="BT33" s="29"/>
      <c r="BU33" s="34"/>
      <c r="BV33" s="34"/>
      <c r="BW33" s="34"/>
      <c r="BX33" s="34"/>
      <c r="BY33" s="34"/>
      <c r="BZ33" s="34"/>
      <c r="CA33" s="34"/>
      <c r="CB33" s="34"/>
      <c r="CC33" s="34"/>
      <c r="CD33" s="75"/>
      <c r="CE33" s="32"/>
      <c r="CF33" s="29"/>
      <c r="CM33" s="290"/>
      <c r="CO33" s="29"/>
      <c r="CP33" s="36"/>
      <c r="CQ33" s="32"/>
      <c r="CR33" s="74"/>
      <c r="CS33" s="149"/>
      <c r="CT33" s="149"/>
      <c r="CU33" s="149"/>
      <c r="CV33" s="149"/>
      <c r="CW33" s="149"/>
      <c r="CX33" s="134"/>
      <c r="CY33" s="141"/>
      <c r="CZ33" s="252"/>
      <c r="DA33" s="151"/>
      <c r="DB33" s="149"/>
      <c r="DC33" s="149"/>
      <c r="DD33" s="149"/>
      <c r="DE33" s="149"/>
      <c r="DF33" s="149"/>
      <c r="DG33" s="134"/>
      <c r="DH33" s="40"/>
      <c r="DI33" s="74"/>
      <c r="DJ33" s="152"/>
      <c r="DK33" s="152"/>
      <c r="DL33" s="152"/>
      <c r="DM33" s="152"/>
      <c r="DN33" s="152"/>
      <c r="DO33" s="145"/>
      <c r="DP33" s="145"/>
      <c r="DQ33" s="145"/>
      <c r="DR33" s="293"/>
    </row>
    <row r="34" spans="1:122" s="92" customFormat="1" ht="15.75" customHeight="1" x14ac:dyDescent="0.35">
      <c r="A34" s="118"/>
      <c r="B34" s="46"/>
      <c r="C34" s="243" t="str">
        <f t="shared" si="18"/>
        <v/>
      </c>
      <c r="D34" s="46"/>
      <c r="E34" s="4"/>
      <c r="F34" s="119"/>
      <c r="H34" s="120"/>
      <c r="I34" s="15"/>
      <c r="J34" s="121"/>
      <c r="K34" s="15"/>
      <c r="L34" s="121"/>
      <c r="M34" s="15"/>
      <c r="N34" s="121"/>
      <c r="O34" s="209">
        <f t="shared" si="3"/>
        <v>0</v>
      </c>
      <c r="P34" s="122"/>
      <c r="Q34" s="40"/>
      <c r="R34" s="123"/>
      <c r="S34" s="15"/>
      <c r="T34" s="121"/>
      <c r="U34" s="15"/>
      <c r="V34" s="121"/>
      <c r="W34" s="15"/>
      <c r="X34" s="122"/>
      <c r="Y34" s="40"/>
      <c r="Z34" s="123"/>
      <c r="AA34" s="15"/>
      <c r="AB34" s="121"/>
      <c r="AC34" s="15"/>
      <c r="AD34" s="121"/>
      <c r="AE34" s="15"/>
      <c r="AF34" s="122"/>
      <c r="AG34" s="40"/>
      <c r="AH34" s="123"/>
      <c r="AI34" s="209">
        <f t="shared" si="4"/>
        <v>0</v>
      </c>
      <c r="AJ34" s="121"/>
      <c r="AK34" s="209">
        <f t="shared" si="5"/>
        <v>0</v>
      </c>
      <c r="AL34" s="121"/>
      <c r="AM34" s="209">
        <f>M34-W34+AE34</f>
        <v>0</v>
      </c>
      <c r="AN34" s="122"/>
      <c r="AO34" s="40"/>
      <c r="AP34" s="123"/>
      <c r="AQ34" s="15"/>
      <c r="AR34" s="122"/>
      <c r="AS34" s="40"/>
      <c r="AT34" s="123"/>
      <c r="AU34" s="209">
        <f t="shared" si="6"/>
        <v>0</v>
      </c>
      <c r="AV34" s="121"/>
      <c r="AW34" s="209">
        <f t="shared" si="7"/>
        <v>0</v>
      </c>
      <c r="AX34" s="121"/>
      <c r="AY34" s="209">
        <f t="shared" si="8"/>
        <v>0</v>
      </c>
      <c r="AZ34" s="121"/>
      <c r="BA34" s="209">
        <f>(SUM(AI34,AK34,AM34)-AQ34)</f>
        <v>0</v>
      </c>
      <c r="BB34" s="119"/>
      <c r="BD34" s="120"/>
      <c r="BE34" s="13">
        <v>0</v>
      </c>
      <c r="BF34" s="124"/>
      <c r="BG34" s="13">
        <v>0</v>
      </c>
      <c r="BH34" s="124"/>
      <c r="BI34" s="13">
        <v>0</v>
      </c>
      <c r="BJ34" s="125"/>
      <c r="BK34" s="126"/>
      <c r="BL34" s="127"/>
      <c r="BM34" s="210">
        <f>$BE34*$I34</f>
        <v>0</v>
      </c>
      <c r="BN34" s="124"/>
      <c r="BO34" s="210">
        <f>$BG34*$K34</f>
        <v>0</v>
      </c>
      <c r="BP34" s="124"/>
      <c r="BQ34" s="210">
        <f>$BI34*$M34</f>
        <v>0</v>
      </c>
      <c r="BR34" s="119"/>
      <c r="BS34" s="46"/>
      <c r="BT34" s="120"/>
      <c r="BW34" s="93"/>
      <c r="BX34" s="93"/>
      <c r="BY34" s="93"/>
      <c r="BZ34" s="93"/>
      <c r="CA34" s="178"/>
      <c r="CB34" s="178"/>
      <c r="CD34" s="159"/>
      <c r="CE34" s="46"/>
      <c r="CF34" s="120"/>
      <c r="CG34" s="18"/>
      <c r="CH34" s="18"/>
      <c r="CI34" s="18"/>
      <c r="CJ34" s="18"/>
      <c r="CK34" s="18"/>
      <c r="CL34" s="18"/>
      <c r="CM34" s="290"/>
      <c r="CO34" s="120"/>
      <c r="CP34" s="119"/>
      <c r="CQ34" s="46"/>
      <c r="CR34" s="130"/>
      <c r="CS34" s="209">
        <f t="shared" si="9"/>
        <v>0</v>
      </c>
      <c r="CT34" s="213">
        <f t="shared" si="9"/>
        <v>0</v>
      </c>
      <c r="CU34" s="209">
        <f t="shared" si="10"/>
        <v>0</v>
      </c>
      <c r="CV34" s="213">
        <f t="shared" si="10"/>
        <v>0</v>
      </c>
      <c r="CW34" s="214">
        <f t="shared" si="11"/>
        <v>0</v>
      </c>
      <c r="CX34" s="215">
        <f t="shared" si="11"/>
        <v>0</v>
      </c>
      <c r="CY34" s="141"/>
      <c r="CZ34" s="252"/>
      <c r="DA34" s="133"/>
      <c r="DB34" s="209">
        <f t="shared" si="12"/>
        <v>0</v>
      </c>
      <c r="DC34" s="131"/>
      <c r="DD34" s="209">
        <f t="shared" si="13"/>
        <v>0</v>
      </c>
      <c r="DE34" s="131"/>
      <c r="DF34" s="209">
        <f t="shared" si="14"/>
        <v>0</v>
      </c>
      <c r="DG34" s="134"/>
      <c r="DH34" s="40"/>
      <c r="DI34" s="130"/>
      <c r="DJ34" s="217">
        <f t="shared" si="15"/>
        <v>0</v>
      </c>
      <c r="DK34" s="135"/>
      <c r="DL34" s="217">
        <f t="shared" si="19"/>
        <v>0</v>
      </c>
      <c r="DM34" s="135"/>
      <c r="DN34" s="217">
        <f t="shared" si="16"/>
        <v>0</v>
      </c>
      <c r="DO34" s="126"/>
      <c r="DP34" s="126"/>
      <c r="DQ34" s="126"/>
      <c r="DR34" s="301">
        <f t="shared" si="17"/>
        <v>0</v>
      </c>
    </row>
    <row r="35" spans="1:122" ht="5.15" customHeight="1" x14ac:dyDescent="0.35">
      <c r="A35" s="115"/>
      <c r="B35" s="32"/>
      <c r="C35" s="46"/>
      <c r="D35" s="32"/>
      <c r="E35" s="32"/>
      <c r="F35" s="36"/>
      <c r="H35" s="29"/>
      <c r="I35" s="139"/>
      <c r="J35" s="139"/>
      <c r="K35" s="139"/>
      <c r="L35" s="139"/>
      <c r="M35" s="139"/>
      <c r="N35" s="139"/>
      <c r="O35" s="121"/>
      <c r="P35" s="140"/>
      <c r="Q35" s="141"/>
      <c r="R35" s="142"/>
      <c r="S35" s="139"/>
      <c r="T35" s="139"/>
      <c r="U35" s="139"/>
      <c r="V35" s="139"/>
      <c r="W35" s="139"/>
      <c r="X35" s="140"/>
      <c r="Y35" s="141"/>
      <c r="Z35" s="142"/>
      <c r="AA35" s="139"/>
      <c r="AB35" s="139"/>
      <c r="AC35" s="139"/>
      <c r="AD35" s="139"/>
      <c r="AE35" s="139"/>
      <c r="AF35" s="140"/>
      <c r="AG35" s="141"/>
      <c r="AH35" s="142"/>
      <c r="AI35" s="121"/>
      <c r="AJ35" s="139"/>
      <c r="AK35" s="121"/>
      <c r="AL35" s="139"/>
      <c r="AM35" s="121"/>
      <c r="AN35" s="140"/>
      <c r="AO35" s="141"/>
      <c r="AP35" s="142"/>
      <c r="AQ35" s="139"/>
      <c r="AR35" s="140"/>
      <c r="AS35" s="141"/>
      <c r="AT35" s="142"/>
      <c r="AU35" s="121"/>
      <c r="AV35" s="139"/>
      <c r="AW35" s="121"/>
      <c r="AX35" s="139"/>
      <c r="AY35" s="121"/>
      <c r="AZ35" s="139"/>
      <c r="BA35" s="121"/>
      <c r="BB35" s="36"/>
      <c r="BD35" s="29"/>
      <c r="BE35" s="143"/>
      <c r="BF35" s="143"/>
      <c r="BG35" s="143"/>
      <c r="BH35" s="143"/>
      <c r="BI35" s="143"/>
      <c r="BJ35" s="144"/>
      <c r="BK35" s="145"/>
      <c r="BL35" s="146"/>
      <c r="BM35" s="124"/>
      <c r="BN35" s="143"/>
      <c r="BO35" s="124"/>
      <c r="BP35" s="143"/>
      <c r="BQ35" s="124"/>
      <c r="BR35" s="36"/>
      <c r="BS35" s="32"/>
      <c r="BT35" s="29"/>
      <c r="CD35" s="75"/>
      <c r="CE35" s="32"/>
      <c r="CF35" s="29"/>
      <c r="CM35" s="290"/>
      <c r="CO35" s="29"/>
      <c r="CP35" s="36"/>
      <c r="CQ35" s="32"/>
      <c r="CR35" s="74"/>
      <c r="CS35" s="149"/>
      <c r="CT35" s="149"/>
      <c r="CU35" s="149"/>
      <c r="CV35" s="149"/>
      <c r="CW35" s="149"/>
      <c r="CX35" s="134"/>
      <c r="CY35" s="141"/>
      <c r="CZ35" s="252"/>
      <c r="DA35" s="151"/>
      <c r="DB35" s="149"/>
      <c r="DC35" s="149"/>
      <c r="DD35" s="149"/>
      <c r="DE35" s="149"/>
      <c r="DF35" s="149"/>
      <c r="DG35" s="134"/>
      <c r="DH35" s="40"/>
      <c r="DI35" s="74"/>
      <c r="DJ35" s="152"/>
      <c r="DK35" s="152"/>
      <c r="DL35" s="152"/>
      <c r="DM35" s="152"/>
      <c r="DN35" s="152"/>
      <c r="DO35" s="145"/>
      <c r="DP35" s="145"/>
      <c r="DQ35" s="145"/>
      <c r="DR35" s="293"/>
    </row>
    <row r="36" spans="1:122" s="92" customFormat="1" ht="14.65" customHeight="1" x14ac:dyDescent="0.35">
      <c r="A36" s="118"/>
      <c r="B36" s="46"/>
      <c r="C36" s="243" t="str">
        <f t="shared" si="18"/>
        <v/>
      </c>
      <c r="D36" s="46"/>
      <c r="E36" s="4"/>
      <c r="F36" s="119"/>
      <c r="H36" s="120"/>
      <c r="I36" s="15"/>
      <c r="J36" s="121"/>
      <c r="K36" s="15"/>
      <c r="L36" s="121"/>
      <c r="M36" s="15"/>
      <c r="N36" s="121"/>
      <c r="O36" s="209">
        <f t="shared" si="3"/>
        <v>0</v>
      </c>
      <c r="P36" s="122"/>
      <c r="Q36" s="40"/>
      <c r="R36" s="123"/>
      <c r="S36" s="15"/>
      <c r="T36" s="121"/>
      <c r="U36" s="15"/>
      <c r="V36" s="121"/>
      <c r="W36" s="15"/>
      <c r="X36" s="122"/>
      <c r="Y36" s="40"/>
      <c r="Z36" s="123"/>
      <c r="AA36" s="15"/>
      <c r="AB36" s="121"/>
      <c r="AC36" s="15"/>
      <c r="AD36" s="121"/>
      <c r="AE36" s="15"/>
      <c r="AF36" s="122"/>
      <c r="AG36" s="40"/>
      <c r="AH36" s="123"/>
      <c r="AI36" s="209">
        <f t="shared" si="4"/>
        <v>0</v>
      </c>
      <c r="AJ36" s="121"/>
      <c r="AK36" s="209">
        <f t="shared" si="5"/>
        <v>0</v>
      </c>
      <c r="AL36" s="121"/>
      <c r="AM36" s="209">
        <f>M36-W36+AE36</f>
        <v>0</v>
      </c>
      <c r="AN36" s="122"/>
      <c r="AO36" s="40"/>
      <c r="AP36" s="123"/>
      <c r="AQ36" s="15"/>
      <c r="AR36" s="122"/>
      <c r="AS36" s="40"/>
      <c r="AT36" s="123"/>
      <c r="AU36" s="209">
        <f t="shared" si="6"/>
        <v>0</v>
      </c>
      <c r="AV36" s="121"/>
      <c r="AW36" s="209">
        <f t="shared" si="7"/>
        <v>0</v>
      </c>
      <c r="AX36" s="121"/>
      <c r="AY36" s="209">
        <f t="shared" si="8"/>
        <v>0</v>
      </c>
      <c r="AZ36" s="121"/>
      <c r="BA36" s="209">
        <f>(SUM(AI36,AK36,AM36)-AQ36)</f>
        <v>0</v>
      </c>
      <c r="BB36" s="119"/>
      <c r="BD36" s="120"/>
      <c r="BE36" s="13">
        <v>0</v>
      </c>
      <c r="BF36" s="124"/>
      <c r="BG36" s="13">
        <v>0</v>
      </c>
      <c r="BH36" s="124"/>
      <c r="BI36" s="13">
        <v>0</v>
      </c>
      <c r="BJ36" s="125"/>
      <c r="BK36" s="126"/>
      <c r="BL36" s="127"/>
      <c r="BM36" s="210">
        <f>$BE36*$I36</f>
        <v>0</v>
      </c>
      <c r="BN36" s="124"/>
      <c r="BO36" s="210">
        <f>$BG36*$K36</f>
        <v>0</v>
      </c>
      <c r="BP36" s="124"/>
      <c r="BQ36" s="210">
        <f>$BI36*$M36</f>
        <v>0</v>
      </c>
      <c r="BR36" s="119"/>
      <c r="BS36" s="46"/>
      <c r="BT36" s="120"/>
      <c r="CD36" s="159"/>
      <c r="CE36" s="46"/>
      <c r="CF36" s="130"/>
      <c r="CG36" s="18"/>
      <c r="CH36" s="18"/>
      <c r="CI36" s="18"/>
      <c r="CJ36" s="18"/>
      <c r="CK36" s="18"/>
      <c r="CL36" s="18"/>
      <c r="CM36" s="290"/>
      <c r="CO36" s="120"/>
      <c r="CP36" s="119"/>
      <c r="CQ36" s="46"/>
      <c r="CR36" s="130"/>
      <c r="CS36" s="209">
        <f t="shared" si="9"/>
        <v>0</v>
      </c>
      <c r="CT36" s="213">
        <f t="shared" si="9"/>
        <v>0</v>
      </c>
      <c r="CU36" s="209">
        <f t="shared" si="10"/>
        <v>0</v>
      </c>
      <c r="CV36" s="213">
        <f t="shared" si="10"/>
        <v>0</v>
      </c>
      <c r="CW36" s="214">
        <f t="shared" si="11"/>
        <v>0</v>
      </c>
      <c r="CX36" s="215">
        <f t="shared" si="11"/>
        <v>0</v>
      </c>
      <c r="CY36" s="141"/>
      <c r="CZ36" s="252"/>
      <c r="DA36" s="133"/>
      <c r="DB36" s="209">
        <f t="shared" si="12"/>
        <v>0</v>
      </c>
      <c r="DC36" s="131"/>
      <c r="DD36" s="209">
        <f t="shared" si="13"/>
        <v>0</v>
      </c>
      <c r="DE36" s="131"/>
      <c r="DF36" s="209">
        <f t="shared" si="14"/>
        <v>0</v>
      </c>
      <c r="DG36" s="134"/>
      <c r="DH36" s="40"/>
      <c r="DI36" s="130"/>
      <c r="DJ36" s="217">
        <f t="shared" si="15"/>
        <v>0</v>
      </c>
      <c r="DK36" s="135"/>
      <c r="DL36" s="217">
        <f t="shared" si="19"/>
        <v>0</v>
      </c>
      <c r="DM36" s="135"/>
      <c r="DN36" s="217">
        <f t="shared" si="16"/>
        <v>0</v>
      </c>
      <c r="DO36" s="126"/>
      <c r="DP36" s="126"/>
      <c r="DQ36" s="126"/>
      <c r="DR36" s="301">
        <f t="shared" si="17"/>
        <v>0</v>
      </c>
    </row>
    <row r="37" spans="1:122" ht="5.15" customHeight="1" x14ac:dyDescent="0.35">
      <c r="A37" s="115"/>
      <c r="B37" s="32"/>
      <c r="C37" s="46"/>
      <c r="D37" s="32"/>
      <c r="E37" s="32"/>
      <c r="F37" s="36"/>
      <c r="H37" s="29"/>
      <c r="I37" s="139"/>
      <c r="J37" s="139"/>
      <c r="K37" s="139"/>
      <c r="L37" s="139"/>
      <c r="M37" s="139"/>
      <c r="N37" s="139"/>
      <c r="O37" s="121"/>
      <c r="P37" s="140"/>
      <c r="Q37" s="141"/>
      <c r="R37" s="142"/>
      <c r="S37" s="139"/>
      <c r="T37" s="139"/>
      <c r="U37" s="139"/>
      <c r="V37" s="139"/>
      <c r="W37" s="139"/>
      <c r="X37" s="140"/>
      <c r="Y37" s="141"/>
      <c r="Z37" s="142"/>
      <c r="AA37" s="139"/>
      <c r="AB37" s="139"/>
      <c r="AC37" s="139"/>
      <c r="AD37" s="139"/>
      <c r="AE37" s="139"/>
      <c r="AF37" s="140"/>
      <c r="AG37" s="141"/>
      <c r="AH37" s="142"/>
      <c r="AI37" s="121"/>
      <c r="AJ37" s="139"/>
      <c r="AK37" s="121"/>
      <c r="AL37" s="139"/>
      <c r="AM37" s="121"/>
      <c r="AN37" s="140"/>
      <c r="AO37" s="141"/>
      <c r="AP37" s="142"/>
      <c r="AQ37" s="139"/>
      <c r="AR37" s="140"/>
      <c r="AS37" s="141"/>
      <c r="AT37" s="142"/>
      <c r="AU37" s="121"/>
      <c r="AV37" s="139"/>
      <c r="AW37" s="121"/>
      <c r="AX37" s="139"/>
      <c r="AY37" s="121"/>
      <c r="AZ37" s="139"/>
      <c r="BA37" s="121"/>
      <c r="BB37" s="36"/>
      <c r="BD37" s="29"/>
      <c r="BE37" s="143"/>
      <c r="BF37" s="143"/>
      <c r="BG37" s="143"/>
      <c r="BH37" s="143"/>
      <c r="BI37" s="143"/>
      <c r="BJ37" s="144"/>
      <c r="BK37" s="145"/>
      <c r="BL37" s="146"/>
      <c r="BM37" s="124"/>
      <c r="BN37" s="143"/>
      <c r="BO37" s="124"/>
      <c r="BP37" s="143"/>
      <c r="BQ37" s="124"/>
      <c r="BR37" s="36"/>
      <c r="BS37" s="32"/>
      <c r="BT37" s="29"/>
      <c r="CD37" s="75"/>
      <c r="CE37" s="32"/>
      <c r="CF37" s="74"/>
      <c r="CM37" s="290"/>
      <c r="CO37" s="29"/>
      <c r="CP37" s="36"/>
      <c r="CQ37" s="32"/>
      <c r="CR37" s="74"/>
      <c r="CS37" s="149"/>
      <c r="CT37" s="149"/>
      <c r="CU37" s="149"/>
      <c r="CV37" s="149"/>
      <c r="CW37" s="149"/>
      <c r="CX37" s="134"/>
      <c r="CY37" s="141"/>
      <c r="CZ37" s="252"/>
      <c r="DA37" s="151"/>
      <c r="DB37" s="149"/>
      <c r="DC37" s="149"/>
      <c r="DD37" s="149"/>
      <c r="DE37" s="149"/>
      <c r="DF37" s="149"/>
      <c r="DG37" s="134"/>
      <c r="DH37" s="40"/>
      <c r="DI37" s="74"/>
      <c r="DJ37" s="152"/>
      <c r="DK37" s="152"/>
      <c r="DL37" s="152"/>
      <c r="DM37" s="152"/>
      <c r="DN37" s="152"/>
      <c r="DO37" s="145"/>
      <c r="DP37" s="145"/>
      <c r="DQ37" s="145"/>
      <c r="DR37" s="293"/>
    </row>
    <row r="38" spans="1:122" s="92" customFormat="1" ht="14.65" customHeight="1" x14ac:dyDescent="0.35">
      <c r="A38" s="118"/>
      <c r="B38" s="46"/>
      <c r="C38" s="243" t="str">
        <f t="shared" si="18"/>
        <v/>
      </c>
      <c r="D38" s="46"/>
      <c r="E38" s="4"/>
      <c r="F38" s="119"/>
      <c r="H38" s="120"/>
      <c r="I38" s="15"/>
      <c r="J38" s="121"/>
      <c r="K38" s="15"/>
      <c r="L38" s="121"/>
      <c r="M38" s="15"/>
      <c r="N38" s="121"/>
      <c r="O38" s="209">
        <f t="shared" si="3"/>
        <v>0</v>
      </c>
      <c r="P38" s="122"/>
      <c r="Q38" s="40"/>
      <c r="R38" s="123"/>
      <c r="S38" s="15"/>
      <c r="T38" s="121"/>
      <c r="U38" s="15"/>
      <c r="V38" s="121"/>
      <c r="W38" s="15"/>
      <c r="X38" s="122"/>
      <c r="Y38" s="40"/>
      <c r="Z38" s="123"/>
      <c r="AA38" s="15"/>
      <c r="AB38" s="121"/>
      <c r="AC38" s="15"/>
      <c r="AD38" s="121"/>
      <c r="AE38" s="15"/>
      <c r="AF38" s="122"/>
      <c r="AG38" s="40"/>
      <c r="AH38" s="123"/>
      <c r="AI38" s="209">
        <f t="shared" si="4"/>
        <v>0</v>
      </c>
      <c r="AJ38" s="121"/>
      <c r="AK38" s="209">
        <f t="shared" si="5"/>
        <v>0</v>
      </c>
      <c r="AL38" s="121"/>
      <c r="AM38" s="209">
        <f>M38-W38+AE38</f>
        <v>0</v>
      </c>
      <c r="AN38" s="122"/>
      <c r="AO38" s="40"/>
      <c r="AP38" s="123"/>
      <c r="AQ38" s="15"/>
      <c r="AR38" s="122"/>
      <c r="AS38" s="40"/>
      <c r="AT38" s="123"/>
      <c r="AU38" s="209">
        <f t="shared" si="6"/>
        <v>0</v>
      </c>
      <c r="AV38" s="121"/>
      <c r="AW38" s="209">
        <f t="shared" si="7"/>
        <v>0</v>
      </c>
      <c r="AX38" s="121"/>
      <c r="AY38" s="209">
        <f t="shared" si="8"/>
        <v>0</v>
      </c>
      <c r="AZ38" s="121"/>
      <c r="BA38" s="209">
        <f>(SUM(AI38,AK38,AM38)-AQ38)</f>
        <v>0</v>
      </c>
      <c r="BB38" s="119"/>
      <c r="BD38" s="120"/>
      <c r="BE38" s="13">
        <v>0</v>
      </c>
      <c r="BF38" s="124"/>
      <c r="BG38" s="13">
        <v>0</v>
      </c>
      <c r="BH38" s="124"/>
      <c r="BI38" s="13">
        <v>0</v>
      </c>
      <c r="BJ38" s="125"/>
      <c r="BK38" s="126"/>
      <c r="BL38" s="127"/>
      <c r="BM38" s="210">
        <f>$BE38*$I38</f>
        <v>0</v>
      </c>
      <c r="BN38" s="124"/>
      <c r="BO38" s="210">
        <f>$BG38*$K38</f>
        <v>0</v>
      </c>
      <c r="BP38" s="124"/>
      <c r="BQ38" s="210">
        <f>$BI38*$M38</f>
        <v>0</v>
      </c>
      <c r="BR38" s="119"/>
      <c r="BS38" s="46"/>
      <c r="BT38" s="120"/>
      <c r="CD38" s="159"/>
      <c r="CE38" s="46"/>
      <c r="CF38" s="130"/>
      <c r="CG38" s="18"/>
      <c r="CH38" s="18"/>
      <c r="CI38" s="18"/>
      <c r="CJ38" s="18"/>
      <c r="CK38" s="18"/>
      <c r="CL38" s="18"/>
      <c r="CM38" s="290"/>
      <c r="CO38" s="120"/>
      <c r="CP38" s="119"/>
      <c r="CQ38" s="46"/>
      <c r="CR38" s="130"/>
      <c r="CS38" s="209">
        <f t="shared" si="9"/>
        <v>0</v>
      </c>
      <c r="CT38" s="213">
        <f t="shared" si="9"/>
        <v>0</v>
      </c>
      <c r="CU38" s="209">
        <f t="shared" si="10"/>
        <v>0</v>
      </c>
      <c r="CV38" s="213">
        <f t="shared" si="10"/>
        <v>0</v>
      </c>
      <c r="CW38" s="214">
        <f t="shared" si="11"/>
        <v>0</v>
      </c>
      <c r="CX38" s="215">
        <f t="shared" si="11"/>
        <v>0</v>
      </c>
      <c r="CY38" s="141"/>
      <c r="CZ38" s="252"/>
      <c r="DA38" s="133"/>
      <c r="DB38" s="209">
        <f t="shared" si="12"/>
        <v>0</v>
      </c>
      <c r="DC38" s="131"/>
      <c r="DD38" s="209">
        <f t="shared" si="13"/>
        <v>0</v>
      </c>
      <c r="DE38" s="131"/>
      <c r="DF38" s="209">
        <f t="shared" si="14"/>
        <v>0</v>
      </c>
      <c r="DG38" s="134"/>
      <c r="DH38" s="40"/>
      <c r="DI38" s="130"/>
      <c r="DJ38" s="217">
        <f t="shared" si="15"/>
        <v>0</v>
      </c>
      <c r="DK38" s="135"/>
      <c r="DL38" s="217">
        <f t="shared" si="19"/>
        <v>0</v>
      </c>
      <c r="DM38" s="135"/>
      <c r="DN38" s="217">
        <f t="shared" si="16"/>
        <v>0</v>
      </c>
      <c r="DO38" s="126"/>
      <c r="DP38" s="126"/>
      <c r="DQ38" s="126"/>
      <c r="DR38" s="301">
        <f t="shared" si="17"/>
        <v>0</v>
      </c>
    </row>
    <row r="39" spans="1:122" ht="5.15" customHeight="1" x14ac:dyDescent="0.35">
      <c r="A39" s="115"/>
      <c r="B39" s="32"/>
      <c r="C39" s="46"/>
      <c r="D39" s="32"/>
      <c r="E39" s="32"/>
      <c r="F39" s="36"/>
      <c r="H39" s="29"/>
      <c r="I39" s="139"/>
      <c r="J39" s="139"/>
      <c r="K39" s="139"/>
      <c r="L39" s="139"/>
      <c r="M39" s="139"/>
      <c r="N39" s="139"/>
      <c r="O39" s="121"/>
      <c r="P39" s="140"/>
      <c r="Q39" s="141"/>
      <c r="R39" s="142"/>
      <c r="S39" s="139"/>
      <c r="T39" s="139"/>
      <c r="U39" s="139"/>
      <c r="V39" s="139"/>
      <c r="W39" s="139"/>
      <c r="X39" s="140"/>
      <c r="Y39" s="141"/>
      <c r="Z39" s="142"/>
      <c r="AA39" s="139"/>
      <c r="AB39" s="139"/>
      <c r="AC39" s="139"/>
      <c r="AD39" s="139"/>
      <c r="AE39" s="139"/>
      <c r="AF39" s="140"/>
      <c r="AG39" s="141"/>
      <c r="AH39" s="142"/>
      <c r="AI39" s="121"/>
      <c r="AJ39" s="139"/>
      <c r="AK39" s="121"/>
      <c r="AL39" s="139"/>
      <c r="AM39" s="121"/>
      <c r="AN39" s="140"/>
      <c r="AO39" s="141"/>
      <c r="AP39" s="142"/>
      <c r="AQ39" s="139"/>
      <c r="AR39" s="140"/>
      <c r="AS39" s="141"/>
      <c r="AT39" s="142"/>
      <c r="AU39" s="121"/>
      <c r="AV39" s="139"/>
      <c r="AW39" s="121"/>
      <c r="AX39" s="139"/>
      <c r="AY39" s="121"/>
      <c r="AZ39" s="139"/>
      <c r="BA39" s="121"/>
      <c r="BB39" s="36"/>
      <c r="BD39" s="29"/>
      <c r="BE39" s="143"/>
      <c r="BF39" s="143"/>
      <c r="BG39" s="143"/>
      <c r="BH39" s="143"/>
      <c r="BI39" s="143"/>
      <c r="BJ39" s="144"/>
      <c r="BK39" s="145"/>
      <c r="BL39" s="146"/>
      <c r="BM39" s="124"/>
      <c r="BN39" s="143"/>
      <c r="BO39" s="124"/>
      <c r="BP39" s="143"/>
      <c r="BQ39" s="124"/>
      <c r="BR39" s="36"/>
      <c r="BS39" s="32"/>
      <c r="BT39" s="29"/>
      <c r="CD39" s="75"/>
      <c r="CE39" s="32"/>
      <c r="CF39" s="74"/>
      <c r="CM39" s="290"/>
      <c r="CO39" s="29"/>
      <c r="CP39" s="36"/>
      <c r="CQ39" s="32"/>
      <c r="CR39" s="74"/>
      <c r="CS39" s="149"/>
      <c r="CT39" s="149"/>
      <c r="CU39" s="149"/>
      <c r="CV39" s="149"/>
      <c r="CW39" s="149"/>
      <c r="CX39" s="134"/>
      <c r="CY39" s="141"/>
      <c r="CZ39" s="252"/>
      <c r="DA39" s="151"/>
      <c r="DB39" s="149"/>
      <c r="DC39" s="149"/>
      <c r="DD39" s="149"/>
      <c r="DE39" s="149"/>
      <c r="DF39" s="149"/>
      <c r="DG39" s="134"/>
      <c r="DH39" s="40"/>
      <c r="DI39" s="74"/>
      <c r="DJ39" s="152"/>
      <c r="DK39" s="152"/>
      <c r="DL39" s="152"/>
      <c r="DM39" s="152"/>
      <c r="DN39" s="152"/>
      <c r="DO39" s="145"/>
      <c r="DP39" s="145"/>
      <c r="DQ39" s="145"/>
      <c r="DR39" s="293"/>
    </row>
    <row r="40" spans="1:122" s="92" customFormat="1" ht="14.65" customHeight="1" x14ac:dyDescent="0.35">
      <c r="A40" s="118"/>
      <c r="B40" s="46"/>
      <c r="C40" s="243" t="str">
        <f t="shared" si="18"/>
        <v/>
      </c>
      <c r="D40" s="46"/>
      <c r="E40" s="4"/>
      <c r="F40" s="119"/>
      <c r="H40" s="120"/>
      <c r="I40" s="15"/>
      <c r="J40" s="121"/>
      <c r="K40" s="15"/>
      <c r="L40" s="121"/>
      <c r="M40" s="15"/>
      <c r="N40" s="121"/>
      <c r="O40" s="209">
        <f t="shared" si="3"/>
        <v>0</v>
      </c>
      <c r="P40" s="122"/>
      <c r="Q40" s="40"/>
      <c r="R40" s="123"/>
      <c r="S40" s="15"/>
      <c r="T40" s="121"/>
      <c r="U40" s="15"/>
      <c r="V40" s="121"/>
      <c r="W40" s="15"/>
      <c r="X40" s="122"/>
      <c r="Y40" s="40"/>
      <c r="Z40" s="123"/>
      <c r="AA40" s="15"/>
      <c r="AB40" s="121"/>
      <c r="AC40" s="15"/>
      <c r="AD40" s="121"/>
      <c r="AE40" s="15"/>
      <c r="AF40" s="122"/>
      <c r="AG40" s="40"/>
      <c r="AH40" s="123"/>
      <c r="AI40" s="209">
        <f t="shared" si="4"/>
        <v>0</v>
      </c>
      <c r="AJ40" s="121"/>
      <c r="AK40" s="209">
        <f t="shared" si="5"/>
        <v>0</v>
      </c>
      <c r="AL40" s="121"/>
      <c r="AM40" s="209">
        <f>M40-W40+AE40</f>
        <v>0</v>
      </c>
      <c r="AN40" s="122"/>
      <c r="AO40" s="40"/>
      <c r="AP40" s="123"/>
      <c r="AQ40" s="15"/>
      <c r="AR40" s="122"/>
      <c r="AS40" s="40"/>
      <c r="AT40" s="123"/>
      <c r="AU40" s="209">
        <f t="shared" si="6"/>
        <v>0</v>
      </c>
      <c r="AV40" s="121"/>
      <c r="AW40" s="209">
        <f t="shared" si="7"/>
        <v>0</v>
      </c>
      <c r="AX40" s="121"/>
      <c r="AY40" s="209">
        <f t="shared" si="8"/>
        <v>0</v>
      </c>
      <c r="AZ40" s="121"/>
      <c r="BA40" s="209">
        <f>(SUM(AI40,AK40,AM40)-AQ40)</f>
        <v>0</v>
      </c>
      <c r="BB40" s="119"/>
      <c r="BD40" s="120"/>
      <c r="BE40" s="13">
        <v>0</v>
      </c>
      <c r="BF40" s="124"/>
      <c r="BG40" s="13">
        <v>0</v>
      </c>
      <c r="BH40" s="124"/>
      <c r="BI40" s="13">
        <v>0</v>
      </c>
      <c r="BJ40" s="125"/>
      <c r="BK40" s="126"/>
      <c r="BL40" s="127"/>
      <c r="BM40" s="210">
        <f>$BE40*$I40</f>
        <v>0</v>
      </c>
      <c r="BN40" s="124"/>
      <c r="BO40" s="210">
        <f>$BG40*$K40</f>
        <v>0</v>
      </c>
      <c r="BP40" s="124"/>
      <c r="BQ40" s="210">
        <f>$BI40*$M40</f>
        <v>0</v>
      </c>
      <c r="BR40" s="119"/>
      <c r="BS40" s="46"/>
      <c r="BT40" s="120"/>
      <c r="CD40" s="159"/>
      <c r="CE40" s="46"/>
      <c r="CF40" s="130"/>
      <c r="CG40" s="18"/>
      <c r="CH40" s="18"/>
      <c r="CI40" s="18"/>
      <c r="CJ40" s="18"/>
      <c r="CK40" s="18"/>
      <c r="CL40" s="18"/>
      <c r="CM40" s="290"/>
      <c r="CO40" s="120"/>
      <c r="CP40" s="119"/>
      <c r="CQ40" s="46"/>
      <c r="CR40" s="130"/>
      <c r="CS40" s="209">
        <f t="shared" ref="CS40:CT58" si="20">IF($AU40=0,0,ROUND(($BW$32*($AU40/$AU$218)),0))</f>
        <v>0</v>
      </c>
      <c r="CT40" s="213">
        <f t="shared" si="20"/>
        <v>0</v>
      </c>
      <c r="CU40" s="209">
        <f t="shared" ref="CU40:CV58" si="21">IF($AW40=0,0,ROUND(($BY$32*($AW40/$AW$218)),0))</f>
        <v>0</v>
      </c>
      <c r="CV40" s="213">
        <f t="shared" si="21"/>
        <v>0</v>
      </c>
      <c r="CW40" s="214">
        <f t="shared" ref="CW40:CX58" si="22">IF($AY40=0,0,ROUND(($CA$32*($AY40/$AY$218)),0))</f>
        <v>0</v>
      </c>
      <c r="CX40" s="215">
        <f t="shared" si="22"/>
        <v>0</v>
      </c>
      <c r="CY40" s="141"/>
      <c r="CZ40" s="252"/>
      <c r="DA40" s="133"/>
      <c r="DB40" s="209">
        <f t="shared" si="12"/>
        <v>0</v>
      </c>
      <c r="DC40" s="131"/>
      <c r="DD40" s="209">
        <f t="shared" si="13"/>
        <v>0</v>
      </c>
      <c r="DE40" s="131"/>
      <c r="DF40" s="209">
        <f t="shared" si="14"/>
        <v>0</v>
      </c>
      <c r="DG40" s="134"/>
      <c r="DH40" s="40"/>
      <c r="DI40" s="130"/>
      <c r="DJ40" s="217">
        <f t="shared" si="15"/>
        <v>0</v>
      </c>
      <c r="DK40" s="135"/>
      <c r="DL40" s="217">
        <f t="shared" si="19"/>
        <v>0</v>
      </c>
      <c r="DM40" s="135"/>
      <c r="DN40" s="217">
        <f t="shared" si="16"/>
        <v>0</v>
      </c>
      <c r="DO40" s="126"/>
      <c r="DP40" s="126"/>
      <c r="DQ40" s="126"/>
      <c r="DR40" s="301">
        <f t="shared" si="17"/>
        <v>0</v>
      </c>
    </row>
    <row r="41" spans="1:122" ht="5.15" customHeight="1" x14ac:dyDescent="0.35">
      <c r="A41" s="115"/>
      <c r="B41" s="32"/>
      <c r="C41" s="46"/>
      <c r="D41" s="32"/>
      <c r="E41" s="32"/>
      <c r="F41" s="36"/>
      <c r="H41" s="29"/>
      <c r="I41" s="139"/>
      <c r="J41" s="139"/>
      <c r="K41" s="139"/>
      <c r="L41" s="139"/>
      <c r="M41" s="139"/>
      <c r="N41" s="139"/>
      <c r="O41" s="121"/>
      <c r="P41" s="140"/>
      <c r="Q41" s="141"/>
      <c r="R41" s="142"/>
      <c r="S41" s="139"/>
      <c r="T41" s="139"/>
      <c r="U41" s="139"/>
      <c r="V41" s="139"/>
      <c r="W41" s="139"/>
      <c r="X41" s="140"/>
      <c r="Y41" s="141"/>
      <c r="Z41" s="142"/>
      <c r="AA41" s="139"/>
      <c r="AB41" s="139"/>
      <c r="AC41" s="139"/>
      <c r="AD41" s="139"/>
      <c r="AE41" s="139"/>
      <c r="AF41" s="140"/>
      <c r="AG41" s="141"/>
      <c r="AH41" s="142"/>
      <c r="AI41" s="121"/>
      <c r="AJ41" s="139"/>
      <c r="AK41" s="121"/>
      <c r="AL41" s="139"/>
      <c r="AM41" s="121"/>
      <c r="AN41" s="140"/>
      <c r="AO41" s="141"/>
      <c r="AP41" s="142"/>
      <c r="AQ41" s="139"/>
      <c r="AR41" s="140"/>
      <c r="AS41" s="141"/>
      <c r="AT41" s="142"/>
      <c r="AU41" s="121"/>
      <c r="AV41" s="139"/>
      <c r="AW41" s="121"/>
      <c r="AX41" s="139"/>
      <c r="AY41" s="121"/>
      <c r="AZ41" s="139"/>
      <c r="BA41" s="121"/>
      <c r="BB41" s="36"/>
      <c r="BD41" s="29"/>
      <c r="BE41" s="143"/>
      <c r="BF41" s="143"/>
      <c r="BG41" s="143"/>
      <c r="BH41" s="143"/>
      <c r="BI41" s="143"/>
      <c r="BJ41" s="144"/>
      <c r="BK41" s="145"/>
      <c r="BL41" s="146"/>
      <c r="BM41" s="124"/>
      <c r="BN41" s="143"/>
      <c r="BO41" s="124"/>
      <c r="BP41" s="143"/>
      <c r="BQ41" s="124"/>
      <c r="BR41" s="36"/>
      <c r="BS41" s="32"/>
      <c r="BT41" s="29"/>
      <c r="CD41" s="75"/>
      <c r="CE41" s="32"/>
      <c r="CF41" s="74"/>
      <c r="CM41" s="290"/>
      <c r="CO41" s="29"/>
      <c r="CP41" s="36"/>
      <c r="CQ41" s="32"/>
      <c r="CR41" s="74"/>
      <c r="CS41" s="149"/>
      <c r="CT41" s="149"/>
      <c r="CU41" s="149"/>
      <c r="CV41" s="149"/>
      <c r="CW41" s="149"/>
      <c r="CX41" s="134"/>
      <c r="CY41" s="141"/>
      <c r="CZ41" s="252"/>
      <c r="DA41" s="151"/>
      <c r="DB41" s="149"/>
      <c r="DC41" s="149"/>
      <c r="DD41" s="149"/>
      <c r="DE41" s="149"/>
      <c r="DF41" s="149"/>
      <c r="DG41" s="134"/>
      <c r="DH41" s="40"/>
      <c r="DI41" s="74"/>
      <c r="DJ41" s="152"/>
      <c r="DK41" s="152"/>
      <c r="DL41" s="152"/>
      <c r="DM41" s="152"/>
      <c r="DN41" s="152"/>
      <c r="DO41" s="145"/>
      <c r="DP41" s="145"/>
      <c r="DQ41" s="145"/>
      <c r="DR41" s="293"/>
    </row>
    <row r="42" spans="1:122" s="92" customFormat="1" ht="14.65" customHeight="1" x14ac:dyDescent="0.35">
      <c r="A42" s="118"/>
      <c r="B42" s="46"/>
      <c r="C42" s="243" t="str">
        <f t="shared" si="18"/>
        <v/>
      </c>
      <c r="D42" s="46"/>
      <c r="E42" s="4"/>
      <c r="F42" s="119"/>
      <c r="H42" s="120"/>
      <c r="I42" s="15"/>
      <c r="J42" s="121"/>
      <c r="K42" s="15"/>
      <c r="L42" s="121"/>
      <c r="M42" s="15"/>
      <c r="N42" s="121"/>
      <c r="O42" s="209">
        <f t="shared" si="3"/>
        <v>0</v>
      </c>
      <c r="P42" s="122"/>
      <c r="Q42" s="40"/>
      <c r="R42" s="123"/>
      <c r="S42" s="15"/>
      <c r="T42" s="121"/>
      <c r="U42" s="15"/>
      <c r="V42" s="121"/>
      <c r="W42" s="15"/>
      <c r="X42" s="122"/>
      <c r="Y42" s="40"/>
      <c r="Z42" s="123"/>
      <c r="AA42" s="15"/>
      <c r="AB42" s="121"/>
      <c r="AC42" s="15"/>
      <c r="AD42" s="121"/>
      <c r="AE42" s="15"/>
      <c r="AF42" s="122"/>
      <c r="AG42" s="40"/>
      <c r="AH42" s="123"/>
      <c r="AI42" s="209">
        <f t="shared" si="4"/>
        <v>0</v>
      </c>
      <c r="AJ42" s="121"/>
      <c r="AK42" s="209">
        <f t="shared" si="5"/>
        <v>0</v>
      </c>
      <c r="AL42" s="121"/>
      <c r="AM42" s="209">
        <f>M42-W42+AE42</f>
        <v>0</v>
      </c>
      <c r="AN42" s="122"/>
      <c r="AO42" s="40"/>
      <c r="AP42" s="123"/>
      <c r="AQ42" s="15"/>
      <c r="AR42" s="122"/>
      <c r="AS42" s="40"/>
      <c r="AT42" s="123"/>
      <c r="AU42" s="209">
        <f t="shared" si="6"/>
        <v>0</v>
      </c>
      <c r="AV42" s="121"/>
      <c r="AW42" s="209">
        <f t="shared" si="7"/>
        <v>0</v>
      </c>
      <c r="AX42" s="121"/>
      <c r="AY42" s="209">
        <f t="shared" si="8"/>
        <v>0</v>
      </c>
      <c r="AZ42" s="121"/>
      <c r="BA42" s="209">
        <f>(SUM(AI42,AK42,AM42)-AQ42)</f>
        <v>0</v>
      </c>
      <c r="BB42" s="119"/>
      <c r="BD42" s="120"/>
      <c r="BE42" s="13">
        <v>0</v>
      </c>
      <c r="BF42" s="124"/>
      <c r="BG42" s="13">
        <v>0</v>
      </c>
      <c r="BH42" s="124"/>
      <c r="BI42" s="13">
        <v>0</v>
      </c>
      <c r="BJ42" s="125"/>
      <c r="BK42" s="126"/>
      <c r="BL42" s="127"/>
      <c r="BM42" s="210">
        <f>$BE42*$I42</f>
        <v>0</v>
      </c>
      <c r="BN42" s="124"/>
      <c r="BO42" s="210">
        <f>$BG42*$K42</f>
        <v>0</v>
      </c>
      <c r="BP42" s="124"/>
      <c r="BQ42" s="210">
        <f>$BI42*$M42</f>
        <v>0</v>
      </c>
      <c r="BR42" s="119"/>
      <c r="BS42" s="46"/>
      <c r="BT42" s="120"/>
      <c r="CD42" s="159"/>
      <c r="CE42" s="46"/>
      <c r="CF42" s="130"/>
      <c r="CG42" s="18"/>
      <c r="CH42" s="18"/>
      <c r="CI42" s="18"/>
      <c r="CJ42" s="18"/>
      <c r="CK42" s="18"/>
      <c r="CL42" s="18"/>
      <c r="CM42" s="290"/>
      <c r="CO42" s="120"/>
      <c r="CP42" s="119"/>
      <c r="CQ42" s="46"/>
      <c r="CR42" s="130"/>
      <c r="CS42" s="209">
        <f t="shared" si="20"/>
        <v>0</v>
      </c>
      <c r="CT42" s="213">
        <f t="shared" si="20"/>
        <v>0</v>
      </c>
      <c r="CU42" s="209">
        <f t="shared" si="21"/>
        <v>0</v>
      </c>
      <c r="CV42" s="213">
        <f t="shared" si="21"/>
        <v>0</v>
      </c>
      <c r="CW42" s="214">
        <f t="shared" si="22"/>
        <v>0</v>
      </c>
      <c r="CX42" s="215">
        <f t="shared" si="22"/>
        <v>0</v>
      </c>
      <c r="CY42" s="141"/>
      <c r="CZ42" s="252"/>
      <c r="DA42" s="133"/>
      <c r="DB42" s="209">
        <f t="shared" si="12"/>
        <v>0</v>
      </c>
      <c r="DC42" s="131"/>
      <c r="DD42" s="209">
        <f t="shared" si="13"/>
        <v>0</v>
      </c>
      <c r="DE42" s="131"/>
      <c r="DF42" s="209">
        <f t="shared" si="14"/>
        <v>0</v>
      </c>
      <c r="DG42" s="134"/>
      <c r="DH42" s="40"/>
      <c r="DI42" s="130"/>
      <c r="DJ42" s="217">
        <f t="shared" si="15"/>
        <v>0</v>
      </c>
      <c r="DK42" s="135"/>
      <c r="DL42" s="217">
        <f t="shared" si="19"/>
        <v>0</v>
      </c>
      <c r="DM42" s="135"/>
      <c r="DN42" s="217">
        <f t="shared" si="16"/>
        <v>0</v>
      </c>
      <c r="DO42" s="126"/>
      <c r="DP42" s="126"/>
      <c r="DQ42" s="126"/>
      <c r="DR42" s="301">
        <f t="shared" si="17"/>
        <v>0</v>
      </c>
    </row>
    <row r="43" spans="1:122" ht="5.15" customHeight="1" x14ac:dyDescent="0.35">
      <c r="A43" s="115"/>
      <c r="B43" s="32"/>
      <c r="C43" s="46"/>
      <c r="D43" s="32"/>
      <c r="E43" s="32"/>
      <c r="F43" s="36"/>
      <c r="H43" s="29"/>
      <c r="I43" s="139"/>
      <c r="J43" s="139"/>
      <c r="K43" s="139"/>
      <c r="L43" s="139"/>
      <c r="M43" s="139"/>
      <c r="N43" s="139"/>
      <c r="O43" s="121"/>
      <c r="P43" s="140"/>
      <c r="Q43" s="141"/>
      <c r="R43" s="142"/>
      <c r="S43" s="139"/>
      <c r="T43" s="139"/>
      <c r="U43" s="139"/>
      <c r="V43" s="139"/>
      <c r="W43" s="139"/>
      <c r="X43" s="140"/>
      <c r="Y43" s="141"/>
      <c r="Z43" s="142"/>
      <c r="AA43" s="139"/>
      <c r="AB43" s="139"/>
      <c r="AC43" s="139"/>
      <c r="AD43" s="139"/>
      <c r="AE43" s="139"/>
      <c r="AF43" s="140"/>
      <c r="AG43" s="141"/>
      <c r="AH43" s="142"/>
      <c r="AI43" s="121"/>
      <c r="AJ43" s="139"/>
      <c r="AK43" s="121"/>
      <c r="AL43" s="139"/>
      <c r="AM43" s="121"/>
      <c r="AN43" s="140"/>
      <c r="AO43" s="141"/>
      <c r="AP43" s="142"/>
      <c r="AQ43" s="139"/>
      <c r="AR43" s="140"/>
      <c r="AS43" s="141"/>
      <c r="AT43" s="142"/>
      <c r="AU43" s="121"/>
      <c r="AV43" s="139"/>
      <c r="AW43" s="121"/>
      <c r="AX43" s="139"/>
      <c r="AY43" s="121"/>
      <c r="AZ43" s="139"/>
      <c r="BA43" s="121"/>
      <c r="BB43" s="36"/>
      <c r="BD43" s="29"/>
      <c r="BE43" s="143"/>
      <c r="BF43" s="143"/>
      <c r="BG43" s="143"/>
      <c r="BH43" s="143"/>
      <c r="BI43" s="143"/>
      <c r="BJ43" s="144"/>
      <c r="BK43" s="145"/>
      <c r="BL43" s="146"/>
      <c r="BM43" s="124"/>
      <c r="BN43" s="143"/>
      <c r="BO43" s="124"/>
      <c r="BP43" s="143"/>
      <c r="BQ43" s="124"/>
      <c r="BR43" s="36"/>
      <c r="BS43" s="32"/>
      <c r="BT43" s="29"/>
      <c r="CD43" s="75"/>
      <c r="CE43" s="32"/>
      <c r="CF43" s="74"/>
      <c r="CM43" s="290"/>
      <c r="CO43" s="29"/>
      <c r="CP43" s="36"/>
      <c r="CQ43" s="32"/>
      <c r="CR43" s="74"/>
      <c r="CS43" s="149"/>
      <c r="CT43" s="149"/>
      <c r="CU43" s="149"/>
      <c r="CV43" s="149"/>
      <c r="CW43" s="149"/>
      <c r="CX43" s="134"/>
      <c r="CY43" s="141"/>
      <c r="CZ43" s="252"/>
      <c r="DA43" s="151"/>
      <c r="DB43" s="149"/>
      <c r="DC43" s="149"/>
      <c r="DD43" s="149"/>
      <c r="DE43" s="149"/>
      <c r="DF43" s="149"/>
      <c r="DG43" s="134"/>
      <c r="DH43" s="40"/>
      <c r="DI43" s="74"/>
      <c r="DJ43" s="152"/>
      <c r="DK43" s="152"/>
      <c r="DL43" s="152"/>
      <c r="DM43" s="152"/>
      <c r="DN43" s="152"/>
      <c r="DO43" s="145"/>
      <c r="DP43" s="145"/>
      <c r="DQ43" s="145"/>
      <c r="DR43" s="293"/>
    </row>
    <row r="44" spans="1:122" s="92" customFormat="1" ht="14.65" customHeight="1" x14ac:dyDescent="0.35">
      <c r="A44" s="118"/>
      <c r="B44" s="46"/>
      <c r="C44" s="243" t="str">
        <f t="shared" si="18"/>
        <v/>
      </c>
      <c r="D44" s="46"/>
      <c r="E44" s="4"/>
      <c r="F44" s="119"/>
      <c r="H44" s="120"/>
      <c r="I44" s="15"/>
      <c r="J44" s="121"/>
      <c r="K44" s="15"/>
      <c r="L44" s="121"/>
      <c r="M44" s="15"/>
      <c r="N44" s="121"/>
      <c r="O44" s="209">
        <f t="shared" si="3"/>
        <v>0</v>
      </c>
      <c r="P44" s="122"/>
      <c r="Q44" s="40"/>
      <c r="R44" s="123"/>
      <c r="S44" s="15"/>
      <c r="T44" s="121"/>
      <c r="U44" s="15"/>
      <c r="V44" s="121"/>
      <c r="W44" s="15"/>
      <c r="X44" s="122"/>
      <c r="Y44" s="40"/>
      <c r="Z44" s="123"/>
      <c r="AA44" s="15"/>
      <c r="AB44" s="121"/>
      <c r="AC44" s="15"/>
      <c r="AD44" s="121"/>
      <c r="AE44" s="15"/>
      <c r="AF44" s="122"/>
      <c r="AG44" s="40"/>
      <c r="AH44" s="123"/>
      <c r="AI44" s="209">
        <f t="shared" si="4"/>
        <v>0</v>
      </c>
      <c r="AJ44" s="121"/>
      <c r="AK44" s="209">
        <f t="shared" si="5"/>
        <v>0</v>
      </c>
      <c r="AL44" s="121"/>
      <c r="AM44" s="209">
        <f>M44-W44+AE44</f>
        <v>0</v>
      </c>
      <c r="AN44" s="122"/>
      <c r="AO44" s="40"/>
      <c r="AP44" s="123"/>
      <c r="AQ44" s="15"/>
      <c r="AR44" s="122"/>
      <c r="AS44" s="40"/>
      <c r="AT44" s="123"/>
      <c r="AU44" s="209">
        <f t="shared" si="6"/>
        <v>0</v>
      </c>
      <c r="AV44" s="121"/>
      <c r="AW44" s="209">
        <f t="shared" si="7"/>
        <v>0</v>
      </c>
      <c r="AX44" s="121"/>
      <c r="AY44" s="209">
        <f t="shared" si="8"/>
        <v>0</v>
      </c>
      <c r="AZ44" s="121"/>
      <c r="BA44" s="209">
        <f>(SUM(AI44,AK44,AM44)-AQ44)</f>
        <v>0</v>
      </c>
      <c r="BB44" s="119"/>
      <c r="BD44" s="120"/>
      <c r="BE44" s="13">
        <v>0</v>
      </c>
      <c r="BF44" s="124"/>
      <c r="BG44" s="13">
        <v>0</v>
      </c>
      <c r="BH44" s="124"/>
      <c r="BI44" s="13">
        <v>0</v>
      </c>
      <c r="BJ44" s="125"/>
      <c r="BK44" s="126"/>
      <c r="BL44" s="127"/>
      <c r="BM44" s="210">
        <f>$BE44*$I44</f>
        <v>0</v>
      </c>
      <c r="BN44" s="124"/>
      <c r="BO44" s="210">
        <f>$BG44*$K44</f>
        <v>0</v>
      </c>
      <c r="BP44" s="124"/>
      <c r="BQ44" s="210">
        <f>$BI44*$M44</f>
        <v>0</v>
      </c>
      <c r="BR44" s="119"/>
      <c r="BS44" s="46"/>
      <c r="BT44" s="120"/>
      <c r="CD44" s="159"/>
      <c r="CE44" s="46"/>
      <c r="CF44" s="130"/>
      <c r="CG44" s="18"/>
      <c r="CH44" s="18"/>
      <c r="CI44" s="18"/>
      <c r="CJ44" s="18"/>
      <c r="CK44" s="18"/>
      <c r="CL44" s="18"/>
      <c r="CM44" s="290"/>
      <c r="CO44" s="120"/>
      <c r="CP44" s="119"/>
      <c r="CQ44" s="46"/>
      <c r="CR44" s="130"/>
      <c r="CS44" s="209">
        <f t="shared" si="20"/>
        <v>0</v>
      </c>
      <c r="CT44" s="213">
        <f t="shared" si="20"/>
        <v>0</v>
      </c>
      <c r="CU44" s="209">
        <f t="shared" si="21"/>
        <v>0</v>
      </c>
      <c r="CV44" s="213">
        <f t="shared" si="21"/>
        <v>0</v>
      </c>
      <c r="CW44" s="214">
        <f t="shared" si="22"/>
        <v>0</v>
      </c>
      <c r="CX44" s="215">
        <f t="shared" si="22"/>
        <v>0</v>
      </c>
      <c r="CY44" s="141"/>
      <c r="CZ44" s="252"/>
      <c r="DA44" s="133"/>
      <c r="DB44" s="209">
        <f t="shared" si="12"/>
        <v>0</v>
      </c>
      <c r="DC44" s="131"/>
      <c r="DD44" s="209">
        <f t="shared" si="13"/>
        <v>0</v>
      </c>
      <c r="DE44" s="131"/>
      <c r="DF44" s="209">
        <f t="shared" si="14"/>
        <v>0</v>
      </c>
      <c r="DG44" s="134"/>
      <c r="DH44" s="40"/>
      <c r="DI44" s="130"/>
      <c r="DJ44" s="217">
        <f t="shared" si="15"/>
        <v>0</v>
      </c>
      <c r="DK44" s="135"/>
      <c r="DL44" s="217">
        <f t="shared" si="19"/>
        <v>0</v>
      </c>
      <c r="DM44" s="135"/>
      <c r="DN44" s="217">
        <f t="shared" si="16"/>
        <v>0</v>
      </c>
      <c r="DO44" s="126"/>
      <c r="DP44" s="126"/>
      <c r="DQ44" s="126"/>
      <c r="DR44" s="301">
        <f t="shared" si="17"/>
        <v>0</v>
      </c>
    </row>
    <row r="45" spans="1:122" ht="5.15" customHeight="1" x14ac:dyDescent="0.35">
      <c r="A45" s="115"/>
      <c r="B45" s="32"/>
      <c r="C45" s="46"/>
      <c r="D45" s="32"/>
      <c r="E45" s="32"/>
      <c r="F45" s="36"/>
      <c r="H45" s="29"/>
      <c r="I45" s="139"/>
      <c r="J45" s="139"/>
      <c r="K45" s="139"/>
      <c r="L45" s="139"/>
      <c r="M45" s="139"/>
      <c r="N45" s="139"/>
      <c r="O45" s="121"/>
      <c r="P45" s="140"/>
      <c r="Q45" s="141"/>
      <c r="R45" s="142"/>
      <c r="S45" s="139"/>
      <c r="T45" s="139"/>
      <c r="U45" s="139"/>
      <c r="V45" s="139"/>
      <c r="W45" s="139"/>
      <c r="X45" s="140"/>
      <c r="Y45" s="141"/>
      <c r="Z45" s="142"/>
      <c r="AA45" s="139"/>
      <c r="AB45" s="139"/>
      <c r="AC45" s="139"/>
      <c r="AD45" s="139"/>
      <c r="AE45" s="139"/>
      <c r="AF45" s="140"/>
      <c r="AG45" s="141"/>
      <c r="AH45" s="142"/>
      <c r="AI45" s="121"/>
      <c r="AJ45" s="139"/>
      <c r="AK45" s="121"/>
      <c r="AL45" s="139"/>
      <c r="AM45" s="121"/>
      <c r="AN45" s="140"/>
      <c r="AO45" s="141"/>
      <c r="AP45" s="142"/>
      <c r="AQ45" s="139"/>
      <c r="AR45" s="140"/>
      <c r="AS45" s="141"/>
      <c r="AT45" s="142"/>
      <c r="AU45" s="121"/>
      <c r="AV45" s="139"/>
      <c r="AW45" s="121"/>
      <c r="AX45" s="139"/>
      <c r="AY45" s="121"/>
      <c r="AZ45" s="139"/>
      <c r="BA45" s="121"/>
      <c r="BB45" s="36"/>
      <c r="BD45" s="29"/>
      <c r="BE45" s="143"/>
      <c r="BF45" s="143"/>
      <c r="BG45" s="143"/>
      <c r="BH45" s="143"/>
      <c r="BI45" s="143"/>
      <c r="BJ45" s="144"/>
      <c r="BK45" s="145"/>
      <c r="BL45" s="146"/>
      <c r="BM45" s="124"/>
      <c r="BN45" s="143"/>
      <c r="BO45" s="124"/>
      <c r="BP45" s="143"/>
      <c r="BQ45" s="124"/>
      <c r="BR45" s="36"/>
      <c r="BS45" s="32"/>
      <c r="BT45" s="29"/>
      <c r="CD45" s="75"/>
      <c r="CE45" s="32"/>
      <c r="CF45" s="74"/>
      <c r="CM45" s="290"/>
      <c r="CO45" s="29"/>
      <c r="CP45" s="36"/>
      <c r="CQ45" s="32"/>
      <c r="CR45" s="74"/>
      <c r="CS45" s="149"/>
      <c r="CT45" s="149"/>
      <c r="CU45" s="149"/>
      <c r="CV45" s="149"/>
      <c r="CW45" s="149"/>
      <c r="CX45" s="134"/>
      <c r="CY45" s="141"/>
      <c r="CZ45" s="252"/>
      <c r="DA45" s="151"/>
      <c r="DB45" s="149"/>
      <c r="DC45" s="149"/>
      <c r="DD45" s="149"/>
      <c r="DE45" s="149"/>
      <c r="DF45" s="149"/>
      <c r="DG45" s="134"/>
      <c r="DH45" s="40"/>
      <c r="DI45" s="74"/>
      <c r="DJ45" s="152"/>
      <c r="DK45" s="152"/>
      <c r="DL45" s="152"/>
      <c r="DM45" s="152"/>
      <c r="DN45" s="152"/>
      <c r="DO45" s="145"/>
      <c r="DP45" s="145"/>
      <c r="DQ45" s="145"/>
      <c r="DR45" s="293"/>
    </row>
    <row r="46" spans="1:122" s="92" customFormat="1" ht="14.65" customHeight="1" x14ac:dyDescent="0.35">
      <c r="A46" s="118"/>
      <c r="B46" s="46"/>
      <c r="C46" s="243" t="str">
        <f t="shared" si="18"/>
        <v/>
      </c>
      <c r="D46" s="46"/>
      <c r="E46" s="4"/>
      <c r="F46" s="119"/>
      <c r="H46" s="120"/>
      <c r="I46" s="15"/>
      <c r="J46" s="121"/>
      <c r="K46" s="15"/>
      <c r="L46" s="121"/>
      <c r="M46" s="15"/>
      <c r="N46" s="121"/>
      <c r="O46" s="209">
        <f t="shared" si="3"/>
        <v>0</v>
      </c>
      <c r="P46" s="122"/>
      <c r="Q46" s="40"/>
      <c r="R46" s="123"/>
      <c r="S46" s="15"/>
      <c r="T46" s="121"/>
      <c r="U46" s="15"/>
      <c r="V46" s="121"/>
      <c r="W46" s="15"/>
      <c r="X46" s="122"/>
      <c r="Y46" s="40"/>
      <c r="Z46" s="123"/>
      <c r="AA46" s="15"/>
      <c r="AB46" s="121"/>
      <c r="AC46" s="15"/>
      <c r="AD46" s="121"/>
      <c r="AE46" s="15"/>
      <c r="AF46" s="122"/>
      <c r="AG46" s="40"/>
      <c r="AH46" s="123"/>
      <c r="AI46" s="209">
        <f t="shared" si="4"/>
        <v>0</v>
      </c>
      <c r="AJ46" s="121"/>
      <c r="AK46" s="209">
        <f t="shared" si="5"/>
        <v>0</v>
      </c>
      <c r="AL46" s="121"/>
      <c r="AM46" s="209">
        <f>M46-W46+AE46</f>
        <v>0</v>
      </c>
      <c r="AN46" s="122"/>
      <c r="AO46" s="40"/>
      <c r="AP46" s="123"/>
      <c r="AQ46" s="15"/>
      <c r="AR46" s="122"/>
      <c r="AS46" s="40"/>
      <c r="AT46" s="123"/>
      <c r="AU46" s="209">
        <f t="shared" si="6"/>
        <v>0</v>
      </c>
      <c r="AV46" s="121"/>
      <c r="AW46" s="209">
        <f t="shared" si="7"/>
        <v>0</v>
      </c>
      <c r="AX46" s="121"/>
      <c r="AY46" s="209">
        <f t="shared" si="8"/>
        <v>0</v>
      </c>
      <c r="AZ46" s="121"/>
      <c r="BA46" s="209">
        <f>(SUM(AI46,AK46,AM46)-AQ46)</f>
        <v>0</v>
      </c>
      <c r="BB46" s="119"/>
      <c r="BD46" s="120"/>
      <c r="BE46" s="13">
        <v>0</v>
      </c>
      <c r="BF46" s="124"/>
      <c r="BG46" s="13">
        <v>0</v>
      </c>
      <c r="BH46" s="124"/>
      <c r="BI46" s="13">
        <v>0</v>
      </c>
      <c r="BJ46" s="125"/>
      <c r="BK46" s="126"/>
      <c r="BL46" s="127"/>
      <c r="BM46" s="210">
        <f>$BE46*$I46</f>
        <v>0</v>
      </c>
      <c r="BN46" s="124"/>
      <c r="BO46" s="210">
        <f>$BG46*$K46</f>
        <v>0</v>
      </c>
      <c r="BP46" s="124"/>
      <c r="BQ46" s="210">
        <f>$BI46*$M46</f>
        <v>0</v>
      </c>
      <c r="BR46" s="119"/>
      <c r="BS46" s="46"/>
      <c r="BT46" s="120"/>
      <c r="CD46" s="159"/>
      <c r="CE46" s="46"/>
      <c r="CF46" s="130"/>
      <c r="CG46" s="18"/>
      <c r="CH46" s="18"/>
      <c r="CI46" s="18"/>
      <c r="CJ46" s="18"/>
      <c r="CK46" s="18"/>
      <c r="CL46" s="18"/>
      <c r="CM46" s="290"/>
      <c r="CO46" s="120"/>
      <c r="CP46" s="119"/>
      <c r="CQ46" s="46"/>
      <c r="CR46" s="130"/>
      <c r="CS46" s="209">
        <f t="shared" si="20"/>
        <v>0</v>
      </c>
      <c r="CT46" s="213">
        <f t="shared" si="20"/>
        <v>0</v>
      </c>
      <c r="CU46" s="209">
        <f t="shared" si="21"/>
        <v>0</v>
      </c>
      <c r="CV46" s="213">
        <f t="shared" si="21"/>
        <v>0</v>
      </c>
      <c r="CW46" s="214">
        <f t="shared" si="22"/>
        <v>0</v>
      </c>
      <c r="CX46" s="215">
        <f t="shared" si="22"/>
        <v>0</v>
      </c>
      <c r="CY46" s="141"/>
      <c r="CZ46" s="252"/>
      <c r="DA46" s="133"/>
      <c r="DB46" s="209">
        <f t="shared" si="12"/>
        <v>0</v>
      </c>
      <c r="DC46" s="131"/>
      <c r="DD46" s="209">
        <f t="shared" si="13"/>
        <v>0</v>
      </c>
      <c r="DE46" s="131"/>
      <c r="DF46" s="209">
        <f t="shared" si="14"/>
        <v>0</v>
      </c>
      <c r="DG46" s="134"/>
      <c r="DH46" s="40"/>
      <c r="DI46" s="130"/>
      <c r="DJ46" s="217">
        <f t="shared" si="15"/>
        <v>0</v>
      </c>
      <c r="DK46" s="135"/>
      <c r="DL46" s="217">
        <f t="shared" si="19"/>
        <v>0</v>
      </c>
      <c r="DM46" s="135"/>
      <c r="DN46" s="217">
        <f t="shared" si="16"/>
        <v>0</v>
      </c>
      <c r="DO46" s="126"/>
      <c r="DP46" s="126"/>
      <c r="DQ46" s="126"/>
      <c r="DR46" s="301">
        <f t="shared" si="17"/>
        <v>0</v>
      </c>
    </row>
    <row r="47" spans="1:122" ht="5.15" customHeight="1" x14ac:dyDescent="0.35">
      <c r="A47" s="115"/>
      <c r="B47" s="32"/>
      <c r="C47" s="46"/>
      <c r="D47" s="32"/>
      <c r="E47" s="32"/>
      <c r="F47" s="36"/>
      <c r="H47" s="29"/>
      <c r="I47" s="139"/>
      <c r="J47" s="139"/>
      <c r="K47" s="139"/>
      <c r="L47" s="139"/>
      <c r="M47" s="139"/>
      <c r="N47" s="139"/>
      <c r="O47" s="121"/>
      <c r="P47" s="140"/>
      <c r="Q47" s="141"/>
      <c r="R47" s="142"/>
      <c r="S47" s="139"/>
      <c r="T47" s="139"/>
      <c r="U47" s="139"/>
      <c r="V47" s="139"/>
      <c r="W47" s="139"/>
      <c r="X47" s="140"/>
      <c r="Y47" s="141"/>
      <c r="Z47" s="142"/>
      <c r="AA47" s="139"/>
      <c r="AB47" s="139"/>
      <c r="AC47" s="139"/>
      <c r="AD47" s="139"/>
      <c r="AE47" s="139"/>
      <c r="AF47" s="140"/>
      <c r="AG47" s="141"/>
      <c r="AH47" s="142"/>
      <c r="AI47" s="121"/>
      <c r="AJ47" s="139"/>
      <c r="AK47" s="121"/>
      <c r="AL47" s="139"/>
      <c r="AM47" s="121"/>
      <c r="AN47" s="140"/>
      <c r="AO47" s="141"/>
      <c r="AP47" s="142"/>
      <c r="AQ47" s="139"/>
      <c r="AR47" s="140"/>
      <c r="AS47" s="141"/>
      <c r="AT47" s="142"/>
      <c r="AU47" s="121"/>
      <c r="AV47" s="139"/>
      <c r="AW47" s="121"/>
      <c r="AX47" s="139"/>
      <c r="AY47" s="121"/>
      <c r="AZ47" s="139"/>
      <c r="BA47" s="121"/>
      <c r="BB47" s="36"/>
      <c r="BD47" s="29"/>
      <c r="BE47" s="143"/>
      <c r="BF47" s="143"/>
      <c r="BG47" s="143"/>
      <c r="BH47" s="143"/>
      <c r="BI47" s="143"/>
      <c r="BJ47" s="144"/>
      <c r="BK47" s="145"/>
      <c r="BL47" s="146"/>
      <c r="BM47" s="124"/>
      <c r="BN47" s="143"/>
      <c r="BO47" s="124"/>
      <c r="BP47" s="143"/>
      <c r="BQ47" s="124"/>
      <c r="BR47" s="36"/>
      <c r="BS47" s="32"/>
      <c r="BT47" s="74"/>
      <c r="BW47" s="174"/>
      <c r="BX47" s="174"/>
      <c r="BY47" s="174"/>
      <c r="BZ47" s="174"/>
      <c r="CA47" s="174"/>
      <c r="CB47" s="174"/>
      <c r="CC47" s="174"/>
      <c r="CD47" s="162"/>
      <c r="CE47" s="32"/>
      <c r="CF47" s="74"/>
      <c r="CM47" s="290"/>
      <c r="CO47" s="29"/>
      <c r="CP47" s="36"/>
      <c r="CQ47" s="32"/>
      <c r="CR47" s="74"/>
      <c r="CS47" s="149"/>
      <c r="CT47" s="149"/>
      <c r="CU47" s="149"/>
      <c r="CV47" s="149"/>
      <c r="CW47" s="149"/>
      <c r="CX47" s="134"/>
      <c r="CY47" s="141"/>
      <c r="CZ47" s="252"/>
      <c r="DA47" s="151"/>
      <c r="DB47" s="149"/>
      <c r="DC47" s="149"/>
      <c r="DD47" s="149"/>
      <c r="DE47" s="149"/>
      <c r="DF47" s="149"/>
      <c r="DG47" s="134"/>
      <c r="DH47" s="40"/>
      <c r="DI47" s="74"/>
      <c r="DJ47" s="152"/>
      <c r="DK47" s="152"/>
      <c r="DL47" s="152"/>
      <c r="DM47" s="152"/>
      <c r="DN47" s="152"/>
      <c r="DO47" s="145"/>
      <c r="DP47" s="145"/>
      <c r="DQ47" s="145"/>
      <c r="DR47" s="293"/>
    </row>
    <row r="48" spans="1:122" s="92" customFormat="1" ht="15" customHeight="1" x14ac:dyDescent="0.35">
      <c r="A48" s="118"/>
      <c r="B48" s="46"/>
      <c r="C48" s="243" t="str">
        <f>IF(E48="","",C46+1)</f>
        <v/>
      </c>
      <c r="D48" s="46"/>
      <c r="E48" s="4"/>
      <c r="F48" s="119"/>
      <c r="H48" s="120"/>
      <c r="I48" s="15"/>
      <c r="J48" s="121"/>
      <c r="K48" s="15"/>
      <c r="L48" s="121"/>
      <c r="M48" s="15"/>
      <c r="N48" s="121"/>
      <c r="O48" s="209">
        <f t="shared" si="3"/>
        <v>0</v>
      </c>
      <c r="P48" s="122"/>
      <c r="Q48" s="40"/>
      <c r="R48" s="123"/>
      <c r="S48" s="15"/>
      <c r="T48" s="121"/>
      <c r="U48" s="15"/>
      <c r="V48" s="121"/>
      <c r="W48" s="15"/>
      <c r="X48" s="122"/>
      <c r="Y48" s="40"/>
      <c r="Z48" s="123"/>
      <c r="AA48" s="15"/>
      <c r="AB48" s="121"/>
      <c r="AC48" s="15"/>
      <c r="AD48" s="121"/>
      <c r="AE48" s="15"/>
      <c r="AF48" s="122"/>
      <c r="AG48" s="40"/>
      <c r="AH48" s="123"/>
      <c r="AI48" s="209">
        <f t="shared" si="4"/>
        <v>0</v>
      </c>
      <c r="AJ48" s="121"/>
      <c r="AK48" s="209">
        <f t="shared" si="5"/>
        <v>0</v>
      </c>
      <c r="AL48" s="121"/>
      <c r="AM48" s="209">
        <f>M48-W48+AE48</f>
        <v>0</v>
      </c>
      <c r="AN48" s="122"/>
      <c r="AO48" s="40"/>
      <c r="AP48" s="123"/>
      <c r="AQ48" s="15"/>
      <c r="AR48" s="122"/>
      <c r="AS48" s="40"/>
      <c r="AT48" s="123"/>
      <c r="AU48" s="209">
        <f t="shared" si="6"/>
        <v>0</v>
      </c>
      <c r="AV48" s="121"/>
      <c r="AW48" s="209">
        <f t="shared" si="7"/>
        <v>0</v>
      </c>
      <c r="AX48" s="121"/>
      <c r="AY48" s="209">
        <f t="shared" si="8"/>
        <v>0</v>
      </c>
      <c r="AZ48" s="121"/>
      <c r="BA48" s="209">
        <f>(SUM(AI48,AK48,AM48)-AQ48)</f>
        <v>0</v>
      </c>
      <c r="BB48" s="119"/>
      <c r="BD48" s="120"/>
      <c r="BE48" s="13">
        <v>0</v>
      </c>
      <c r="BF48" s="124"/>
      <c r="BG48" s="13">
        <v>0</v>
      </c>
      <c r="BH48" s="124"/>
      <c r="BI48" s="13">
        <v>0</v>
      </c>
      <c r="BJ48" s="125"/>
      <c r="BK48" s="126"/>
      <c r="BL48" s="127"/>
      <c r="BM48" s="210">
        <f>$BE48*$I48</f>
        <v>0</v>
      </c>
      <c r="BN48" s="124"/>
      <c r="BO48" s="210">
        <f>$BG48*$K48</f>
        <v>0</v>
      </c>
      <c r="BP48" s="124"/>
      <c r="BQ48" s="210">
        <f>$BI48*$M48</f>
        <v>0</v>
      </c>
      <c r="BR48" s="119"/>
      <c r="BS48" s="46"/>
      <c r="BT48" s="130"/>
      <c r="BU48" s="18"/>
      <c r="BV48" s="175"/>
      <c r="BW48" s="174"/>
      <c r="BX48" s="174"/>
      <c r="BY48" s="174"/>
      <c r="BZ48" s="174"/>
      <c r="CA48" s="174"/>
      <c r="CB48" s="174"/>
      <c r="CC48" s="174"/>
      <c r="CD48" s="162"/>
      <c r="CE48" s="46"/>
      <c r="CF48" s="130"/>
      <c r="CG48" s="18"/>
      <c r="CH48" s="18"/>
      <c r="CI48" s="18"/>
      <c r="CJ48" s="18"/>
      <c r="CK48" s="18"/>
      <c r="CL48" s="18"/>
      <c r="CM48" s="290"/>
      <c r="CO48" s="120"/>
      <c r="CP48" s="119"/>
      <c r="CQ48" s="46"/>
      <c r="CR48" s="130"/>
      <c r="CS48" s="209">
        <f t="shared" si="20"/>
        <v>0</v>
      </c>
      <c r="CT48" s="213">
        <f t="shared" si="20"/>
        <v>0</v>
      </c>
      <c r="CU48" s="209">
        <f t="shared" si="21"/>
        <v>0</v>
      </c>
      <c r="CV48" s="213">
        <f t="shared" si="21"/>
        <v>0</v>
      </c>
      <c r="CW48" s="214">
        <f t="shared" si="22"/>
        <v>0</v>
      </c>
      <c r="CX48" s="215">
        <f t="shared" si="22"/>
        <v>0</v>
      </c>
      <c r="CY48" s="141"/>
      <c r="CZ48" s="252"/>
      <c r="DA48" s="133"/>
      <c r="DB48" s="209">
        <f t="shared" si="12"/>
        <v>0</v>
      </c>
      <c r="DC48" s="131"/>
      <c r="DD48" s="209">
        <f t="shared" si="13"/>
        <v>0</v>
      </c>
      <c r="DE48" s="131"/>
      <c r="DF48" s="209">
        <f t="shared" si="14"/>
        <v>0</v>
      </c>
      <c r="DG48" s="134"/>
      <c r="DH48" s="40"/>
      <c r="DI48" s="130"/>
      <c r="DJ48" s="217">
        <f t="shared" si="15"/>
        <v>0</v>
      </c>
      <c r="DK48" s="135"/>
      <c r="DL48" s="217">
        <f t="shared" si="19"/>
        <v>0</v>
      </c>
      <c r="DM48" s="135"/>
      <c r="DN48" s="217">
        <f t="shared" si="16"/>
        <v>0</v>
      </c>
      <c r="DO48" s="126"/>
      <c r="DP48" s="126"/>
      <c r="DQ48" s="126"/>
      <c r="DR48" s="301">
        <f t="shared" si="17"/>
        <v>0</v>
      </c>
    </row>
    <row r="49" spans="1:122" ht="5.15" customHeight="1" x14ac:dyDescent="0.35">
      <c r="A49" s="115"/>
      <c r="B49" s="32"/>
      <c r="C49" s="46"/>
      <c r="D49" s="32"/>
      <c r="E49" s="32"/>
      <c r="F49" s="36"/>
      <c r="H49" s="29"/>
      <c r="I49" s="139"/>
      <c r="J49" s="139"/>
      <c r="K49" s="139"/>
      <c r="L49" s="139"/>
      <c r="M49" s="139"/>
      <c r="N49" s="139"/>
      <c r="O49" s="121"/>
      <c r="P49" s="140"/>
      <c r="Q49" s="141"/>
      <c r="R49" s="142"/>
      <c r="S49" s="139"/>
      <c r="T49" s="139"/>
      <c r="U49" s="139"/>
      <c r="V49" s="139"/>
      <c r="W49" s="139"/>
      <c r="X49" s="140"/>
      <c r="Y49" s="141"/>
      <c r="Z49" s="142"/>
      <c r="AA49" s="139"/>
      <c r="AB49" s="139"/>
      <c r="AC49" s="139"/>
      <c r="AD49" s="139"/>
      <c r="AE49" s="139"/>
      <c r="AF49" s="140"/>
      <c r="AG49" s="141"/>
      <c r="AH49" s="142"/>
      <c r="AI49" s="121"/>
      <c r="AJ49" s="139"/>
      <c r="AK49" s="121"/>
      <c r="AL49" s="139"/>
      <c r="AM49" s="121"/>
      <c r="AN49" s="140"/>
      <c r="AO49" s="141"/>
      <c r="AP49" s="142"/>
      <c r="AQ49" s="139"/>
      <c r="AR49" s="140"/>
      <c r="AS49" s="141"/>
      <c r="AT49" s="142"/>
      <c r="AU49" s="121"/>
      <c r="AV49" s="139"/>
      <c r="AW49" s="121"/>
      <c r="AX49" s="139"/>
      <c r="AY49" s="121"/>
      <c r="AZ49" s="139"/>
      <c r="BA49" s="121"/>
      <c r="BB49" s="36"/>
      <c r="BD49" s="29"/>
      <c r="BE49" s="143"/>
      <c r="BF49" s="143"/>
      <c r="BG49" s="143"/>
      <c r="BH49" s="143"/>
      <c r="BI49" s="143"/>
      <c r="BJ49" s="144"/>
      <c r="BK49" s="145"/>
      <c r="BL49" s="146"/>
      <c r="BM49" s="124"/>
      <c r="BN49" s="143"/>
      <c r="BO49" s="124"/>
      <c r="BP49" s="143"/>
      <c r="BQ49" s="124"/>
      <c r="BR49" s="36"/>
      <c r="BS49" s="32"/>
      <c r="BT49" s="74"/>
      <c r="BW49" s="174"/>
      <c r="BX49" s="174"/>
      <c r="BY49" s="174"/>
      <c r="BZ49" s="174"/>
      <c r="CA49" s="174"/>
      <c r="CB49" s="174"/>
      <c r="CC49" s="174"/>
      <c r="CD49" s="162"/>
      <c r="CE49" s="32"/>
      <c r="CF49" s="74"/>
      <c r="CM49" s="290"/>
      <c r="CO49" s="29"/>
      <c r="CP49" s="36"/>
      <c r="CQ49" s="32"/>
      <c r="CR49" s="74"/>
      <c r="CS49" s="149"/>
      <c r="CT49" s="149"/>
      <c r="CU49" s="149"/>
      <c r="CV49" s="149"/>
      <c r="CW49" s="149"/>
      <c r="CX49" s="134"/>
      <c r="CY49" s="141"/>
      <c r="CZ49" s="252"/>
      <c r="DA49" s="151"/>
      <c r="DB49" s="149"/>
      <c r="DC49" s="149"/>
      <c r="DD49" s="149"/>
      <c r="DE49" s="149"/>
      <c r="DF49" s="149"/>
      <c r="DG49" s="134"/>
      <c r="DH49" s="40"/>
      <c r="DI49" s="74"/>
      <c r="DJ49" s="152"/>
      <c r="DK49" s="152"/>
      <c r="DL49" s="152"/>
      <c r="DM49" s="152"/>
      <c r="DN49" s="152"/>
      <c r="DO49" s="145"/>
      <c r="DP49" s="145"/>
      <c r="DQ49" s="145"/>
      <c r="DR49" s="293"/>
    </row>
    <row r="50" spans="1:122" s="92" customFormat="1" ht="14.65" customHeight="1" x14ac:dyDescent="0.35">
      <c r="A50" s="118"/>
      <c r="B50" s="46"/>
      <c r="C50" s="243" t="str">
        <f>IF(E50="","",C48+1)</f>
        <v/>
      </c>
      <c r="D50" s="46"/>
      <c r="E50" s="4"/>
      <c r="F50" s="119"/>
      <c r="H50" s="120"/>
      <c r="I50" s="15"/>
      <c r="J50" s="121"/>
      <c r="K50" s="15"/>
      <c r="L50" s="121"/>
      <c r="M50" s="15"/>
      <c r="N50" s="121"/>
      <c r="O50" s="209">
        <f t="shared" si="3"/>
        <v>0</v>
      </c>
      <c r="P50" s="122"/>
      <c r="Q50" s="40"/>
      <c r="R50" s="123"/>
      <c r="S50" s="15"/>
      <c r="T50" s="121"/>
      <c r="U50" s="15"/>
      <c r="V50" s="121"/>
      <c r="W50" s="15"/>
      <c r="X50" s="122"/>
      <c r="Y50" s="40"/>
      <c r="Z50" s="123"/>
      <c r="AA50" s="15"/>
      <c r="AB50" s="121"/>
      <c r="AC50" s="15"/>
      <c r="AD50" s="121"/>
      <c r="AE50" s="15"/>
      <c r="AF50" s="122"/>
      <c r="AG50" s="40"/>
      <c r="AH50" s="123"/>
      <c r="AI50" s="209">
        <f t="shared" si="4"/>
        <v>0</v>
      </c>
      <c r="AJ50" s="121"/>
      <c r="AK50" s="209">
        <f t="shared" si="5"/>
        <v>0</v>
      </c>
      <c r="AL50" s="121"/>
      <c r="AM50" s="209">
        <f>M50-W50+AE50</f>
        <v>0</v>
      </c>
      <c r="AN50" s="122"/>
      <c r="AO50" s="40"/>
      <c r="AP50" s="123"/>
      <c r="AQ50" s="15"/>
      <c r="AR50" s="122"/>
      <c r="AS50" s="40"/>
      <c r="AT50" s="123"/>
      <c r="AU50" s="209">
        <f t="shared" si="6"/>
        <v>0</v>
      </c>
      <c r="AV50" s="121"/>
      <c r="AW50" s="209">
        <f t="shared" si="7"/>
        <v>0</v>
      </c>
      <c r="AX50" s="121"/>
      <c r="AY50" s="209">
        <f t="shared" si="8"/>
        <v>0</v>
      </c>
      <c r="AZ50" s="121"/>
      <c r="BA50" s="209">
        <f>(SUM(AI50,AK50,AM50)-AQ50)</f>
        <v>0</v>
      </c>
      <c r="BB50" s="119"/>
      <c r="BD50" s="120"/>
      <c r="BE50" s="13">
        <v>0</v>
      </c>
      <c r="BF50" s="124"/>
      <c r="BG50" s="13">
        <v>0</v>
      </c>
      <c r="BH50" s="124"/>
      <c r="BI50" s="13">
        <v>0</v>
      </c>
      <c r="BJ50" s="125"/>
      <c r="BK50" s="126"/>
      <c r="BL50" s="127"/>
      <c r="BM50" s="210">
        <f>$BE50*$I50</f>
        <v>0</v>
      </c>
      <c r="BN50" s="124"/>
      <c r="BO50" s="210">
        <f>$BG50*$K50</f>
        <v>0</v>
      </c>
      <c r="BP50" s="124"/>
      <c r="BQ50" s="210">
        <f>$BI50*$M50</f>
        <v>0</v>
      </c>
      <c r="BR50" s="119"/>
      <c r="BS50" s="46"/>
      <c r="BT50" s="130"/>
      <c r="BU50" s="175"/>
      <c r="BV50" s="175"/>
      <c r="BW50" s="174"/>
      <c r="BX50" s="174"/>
      <c r="BY50" s="174"/>
      <c r="BZ50" s="174"/>
      <c r="CA50" s="174"/>
      <c r="CB50" s="174"/>
      <c r="CC50" s="174"/>
      <c r="CD50" s="162"/>
      <c r="CE50" s="46"/>
      <c r="CF50" s="130"/>
      <c r="CG50" s="18"/>
      <c r="CH50" s="18"/>
      <c r="CI50" s="18"/>
      <c r="CJ50" s="18"/>
      <c r="CK50" s="18"/>
      <c r="CL50" s="18"/>
      <c r="CM50" s="290"/>
      <c r="CO50" s="120"/>
      <c r="CP50" s="119"/>
      <c r="CQ50" s="46"/>
      <c r="CR50" s="130"/>
      <c r="CS50" s="209">
        <f t="shared" si="20"/>
        <v>0</v>
      </c>
      <c r="CT50" s="213">
        <f t="shared" si="20"/>
        <v>0</v>
      </c>
      <c r="CU50" s="209">
        <f t="shared" si="21"/>
        <v>0</v>
      </c>
      <c r="CV50" s="213">
        <f t="shared" si="21"/>
        <v>0</v>
      </c>
      <c r="CW50" s="214">
        <f t="shared" si="22"/>
        <v>0</v>
      </c>
      <c r="CX50" s="215">
        <f t="shared" si="22"/>
        <v>0</v>
      </c>
      <c r="CY50" s="141"/>
      <c r="CZ50" s="252"/>
      <c r="DA50" s="133"/>
      <c r="DB50" s="209">
        <f t="shared" si="12"/>
        <v>0</v>
      </c>
      <c r="DC50" s="131"/>
      <c r="DD50" s="209">
        <f t="shared" si="13"/>
        <v>0</v>
      </c>
      <c r="DE50" s="131"/>
      <c r="DF50" s="209">
        <f t="shared" si="14"/>
        <v>0</v>
      </c>
      <c r="DG50" s="134"/>
      <c r="DH50" s="40"/>
      <c r="DI50" s="130"/>
      <c r="DJ50" s="217">
        <f t="shared" si="15"/>
        <v>0</v>
      </c>
      <c r="DK50" s="135"/>
      <c r="DL50" s="217">
        <f t="shared" si="19"/>
        <v>0</v>
      </c>
      <c r="DM50" s="135"/>
      <c r="DN50" s="217">
        <f t="shared" si="16"/>
        <v>0</v>
      </c>
      <c r="DO50" s="126"/>
      <c r="DP50" s="126"/>
      <c r="DQ50" s="126"/>
      <c r="DR50" s="301">
        <f t="shared" si="17"/>
        <v>0</v>
      </c>
    </row>
    <row r="51" spans="1:122" ht="5.15" customHeight="1" x14ac:dyDescent="0.35">
      <c r="A51" s="115"/>
      <c r="B51" s="32"/>
      <c r="C51" s="46"/>
      <c r="D51" s="32"/>
      <c r="E51" s="32"/>
      <c r="F51" s="36"/>
      <c r="H51" s="29"/>
      <c r="I51" s="139"/>
      <c r="J51" s="139"/>
      <c r="K51" s="139"/>
      <c r="L51" s="139"/>
      <c r="M51" s="139"/>
      <c r="N51" s="139"/>
      <c r="O51" s="121"/>
      <c r="P51" s="140"/>
      <c r="Q51" s="141"/>
      <c r="R51" s="142"/>
      <c r="S51" s="139"/>
      <c r="T51" s="139"/>
      <c r="U51" s="139"/>
      <c r="V51" s="139"/>
      <c r="W51" s="139"/>
      <c r="X51" s="140"/>
      <c r="Y51" s="141"/>
      <c r="Z51" s="142"/>
      <c r="AA51" s="139"/>
      <c r="AB51" s="139"/>
      <c r="AC51" s="139"/>
      <c r="AD51" s="139"/>
      <c r="AE51" s="139"/>
      <c r="AF51" s="140"/>
      <c r="AG51" s="141"/>
      <c r="AH51" s="142"/>
      <c r="AI51" s="121"/>
      <c r="AJ51" s="139"/>
      <c r="AK51" s="121"/>
      <c r="AL51" s="139"/>
      <c r="AM51" s="121"/>
      <c r="AN51" s="140"/>
      <c r="AO51" s="141"/>
      <c r="AP51" s="142"/>
      <c r="AQ51" s="139"/>
      <c r="AR51" s="140"/>
      <c r="AS51" s="141"/>
      <c r="AT51" s="142"/>
      <c r="AU51" s="121"/>
      <c r="AV51" s="139"/>
      <c r="AW51" s="121"/>
      <c r="AX51" s="139"/>
      <c r="AY51" s="121"/>
      <c r="AZ51" s="139"/>
      <c r="BA51" s="121"/>
      <c r="BB51" s="36"/>
      <c r="BD51" s="29"/>
      <c r="BE51" s="143"/>
      <c r="BF51" s="143"/>
      <c r="BG51" s="143"/>
      <c r="BH51" s="143"/>
      <c r="BI51" s="143"/>
      <c r="BJ51" s="144"/>
      <c r="BK51" s="145"/>
      <c r="BL51" s="146"/>
      <c r="BM51" s="124"/>
      <c r="BN51" s="143"/>
      <c r="BO51" s="124"/>
      <c r="BP51" s="143"/>
      <c r="BQ51" s="124"/>
      <c r="BR51" s="36"/>
      <c r="BS51" s="32"/>
      <c r="BT51" s="74"/>
      <c r="BW51" s="176"/>
      <c r="BX51" s="176"/>
      <c r="BY51" s="176"/>
      <c r="BZ51" s="176"/>
      <c r="CA51" s="176"/>
      <c r="CB51" s="176"/>
      <c r="CC51" s="176"/>
      <c r="CD51" s="168"/>
      <c r="CE51" s="32"/>
      <c r="CF51" s="74"/>
      <c r="CM51" s="290"/>
      <c r="CO51" s="29"/>
      <c r="CP51" s="36"/>
      <c r="CQ51" s="32"/>
      <c r="CR51" s="74"/>
      <c r="CS51" s="149"/>
      <c r="CT51" s="149"/>
      <c r="CU51" s="149"/>
      <c r="CV51" s="149"/>
      <c r="CW51" s="149"/>
      <c r="CX51" s="134"/>
      <c r="CY51" s="141"/>
      <c r="CZ51" s="252"/>
      <c r="DA51" s="151"/>
      <c r="DB51" s="149"/>
      <c r="DC51" s="149"/>
      <c r="DD51" s="149"/>
      <c r="DE51" s="149"/>
      <c r="DF51" s="149"/>
      <c r="DG51" s="134"/>
      <c r="DH51" s="40"/>
      <c r="DI51" s="74"/>
      <c r="DJ51" s="152"/>
      <c r="DK51" s="152"/>
      <c r="DL51" s="152"/>
      <c r="DM51" s="152"/>
      <c r="DN51" s="152"/>
      <c r="DO51" s="145"/>
      <c r="DP51" s="145"/>
      <c r="DQ51" s="145"/>
      <c r="DR51" s="293"/>
    </row>
    <row r="52" spans="1:122" s="92" customFormat="1" ht="15" customHeight="1" x14ac:dyDescent="0.35">
      <c r="A52" s="118"/>
      <c r="B52" s="46"/>
      <c r="C52" s="243" t="str">
        <f>IF(E52="","",C50+1)</f>
        <v/>
      </c>
      <c r="D52" s="46"/>
      <c r="E52" s="4"/>
      <c r="F52" s="119"/>
      <c r="H52" s="120"/>
      <c r="I52" s="15"/>
      <c r="J52" s="121"/>
      <c r="K52" s="15"/>
      <c r="L52" s="121"/>
      <c r="M52" s="15"/>
      <c r="N52" s="121"/>
      <c r="O52" s="209">
        <f t="shared" si="3"/>
        <v>0</v>
      </c>
      <c r="P52" s="122"/>
      <c r="Q52" s="40"/>
      <c r="R52" s="123"/>
      <c r="S52" s="15"/>
      <c r="T52" s="121"/>
      <c r="U52" s="15"/>
      <c r="V52" s="121"/>
      <c r="W52" s="15"/>
      <c r="X52" s="122"/>
      <c r="Y52" s="40"/>
      <c r="Z52" s="123"/>
      <c r="AA52" s="15"/>
      <c r="AB52" s="121"/>
      <c r="AC52" s="15"/>
      <c r="AD52" s="121"/>
      <c r="AE52" s="15"/>
      <c r="AF52" s="122"/>
      <c r="AG52" s="40"/>
      <c r="AH52" s="123"/>
      <c r="AI52" s="209">
        <f t="shared" si="4"/>
        <v>0</v>
      </c>
      <c r="AJ52" s="121"/>
      <c r="AK52" s="209">
        <f t="shared" si="5"/>
        <v>0</v>
      </c>
      <c r="AL52" s="121"/>
      <c r="AM52" s="209">
        <f>M52-W52+AE52</f>
        <v>0</v>
      </c>
      <c r="AN52" s="122"/>
      <c r="AO52" s="40"/>
      <c r="AP52" s="123"/>
      <c r="AQ52" s="15"/>
      <c r="AR52" s="122"/>
      <c r="AS52" s="40"/>
      <c r="AT52" s="123"/>
      <c r="AU52" s="209">
        <f t="shared" si="6"/>
        <v>0</v>
      </c>
      <c r="AV52" s="121"/>
      <c r="AW52" s="209">
        <f t="shared" si="7"/>
        <v>0</v>
      </c>
      <c r="AX52" s="121"/>
      <c r="AY52" s="209">
        <f t="shared" si="8"/>
        <v>0</v>
      </c>
      <c r="AZ52" s="121"/>
      <c r="BA52" s="209">
        <f>(SUM(AI52,AK52,AM52)-AQ52)</f>
        <v>0</v>
      </c>
      <c r="BB52" s="119"/>
      <c r="BD52" s="120"/>
      <c r="BE52" s="13">
        <v>0</v>
      </c>
      <c r="BF52" s="124"/>
      <c r="BG52" s="13">
        <v>0</v>
      </c>
      <c r="BH52" s="124"/>
      <c r="BI52" s="13">
        <v>0</v>
      </c>
      <c r="BJ52" s="125"/>
      <c r="BK52" s="126"/>
      <c r="BL52" s="127"/>
      <c r="BM52" s="210">
        <f>$BE52*$I52</f>
        <v>0</v>
      </c>
      <c r="BN52" s="124"/>
      <c r="BO52" s="210">
        <f>$BG52*$K52</f>
        <v>0</v>
      </c>
      <c r="BP52" s="124"/>
      <c r="BQ52" s="210">
        <f>$BI52*$M52</f>
        <v>0</v>
      </c>
      <c r="BR52" s="119"/>
      <c r="BS52" s="46"/>
      <c r="BT52" s="130"/>
      <c r="BU52" s="175"/>
      <c r="BV52" s="175"/>
      <c r="BW52" s="177"/>
      <c r="BX52" s="177"/>
      <c r="BY52" s="177"/>
      <c r="BZ52" s="177"/>
      <c r="CA52" s="177"/>
      <c r="CB52" s="177"/>
      <c r="CC52" s="177"/>
      <c r="CD52" s="148"/>
      <c r="CE52" s="46"/>
      <c r="CF52" s="130"/>
      <c r="CG52" s="18"/>
      <c r="CH52" s="18"/>
      <c r="CI52" s="18"/>
      <c r="CJ52" s="18"/>
      <c r="CK52" s="18"/>
      <c r="CL52" s="18"/>
      <c r="CM52" s="290"/>
      <c r="CO52" s="120"/>
      <c r="CP52" s="119"/>
      <c r="CQ52" s="46"/>
      <c r="CR52" s="130"/>
      <c r="CS52" s="209">
        <f t="shared" si="20"/>
        <v>0</v>
      </c>
      <c r="CT52" s="213">
        <f t="shared" si="20"/>
        <v>0</v>
      </c>
      <c r="CU52" s="209">
        <f t="shared" si="21"/>
        <v>0</v>
      </c>
      <c r="CV52" s="213">
        <f t="shared" si="21"/>
        <v>0</v>
      </c>
      <c r="CW52" s="214">
        <f t="shared" si="22"/>
        <v>0</v>
      </c>
      <c r="CX52" s="215">
        <f t="shared" si="22"/>
        <v>0</v>
      </c>
      <c r="CY52" s="141"/>
      <c r="CZ52" s="252"/>
      <c r="DA52" s="133"/>
      <c r="DB52" s="209">
        <f t="shared" si="12"/>
        <v>0</v>
      </c>
      <c r="DC52" s="131"/>
      <c r="DD52" s="209">
        <f t="shared" si="13"/>
        <v>0</v>
      </c>
      <c r="DE52" s="131"/>
      <c r="DF52" s="209">
        <f t="shared" si="14"/>
        <v>0</v>
      </c>
      <c r="DG52" s="134"/>
      <c r="DH52" s="40"/>
      <c r="DI52" s="130"/>
      <c r="DJ52" s="217">
        <f t="shared" si="15"/>
        <v>0</v>
      </c>
      <c r="DK52" s="135"/>
      <c r="DL52" s="217">
        <f t="shared" si="19"/>
        <v>0</v>
      </c>
      <c r="DM52" s="135"/>
      <c r="DN52" s="217">
        <f t="shared" si="16"/>
        <v>0</v>
      </c>
      <c r="DO52" s="126"/>
      <c r="DP52" s="126"/>
      <c r="DQ52" s="126"/>
      <c r="DR52" s="301">
        <f t="shared" si="17"/>
        <v>0</v>
      </c>
    </row>
    <row r="53" spans="1:122" ht="5.15" customHeight="1" x14ac:dyDescent="0.35">
      <c r="A53" s="115"/>
      <c r="B53" s="32"/>
      <c r="C53" s="46"/>
      <c r="D53" s="32"/>
      <c r="E53" s="32"/>
      <c r="F53" s="36"/>
      <c r="H53" s="29"/>
      <c r="I53" s="139"/>
      <c r="J53" s="139"/>
      <c r="K53" s="139"/>
      <c r="L53" s="139"/>
      <c r="M53" s="139"/>
      <c r="N53" s="139"/>
      <c r="O53" s="121"/>
      <c r="P53" s="140"/>
      <c r="Q53" s="141"/>
      <c r="R53" s="142"/>
      <c r="S53" s="139"/>
      <c r="T53" s="139"/>
      <c r="U53" s="139"/>
      <c r="V53" s="139"/>
      <c r="W53" s="139"/>
      <c r="X53" s="140"/>
      <c r="Y53" s="141"/>
      <c r="Z53" s="142"/>
      <c r="AA53" s="139"/>
      <c r="AB53" s="139"/>
      <c r="AC53" s="139"/>
      <c r="AD53" s="139"/>
      <c r="AE53" s="139"/>
      <c r="AF53" s="140"/>
      <c r="AG53" s="141"/>
      <c r="AH53" s="142"/>
      <c r="AI53" s="121"/>
      <c r="AJ53" s="139"/>
      <c r="AK53" s="121"/>
      <c r="AL53" s="139"/>
      <c r="AM53" s="121"/>
      <c r="AN53" s="140"/>
      <c r="AO53" s="141"/>
      <c r="AP53" s="142"/>
      <c r="AQ53" s="139"/>
      <c r="AR53" s="140"/>
      <c r="AS53" s="141"/>
      <c r="AT53" s="142"/>
      <c r="AU53" s="121"/>
      <c r="AV53" s="139"/>
      <c r="AW53" s="121"/>
      <c r="AX53" s="139"/>
      <c r="AY53" s="121"/>
      <c r="AZ53" s="139"/>
      <c r="BA53" s="121"/>
      <c r="BB53" s="36"/>
      <c r="BD53" s="29"/>
      <c r="BE53" s="143"/>
      <c r="BF53" s="143"/>
      <c r="BG53" s="143"/>
      <c r="BH53" s="143"/>
      <c r="BI53" s="143"/>
      <c r="BJ53" s="144"/>
      <c r="BK53" s="145"/>
      <c r="BL53" s="146"/>
      <c r="BM53" s="124"/>
      <c r="BN53" s="143"/>
      <c r="BO53" s="124"/>
      <c r="BP53" s="143"/>
      <c r="BQ53" s="124"/>
      <c r="BR53" s="36"/>
      <c r="BS53" s="32"/>
      <c r="BT53" s="74"/>
      <c r="CD53" s="75"/>
      <c r="CE53" s="32"/>
      <c r="CF53" s="74"/>
      <c r="CM53" s="290"/>
      <c r="CO53" s="29"/>
      <c r="CP53" s="36"/>
      <c r="CQ53" s="32"/>
      <c r="CR53" s="74"/>
      <c r="CS53" s="149"/>
      <c r="CT53" s="149"/>
      <c r="CU53" s="149"/>
      <c r="CV53" s="149"/>
      <c r="CW53" s="149"/>
      <c r="CX53" s="134"/>
      <c r="CY53" s="141"/>
      <c r="CZ53" s="252"/>
      <c r="DA53" s="151"/>
      <c r="DB53" s="149"/>
      <c r="DC53" s="149"/>
      <c r="DD53" s="149"/>
      <c r="DE53" s="149"/>
      <c r="DF53" s="149"/>
      <c r="DG53" s="134"/>
      <c r="DH53" s="40"/>
      <c r="DI53" s="74"/>
      <c r="DJ53" s="152"/>
      <c r="DK53" s="152"/>
      <c r="DL53" s="152"/>
      <c r="DM53" s="152"/>
      <c r="DN53" s="152"/>
      <c r="DO53" s="145"/>
      <c r="DP53" s="145"/>
      <c r="DQ53" s="145"/>
      <c r="DR53" s="293"/>
    </row>
    <row r="54" spans="1:122" s="92" customFormat="1" ht="15.75" customHeight="1" x14ac:dyDescent="0.35">
      <c r="A54" s="118"/>
      <c r="B54" s="46"/>
      <c r="C54" s="243" t="str">
        <f>IF(E54="","",C52+1)</f>
        <v/>
      </c>
      <c r="D54" s="46"/>
      <c r="E54" s="4"/>
      <c r="F54" s="119"/>
      <c r="H54" s="120"/>
      <c r="I54" s="15"/>
      <c r="J54" s="121"/>
      <c r="K54" s="15"/>
      <c r="L54" s="121"/>
      <c r="M54" s="15"/>
      <c r="N54" s="121"/>
      <c r="O54" s="209">
        <f t="shared" si="3"/>
        <v>0</v>
      </c>
      <c r="P54" s="122"/>
      <c r="Q54" s="40"/>
      <c r="R54" s="123"/>
      <c r="S54" s="15"/>
      <c r="T54" s="121"/>
      <c r="U54" s="15"/>
      <c r="V54" s="121"/>
      <c r="W54" s="15"/>
      <c r="X54" s="122"/>
      <c r="Y54" s="40"/>
      <c r="Z54" s="123"/>
      <c r="AA54" s="15"/>
      <c r="AB54" s="121"/>
      <c r="AC54" s="15"/>
      <c r="AD54" s="121"/>
      <c r="AE54" s="15"/>
      <c r="AF54" s="122"/>
      <c r="AG54" s="40"/>
      <c r="AH54" s="123"/>
      <c r="AI54" s="209">
        <f t="shared" si="4"/>
        <v>0</v>
      </c>
      <c r="AJ54" s="121"/>
      <c r="AK54" s="209">
        <f t="shared" si="5"/>
        <v>0</v>
      </c>
      <c r="AL54" s="121"/>
      <c r="AM54" s="209">
        <f>M54-W54+AE54</f>
        <v>0</v>
      </c>
      <c r="AN54" s="122"/>
      <c r="AO54" s="40"/>
      <c r="AP54" s="123"/>
      <c r="AQ54" s="15"/>
      <c r="AR54" s="122"/>
      <c r="AS54" s="40"/>
      <c r="AT54" s="123"/>
      <c r="AU54" s="209">
        <f t="shared" si="6"/>
        <v>0</v>
      </c>
      <c r="AV54" s="121"/>
      <c r="AW54" s="209">
        <f t="shared" si="7"/>
        <v>0</v>
      </c>
      <c r="AX54" s="121"/>
      <c r="AY54" s="209">
        <f t="shared" si="8"/>
        <v>0</v>
      </c>
      <c r="AZ54" s="121"/>
      <c r="BA54" s="209">
        <f>(SUM(AI54,AK54,AM54)-AQ54)</f>
        <v>0</v>
      </c>
      <c r="BB54" s="119"/>
      <c r="BD54" s="120"/>
      <c r="BE54" s="13">
        <v>0</v>
      </c>
      <c r="BF54" s="124"/>
      <c r="BG54" s="13">
        <v>0</v>
      </c>
      <c r="BH54" s="124"/>
      <c r="BI54" s="13">
        <v>0</v>
      </c>
      <c r="BJ54" s="125"/>
      <c r="BK54" s="126"/>
      <c r="BL54" s="127"/>
      <c r="BM54" s="210">
        <f>$BE54*$I54</f>
        <v>0</v>
      </c>
      <c r="BN54" s="124"/>
      <c r="BO54" s="210">
        <f>$BG54*$K54</f>
        <v>0</v>
      </c>
      <c r="BP54" s="124"/>
      <c r="BQ54" s="210">
        <f>$BI54*$M54</f>
        <v>0</v>
      </c>
      <c r="BR54" s="119"/>
      <c r="BS54" s="46"/>
      <c r="BT54" s="130"/>
      <c r="CD54" s="159"/>
      <c r="CE54" s="46"/>
      <c r="CF54" s="130"/>
      <c r="CG54" s="18"/>
      <c r="CH54" s="18"/>
      <c r="CI54" s="18"/>
      <c r="CJ54" s="18"/>
      <c r="CK54" s="18"/>
      <c r="CL54" s="18"/>
      <c r="CM54" s="290"/>
      <c r="CO54" s="120"/>
      <c r="CP54" s="119"/>
      <c r="CQ54" s="46"/>
      <c r="CR54" s="130"/>
      <c r="CS54" s="209">
        <f t="shared" si="20"/>
        <v>0</v>
      </c>
      <c r="CT54" s="213">
        <f t="shared" si="20"/>
        <v>0</v>
      </c>
      <c r="CU54" s="209">
        <f t="shared" si="21"/>
        <v>0</v>
      </c>
      <c r="CV54" s="213">
        <f t="shared" si="21"/>
        <v>0</v>
      </c>
      <c r="CW54" s="214">
        <f t="shared" si="22"/>
        <v>0</v>
      </c>
      <c r="CX54" s="215">
        <f t="shared" si="22"/>
        <v>0</v>
      </c>
      <c r="CY54" s="141"/>
      <c r="CZ54" s="252"/>
      <c r="DA54" s="133"/>
      <c r="DB54" s="209">
        <f t="shared" si="12"/>
        <v>0</v>
      </c>
      <c r="DC54" s="131"/>
      <c r="DD54" s="209">
        <f t="shared" si="13"/>
        <v>0</v>
      </c>
      <c r="DE54" s="131"/>
      <c r="DF54" s="209">
        <f t="shared" si="14"/>
        <v>0</v>
      </c>
      <c r="DG54" s="134"/>
      <c r="DH54" s="40"/>
      <c r="DI54" s="130"/>
      <c r="DJ54" s="217">
        <f t="shared" si="15"/>
        <v>0</v>
      </c>
      <c r="DK54" s="135"/>
      <c r="DL54" s="217">
        <f t="shared" si="19"/>
        <v>0</v>
      </c>
      <c r="DM54" s="135"/>
      <c r="DN54" s="217">
        <f t="shared" si="16"/>
        <v>0</v>
      </c>
      <c r="DO54" s="126"/>
      <c r="DP54" s="126"/>
      <c r="DQ54" s="126"/>
      <c r="DR54" s="301">
        <f t="shared" si="17"/>
        <v>0</v>
      </c>
    </row>
    <row r="55" spans="1:122" ht="5.15" customHeight="1" x14ac:dyDescent="0.35">
      <c r="A55" s="115"/>
      <c r="B55" s="32"/>
      <c r="C55" s="46"/>
      <c r="D55" s="32"/>
      <c r="E55" s="32"/>
      <c r="F55" s="36"/>
      <c r="H55" s="29"/>
      <c r="I55" s="139"/>
      <c r="J55" s="139"/>
      <c r="K55" s="139"/>
      <c r="L55" s="139"/>
      <c r="M55" s="139"/>
      <c r="N55" s="139"/>
      <c r="O55" s="121"/>
      <c r="P55" s="140"/>
      <c r="Q55" s="141"/>
      <c r="R55" s="142"/>
      <c r="S55" s="139"/>
      <c r="T55" s="139"/>
      <c r="U55" s="139"/>
      <c r="V55" s="139"/>
      <c r="W55" s="139"/>
      <c r="X55" s="140"/>
      <c r="Y55" s="141"/>
      <c r="Z55" s="142"/>
      <c r="AA55" s="139"/>
      <c r="AB55" s="139"/>
      <c r="AC55" s="139"/>
      <c r="AD55" s="139"/>
      <c r="AE55" s="139"/>
      <c r="AF55" s="140"/>
      <c r="AG55" s="141"/>
      <c r="AH55" s="142"/>
      <c r="AI55" s="121"/>
      <c r="AJ55" s="139"/>
      <c r="AK55" s="121"/>
      <c r="AL55" s="139"/>
      <c r="AM55" s="121"/>
      <c r="AN55" s="140"/>
      <c r="AO55" s="141"/>
      <c r="AP55" s="142"/>
      <c r="AQ55" s="139"/>
      <c r="AR55" s="140"/>
      <c r="AS55" s="141"/>
      <c r="AT55" s="142"/>
      <c r="AU55" s="121"/>
      <c r="AV55" s="139"/>
      <c r="AW55" s="121"/>
      <c r="AX55" s="139"/>
      <c r="AY55" s="121"/>
      <c r="AZ55" s="139"/>
      <c r="BA55" s="121"/>
      <c r="BB55" s="36"/>
      <c r="BD55" s="29"/>
      <c r="BE55" s="143"/>
      <c r="BF55" s="143"/>
      <c r="BG55" s="143"/>
      <c r="BH55" s="143"/>
      <c r="BI55" s="143"/>
      <c r="BJ55" s="144"/>
      <c r="BK55" s="145"/>
      <c r="BL55" s="146"/>
      <c r="BM55" s="124"/>
      <c r="BN55" s="143"/>
      <c r="BO55" s="124"/>
      <c r="BP55" s="143"/>
      <c r="BQ55" s="124"/>
      <c r="BR55" s="36"/>
      <c r="BS55" s="32"/>
      <c r="BT55" s="29"/>
      <c r="CD55" s="75"/>
      <c r="CE55" s="32"/>
      <c r="CF55" s="74"/>
      <c r="CM55" s="290"/>
      <c r="CO55" s="29"/>
      <c r="CP55" s="36"/>
      <c r="CQ55" s="32"/>
      <c r="CR55" s="74"/>
      <c r="CS55" s="149"/>
      <c r="CT55" s="149"/>
      <c r="CU55" s="149"/>
      <c r="CV55" s="149"/>
      <c r="CW55" s="149"/>
      <c r="CX55" s="134"/>
      <c r="CY55" s="141"/>
      <c r="CZ55" s="252"/>
      <c r="DA55" s="151"/>
      <c r="DB55" s="149"/>
      <c r="DC55" s="149"/>
      <c r="DD55" s="149"/>
      <c r="DE55" s="149"/>
      <c r="DF55" s="149"/>
      <c r="DG55" s="134"/>
      <c r="DH55" s="40"/>
      <c r="DI55" s="74"/>
      <c r="DJ55" s="152"/>
      <c r="DK55" s="152"/>
      <c r="DL55" s="152"/>
      <c r="DM55" s="152"/>
      <c r="DN55" s="152"/>
      <c r="DO55" s="145"/>
      <c r="DP55" s="145"/>
      <c r="DQ55" s="145"/>
      <c r="DR55" s="293"/>
    </row>
    <row r="56" spans="1:122" s="92" customFormat="1" ht="17.25" customHeight="1" x14ac:dyDescent="0.35">
      <c r="A56" s="118"/>
      <c r="B56" s="46"/>
      <c r="C56" s="243" t="str">
        <f>IF(E56="","",C54+1)</f>
        <v/>
      </c>
      <c r="D56" s="46"/>
      <c r="E56" s="4"/>
      <c r="F56" s="119"/>
      <c r="H56" s="120"/>
      <c r="I56" s="15"/>
      <c r="J56" s="121"/>
      <c r="K56" s="15"/>
      <c r="L56" s="121"/>
      <c r="M56" s="15"/>
      <c r="N56" s="121"/>
      <c r="O56" s="209">
        <f t="shared" si="3"/>
        <v>0</v>
      </c>
      <c r="P56" s="122"/>
      <c r="Q56" s="40"/>
      <c r="R56" s="123"/>
      <c r="S56" s="15"/>
      <c r="T56" s="121"/>
      <c r="U56" s="15"/>
      <c r="V56" s="121"/>
      <c r="W56" s="15"/>
      <c r="X56" s="122"/>
      <c r="Y56" s="40"/>
      <c r="Z56" s="123"/>
      <c r="AA56" s="15"/>
      <c r="AB56" s="121"/>
      <c r="AC56" s="15"/>
      <c r="AD56" s="121"/>
      <c r="AE56" s="15"/>
      <c r="AF56" s="122"/>
      <c r="AG56" s="40"/>
      <c r="AH56" s="123"/>
      <c r="AI56" s="209">
        <f t="shared" si="4"/>
        <v>0</v>
      </c>
      <c r="AJ56" s="121"/>
      <c r="AK56" s="209">
        <f t="shared" si="5"/>
        <v>0</v>
      </c>
      <c r="AL56" s="121"/>
      <c r="AM56" s="209">
        <f>M56-W56+AE56</f>
        <v>0</v>
      </c>
      <c r="AN56" s="122"/>
      <c r="AO56" s="40"/>
      <c r="AP56" s="123"/>
      <c r="AQ56" s="15"/>
      <c r="AR56" s="122"/>
      <c r="AS56" s="40"/>
      <c r="AT56" s="123"/>
      <c r="AU56" s="209">
        <f t="shared" si="6"/>
        <v>0</v>
      </c>
      <c r="AV56" s="121"/>
      <c r="AW56" s="209">
        <f t="shared" si="7"/>
        <v>0</v>
      </c>
      <c r="AX56" s="121"/>
      <c r="AY56" s="209">
        <f t="shared" si="8"/>
        <v>0</v>
      </c>
      <c r="AZ56" s="121"/>
      <c r="BA56" s="209">
        <f>(SUM(AI56,AK56,AM56)-AQ56)</f>
        <v>0</v>
      </c>
      <c r="BB56" s="119"/>
      <c r="BD56" s="120"/>
      <c r="BE56" s="13">
        <v>0</v>
      </c>
      <c r="BF56" s="124"/>
      <c r="BG56" s="13">
        <v>0</v>
      </c>
      <c r="BH56" s="124"/>
      <c r="BI56" s="13">
        <v>0</v>
      </c>
      <c r="BJ56" s="125"/>
      <c r="BK56" s="126"/>
      <c r="BL56" s="127"/>
      <c r="BM56" s="210">
        <f>$BE56*$I56</f>
        <v>0</v>
      </c>
      <c r="BN56" s="124"/>
      <c r="BO56" s="210">
        <f>$BG56*$K56</f>
        <v>0</v>
      </c>
      <c r="BP56" s="124"/>
      <c r="BQ56" s="210">
        <f>$BI56*$M56</f>
        <v>0</v>
      </c>
      <c r="BR56" s="119"/>
      <c r="BS56" s="46"/>
      <c r="BT56" s="120"/>
      <c r="BW56" s="93"/>
      <c r="BX56" s="93"/>
      <c r="BY56" s="93"/>
      <c r="BZ56" s="93"/>
      <c r="CA56" s="178"/>
      <c r="CB56" s="178"/>
      <c r="CD56" s="159"/>
      <c r="CE56" s="46"/>
      <c r="CF56" s="130"/>
      <c r="CG56" s="18"/>
      <c r="CH56" s="18"/>
      <c r="CI56" s="18"/>
      <c r="CJ56" s="18"/>
      <c r="CK56" s="18"/>
      <c r="CL56" s="18"/>
      <c r="CM56" s="290"/>
      <c r="CO56" s="120"/>
      <c r="CP56" s="119"/>
      <c r="CQ56" s="46"/>
      <c r="CR56" s="130"/>
      <c r="CS56" s="209">
        <f t="shared" si="20"/>
        <v>0</v>
      </c>
      <c r="CT56" s="213">
        <f t="shared" si="20"/>
        <v>0</v>
      </c>
      <c r="CU56" s="209">
        <f t="shared" si="21"/>
        <v>0</v>
      </c>
      <c r="CV56" s="213">
        <f t="shared" si="21"/>
        <v>0</v>
      </c>
      <c r="CW56" s="214">
        <f t="shared" si="22"/>
        <v>0</v>
      </c>
      <c r="CX56" s="215">
        <f t="shared" si="22"/>
        <v>0</v>
      </c>
      <c r="CY56" s="141"/>
      <c r="CZ56" s="252"/>
      <c r="DA56" s="133"/>
      <c r="DB56" s="209">
        <f t="shared" si="12"/>
        <v>0</v>
      </c>
      <c r="DC56" s="131"/>
      <c r="DD56" s="209">
        <f t="shared" si="13"/>
        <v>0</v>
      </c>
      <c r="DE56" s="131"/>
      <c r="DF56" s="209">
        <f t="shared" si="14"/>
        <v>0</v>
      </c>
      <c r="DG56" s="134"/>
      <c r="DH56" s="40"/>
      <c r="DI56" s="130"/>
      <c r="DJ56" s="217">
        <f t="shared" si="15"/>
        <v>0</v>
      </c>
      <c r="DK56" s="135"/>
      <c r="DL56" s="217">
        <f t="shared" si="19"/>
        <v>0</v>
      </c>
      <c r="DM56" s="135"/>
      <c r="DN56" s="217">
        <f t="shared" si="16"/>
        <v>0</v>
      </c>
      <c r="DO56" s="126"/>
      <c r="DP56" s="126"/>
      <c r="DQ56" s="126"/>
      <c r="DR56" s="301">
        <f t="shared" si="17"/>
        <v>0</v>
      </c>
    </row>
    <row r="57" spans="1:122" ht="5.15" customHeight="1" x14ac:dyDescent="0.35">
      <c r="A57" s="115"/>
      <c r="B57" s="32"/>
      <c r="C57" s="46"/>
      <c r="D57" s="32"/>
      <c r="E57" s="32"/>
      <c r="F57" s="36"/>
      <c r="H57" s="29"/>
      <c r="I57" s="139"/>
      <c r="J57" s="139"/>
      <c r="K57" s="139"/>
      <c r="L57" s="139"/>
      <c r="M57" s="139"/>
      <c r="N57" s="139"/>
      <c r="O57" s="121"/>
      <c r="P57" s="140"/>
      <c r="Q57" s="141"/>
      <c r="R57" s="142"/>
      <c r="S57" s="139"/>
      <c r="T57" s="139"/>
      <c r="U57" s="139"/>
      <c r="V57" s="139"/>
      <c r="W57" s="139"/>
      <c r="X57" s="140"/>
      <c r="Y57" s="141"/>
      <c r="Z57" s="142"/>
      <c r="AA57" s="139"/>
      <c r="AB57" s="139"/>
      <c r="AC57" s="139"/>
      <c r="AD57" s="139"/>
      <c r="AE57" s="139"/>
      <c r="AF57" s="140"/>
      <c r="AG57" s="141"/>
      <c r="AH57" s="142"/>
      <c r="AI57" s="121"/>
      <c r="AJ57" s="139"/>
      <c r="AK57" s="121"/>
      <c r="AL57" s="139"/>
      <c r="AM57" s="121"/>
      <c r="AN57" s="140"/>
      <c r="AO57" s="141"/>
      <c r="AP57" s="142"/>
      <c r="AQ57" s="139"/>
      <c r="AR57" s="140"/>
      <c r="AS57" s="141"/>
      <c r="AT57" s="142"/>
      <c r="AU57" s="121"/>
      <c r="AV57" s="139"/>
      <c r="AW57" s="121"/>
      <c r="AX57" s="139"/>
      <c r="AY57" s="121"/>
      <c r="AZ57" s="139"/>
      <c r="BA57" s="121"/>
      <c r="BB57" s="36"/>
      <c r="BD57" s="29"/>
      <c r="BE57" s="143"/>
      <c r="BF57" s="143"/>
      <c r="BG57" s="143"/>
      <c r="BH57" s="143"/>
      <c r="BI57" s="143"/>
      <c r="BJ57" s="144"/>
      <c r="BK57" s="145"/>
      <c r="BL57" s="146"/>
      <c r="BM57" s="124"/>
      <c r="BN57" s="143"/>
      <c r="BO57" s="124"/>
      <c r="BP57" s="143"/>
      <c r="BQ57" s="124"/>
      <c r="BR57" s="36"/>
      <c r="BS57" s="32"/>
      <c r="BT57" s="29"/>
      <c r="CD57" s="75"/>
      <c r="CE57" s="32"/>
      <c r="CF57" s="74"/>
      <c r="CM57" s="290"/>
      <c r="CO57" s="29"/>
      <c r="CP57" s="36"/>
      <c r="CQ57" s="32"/>
      <c r="CR57" s="74"/>
      <c r="CS57" s="149"/>
      <c r="CT57" s="149"/>
      <c r="CU57" s="149"/>
      <c r="CV57" s="149"/>
      <c r="CW57" s="149"/>
      <c r="CX57" s="134"/>
      <c r="CY57" s="141"/>
      <c r="CZ57" s="252"/>
      <c r="DA57" s="151"/>
      <c r="DB57" s="149"/>
      <c r="DC57" s="149"/>
      <c r="DD57" s="149"/>
      <c r="DE57" s="149"/>
      <c r="DF57" s="149"/>
      <c r="DG57" s="134"/>
      <c r="DH57" s="40"/>
      <c r="DI57" s="74"/>
      <c r="DJ57" s="152"/>
      <c r="DK57" s="152"/>
      <c r="DL57" s="152"/>
      <c r="DM57" s="152"/>
      <c r="DN57" s="152"/>
      <c r="DO57" s="145"/>
      <c r="DP57" s="145"/>
      <c r="DQ57" s="145"/>
      <c r="DR57" s="293"/>
    </row>
    <row r="58" spans="1:122" s="92" customFormat="1" ht="14.65" customHeight="1" x14ac:dyDescent="0.35">
      <c r="A58" s="118"/>
      <c r="B58" s="46"/>
      <c r="C58" s="243" t="str">
        <f>IF(E58="","",C56+1)</f>
        <v/>
      </c>
      <c r="D58" s="46"/>
      <c r="E58" s="4"/>
      <c r="F58" s="119"/>
      <c r="H58" s="120"/>
      <c r="I58" s="15"/>
      <c r="J58" s="121"/>
      <c r="K58" s="15"/>
      <c r="L58" s="121"/>
      <c r="M58" s="15"/>
      <c r="N58" s="121"/>
      <c r="O58" s="209">
        <f t="shared" si="3"/>
        <v>0</v>
      </c>
      <c r="P58" s="122"/>
      <c r="Q58" s="40"/>
      <c r="R58" s="123"/>
      <c r="S58" s="15"/>
      <c r="T58" s="121"/>
      <c r="U58" s="15"/>
      <c r="V58" s="121"/>
      <c r="W58" s="15"/>
      <c r="X58" s="122"/>
      <c r="Y58" s="40"/>
      <c r="Z58" s="123"/>
      <c r="AA58" s="15"/>
      <c r="AB58" s="121"/>
      <c r="AC58" s="15"/>
      <c r="AD58" s="121"/>
      <c r="AE58" s="15"/>
      <c r="AF58" s="122"/>
      <c r="AG58" s="40"/>
      <c r="AH58" s="123"/>
      <c r="AI58" s="209">
        <f t="shared" si="4"/>
        <v>0</v>
      </c>
      <c r="AJ58" s="121"/>
      <c r="AK58" s="209">
        <f t="shared" si="5"/>
        <v>0</v>
      </c>
      <c r="AL58" s="121"/>
      <c r="AM58" s="209">
        <f>M58-W58+AE58</f>
        <v>0</v>
      </c>
      <c r="AN58" s="122"/>
      <c r="AO58" s="40"/>
      <c r="AP58" s="123"/>
      <c r="AQ58" s="15"/>
      <c r="AR58" s="122"/>
      <c r="AS58" s="40"/>
      <c r="AT58" s="123"/>
      <c r="AU58" s="209">
        <f t="shared" si="6"/>
        <v>0</v>
      </c>
      <c r="AV58" s="121"/>
      <c r="AW58" s="209">
        <f t="shared" si="7"/>
        <v>0</v>
      </c>
      <c r="AX58" s="121"/>
      <c r="AY58" s="209">
        <f t="shared" si="8"/>
        <v>0</v>
      </c>
      <c r="AZ58" s="121"/>
      <c r="BA58" s="209">
        <f>(SUM(AI58,AK58,AM58)-AQ58)</f>
        <v>0</v>
      </c>
      <c r="BB58" s="119"/>
      <c r="BD58" s="120"/>
      <c r="BE58" s="13">
        <v>0</v>
      </c>
      <c r="BF58" s="124"/>
      <c r="BG58" s="13">
        <v>0</v>
      </c>
      <c r="BH58" s="124"/>
      <c r="BI58" s="13">
        <v>0</v>
      </c>
      <c r="BJ58" s="125"/>
      <c r="BK58" s="126"/>
      <c r="BL58" s="127"/>
      <c r="BM58" s="210">
        <f>$BE58*$I58</f>
        <v>0</v>
      </c>
      <c r="BN58" s="124"/>
      <c r="BO58" s="210">
        <f>$BG58*$K58</f>
        <v>0</v>
      </c>
      <c r="BP58" s="124"/>
      <c r="BQ58" s="210">
        <f>$BI58*$M58</f>
        <v>0</v>
      </c>
      <c r="BR58" s="119"/>
      <c r="BS58" s="46"/>
      <c r="BT58" s="120"/>
      <c r="CD58" s="159"/>
      <c r="CE58" s="46"/>
      <c r="CF58" s="130"/>
      <c r="CG58" s="18"/>
      <c r="CH58" s="18"/>
      <c r="CI58" s="18"/>
      <c r="CJ58" s="18"/>
      <c r="CK58" s="18"/>
      <c r="CL58" s="18"/>
      <c r="CM58" s="290"/>
      <c r="CO58" s="120"/>
      <c r="CP58" s="119"/>
      <c r="CQ58" s="46"/>
      <c r="CR58" s="130"/>
      <c r="CS58" s="209">
        <f t="shared" si="20"/>
        <v>0</v>
      </c>
      <c r="CT58" s="213">
        <f t="shared" si="20"/>
        <v>0</v>
      </c>
      <c r="CU58" s="209">
        <f t="shared" si="21"/>
        <v>0</v>
      </c>
      <c r="CV58" s="213">
        <f t="shared" si="21"/>
        <v>0</v>
      </c>
      <c r="CW58" s="214">
        <f t="shared" si="22"/>
        <v>0</v>
      </c>
      <c r="CX58" s="215">
        <f t="shared" si="22"/>
        <v>0</v>
      </c>
      <c r="CY58" s="141"/>
      <c r="CZ58" s="252"/>
      <c r="DA58" s="133"/>
      <c r="DB58" s="209">
        <f t="shared" si="12"/>
        <v>0</v>
      </c>
      <c r="DC58" s="131"/>
      <c r="DD58" s="209">
        <f t="shared" si="13"/>
        <v>0</v>
      </c>
      <c r="DE58" s="131"/>
      <c r="DF58" s="209">
        <f t="shared" si="14"/>
        <v>0</v>
      </c>
      <c r="DG58" s="134"/>
      <c r="DH58" s="40"/>
      <c r="DI58" s="130"/>
      <c r="DJ58" s="217">
        <f t="shared" si="15"/>
        <v>0</v>
      </c>
      <c r="DK58" s="135"/>
      <c r="DL58" s="217">
        <f t="shared" si="19"/>
        <v>0</v>
      </c>
      <c r="DM58" s="135"/>
      <c r="DN58" s="217">
        <f t="shared" si="16"/>
        <v>0</v>
      </c>
      <c r="DO58" s="126"/>
      <c r="DP58" s="126"/>
      <c r="DQ58" s="126"/>
      <c r="DR58" s="301">
        <f t="shared" si="17"/>
        <v>0</v>
      </c>
    </row>
    <row r="59" spans="1:122" ht="5.15" customHeight="1" x14ac:dyDescent="0.35">
      <c r="A59" s="115"/>
      <c r="B59" s="32"/>
      <c r="C59" s="46"/>
      <c r="D59" s="32"/>
      <c r="E59" s="32"/>
      <c r="F59" s="36"/>
      <c r="H59" s="29"/>
      <c r="I59" s="139"/>
      <c r="J59" s="139"/>
      <c r="K59" s="139"/>
      <c r="L59" s="139"/>
      <c r="M59" s="139"/>
      <c r="N59" s="139"/>
      <c r="O59" s="121"/>
      <c r="P59" s="140"/>
      <c r="Q59" s="141"/>
      <c r="R59" s="142"/>
      <c r="S59" s="139"/>
      <c r="T59" s="139"/>
      <c r="U59" s="139"/>
      <c r="V59" s="139"/>
      <c r="W59" s="139"/>
      <c r="X59" s="140"/>
      <c r="Y59" s="141"/>
      <c r="Z59" s="142"/>
      <c r="AA59" s="139"/>
      <c r="AB59" s="139"/>
      <c r="AC59" s="139"/>
      <c r="AD59" s="139"/>
      <c r="AE59" s="139"/>
      <c r="AF59" s="140"/>
      <c r="AG59" s="141"/>
      <c r="AH59" s="142"/>
      <c r="AI59" s="121"/>
      <c r="AJ59" s="139"/>
      <c r="AK59" s="121"/>
      <c r="AL59" s="139"/>
      <c r="AM59" s="121"/>
      <c r="AN59" s="140"/>
      <c r="AO59" s="141"/>
      <c r="AP59" s="142"/>
      <c r="AQ59" s="139"/>
      <c r="AR59" s="140"/>
      <c r="AS59" s="141"/>
      <c r="AT59" s="142"/>
      <c r="AU59" s="121"/>
      <c r="AV59" s="139"/>
      <c r="AW59" s="121"/>
      <c r="AX59" s="139"/>
      <c r="AY59" s="121"/>
      <c r="AZ59" s="139"/>
      <c r="BA59" s="121"/>
      <c r="BB59" s="36"/>
      <c r="BD59" s="29"/>
      <c r="BE59" s="143"/>
      <c r="BF59" s="143"/>
      <c r="BG59" s="143"/>
      <c r="BH59" s="143"/>
      <c r="BI59" s="143"/>
      <c r="BJ59" s="144"/>
      <c r="BK59" s="145"/>
      <c r="BL59" s="146"/>
      <c r="BM59" s="124"/>
      <c r="BN59" s="143"/>
      <c r="BO59" s="124"/>
      <c r="BP59" s="143"/>
      <c r="BQ59" s="124"/>
      <c r="BR59" s="36"/>
      <c r="BS59" s="32"/>
      <c r="BT59" s="29"/>
      <c r="CD59" s="75"/>
      <c r="CE59" s="32"/>
      <c r="CF59" s="74"/>
      <c r="CM59" s="290"/>
      <c r="CO59" s="29"/>
      <c r="CP59" s="36"/>
      <c r="CQ59" s="32"/>
      <c r="CR59" s="74"/>
      <c r="CS59" s="149"/>
      <c r="CT59" s="149"/>
      <c r="CU59" s="149"/>
      <c r="CV59" s="149"/>
      <c r="CW59" s="149"/>
      <c r="CX59" s="134"/>
      <c r="CY59" s="141"/>
      <c r="CZ59" s="252"/>
      <c r="DA59" s="151"/>
      <c r="DB59" s="149"/>
      <c r="DC59" s="149"/>
      <c r="DD59" s="149"/>
      <c r="DE59" s="149"/>
      <c r="DF59" s="149"/>
      <c r="DG59" s="134"/>
      <c r="DH59" s="40"/>
      <c r="DI59" s="74"/>
      <c r="DJ59" s="152"/>
      <c r="DK59" s="152"/>
      <c r="DL59" s="152"/>
      <c r="DM59" s="152"/>
      <c r="DN59" s="152"/>
      <c r="DO59" s="145"/>
      <c r="DP59" s="145"/>
      <c r="DQ59" s="145"/>
      <c r="DR59" s="293"/>
    </row>
    <row r="60" spans="1:122" s="92" customFormat="1" ht="14.65" customHeight="1" x14ac:dyDescent="0.35">
      <c r="A60" s="118"/>
      <c r="B60" s="46"/>
      <c r="C60" s="243" t="str">
        <f>IF(E60="","",C58+1)</f>
        <v/>
      </c>
      <c r="D60" s="46"/>
      <c r="E60" s="4"/>
      <c r="F60" s="119"/>
      <c r="H60" s="120"/>
      <c r="I60" s="15"/>
      <c r="J60" s="121"/>
      <c r="K60" s="15"/>
      <c r="L60" s="121"/>
      <c r="M60" s="15"/>
      <c r="N60" s="121"/>
      <c r="O60" s="209">
        <f t="shared" si="3"/>
        <v>0</v>
      </c>
      <c r="P60" s="122"/>
      <c r="Q60" s="40"/>
      <c r="R60" s="123"/>
      <c r="S60" s="15"/>
      <c r="T60" s="121"/>
      <c r="U60" s="15"/>
      <c r="V60" s="121"/>
      <c r="W60" s="15"/>
      <c r="X60" s="122"/>
      <c r="Y60" s="40"/>
      <c r="Z60" s="123"/>
      <c r="AA60" s="15"/>
      <c r="AB60" s="121"/>
      <c r="AC60" s="15"/>
      <c r="AD60" s="121"/>
      <c r="AE60" s="15"/>
      <c r="AF60" s="122"/>
      <c r="AG60" s="40"/>
      <c r="AH60" s="123"/>
      <c r="AI60" s="209">
        <f t="shared" si="4"/>
        <v>0</v>
      </c>
      <c r="AJ60" s="121"/>
      <c r="AK60" s="209">
        <f t="shared" si="5"/>
        <v>0</v>
      </c>
      <c r="AL60" s="121"/>
      <c r="AM60" s="209">
        <f>M60-W60+AE60</f>
        <v>0</v>
      </c>
      <c r="AN60" s="122"/>
      <c r="AO60" s="40"/>
      <c r="AP60" s="123"/>
      <c r="AQ60" s="15"/>
      <c r="AR60" s="122"/>
      <c r="AS60" s="40"/>
      <c r="AT60" s="123"/>
      <c r="AU60" s="209">
        <f t="shared" si="6"/>
        <v>0</v>
      </c>
      <c r="AV60" s="121"/>
      <c r="AW60" s="209">
        <f t="shared" si="7"/>
        <v>0</v>
      </c>
      <c r="AX60" s="121"/>
      <c r="AY60" s="209">
        <f t="shared" si="8"/>
        <v>0</v>
      </c>
      <c r="AZ60" s="121"/>
      <c r="BA60" s="209">
        <f>(SUM(AI60,AK60,AM60)-AQ60)</f>
        <v>0</v>
      </c>
      <c r="BB60" s="119"/>
      <c r="BD60" s="120"/>
      <c r="BE60" s="13">
        <v>0</v>
      </c>
      <c r="BF60" s="124"/>
      <c r="BG60" s="13">
        <v>0</v>
      </c>
      <c r="BH60" s="124"/>
      <c r="BI60" s="13">
        <v>0</v>
      </c>
      <c r="BJ60" s="125"/>
      <c r="BK60" s="126"/>
      <c r="BL60" s="127"/>
      <c r="BM60" s="210">
        <f>$BE60*$I60</f>
        <v>0</v>
      </c>
      <c r="BN60" s="124"/>
      <c r="BO60" s="210">
        <f>$BG60*$K60</f>
        <v>0</v>
      </c>
      <c r="BP60" s="124"/>
      <c r="BQ60" s="210">
        <f>$BI60*$M60</f>
        <v>0</v>
      </c>
      <c r="BR60" s="119"/>
      <c r="BS60" s="46"/>
      <c r="BT60" s="120"/>
      <c r="CD60" s="159"/>
      <c r="CE60" s="46"/>
      <c r="CF60" s="130"/>
      <c r="CG60" s="18"/>
      <c r="CH60" s="18"/>
      <c r="CI60" s="18"/>
      <c r="CJ60" s="18"/>
      <c r="CK60" s="18"/>
      <c r="CL60" s="18"/>
      <c r="CM60" s="290"/>
      <c r="CO60" s="120"/>
      <c r="CP60" s="119"/>
      <c r="CQ60" s="46"/>
      <c r="CR60" s="130"/>
      <c r="CS60" s="209">
        <f t="shared" ref="CS60:CT78" si="23">IF($AU60=0,0,ROUND(($BW$32*($AU60/$AU$218)),0))</f>
        <v>0</v>
      </c>
      <c r="CT60" s="213">
        <f t="shared" si="23"/>
        <v>0</v>
      </c>
      <c r="CU60" s="209">
        <f t="shared" ref="CU60:CV78" si="24">IF($AW60=0,0,ROUND(($BY$32*($AW60/$AW$218)),0))</f>
        <v>0</v>
      </c>
      <c r="CV60" s="213">
        <f t="shared" si="24"/>
        <v>0</v>
      </c>
      <c r="CW60" s="214">
        <f t="shared" ref="CW60:CX78" si="25">IF($AY60=0,0,ROUND(($CA$32*($AY60/$AY$218)),0))</f>
        <v>0</v>
      </c>
      <c r="CX60" s="215">
        <f t="shared" si="25"/>
        <v>0</v>
      </c>
      <c r="CY60" s="141"/>
      <c r="CZ60" s="252"/>
      <c r="DA60" s="133"/>
      <c r="DB60" s="209">
        <f t="shared" si="12"/>
        <v>0</v>
      </c>
      <c r="DC60" s="131"/>
      <c r="DD60" s="209">
        <f t="shared" si="13"/>
        <v>0</v>
      </c>
      <c r="DE60" s="131"/>
      <c r="DF60" s="209">
        <f t="shared" si="14"/>
        <v>0</v>
      </c>
      <c r="DG60" s="134"/>
      <c r="DH60" s="40"/>
      <c r="DI60" s="130"/>
      <c r="DJ60" s="217">
        <f t="shared" si="15"/>
        <v>0</v>
      </c>
      <c r="DK60" s="135"/>
      <c r="DL60" s="217">
        <f t="shared" si="19"/>
        <v>0</v>
      </c>
      <c r="DM60" s="135"/>
      <c r="DN60" s="217">
        <f t="shared" si="16"/>
        <v>0</v>
      </c>
      <c r="DO60" s="126"/>
      <c r="DP60" s="126"/>
      <c r="DQ60" s="126"/>
      <c r="DR60" s="301">
        <f t="shared" si="17"/>
        <v>0</v>
      </c>
    </row>
    <row r="61" spans="1:122" ht="5.15" customHeight="1" x14ac:dyDescent="0.35">
      <c r="A61" s="115"/>
      <c r="B61" s="32"/>
      <c r="C61" s="46"/>
      <c r="D61" s="32"/>
      <c r="E61" s="32"/>
      <c r="F61" s="36"/>
      <c r="H61" s="29"/>
      <c r="I61" s="139"/>
      <c r="J61" s="139"/>
      <c r="K61" s="139"/>
      <c r="L61" s="139"/>
      <c r="M61" s="139"/>
      <c r="N61" s="139"/>
      <c r="O61" s="121"/>
      <c r="P61" s="140"/>
      <c r="Q61" s="141"/>
      <c r="R61" s="142"/>
      <c r="S61" s="139"/>
      <c r="T61" s="139"/>
      <c r="U61" s="139"/>
      <c r="V61" s="139"/>
      <c r="W61" s="139"/>
      <c r="X61" s="140"/>
      <c r="Y61" s="141"/>
      <c r="Z61" s="142"/>
      <c r="AA61" s="139"/>
      <c r="AB61" s="139"/>
      <c r="AC61" s="139"/>
      <c r="AD61" s="139"/>
      <c r="AE61" s="139"/>
      <c r="AF61" s="140"/>
      <c r="AG61" s="141"/>
      <c r="AH61" s="142"/>
      <c r="AI61" s="121"/>
      <c r="AJ61" s="139"/>
      <c r="AK61" s="121"/>
      <c r="AL61" s="139"/>
      <c r="AM61" s="121"/>
      <c r="AN61" s="140"/>
      <c r="AO61" s="141"/>
      <c r="AP61" s="142"/>
      <c r="AQ61" s="139"/>
      <c r="AR61" s="140"/>
      <c r="AS61" s="141"/>
      <c r="AT61" s="142"/>
      <c r="AU61" s="121"/>
      <c r="AV61" s="139"/>
      <c r="AW61" s="121"/>
      <c r="AX61" s="139"/>
      <c r="AY61" s="121"/>
      <c r="AZ61" s="139"/>
      <c r="BA61" s="121"/>
      <c r="BB61" s="36"/>
      <c r="BD61" s="29"/>
      <c r="BE61" s="143"/>
      <c r="BF61" s="143"/>
      <c r="BG61" s="143"/>
      <c r="BH61" s="143"/>
      <c r="BI61" s="143"/>
      <c r="BJ61" s="144"/>
      <c r="BK61" s="145"/>
      <c r="BL61" s="146"/>
      <c r="BM61" s="124"/>
      <c r="BN61" s="143"/>
      <c r="BO61" s="124"/>
      <c r="BP61" s="143"/>
      <c r="BQ61" s="124"/>
      <c r="BR61" s="36"/>
      <c r="BS61" s="32"/>
      <c r="BT61" s="29"/>
      <c r="CD61" s="75"/>
      <c r="CE61" s="32"/>
      <c r="CF61" s="74"/>
      <c r="CM61" s="290"/>
      <c r="CO61" s="29"/>
      <c r="CP61" s="36"/>
      <c r="CQ61" s="32"/>
      <c r="CR61" s="74"/>
      <c r="CS61" s="149"/>
      <c r="CT61" s="149"/>
      <c r="CU61" s="149"/>
      <c r="CV61" s="149"/>
      <c r="CW61" s="149"/>
      <c r="CX61" s="134"/>
      <c r="CY61" s="141"/>
      <c r="CZ61" s="252"/>
      <c r="DA61" s="151"/>
      <c r="DB61" s="149"/>
      <c r="DC61" s="149"/>
      <c r="DD61" s="149"/>
      <c r="DE61" s="149"/>
      <c r="DF61" s="149"/>
      <c r="DG61" s="134"/>
      <c r="DH61" s="40"/>
      <c r="DI61" s="74"/>
      <c r="DJ61" s="152"/>
      <c r="DK61" s="152"/>
      <c r="DL61" s="152"/>
      <c r="DM61" s="152"/>
      <c r="DN61" s="152"/>
      <c r="DO61" s="145"/>
      <c r="DP61" s="145"/>
      <c r="DQ61" s="145"/>
      <c r="DR61" s="293"/>
    </row>
    <row r="62" spans="1:122" s="92" customFormat="1" ht="14.65" customHeight="1" x14ac:dyDescent="0.35">
      <c r="A62" s="118"/>
      <c r="B62" s="46"/>
      <c r="C62" s="243" t="str">
        <f>IF(E62="","",C60+1)</f>
        <v/>
      </c>
      <c r="D62" s="46"/>
      <c r="E62" s="4"/>
      <c r="F62" s="119"/>
      <c r="H62" s="120"/>
      <c r="I62" s="15"/>
      <c r="J62" s="121"/>
      <c r="K62" s="15"/>
      <c r="L62" s="121"/>
      <c r="M62" s="15"/>
      <c r="N62" s="121"/>
      <c r="O62" s="209">
        <f t="shared" si="3"/>
        <v>0</v>
      </c>
      <c r="P62" s="122"/>
      <c r="Q62" s="40"/>
      <c r="R62" s="123"/>
      <c r="S62" s="15"/>
      <c r="T62" s="121"/>
      <c r="U62" s="15"/>
      <c r="V62" s="121"/>
      <c r="W62" s="15"/>
      <c r="X62" s="122"/>
      <c r="Y62" s="40"/>
      <c r="Z62" s="123"/>
      <c r="AA62" s="15"/>
      <c r="AB62" s="121"/>
      <c r="AC62" s="15"/>
      <c r="AD62" s="121"/>
      <c r="AE62" s="15"/>
      <c r="AF62" s="122"/>
      <c r="AG62" s="40"/>
      <c r="AH62" s="123"/>
      <c r="AI62" s="209">
        <f t="shared" si="4"/>
        <v>0</v>
      </c>
      <c r="AJ62" s="121"/>
      <c r="AK62" s="209">
        <f t="shared" si="5"/>
        <v>0</v>
      </c>
      <c r="AL62" s="121"/>
      <c r="AM62" s="209">
        <f>M62-W62+AE62</f>
        <v>0</v>
      </c>
      <c r="AN62" s="122"/>
      <c r="AO62" s="40"/>
      <c r="AP62" s="123"/>
      <c r="AQ62" s="15"/>
      <c r="AR62" s="122"/>
      <c r="AS62" s="40"/>
      <c r="AT62" s="123"/>
      <c r="AU62" s="209">
        <f t="shared" si="6"/>
        <v>0</v>
      </c>
      <c r="AV62" s="121"/>
      <c r="AW62" s="209">
        <f t="shared" si="7"/>
        <v>0</v>
      </c>
      <c r="AX62" s="121"/>
      <c r="AY62" s="209">
        <f t="shared" si="8"/>
        <v>0</v>
      </c>
      <c r="AZ62" s="121"/>
      <c r="BA62" s="209">
        <f>(SUM(AI62,AK62,AM62)-AQ62)</f>
        <v>0</v>
      </c>
      <c r="BB62" s="119"/>
      <c r="BD62" s="120"/>
      <c r="BE62" s="13">
        <v>0</v>
      </c>
      <c r="BF62" s="124"/>
      <c r="BG62" s="13">
        <v>0</v>
      </c>
      <c r="BH62" s="124"/>
      <c r="BI62" s="13">
        <v>0</v>
      </c>
      <c r="BJ62" s="125"/>
      <c r="BK62" s="126"/>
      <c r="BL62" s="127"/>
      <c r="BM62" s="210">
        <f>$BE62*$I62</f>
        <v>0</v>
      </c>
      <c r="BN62" s="124"/>
      <c r="BO62" s="210">
        <f>$BG62*$K62</f>
        <v>0</v>
      </c>
      <c r="BP62" s="124"/>
      <c r="BQ62" s="210">
        <f>$BI62*$M62</f>
        <v>0</v>
      </c>
      <c r="BR62" s="119"/>
      <c r="BS62" s="46"/>
      <c r="BT62" s="120"/>
      <c r="CD62" s="159"/>
      <c r="CE62" s="46"/>
      <c r="CF62" s="130"/>
      <c r="CG62" s="18"/>
      <c r="CH62" s="18"/>
      <c r="CI62" s="18"/>
      <c r="CJ62" s="18"/>
      <c r="CK62" s="18"/>
      <c r="CL62" s="18"/>
      <c r="CM62" s="290"/>
      <c r="CO62" s="120"/>
      <c r="CP62" s="119"/>
      <c r="CQ62" s="46"/>
      <c r="CR62" s="130"/>
      <c r="CS62" s="209">
        <f t="shared" si="23"/>
        <v>0</v>
      </c>
      <c r="CT62" s="213">
        <f t="shared" si="23"/>
        <v>0</v>
      </c>
      <c r="CU62" s="209">
        <f t="shared" si="24"/>
        <v>0</v>
      </c>
      <c r="CV62" s="213">
        <f t="shared" si="24"/>
        <v>0</v>
      </c>
      <c r="CW62" s="214">
        <f t="shared" si="25"/>
        <v>0</v>
      </c>
      <c r="CX62" s="215">
        <f t="shared" si="25"/>
        <v>0</v>
      </c>
      <c r="CY62" s="141"/>
      <c r="CZ62" s="252"/>
      <c r="DA62" s="133"/>
      <c r="DB62" s="209">
        <f t="shared" si="12"/>
        <v>0</v>
      </c>
      <c r="DC62" s="131"/>
      <c r="DD62" s="209">
        <f t="shared" si="13"/>
        <v>0</v>
      </c>
      <c r="DE62" s="131"/>
      <c r="DF62" s="209">
        <f t="shared" si="14"/>
        <v>0</v>
      </c>
      <c r="DG62" s="134"/>
      <c r="DH62" s="40"/>
      <c r="DI62" s="130"/>
      <c r="DJ62" s="217">
        <f t="shared" si="15"/>
        <v>0</v>
      </c>
      <c r="DK62" s="135"/>
      <c r="DL62" s="217">
        <f t="shared" si="19"/>
        <v>0</v>
      </c>
      <c r="DM62" s="135"/>
      <c r="DN62" s="217">
        <f t="shared" si="16"/>
        <v>0</v>
      </c>
      <c r="DO62" s="126"/>
      <c r="DP62" s="126"/>
      <c r="DQ62" s="126"/>
      <c r="DR62" s="301">
        <f t="shared" si="17"/>
        <v>0</v>
      </c>
    </row>
    <row r="63" spans="1:122" ht="5.15" customHeight="1" x14ac:dyDescent="0.35">
      <c r="A63" s="115"/>
      <c r="B63" s="32"/>
      <c r="C63" s="46"/>
      <c r="D63" s="32"/>
      <c r="E63" s="32"/>
      <c r="F63" s="36"/>
      <c r="H63" s="29"/>
      <c r="I63" s="139"/>
      <c r="J63" s="139"/>
      <c r="K63" s="139"/>
      <c r="L63" s="139"/>
      <c r="M63" s="139"/>
      <c r="N63" s="139"/>
      <c r="O63" s="121"/>
      <c r="P63" s="140"/>
      <c r="Q63" s="141"/>
      <c r="R63" s="142"/>
      <c r="S63" s="139"/>
      <c r="T63" s="139"/>
      <c r="U63" s="139"/>
      <c r="V63" s="139"/>
      <c r="W63" s="139"/>
      <c r="X63" s="140"/>
      <c r="Y63" s="141"/>
      <c r="Z63" s="142"/>
      <c r="AA63" s="139"/>
      <c r="AB63" s="139"/>
      <c r="AC63" s="139"/>
      <c r="AD63" s="139"/>
      <c r="AE63" s="139"/>
      <c r="AF63" s="140"/>
      <c r="AG63" s="141"/>
      <c r="AH63" s="142"/>
      <c r="AI63" s="121"/>
      <c r="AJ63" s="139"/>
      <c r="AK63" s="121"/>
      <c r="AL63" s="139"/>
      <c r="AM63" s="121"/>
      <c r="AN63" s="140"/>
      <c r="AO63" s="141"/>
      <c r="AP63" s="142"/>
      <c r="AQ63" s="139"/>
      <c r="AR63" s="140"/>
      <c r="AS63" s="141"/>
      <c r="AT63" s="142"/>
      <c r="AU63" s="121"/>
      <c r="AV63" s="139"/>
      <c r="AW63" s="121"/>
      <c r="AX63" s="139"/>
      <c r="AY63" s="121"/>
      <c r="AZ63" s="139"/>
      <c r="BA63" s="121"/>
      <c r="BB63" s="36"/>
      <c r="BD63" s="29"/>
      <c r="BE63" s="143"/>
      <c r="BF63" s="143"/>
      <c r="BG63" s="143"/>
      <c r="BH63" s="143"/>
      <c r="BI63" s="143"/>
      <c r="BJ63" s="144"/>
      <c r="BK63" s="145"/>
      <c r="BL63" s="146"/>
      <c r="BM63" s="124"/>
      <c r="BN63" s="143"/>
      <c r="BO63" s="124"/>
      <c r="BP63" s="143"/>
      <c r="BQ63" s="124"/>
      <c r="BR63" s="36"/>
      <c r="BS63" s="32"/>
      <c r="BT63" s="29"/>
      <c r="CD63" s="75"/>
      <c r="CE63" s="32"/>
      <c r="CF63" s="74"/>
      <c r="CM63" s="290"/>
      <c r="CO63" s="29"/>
      <c r="CP63" s="36"/>
      <c r="CQ63" s="32"/>
      <c r="CR63" s="74"/>
      <c r="CS63" s="149"/>
      <c r="CT63" s="149"/>
      <c r="CU63" s="149"/>
      <c r="CV63" s="149"/>
      <c r="CW63" s="149"/>
      <c r="CX63" s="134"/>
      <c r="CY63" s="141"/>
      <c r="CZ63" s="252"/>
      <c r="DA63" s="151"/>
      <c r="DB63" s="149"/>
      <c r="DC63" s="149"/>
      <c r="DD63" s="149"/>
      <c r="DE63" s="149"/>
      <c r="DF63" s="149"/>
      <c r="DG63" s="134"/>
      <c r="DH63" s="40"/>
      <c r="DI63" s="74"/>
      <c r="DJ63" s="152"/>
      <c r="DK63" s="152"/>
      <c r="DL63" s="152"/>
      <c r="DM63" s="152"/>
      <c r="DN63" s="152"/>
      <c r="DO63" s="145"/>
      <c r="DP63" s="145"/>
      <c r="DQ63" s="145"/>
      <c r="DR63" s="293"/>
    </row>
    <row r="64" spans="1:122" s="92" customFormat="1" ht="14.65" customHeight="1" x14ac:dyDescent="0.35">
      <c r="A64" s="118"/>
      <c r="B64" s="46"/>
      <c r="C64" s="243" t="str">
        <f>IF(E64="","",C62+1)</f>
        <v/>
      </c>
      <c r="D64" s="46"/>
      <c r="E64" s="4"/>
      <c r="F64" s="119"/>
      <c r="H64" s="120"/>
      <c r="I64" s="15"/>
      <c r="J64" s="121"/>
      <c r="K64" s="15"/>
      <c r="L64" s="121"/>
      <c r="M64" s="15"/>
      <c r="N64" s="121"/>
      <c r="O64" s="209">
        <f t="shared" si="3"/>
        <v>0</v>
      </c>
      <c r="P64" s="122"/>
      <c r="Q64" s="40"/>
      <c r="R64" s="123"/>
      <c r="S64" s="15"/>
      <c r="T64" s="121"/>
      <c r="U64" s="15"/>
      <c r="V64" s="121"/>
      <c r="W64" s="15"/>
      <c r="X64" s="122"/>
      <c r="Y64" s="40"/>
      <c r="Z64" s="123"/>
      <c r="AA64" s="15"/>
      <c r="AB64" s="121"/>
      <c r="AC64" s="15"/>
      <c r="AD64" s="121"/>
      <c r="AE64" s="15"/>
      <c r="AF64" s="122"/>
      <c r="AG64" s="40"/>
      <c r="AH64" s="123"/>
      <c r="AI64" s="209">
        <f t="shared" si="4"/>
        <v>0</v>
      </c>
      <c r="AJ64" s="121"/>
      <c r="AK64" s="209">
        <f t="shared" si="5"/>
        <v>0</v>
      </c>
      <c r="AL64" s="121"/>
      <c r="AM64" s="209">
        <f>M64-W64+AE64</f>
        <v>0</v>
      </c>
      <c r="AN64" s="122"/>
      <c r="AO64" s="40"/>
      <c r="AP64" s="123"/>
      <c r="AQ64" s="15"/>
      <c r="AR64" s="122"/>
      <c r="AS64" s="40"/>
      <c r="AT64" s="123"/>
      <c r="AU64" s="209">
        <f t="shared" si="6"/>
        <v>0</v>
      </c>
      <c r="AV64" s="121"/>
      <c r="AW64" s="209">
        <f t="shared" si="7"/>
        <v>0</v>
      </c>
      <c r="AX64" s="121"/>
      <c r="AY64" s="209">
        <f t="shared" si="8"/>
        <v>0</v>
      </c>
      <c r="AZ64" s="121"/>
      <c r="BA64" s="209">
        <f>(SUM(AI64,AK64,AM64)-AQ64)</f>
        <v>0</v>
      </c>
      <c r="BB64" s="119"/>
      <c r="BD64" s="120"/>
      <c r="BE64" s="13">
        <v>0</v>
      </c>
      <c r="BF64" s="124"/>
      <c r="BG64" s="13">
        <v>0</v>
      </c>
      <c r="BH64" s="124"/>
      <c r="BI64" s="13">
        <v>0</v>
      </c>
      <c r="BJ64" s="125"/>
      <c r="BK64" s="126"/>
      <c r="BL64" s="127"/>
      <c r="BM64" s="210">
        <f>$BE64*$I64</f>
        <v>0</v>
      </c>
      <c r="BN64" s="124"/>
      <c r="BO64" s="210">
        <f>$BG64*$K64</f>
        <v>0</v>
      </c>
      <c r="BP64" s="124"/>
      <c r="BQ64" s="210">
        <f>$BI64*$M64</f>
        <v>0</v>
      </c>
      <c r="BR64" s="119"/>
      <c r="BS64" s="46"/>
      <c r="BT64" s="120"/>
      <c r="CD64" s="159"/>
      <c r="CE64" s="46"/>
      <c r="CF64" s="130"/>
      <c r="CG64" s="18"/>
      <c r="CH64" s="18"/>
      <c r="CI64" s="18"/>
      <c r="CJ64" s="18"/>
      <c r="CK64" s="18"/>
      <c r="CL64" s="18"/>
      <c r="CM64" s="290"/>
      <c r="CO64" s="120"/>
      <c r="CP64" s="119"/>
      <c r="CQ64" s="46"/>
      <c r="CR64" s="130"/>
      <c r="CS64" s="209">
        <f t="shared" si="23"/>
        <v>0</v>
      </c>
      <c r="CT64" s="213">
        <f t="shared" si="23"/>
        <v>0</v>
      </c>
      <c r="CU64" s="209">
        <f t="shared" si="24"/>
        <v>0</v>
      </c>
      <c r="CV64" s="213">
        <f t="shared" si="24"/>
        <v>0</v>
      </c>
      <c r="CW64" s="214">
        <f t="shared" si="25"/>
        <v>0</v>
      </c>
      <c r="CX64" s="215">
        <f t="shared" si="25"/>
        <v>0</v>
      </c>
      <c r="CY64" s="141"/>
      <c r="CZ64" s="252"/>
      <c r="DA64" s="133"/>
      <c r="DB64" s="209">
        <f t="shared" si="12"/>
        <v>0</v>
      </c>
      <c r="DC64" s="131"/>
      <c r="DD64" s="209">
        <f t="shared" si="13"/>
        <v>0</v>
      </c>
      <c r="DE64" s="131"/>
      <c r="DF64" s="209">
        <f t="shared" si="14"/>
        <v>0</v>
      </c>
      <c r="DG64" s="134"/>
      <c r="DH64" s="40"/>
      <c r="DI64" s="130"/>
      <c r="DJ64" s="217">
        <f t="shared" si="15"/>
        <v>0</v>
      </c>
      <c r="DK64" s="135"/>
      <c r="DL64" s="217">
        <f t="shared" si="19"/>
        <v>0</v>
      </c>
      <c r="DM64" s="135"/>
      <c r="DN64" s="217">
        <f t="shared" si="16"/>
        <v>0</v>
      </c>
      <c r="DO64" s="126"/>
      <c r="DP64" s="126"/>
      <c r="DQ64" s="126"/>
      <c r="DR64" s="301">
        <f t="shared" si="17"/>
        <v>0</v>
      </c>
    </row>
    <row r="65" spans="1:122" ht="5.15" customHeight="1" x14ac:dyDescent="0.35">
      <c r="A65" s="115"/>
      <c r="B65" s="32"/>
      <c r="C65" s="46"/>
      <c r="D65" s="32"/>
      <c r="E65" s="32"/>
      <c r="F65" s="36"/>
      <c r="H65" s="29"/>
      <c r="I65" s="139"/>
      <c r="J65" s="139"/>
      <c r="K65" s="139"/>
      <c r="L65" s="139"/>
      <c r="M65" s="139"/>
      <c r="N65" s="139"/>
      <c r="O65" s="121"/>
      <c r="P65" s="140"/>
      <c r="Q65" s="141"/>
      <c r="R65" s="142"/>
      <c r="S65" s="139"/>
      <c r="T65" s="139"/>
      <c r="U65" s="139"/>
      <c r="V65" s="139"/>
      <c r="W65" s="139"/>
      <c r="X65" s="140"/>
      <c r="Y65" s="141"/>
      <c r="Z65" s="142"/>
      <c r="AA65" s="139"/>
      <c r="AB65" s="139"/>
      <c r="AC65" s="139"/>
      <c r="AD65" s="139"/>
      <c r="AE65" s="139"/>
      <c r="AF65" s="140"/>
      <c r="AG65" s="141"/>
      <c r="AH65" s="142"/>
      <c r="AI65" s="121"/>
      <c r="AJ65" s="139"/>
      <c r="AK65" s="121"/>
      <c r="AL65" s="139"/>
      <c r="AM65" s="121"/>
      <c r="AN65" s="140"/>
      <c r="AO65" s="141"/>
      <c r="AP65" s="142"/>
      <c r="AQ65" s="139"/>
      <c r="AR65" s="140"/>
      <c r="AS65" s="141"/>
      <c r="AT65" s="142"/>
      <c r="AU65" s="121"/>
      <c r="AV65" s="139"/>
      <c r="AW65" s="121"/>
      <c r="AX65" s="139"/>
      <c r="AY65" s="121"/>
      <c r="AZ65" s="139"/>
      <c r="BA65" s="121"/>
      <c r="BB65" s="36"/>
      <c r="BD65" s="29"/>
      <c r="BE65" s="143"/>
      <c r="BF65" s="143"/>
      <c r="BG65" s="143"/>
      <c r="BH65" s="143"/>
      <c r="BI65" s="143"/>
      <c r="BJ65" s="144"/>
      <c r="BK65" s="145"/>
      <c r="BL65" s="146"/>
      <c r="BM65" s="124"/>
      <c r="BN65" s="143"/>
      <c r="BO65" s="124"/>
      <c r="BP65" s="143"/>
      <c r="BQ65" s="124"/>
      <c r="BR65" s="36"/>
      <c r="BS65" s="32"/>
      <c r="BT65" s="29"/>
      <c r="CD65" s="75"/>
      <c r="CE65" s="32"/>
      <c r="CF65" s="74"/>
      <c r="CM65" s="290"/>
      <c r="CO65" s="29"/>
      <c r="CP65" s="36"/>
      <c r="CQ65" s="32"/>
      <c r="CR65" s="74"/>
      <c r="CS65" s="149"/>
      <c r="CT65" s="149"/>
      <c r="CU65" s="149"/>
      <c r="CV65" s="149"/>
      <c r="CW65" s="149"/>
      <c r="CX65" s="134"/>
      <c r="CY65" s="141"/>
      <c r="CZ65" s="252"/>
      <c r="DA65" s="151"/>
      <c r="DB65" s="149"/>
      <c r="DC65" s="149"/>
      <c r="DD65" s="149"/>
      <c r="DE65" s="149"/>
      <c r="DF65" s="149"/>
      <c r="DG65" s="134"/>
      <c r="DH65" s="40"/>
      <c r="DI65" s="74"/>
      <c r="DJ65" s="152"/>
      <c r="DK65" s="152"/>
      <c r="DL65" s="152"/>
      <c r="DM65" s="152"/>
      <c r="DN65" s="152"/>
      <c r="DO65" s="145"/>
      <c r="DP65" s="145"/>
      <c r="DQ65" s="145"/>
      <c r="DR65" s="293"/>
    </row>
    <row r="66" spans="1:122" s="92" customFormat="1" x14ac:dyDescent="0.35">
      <c r="A66" s="118"/>
      <c r="B66" s="46"/>
      <c r="C66" s="243" t="str">
        <f>IF(E66="","",C64+1)</f>
        <v/>
      </c>
      <c r="D66" s="46"/>
      <c r="E66" s="4"/>
      <c r="F66" s="119"/>
      <c r="H66" s="120"/>
      <c r="I66" s="15"/>
      <c r="J66" s="121"/>
      <c r="K66" s="15"/>
      <c r="L66" s="121"/>
      <c r="M66" s="15"/>
      <c r="N66" s="121"/>
      <c r="O66" s="209">
        <f t="shared" si="3"/>
        <v>0</v>
      </c>
      <c r="P66" s="122"/>
      <c r="Q66" s="40"/>
      <c r="R66" s="123"/>
      <c r="S66" s="15"/>
      <c r="T66" s="121"/>
      <c r="U66" s="15"/>
      <c r="V66" s="121"/>
      <c r="W66" s="15"/>
      <c r="X66" s="122"/>
      <c r="Y66" s="40"/>
      <c r="Z66" s="123"/>
      <c r="AA66" s="15"/>
      <c r="AB66" s="121"/>
      <c r="AC66" s="15"/>
      <c r="AD66" s="121"/>
      <c r="AE66" s="15"/>
      <c r="AF66" s="122"/>
      <c r="AG66" s="40"/>
      <c r="AH66" s="123"/>
      <c r="AI66" s="209">
        <f t="shared" si="4"/>
        <v>0</v>
      </c>
      <c r="AJ66" s="121"/>
      <c r="AK66" s="209">
        <f t="shared" si="5"/>
        <v>0</v>
      </c>
      <c r="AL66" s="121"/>
      <c r="AM66" s="209">
        <f>M66-W66+AE66</f>
        <v>0</v>
      </c>
      <c r="AN66" s="122"/>
      <c r="AO66" s="40"/>
      <c r="AP66" s="123"/>
      <c r="AQ66" s="15"/>
      <c r="AR66" s="122"/>
      <c r="AS66" s="40"/>
      <c r="AT66" s="123"/>
      <c r="AU66" s="209">
        <f t="shared" si="6"/>
        <v>0</v>
      </c>
      <c r="AV66" s="121"/>
      <c r="AW66" s="209">
        <f t="shared" si="7"/>
        <v>0</v>
      </c>
      <c r="AX66" s="121"/>
      <c r="AY66" s="209">
        <f t="shared" si="8"/>
        <v>0</v>
      </c>
      <c r="AZ66" s="121"/>
      <c r="BA66" s="209">
        <f>(SUM(AI66,AK66,AM66)-AQ66)</f>
        <v>0</v>
      </c>
      <c r="BB66" s="119"/>
      <c r="BD66" s="120"/>
      <c r="BE66" s="13">
        <v>0</v>
      </c>
      <c r="BF66" s="124"/>
      <c r="BG66" s="13">
        <v>0</v>
      </c>
      <c r="BH66" s="124"/>
      <c r="BI66" s="13">
        <v>0</v>
      </c>
      <c r="BJ66" s="125"/>
      <c r="BK66" s="126"/>
      <c r="BL66" s="127"/>
      <c r="BM66" s="210">
        <f>$BE66*$I66</f>
        <v>0</v>
      </c>
      <c r="BN66" s="124"/>
      <c r="BO66" s="210">
        <f>$BG66*$K66</f>
        <v>0</v>
      </c>
      <c r="BP66" s="124"/>
      <c r="BQ66" s="210">
        <f>$BI66*$M66</f>
        <v>0</v>
      </c>
      <c r="BR66" s="119"/>
      <c r="BS66" s="46"/>
      <c r="BT66" s="120"/>
      <c r="CD66" s="159"/>
      <c r="CE66" s="46"/>
      <c r="CF66" s="130"/>
      <c r="CG66" s="18"/>
      <c r="CH66" s="18"/>
      <c r="CI66" s="18"/>
      <c r="CJ66" s="18"/>
      <c r="CK66" s="18"/>
      <c r="CL66" s="18"/>
      <c r="CM66" s="290"/>
      <c r="CO66" s="120"/>
      <c r="CP66" s="119"/>
      <c r="CQ66" s="46"/>
      <c r="CR66" s="130"/>
      <c r="CS66" s="209">
        <f t="shared" si="23"/>
        <v>0</v>
      </c>
      <c r="CT66" s="213">
        <f t="shared" si="23"/>
        <v>0</v>
      </c>
      <c r="CU66" s="209">
        <f t="shared" si="24"/>
        <v>0</v>
      </c>
      <c r="CV66" s="213">
        <f t="shared" si="24"/>
        <v>0</v>
      </c>
      <c r="CW66" s="214">
        <f t="shared" si="25"/>
        <v>0</v>
      </c>
      <c r="CX66" s="215">
        <f t="shared" si="25"/>
        <v>0</v>
      </c>
      <c r="CY66" s="141"/>
      <c r="CZ66" s="252"/>
      <c r="DA66" s="133"/>
      <c r="DB66" s="209">
        <f t="shared" si="12"/>
        <v>0</v>
      </c>
      <c r="DC66" s="131"/>
      <c r="DD66" s="209">
        <f t="shared" si="13"/>
        <v>0</v>
      </c>
      <c r="DE66" s="131"/>
      <c r="DF66" s="209">
        <f t="shared" si="14"/>
        <v>0</v>
      </c>
      <c r="DG66" s="134"/>
      <c r="DH66" s="40"/>
      <c r="DI66" s="130"/>
      <c r="DJ66" s="217">
        <f t="shared" si="15"/>
        <v>0</v>
      </c>
      <c r="DK66" s="135"/>
      <c r="DL66" s="217">
        <f t="shared" si="19"/>
        <v>0</v>
      </c>
      <c r="DM66" s="135"/>
      <c r="DN66" s="217">
        <f t="shared" si="16"/>
        <v>0</v>
      </c>
      <c r="DO66" s="126"/>
      <c r="DP66" s="126"/>
      <c r="DQ66" s="126"/>
      <c r="DR66" s="301">
        <f t="shared" si="17"/>
        <v>0</v>
      </c>
    </row>
    <row r="67" spans="1:122" ht="5.15" customHeight="1" x14ac:dyDescent="0.35">
      <c r="A67" s="115"/>
      <c r="B67" s="32"/>
      <c r="C67" s="46"/>
      <c r="D67" s="32"/>
      <c r="E67" s="32"/>
      <c r="F67" s="36"/>
      <c r="H67" s="29"/>
      <c r="I67" s="139"/>
      <c r="J67" s="139"/>
      <c r="K67" s="139"/>
      <c r="L67" s="139"/>
      <c r="M67" s="139"/>
      <c r="N67" s="139"/>
      <c r="O67" s="121"/>
      <c r="P67" s="140"/>
      <c r="Q67" s="141"/>
      <c r="R67" s="142"/>
      <c r="S67" s="139"/>
      <c r="T67" s="139"/>
      <c r="U67" s="139"/>
      <c r="V67" s="139"/>
      <c r="W67" s="139"/>
      <c r="X67" s="140"/>
      <c r="Y67" s="141"/>
      <c r="Z67" s="142"/>
      <c r="AA67" s="139"/>
      <c r="AB67" s="139"/>
      <c r="AC67" s="139"/>
      <c r="AD67" s="139"/>
      <c r="AE67" s="139"/>
      <c r="AF67" s="140"/>
      <c r="AG67" s="141"/>
      <c r="AH67" s="142"/>
      <c r="AI67" s="121"/>
      <c r="AJ67" s="139"/>
      <c r="AK67" s="121"/>
      <c r="AL67" s="139"/>
      <c r="AM67" s="121"/>
      <c r="AN67" s="140"/>
      <c r="AO67" s="141"/>
      <c r="AP67" s="142"/>
      <c r="AQ67" s="139"/>
      <c r="AR67" s="140"/>
      <c r="AS67" s="141"/>
      <c r="AT67" s="142"/>
      <c r="AU67" s="121"/>
      <c r="AV67" s="139"/>
      <c r="AW67" s="121"/>
      <c r="AX67" s="139"/>
      <c r="AY67" s="121"/>
      <c r="AZ67" s="139"/>
      <c r="BA67" s="121"/>
      <c r="BB67" s="36"/>
      <c r="BD67" s="29"/>
      <c r="BE67" s="143"/>
      <c r="BF67" s="143"/>
      <c r="BG67" s="143"/>
      <c r="BH67" s="143"/>
      <c r="BI67" s="143"/>
      <c r="BJ67" s="144"/>
      <c r="BK67" s="145"/>
      <c r="BL67" s="146"/>
      <c r="BM67" s="124"/>
      <c r="BN67" s="143"/>
      <c r="BO67" s="124"/>
      <c r="BP67" s="143"/>
      <c r="BQ67" s="124"/>
      <c r="BR67" s="36"/>
      <c r="BS67" s="32"/>
      <c r="BT67" s="29"/>
      <c r="CD67" s="75"/>
      <c r="CE67" s="32"/>
      <c r="CF67" s="74"/>
      <c r="CM67" s="290"/>
      <c r="CO67" s="29"/>
      <c r="CP67" s="36"/>
      <c r="CQ67" s="32"/>
      <c r="CR67" s="74"/>
      <c r="CS67" s="149"/>
      <c r="CT67" s="149"/>
      <c r="CU67" s="149"/>
      <c r="CV67" s="149"/>
      <c r="CW67" s="149"/>
      <c r="CX67" s="134"/>
      <c r="CY67" s="141"/>
      <c r="CZ67" s="252"/>
      <c r="DA67" s="151"/>
      <c r="DB67" s="149"/>
      <c r="DC67" s="149"/>
      <c r="DD67" s="149"/>
      <c r="DE67" s="149"/>
      <c r="DF67" s="149"/>
      <c r="DG67" s="134"/>
      <c r="DH67" s="40"/>
      <c r="DI67" s="74"/>
      <c r="DJ67" s="152"/>
      <c r="DK67" s="152"/>
      <c r="DL67" s="152"/>
      <c r="DM67" s="152"/>
      <c r="DN67" s="152"/>
      <c r="DO67" s="145"/>
      <c r="DP67" s="145"/>
      <c r="DQ67" s="145"/>
      <c r="DR67" s="293"/>
    </row>
    <row r="68" spans="1:122" s="92" customFormat="1" x14ac:dyDescent="0.35">
      <c r="A68" s="118"/>
      <c r="B68" s="46"/>
      <c r="C68" s="243" t="str">
        <f>IF(E68="","",C66+1)</f>
        <v/>
      </c>
      <c r="D68" s="46"/>
      <c r="E68" s="4"/>
      <c r="F68" s="119"/>
      <c r="H68" s="120"/>
      <c r="I68" s="15"/>
      <c r="J68" s="121"/>
      <c r="K68" s="15"/>
      <c r="L68" s="121"/>
      <c r="M68" s="15"/>
      <c r="N68" s="121"/>
      <c r="O68" s="209">
        <f t="shared" si="3"/>
        <v>0</v>
      </c>
      <c r="P68" s="122"/>
      <c r="Q68" s="40"/>
      <c r="R68" s="123"/>
      <c r="S68" s="15"/>
      <c r="T68" s="121"/>
      <c r="U68" s="15"/>
      <c r="V68" s="121"/>
      <c r="W68" s="15"/>
      <c r="X68" s="122"/>
      <c r="Y68" s="40"/>
      <c r="Z68" s="123"/>
      <c r="AA68" s="15"/>
      <c r="AB68" s="121"/>
      <c r="AC68" s="15"/>
      <c r="AD68" s="121"/>
      <c r="AE68" s="15"/>
      <c r="AF68" s="122"/>
      <c r="AG68" s="40"/>
      <c r="AH68" s="123"/>
      <c r="AI68" s="209">
        <f t="shared" si="4"/>
        <v>0</v>
      </c>
      <c r="AJ68" s="121"/>
      <c r="AK68" s="209">
        <f t="shared" si="5"/>
        <v>0</v>
      </c>
      <c r="AL68" s="121"/>
      <c r="AM68" s="209">
        <f>M68-W68+AE68</f>
        <v>0</v>
      </c>
      <c r="AN68" s="122"/>
      <c r="AO68" s="40"/>
      <c r="AP68" s="123"/>
      <c r="AQ68" s="15"/>
      <c r="AR68" s="122"/>
      <c r="AS68" s="40"/>
      <c r="AT68" s="123"/>
      <c r="AU68" s="209">
        <f t="shared" si="6"/>
        <v>0</v>
      </c>
      <c r="AV68" s="121"/>
      <c r="AW68" s="209">
        <f t="shared" si="7"/>
        <v>0</v>
      </c>
      <c r="AX68" s="121"/>
      <c r="AY68" s="209">
        <f t="shared" si="8"/>
        <v>0</v>
      </c>
      <c r="AZ68" s="121"/>
      <c r="BA68" s="209">
        <f>(SUM(AI68,AK68,AM68)-AQ68)</f>
        <v>0</v>
      </c>
      <c r="BB68" s="119"/>
      <c r="BD68" s="120"/>
      <c r="BE68" s="13">
        <v>0</v>
      </c>
      <c r="BF68" s="124"/>
      <c r="BG68" s="13">
        <v>0</v>
      </c>
      <c r="BH68" s="124"/>
      <c r="BI68" s="13">
        <v>0</v>
      </c>
      <c r="BJ68" s="125"/>
      <c r="BK68" s="126"/>
      <c r="BL68" s="127"/>
      <c r="BM68" s="210">
        <f>$BE68*$I68</f>
        <v>0</v>
      </c>
      <c r="BN68" s="124"/>
      <c r="BO68" s="210">
        <f>$BG68*$K68</f>
        <v>0</v>
      </c>
      <c r="BP68" s="124"/>
      <c r="BQ68" s="210">
        <f>$BI68*$M68</f>
        <v>0</v>
      </c>
      <c r="BR68" s="119"/>
      <c r="BS68" s="46"/>
      <c r="BT68" s="120"/>
      <c r="CD68" s="159"/>
      <c r="CE68" s="46"/>
      <c r="CF68" s="130"/>
      <c r="CG68" s="18"/>
      <c r="CH68" s="18"/>
      <c r="CI68" s="18"/>
      <c r="CJ68" s="18"/>
      <c r="CK68" s="18"/>
      <c r="CL68" s="18"/>
      <c r="CM68" s="290"/>
      <c r="CO68" s="120"/>
      <c r="CP68" s="119"/>
      <c r="CQ68" s="46"/>
      <c r="CR68" s="130"/>
      <c r="CS68" s="209">
        <f t="shared" si="23"/>
        <v>0</v>
      </c>
      <c r="CT68" s="213">
        <f t="shared" si="23"/>
        <v>0</v>
      </c>
      <c r="CU68" s="209">
        <f t="shared" si="24"/>
        <v>0</v>
      </c>
      <c r="CV68" s="213">
        <f t="shared" si="24"/>
        <v>0</v>
      </c>
      <c r="CW68" s="214">
        <f t="shared" si="25"/>
        <v>0</v>
      </c>
      <c r="CX68" s="215">
        <f t="shared" si="25"/>
        <v>0</v>
      </c>
      <c r="CY68" s="141"/>
      <c r="CZ68" s="252"/>
      <c r="DA68" s="133"/>
      <c r="DB68" s="209">
        <f t="shared" si="12"/>
        <v>0</v>
      </c>
      <c r="DC68" s="131"/>
      <c r="DD68" s="209">
        <f t="shared" si="13"/>
        <v>0</v>
      </c>
      <c r="DE68" s="131"/>
      <c r="DF68" s="209">
        <f t="shared" si="14"/>
        <v>0</v>
      </c>
      <c r="DG68" s="134"/>
      <c r="DH68" s="40"/>
      <c r="DI68" s="130"/>
      <c r="DJ68" s="217">
        <f t="shared" si="15"/>
        <v>0</v>
      </c>
      <c r="DK68" s="135"/>
      <c r="DL68" s="217">
        <f t="shared" si="19"/>
        <v>0</v>
      </c>
      <c r="DM68" s="135"/>
      <c r="DN68" s="217">
        <f t="shared" si="16"/>
        <v>0</v>
      </c>
      <c r="DO68" s="126"/>
      <c r="DP68" s="126"/>
      <c r="DQ68" s="126"/>
      <c r="DR68" s="301">
        <f t="shared" si="17"/>
        <v>0</v>
      </c>
    </row>
    <row r="69" spans="1:122" ht="5.15" customHeight="1" x14ac:dyDescent="0.35">
      <c r="A69" s="115"/>
      <c r="B69" s="32"/>
      <c r="C69" s="46"/>
      <c r="D69" s="32"/>
      <c r="E69" s="32"/>
      <c r="F69" s="36"/>
      <c r="H69" s="29"/>
      <c r="I69" s="139"/>
      <c r="J69" s="139"/>
      <c r="K69" s="139"/>
      <c r="L69" s="139"/>
      <c r="M69" s="139"/>
      <c r="N69" s="139"/>
      <c r="O69" s="121"/>
      <c r="P69" s="140"/>
      <c r="Q69" s="141"/>
      <c r="R69" s="142"/>
      <c r="S69" s="139"/>
      <c r="T69" s="139"/>
      <c r="U69" s="139"/>
      <c r="V69" s="139"/>
      <c r="W69" s="139"/>
      <c r="X69" s="140"/>
      <c r="Y69" s="141"/>
      <c r="Z69" s="142"/>
      <c r="AA69" s="139"/>
      <c r="AB69" s="139"/>
      <c r="AC69" s="139"/>
      <c r="AD69" s="139"/>
      <c r="AE69" s="139"/>
      <c r="AF69" s="140"/>
      <c r="AG69" s="141"/>
      <c r="AH69" s="142"/>
      <c r="AI69" s="121"/>
      <c r="AJ69" s="139"/>
      <c r="AK69" s="121"/>
      <c r="AL69" s="139"/>
      <c r="AM69" s="121"/>
      <c r="AN69" s="140"/>
      <c r="AO69" s="141"/>
      <c r="AP69" s="142"/>
      <c r="AQ69" s="139"/>
      <c r="AR69" s="140"/>
      <c r="AS69" s="141"/>
      <c r="AT69" s="142"/>
      <c r="AU69" s="121"/>
      <c r="AV69" s="139"/>
      <c r="AW69" s="121"/>
      <c r="AX69" s="139"/>
      <c r="AY69" s="121"/>
      <c r="AZ69" s="139"/>
      <c r="BA69" s="121"/>
      <c r="BB69" s="36"/>
      <c r="BD69" s="29"/>
      <c r="BE69" s="143"/>
      <c r="BF69" s="143"/>
      <c r="BG69" s="143"/>
      <c r="BH69" s="143"/>
      <c r="BI69" s="143"/>
      <c r="BJ69" s="144"/>
      <c r="BK69" s="145"/>
      <c r="BL69" s="146"/>
      <c r="BM69" s="124"/>
      <c r="BN69" s="143"/>
      <c r="BO69" s="124"/>
      <c r="BP69" s="143"/>
      <c r="BQ69" s="124"/>
      <c r="BR69" s="36"/>
      <c r="BS69" s="32"/>
      <c r="BT69" s="74"/>
      <c r="BW69" s="174"/>
      <c r="BX69" s="174"/>
      <c r="BY69" s="174"/>
      <c r="BZ69" s="174"/>
      <c r="CA69" s="174"/>
      <c r="CB69" s="174"/>
      <c r="CC69" s="174"/>
      <c r="CD69" s="162"/>
      <c r="CE69" s="32"/>
      <c r="CF69" s="74"/>
      <c r="CM69" s="290"/>
      <c r="CO69" s="29"/>
      <c r="CP69" s="36"/>
      <c r="CQ69" s="32"/>
      <c r="CR69" s="74"/>
      <c r="CS69" s="149"/>
      <c r="CT69" s="149"/>
      <c r="CU69" s="149"/>
      <c r="CV69" s="149"/>
      <c r="CW69" s="149"/>
      <c r="CX69" s="134"/>
      <c r="CY69" s="141"/>
      <c r="CZ69" s="252"/>
      <c r="DA69" s="151"/>
      <c r="DB69" s="149"/>
      <c r="DC69" s="149"/>
      <c r="DD69" s="149"/>
      <c r="DE69" s="149"/>
      <c r="DF69" s="149"/>
      <c r="DG69" s="134"/>
      <c r="DH69" s="40"/>
      <c r="DI69" s="74"/>
      <c r="DJ69" s="152"/>
      <c r="DK69" s="152"/>
      <c r="DL69" s="152"/>
      <c r="DM69" s="152"/>
      <c r="DN69" s="152"/>
      <c r="DO69" s="145"/>
      <c r="DP69" s="145"/>
      <c r="DQ69" s="145"/>
      <c r="DR69" s="293"/>
    </row>
    <row r="70" spans="1:122" s="92" customFormat="1" ht="15" customHeight="1" x14ac:dyDescent="0.35">
      <c r="A70" s="118"/>
      <c r="B70" s="46"/>
      <c r="C70" s="243" t="str">
        <f>IF(E70="","",C68+1)</f>
        <v/>
      </c>
      <c r="D70" s="46"/>
      <c r="E70" s="4"/>
      <c r="F70" s="119"/>
      <c r="H70" s="120"/>
      <c r="I70" s="15"/>
      <c r="J70" s="121"/>
      <c r="K70" s="15"/>
      <c r="L70" s="121"/>
      <c r="M70" s="15"/>
      <c r="N70" s="121"/>
      <c r="O70" s="209">
        <f t="shared" si="3"/>
        <v>0</v>
      </c>
      <c r="P70" s="122"/>
      <c r="Q70" s="40"/>
      <c r="R70" s="123"/>
      <c r="S70" s="15"/>
      <c r="T70" s="121"/>
      <c r="U70" s="15"/>
      <c r="V70" s="121"/>
      <c r="W70" s="15"/>
      <c r="X70" s="122"/>
      <c r="Y70" s="40"/>
      <c r="Z70" s="123"/>
      <c r="AA70" s="15"/>
      <c r="AB70" s="121"/>
      <c r="AC70" s="15"/>
      <c r="AD70" s="121"/>
      <c r="AE70" s="15"/>
      <c r="AF70" s="122"/>
      <c r="AG70" s="40"/>
      <c r="AH70" s="123"/>
      <c r="AI70" s="209">
        <f t="shared" si="4"/>
        <v>0</v>
      </c>
      <c r="AJ70" s="121"/>
      <c r="AK70" s="209">
        <f t="shared" si="5"/>
        <v>0</v>
      </c>
      <c r="AL70" s="121"/>
      <c r="AM70" s="209">
        <f>M70-W70+AE70</f>
        <v>0</v>
      </c>
      <c r="AN70" s="122"/>
      <c r="AO70" s="40"/>
      <c r="AP70" s="123"/>
      <c r="AQ70" s="15"/>
      <c r="AR70" s="122"/>
      <c r="AS70" s="40"/>
      <c r="AT70" s="123"/>
      <c r="AU70" s="209">
        <f t="shared" si="6"/>
        <v>0</v>
      </c>
      <c r="AV70" s="121"/>
      <c r="AW70" s="209">
        <f t="shared" si="7"/>
        <v>0</v>
      </c>
      <c r="AX70" s="121"/>
      <c r="AY70" s="209">
        <f t="shared" si="8"/>
        <v>0</v>
      </c>
      <c r="AZ70" s="121"/>
      <c r="BA70" s="209">
        <f>(SUM(AI70,AK70,AM70)-AQ70)</f>
        <v>0</v>
      </c>
      <c r="BB70" s="119"/>
      <c r="BD70" s="120"/>
      <c r="BE70" s="13">
        <v>0</v>
      </c>
      <c r="BF70" s="124"/>
      <c r="BG70" s="13">
        <v>0</v>
      </c>
      <c r="BH70" s="124"/>
      <c r="BI70" s="13">
        <v>0</v>
      </c>
      <c r="BJ70" s="125"/>
      <c r="BK70" s="126"/>
      <c r="BL70" s="127"/>
      <c r="BM70" s="210">
        <f>$BE70*$I70</f>
        <v>0</v>
      </c>
      <c r="BN70" s="124"/>
      <c r="BO70" s="210">
        <f>$BG70*$K70</f>
        <v>0</v>
      </c>
      <c r="BP70" s="124"/>
      <c r="BQ70" s="210">
        <f>$BI70*$M70</f>
        <v>0</v>
      </c>
      <c r="BR70" s="119"/>
      <c r="BS70" s="46"/>
      <c r="BT70" s="130"/>
      <c r="BU70" s="175"/>
      <c r="BV70" s="175"/>
      <c r="BW70" s="174"/>
      <c r="BX70" s="174"/>
      <c r="BY70" s="174"/>
      <c r="BZ70" s="174"/>
      <c r="CA70" s="174"/>
      <c r="CB70" s="174"/>
      <c r="CC70" s="174"/>
      <c r="CD70" s="162"/>
      <c r="CE70" s="46"/>
      <c r="CF70" s="130"/>
      <c r="CG70" s="18"/>
      <c r="CH70" s="18"/>
      <c r="CI70" s="18"/>
      <c r="CJ70" s="18"/>
      <c r="CK70" s="18"/>
      <c r="CL70" s="18"/>
      <c r="CM70" s="290"/>
      <c r="CO70" s="120"/>
      <c r="CP70" s="119"/>
      <c r="CQ70" s="46"/>
      <c r="CR70" s="130"/>
      <c r="CS70" s="209">
        <f t="shared" si="23"/>
        <v>0</v>
      </c>
      <c r="CT70" s="213">
        <f t="shared" si="23"/>
        <v>0</v>
      </c>
      <c r="CU70" s="209">
        <f t="shared" si="24"/>
        <v>0</v>
      </c>
      <c r="CV70" s="213">
        <f t="shared" si="24"/>
        <v>0</v>
      </c>
      <c r="CW70" s="214">
        <f t="shared" si="25"/>
        <v>0</v>
      </c>
      <c r="CX70" s="215">
        <f t="shared" si="25"/>
        <v>0</v>
      </c>
      <c r="CY70" s="141"/>
      <c r="CZ70" s="252"/>
      <c r="DA70" s="133"/>
      <c r="DB70" s="209">
        <f t="shared" si="12"/>
        <v>0</v>
      </c>
      <c r="DC70" s="131"/>
      <c r="DD70" s="209">
        <f t="shared" si="13"/>
        <v>0</v>
      </c>
      <c r="DE70" s="131"/>
      <c r="DF70" s="209">
        <f t="shared" si="14"/>
        <v>0</v>
      </c>
      <c r="DG70" s="134"/>
      <c r="DH70" s="40"/>
      <c r="DI70" s="130"/>
      <c r="DJ70" s="217">
        <f t="shared" si="15"/>
        <v>0</v>
      </c>
      <c r="DK70" s="135"/>
      <c r="DL70" s="217">
        <f t="shared" si="19"/>
        <v>0</v>
      </c>
      <c r="DM70" s="135"/>
      <c r="DN70" s="217">
        <f t="shared" si="16"/>
        <v>0</v>
      </c>
      <c r="DO70" s="126"/>
      <c r="DP70" s="126"/>
      <c r="DQ70" s="126"/>
      <c r="DR70" s="301">
        <f t="shared" si="17"/>
        <v>0</v>
      </c>
    </row>
    <row r="71" spans="1:122" ht="5.15" customHeight="1" x14ac:dyDescent="0.35">
      <c r="A71" s="115"/>
      <c r="B71" s="32"/>
      <c r="C71" s="46"/>
      <c r="D71" s="32"/>
      <c r="E71" s="32"/>
      <c r="F71" s="36"/>
      <c r="H71" s="29"/>
      <c r="I71" s="139"/>
      <c r="J71" s="139"/>
      <c r="K71" s="139"/>
      <c r="L71" s="139"/>
      <c r="M71" s="139"/>
      <c r="N71" s="139"/>
      <c r="O71" s="121"/>
      <c r="P71" s="140"/>
      <c r="Q71" s="141"/>
      <c r="R71" s="142"/>
      <c r="S71" s="139"/>
      <c r="T71" s="139"/>
      <c r="U71" s="139"/>
      <c r="V71" s="139"/>
      <c r="W71" s="139"/>
      <c r="X71" s="140"/>
      <c r="Y71" s="141"/>
      <c r="Z71" s="142"/>
      <c r="AA71" s="139"/>
      <c r="AB71" s="139"/>
      <c r="AC71" s="139"/>
      <c r="AD71" s="139"/>
      <c r="AE71" s="139"/>
      <c r="AF71" s="140"/>
      <c r="AG71" s="141"/>
      <c r="AH71" s="142"/>
      <c r="AI71" s="121"/>
      <c r="AJ71" s="139"/>
      <c r="AK71" s="121"/>
      <c r="AL71" s="139"/>
      <c r="AM71" s="121"/>
      <c r="AN71" s="140"/>
      <c r="AO71" s="141"/>
      <c r="AP71" s="142"/>
      <c r="AQ71" s="139"/>
      <c r="AR71" s="140"/>
      <c r="AS71" s="141"/>
      <c r="AT71" s="142"/>
      <c r="AU71" s="121"/>
      <c r="AV71" s="139"/>
      <c r="AW71" s="121"/>
      <c r="AX71" s="139"/>
      <c r="AY71" s="121"/>
      <c r="AZ71" s="139"/>
      <c r="BA71" s="121"/>
      <c r="BB71" s="36"/>
      <c r="BD71" s="29"/>
      <c r="BE71" s="143"/>
      <c r="BF71" s="143"/>
      <c r="BG71" s="143"/>
      <c r="BH71" s="143"/>
      <c r="BI71" s="143"/>
      <c r="BJ71" s="144"/>
      <c r="BK71" s="145"/>
      <c r="BL71" s="146"/>
      <c r="BM71" s="124"/>
      <c r="BN71" s="143"/>
      <c r="BO71" s="124"/>
      <c r="BP71" s="143"/>
      <c r="BQ71" s="124"/>
      <c r="BR71" s="36"/>
      <c r="BS71" s="32"/>
      <c r="BT71" s="74"/>
      <c r="BW71" s="174"/>
      <c r="BX71" s="174"/>
      <c r="BY71" s="174"/>
      <c r="BZ71" s="174"/>
      <c r="CA71" s="174"/>
      <c r="CB71" s="174"/>
      <c r="CC71" s="174"/>
      <c r="CD71" s="162"/>
      <c r="CE71" s="32"/>
      <c r="CF71" s="74"/>
      <c r="CM71" s="290"/>
      <c r="CO71" s="29"/>
      <c r="CP71" s="36"/>
      <c r="CQ71" s="32"/>
      <c r="CR71" s="74"/>
      <c r="CS71" s="149"/>
      <c r="CT71" s="149"/>
      <c r="CU71" s="149"/>
      <c r="CV71" s="149"/>
      <c r="CW71" s="149"/>
      <c r="CX71" s="134"/>
      <c r="CY71" s="141"/>
      <c r="CZ71" s="252"/>
      <c r="DA71" s="151"/>
      <c r="DB71" s="149"/>
      <c r="DC71" s="149"/>
      <c r="DD71" s="149"/>
      <c r="DE71" s="149"/>
      <c r="DF71" s="149"/>
      <c r="DG71" s="134"/>
      <c r="DH71" s="40"/>
      <c r="DI71" s="74"/>
      <c r="DJ71" s="152"/>
      <c r="DK71" s="152"/>
      <c r="DL71" s="152"/>
      <c r="DM71" s="152"/>
      <c r="DN71" s="152"/>
      <c r="DO71" s="145"/>
      <c r="DP71" s="145"/>
      <c r="DQ71" s="145"/>
      <c r="DR71" s="293"/>
    </row>
    <row r="72" spans="1:122" s="92" customFormat="1" x14ac:dyDescent="0.35">
      <c r="A72" s="118"/>
      <c r="B72" s="46"/>
      <c r="C72" s="243" t="str">
        <f>IF(E72="","",C70+1)</f>
        <v/>
      </c>
      <c r="D72" s="46"/>
      <c r="E72" s="4"/>
      <c r="F72" s="119"/>
      <c r="H72" s="120"/>
      <c r="I72" s="15"/>
      <c r="J72" s="121"/>
      <c r="K72" s="15"/>
      <c r="L72" s="121"/>
      <c r="M72" s="15"/>
      <c r="N72" s="121"/>
      <c r="O72" s="209">
        <f t="shared" si="3"/>
        <v>0</v>
      </c>
      <c r="P72" s="122"/>
      <c r="Q72" s="40"/>
      <c r="R72" s="123"/>
      <c r="S72" s="15"/>
      <c r="T72" s="121"/>
      <c r="U72" s="15"/>
      <c r="V72" s="121"/>
      <c r="W72" s="15"/>
      <c r="X72" s="122"/>
      <c r="Y72" s="40"/>
      <c r="Z72" s="123"/>
      <c r="AA72" s="15"/>
      <c r="AB72" s="121"/>
      <c r="AC72" s="15"/>
      <c r="AD72" s="121"/>
      <c r="AE72" s="15"/>
      <c r="AF72" s="122"/>
      <c r="AG72" s="40"/>
      <c r="AH72" s="123"/>
      <c r="AI72" s="209">
        <f t="shared" si="4"/>
        <v>0</v>
      </c>
      <c r="AJ72" s="121"/>
      <c r="AK72" s="209">
        <f t="shared" si="5"/>
        <v>0</v>
      </c>
      <c r="AL72" s="121"/>
      <c r="AM72" s="209">
        <f>M72-W72+AE72</f>
        <v>0</v>
      </c>
      <c r="AN72" s="122"/>
      <c r="AO72" s="40"/>
      <c r="AP72" s="123"/>
      <c r="AQ72" s="15"/>
      <c r="AR72" s="122"/>
      <c r="AS72" s="40"/>
      <c r="AT72" s="123"/>
      <c r="AU72" s="209">
        <f t="shared" si="6"/>
        <v>0</v>
      </c>
      <c r="AV72" s="121"/>
      <c r="AW72" s="209">
        <f t="shared" si="7"/>
        <v>0</v>
      </c>
      <c r="AX72" s="121"/>
      <c r="AY72" s="209">
        <f t="shared" si="8"/>
        <v>0</v>
      </c>
      <c r="AZ72" s="121"/>
      <c r="BA72" s="209">
        <f>(SUM(AI72,AK72,AM72)-AQ72)</f>
        <v>0</v>
      </c>
      <c r="BB72" s="119"/>
      <c r="BD72" s="120"/>
      <c r="BE72" s="13">
        <v>0</v>
      </c>
      <c r="BF72" s="124"/>
      <c r="BG72" s="13">
        <v>0</v>
      </c>
      <c r="BH72" s="124"/>
      <c r="BI72" s="13">
        <v>0</v>
      </c>
      <c r="BJ72" s="125"/>
      <c r="BK72" s="126"/>
      <c r="BL72" s="127"/>
      <c r="BM72" s="210">
        <f>$BE72*$I72</f>
        <v>0</v>
      </c>
      <c r="BN72" s="124"/>
      <c r="BO72" s="210">
        <f>$BG72*$K72</f>
        <v>0</v>
      </c>
      <c r="BP72" s="124"/>
      <c r="BQ72" s="210">
        <f>$BI72*$M72</f>
        <v>0</v>
      </c>
      <c r="BR72" s="119"/>
      <c r="BS72" s="46"/>
      <c r="BT72" s="130"/>
      <c r="BU72" s="175"/>
      <c r="BV72" s="175"/>
      <c r="BW72" s="174"/>
      <c r="BX72" s="174"/>
      <c r="BY72" s="174"/>
      <c r="BZ72" s="174"/>
      <c r="CA72" s="174"/>
      <c r="CB72" s="174"/>
      <c r="CC72" s="174"/>
      <c r="CD72" s="162"/>
      <c r="CE72" s="46"/>
      <c r="CF72" s="130"/>
      <c r="CG72" s="18"/>
      <c r="CH72" s="18"/>
      <c r="CI72" s="18"/>
      <c r="CJ72" s="18"/>
      <c r="CK72" s="18"/>
      <c r="CL72" s="18"/>
      <c r="CM72" s="290"/>
      <c r="CO72" s="120"/>
      <c r="CP72" s="119"/>
      <c r="CQ72" s="46"/>
      <c r="CR72" s="130"/>
      <c r="CS72" s="209">
        <f t="shared" si="23"/>
        <v>0</v>
      </c>
      <c r="CT72" s="213">
        <f t="shared" si="23"/>
        <v>0</v>
      </c>
      <c r="CU72" s="209">
        <f t="shared" si="24"/>
        <v>0</v>
      </c>
      <c r="CV72" s="213">
        <f t="shared" si="24"/>
        <v>0</v>
      </c>
      <c r="CW72" s="214">
        <f t="shared" si="25"/>
        <v>0</v>
      </c>
      <c r="CX72" s="215">
        <f t="shared" si="25"/>
        <v>0</v>
      </c>
      <c r="CY72" s="141"/>
      <c r="CZ72" s="252"/>
      <c r="DA72" s="133"/>
      <c r="DB72" s="209">
        <f t="shared" si="12"/>
        <v>0</v>
      </c>
      <c r="DC72" s="131"/>
      <c r="DD72" s="209">
        <f t="shared" si="13"/>
        <v>0</v>
      </c>
      <c r="DE72" s="131"/>
      <c r="DF72" s="209">
        <f t="shared" si="14"/>
        <v>0</v>
      </c>
      <c r="DG72" s="134"/>
      <c r="DH72" s="40"/>
      <c r="DI72" s="130"/>
      <c r="DJ72" s="217">
        <f t="shared" si="15"/>
        <v>0</v>
      </c>
      <c r="DK72" s="135"/>
      <c r="DL72" s="217">
        <f t="shared" si="19"/>
        <v>0</v>
      </c>
      <c r="DM72" s="135"/>
      <c r="DN72" s="217">
        <f t="shared" si="16"/>
        <v>0</v>
      </c>
      <c r="DO72" s="126"/>
      <c r="DP72" s="126"/>
      <c r="DQ72" s="126"/>
      <c r="DR72" s="301">
        <f t="shared" si="17"/>
        <v>0</v>
      </c>
    </row>
    <row r="73" spans="1:122" ht="5.15" customHeight="1" x14ac:dyDescent="0.35">
      <c r="A73" s="115"/>
      <c r="B73" s="32"/>
      <c r="C73" s="46"/>
      <c r="D73" s="32"/>
      <c r="E73" s="32"/>
      <c r="F73" s="36"/>
      <c r="H73" s="29"/>
      <c r="I73" s="139"/>
      <c r="J73" s="139"/>
      <c r="K73" s="139"/>
      <c r="L73" s="139"/>
      <c r="M73" s="139"/>
      <c r="N73" s="139"/>
      <c r="O73" s="121"/>
      <c r="P73" s="140"/>
      <c r="Q73" s="141"/>
      <c r="R73" s="142"/>
      <c r="S73" s="139"/>
      <c r="T73" s="139"/>
      <c r="U73" s="139"/>
      <c r="V73" s="139"/>
      <c r="W73" s="139"/>
      <c r="X73" s="140"/>
      <c r="Y73" s="141"/>
      <c r="Z73" s="142"/>
      <c r="AA73" s="139"/>
      <c r="AB73" s="139"/>
      <c r="AC73" s="139"/>
      <c r="AD73" s="139"/>
      <c r="AE73" s="139"/>
      <c r="AF73" s="140"/>
      <c r="AG73" s="141"/>
      <c r="AH73" s="142"/>
      <c r="AI73" s="121"/>
      <c r="AJ73" s="139"/>
      <c r="AK73" s="121"/>
      <c r="AL73" s="139"/>
      <c r="AM73" s="121"/>
      <c r="AN73" s="140"/>
      <c r="AO73" s="141"/>
      <c r="AP73" s="142"/>
      <c r="AQ73" s="139"/>
      <c r="AR73" s="140"/>
      <c r="AS73" s="141"/>
      <c r="AT73" s="142"/>
      <c r="AU73" s="121"/>
      <c r="AV73" s="139"/>
      <c r="AW73" s="121"/>
      <c r="AX73" s="139"/>
      <c r="AY73" s="121"/>
      <c r="AZ73" s="139"/>
      <c r="BA73" s="121"/>
      <c r="BB73" s="36"/>
      <c r="BD73" s="29"/>
      <c r="BE73" s="143"/>
      <c r="BF73" s="143"/>
      <c r="BG73" s="143"/>
      <c r="BH73" s="143"/>
      <c r="BI73" s="143"/>
      <c r="BJ73" s="144"/>
      <c r="BK73" s="145"/>
      <c r="BL73" s="146"/>
      <c r="BM73" s="124"/>
      <c r="BN73" s="143"/>
      <c r="BO73" s="124"/>
      <c r="BP73" s="143"/>
      <c r="BQ73" s="124"/>
      <c r="BR73" s="36"/>
      <c r="BS73" s="32"/>
      <c r="BT73" s="74"/>
      <c r="BW73" s="176"/>
      <c r="BX73" s="176"/>
      <c r="BY73" s="176"/>
      <c r="BZ73" s="176"/>
      <c r="CA73" s="176"/>
      <c r="CB73" s="176"/>
      <c r="CC73" s="176"/>
      <c r="CD73" s="168"/>
      <c r="CE73" s="32"/>
      <c r="CF73" s="74"/>
      <c r="CM73" s="290"/>
      <c r="CO73" s="29"/>
      <c r="CP73" s="36"/>
      <c r="CQ73" s="32"/>
      <c r="CR73" s="74"/>
      <c r="CS73" s="149"/>
      <c r="CT73" s="149"/>
      <c r="CU73" s="149"/>
      <c r="CV73" s="149"/>
      <c r="CW73" s="149"/>
      <c r="CX73" s="134"/>
      <c r="CY73" s="141"/>
      <c r="CZ73" s="252"/>
      <c r="DA73" s="151"/>
      <c r="DB73" s="149"/>
      <c r="DC73" s="149"/>
      <c r="DD73" s="149"/>
      <c r="DE73" s="149"/>
      <c r="DF73" s="149"/>
      <c r="DG73" s="134"/>
      <c r="DH73" s="40"/>
      <c r="DI73" s="74"/>
      <c r="DJ73" s="152"/>
      <c r="DK73" s="152"/>
      <c r="DL73" s="152"/>
      <c r="DM73" s="152"/>
      <c r="DN73" s="152"/>
      <c r="DO73" s="145"/>
      <c r="DP73" s="145"/>
      <c r="DQ73" s="145"/>
      <c r="DR73" s="293"/>
    </row>
    <row r="74" spans="1:122" s="92" customFormat="1" ht="15" customHeight="1" x14ac:dyDescent="0.35">
      <c r="A74" s="118"/>
      <c r="B74" s="46"/>
      <c r="C74" s="243" t="str">
        <f>IF(E74="","",C72+1)</f>
        <v/>
      </c>
      <c r="D74" s="46"/>
      <c r="E74" s="4"/>
      <c r="F74" s="119"/>
      <c r="H74" s="120"/>
      <c r="I74" s="15"/>
      <c r="J74" s="121"/>
      <c r="K74" s="15"/>
      <c r="L74" s="121"/>
      <c r="M74" s="15"/>
      <c r="N74" s="121"/>
      <c r="O74" s="209">
        <f t="shared" si="3"/>
        <v>0</v>
      </c>
      <c r="P74" s="122"/>
      <c r="Q74" s="40"/>
      <c r="R74" s="123"/>
      <c r="S74" s="15"/>
      <c r="T74" s="121"/>
      <c r="U74" s="15"/>
      <c r="V74" s="121"/>
      <c r="W74" s="15"/>
      <c r="X74" s="122"/>
      <c r="Y74" s="40"/>
      <c r="Z74" s="123"/>
      <c r="AA74" s="15"/>
      <c r="AB74" s="121"/>
      <c r="AC74" s="15"/>
      <c r="AD74" s="121"/>
      <c r="AE74" s="15"/>
      <c r="AF74" s="122"/>
      <c r="AG74" s="40"/>
      <c r="AH74" s="123"/>
      <c r="AI74" s="209">
        <f t="shared" si="4"/>
        <v>0</v>
      </c>
      <c r="AJ74" s="121"/>
      <c r="AK74" s="209">
        <f t="shared" si="5"/>
        <v>0</v>
      </c>
      <c r="AL74" s="121"/>
      <c r="AM74" s="209">
        <f>M74-W74+AE74</f>
        <v>0</v>
      </c>
      <c r="AN74" s="122"/>
      <c r="AO74" s="40"/>
      <c r="AP74" s="123"/>
      <c r="AQ74" s="15"/>
      <c r="AR74" s="122"/>
      <c r="AS74" s="40"/>
      <c r="AT74" s="123"/>
      <c r="AU74" s="209">
        <f t="shared" si="6"/>
        <v>0</v>
      </c>
      <c r="AV74" s="121"/>
      <c r="AW74" s="209">
        <f t="shared" si="7"/>
        <v>0</v>
      </c>
      <c r="AX74" s="121"/>
      <c r="AY74" s="209">
        <f t="shared" si="8"/>
        <v>0</v>
      </c>
      <c r="AZ74" s="121"/>
      <c r="BA74" s="209">
        <f>(SUM(AI74,AK74,AM74)-AQ74)</f>
        <v>0</v>
      </c>
      <c r="BB74" s="119"/>
      <c r="BD74" s="120"/>
      <c r="BE74" s="13">
        <v>0</v>
      </c>
      <c r="BF74" s="124"/>
      <c r="BG74" s="13">
        <v>0</v>
      </c>
      <c r="BH74" s="124"/>
      <c r="BI74" s="13">
        <v>0</v>
      </c>
      <c r="BJ74" s="125"/>
      <c r="BK74" s="126"/>
      <c r="BL74" s="127"/>
      <c r="BM74" s="210">
        <f>$BE74*$I74</f>
        <v>0</v>
      </c>
      <c r="BN74" s="124"/>
      <c r="BO74" s="210">
        <f>$BG74*$K74</f>
        <v>0</v>
      </c>
      <c r="BP74" s="124"/>
      <c r="BQ74" s="210">
        <f>$BI74*$M74</f>
        <v>0</v>
      </c>
      <c r="BR74" s="119"/>
      <c r="BS74" s="46"/>
      <c r="BT74" s="130"/>
      <c r="BU74" s="175"/>
      <c r="BV74" s="175"/>
      <c r="BW74" s="177"/>
      <c r="BX74" s="177"/>
      <c r="BY74" s="177"/>
      <c r="BZ74" s="177"/>
      <c r="CA74" s="177"/>
      <c r="CB74" s="177"/>
      <c r="CC74" s="177"/>
      <c r="CD74" s="148"/>
      <c r="CE74" s="46"/>
      <c r="CF74" s="130"/>
      <c r="CG74" s="18"/>
      <c r="CH74" s="18"/>
      <c r="CI74" s="18"/>
      <c r="CJ74" s="18"/>
      <c r="CK74" s="18"/>
      <c r="CL74" s="18"/>
      <c r="CM74" s="290"/>
      <c r="CO74" s="120"/>
      <c r="CP74" s="119"/>
      <c r="CQ74" s="46"/>
      <c r="CR74" s="130"/>
      <c r="CS74" s="209">
        <f t="shared" si="23"/>
        <v>0</v>
      </c>
      <c r="CT74" s="213">
        <f t="shared" si="23"/>
        <v>0</v>
      </c>
      <c r="CU74" s="209">
        <f t="shared" si="24"/>
        <v>0</v>
      </c>
      <c r="CV74" s="213">
        <f t="shared" si="24"/>
        <v>0</v>
      </c>
      <c r="CW74" s="214">
        <f t="shared" si="25"/>
        <v>0</v>
      </c>
      <c r="CX74" s="215">
        <f t="shared" si="25"/>
        <v>0</v>
      </c>
      <c r="CY74" s="141"/>
      <c r="CZ74" s="252"/>
      <c r="DA74" s="133"/>
      <c r="DB74" s="209">
        <f t="shared" si="12"/>
        <v>0</v>
      </c>
      <c r="DC74" s="131"/>
      <c r="DD74" s="209">
        <f t="shared" si="13"/>
        <v>0</v>
      </c>
      <c r="DE74" s="131"/>
      <c r="DF74" s="209">
        <f t="shared" si="14"/>
        <v>0</v>
      </c>
      <c r="DG74" s="134"/>
      <c r="DH74" s="40"/>
      <c r="DI74" s="130"/>
      <c r="DJ74" s="217">
        <f t="shared" si="15"/>
        <v>0</v>
      </c>
      <c r="DK74" s="135"/>
      <c r="DL74" s="217">
        <f t="shared" si="19"/>
        <v>0</v>
      </c>
      <c r="DM74" s="135"/>
      <c r="DN74" s="217">
        <f t="shared" si="16"/>
        <v>0</v>
      </c>
      <c r="DO74" s="126"/>
      <c r="DP74" s="126"/>
      <c r="DQ74" s="126"/>
      <c r="DR74" s="301">
        <f t="shared" si="17"/>
        <v>0</v>
      </c>
    </row>
    <row r="75" spans="1:122" ht="5.15" customHeight="1" x14ac:dyDescent="0.35">
      <c r="A75" s="115"/>
      <c r="B75" s="32"/>
      <c r="C75" s="46"/>
      <c r="D75" s="32"/>
      <c r="E75" s="32"/>
      <c r="F75" s="36"/>
      <c r="H75" s="29"/>
      <c r="I75" s="139"/>
      <c r="J75" s="139"/>
      <c r="K75" s="139"/>
      <c r="L75" s="139"/>
      <c r="M75" s="139"/>
      <c r="N75" s="139"/>
      <c r="O75" s="121"/>
      <c r="P75" s="140"/>
      <c r="Q75" s="141"/>
      <c r="R75" s="142"/>
      <c r="S75" s="139"/>
      <c r="T75" s="139"/>
      <c r="U75" s="139"/>
      <c r="V75" s="139"/>
      <c r="W75" s="139"/>
      <c r="X75" s="140"/>
      <c r="Y75" s="141"/>
      <c r="Z75" s="142"/>
      <c r="AA75" s="139"/>
      <c r="AB75" s="139"/>
      <c r="AC75" s="139"/>
      <c r="AD75" s="139"/>
      <c r="AE75" s="139"/>
      <c r="AF75" s="140"/>
      <c r="AG75" s="141"/>
      <c r="AH75" s="142"/>
      <c r="AI75" s="121"/>
      <c r="AJ75" s="139"/>
      <c r="AK75" s="121"/>
      <c r="AL75" s="139"/>
      <c r="AM75" s="121"/>
      <c r="AN75" s="140"/>
      <c r="AO75" s="141"/>
      <c r="AP75" s="142"/>
      <c r="AQ75" s="139"/>
      <c r="AR75" s="140"/>
      <c r="AS75" s="141"/>
      <c r="AT75" s="142"/>
      <c r="AU75" s="121"/>
      <c r="AV75" s="139"/>
      <c r="AW75" s="121"/>
      <c r="AX75" s="139"/>
      <c r="AY75" s="121"/>
      <c r="AZ75" s="139"/>
      <c r="BA75" s="121"/>
      <c r="BB75" s="36"/>
      <c r="BD75" s="29"/>
      <c r="BE75" s="143"/>
      <c r="BF75" s="143"/>
      <c r="BG75" s="143"/>
      <c r="BH75" s="143"/>
      <c r="BI75" s="143"/>
      <c r="BJ75" s="144"/>
      <c r="BK75" s="145"/>
      <c r="BL75" s="146"/>
      <c r="BM75" s="124"/>
      <c r="BN75" s="143"/>
      <c r="BO75" s="124"/>
      <c r="BP75" s="143"/>
      <c r="BQ75" s="124"/>
      <c r="BR75" s="36"/>
      <c r="BS75" s="32"/>
      <c r="BT75" s="74"/>
      <c r="CD75" s="75"/>
      <c r="CE75" s="32"/>
      <c r="CF75" s="74"/>
      <c r="CM75" s="290"/>
      <c r="CO75" s="29"/>
      <c r="CP75" s="36"/>
      <c r="CQ75" s="32"/>
      <c r="CR75" s="74"/>
      <c r="CS75" s="149"/>
      <c r="CT75" s="149"/>
      <c r="CU75" s="149"/>
      <c r="CV75" s="149"/>
      <c r="CW75" s="149"/>
      <c r="CX75" s="134"/>
      <c r="CY75" s="141"/>
      <c r="CZ75" s="252"/>
      <c r="DA75" s="151"/>
      <c r="DB75" s="149"/>
      <c r="DC75" s="149"/>
      <c r="DD75" s="149"/>
      <c r="DE75" s="149"/>
      <c r="DF75" s="149"/>
      <c r="DG75" s="134"/>
      <c r="DH75" s="40"/>
      <c r="DI75" s="74"/>
      <c r="DJ75" s="152"/>
      <c r="DK75" s="152"/>
      <c r="DL75" s="152"/>
      <c r="DM75" s="152"/>
      <c r="DN75" s="152"/>
      <c r="DO75" s="145"/>
      <c r="DP75" s="145"/>
      <c r="DQ75" s="145"/>
      <c r="DR75" s="293"/>
    </row>
    <row r="76" spans="1:122" s="92" customFormat="1" ht="15.75" customHeight="1" x14ac:dyDescent="0.35">
      <c r="A76" s="118"/>
      <c r="B76" s="46"/>
      <c r="C76" s="243" t="str">
        <f>IF(E76="","",C74+1)</f>
        <v/>
      </c>
      <c r="D76" s="46"/>
      <c r="E76" s="4"/>
      <c r="F76" s="119"/>
      <c r="H76" s="120"/>
      <c r="I76" s="15"/>
      <c r="J76" s="121"/>
      <c r="K76" s="15"/>
      <c r="L76" s="121"/>
      <c r="M76" s="15"/>
      <c r="N76" s="121"/>
      <c r="O76" s="209">
        <f t="shared" si="3"/>
        <v>0</v>
      </c>
      <c r="P76" s="122"/>
      <c r="Q76" s="40"/>
      <c r="R76" s="123"/>
      <c r="S76" s="15"/>
      <c r="T76" s="121"/>
      <c r="U76" s="15"/>
      <c r="V76" s="121"/>
      <c r="W76" s="15"/>
      <c r="X76" s="122"/>
      <c r="Y76" s="40"/>
      <c r="Z76" s="123"/>
      <c r="AA76" s="15"/>
      <c r="AB76" s="121"/>
      <c r="AC76" s="15"/>
      <c r="AD76" s="121"/>
      <c r="AE76" s="15"/>
      <c r="AF76" s="122"/>
      <c r="AG76" s="40"/>
      <c r="AH76" s="123"/>
      <c r="AI76" s="209">
        <f t="shared" si="4"/>
        <v>0</v>
      </c>
      <c r="AJ76" s="121"/>
      <c r="AK76" s="209">
        <f t="shared" si="5"/>
        <v>0</v>
      </c>
      <c r="AL76" s="121"/>
      <c r="AM76" s="209">
        <f>M76-W76+AE76</f>
        <v>0</v>
      </c>
      <c r="AN76" s="122"/>
      <c r="AO76" s="40"/>
      <c r="AP76" s="123"/>
      <c r="AQ76" s="15"/>
      <c r="AR76" s="122"/>
      <c r="AS76" s="40"/>
      <c r="AT76" s="123"/>
      <c r="AU76" s="209">
        <f t="shared" si="6"/>
        <v>0</v>
      </c>
      <c r="AV76" s="121"/>
      <c r="AW76" s="209">
        <f t="shared" si="7"/>
        <v>0</v>
      </c>
      <c r="AX76" s="121"/>
      <c r="AY76" s="209">
        <f t="shared" si="8"/>
        <v>0</v>
      </c>
      <c r="AZ76" s="121"/>
      <c r="BA76" s="209">
        <f>(SUM(AI76,AK76,AM76)-AQ76)</f>
        <v>0</v>
      </c>
      <c r="BB76" s="119"/>
      <c r="BD76" s="120"/>
      <c r="BE76" s="13">
        <v>0</v>
      </c>
      <c r="BF76" s="124"/>
      <c r="BG76" s="13">
        <v>0</v>
      </c>
      <c r="BH76" s="124"/>
      <c r="BI76" s="13">
        <v>0</v>
      </c>
      <c r="BJ76" s="125"/>
      <c r="BK76" s="126"/>
      <c r="BL76" s="127"/>
      <c r="BM76" s="210">
        <f>$BE76*$I76</f>
        <v>0</v>
      </c>
      <c r="BN76" s="124"/>
      <c r="BO76" s="210">
        <f>$BG76*$K76</f>
        <v>0</v>
      </c>
      <c r="BP76" s="124"/>
      <c r="BQ76" s="210">
        <f>$BI76*$M76</f>
        <v>0</v>
      </c>
      <c r="BR76" s="119"/>
      <c r="BS76" s="46"/>
      <c r="BT76" s="130"/>
      <c r="CD76" s="159"/>
      <c r="CE76" s="46"/>
      <c r="CF76" s="130"/>
      <c r="CG76" s="18"/>
      <c r="CH76" s="18"/>
      <c r="CI76" s="18"/>
      <c r="CJ76" s="18"/>
      <c r="CK76" s="18"/>
      <c r="CL76" s="18"/>
      <c r="CM76" s="290"/>
      <c r="CO76" s="120"/>
      <c r="CP76" s="119"/>
      <c r="CQ76" s="46"/>
      <c r="CR76" s="130"/>
      <c r="CS76" s="209">
        <f t="shared" si="23"/>
        <v>0</v>
      </c>
      <c r="CT76" s="213">
        <f t="shared" si="23"/>
        <v>0</v>
      </c>
      <c r="CU76" s="209">
        <f t="shared" si="24"/>
        <v>0</v>
      </c>
      <c r="CV76" s="213">
        <f t="shared" si="24"/>
        <v>0</v>
      </c>
      <c r="CW76" s="214">
        <f t="shared" si="25"/>
        <v>0</v>
      </c>
      <c r="CX76" s="215">
        <f t="shared" si="25"/>
        <v>0</v>
      </c>
      <c r="CY76" s="141"/>
      <c r="CZ76" s="252"/>
      <c r="DA76" s="133"/>
      <c r="DB76" s="209">
        <f t="shared" si="12"/>
        <v>0</v>
      </c>
      <c r="DC76" s="131"/>
      <c r="DD76" s="209">
        <f t="shared" si="13"/>
        <v>0</v>
      </c>
      <c r="DE76" s="131"/>
      <c r="DF76" s="209">
        <f t="shared" si="14"/>
        <v>0</v>
      </c>
      <c r="DG76" s="134"/>
      <c r="DH76" s="40"/>
      <c r="DI76" s="130"/>
      <c r="DJ76" s="217">
        <f t="shared" si="15"/>
        <v>0</v>
      </c>
      <c r="DK76" s="135"/>
      <c r="DL76" s="217">
        <f t="shared" si="19"/>
        <v>0</v>
      </c>
      <c r="DM76" s="135"/>
      <c r="DN76" s="217">
        <f t="shared" si="16"/>
        <v>0</v>
      </c>
      <c r="DO76" s="126"/>
      <c r="DP76" s="126"/>
      <c r="DQ76" s="126"/>
      <c r="DR76" s="301">
        <f t="shared" si="17"/>
        <v>0</v>
      </c>
    </row>
    <row r="77" spans="1:122" ht="5.15" customHeight="1" x14ac:dyDescent="0.35">
      <c r="A77" s="115"/>
      <c r="B77" s="32"/>
      <c r="C77" s="46"/>
      <c r="D77" s="32"/>
      <c r="E77" s="32"/>
      <c r="F77" s="36"/>
      <c r="H77" s="29"/>
      <c r="I77" s="139"/>
      <c r="J77" s="139"/>
      <c r="K77" s="139"/>
      <c r="L77" s="139"/>
      <c r="M77" s="139"/>
      <c r="N77" s="139"/>
      <c r="O77" s="121"/>
      <c r="P77" s="140"/>
      <c r="Q77" s="141"/>
      <c r="R77" s="142"/>
      <c r="S77" s="139"/>
      <c r="T77" s="139"/>
      <c r="U77" s="139"/>
      <c r="V77" s="139"/>
      <c r="W77" s="139"/>
      <c r="X77" s="140"/>
      <c r="Y77" s="141"/>
      <c r="Z77" s="142"/>
      <c r="AA77" s="139"/>
      <c r="AB77" s="139"/>
      <c r="AC77" s="139"/>
      <c r="AD77" s="139"/>
      <c r="AE77" s="139"/>
      <c r="AF77" s="140"/>
      <c r="AG77" s="141"/>
      <c r="AH77" s="142"/>
      <c r="AI77" s="121"/>
      <c r="AJ77" s="139"/>
      <c r="AK77" s="121"/>
      <c r="AL77" s="139"/>
      <c r="AM77" s="121"/>
      <c r="AN77" s="140"/>
      <c r="AO77" s="141"/>
      <c r="AP77" s="142"/>
      <c r="AQ77" s="139"/>
      <c r="AR77" s="140"/>
      <c r="AS77" s="141"/>
      <c r="AT77" s="142"/>
      <c r="AU77" s="121"/>
      <c r="AV77" s="139"/>
      <c r="AW77" s="121"/>
      <c r="AX77" s="139"/>
      <c r="AY77" s="121"/>
      <c r="AZ77" s="139"/>
      <c r="BA77" s="121"/>
      <c r="BB77" s="36"/>
      <c r="BD77" s="29"/>
      <c r="BE77" s="143"/>
      <c r="BF77" s="143"/>
      <c r="BG77" s="143"/>
      <c r="BH77" s="143"/>
      <c r="BI77" s="143"/>
      <c r="BJ77" s="144"/>
      <c r="BK77" s="145"/>
      <c r="BL77" s="146"/>
      <c r="BM77" s="124"/>
      <c r="BN77" s="143"/>
      <c r="BO77" s="124"/>
      <c r="BP77" s="143"/>
      <c r="BQ77" s="124"/>
      <c r="BR77" s="36"/>
      <c r="BS77" s="32"/>
      <c r="BT77" s="29"/>
      <c r="CD77" s="75"/>
      <c r="CE77" s="32"/>
      <c r="CF77" s="74"/>
      <c r="CM77" s="290"/>
      <c r="CO77" s="29"/>
      <c r="CP77" s="36"/>
      <c r="CQ77" s="32"/>
      <c r="CR77" s="74"/>
      <c r="CS77" s="149"/>
      <c r="CT77" s="149"/>
      <c r="CU77" s="149"/>
      <c r="CV77" s="149"/>
      <c r="CW77" s="149"/>
      <c r="CX77" s="134"/>
      <c r="CY77" s="141"/>
      <c r="CZ77" s="252"/>
      <c r="DA77" s="151"/>
      <c r="DB77" s="149"/>
      <c r="DC77" s="149"/>
      <c r="DD77" s="149"/>
      <c r="DE77" s="149"/>
      <c r="DF77" s="149"/>
      <c r="DG77" s="134"/>
      <c r="DH77" s="40"/>
      <c r="DI77" s="74"/>
      <c r="DJ77" s="152"/>
      <c r="DK77" s="152"/>
      <c r="DL77" s="152"/>
      <c r="DM77" s="152"/>
      <c r="DN77" s="152"/>
      <c r="DO77" s="145"/>
      <c r="DP77" s="145"/>
      <c r="DQ77" s="145"/>
      <c r="DR77" s="293"/>
    </row>
    <row r="78" spans="1:122" s="92" customFormat="1" ht="18" customHeight="1" x14ac:dyDescent="0.35">
      <c r="A78" s="118"/>
      <c r="B78" s="46"/>
      <c r="C78" s="243" t="str">
        <f>IF(E78="","",C76+1)</f>
        <v/>
      </c>
      <c r="D78" s="46"/>
      <c r="E78" s="4"/>
      <c r="F78" s="119"/>
      <c r="H78" s="120"/>
      <c r="I78" s="15"/>
      <c r="J78" s="121"/>
      <c r="K78" s="15"/>
      <c r="L78" s="121"/>
      <c r="M78" s="15"/>
      <c r="N78" s="121"/>
      <c r="O78" s="209">
        <f t="shared" si="3"/>
        <v>0</v>
      </c>
      <c r="P78" s="122"/>
      <c r="Q78" s="40"/>
      <c r="R78" s="123"/>
      <c r="S78" s="15"/>
      <c r="T78" s="121"/>
      <c r="U78" s="15"/>
      <c r="V78" s="121"/>
      <c r="W78" s="15"/>
      <c r="X78" s="122"/>
      <c r="Y78" s="40"/>
      <c r="Z78" s="123"/>
      <c r="AA78" s="15"/>
      <c r="AB78" s="121"/>
      <c r="AC78" s="15"/>
      <c r="AD78" s="121"/>
      <c r="AE78" s="15"/>
      <c r="AF78" s="122"/>
      <c r="AG78" s="40"/>
      <c r="AH78" s="123"/>
      <c r="AI78" s="209">
        <f t="shared" si="4"/>
        <v>0</v>
      </c>
      <c r="AJ78" s="121"/>
      <c r="AK78" s="209">
        <f t="shared" si="5"/>
        <v>0</v>
      </c>
      <c r="AL78" s="121"/>
      <c r="AM78" s="209">
        <f>M78-W78+AE78</f>
        <v>0</v>
      </c>
      <c r="AN78" s="122"/>
      <c r="AO78" s="40"/>
      <c r="AP78" s="123"/>
      <c r="AQ78" s="15"/>
      <c r="AR78" s="122"/>
      <c r="AS78" s="40"/>
      <c r="AT78" s="123"/>
      <c r="AU78" s="209">
        <f t="shared" si="6"/>
        <v>0</v>
      </c>
      <c r="AV78" s="121"/>
      <c r="AW78" s="209">
        <f t="shared" si="7"/>
        <v>0</v>
      </c>
      <c r="AX78" s="121"/>
      <c r="AY78" s="209">
        <f t="shared" si="8"/>
        <v>0</v>
      </c>
      <c r="AZ78" s="121"/>
      <c r="BA78" s="209">
        <f>(SUM(AI78,AK78,AM78)-AQ78)</f>
        <v>0</v>
      </c>
      <c r="BB78" s="119"/>
      <c r="BD78" s="120"/>
      <c r="BE78" s="13">
        <v>0</v>
      </c>
      <c r="BF78" s="124"/>
      <c r="BG78" s="13">
        <v>0</v>
      </c>
      <c r="BH78" s="124"/>
      <c r="BI78" s="13">
        <v>0</v>
      </c>
      <c r="BJ78" s="125"/>
      <c r="BK78" s="126"/>
      <c r="BL78" s="127"/>
      <c r="BM78" s="210">
        <f>$BE78*$I78</f>
        <v>0</v>
      </c>
      <c r="BN78" s="124"/>
      <c r="BO78" s="210">
        <f>$BG78*$K78</f>
        <v>0</v>
      </c>
      <c r="BP78" s="124"/>
      <c r="BQ78" s="210">
        <f>$BI78*$M78</f>
        <v>0</v>
      </c>
      <c r="BR78" s="119"/>
      <c r="BS78" s="46"/>
      <c r="BT78" s="120"/>
      <c r="BW78" s="93"/>
      <c r="BX78" s="93"/>
      <c r="BY78" s="93"/>
      <c r="BZ78" s="93"/>
      <c r="CA78" s="178"/>
      <c r="CB78" s="178"/>
      <c r="CD78" s="159"/>
      <c r="CE78" s="46"/>
      <c r="CF78" s="130"/>
      <c r="CG78" s="18"/>
      <c r="CH78" s="18"/>
      <c r="CI78" s="18"/>
      <c r="CJ78" s="18"/>
      <c r="CK78" s="18"/>
      <c r="CL78" s="18"/>
      <c r="CM78" s="290"/>
      <c r="CO78" s="120"/>
      <c r="CP78" s="119"/>
      <c r="CQ78" s="46"/>
      <c r="CR78" s="130"/>
      <c r="CS78" s="209">
        <f t="shared" si="23"/>
        <v>0</v>
      </c>
      <c r="CT78" s="213">
        <f t="shared" si="23"/>
        <v>0</v>
      </c>
      <c r="CU78" s="209">
        <f t="shared" si="24"/>
        <v>0</v>
      </c>
      <c r="CV78" s="213">
        <f t="shared" si="24"/>
        <v>0</v>
      </c>
      <c r="CW78" s="214">
        <f t="shared" si="25"/>
        <v>0</v>
      </c>
      <c r="CX78" s="215">
        <f t="shared" si="25"/>
        <v>0</v>
      </c>
      <c r="CY78" s="141"/>
      <c r="CZ78" s="252"/>
      <c r="DA78" s="133"/>
      <c r="DB78" s="209">
        <f t="shared" si="12"/>
        <v>0</v>
      </c>
      <c r="DC78" s="131"/>
      <c r="DD78" s="209">
        <f t="shared" si="13"/>
        <v>0</v>
      </c>
      <c r="DE78" s="131"/>
      <c r="DF78" s="209">
        <f t="shared" si="14"/>
        <v>0</v>
      </c>
      <c r="DG78" s="134"/>
      <c r="DH78" s="40"/>
      <c r="DI78" s="130"/>
      <c r="DJ78" s="217">
        <f t="shared" si="15"/>
        <v>0</v>
      </c>
      <c r="DK78" s="135"/>
      <c r="DL78" s="217">
        <f t="shared" si="19"/>
        <v>0</v>
      </c>
      <c r="DM78" s="135"/>
      <c r="DN78" s="217">
        <f t="shared" si="16"/>
        <v>0</v>
      </c>
      <c r="DO78" s="126"/>
      <c r="DP78" s="126"/>
      <c r="DQ78" s="126"/>
      <c r="DR78" s="301">
        <f t="shared" si="17"/>
        <v>0</v>
      </c>
    </row>
    <row r="79" spans="1:122" ht="5.15" customHeight="1" x14ac:dyDescent="0.35">
      <c r="A79" s="115"/>
      <c r="B79" s="32"/>
      <c r="C79" s="46"/>
      <c r="D79" s="32"/>
      <c r="E79" s="32"/>
      <c r="F79" s="36"/>
      <c r="H79" s="29"/>
      <c r="I79" s="139"/>
      <c r="J79" s="139"/>
      <c r="K79" s="139"/>
      <c r="L79" s="139"/>
      <c r="M79" s="139"/>
      <c r="N79" s="139"/>
      <c r="O79" s="121"/>
      <c r="P79" s="140"/>
      <c r="Q79" s="141"/>
      <c r="R79" s="142"/>
      <c r="S79" s="139"/>
      <c r="T79" s="139"/>
      <c r="U79" s="139"/>
      <c r="V79" s="139"/>
      <c r="W79" s="139"/>
      <c r="X79" s="140"/>
      <c r="Y79" s="141"/>
      <c r="Z79" s="142"/>
      <c r="AA79" s="139"/>
      <c r="AB79" s="139"/>
      <c r="AC79" s="139"/>
      <c r="AD79" s="139"/>
      <c r="AE79" s="139"/>
      <c r="AF79" s="140"/>
      <c r="AG79" s="141"/>
      <c r="AH79" s="142"/>
      <c r="AI79" s="121"/>
      <c r="AJ79" s="139"/>
      <c r="AK79" s="121"/>
      <c r="AL79" s="139"/>
      <c r="AM79" s="121"/>
      <c r="AN79" s="140"/>
      <c r="AO79" s="141"/>
      <c r="AP79" s="142"/>
      <c r="AQ79" s="139"/>
      <c r="AR79" s="140"/>
      <c r="AS79" s="141"/>
      <c r="AT79" s="142"/>
      <c r="AU79" s="121"/>
      <c r="AV79" s="139"/>
      <c r="AW79" s="121"/>
      <c r="AX79" s="139"/>
      <c r="AY79" s="121"/>
      <c r="AZ79" s="139"/>
      <c r="BA79" s="121"/>
      <c r="BB79" s="36"/>
      <c r="BD79" s="29"/>
      <c r="BE79" s="143"/>
      <c r="BF79" s="143"/>
      <c r="BG79" s="143"/>
      <c r="BH79" s="143"/>
      <c r="BI79" s="143"/>
      <c r="BJ79" s="144"/>
      <c r="BK79" s="145"/>
      <c r="BL79" s="146"/>
      <c r="BM79" s="124"/>
      <c r="BN79" s="143"/>
      <c r="BO79" s="124"/>
      <c r="BP79" s="143"/>
      <c r="BQ79" s="124"/>
      <c r="BR79" s="36"/>
      <c r="BS79" s="32"/>
      <c r="BT79" s="29"/>
      <c r="CD79" s="75"/>
      <c r="CE79" s="32"/>
      <c r="CF79" s="74"/>
      <c r="CM79" s="290"/>
      <c r="CO79" s="29"/>
      <c r="CP79" s="36"/>
      <c r="CQ79" s="32"/>
      <c r="CR79" s="74"/>
      <c r="CS79" s="149"/>
      <c r="CT79" s="149"/>
      <c r="CU79" s="149"/>
      <c r="CV79" s="149"/>
      <c r="CW79" s="149"/>
      <c r="CX79" s="134"/>
      <c r="CY79" s="141"/>
      <c r="CZ79" s="252"/>
      <c r="DA79" s="151"/>
      <c r="DB79" s="149"/>
      <c r="DC79" s="149"/>
      <c r="DD79" s="149"/>
      <c r="DE79" s="149"/>
      <c r="DF79" s="149"/>
      <c r="DG79" s="134"/>
      <c r="DH79" s="40"/>
      <c r="DI79" s="74"/>
      <c r="DJ79" s="152"/>
      <c r="DK79" s="152"/>
      <c r="DL79" s="152"/>
      <c r="DM79" s="152"/>
      <c r="DN79" s="152"/>
      <c r="DO79" s="145"/>
      <c r="DP79" s="145"/>
      <c r="DQ79" s="145"/>
      <c r="DR79" s="293"/>
    </row>
    <row r="80" spans="1:122" s="92" customFormat="1" x14ac:dyDescent="0.35">
      <c r="A80" s="118"/>
      <c r="B80" s="46"/>
      <c r="C80" s="243" t="str">
        <f>IF(E80="","",C78+1)</f>
        <v/>
      </c>
      <c r="D80" s="46"/>
      <c r="E80" s="4"/>
      <c r="F80" s="119"/>
      <c r="H80" s="120"/>
      <c r="I80" s="15"/>
      <c r="J80" s="121"/>
      <c r="K80" s="15"/>
      <c r="L80" s="121"/>
      <c r="M80" s="15"/>
      <c r="N80" s="121"/>
      <c r="O80" s="209">
        <f t="shared" si="3"/>
        <v>0</v>
      </c>
      <c r="P80" s="122"/>
      <c r="Q80" s="40"/>
      <c r="R80" s="123"/>
      <c r="S80" s="15"/>
      <c r="T80" s="121"/>
      <c r="U80" s="15"/>
      <c r="V80" s="121"/>
      <c r="W80" s="15"/>
      <c r="X80" s="122"/>
      <c r="Y80" s="40"/>
      <c r="Z80" s="123"/>
      <c r="AA80" s="15"/>
      <c r="AB80" s="121"/>
      <c r="AC80" s="15"/>
      <c r="AD80" s="121"/>
      <c r="AE80" s="15"/>
      <c r="AF80" s="122"/>
      <c r="AG80" s="40"/>
      <c r="AH80" s="123"/>
      <c r="AI80" s="209">
        <f t="shared" si="4"/>
        <v>0</v>
      </c>
      <c r="AJ80" s="121"/>
      <c r="AK80" s="209">
        <f t="shared" si="5"/>
        <v>0</v>
      </c>
      <c r="AL80" s="121"/>
      <c r="AM80" s="209">
        <f>M80-W80+AE80</f>
        <v>0</v>
      </c>
      <c r="AN80" s="122"/>
      <c r="AO80" s="40"/>
      <c r="AP80" s="123"/>
      <c r="AQ80" s="15"/>
      <c r="AR80" s="122"/>
      <c r="AS80" s="40"/>
      <c r="AT80" s="123"/>
      <c r="AU80" s="209">
        <f t="shared" si="6"/>
        <v>0</v>
      </c>
      <c r="AV80" s="121"/>
      <c r="AW80" s="209">
        <f t="shared" si="7"/>
        <v>0</v>
      </c>
      <c r="AX80" s="121"/>
      <c r="AY80" s="209">
        <f t="shared" si="8"/>
        <v>0</v>
      </c>
      <c r="AZ80" s="121"/>
      <c r="BA80" s="209">
        <f>(SUM(AI80,AK80,AM80)-AQ80)</f>
        <v>0</v>
      </c>
      <c r="BB80" s="119"/>
      <c r="BD80" s="120"/>
      <c r="BE80" s="13">
        <v>0</v>
      </c>
      <c r="BF80" s="124"/>
      <c r="BG80" s="13">
        <v>0</v>
      </c>
      <c r="BH80" s="124"/>
      <c r="BI80" s="13">
        <v>0</v>
      </c>
      <c r="BJ80" s="125"/>
      <c r="BK80" s="126"/>
      <c r="BL80" s="127"/>
      <c r="BM80" s="210">
        <f>$BE80*$I80</f>
        <v>0</v>
      </c>
      <c r="BN80" s="124"/>
      <c r="BO80" s="210">
        <f>$BG80*$K80</f>
        <v>0</v>
      </c>
      <c r="BP80" s="124"/>
      <c r="BQ80" s="210">
        <f>$BI80*$M80</f>
        <v>0</v>
      </c>
      <c r="BR80" s="119"/>
      <c r="BS80" s="46"/>
      <c r="BT80" s="120"/>
      <c r="CD80" s="159"/>
      <c r="CE80" s="46"/>
      <c r="CF80" s="130"/>
      <c r="CG80" s="18"/>
      <c r="CH80" s="18"/>
      <c r="CI80" s="18"/>
      <c r="CJ80" s="18"/>
      <c r="CK80" s="18"/>
      <c r="CL80" s="18"/>
      <c r="CM80" s="290"/>
      <c r="CO80" s="120"/>
      <c r="CP80" s="119"/>
      <c r="CQ80" s="46"/>
      <c r="CR80" s="130"/>
      <c r="CS80" s="209">
        <f t="shared" ref="CS80:CT98" si="26">IF($AU80=0,0,ROUND(($BW$32*($AU80/$AU$218)),0))</f>
        <v>0</v>
      </c>
      <c r="CT80" s="213">
        <f t="shared" si="26"/>
        <v>0</v>
      </c>
      <c r="CU80" s="209">
        <f t="shared" ref="CU80:CV98" si="27">IF($AW80=0,0,ROUND(($BY$32*($AW80/$AW$218)),0))</f>
        <v>0</v>
      </c>
      <c r="CV80" s="213">
        <f t="shared" si="27"/>
        <v>0</v>
      </c>
      <c r="CW80" s="214">
        <f t="shared" ref="CW80:CX98" si="28">IF($AY80=0,0,ROUND(($CA$32*($AY80/$AY$218)),0))</f>
        <v>0</v>
      </c>
      <c r="CX80" s="215">
        <f t="shared" si="28"/>
        <v>0</v>
      </c>
      <c r="CY80" s="141"/>
      <c r="CZ80" s="252"/>
      <c r="DA80" s="133"/>
      <c r="DB80" s="209">
        <f t="shared" si="12"/>
        <v>0</v>
      </c>
      <c r="DC80" s="131"/>
      <c r="DD80" s="209">
        <f t="shared" si="13"/>
        <v>0</v>
      </c>
      <c r="DE80" s="131"/>
      <c r="DF80" s="209">
        <f t="shared" si="14"/>
        <v>0</v>
      </c>
      <c r="DG80" s="134"/>
      <c r="DH80" s="40"/>
      <c r="DI80" s="130"/>
      <c r="DJ80" s="217">
        <f t="shared" si="15"/>
        <v>0</v>
      </c>
      <c r="DK80" s="135"/>
      <c r="DL80" s="217">
        <f t="shared" si="19"/>
        <v>0</v>
      </c>
      <c r="DM80" s="135"/>
      <c r="DN80" s="217">
        <f t="shared" si="16"/>
        <v>0</v>
      </c>
      <c r="DO80" s="126"/>
      <c r="DP80" s="126"/>
      <c r="DQ80" s="126"/>
      <c r="DR80" s="301">
        <f t="shared" si="17"/>
        <v>0</v>
      </c>
    </row>
    <row r="81" spans="1:122" ht="5.15" customHeight="1" x14ac:dyDescent="0.35">
      <c r="A81" s="115"/>
      <c r="B81" s="32"/>
      <c r="C81" s="46"/>
      <c r="D81" s="32"/>
      <c r="E81" s="32"/>
      <c r="F81" s="36"/>
      <c r="H81" s="29"/>
      <c r="I81" s="139"/>
      <c r="J81" s="139"/>
      <c r="K81" s="139"/>
      <c r="L81" s="139"/>
      <c r="M81" s="139"/>
      <c r="N81" s="139"/>
      <c r="O81" s="121"/>
      <c r="P81" s="140"/>
      <c r="Q81" s="141"/>
      <c r="R81" s="142"/>
      <c r="S81" s="139"/>
      <c r="T81" s="139"/>
      <c r="U81" s="139"/>
      <c r="V81" s="139"/>
      <c r="W81" s="139"/>
      <c r="X81" s="140"/>
      <c r="Y81" s="141"/>
      <c r="Z81" s="142"/>
      <c r="AA81" s="139"/>
      <c r="AB81" s="139"/>
      <c r="AC81" s="139"/>
      <c r="AD81" s="139"/>
      <c r="AE81" s="139"/>
      <c r="AF81" s="140"/>
      <c r="AG81" s="141"/>
      <c r="AH81" s="142"/>
      <c r="AI81" s="121"/>
      <c r="AJ81" s="139"/>
      <c r="AK81" s="121"/>
      <c r="AL81" s="139"/>
      <c r="AM81" s="121"/>
      <c r="AN81" s="140"/>
      <c r="AO81" s="141"/>
      <c r="AP81" s="142"/>
      <c r="AQ81" s="139"/>
      <c r="AR81" s="140"/>
      <c r="AS81" s="141"/>
      <c r="AT81" s="142"/>
      <c r="AU81" s="121"/>
      <c r="AV81" s="139"/>
      <c r="AW81" s="121"/>
      <c r="AX81" s="139"/>
      <c r="AY81" s="121"/>
      <c r="AZ81" s="139"/>
      <c r="BA81" s="121"/>
      <c r="BB81" s="36"/>
      <c r="BD81" s="29"/>
      <c r="BE81" s="143"/>
      <c r="BF81" s="143"/>
      <c r="BG81" s="143"/>
      <c r="BH81" s="143"/>
      <c r="BI81" s="143"/>
      <c r="BJ81" s="144"/>
      <c r="BK81" s="145"/>
      <c r="BL81" s="146"/>
      <c r="BM81" s="124"/>
      <c r="BN81" s="143"/>
      <c r="BO81" s="124"/>
      <c r="BP81" s="143"/>
      <c r="BQ81" s="124"/>
      <c r="BR81" s="36"/>
      <c r="BS81" s="32"/>
      <c r="BT81" s="29"/>
      <c r="CD81" s="75"/>
      <c r="CE81" s="32"/>
      <c r="CF81" s="74"/>
      <c r="CM81" s="290"/>
      <c r="CO81" s="29"/>
      <c r="CP81" s="36"/>
      <c r="CQ81" s="32"/>
      <c r="CR81" s="74"/>
      <c r="CS81" s="149"/>
      <c r="CT81" s="149"/>
      <c r="CU81" s="149"/>
      <c r="CV81" s="149"/>
      <c r="CW81" s="149"/>
      <c r="CX81" s="134"/>
      <c r="CY81" s="141"/>
      <c r="CZ81" s="252"/>
      <c r="DA81" s="151"/>
      <c r="DB81" s="149"/>
      <c r="DC81" s="149"/>
      <c r="DD81" s="149"/>
      <c r="DE81" s="149"/>
      <c r="DF81" s="149"/>
      <c r="DG81" s="134"/>
      <c r="DH81" s="40"/>
      <c r="DI81" s="74"/>
      <c r="DJ81" s="152"/>
      <c r="DK81" s="152"/>
      <c r="DL81" s="152"/>
      <c r="DM81" s="152"/>
      <c r="DN81" s="152"/>
      <c r="DO81" s="145"/>
      <c r="DP81" s="145"/>
      <c r="DQ81" s="145"/>
      <c r="DR81" s="293"/>
    </row>
    <row r="82" spans="1:122" s="92" customFormat="1" x14ac:dyDescent="0.35">
      <c r="A82" s="118"/>
      <c r="B82" s="46"/>
      <c r="C82" s="243" t="str">
        <f>IF(E82="","",C80+1)</f>
        <v/>
      </c>
      <c r="D82" s="46"/>
      <c r="E82" s="4"/>
      <c r="F82" s="119"/>
      <c r="H82" s="120"/>
      <c r="I82" s="15"/>
      <c r="J82" s="121"/>
      <c r="K82" s="15"/>
      <c r="L82" s="121"/>
      <c r="M82" s="15"/>
      <c r="N82" s="121"/>
      <c r="O82" s="209">
        <f t="shared" si="3"/>
        <v>0</v>
      </c>
      <c r="P82" s="122"/>
      <c r="Q82" s="40"/>
      <c r="R82" s="123"/>
      <c r="S82" s="15"/>
      <c r="T82" s="121"/>
      <c r="U82" s="15"/>
      <c r="V82" s="121"/>
      <c r="W82" s="15"/>
      <c r="X82" s="122"/>
      <c r="Y82" s="40"/>
      <c r="Z82" s="123"/>
      <c r="AA82" s="15"/>
      <c r="AB82" s="121"/>
      <c r="AC82" s="15"/>
      <c r="AD82" s="121"/>
      <c r="AE82" s="15"/>
      <c r="AF82" s="122"/>
      <c r="AG82" s="40"/>
      <c r="AH82" s="123"/>
      <c r="AI82" s="209">
        <f t="shared" si="4"/>
        <v>0</v>
      </c>
      <c r="AJ82" s="121"/>
      <c r="AK82" s="209">
        <f t="shared" si="5"/>
        <v>0</v>
      </c>
      <c r="AL82" s="121"/>
      <c r="AM82" s="209">
        <f>M82-W82+AE82</f>
        <v>0</v>
      </c>
      <c r="AN82" s="122"/>
      <c r="AO82" s="40"/>
      <c r="AP82" s="123"/>
      <c r="AQ82" s="15"/>
      <c r="AR82" s="122"/>
      <c r="AS82" s="40"/>
      <c r="AT82" s="123"/>
      <c r="AU82" s="209">
        <f t="shared" si="6"/>
        <v>0</v>
      </c>
      <c r="AV82" s="121"/>
      <c r="AW82" s="209">
        <f t="shared" si="7"/>
        <v>0</v>
      </c>
      <c r="AX82" s="121"/>
      <c r="AY82" s="209">
        <f t="shared" si="8"/>
        <v>0</v>
      </c>
      <c r="AZ82" s="121"/>
      <c r="BA82" s="209">
        <f>(SUM(AI82,AK82,AM82)-AQ82)</f>
        <v>0</v>
      </c>
      <c r="BB82" s="119"/>
      <c r="BD82" s="120"/>
      <c r="BE82" s="13">
        <v>0</v>
      </c>
      <c r="BF82" s="124"/>
      <c r="BG82" s="13">
        <v>0</v>
      </c>
      <c r="BH82" s="124"/>
      <c r="BI82" s="13">
        <v>0</v>
      </c>
      <c r="BJ82" s="125"/>
      <c r="BK82" s="126"/>
      <c r="BL82" s="127"/>
      <c r="BM82" s="210">
        <f>$BE82*$I82</f>
        <v>0</v>
      </c>
      <c r="BN82" s="124"/>
      <c r="BO82" s="210">
        <f>$BG82*$K82</f>
        <v>0</v>
      </c>
      <c r="BP82" s="124"/>
      <c r="BQ82" s="210">
        <f>$BI82*$M82</f>
        <v>0</v>
      </c>
      <c r="BR82" s="119"/>
      <c r="BS82" s="46"/>
      <c r="BT82" s="120"/>
      <c r="CD82" s="159"/>
      <c r="CE82" s="46"/>
      <c r="CF82" s="130"/>
      <c r="CG82" s="18"/>
      <c r="CH82" s="18"/>
      <c r="CI82" s="18"/>
      <c r="CJ82" s="18"/>
      <c r="CK82" s="18"/>
      <c r="CL82" s="18"/>
      <c r="CM82" s="290"/>
      <c r="CO82" s="120"/>
      <c r="CP82" s="119"/>
      <c r="CQ82" s="46"/>
      <c r="CR82" s="130"/>
      <c r="CS82" s="209">
        <f t="shared" si="26"/>
        <v>0</v>
      </c>
      <c r="CT82" s="213">
        <f t="shared" si="26"/>
        <v>0</v>
      </c>
      <c r="CU82" s="209">
        <f t="shared" si="27"/>
        <v>0</v>
      </c>
      <c r="CV82" s="213">
        <f t="shared" si="27"/>
        <v>0</v>
      </c>
      <c r="CW82" s="214">
        <f t="shared" si="28"/>
        <v>0</v>
      </c>
      <c r="CX82" s="215">
        <f t="shared" si="28"/>
        <v>0</v>
      </c>
      <c r="CY82" s="141"/>
      <c r="CZ82" s="252"/>
      <c r="DA82" s="133"/>
      <c r="DB82" s="209">
        <f t="shared" si="12"/>
        <v>0</v>
      </c>
      <c r="DC82" s="131"/>
      <c r="DD82" s="209">
        <f t="shared" si="13"/>
        <v>0</v>
      </c>
      <c r="DE82" s="131"/>
      <c r="DF82" s="209">
        <f t="shared" si="14"/>
        <v>0</v>
      </c>
      <c r="DG82" s="134"/>
      <c r="DH82" s="40"/>
      <c r="DI82" s="130"/>
      <c r="DJ82" s="217">
        <f t="shared" si="15"/>
        <v>0</v>
      </c>
      <c r="DK82" s="135"/>
      <c r="DL82" s="217">
        <f t="shared" si="19"/>
        <v>0</v>
      </c>
      <c r="DM82" s="135"/>
      <c r="DN82" s="217">
        <f t="shared" si="16"/>
        <v>0</v>
      </c>
      <c r="DO82" s="126"/>
      <c r="DP82" s="126"/>
      <c r="DQ82" s="126"/>
      <c r="DR82" s="301">
        <f t="shared" si="17"/>
        <v>0</v>
      </c>
    </row>
    <row r="83" spans="1:122" ht="5.15" customHeight="1" x14ac:dyDescent="0.35">
      <c r="A83" s="115"/>
      <c r="B83" s="32"/>
      <c r="C83" s="46"/>
      <c r="D83" s="32"/>
      <c r="E83" s="32"/>
      <c r="F83" s="36"/>
      <c r="H83" s="29"/>
      <c r="I83" s="139"/>
      <c r="J83" s="139"/>
      <c r="K83" s="139"/>
      <c r="L83" s="139"/>
      <c r="M83" s="139"/>
      <c r="N83" s="139"/>
      <c r="O83" s="121"/>
      <c r="P83" s="140"/>
      <c r="Q83" s="141"/>
      <c r="R83" s="142"/>
      <c r="S83" s="139"/>
      <c r="T83" s="139"/>
      <c r="U83" s="139"/>
      <c r="V83" s="139"/>
      <c r="W83" s="139"/>
      <c r="X83" s="140"/>
      <c r="Y83" s="141"/>
      <c r="Z83" s="142"/>
      <c r="AA83" s="139"/>
      <c r="AB83" s="139"/>
      <c r="AC83" s="139"/>
      <c r="AD83" s="139"/>
      <c r="AE83" s="139"/>
      <c r="AF83" s="140"/>
      <c r="AG83" s="141"/>
      <c r="AH83" s="142"/>
      <c r="AI83" s="121"/>
      <c r="AJ83" s="139"/>
      <c r="AK83" s="121"/>
      <c r="AL83" s="139"/>
      <c r="AM83" s="121"/>
      <c r="AN83" s="140"/>
      <c r="AO83" s="141"/>
      <c r="AP83" s="142"/>
      <c r="AQ83" s="139"/>
      <c r="AR83" s="140"/>
      <c r="AS83" s="141"/>
      <c r="AT83" s="142"/>
      <c r="AU83" s="121"/>
      <c r="AV83" s="139"/>
      <c r="AW83" s="121"/>
      <c r="AX83" s="139"/>
      <c r="AY83" s="121"/>
      <c r="AZ83" s="139"/>
      <c r="BA83" s="121"/>
      <c r="BB83" s="36"/>
      <c r="BD83" s="29"/>
      <c r="BE83" s="143"/>
      <c r="BF83" s="143"/>
      <c r="BG83" s="143"/>
      <c r="BH83" s="143"/>
      <c r="BI83" s="143"/>
      <c r="BJ83" s="144"/>
      <c r="BK83" s="145"/>
      <c r="BL83" s="146"/>
      <c r="BM83" s="124"/>
      <c r="BN83" s="143"/>
      <c r="BO83" s="124"/>
      <c r="BP83" s="143"/>
      <c r="BQ83" s="124"/>
      <c r="BR83" s="36"/>
      <c r="BS83" s="32"/>
      <c r="BT83" s="29"/>
      <c r="CD83" s="75"/>
      <c r="CE83" s="32"/>
      <c r="CF83" s="74"/>
      <c r="CM83" s="290"/>
      <c r="CO83" s="29"/>
      <c r="CP83" s="36"/>
      <c r="CQ83" s="32"/>
      <c r="CR83" s="74"/>
      <c r="CS83" s="149"/>
      <c r="CT83" s="149"/>
      <c r="CU83" s="149"/>
      <c r="CV83" s="149"/>
      <c r="CW83" s="149"/>
      <c r="CX83" s="134"/>
      <c r="CY83" s="141"/>
      <c r="CZ83" s="252"/>
      <c r="DA83" s="151"/>
      <c r="DB83" s="149"/>
      <c r="DC83" s="149"/>
      <c r="DD83" s="149"/>
      <c r="DE83" s="149"/>
      <c r="DF83" s="149"/>
      <c r="DG83" s="134"/>
      <c r="DH83" s="40"/>
      <c r="DI83" s="74"/>
      <c r="DJ83" s="152"/>
      <c r="DK83" s="152"/>
      <c r="DL83" s="152"/>
      <c r="DM83" s="152"/>
      <c r="DN83" s="152"/>
      <c r="DO83" s="145"/>
      <c r="DP83" s="145"/>
      <c r="DQ83" s="145"/>
      <c r="DR83" s="293"/>
    </row>
    <row r="84" spans="1:122" s="92" customFormat="1" x14ac:dyDescent="0.35">
      <c r="A84" s="118"/>
      <c r="B84" s="46"/>
      <c r="C84" s="243" t="str">
        <f>IF(E84="","",C82+1)</f>
        <v/>
      </c>
      <c r="D84" s="46"/>
      <c r="E84" s="4"/>
      <c r="F84" s="119"/>
      <c r="H84" s="120"/>
      <c r="I84" s="15"/>
      <c r="J84" s="121"/>
      <c r="K84" s="15"/>
      <c r="L84" s="121"/>
      <c r="M84" s="15"/>
      <c r="N84" s="121"/>
      <c r="O84" s="209">
        <f t="shared" si="3"/>
        <v>0</v>
      </c>
      <c r="P84" s="122"/>
      <c r="Q84" s="40"/>
      <c r="R84" s="123"/>
      <c r="S84" s="15"/>
      <c r="T84" s="121"/>
      <c r="U84" s="15"/>
      <c r="V84" s="121"/>
      <c r="W84" s="15"/>
      <c r="X84" s="122"/>
      <c r="Y84" s="40"/>
      <c r="Z84" s="123"/>
      <c r="AA84" s="15"/>
      <c r="AB84" s="121"/>
      <c r="AC84" s="15"/>
      <c r="AD84" s="121"/>
      <c r="AE84" s="15"/>
      <c r="AF84" s="122"/>
      <c r="AG84" s="40"/>
      <c r="AH84" s="123"/>
      <c r="AI84" s="209">
        <f t="shared" si="4"/>
        <v>0</v>
      </c>
      <c r="AJ84" s="121"/>
      <c r="AK84" s="209">
        <f t="shared" si="5"/>
        <v>0</v>
      </c>
      <c r="AL84" s="121"/>
      <c r="AM84" s="209">
        <f>M84-W84+AE84</f>
        <v>0</v>
      </c>
      <c r="AN84" s="122"/>
      <c r="AO84" s="40"/>
      <c r="AP84" s="123"/>
      <c r="AQ84" s="15"/>
      <c r="AR84" s="122"/>
      <c r="AS84" s="40"/>
      <c r="AT84" s="123"/>
      <c r="AU84" s="209">
        <f t="shared" ref="AU84:AU146" si="29">(IF($O84=0,(0),(ROUNDUP(($AI84/(SUM($AI84,$AK84,$AM84)))*$BA84,0))))</f>
        <v>0</v>
      </c>
      <c r="AV84" s="121"/>
      <c r="AW84" s="209">
        <f t="shared" ref="AW84:AW146" si="30">(IF($O84=0,(0),(ROUNDUP(($AK84/(SUM($AI84,$AK84,$AM84)))*$BA84,0))))</f>
        <v>0</v>
      </c>
      <c r="AX84" s="121"/>
      <c r="AY84" s="209">
        <f t="shared" si="8"/>
        <v>0</v>
      </c>
      <c r="AZ84" s="121"/>
      <c r="BA84" s="209">
        <f>(SUM(AI84,AK84,AM84)-AQ84)</f>
        <v>0</v>
      </c>
      <c r="BB84" s="119"/>
      <c r="BD84" s="120"/>
      <c r="BE84" s="13">
        <v>0</v>
      </c>
      <c r="BF84" s="124"/>
      <c r="BG84" s="13">
        <v>0</v>
      </c>
      <c r="BH84" s="124"/>
      <c r="BI84" s="13">
        <v>0</v>
      </c>
      <c r="BJ84" s="125"/>
      <c r="BK84" s="126"/>
      <c r="BL84" s="127"/>
      <c r="BM84" s="210">
        <f>$BE84*$I84</f>
        <v>0</v>
      </c>
      <c r="BN84" s="124"/>
      <c r="BO84" s="210">
        <f>$BG84*$K84</f>
        <v>0</v>
      </c>
      <c r="BP84" s="124"/>
      <c r="BQ84" s="210">
        <f>$BI84*$M84</f>
        <v>0</v>
      </c>
      <c r="BR84" s="119"/>
      <c r="BS84" s="46"/>
      <c r="BT84" s="120"/>
      <c r="CD84" s="159"/>
      <c r="CE84" s="46"/>
      <c r="CF84" s="130"/>
      <c r="CG84" s="18"/>
      <c r="CH84" s="18"/>
      <c r="CI84" s="18"/>
      <c r="CJ84" s="18"/>
      <c r="CK84" s="18"/>
      <c r="CL84" s="18"/>
      <c r="CM84" s="290"/>
      <c r="CO84" s="120"/>
      <c r="CP84" s="119"/>
      <c r="CQ84" s="46"/>
      <c r="CR84" s="130"/>
      <c r="CS84" s="209">
        <f t="shared" si="26"/>
        <v>0</v>
      </c>
      <c r="CT84" s="213">
        <f t="shared" si="26"/>
        <v>0</v>
      </c>
      <c r="CU84" s="209">
        <f t="shared" si="27"/>
        <v>0</v>
      </c>
      <c r="CV84" s="213">
        <f t="shared" si="27"/>
        <v>0</v>
      </c>
      <c r="CW84" s="214">
        <f t="shared" si="28"/>
        <v>0</v>
      </c>
      <c r="CX84" s="215">
        <f t="shared" si="28"/>
        <v>0</v>
      </c>
      <c r="CY84" s="141"/>
      <c r="CZ84" s="252"/>
      <c r="DA84" s="133"/>
      <c r="DB84" s="209">
        <f t="shared" ref="DB84:DB146" si="31">(CS84+AU84)</f>
        <v>0</v>
      </c>
      <c r="DC84" s="131"/>
      <c r="DD84" s="209">
        <f t="shared" ref="DD84:DD146" si="32">(CU84+AW84)</f>
        <v>0</v>
      </c>
      <c r="DE84" s="131"/>
      <c r="DF84" s="209">
        <f t="shared" ref="DF84:DF146" si="33">(CW84+AY84)</f>
        <v>0</v>
      </c>
      <c r="DG84" s="134"/>
      <c r="DH84" s="40"/>
      <c r="DI84" s="130"/>
      <c r="DJ84" s="217">
        <f t="shared" ref="DJ84:DJ146" si="34">(DB84*BE84)</f>
        <v>0</v>
      </c>
      <c r="DK84" s="135"/>
      <c r="DL84" s="217">
        <f t="shared" si="19"/>
        <v>0</v>
      </c>
      <c r="DM84" s="135"/>
      <c r="DN84" s="217">
        <f t="shared" ref="DN84:DN146" si="35">(DF84*BI84)</f>
        <v>0</v>
      </c>
      <c r="DO84" s="126"/>
      <c r="DP84" s="126"/>
      <c r="DQ84" s="126"/>
      <c r="DR84" s="301">
        <f t="shared" ref="DR84:DR146" si="36">SUM(DJ84:DN84)+-SUM(BM84:BQ84)</f>
        <v>0</v>
      </c>
    </row>
    <row r="85" spans="1:122" ht="5.15" customHeight="1" x14ac:dyDescent="0.35">
      <c r="A85" s="115"/>
      <c r="B85" s="32"/>
      <c r="C85" s="46"/>
      <c r="D85" s="32"/>
      <c r="E85" s="32"/>
      <c r="F85" s="36"/>
      <c r="H85" s="29"/>
      <c r="I85" s="139"/>
      <c r="J85" s="139"/>
      <c r="K85" s="139"/>
      <c r="L85" s="139"/>
      <c r="M85" s="139"/>
      <c r="N85" s="139"/>
      <c r="O85" s="121"/>
      <c r="P85" s="140"/>
      <c r="Q85" s="141"/>
      <c r="R85" s="142"/>
      <c r="S85" s="139"/>
      <c r="T85" s="139"/>
      <c r="U85" s="139"/>
      <c r="V85" s="139"/>
      <c r="W85" s="139"/>
      <c r="X85" s="140"/>
      <c r="Y85" s="141"/>
      <c r="Z85" s="142"/>
      <c r="AA85" s="139"/>
      <c r="AB85" s="139"/>
      <c r="AC85" s="139"/>
      <c r="AD85" s="139"/>
      <c r="AE85" s="139"/>
      <c r="AF85" s="140"/>
      <c r="AG85" s="141"/>
      <c r="AH85" s="142"/>
      <c r="AI85" s="121"/>
      <c r="AJ85" s="139"/>
      <c r="AK85" s="121"/>
      <c r="AL85" s="139"/>
      <c r="AM85" s="121"/>
      <c r="AN85" s="140"/>
      <c r="AO85" s="141"/>
      <c r="AP85" s="142"/>
      <c r="AQ85" s="139"/>
      <c r="AR85" s="140"/>
      <c r="AS85" s="141"/>
      <c r="AT85" s="142"/>
      <c r="AU85" s="121"/>
      <c r="AV85" s="139"/>
      <c r="AW85" s="121"/>
      <c r="AX85" s="139"/>
      <c r="AY85" s="121"/>
      <c r="AZ85" s="139"/>
      <c r="BA85" s="121"/>
      <c r="BB85" s="36"/>
      <c r="BD85" s="29"/>
      <c r="BE85" s="143"/>
      <c r="BF85" s="143"/>
      <c r="BG85" s="143"/>
      <c r="BH85" s="143"/>
      <c r="BI85" s="143"/>
      <c r="BJ85" s="144"/>
      <c r="BK85" s="145"/>
      <c r="BL85" s="146"/>
      <c r="BM85" s="124"/>
      <c r="BN85" s="143"/>
      <c r="BO85" s="124"/>
      <c r="BP85" s="143"/>
      <c r="BQ85" s="124"/>
      <c r="BR85" s="36"/>
      <c r="BS85" s="32"/>
      <c r="BT85" s="29"/>
      <c r="CD85" s="75"/>
      <c r="CE85" s="32"/>
      <c r="CF85" s="74"/>
      <c r="CM85" s="290"/>
      <c r="CO85" s="29"/>
      <c r="CP85" s="36"/>
      <c r="CQ85" s="32"/>
      <c r="CR85" s="74"/>
      <c r="CS85" s="149"/>
      <c r="CT85" s="149"/>
      <c r="CU85" s="149"/>
      <c r="CV85" s="149"/>
      <c r="CW85" s="149"/>
      <c r="CX85" s="134"/>
      <c r="CY85" s="141"/>
      <c r="CZ85" s="252"/>
      <c r="DA85" s="151"/>
      <c r="DB85" s="149"/>
      <c r="DC85" s="149"/>
      <c r="DD85" s="149"/>
      <c r="DE85" s="149"/>
      <c r="DF85" s="149"/>
      <c r="DG85" s="134"/>
      <c r="DH85" s="40"/>
      <c r="DI85" s="74"/>
      <c r="DJ85" s="152"/>
      <c r="DK85" s="152"/>
      <c r="DL85" s="152"/>
      <c r="DM85" s="152"/>
      <c r="DN85" s="152"/>
      <c r="DO85" s="145"/>
      <c r="DP85" s="145"/>
      <c r="DQ85" s="145"/>
      <c r="DR85" s="293"/>
    </row>
    <row r="86" spans="1:122" s="92" customFormat="1" x14ac:dyDescent="0.35">
      <c r="A86" s="118"/>
      <c r="B86" s="46"/>
      <c r="C86" s="243" t="str">
        <f>IF(E86="","",C84+1)</f>
        <v/>
      </c>
      <c r="D86" s="46"/>
      <c r="E86" s="4"/>
      <c r="F86" s="119"/>
      <c r="H86" s="120"/>
      <c r="I86" s="15"/>
      <c r="J86" s="121"/>
      <c r="K86" s="15"/>
      <c r="L86" s="121"/>
      <c r="M86" s="15"/>
      <c r="N86" s="121"/>
      <c r="O86" s="209">
        <f t="shared" si="3"/>
        <v>0</v>
      </c>
      <c r="P86" s="122"/>
      <c r="Q86" s="40"/>
      <c r="R86" s="123"/>
      <c r="S86" s="15"/>
      <c r="T86" s="121"/>
      <c r="U86" s="15"/>
      <c r="V86" s="121"/>
      <c r="W86" s="15"/>
      <c r="X86" s="122"/>
      <c r="Y86" s="40"/>
      <c r="Z86" s="123"/>
      <c r="AA86" s="15"/>
      <c r="AB86" s="121"/>
      <c r="AC86" s="15"/>
      <c r="AD86" s="121"/>
      <c r="AE86" s="15"/>
      <c r="AF86" s="122"/>
      <c r="AG86" s="40"/>
      <c r="AH86" s="123"/>
      <c r="AI86" s="209">
        <f t="shared" si="4"/>
        <v>0</v>
      </c>
      <c r="AJ86" s="121"/>
      <c r="AK86" s="209">
        <f t="shared" si="5"/>
        <v>0</v>
      </c>
      <c r="AL86" s="121"/>
      <c r="AM86" s="209">
        <f>M86-W86+AE86</f>
        <v>0</v>
      </c>
      <c r="AN86" s="122"/>
      <c r="AO86" s="40"/>
      <c r="AP86" s="123"/>
      <c r="AQ86" s="15"/>
      <c r="AR86" s="122"/>
      <c r="AS86" s="40"/>
      <c r="AT86" s="123"/>
      <c r="AU86" s="209">
        <f t="shared" si="29"/>
        <v>0</v>
      </c>
      <c r="AV86" s="121"/>
      <c r="AW86" s="209">
        <f t="shared" si="30"/>
        <v>0</v>
      </c>
      <c r="AX86" s="121"/>
      <c r="AY86" s="209">
        <f t="shared" si="8"/>
        <v>0</v>
      </c>
      <c r="AZ86" s="121"/>
      <c r="BA86" s="209">
        <f>(SUM(AI86,AK86,AM86)-AQ86)</f>
        <v>0</v>
      </c>
      <c r="BB86" s="119"/>
      <c r="BD86" s="120"/>
      <c r="BE86" s="13">
        <v>0</v>
      </c>
      <c r="BF86" s="124"/>
      <c r="BG86" s="13">
        <v>0</v>
      </c>
      <c r="BH86" s="124"/>
      <c r="BI86" s="13">
        <v>0</v>
      </c>
      <c r="BJ86" s="125"/>
      <c r="BK86" s="126"/>
      <c r="BL86" s="127"/>
      <c r="BM86" s="210">
        <f>$BE86*$I86</f>
        <v>0</v>
      </c>
      <c r="BN86" s="124"/>
      <c r="BO86" s="210">
        <f>$BG86*$K86</f>
        <v>0</v>
      </c>
      <c r="BP86" s="124"/>
      <c r="BQ86" s="210">
        <f>$BI86*$M86</f>
        <v>0</v>
      </c>
      <c r="BR86" s="119"/>
      <c r="BS86" s="46"/>
      <c r="BT86" s="120"/>
      <c r="CD86" s="159"/>
      <c r="CE86" s="46"/>
      <c r="CF86" s="130"/>
      <c r="CG86" s="18"/>
      <c r="CH86" s="18"/>
      <c r="CI86" s="18"/>
      <c r="CJ86" s="18"/>
      <c r="CK86" s="18"/>
      <c r="CL86" s="18"/>
      <c r="CM86" s="290"/>
      <c r="CO86" s="120"/>
      <c r="CP86" s="119"/>
      <c r="CQ86" s="46"/>
      <c r="CR86" s="130"/>
      <c r="CS86" s="209">
        <f t="shared" si="26"/>
        <v>0</v>
      </c>
      <c r="CT86" s="213">
        <f t="shared" si="26"/>
        <v>0</v>
      </c>
      <c r="CU86" s="209">
        <f t="shared" si="27"/>
        <v>0</v>
      </c>
      <c r="CV86" s="213">
        <f t="shared" si="27"/>
        <v>0</v>
      </c>
      <c r="CW86" s="214">
        <f t="shared" si="28"/>
        <v>0</v>
      </c>
      <c r="CX86" s="215">
        <f t="shared" si="28"/>
        <v>0</v>
      </c>
      <c r="CY86" s="141"/>
      <c r="CZ86" s="252"/>
      <c r="DA86" s="133"/>
      <c r="DB86" s="209">
        <f t="shared" si="31"/>
        <v>0</v>
      </c>
      <c r="DC86" s="131"/>
      <c r="DD86" s="209">
        <f t="shared" si="32"/>
        <v>0</v>
      </c>
      <c r="DE86" s="131"/>
      <c r="DF86" s="209">
        <f t="shared" si="33"/>
        <v>0</v>
      </c>
      <c r="DG86" s="134"/>
      <c r="DH86" s="40"/>
      <c r="DI86" s="130"/>
      <c r="DJ86" s="217">
        <f t="shared" si="34"/>
        <v>0</v>
      </c>
      <c r="DK86" s="135"/>
      <c r="DL86" s="217">
        <f t="shared" ref="DL86:DL148" si="37">(DD86*BG86)</f>
        <v>0</v>
      </c>
      <c r="DM86" s="135"/>
      <c r="DN86" s="217">
        <f t="shared" si="35"/>
        <v>0</v>
      </c>
      <c r="DO86" s="126"/>
      <c r="DP86" s="126"/>
      <c r="DQ86" s="126"/>
      <c r="DR86" s="301">
        <f t="shared" si="36"/>
        <v>0</v>
      </c>
    </row>
    <row r="87" spans="1:122" ht="5.15" customHeight="1" x14ac:dyDescent="0.35">
      <c r="A87" s="115"/>
      <c r="B87" s="32"/>
      <c r="C87" s="46"/>
      <c r="D87" s="32"/>
      <c r="E87" s="32"/>
      <c r="F87" s="36"/>
      <c r="H87" s="29"/>
      <c r="I87" s="139"/>
      <c r="J87" s="139"/>
      <c r="K87" s="139"/>
      <c r="L87" s="139"/>
      <c r="M87" s="139"/>
      <c r="N87" s="139"/>
      <c r="O87" s="121"/>
      <c r="P87" s="140"/>
      <c r="Q87" s="141"/>
      <c r="R87" s="142"/>
      <c r="S87" s="139"/>
      <c r="T87" s="139"/>
      <c r="U87" s="139"/>
      <c r="V87" s="139"/>
      <c r="W87" s="139"/>
      <c r="X87" s="140"/>
      <c r="Y87" s="141"/>
      <c r="Z87" s="142"/>
      <c r="AA87" s="139"/>
      <c r="AB87" s="139"/>
      <c r="AC87" s="139"/>
      <c r="AD87" s="139"/>
      <c r="AE87" s="139"/>
      <c r="AF87" s="140"/>
      <c r="AG87" s="141"/>
      <c r="AH87" s="142"/>
      <c r="AI87" s="121"/>
      <c r="AJ87" s="139"/>
      <c r="AK87" s="121"/>
      <c r="AL87" s="139"/>
      <c r="AM87" s="121"/>
      <c r="AN87" s="140"/>
      <c r="AO87" s="141"/>
      <c r="AP87" s="142"/>
      <c r="AQ87" s="139"/>
      <c r="AR87" s="140"/>
      <c r="AS87" s="141"/>
      <c r="AT87" s="142"/>
      <c r="AU87" s="121"/>
      <c r="AV87" s="139"/>
      <c r="AW87" s="121"/>
      <c r="AX87" s="139"/>
      <c r="AY87" s="121"/>
      <c r="AZ87" s="139"/>
      <c r="BA87" s="121"/>
      <c r="BB87" s="36"/>
      <c r="BD87" s="29"/>
      <c r="BE87" s="143"/>
      <c r="BF87" s="143"/>
      <c r="BG87" s="143"/>
      <c r="BH87" s="143"/>
      <c r="BI87" s="143"/>
      <c r="BJ87" s="144"/>
      <c r="BK87" s="145"/>
      <c r="BL87" s="146"/>
      <c r="BM87" s="124"/>
      <c r="BN87" s="143"/>
      <c r="BO87" s="124"/>
      <c r="BP87" s="143"/>
      <c r="BQ87" s="124"/>
      <c r="BR87" s="36"/>
      <c r="BS87" s="32"/>
      <c r="BT87" s="29"/>
      <c r="CD87" s="75"/>
      <c r="CE87" s="32"/>
      <c r="CF87" s="74"/>
      <c r="CM87" s="290"/>
      <c r="CO87" s="29"/>
      <c r="CP87" s="36"/>
      <c r="CQ87" s="32"/>
      <c r="CR87" s="74"/>
      <c r="CS87" s="149"/>
      <c r="CT87" s="149"/>
      <c r="CU87" s="149"/>
      <c r="CV87" s="149"/>
      <c r="CW87" s="149"/>
      <c r="CX87" s="134"/>
      <c r="CY87" s="141"/>
      <c r="CZ87" s="252"/>
      <c r="DA87" s="151"/>
      <c r="DB87" s="149"/>
      <c r="DC87" s="149"/>
      <c r="DD87" s="149"/>
      <c r="DE87" s="149"/>
      <c r="DF87" s="149"/>
      <c r="DG87" s="134"/>
      <c r="DH87" s="40"/>
      <c r="DI87" s="74"/>
      <c r="DJ87" s="152"/>
      <c r="DK87" s="152"/>
      <c r="DL87" s="152"/>
      <c r="DM87" s="152"/>
      <c r="DN87" s="152"/>
      <c r="DO87" s="145"/>
      <c r="DP87" s="145"/>
      <c r="DQ87" s="145"/>
      <c r="DR87" s="293"/>
    </row>
    <row r="88" spans="1:122" s="92" customFormat="1" x14ac:dyDescent="0.35">
      <c r="A88" s="118"/>
      <c r="B88" s="46"/>
      <c r="C88" s="243" t="str">
        <f>IF(E88="","",C86+1)</f>
        <v/>
      </c>
      <c r="D88" s="46"/>
      <c r="E88" s="4"/>
      <c r="F88" s="119"/>
      <c r="H88" s="120"/>
      <c r="I88" s="15"/>
      <c r="J88" s="121"/>
      <c r="K88" s="15"/>
      <c r="L88" s="121"/>
      <c r="M88" s="15"/>
      <c r="N88" s="121"/>
      <c r="O88" s="209">
        <f t="shared" si="3"/>
        <v>0</v>
      </c>
      <c r="P88" s="122"/>
      <c r="Q88" s="40"/>
      <c r="R88" s="123"/>
      <c r="S88" s="15"/>
      <c r="T88" s="121"/>
      <c r="U88" s="15"/>
      <c r="V88" s="121"/>
      <c r="W88" s="15"/>
      <c r="X88" s="122"/>
      <c r="Y88" s="40"/>
      <c r="Z88" s="123"/>
      <c r="AA88" s="15"/>
      <c r="AB88" s="121"/>
      <c r="AC88" s="15"/>
      <c r="AD88" s="121"/>
      <c r="AE88" s="15"/>
      <c r="AF88" s="122"/>
      <c r="AG88" s="40"/>
      <c r="AH88" s="123"/>
      <c r="AI88" s="209">
        <f t="shared" si="4"/>
        <v>0</v>
      </c>
      <c r="AJ88" s="121"/>
      <c r="AK88" s="209">
        <f t="shared" si="5"/>
        <v>0</v>
      </c>
      <c r="AL88" s="121"/>
      <c r="AM88" s="209">
        <f>M88-W88+AE88</f>
        <v>0</v>
      </c>
      <c r="AN88" s="122"/>
      <c r="AO88" s="40"/>
      <c r="AP88" s="123"/>
      <c r="AQ88" s="15"/>
      <c r="AR88" s="122"/>
      <c r="AS88" s="40"/>
      <c r="AT88" s="123"/>
      <c r="AU88" s="209">
        <f t="shared" si="29"/>
        <v>0</v>
      </c>
      <c r="AV88" s="121"/>
      <c r="AW88" s="209">
        <f t="shared" si="30"/>
        <v>0</v>
      </c>
      <c r="AX88" s="121"/>
      <c r="AY88" s="209">
        <f t="shared" si="8"/>
        <v>0</v>
      </c>
      <c r="AZ88" s="121"/>
      <c r="BA88" s="209">
        <f>(SUM(AI88,AK88,AM88)-AQ88)</f>
        <v>0</v>
      </c>
      <c r="BB88" s="119"/>
      <c r="BD88" s="120"/>
      <c r="BE88" s="13">
        <v>0</v>
      </c>
      <c r="BF88" s="124"/>
      <c r="BG88" s="13">
        <v>0</v>
      </c>
      <c r="BH88" s="124"/>
      <c r="BI88" s="13">
        <v>0</v>
      </c>
      <c r="BJ88" s="125"/>
      <c r="BK88" s="126"/>
      <c r="BL88" s="127"/>
      <c r="BM88" s="210">
        <f>$BE88*$I88</f>
        <v>0</v>
      </c>
      <c r="BN88" s="124"/>
      <c r="BO88" s="210">
        <f>$BG88*$K88</f>
        <v>0</v>
      </c>
      <c r="BP88" s="124"/>
      <c r="BQ88" s="210">
        <f>$BI88*$M88</f>
        <v>0</v>
      </c>
      <c r="BR88" s="119"/>
      <c r="BS88" s="46"/>
      <c r="BT88" s="120"/>
      <c r="CD88" s="159"/>
      <c r="CE88" s="46"/>
      <c r="CF88" s="130"/>
      <c r="CG88" s="18"/>
      <c r="CH88" s="18"/>
      <c r="CI88" s="18"/>
      <c r="CJ88" s="18"/>
      <c r="CK88" s="18"/>
      <c r="CL88" s="18"/>
      <c r="CM88" s="290"/>
      <c r="CO88" s="120"/>
      <c r="CP88" s="119"/>
      <c r="CQ88" s="46"/>
      <c r="CR88" s="130"/>
      <c r="CS88" s="209">
        <f t="shared" si="26"/>
        <v>0</v>
      </c>
      <c r="CT88" s="213">
        <f t="shared" si="26"/>
        <v>0</v>
      </c>
      <c r="CU88" s="209">
        <f t="shared" si="27"/>
        <v>0</v>
      </c>
      <c r="CV88" s="213">
        <f t="shared" si="27"/>
        <v>0</v>
      </c>
      <c r="CW88" s="214">
        <f t="shared" si="28"/>
        <v>0</v>
      </c>
      <c r="CX88" s="215">
        <f t="shared" si="28"/>
        <v>0</v>
      </c>
      <c r="CY88" s="141"/>
      <c r="CZ88" s="252"/>
      <c r="DA88" s="133"/>
      <c r="DB88" s="209">
        <f t="shared" si="31"/>
        <v>0</v>
      </c>
      <c r="DC88" s="131"/>
      <c r="DD88" s="209">
        <f t="shared" si="32"/>
        <v>0</v>
      </c>
      <c r="DE88" s="131"/>
      <c r="DF88" s="209">
        <f t="shared" si="33"/>
        <v>0</v>
      </c>
      <c r="DG88" s="134"/>
      <c r="DH88" s="40"/>
      <c r="DI88" s="130"/>
      <c r="DJ88" s="217">
        <f t="shared" si="34"/>
        <v>0</v>
      </c>
      <c r="DK88" s="135"/>
      <c r="DL88" s="217">
        <f t="shared" si="37"/>
        <v>0</v>
      </c>
      <c r="DM88" s="135"/>
      <c r="DN88" s="217">
        <f t="shared" si="35"/>
        <v>0</v>
      </c>
      <c r="DO88" s="126"/>
      <c r="DP88" s="126"/>
      <c r="DQ88" s="126"/>
      <c r="DR88" s="301">
        <f t="shared" si="36"/>
        <v>0</v>
      </c>
    </row>
    <row r="89" spans="1:122" ht="5.15" customHeight="1" x14ac:dyDescent="0.35">
      <c r="A89" s="115"/>
      <c r="B89" s="32"/>
      <c r="C89" s="46"/>
      <c r="D89" s="32"/>
      <c r="E89" s="32"/>
      <c r="F89" s="36"/>
      <c r="H89" s="29"/>
      <c r="I89" s="139"/>
      <c r="J89" s="139"/>
      <c r="K89" s="139"/>
      <c r="L89" s="139"/>
      <c r="M89" s="139"/>
      <c r="N89" s="139"/>
      <c r="O89" s="121"/>
      <c r="P89" s="140"/>
      <c r="Q89" s="141"/>
      <c r="R89" s="142"/>
      <c r="S89" s="139"/>
      <c r="T89" s="139"/>
      <c r="U89" s="139"/>
      <c r="V89" s="139"/>
      <c r="W89" s="139"/>
      <c r="X89" s="140"/>
      <c r="Y89" s="141"/>
      <c r="Z89" s="142"/>
      <c r="AA89" s="139"/>
      <c r="AB89" s="139"/>
      <c r="AC89" s="139"/>
      <c r="AD89" s="139"/>
      <c r="AE89" s="139"/>
      <c r="AF89" s="140"/>
      <c r="AG89" s="141"/>
      <c r="AH89" s="142"/>
      <c r="AI89" s="121"/>
      <c r="AJ89" s="139"/>
      <c r="AK89" s="121"/>
      <c r="AL89" s="139"/>
      <c r="AM89" s="121"/>
      <c r="AN89" s="140"/>
      <c r="AO89" s="141"/>
      <c r="AP89" s="142"/>
      <c r="AQ89" s="139"/>
      <c r="AR89" s="140"/>
      <c r="AS89" s="141"/>
      <c r="AT89" s="142"/>
      <c r="AU89" s="121"/>
      <c r="AV89" s="139"/>
      <c r="AW89" s="121"/>
      <c r="AX89" s="139"/>
      <c r="AY89" s="121"/>
      <c r="AZ89" s="139"/>
      <c r="BA89" s="121"/>
      <c r="BB89" s="36"/>
      <c r="BD89" s="29"/>
      <c r="BE89" s="143"/>
      <c r="BF89" s="143"/>
      <c r="BG89" s="143"/>
      <c r="BH89" s="143"/>
      <c r="BI89" s="143"/>
      <c r="BJ89" s="144"/>
      <c r="BK89" s="145"/>
      <c r="BL89" s="146"/>
      <c r="BM89" s="124"/>
      <c r="BN89" s="143"/>
      <c r="BO89" s="124"/>
      <c r="BP89" s="143"/>
      <c r="BQ89" s="124"/>
      <c r="BR89" s="36"/>
      <c r="BS89" s="32"/>
      <c r="BT89" s="29"/>
      <c r="CD89" s="75"/>
      <c r="CE89" s="32"/>
      <c r="CF89" s="74"/>
      <c r="CM89" s="290"/>
      <c r="CO89" s="29"/>
      <c r="CP89" s="36"/>
      <c r="CQ89" s="32"/>
      <c r="CR89" s="74"/>
      <c r="CS89" s="149"/>
      <c r="CT89" s="149"/>
      <c r="CU89" s="149"/>
      <c r="CV89" s="149"/>
      <c r="CW89" s="149"/>
      <c r="CX89" s="134"/>
      <c r="CY89" s="141"/>
      <c r="CZ89" s="252"/>
      <c r="DA89" s="151"/>
      <c r="DB89" s="149"/>
      <c r="DC89" s="149"/>
      <c r="DD89" s="149"/>
      <c r="DE89" s="149"/>
      <c r="DF89" s="149"/>
      <c r="DG89" s="134"/>
      <c r="DH89" s="40"/>
      <c r="DI89" s="74"/>
      <c r="DJ89" s="152"/>
      <c r="DK89" s="152"/>
      <c r="DL89" s="152"/>
      <c r="DM89" s="152"/>
      <c r="DN89" s="152"/>
      <c r="DO89" s="145"/>
      <c r="DP89" s="145"/>
      <c r="DQ89" s="145"/>
      <c r="DR89" s="293"/>
    </row>
    <row r="90" spans="1:122" s="92" customFormat="1" x14ac:dyDescent="0.35">
      <c r="A90" s="118"/>
      <c r="B90" s="46"/>
      <c r="C90" s="243" t="str">
        <f>IF(E90="","",C88+1)</f>
        <v/>
      </c>
      <c r="D90" s="46"/>
      <c r="E90" s="4"/>
      <c r="F90" s="119"/>
      <c r="H90" s="120"/>
      <c r="I90" s="15"/>
      <c r="J90" s="121"/>
      <c r="K90" s="15"/>
      <c r="L90" s="121"/>
      <c r="M90" s="15"/>
      <c r="N90" s="121"/>
      <c r="O90" s="209">
        <f t="shared" si="3"/>
        <v>0</v>
      </c>
      <c r="P90" s="122"/>
      <c r="Q90" s="40"/>
      <c r="R90" s="123"/>
      <c r="S90" s="15"/>
      <c r="T90" s="121"/>
      <c r="U90" s="15"/>
      <c r="V90" s="121"/>
      <c r="W90" s="15"/>
      <c r="X90" s="122"/>
      <c r="Y90" s="40"/>
      <c r="Z90" s="123"/>
      <c r="AA90" s="15"/>
      <c r="AB90" s="121"/>
      <c r="AC90" s="15"/>
      <c r="AD90" s="121"/>
      <c r="AE90" s="15"/>
      <c r="AF90" s="122"/>
      <c r="AG90" s="40"/>
      <c r="AH90" s="123"/>
      <c r="AI90" s="209">
        <f t="shared" si="4"/>
        <v>0</v>
      </c>
      <c r="AJ90" s="121"/>
      <c r="AK90" s="209">
        <f t="shared" si="5"/>
        <v>0</v>
      </c>
      <c r="AL90" s="121"/>
      <c r="AM90" s="209">
        <f>M90-W90+AE90</f>
        <v>0</v>
      </c>
      <c r="AN90" s="122"/>
      <c r="AO90" s="40"/>
      <c r="AP90" s="123"/>
      <c r="AQ90" s="15"/>
      <c r="AR90" s="122"/>
      <c r="AS90" s="40"/>
      <c r="AT90" s="123"/>
      <c r="AU90" s="209">
        <f t="shared" si="29"/>
        <v>0</v>
      </c>
      <c r="AV90" s="121"/>
      <c r="AW90" s="209">
        <f t="shared" si="30"/>
        <v>0</v>
      </c>
      <c r="AX90" s="121"/>
      <c r="AY90" s="209">
        <f t="shared" si="8"/>
        <v>0</v>
      </c>
      <c r="AZ90" s="121"/>
      <c r="BA90" s="209">
        <f>(SUM(AI90,AK90,AM90)-AQ90)</f>
        <v>0</v>
      </c>
      <c r="BB90" s="119"/>
      <c r="BD90" s="120"/>
      <c r="BE90" s="13">
        <v>0</v>
      </c>
      <c r="BF90" s="124"/>
      <c r="BG90" s="13">
        <v>0</v>
      </c>
      <c r="BH90" s="124"/>
      <c r="BI90" s="13">
        <v>0</v>
      </c>
      <c r="BJ90" s="125"/>
      <c r="BK90" s="126"/>
      <c r="BL90" s="127"/>
      <c r="BM90" s="210">
        <f>$BE90*$I90</f>
        <v>0</v>
      </c>
      <c r="BN90" s="124"/>
      <c r="BO90" s="210">
        <f>$BG90*$K90</f>
        <v>0</v>
      </c>
      <c r="BP90" s="124"/>
      <c r="BQ90" s="210">
        <f>$BI90*$M90</f>
        <v>0</v>
      </c>
      <c r="BR90" s="119"/>
      <c r="BS90" s="46"/>
      <c r="BT90" s="120"/>
      <c r="CD90" s="159"/>
      <c r="CE90" s="46"/>
      <c r="CF90" s="130"/>
      <c r="CG90" s="18"/>
      <c r="CH90" s="18"/>
      <c r="CI90" s="18"/>
      <c r="CJ90" s="18"/>
      <c r="CK90" s="18"/>
      <c r="CL90" s="18"/>
      <c r="CM90" s="290"/>
      <c r="CO90" s="120"/>
      <c r="CP90" s="119"/>
      <c r="CQ90" s="46"/>
      <c r="CR90" s="130"/>
      <c r="CS90" s="209">
        <f t="shared" si="26"/>
        <v>0</v>
      </c>
      <c r="CT90" s="213">
        <f t="shared" si="26"/>
        <v>0</v>
      </c>
      <c r="CU90" s="209">
        <f t="shared" si="27"/>
        <v>0</v>
      </c>
      <c r="CV90" s="213">
        <f t="shared" si="27"/>
        <v>0</v>
      </c>
      <c r="CW90" s="214">
        <f t="shared" si="28"/>
        <v>0</v>
      </c>
      <c r="CX90" s="215">
        <f t="shared" si="28"/>
        <v>0</v>
      </c>
      <c r="CY90" s="141"/>
      <c r="CZ90" s="252"/>
      <c r="DA90" s="133"/>
      <c r="DB90" s="209">
        <f t="shared" si="31"/>
        <v>0</v>
      </c>
      <c r="DC90" s="131"/>
      <c r="DD90" s="209">
        <f t="shared" si="32"/>
        <v>0</v>
      </c>
      <c r="DE90" s="131"/>
      <c r="DF90" s="209">
        <f t="shared" si="33"/>
        <v>0</v>
      </c>
      <c r="DG90" s="134"/>
      <c r="DH90" s="40"/>
      <c r="DI90" s="130"/>
      <c r="DJ90" s="217">
        <f t="shared" si="34"/>
        <v>0</v>
      </c>
      <c r="DK90" s="135"/>
      <c r="DL90" s="217">
        <f t="shared" si="37"/>
        <v>0</v>
      </c>
      <c r="DM90" s="135"/>
      <c r="DN90" s="217">
        <f t="shared" si="35"/>
        <v>0</v>
      </c>
      <c r="DO90" s="126"/>
      <c r="DP90" s="126"/>
      <c r="DQ90" s="126"/>
      <c r="DR90" s="301">
        <f t="shared" si="36"/>
        <v>0</v>
      </c>
    </row>
    <row r="91" spans="1:122" ht="5.15" customHeight="1" x14ac:dyDescent="0.35">
      <c r="A91" s="115"/>
      <c r="B91" s="32"/>
      <c r="C91" s="46"/>
      <c r="D91" s="32"/>
      <c r="E91" s="32"/>
      <c r="F91" s="36"/>
      <c r="H91" s="29"/>
      <c r="I91" s="139"/>
      <c r="J91" s="139"/>
      <c r="K91" s="139"/>
      <c r="L91" s="139"/>
      <c r="M91" s="139"/>
      <c r="N91" s="139"/>
      <c r="O91" s="121"/>
      <c r="P91" s="140"/>
      <c r="Q91" s="141"/>
      <c r="R91" s="142"/>
      <c r="S91" s="139"/>
      <c r="T91" s="139"/>
      <c r="U91" s="139"/>
      <c r="V91" s="139"/>
      <c r="W91" s="139"/>
      <c r="X91" s="140"/>
      <c r="Y91" s="141"/>
      <c r="Z91" s="142"/>
      <c r="AA91" s="139"/>
      <c r="AB91" s="139"/>
      <c r="AC91" s="139"/>
      <c r="AD91" s="139"/>
      <c r="AE91" s="139"/>
      <c r="AF91" s="140"/>
      <c r="AG91" s="141"/>
      <c r="AH91" s="142"/>
      <c r="AI91" s="121"/>
      <c r="AJ91" s="139"/>
      <c r="AK91" s="121"/>
      <c r="AL91" s="139"/>
      <c r="AM91" s="121"/>
      <c r="AN91" s="140"/>
      <c r="AO91" s="141"/>
      <c r="AP91" s="142"/>
      <c r="AQ91" s="139"/>
      <c r="AR91" s="140"/>
      <c r="AS91" s="141"/>
      <c r="AT91" s="142"/>
      <c r="AU91" s="121"/>
      <c r="AV91" s="139"/>
      <c r="AW91" s="121"/>
      <c r="AX91" s="139"/>
      <c r="AY91" s="121"/>
      <c r="AZ91" s="139"/>
      <c r="BA91" s="121"/>
      <c r="BB91" s="36"/>
      <c r="BD91" s="29"/>
      <c r="BE91" s="143"/>
      <c r="BF91" s="143"/>
      <c r="BG91" s="143"/>
      <c r="BH91" s="143"/>
      <c r="BI91" s="143"/>
      <c r="BJ91" s="144"/>
      <c r="BK91" s="145"/>
      <c r="BL91" s="146"/>
      <c r="BM91" s="124"/>
      <c r="BN91" s="143"/>
      <c r="BO91" s="124"/>
      <c r="BP91" s="143"/>
      <c r="BQ91" s="124"/>
      <c r="BR91" s="36"/>
      <c r="BS91" s="32"/>
      <c r="BT91" s="74"/>
      <c r="BW91" s="174"/>
      <c r="BX91" s="174"/>
      <c r="BY91" s="174"/>
      <c r="BZ91" s="174"/>
      <c r="CA91" s="174"/>
      <c r="CB91" s="174"/>
      <c r="CC91" s="174"/>
      <c r="CD91" s="162"/>
      <c r="CE91" s="32"/>
      <c r="CF91" s="74"/>
      <c r="CM91" s="290"/>
      <c r="CO91" s="29"/>
      <c r="CP91" s="36"/>
      <c r="CQ91" s="32"/>
      <c r="CR91" s="74"/>
      <c r="CS91" s="149"/>
      <c r="CT91" s="149"/>
      <c r="CU91" s="149"/>
      <c r="CV91" s="149"/>
      <c r="CW91" s="149"/>
      <c r="CX91" s="134"/>
      <c r="CY91" s="141"/>
      <c r="CZ91" s="252"/>
      <c r="DA91" s="151"/>
      <c r="DB91" s="149"/>
      <c r="DC91" s="149"/>
      <c r="DD91" s="149"/>
      <c r="DE91" s="149"/>
      <c r="DF91" s="149"/>
      <c r="DG91" s="134"/>
      <c r="DH91" s="40"/>
      <c r="DI91" s="74"/>
      <c r="DJ91" s="152"/>
      <c r="DK91" s="152"/>
      <c r="DL91" s="152"/>
      <c r="DM91" s="152"/>
      <c r="DN91" s="152"/>
      <c r="DO91" s="145"/>
      <c r="DP91" s="145"/>
      <c r="DQ91" s="145"/>
      <c r="DR91" s="293"/>
    </row>
    <row r="92" spans="1:122" s="92" customFormat="1" ht="15" customHeight="1" x14ac:dyDescent="0.35">
      <c r="A92" s="118"/>
      <c r="B92" s="46"/>
      <c r="C92" s="243" t="str">
        <f>IF(E92="","",C90+1)</f>
        <v/>
      </c>
      <c r="D92" s="46"/>
      <c r="E92" s="4"/>
      <c r="F92" s="119"/>
      <c r="H92" s="120"/>
      <c r="I92" s="15"/>
      <c r="J92" s="121"/>
      <c r="K92" s="15"/>
      <c r="L92" s="121"/>
      <c r="M92" s="15"/>
      <c r="N92" s="121"/>
      <c r="O92" s="209">
        <f t="shared" si="3"/>
        <v>0</v>
      </c>
      <c r="P92" s="122"/>
      <c r="Q92" s="40"/>
      <c r="R92" s="123"/>
      <c r="S92" s="15"/>
      <c r="T92" s="121"/>
      <c r="U92" s="15"/>
      <c r="V92" s="121"/>
      <c r="W92" s="15"/>
      <c r="X92" s="122"/>
      <c r="Y92" s="40"/>
      <c r="Z92" s="123"/>
      <c r="AA92" s="15"/>
      <c r="AB92" s="121"/>
      <c r="AC92" s="15"/>
      <c r="AD92" s="121"/>
      <c r="AE92" s="15"/>
      <c r="AF92" s="122"/>
      <c r="AG92" s="40"/>
      <c r="AH92" s="123"/>
      <c r="AI92" s="209">
        <f t="shared" si="4"/>
        <v>0</v>
      </c>
      <c r="AJ92" s="121"/>
      <c r="AK92" s="209">
        <f t="shared" si="5"/>
        <v>0</v>
      </c>
      <c r="AL92" s="121"/>
      <c r="AM92" s="209">
        <f>M92-W92+AE92</f>
        <v>0</v>
      </c>
      <c r="AN92" s="122"/>
      <c r="AO92" s="40"/>
      <c r="AP92" s="123"/>
      <c r="AQ92" s="15"/>
      <c r="AR92" s="122"/>
      <c r="AS92" s="40"/>
      <c r="AT92" s="123"/>
      <c r="AU92" s="209">
        <f t="shared" si="29"/>
        <v>0</v>
      </c>
      <c r="AV92" s="121"/>
      <c r="AW92" s="209">
        <f t="shared" si="30"/>
        <v>0</v>
      </c>
      <c r="AX92" s="121"/>
      <c r="AY92" s="209">
        <f t="shared" si="8"/>
        <v>0</v>
      </c>
      <c r="AZ92" s="121"/>
      <c r="BA92" s="209">
        <f>(SUM(AI92,AK92,AM92)-AQ92)</f>
        <v>0</v>
      </c>
      <c r="BB92" s="119"/>
      <c r="BD92" s="120"/>
      <c r="BE92" s="13">
        <v>0</v>
      </c>
      <c r="BF92" s="124"/>
      <c r="BG92" s="13">
        <v>0</v>
      </c>
      <c r="BH92" s="124"/>
      <c r="BI92" s="13">
        <v>0</v>
      </c>
      <c r="BJ92" s="125"/>
      <c r="BK92" s="126"/>
      <c r="BL92" s="127"/>
      <c r="BM92" s="210">
        <f>$BE92*$I92</f>
        <v>0</v>
      </c>
      <c r="BN92" s="124"/>
      <c r="BO92" s="210">
        <f>$BG92*$K92</f>
        <v>0</v>
      </c>
      <c r="BP92" s="124"/>
      <c r="BQ92" s="210">
        <f>$BI92*$M92</f>
        <v>0</v>
      </c>
      <c r="BR92" s="119"/>
      <c r="BS92" s="46"/>
      <c r="BT92" s="130"/>
      <c r="BU92" s="175"/>
      <c r="BV92" s="175"/>
      <c r="BW92" s="174"/>
      <c r="BX92" s="174"/>
      <c r="BY92" s="174"/>
      <c r="BZ92" s="174"/>
      <c r="CA92" s="174"/>
      <c r="CB92" s="174"/>
      <c r="CC92" s="174"/>
      <c r="CD92" s="162"/>
      <c r="CE92" s="46"/>
      <c r="CF92" s="130"/>
      <c r="CG92" s="18"/>
      <c r="CH92" s="18"/>
      <c r="CI92" s="18"/>
      <c r="CJ92" s="18"/>
      <c r="CK92" s="18"/>
      <c r="CL92" s="18"/>
      <c r="CM92" s="290"/>
      <c r="CO92" s="120"/>
      <c r="CP92" s="119"/>
      <c r="CQ92" s="46"/>
      <c r="CR92" s="130"/>
      <c r="CS92" s="209">
        <f t="shared" si="26"/>
        <v>0</v>
      </c>
      <c r="CT92" s="213">
        <f t="shared" si="26"/>
        <v>0</v>
      </c>
      <c r="CU92" s="209">
        <f t="shared" si="27"/>
        <v>0</v>
      </c>
      <c r="CV92" s="213">
        <f t="shared" si="27"/>
        <v>0</v>
      </c>
      <c r="CW92" s="214">
        <f t="shared" si="28"/>
        <v>0</v>
      </c>
      <c r="CX92" s="215">
        <f t="shared" si="28"/>
        <v>0</v>
      </c>
      <c r="CY92" s="141"/>
      <c r="CZ92" s="252"/>
      <c r="DA92" s="133"/>
      <c r="DB92" s="209">
        <f t="shared" si="31"/>
        <v>0</v>
      </c>
      <c r="DC92" s="131"/>
      <c r="DD92" s="209">
        <f t="shared" si="32"/>
        <v>0</v>
      </c>
      <c r="DE92" s="131"/>
      <c r="DF92" s="209">
        <f t="shared" si="33"/>
        <v>0</v>
      </c>
      <c r="DG92" s="134"/>
      <c r="DH92" s="40"/>
      <c r="DI92" s="130"/>
      <c r="DJ92" s="217">
        <f t="shared" si="34"/>
        <v>0</v>
      </c>
      <c r="DK92" s="135"/>
      <c r="DL92" s="217">
        <f t="shared" si="37"/>
        <v>0</v>
      </c>
      <c r="DM92" s="135"/>
      <c r="DN92" s="217">
        <f t="shared" si="35"/>
        <v>0</v>
      </c>
      <c r="DO92" s="126"/>
      <c r="DP92" s="126"/>
      <c r="DQ92" s="126"/>
      <c r="DR92" s="301">
        <f t="shared" si="36"/>
        <v>0</v>
      </c>
    </row>
    <row r="93" spans="1:122" ht="5.15" customHeight="1" x14ac:dyDescent="0.35">
      <c r="A93" s="115"/>
      <c r="B93" s="32"/>
      <c r="C93" s="46"/>
      <c r="D93" s="32"/>
      <c r="E93" s="32"/>
      <c r="F93" s="36"/>
      <c r="H93" s="29"/>
      <c r="I93" s="139"/>
      <c r="J93" s="139"/>
      <c r="K93" s="139"/>
      <c r="L93" s="139"/>
      <c r="M93" s="139"/>
      <c r="N93" s="139"/>
      <c r="O93" s="121"/>
      <c r="P93" s="140"/>
      <c r="Q93" s="141"/>
      <c r="R93" s="142"/>
      <c r="S93" s="139"/>
      <c r="T93" s="139"/>
      <c r="U93" s="139"/>
      <c r="V93" s="139"/>
      <c r="W93" s="139"/>
      <c r="X93" s="140"/>
      <c r="Y93" s="141"/>
      <c r="Z93" s="142"/>
      <c r="AA93" s="139"/>
      <c r="AB93" s="139"/>
      <c r="AC93" s="139"/>
      <c r="AD93" s="139"/>
      <c r="AE93" s="139"/>
      <c r="AF93" s="140"/>
      <c r="AG93" s="141"/>
      <c r="AH93" s="142"/>
      <c r="AI93" s="121"/>
      <c r="AJ93" s="139"/>
      <c r="AK93" s="121"/>
      <c r="AL93" s="139"/>
      <c r="AM93" s="121"/>
      <c r="AN93" s="140"/>
      <c r="AO93" s="141"/>
      <c r="AP93" s="142"/>
      <c r="AQ93" s="139"/>
      <c r="AR93" s="140"/>
      <c r="AS93" s="141"/>
      <c r="AT93" s="142"/>
      <c r="AU93" s="121"/>
      <c r="AV93" s="139"/>
      <c r="AW93" s="121"/>
      <c r="AX93" s="139"/>
      <c r="AY93" s="121"/>
      <c r="AZ93" s="139"/>
      <c r="BA93" s="121"/>
      <c r="BB93" s="36"/>
      <c r="BD93" s="29"/>
      <c r="BE93" s="143"/>
      <c r="BF93" s="143"/>
      <c r="BG93" s="143"/>
      <c r="BH93" s="143"/>
      <c r="BI93" s="143"/>
      <c r="BJ93" s="144"/>
      <c r="BK93" s="145"/>
      <c r="BL93" s="146"/>
      <c r="BM93" s="124"/>
      <c r="BN93" s="143"/>
      <c r="BO93" s="124"/>
      <c r="BP93" s="143"/>
      <c r="BQ93" s="124"/>
      <c r="BR93" s="36"/>
      <c r="BS93" s="32"/>
      <c r="BT93" s="74"/>
      <c r="BW93" s="174"/>
      <c r="BX93" s="174"/>
      <c r="BY93" s="174"/>
      <c r="BZ93" s="174"/>
      <c r="CA93" s="174"/>
      <c r="CB93" s="174"/>
      <c r="CC93" s="174"/>
      <c r="CD93" s="162"/>
      <c r="CE93" s="32"/>
      <c r="CF93" s="74"/>
      <c r="CM93" s="290"/>
      <c r="CO93" s="29"/>
      <c r="CP93" s="36"/>
      <c r="CQ93" s="32"/>
      <c r="CR93" s="74"/>
      <c r="CS93" s="149"/>
      <c r="CT93" s="149"/>
      <c r="CU93" s="149"/>
      <c r="CV93" s="149"/>
      <c r="CW93" s="149"/>
      <c r="CX93" s="134"/>
      <c r="CY93" s="141"/>
      <c r="CZ93" s="252"/>
      <c r="DA93" s="151"/>
      <c r="DB93" s="149"/>
      <c r="DC93" s="149"/>
      <c r="DD93" s="149"/>
      <c r="DE93" s="149"/>
      <c r="DF93" s="149"/>
      <c r="DG93" s="134"/>
      <c r="DH93" s="40"/>
      <c r="DI93" s="74"/>
      <c r="DJ93" s="152"/>
      <c r="DK93" s="152"/>
      <c r="DL93" s="152"/>
      <c r="DM93" s="152"/>
      <c r="DN93" s="152"/>
      <c r="DO93" s="145"/>
      <c r="DP93" s="145"/>
      <c r="DQ93" s="145"/>
      <c r="DR93" s="293"/>
    </row>
    <row r="94" spans="1:122" s="92" customFormat="1" x14ac:dyDescent="0.35">
      <c r="A94" s="118"/>
      <c r="B94" s="46"/>
      <c r="C94" s="243" t="str">
        <f>IF(E94="","",C92+1)</f>
        <v/>
      </c>
      <c r="D94" s="46"/>
      <c r="E94" s="4"/>
      <c r="F94" s="119"/>
      <c r="H94" s="120"/>
      <c r="I94" s="15"/>
      <c r="J94" s="121"/>
      <c r="K94" s="15"/>
      <c r="L94" s="121"/>
      <c r="M94" s="15"/>
      <c r="N94" s="121"/>
      <c r="O94" s="209">
        <f t="shared" si="3"/>
        <v>0</v>
      </c>
      <c r="P94" s="122"/>
      <c r="Q94" s="40"/>
      <c r="R94" s="123"/>
      <c r="S94" s="15"/>
      <c r="T94" s="121"/>
      <c r="U94" s="15"/>
      <c r="V94" s="121"/>
      <c r="W94" s="15"/>
      <c r="X94" s="122"/>
      <c r="Y94" s="40"/>
      <c r="Z94" s="123"/>
      <c r="AA94" s="15"/>
      <c r="AB94" s="121"/>
      <c r="AC94" s="15"/>
      <c r="AD94" s="121"/>
      <c r="AE94" s="15"/>
      <c r="AF94" s="122"/>
      <c r="AG94" s="40"/>
      <c r="AH94" s="123"/>
      <c r="AI94" s="209">
        <f t="shared" si="4"/>
        <v>0</v>
      </c>
      <c r="AJ94" s="121"/>
      <c r="AK94" s="209">
        <f t="shared" si="5"/>
        <v>0</v>
      </c>
      <c r="AL94" s="121"/>
      <c r="AM94" s="209">
        <f>M94-W94+AE94</f>
        <v>0</v>
      </c>
      <c r="AN94" s="122"/>
      <c r="AO94" s="40"/>
      <c r="AP94" s="123"/>
      <c r="AQ94" s="15"/>
      <c r="AR94" s="122"/>
      <c r="AS94" s="40"/>
      <c r="AT94" s="123"/>
      <c r="AU94" s="209">
        <f t="shared" si="29"/>
        <v>0</v>
      </c>
      <c r="AV94" s="121"/>
      <c r="AW94" s="209">
        <f t="shared" si="30"/>
        <v>0</v>
      </c>
      <c r="AX94" s="121"/>
      <c r="AY94" s="209">
        <f t="shared" si="8"/>
        <v>0</v>
      </c>
      <c r="AZ94" s="121"/>
      <c r="BA94" s="209">
        <f>(SUM(AI94,AK94,AM94)-AQ94)</f>
        <v>0</v>
      </c>
      <c r="BB94" s="119"/>
      <c r="BD94" s="120"/>
      <c r="BE94" s="13">
        <v>0</v>
      </c>
      <c r="BF94" s="124"/>
      <c r="BG94" s="13">
        <v>0</v>
      </c>
      <c r="BH94" s="124"/>
      <c r="BI94" s="13">
        <v>0</v>
      </c>
      <c r="BJ94" s="125"/>
      <c r="BK94" s="126"/>
      <c r="BL94" s="127"/>
      <c r="BM94" s="210">
        <f>$BE94*$I94</f>
        <v>0</v>
      </c>
      <c r="BN94" s="124"/>
      <c r="BO94" s="210">
        <f>$BG94*$K94</f>
        <v>0</v>
      </c>
      <c r="BP94" s="124"/>
      <c r="BQ94" s="210">
        <f>$BI94*$M94</f>
        <v>0</v>
      </c>
      <c r="BR94" s="119"/>
      <c r="BS94" s="46"/>
      <c r="BT94" s="130"/>
      <c r="BU94" s="175"/>
      <c r="BV94" s="175"/>
      <c r="BW94" s="174"/>
      <c r="BX94" s="174"/>
      <c r="BY94" s="174"/>
      <c r="BZ94" s="174"/>
      <c r="CA94" s="174"/>
      <c r="CB94" s="174"/>
      <c r="CC94" s="174"/>
      <c r="CD94" s="162"/>
      <c r="CE94" s="46"/>
      <c r="CF94" s="130"/>
      <c r="CG94" s="18"/>
      <c r="CH94" s="18"/>
      <c r="CI94" s="18"/>
      <c r="CJ94" s="18"/>
      <c r="CK94" s="18"/>
      <c r="CL94" s="18"/>
      <c r="CM94" s="290"/>
      <c r="CO94" s="120"/>
      <c r="CP94" s="119"/>
      <c r="CQ94" s="46"/>
      <c r="CR94" s="130"/>
      <c r="CS94" s="209">
        <f t="shared" si="26"/>
        <v>0</v>
      </c>
      <c r="CT94" s="213">
        <f t="shared" si="26"/>
        <v>0</v>
      </c>
      <c r="CU94" s="209">
        <f t="shared" si="27"/>
        <v>0</v>
      </c>
      <c r="CV94" s="213">
        <f t="shared" si="27"/>
        <v>0</v>
      </c>
      <c r="CW94" s="214">
        <f t="shared" si="28"/>
        <v>0</v>
      </c>
      <c r="CX94" s="215">
        <f t="shared" si="28"/>
        <v>0</v>
      </c>
      <c r="CY94" s="141"/>
      <c r="CZ94" s="252"/>
      <c r="DA94" s="133"/>
      <c r="DB94" s="209">
        <f t="shared" si="31"/>
        <v>0</v>
      </c>
      <c r="DC94" s="131"/>
      <c r="DD94" s="209">
        <f t="shared" si="32"/>
        <v>0</v>
      </c>
      <c r="DE94" s="131"/>
      <c r="DF94" s="209">
        <f t="shared" si="33"/>
        <v>0</v>
      </c>
      <c r="DG94" s="134"/>
      <c r="DH94" s="40"/>
      <c r="DI94" s="130"/>
      <c r="DJ94" s="217">
        <f t="shared" si="34"/>
        <v>0</v>
      </c>
      <c r="DK94" s="135"/>
      <c r="DL94" s="217">
        <f t="shared" si="37"/>
        <v>0</v>
      </c>
      <c r="DM94" s="135"/>
      <c r="DN94" s="217">
        <f t="shared" si="35"/>
        <v>0</v>
      </c>
      <c r="DO94" s="126"/>
      <c r="DP94" s="126"/>
      <c r="DQ94" s="126"/>
      <c r="DR94" s="301">
        <f t="shared" si="36"/>
        <v>0</v>
      </c>
    </row>
    <row r="95" spans="1:122" ht="5.15" customHeight="1" x14ac:dyDescent="0.35">
      <c r="A95" s="115"/>
      <c r="B95" s="32"/>
      <c r="C95" s="46"/>
      <c r="D95" s="32"/>
      <c r="E95" s="32"/>
      <c r="F95" s="36"/>
      <c r="H95" s="29"/>
      <c r="I95" s="139"/>
      <c r="J95" s="139"/>
      <c r="K95" s="139"/>
      <c r="L95" s="139"/>
      <c r="M95" s="139"/>
      <c r="N95" s="139"/>
      <c r="O95" s="121"/>
      <c r="P95" s="140"/>
      <c r="Q95" s="141"/>
      <c r="R95" s="142"/>
      <c r="S95" s="139"/>
      <c r="T95" s="139"/>
      <c r="U95" s="139"/>
      <c r="V95" s="139"/>
      <c r="W95" s="139"/>
      <c r="X95" s="140"/>
      <c r="Y95" s="141"/>
      <c r="Z95" s="142"/>
      <c r="AA95" s="139"/>
      <c r="AB95" s="139"/>
      <c r="AC95" s="139"/>
      <c r="AD95" s="139"/>
      <c r="AE95" s="139"/>
      <c r="AF95" s="140"/>
      <c r="AG95" s="141"/>
      <c r="AH95" s="142"/>
      <c r="AI95" s="121"/>
      <c r="AJ95" s="139"/>
      <c r="AK95" s="121"/>
      <c r="AL95" s="139"/>
      <c r="AM95" s="121"/>
      <c r="AN95" s="140"/>
      <c r="AO95" s="141"/>
      <c r="AP95" s="142"/>
      <c r="AQ95" s="139"/>
      <c r="AR95" s="140"/>
      <c r="AS95" s="141"/>
      <c r="AT95" s="142"/>
      <c r="AU95" s="121"/>
      <c r="AV95" s="139"/>
      <c r="AW95" s="121"/>
      <c r="AX95" s="139"/>
      <c r="AY95" s="121"/>
      <c r="AZ95" s="139"/>
      <c r="BA95" s="121"/>
      <c r="BB95" s="36"/>
      <c r="BD95" s="29"/>
      <c r="BE95" s="143"/>
      <c r="BF95" s="143"/>
      <c r="BG95" s="143"/>
      <c r="BH95" s="143"/>
      <c r="BI95" s="143"/>
      <c r="BJ95" s="144"/>
      <c r="BK95" s="145"/>
      <c r="BL95" s="146"/>
      <c r="BM95" s="124"/>
      <c r="BN95" s="143"/>
      <c r="BO95" s="124"/>
      <c r="BP95" s="143"/>
      <c r="BQ95" s="124"/>
      <c r="BR95" s="36"/>
      <c r="BS95" s="32"/>
      <c r="BT95" s="74"/>
      <c r="BW95" s="176"/>
      <c r="BX95" s="176"/>
      <c r="BY95" s="176"/>
      <c r="BZ95" s="176"/>
      <c r="CA95" s="176"/>
      <c r="CB95" s="176"/>
      <c r="CC95" s="176"/>
      <c r="CD95" s="168"/>
      <c r="CE95" s="32"/>
      <c r="CF95" s="74"/>
      <c r="CM95" s="290"/>
      <c r="CO95" s="29"/>
      <c r="CP95" s="36"/>
      <c r="CQ95" s="32"/>
      <c r="CR95" s="74"/>
      <c r="CS95" s="149"/>
      <c r="CT95" s="149"/>
      <c r="CU95" s="149"/>
      <c r="CV95" s="149"/>
      <c r="CW95" s="149"/>
      <c r="CX95" s="134"/>
      <c r="CY95" s="141"/>
      <c r="CZ95" s="252"/>
      <c r="DA95" s="151"/>
      <c r="DB95" s="149"/>
      <c r="DC95" s="149"/>
      <c r="DD95" s="149"/>
      <c r="DE95" s="149"/>
      <c r="DF95" s="149"/>
      <c r="DG95" s="134"/>
      <c r="DH95" s="40"/>
      <c r="DI95" s="74"/>
      <c r="DJ95" s="152"/>
      <c r="DK95" s="152"/>
      <c r="DL95" s="152"/>
      <c r="DM95" s="152"/>
      <c r="DN95" s="152"/>
      <c r="DO95" s="145"/>
      <c r="DP95" s="145"/>
      <c r="DQ95" s="145"/>
      <c r="DR95" s="293"/>
    </row>
    <row r="96" spans="1:122" s="92" customFormat="1" ht="15" customHeight="1" x14ac:dyDescent="0.35">
      <c r="A96" s="118"/>
      <c r="B96" s="46"/>
      <c r="C96" s="243" t="str">
        <f>IF(E96="","",C94+1)</f>
        <v/>
      </c>
      <c r="D96" s="46"/>
      <c r="E96" s="4"/>
      <c r="F96" s="119"/>
      <c r="H96" s="120"/>
      <c r="I96" s="15"/>
      <c r="J96" s="121"/>
      <c r="K96" s="15"/>
      <c r="L96" s="121"/>
      <c r="M96" s="15"/>
      <c r="N96" s="121"/>
      <c r="O96" s="209">
        <f t="shared" si="3"/>
        <v>0</v>
      </c>
      <c r="P96" s="122"/>
      <c r="Q96" s="40"/>
      <c r="R96" s="123"/>
      <c r="S96" s="15"/>
      <c r="T96" s="121"/>
      <c r="U96" s="15"/>
      <c r="V96" s="121"/>
      <c r="W96" s="15"/>
      <c r="X96" s="122"/>
      <c r="Y96" s="40"/>
      <c r="Z96" s="123"/>
      <c r="AA96" s="15"/>
      <c r="AB96" s="121"/>
      <c r="AC96" s="15"/>
      <c r="AD96" s="121"/>
      <c r="AE96" s="15"/>
      <c r="AF96" s="122"/>
      <c r="AG96" s="40"/>
      <c r="AH96" s="123"/>
      <c r="AI96" s="209">
        <f t="shared" si="4"/>
        <v>0</v>
      </c>
      <c r="AJ96" s="121"/>
      <c r="AK96" s="209">
        <f t="shared" si="5"/>
        <v>0</v>
      </c>
      <c r="AL96" s="121"/>
      <c r="AM96" s="209">
        <f>M96-W96+AE96</f>
        <v>0</v>
      </c>
      <c r="AN96" s="122"/>
      <c r="AO96" s="40"/>
      <c r="AP96" s="123"/>
      <c r="AQ96" s="15"/>
      <c r="AR96" s="122"/>
      <c r="AS96" s="40"/>
      <c r="AT96" s="123"/>
      <c r="AU96" s="209">
        <f t="shared" si="29"/>
        <v>0</v>
      </c>
      <c r="AV96" s="121"/>
      <c r="AW96" s="209">
        <f t="shared" si="30"/>
        <v>0</v>
      </c>
      <c r="AX96" s="121"/>
      <c r="AY96" s="209">
        <f t="shared" si="8"/>
        <v>0</v>
      </c>
      <c r="AZ96" s="121"/>
      <c r="BA96" s="209">
        <f>(SUM(AI96,AK96,AM96)-AQ96)</f>
        <v>0</v>
      </c>
      <c r="BB96" s="119"/>
      <c r="BD96" s="120"/>
      <c r="BE96" s="13">
        <v>0</v>
      </c>
      <c r="BF96" s="124"/>
      <c r="BG96" s="13">
        <v>0</v>
      </c>
      <c r="BH96" s="124"/>
      <c r="BI96" s="13">
        <v>0</v>
      </c>
      <c r="BJ96" s="125"/>
      <c r="BK96" s="126"/>
      <c r="BL96" s="127"/>
      <c r="BM96" s="210">
        <f>$BE96*$I96</f>
        <v>0</v>
      </c>
      <c r="BN96" s="124"/>
      <c r="BO96" s="210">
        <f>$BG96*$K96</f>
        <v>0</v>
      </c>
      <c r="BP96" s="124"/>
      <c r="BQ96" s="210">
        <f>$BI96*$M96</f>
        <v>0</v>
      </c>
      <c r="BR96" s="119"/>
      <c r="BS96" s="46"/>
      <c r="BT96" s="130"/>
      <c r="BU96" s="175"/>
      <c r="BV96" s="175"/>
      <c r="BW96" s="177"/>
      <c r="BX96" s="177"/>
      <c r="BY96" s="177"/>
      <c r="BZ96" s="177"/>
      <c r="CA96" s="177"/>
      <c r="CB96" s="177"/>
      <c r="CC96" s="177"/>
      <c r="CD96" s="148"/>
      <c r="CE96" s="46"/>
      <c r="CF96" s="130"/>
      <c r="CG96" s="18"/>
      <c r="CH96" s="18"/>
      <c r="CI96" s="18"/>
      <c r="CJ96" s="18"/>
      <c r="CK96" s="18"/>
      <c r="CL96" s="18"/>
      <c r="CM96" s="290"/>
      <c r="CO96" s="120"/>
      <c r="CP96" s="119"/>
      <c r="CQ96" s="46"/>
      <c r="CR96" s="130"/>
      <c r="CS96" s="209">
        <f t="shared" si="26"/>
        <v>0</v>
      </c>
      <c r="CT96" s="213">
        <f t="shared" si="26"/>
        <v>0</v>
      </c>
      <c r="CU96" s="209">
        <f t="shared" si="27"/>
        <v>0</v>
      </c>
      <c r="CV96" s="213">
        <f t="shared" si="27"/>
        <v>0</v>
      </c>
      <c r="CW96" s="214">
        <f t="shared" si="28"/>
        <v>0</v>
      </c>
      <c r="CX96" s="215">
        <f t="shared" si="28"/>
        <v>0</v>
      </c>
      <c r="CY96" s="141"/>
      <c r="CZ96" s="252"/>
      <c r="DA96" s="133"/>
      <c r="DB96" s="209">
        <f t="shared" si="31"/>
        <v>0</v>
      </c>
      <c r="DC96" s="131"/>
      <c r="DD96" s="209">
        <f t="shared" si="32"/>
        <v>0</v>
      </c>
      <c r="DE96" s="131"/>
      <c r="DF96" s="209">
        <f t="shared" si="33"/>
        <v>0</v>
      </c>
      <c r="DG96" s="134"/>
      <c r="DH96" s="40"/>
      <c r="DI96" s="130"/>
      <c r="DJ96" s="217">
        <f t="shared" si="34"/>
        <v>0</v>
      </c>
      <c r="DK96" s="135"/>
      <c r="DL96" s="217">
        <f t="shared" si="37"/>
        <v>0</v>
      </c>
      <c r="DM96" s="135"/>
      <c r="DN96" s="217">
        <f t="shared" si="35"/>
        <v>0</v>
      </c>
      <c r="DO96" s="126"/>
      <c r="DP96" s="126"/>
      <c r="DQ96" s="126"/>
      <c r="DR96" s="301">
        <f t="shared" si="36"/>
        <v>0</v>
      </c>
    </row>
    <row r="97" spans="1:122" ht="5.15" customHeight="1" x14ac:dyDescent="0.35">
      <c r="A97" s="115"/>
      <c r="B97" s="32"/>
      <c r="C97" s="46"/>
      <c r="D97" s="32"/>
      <c r="E97" s="32"/>
      <c r="F97" s="36"/>
      <c r="H97" s="29"/>
      <c r="I97" s="139"/>
      <c r="J97" s="139"/>
      <c r="K97" s="139"/>
      <c r="L97" s="139"/>
      <c r="M97" s="139"/>
      <c r="N97" s="139"/>
      <c r="O97" s="121"/>
      <c r="P97" s="140"/>
      <c r="Q97" s="141"/>
      <c r="R97" s="142"/>
      <c r="S97" s="139"/>
      <c r="T97" s="139"/>
      <c r="U97" s="139"/>
      <c r="V97" s="139"/>
      <c r="W97" s="139"/>
      <c r="X97" s="140"/>
      <c r="Y97" s="141"/>
      <c r="Z97" s="142"/>
      <c r="AA97" s="139"/>
      <c r="AB97" s="139"/>
      <c r="AC97" s="139"/>
      <c r="AD97" s="139"/>
      <c r="AE97" s="139"/>
      <c r="AF97" s="140"/>
      <c r="AG97" s="141"/>
      <c r="AH97" s="142"/>
      <c r="AI97" s="121"/>
      <c r="AJ97" s="139"/>
      <c r="AK97" s="121"/>
      <c r="AL97" s="139"/>
      <c r="AM97" s="121"/>
      <c r="AN97" s="140"/>
      <c r="AO97" s="141"/>
      <c r="AP97" s="142"/>
      <c r="AQ97" s="139"/>
      <c r="AR97" s="140"/>
      <c r="AS97" s="141"/>
      <c r="AT97" s="142"/>
      <c r="AU97" s="121"/>
      <c r="AV97" s="139"/>
      <c r="AW97" s="121"/>
      <c r="AX97" s="139"/>
      <c r="AY97" s="121"/>
      <c r="AZ97" s="139"/>
      <c r="BA97" s="121"/>
      <c r="BB97" s="36"/>
      <c r="BD97" s="29"/>
      <c r="BE97" s="143"/>
      <c r="BF97" s="143"/>
      <c r="BG97" s="143"/>
      <c r="BH97" s="143"/>
      <c r="BI97" s="143"/>
      <c r="BJ97" s="144"/>
      <c r="BK97" s="145"/>
      <c r="BL97" s="146"/>
      <c r="BM97" s="124"/>
      <c r="BN97" s="143"/>
      <c r="BO97" s="124"/>
      <c r="BP97" s="143"/>
      <c r="BQ97" s="124"/>
      <c r="BR97" s="36"/>
      <c r="BS97" s="32"/>
      <c r="BT97" s="74"/>
      <c r="CD97" s="75"/>
      <c r="CE97" s="32"/>
      <c r="CF97" s="74"/>
      <c r="CM97" s="290"/>
      <c r="CO97" s="29"/>
      <c r="CP97" s="36"/>
      <c r="CQ97" s="32"/>
      <c r="CR97" s="74"/>
      <c r="CS97" s="149"/>
      <c r="CT97" s="149"/>
      <c r="CU97" s="149"/>
      <c r="CV97" s="149"/>
      <c r="CW97" s="149"/>
      <c r="CX97" s="134"/>
      <c r="CY97" s="141"/>
      <c r="CZ97" s="252"/>
      <c r="DA97" s="151"/>
      <c r="DB97" s="149"/>
      <c r="DC97" s="149"/>
      <c r="DD97" s="149"/>
      <c r="DE97" s="149"/>
      <c r="DF97" s="149"/>
      <c r="DG97" s="134"/>
      <c r="DH97" s="40"/>
      <c r="DI97" s="74"/>
      <c r="DJ97" s="152"/>
      <c r="DK97" s="152"/>
      <c r="DL97" s="152"/>
      <c r="DM97" s="152"/>
      <c r="DN97" s="152"/>
      <c r="DO97" s="145"/>
      <c r="DP97" s="145"/>
      <c r="DQ97" s="145"/>
      <c r="DR97" s="293"/>
    </row>
    <row r="98" spans="1:122" s="92" customFormat="1" ht="15.75" customHeight="1" x14ac:dyDescent="0.35">
      <c r="A98" s="118"/>
      <c r="B98" s="46"/>
      <c r="C98" s="243" t="str">
        <f>IF(E98="","",C96+1)</f>
        <v/>
      </c>
      <c r="D98" s="46"/>
      <c r="E98" s="4"/>
      <c r="F98" s="119"/>
      <c r="H98" s="120"/>
      <c r="I98" s="15"/>
      <c r="J98" s="121"/>
      <c r="K98" s="15"/>
      <c r="L98" s="121"/>
      <c r="M98" s="15"/>
      <c r="N98" s="121"/>
      <c r="O98" s="209">
        <f t="shared" si="3"/>
        <v>0</v>
      </c>
      <c r="P98" s="122"/>
      <c r="Q98" s="40"/>
      <c r="R98" s="123"/>
      <c r="S98" s="15"/>
      <c r="T98" s="121"/>
      <c r="U98" s="15"/>
      <c r="V98" s="121"/>
      <c r="W98" s="15"/>
      <c r="X98" s="122"/>
      <c r="Y98" s="40"/>
      <c r="Z98" s="123"/>
      <c r="AA98" s="15"/>
      <c r="AB98" s="121"/>
      <c r="AC98" s="15"/>
      <c r="AD98" s="121"/>
      <c r="AE98" s="15"/>
      <c r="AF98" s="122"/>
      <c r="AG98" s="40"/>
      <c r="AH98" s="123"/>
      <c r="AI98" s="209">
        <f t="shared" si="4"/>
        <v>0</v>
      </c>
      <c r="AJ98" s="121"/>
      <c r="AK98" s="209">
        <f t="shared" si="5"/>
        <v>0</v>
      </c>
      <c r="AL98" s="121"/>
      <c r="AM98" s="209">
        <f>M98-W98+AE98</f>
        <v>0</v>
      </c>
      <c r="AN98" s="122"/>
      <c r="AO98" s="40"/>
      <c r="AP98" s="123"/>
      <c r="AQ98" s="15"/>
      <c r="AR98" s="122"/>
      <c r="AS98" s="40"/>
      <c r="AT98" s="123"/>
      <c r="AU98" s="209">
        <f t="shared" si="29"/>
        <v>0</v>
      </c>
      <c r="AV98" s="121"/>
      <c r="AW98" s="209">
        <f t="shared" si="30"/>
        <v>0</v>
      </c>
      <c r="AX98" s="121"/>
      <c r="AY98" s="209">
        <f t="shared" si="8"/>
        <v>0</v>
      </c>
      <c r="AZ98" s="121"/>
      <c r="BA98" s="209">
        <f>(SUM(AI98,AK98,AM98)-AQ98)</f>
        <v>0</v>
      </c>
      <c r="BB98" s="119"/>
      <c r="BD98" s="120"/>
      <c r="BE98" s="13">
        <v>0</v>
      </c>
      <c r="BF98" s="124"/>
      <c r="BG98" s="13">
        <v>0</v>
      </c>
      <c r="BH98" s="124"/>
      <c r="BI98" s="13">
        <v>0</v>
      </c>
      <c r="BJ98" s="125"/>
      <c r="BK98" s="126"/>
      <c r="BL98" s="127"/>
      <c r="BM98" s="210">
        <f>$BE98*$I98</f>
        <v>0</v>
      </c>
      <c r="BN98" s="124"/>
      <c r="BO98" s="210">
        <f>$BG98*$K98</f>
        <v>0</v>
      </c>
      <c r="BP98" s="124"/>
      <c r="BQ98" s="210">
        <f>$BI98*$M98</f>
        <v>0</v>
      </c>
      <c r="BR98" s="119"/>
      <c r="BS98" s="46"/>
      <c r="BT98" s="130"/>
      <c r="CD98" s="159"/>
      <c r="CE98" s="46"/>
      <c r="CF98" s="130"/>
      <c r="CG98" s="18"/>
      <c r="CH98" s="18"/>
      <c r="CI98" s="18"/>
      <c r="CJ98" s="18"/>
      <c r="CK98" s="18"/>
      <c r="CL98" s="18"/>
      <c r="CM98" s="290"/>
      <c r="CO98" s="120"/>
      <c r="CP98" s="119"/>
      <c r="CQ98" s="46"/>
      <c r="CR98" s="130"/>
      <c r="CS98" s="209">
        <f t="shared" si="26"/>
        <v>0</v>
      </c>
      <c r="CT98" s="213">
        <f t="shared" si="26"/>
        <v>0</v>
      </c>
      <c r="CU98" s="209">
        <f t="shared" si="27"/>
        <v>0</v>
      </c>
      <c r="CV98" s="213">
        <f t="shared" si="27"/>
        <v>0</v>
      </c>
      <c r="CW98" s="214">
        <f t="shared" si="28"/>
        <v>0</v>
      </c>
      <c r="CX98" s="215">
        <f t="shared" si="28"/>
        <v>0</v>
      </c>
      <c r="CY98" s="141"/>
      <c r="CZ98" s="252"/>
      <c r="DA98" s="133"/>
      <c r="DB98" s="209">
        <f t="shared" si="31"/>
        <v>0</v>
      </c>
      <c r="DC98" s="131"/>
      <c r="DD98" s="209">
        <f t="shared" si="32"/>
        <v>0</v>
      </c>
      <c r="DE98" s="131"/>
      <c r="DF98" s="209">
        <f t="shared" si="33"/>
        <v>0</v>
      </c>
      <c r="DG98" s="134"/>
      <c r="DH98" s="40"/>
      <c r="DI98" s="130"/>
      <c r="DJ98" s="217">
        <f t="shared" si="34"/>
        <v>0</v>
      </c>
      <c r="DK98" s="135"/>
      <c r="DL98" s="217">
        <f t="shared" si="37"/>
        <v>0</v>
      </c>
      <c r="DM98" s="135"/>
      <c r="DN98" s="217">
        <f t="shared" si="35"/>
        <v>0</v>
      </c>
      <c r="DO98" s="126"/>
      <c r="DP98" s="126"/>
      <c r="DQ98" s="126"/>
      <c r="DR98" s="301">
        <f t="shared" si="36"/>
        <v>0</v>
      </c>
    </row>
    <row r="99" spans="1:122" ht="5.15" customHeight="1" x14ac:dyDescent="0.35">
      <c r="A99" s="115"/>
      <c r="B99" s="32"/>
      <c r="C99" s="46"/>
      <c r="D99" s="32"/>
      <c r="E99" s="32"/>
      <c r="F99" s="36"/>
      <c r="H99" s="29"/>
      <c r="I99" s="139"/>
      <c r="J99" s="139"/>
      <c r="K99" s="139"/>
      <c r="L99" s="139"/>
      <c r="M99" s="139"/>
      <c r="N99" s="139"/>
      <c r="O99" s="121"/>
      <c r="P99" s="140"/>
      <c r="Q99" s="141"/>
      <c r="R99" s="142"/>
      <c r="S99" s="139"/>
      <c r="T99" s="139"/>
      <c r="U99" s="139"/>
      <c r="V99" s="139"/>
      <c r="W99" s="139"/>
      <c r="X99" s="140"/>
      <c r="Y99" s="141"/>
      <c r="Z99" s="142"/>
      <c r="AA99" s="139"/>
      <c r="AB99" s="139"/>
      <c r="AC99" s="139"/>
      <c r="AD99" s="139"/>
      <c r="AE99" s="139"/>
      <c r="AF99" s="140"/>
      <c r="AG99" s="141"/>
      <c r="AH99" s="142"/>
      <c r="AI99" s="121"/>
      <c r="AJ99" s="139"/>
      <c r="AK99" s="121"/>
      <c r="AL99" s="139"/>
      <c r="AM99" s="121"/>
      <c r="AN99" s="140"/>
      <c r="AO99" s="141"/>
      <c r="AP99" s="142"/>
      <c r="AQ99" s="139"/>
      <c r="AR99" s="140"/>
      <c r="AS99" s="141"/>
      <c r="AT99" s="142"/>
      <c r="AU99" s="121"/>
      <c r="AV99" s="139"/>
      <c r="AW99" s="121"/>
      <c r="AX99" s="139"/>
      <c r="AY99" s="121"/>
      <c r="AZ99" s="139"/>
      <c r="BA99" s="121"/>
      <c r="BB99" s="36"/>
      <c r="BD99" s="29"/>
      <c r="BE99" s="143"/>
      <c r="BF99" s="143"/>
      <c r="BG99" s="143"/>
      <c r="BH99" s="143"/>
      <c r="BI99" s="143"/>
      <c r="BJ99" s="144"/>
      <c r="BK99" s="145"/>
      <c r="BL99" s="146"/>
      <c r="BM99" s="124"/>
      <c r="BN99" s="143"/>
      <c r="BO99" s="124"/>
      <c r="BP99" s="143"/>
      <c r="BQ99" s="124"/>
      <c r="BR99" s="36"/>
      <c r="BS99" s="32"/>
      <c r="BT99" s="29"/>
      <c r="CD99" s="75"/>
      <c r="CE99" s="32"/>
      <c r="CF99" s="74"/>
      <c r="CM99" s="290"/>
      <c r="CO99" s="29"/>
      <c r="CP99" s="36"/>
      <c r="CQ99" s="32"/>
      <c r="CR99" s="74"/>
      <c r="CS99" s="149"/>
      <c r="CT99" s="149"/>
      <c r="CU99" s="149"/>
      <c r="CV99" s="149"/>
      <c r="CW99" s="149"/>
      <c r="CX99" s="134"/>
      <c r="CY99" s="141"/>
      <c r="CZ99" s="252"/>
      <c r="DA99" s="151"/>
      <c r="DB99" s="149"/>
      <c r="DC99" s="149"/>
      <c r="DD99" s="149"/>
      <c r="DE99" s="149"/>
      <c r="DF99" s="149"/>
      <c r="DG99" s="134"/>
      <c r="DH99" s="40"/>
      <c r="DI99" s="74"/>
      <c r="DJ99" s="152"/>
      <c r="DK99" s="152"/>
      <c r="DL99" s="152"/>
      <c r="DM99" s="152"/>
      <c r="DN99" s="152"/>
      <c r="DO99" s="145"/>
      <c r="DP99" s="145"/>
      <c r="DQ99" s="145"/>
      <c r="DR99" s="293"/>
    </row>
    <row r="100" spans="1:122" s="92" customFormat="1" ht="18" customHeight="1" x14ac:dyDescent="0.35">
      <c r="A100" s="118"/>
      <c r="B100" s="46"/>
      <c r="C100" s="243" t="str">
        <f>IF(E100="","",C98+1)</f>
        <v/>
      </c>
      <c r="D100" s="46"/>
      <c r="E100" s="4"/>
      <c r="F100" s="119"/>
      <c r="H100" s="120"/>
      <c r="I100" s="15"/>
      <c r="J100" s="121"/>
      <c r="K100" s="15"/>
      <c r="L100" s="121"/>
      <c r="M100" s="15"/>
      <c r="N100" s="121"/>
      <c r="O100" s="209">
        <f t="shared" si="3"/>
        <v>0</v>
      </c>
      <c r="P100" s="122"/>
      <c r="Q100" s="40"/>
      <c r="R100" s="123"/>
      <c r="S100" s="15"/>
      <c r="T100" s="121"/>
      <c r="U100" s="15"/>
      <c r="V100" s="121"/>
      <c r="W100" s="15"/>
      <c r="X100" s="122"/>
      <c r="Y100" s="40"/>
      <c r="Z100" s="123"/>
      <c r="AA100" s="15"/>
      <c r="AB100" s="121"/>
      <c r="AC100" s="15"/>
      <c r="AD100" s="121"/>
      <c r="AE100" s="15"/>
      <c r="AF100" s="122"/>
      <c r="AG100" s="40"/>
      <c r="AH100" s="123"/>
      <c r="AI100" s="209">
        <f t="shared" si="4"/>
        <v>0</v>
      </c>
      <c r="AJ100" s="121"/>
      <c r="AK100" s="209">
        <f t="shared" si="5"/>
        <v>0</v>
      </c>
      <c r="AL100" s="121"/>
      <c r="AM100" s="209">
        <f>M100-W100+AE100</f>
        <v>0</v>
      </c>
      <c r="AN100" s="122"/>
      <c r="AO100" s="40"/>
      <c r="AP100" s="123"/>
      <c r="AQ100" s="15"/>
      <c r="AR100" s="122"/>
      <c r="AS100" s="40"/>
      <c r="AT100" s="123"/>
      <c r="AU100" s="209">
        <f t="shared" si="29"/>
        <v>0</v>
      </c>
      <c r="AV100" s="121"/>
      <c r="AW100" s="209">
        <f t="shared" si="30"/>
        <v>0</v>
      </c>
      <c r="AX100" s="121"/>
      <c r="AY100" s="209">
        <f t="shared" si="8"/>
        <v>0</v>
      </c>
      <c r="AZ100" s="121"/>
      <c r="BA100" s="209">
        <f>(SUM(AI100,AK100,AM100)-AQ100)</f>
        <v>0</v>
      </c>
      <c r="BB100" s="119"/>
      <c r="BD100" s="120"/>
      <c r="BE100" s="13">
        <v>0</v>
      </c>
      <c r="BF100" s="124"/>
      <c r="BG100" s="13">
        <v>0</v>
      </c>
      <c r="BH100" s="124"/>
      <c r="BI100" s="13">
        <v>0</v>
      </c>
      <c r="BJ100" s="125"/>
      <c r="BK100" s="126"/>
      <c r="BL100" s="127"/>
      <c r="BM100" s="210">
        <f>$BE100*$I100</f>
        <v>0</v>
      </c>
      <c r="BN100" s="124"/>
      <c r="BO100" s="210">
        <f>$BG100*$K100</f>
        <v>0</v>
      </c>
      <c r="BP100" s="124"/>
      <c r="BQ100" s="210">
        <f>$BI100*$M100</f>
        <v>0</v>
      </c>
      <c r="BR100" s="119"/>
      <c r="BS100" s="46"/>
      <c r="BT100" s="120"/>
      <c r="BW100" s="93"/>
      <c r="BX100" s="93"/>
      <c r="BY100" s="93"/>
      <c r="BZ100" s="93"/>
      <c r="CA100" s="178"/>
      <c r="CB100" s="178"/>
      <c r="CD100" s="159"/>
      <c r="CE100" s="46"/>
      <c r="CF100" s="130"/>
      <c r="CG100" s="18"/>
      <c r="CH100" s="18"/>
      <c r="CI100" s="18"/>
      <c r="CJ100" s="18"/>
      <c r="CK100" s="18"/>
      <c r="CL100" s="18"/>
      <c r="CM100" s="290"/>
      <c r="CO100" s="120"/>
      <c r="CP100" s="119"/>
      <c r="CQ100" s="46"/>
      <c r="CR100" s="130"/>
      <c r="CS100" s="209">
        <f t="shared" ref="CS100:CT118" si="38">IF($AU100=0,0,ROUND(($BW$32*($AU100/$AU$218)),0))</f>
        <v>0</v>
      </c>
      <c r="CT100" s="213">
        <f t="shared" si="38"/>
        <v>0</v>
      </c>
      <c r="CU100" s="209">
        <f t="shared" ref="CU100:CV118" si="39">IF($AW100=0,0,ROUND(($BY$32*($AW100/$AW$218)),0))</f>
        <v>0</v>
      </c>
      <c r="CV100" s="213">
        <f t="shared" si="39"/>
        <v>0</v>
      </c>
      <c r="CW100" s="214">
        <f t="shared" ref="CW100:CX118" si="40">IF($AY100=0,0,ROUND(($CA$32*($AY100/$AY$218)),0))</f>
        <v>0</v>
      </c>
      <c r="CX100" s="215">
        <f t="shared" si="40"/>
        <v>0</v>
      </c>
      <c r="CY100" s="141"/>
      <c r="CZ100" s="252"/>
      <c r="DA100" s="133"/>
      <c r="DB100" s="209">
        <f t="shared" si="31"/>
        <v>0</v>
      </c>
      <c r="DC100" s="131"/>
      <c r="DD100" s="209">
        <f t="shared" si="32"/>
        <v>0</v>
      </c>
      <c r="DE100" s="131"/>
      <c r="DF100" s="209">
        <f t="shared" si="33"/>
        <v>0</v>
      </c>
      <c r="DG100" s="134"/>
      <c r="DH100" s="40"/>
      <c r="DI100" s="130"/>
      <c r="DJ100" s="217">
        <f t="shared" si="34"/>
        <v>0</v>
      </c>
      <c r="DK100" s="135"/>
      <c r="DL100" s="217">
        <f t="shared" si="37"/>
        <v>0</v>
      </c>
      <c r="DM100" s="135"/>
      <c r="DN100" s="217">
        <f t="shared" si="35"/>
        <v>0</v>
      </c>
      <c r="DO100" s="126"/>
      <c r="DP100" s="126"/>
      <c r="DQ100" s="126"/>
      <c r="DR100" s="301">
        <f t="shared" si="36"/>
        <v>0</v>
      </c>
    </row>
    <row r="101" spans="1:122" ht="5.15" customHeight="1" x14ac:dyDescent="0.35">
      <c r="A101" s="115"/>
      <c r="B101" s="32"/>
      <c r="C101" s="46"/>
      <c r="D101" s="32"/>
      <c r="E101" s="32"/>
      <c r="F101" s="36"/>
      <c r="H101" s="29"/>
      <c r="I101" s="139"/>
      <c r="J101" s="139"/>
      <c r="K101" s="139"/>
      <c r="L101" s="139"/>
      <c r="M101" s="139"/>
      <c r="N101" s="139"/>
      <c r="O101" s="121"/>
      <c r="P101" s="140"/>
      <c r="Q101" s="141"/>
      <c r="R101" s="142"/>
      <c r="S101" s="139"/>
      <c r="T101" s="139"/>
      <c r="U101" s="139"/>
      <c r="V101" s="139"/>
      <c r="W101" s="139"/>
      <c r="X101" s="140"/>
      <c r="Y101" s="141"/>
      <c r="Z101" s="142"/>
      <c r="AA101" s="139"/>
      <c r="AB101" s="139"/>
      <c r="AC101" s="139"/>
      <c r="AD101" s="139"/>
      <c r="AE101" s="139"/>
      <c r="AF101" s="140"/>
      <c r="AG101" s="141"/>
      <c r="AH101" s="142"/>
      <c r="AI101" s="121"/>
      <c r="AJ101" s="139"/>
      <c r="AK101" s="121"/>
      <c r="AL101" s="139"/>
      <c r="AM101" s="121"/>
      <c r="AN101" s="140"/>
      <c r="AO101" s="141"/>
      <c r="AP101" s="142"/>
      <c r="AQ101" s="139"/>
      <c r="AR101" s="140"/>
      <c r="AS101" s="141"/>
      <c r="AT101" s="142"/>
      <c r="AU101" s="121"/>
      <c r="AV101" s="139"/>
      <c r="AW101" s="121"/>
      <c r="AX101" s="139"/>
      <c r="AY101" s="121"/>
      <c r="AZ101" s="139"/>
      <c r="BA101" s="121"/>
      <c r="BB101" s="36"/>
      <c r="BD101" s="29"/>
      <c r="BE101" s="143"/>
      <c r="BF101" s="143"/>
      <c r="BG101" s="143"/>
      <c r="BH101" s="143"/>
      <c r="BI101" s="143"/>
      <c r="BJ101" s="144"/>
      <c r="BK101" s="145"/>
      <c r="BL101" s="146"/>
      <c r="BM101" s="124"/>
      <c r="BN101" s="143"/>
      <c r="BO101" s="124"/>
      <c r="BP101" s="143"/>
      <c r="BQ101" s="124"/>
      <c r="BR101" s="36"/>
      <c r="BS101" s="32"/>
      <c r="BT101" s="29"/>
      <c r="CD101" s="75"/>
      <c r="CE101" s="32"/>
      <c r="CF101" s="74"/>
      <c r="CM101" s="290"/>
      <c r="CO101" s="29"/>
      <c r="CP101" s="36"/>
      <c r="CQ101" s="32"/>
      <c r="CR101" s="74"/>
      <c r="CS101" s="149"/>
      <c r="CT101" s="149"/>
      <c r="CU101" s="149"/>
      <c r="CV101" s="149"/>
      <c r="CW101" s="149"/>
      <c r="CX101" s="134"/>
      <c r="CY101" s="141"/>
      <c r="CZ101" s="252"/>
      <c r="DA101" s="151"/>
      <c r="DB101" s="149"/>
      <c r="DC101" s="149"/>
      <c r="DD101" s="149"/>
      <c r="DE101" s="149"/>
      <c r="DF101" s="149"/>
      <c r="DG101" s="134"/>
      <c r="DH101" s="40"/>
      <c r="DI101" s="74"/>
      <c r="DJ101" s="152"/>
      <c r="DK101" s="152"/>
      <c r="DL101" s="152"/>
      <c r="DM101" s="152"/>
      <c r="DN101" s="152"/>
      <c r="DO101" s="145"/>
      <c r="DP101" s="145"/>
      <c r="DQ101" s="145"/>
      <c r="DR101" s="293"/>
    </row>
    <row r="102" spans="1:122" s="92" customFormat="1" x14ac:dyDescent="0.35">
      <c r="A102" s="118"/>
      <c r="B102" s="46"/>
      <c r="C102" s="243" t="str">
        <f>IF(E102="","",C100+1)</f>
        <v/>
      </c>
      <c r="D102" s="46"/>
      <c r="E102" s="4"/>
      <c r="F102" s="119"/>
      <c r="H102" s="120"/>
      <c r="I102" s="15"/>
      <c r="J102" s="121"/>
      <c r="K102" s="15"/>
      <c r="L102" s="121"/>
      <c r="M102" s="15"/>
      <c r="N102" s="121"/>
      <c r="O102" s="209">
        <f t="shared" si="3"/>
        <v>0</v>
      </c>
      <c r="P102" s="122"/>
      <c r="Q102" s="40"/>
      <c r="R102" s="123"/>
      <c r="S102" s="15"/>
      <c r="T102" s="121"/>
      <c r="U102" s="15"/>
      <c r="V102" s="121"/>
      <c r="W102" s="15"/>
      <c r="X102" s="122"/>
      <c r="Y102" s="40"/>
      <c r="Z102" s="123"/>
      <c r="AA102" s="15"/>
      <c r="AB102" s="121"/>
      <c r="AC102" s="15"/>
      <c r="AD102" s="121"/>
      <c r="AE102" s="15"/>
      <c r="AF102" s="122"/>
      <c r="AG102" s="40"/>
      <c r="AH102" s="123"/>
      <c r="AI102" s="209">
        <f t="shared" si="4"/>
        <v>0</v>
      </c>
      <c r="AJ102" s="121"/>
      <c r="AK102" s="209">
        <f t="shared" si="5"/>
        <v>0</v>
      </c>
      <c r="AL102" s="121"/>
      <c r="AM102" s="209">
        <f>M102-W102+AE102</f>
        <v>0</v>
      </c>
      <c r="AN102" s="122"/>
      <c r="AO102" s="40"/>
      <c r="AP102" s="123"/>
      <c r="AQ102" s="15"/>
      <c r="AR102" s="122"/>
      <c r="AS102" s="40"/>
      <c r="AT102" s="123"/>
      <c r="AU102" s="209">
        <f t="shared" si="29"/>
        <v>0</v>
      </c>
      <c r="AV102" s="121"/>
      <c r="AW102" s="209">
        <f t="shared" si="30"/>
        <v>0</v>
      </c>
      <c r="AX102" s="121"/>
      <c r="AY102" s="209">
        <f t="shared" si="8"/>
        <v>0</v>
      </c>
      <c r="AZ102" s="121"/>
      <c r="BA102" s="209">
        <f>(SUM(AI102,AK102,AM102)-AQ102)</f>
        <v>0</v>
      </c>
      <c r="BB102" s="119"/>
      <c r="BD102" s="120"/>
      <c r="BE102" s="13">
        <v>0</v>
      </c>
      <c r="BF102" s="124"/>
      <c r="BG102" s="13">
        <v>0</v>
      </c>
      <c r="BH102" s="124"/>
      <c r="BI102" s="13">
        <v>0</v>
      </c>
      <c r="BJ102" s="125"/>
      <c r="BK102" s="126"/>
      <c r="BL102" s="127"/>
      <c r="BM102" s="210">
        <f>$BE102*$I102</f>
        <v>0</v>
      </c>
      <c r="BN102" s="124"/>
      <c r="BO102" s="210">
        <f>$BG102*$K102</f>
        <v>0</v>
      </c>
      <c r="BP102" s="124"/>
      <c r="BQ102" s="210">
        <f>$BI102*$M102</f>
        <v>0</v>
      </c>
      <c r="BR102" s="119"/>
      <c r="BS102" s="46"/>
      <c r="BT102" s="120"/>
      <c r="CD102" s="159"/>
      <c r="CE102" s="46"/>
      <c r="CF102" s="130"/>
      <c r="CG102" s="18"/>
      <c r="CH102" s="18"/>
      <c r="CI102" s="18"/>
      <c r="CJ102" s="18"/>
      <c r="CK102" s="18"/>
      <c r="CL102" s="18"/>
      <c r="CM102" s="290"/>
      <c r="CO102" s="120"/>
      <c r="CP102" s="119"/>
      <c r="CQ102" s="46"/>
      <c r="CR102" s="130"/>
      <c r="CS102" s="209">
        <f t="shared" si="38"/>
        <v>0</v>
      </c>
      <c r="CT102" s="213">
        <f t="shared" si="38"/>
        <v>0</v>
      </c>
      <c r="CU102" s="209">
        <f t="shared" si="39"/>
        <v>0</v>
      </c>
      <c r="CV102" s="213">
        <f t="shared" si="39"/>
        <v>0</v>
      </c>
      <c r="CW102" s="214">
        <f t="shared" si="40"/>
        <v>0</v>
      </c>
      <c r="CX102" s="215">
        <f t="shared" si="40"/>
        <v>0</v>
      </c>
      <c r="CY102" s="141"/>
      <c r="CZ102" s="252"/>
      <c r="DA102" s="133"/>
      <c r="DB102" s="209">
        <f t="shared" si="31"/>
        <v>0</v>
      </c>
      <c r="DC102" s="131"/>
      <c r="DD102" s="209">
        <f t="shared" si="32"/>
        <v>0</v>
      </c>
      <c r="DE102" s="131"/>
      <c r="DF102" s="209">
        <f t="shared" si="33"/>
        <v>0</v>
      </c>
      <c r="DG102" s="134"/>
      <c r="DH102" s="40"/>
      <c r="DI102" s="130"/>
      <c r="DJ102" s="217">
        <f t="shared" si="34"/>
        <v>0</v>
      </c>
      <c r="DK102" s="135"/>
      <c r="DL102" s="217">
        <f t="shared" si="37"/>
        <v>0</v>
      </c>
      <c r="DM102" s="135"/>
      <c r="DN102" s="217">
        <f t="shared" si="35"/>
        <v>0</v>
      </c>
      <c r="DO102" s="126"/>
      <c r="DP102" s="126"/>
      <c r="DQ102" s="126"/>
      <c r="DR102" s="301">
        <f t="shared" si="36"/>
        <v>0</v>
      </c>
    </row>
    <row r="103" spans="1:122" ht="5.15" customHeight="1" x14ac:dyDescent="0.35">
      <c r="A103" s="115"/>
      <c r="B103" s="32"/>
      <c r="C103" s="46"/>
      <c r="D103" s="32"/>
      <c r="E103" s="32"/>
      <c r="F103" s="36"/>
      <c r="H103" s="29"/>
      <c r="I103" s="139"/>
      <c r="J103" s="139"/>
      <c r="K103" s="139"/>
      <c r="L103" s="139"/>
      <c r="M103" s="139"/>
      <c r="N103" s="139"/>
      <c r="O103" s="121"/>
      <c r="P103" s="140"/>
      <c r="Q103" s="141"/>
      <c r="R103" s="142"/>
      <c r="S103" s="139"/>
      <c r="T103" s="139"/>
      <c r="U103" s="139"/>
      <c r="V103" s="139"/>
      <c r="W103" s="139"/>
      <c r="X103" s="140"/>
      <c r="Y103" s="141"/>
      <c r="Z103" s="142"/>
      <c r="AA103" s="139"/>
      <c r="AB103" s="139"/>
      <c r="AC103" s="139"/>
      <c r="AD103" s="139"/>
      <c r="AE103" s="139"/>
      <c r="AF103" s="140"/>
      <c r="AG103" s="141"/>
      <c r="AH103" s="142"/>
      <c r="AI103" s="121"/>
      <c r="AJ103" s="139"/>
      <c r="AK103" s="121"/>
      <c r="AL103" s="139"/>
      <c r="AM103" s="121"/>
      <c r="AN103" s="140"/>
      <c r="AO103" s="141"/>
      <c r="AP103" s="142"/>
      <c r="AQ103" s="139"/>
      <c r="AR103" s="140"/>
      <c r="AS103" s="141"/>
      <c r="AT103" s="142"/>
      <c r="AU103" s="121"/>
      <c r="AV103" s="139"/>
      <c r="AW103" s="121"/>
      <c r="AX103" s="139"/>
      <c r="AY103" s="121"/>
      <c r="AZ103" s="139"/>
      <c r="BA103" s="121"/>
      <c r="BB103" s="36"/>
      <c r="BD103" s="29"/>
      <c r="BE103" s="143"/>
      <c r="BF103" s="143"/>
      <c r="BG103" s="143"/>
      <c r="BH103" s="143"/>
      <c r="BI103" s="143"/>
      <c r="BJ103" s="144"/>
      <c r="BK103" s="145"/>
      <c r="BL103" s="146"/>
      <c r="BM103" s="124"/>
      <c r="BN103" s="143"/>
      <c r="BO103" s="124"/>
      <c r="BP103" s="143"/>
      <c r="BQ103" s="124"/>
      <c r="BR103" s="36"/>
      <c r="BS103" s="32"/>
      <c r="BT103" s="29"/>
      <c r="CD103" s="75"/>
      <c r="CE103" s="32"/>
      <c r="CF103" s="74"/>
      <c r="CM103" s="290"/>
      <c r="CO103" s="29"/>
      <c r="CP103" s="36"/>
      <c r="CQ103" s="32"/>
      <c r="CR103" s="74"/>
      <c r="CS103" s="149"/>
      <c r="CT103" s="149"/>
      <c r="CU103" s="149"/>
      <c r="CV103" s="149"/>
      <c r="CW103" s="149"/>
      <c r="CX103" s="134"/>
      <c r="CY103" s="141"/>
      <c r="CZ103" s="252"/>
      <c r="DA103" s="151"/>
      <c r="DB103" s="149"/>
      <c r="DC103" s="149"/>
      <c r="DD103" s="149"/>
      <c r="DE103" s="149"/>
      <c r="DF103" s="149"/>
      <c r="DG103" s="134"/>
      <c r="DH103" s="40"/>
      <c r="DI103" s="74"/>
      <c r="DJ103" s="152"/>
      <c r="DK103" s="152"/>
      <c r="DL103" s="152"/>
      <c r="DM103" s="152"/>
      <c r="DN103" s="152"/>
      <c r="DO103" s="145"/>
      <c r="DP103" s="145"/>
      <c r="DQ103" s="145"/>
      <c r="DR103" s="293"/>
    </row>
    <row r="104" spans="1:122" s="92" customFormat="1" x14ac:dyDescent="0.35">
      <c r="A104" s="118"/>
      <c r="B104" s="46"/>
      <c r="C104" s="243" t="str">
        <f>IF(E104="","",C102+1)</f>
        <v/>
      </c>
      <c r="D104" s="46"/>
      <c r="E104" s="4"/>
      <c r="F104" s="119"/>
      <c r="H104" s="120"/>
      <c r="I104" s="15"/>
      <c r="J104" s="121"/>
      <c r="K104" s="15"/>
      <c r="L104" s="121"/>
      <c r="M104" s="15"/>
      <c r="N104" s="121"/>
      <c r="O104" s="209">
        <f t="shared" si="3"/>
        <v>0</v>
      </c>
      <c r="P104" s="122"/>
      <c r="Q104" s="40"/>
      <c r="R104" s="123"/>
      <c r="S104" s="15"/>
      <c r="T104" s="121"/>
      <c r="U104" s="15"/>
      <c r="V104" s="121"/>
      <c r="W104" s="15"/>
      <c r="X104" s="122"/>
      <c r="Y104" s="40"/>
      <c r="Z104" s="123"/>
      <c r="AA104" s="15"/>
      <c r="AB104" s="121"/>
      <c r="AC104" s="15"/>
      <c r="AD104" s="121"/>
      <c r="AE104" s="15"/>
      <c r="AF104" s="122"/>
      <c r="AG104" s="40"/>
      <c r="AH104" s="123"/>
      <c r="AI104" s="209">
        <f t="shared" si="4"/>
        <v>0</v>
      </c>
      <c r="AJ104" s="121"/>
      <c r="AK104" s="209">
        <f t="shared" si="5"/>
        <v>0</v>
      </c>
      <c r="AL104" s="121"/>
      <c r="AM104" s="209">
        <f>M104-W104+AE104</f>
        <v>0</v>
      </c>
      <c r="AN104" s="122"/>
      <c r="AO104" s="40"/>
      <c r="AP104" s="123"/>
      <c r="AQ104" s="15"/>
      <c r="AR104" s="122"/>
      <c r="AS104" s="40"/>
      <c r="AT104" s="123"/>
      <c r="AU104" s="209">
        <f t="shared" si="29"/>
        <v>0</v>
      </c>
      <c r="AV104" s="121"/>
      <c r="AW104" s="209">
        <f t="shared" si="30"/>
        <v>0</v>
      </c>
      <c r="AX104" s="121"/>
      <c r="AY104" s="209">
        <f t="shared" si="8"/>
        <v>0</v>
      </c>
      <c r="AZ104" s="121"/>
      <c r="BA104" s="209">
        <f>(SUM(AI104,AK104,AM104)-AQ104)</f>
        <v>0</v>
      </c>
      <c r="BB104" s="119"/>
      <c r="BD104" s="120"/>
      <c r="BE104" s="13">
        <v>0</v>
      </c>
      <c r="BF104" s="124"/>
      <c r="BG104" s="13">
        <v>0</v>
      </c>
      <c r="BH104" s="124"/>
      <c r="BI104" s="13">
        <v>0</v>
      </c>
      <c r="BJ104" s="125"/>
      <c r="BK104" s="126"/>
      <c r="BL104" s="127"/>
      <c r="BM104" s="210">
        <f>$BE104*$I104</f>
        <v>0</v>
      </c>
      <c r="BN104" s="124"/>
      <c r="BO104" s="210">
        <f>$BG104*$K104</f>
        <v>0</v>
      </c>
      <c r="BP104" s="124"/>
      <c r="BQ104" s="210">
        <f>$BI104*$M104</f>
        <v>0</v>
      </c>
      <c r="BR104" s="119"/>
      <c r="BS104" s="46"/>
      <c r="BT104" s="120"/>
      <c r="CD104" s="159"/>
      <c r="CE104" s="46"/>
      <c r="CF104" s="130"/>
      <c r="CG104" s="18"/>
      <c r="CH104" s="18"/>
      <c r="CI104" s="18"/>
      <c r="CJ104" s="18"/>
      <c r="CK104" s="18"/>
      <c r="CL104" s="18"/>
      <c r="CM104" s="290"/>
      <c r="CO104" s="120"/>
      <c r="CP104" s="119"/>
      <c r="CQ104" s="46"/>
      <c r="CR104" s="130"/>
      <c r="CS104" s="209">
        <f t="shared" si="38"/>
        <v>0</v>
      </c>
      <c r="CT104" s="213">
        <f t="shared" si="38"/>
        <v>0</v>
      </c>
      <c r="CU104" s="209">
        <f t="shared" si="39"/>
        <v>0</v>
      </c>
      <c r="CV104" s="213">
        <f t="shared" si="39"/>
        <v>0</v>
      </c>
      <c r="CW104" s="214">
        <f t="shared" si="40"/>
        <v>0</v>
      </c>
      <c r="CX104" s="215">
        <f t="shared" si="40"/>
        <v>0</v>
      </c>
      <c r="CY104" s="141"/>
      <c r="CZ104" s="252"/>
      <c r="DA104" s="133"/>
      <c r="DB104" s="209">
        <f t="shared" si="31"/>
        <v>0</v>
      </c>
      <c r="DC104" s="131"/>
      <c r="DD104" s="209">
        <f t="shared" si="32"/>
        <v>0</v>
      </c>
      <c r="DE104" s="131"/>
      <c r="DF104" s="209">
        <f t="shared" si="33"/>
        <v>0</v>
      </c>
      <c r="DG104" s="134"/>
      <c r="DH104" s="40"/>
      <c r="DI104" s="130"/>
      <c r="DJ104" s="217">
        <f t="shared" si="34"/>
        <v>0</v>
      </c>
      <c r="DK104" s="135"/>
      <c r="DL104" s="217">
        <f t="shared" si="37"/>
        <v>0</v>
      </c>
      <c r="DM104" s="135"/>
      <c r="DN104" s="217">
        <f t="shared" si="35"/>
        <v>0</v>
      </c>
      <c r="DO104" s="126"/>
      <c r="DP104" s="126"/>
      <c r="DQ104" s="126"/>
      <c r="DR104" s="301">
        <f t="shared" si="36"/>
        <v>0</v>
      </c>
    </row>
    <row r="105" spans="1:122" ht="5.15" customHeight="1" x14ac:dyDescent="0.35">
      <c r="A105" s="115"/>
      <c r="B105" s="32"/>
      <c r="C105" s="46"/>
      <c r="D105" s="32"/>
      <c r="E105" s="32"/>
      <c r="F105" s="36"/>
      <c r="H105" s="29"/>
      <c r="I105" s="139"/>
      <c r="J105" s="139"/>
      <c r="K105" s="139"/>
      <c r="L105" s="139"/>
      <c r="M105" s="139"/>
      <c r="N105" s="139"/>
      <c r="O105" s="121"/>
      <c r="P105" s="140"/>
      <c r="Q105" s="141"/>
      <c r="R105" s="142"/>
      <c r="S105" s="139"/>
      <c r="T105" s="139"/>
      <c r="U105" s="139"/>
      <c r="V105" s="139"/>
      <c r="W105" s="139"/>
      <c r="X105" s="140"/>
      <c r="Y105" s="141"/>
      <c r="Z105" s="142"/>
      <c r="AA105" s="139"/>
      <c r="AB105" s="139"/>
      <c r="AC105" s="139"/>
      <c r="AD105" s="139"/>
      <c r="AE105" s="139"/>
      <c r="AF105" s="140"/>
      <c r="AG105" s="141"/>
      <c r="AH105" s="142"/>
      <c r="AI105" s="121"/>
      <c r="AJ105" s="139"/>
      <c r="AK105" s="121"/>
      <c r="AL105" s="139"/>
      <c r="AM105" s="121"/>
      <c r="AN105" s="140"/>
      <c r="AO105" s="141"/>
      <c r="AP105" s="142"/>
      <c r="AQ105" s="139"/>
      <c r="AR105" s="140"/>
      <c r="AS105" s="141"/>
      <c r="AT105" s="142"/>
      <c r="AU105" s="121"/>
      <c r="AV105" s="139"/>
      <c r="AW105" s="121"/>
      <c r="AX105" s="139"/>
      <c r="AY105" s="121"/>
      <c r="AZ105" s="139"/>
      <c r="BA105" s="121"/>
      <c r="BB105" s="36"/>
      <c r="BD105" s="29"/>
      <c r="BE105" s="143"/>
      <c r="BF105" s="143"/>
      <c r="BG105" s="143"/>
      <c r="BH105" s="143"/>
      <c r="BI105" s="143"/>
      <c r="BJ105" s="144"/>
      <c r="BK105" s="145"/>
      <c r="BL105" s="146"/>
      <c r="BM105" s="124"/>
      <c r="BN105" s="143"/>
      <c r="BO105" s="124"/>
      <c r="BP105" s="143"/>
      <c r="BQ105" s="124"/>
      <c r="BR105" s="36"/>
      <c r="BS105" s="32"/>
      <c r="BT105" s="29"/>
      <c r="CD105" s="75"/>
      <c r="CE105" s="32"/>
      <c r="CF105" s="74"/>
      <c r="CM105" s="290"/>
      <c r="CO105" s="29"/>
      <c r="CP105" s="36"/>
      <c r="CQ105" s="32"/>
      <c r="CR105" s="74"/>
      <c r="CS105" s="149"/>
      <c r="CT105" s="149"/>
      <c r="CU105" s="149"/>
      <c r="CV105" s="149"/>
      <c r="CW105" s="149"/>
      <c r="CX105" s="134"/>
      <c r="CY105" s="141"/>
      <c r="CZ105" s="252"/>
      <c r="DA105" s="151"/>
      <c r="DB105" s="149"/>
      <c r="DC105" s="149"/>
      <c r="DD105" s="149"/>
      <c r="DE105" s="149"/>
      <c r="DF105" s="149"/>
      <c r="DG105" s="134"/>
      <c r="DH105" s="40"/>
      <c r="DI105" s="74"/>
      <c r="DJ105" s="152"/>
      <c r="DK105" s="152"/>
      <c r="DL105" s="152"/>
      <c r="DM105" s="152"/>
      <c r="DN105" s="152"/>
      <c r="DO105" s="145"/>
      <c r="DP105" s="145"/>
      <c r="DQ105" s="145"/>
      <c r="DR105" s="293"/>
    </row>
    <row r="106" spans="1:122" s="92" customFormat="1" x14ac:dyDescent="0.35">
      <c r="A106" s="118"/>
      <c r="B106" s="46"/>
      <c r="C106" s="243" t="str">
        <f>IF(E106="","",C104+1)</f>
        <v/>
      </c>
      <c r="D106" s="46"/>
      <c r="E106" s="4"/>
      <c r="F106" s="119"/>
      <c r="H106" s="120"/>
      <c r="I106" s="15"/>
      <c r="J106" s="121"/>
      <c r="K106" s="15"/>
      <c r="L106" s="121"/>
      <c r="M106" s="15"/>
      <c r="N106" s="121"/>
      <c r="O106" s="209">
        <f t="shared" si="3"/>
        <v>0</v>
      </c>
      <c r="P106" s="122"/>
      <c r="Q106" s="40"/>
      <c r="R106" s="123"/>
      <c r="S106" s="15"/>
      <c r="T106" s="121"/>
      <c r="U106" s="15"/>
      <c r="V106" s="121"/>
      <c r="W106" s="15"/>
      <c r="X106" s="122"/>
      <c r="Y106" s="40"/>
      <c r="Z106" s="123"/>
      <c r="AA106" s="15"/>
      <c r="AB106" s="121"/>
      <c r="AC106" s="15"/>
      <c r="AD106" s="121"/>
      <c r="AE106" s="15"/>
      <c r="AF106" s="122"/>
      <c r="AG106" s="40"/>
      <c r="AH106" s="123"/>
      <c r="AI106" s="209">
        <f t="shared" si="4"/>
        <v>0</v>
      </c>
      <c r="AJ106" s="121"/>
      <c r="AK106" s="209">
        <f t="shared" si="5"/>
        <v>0</v>
      </c>
      <c r="AL106" s="121"/>
      <c r="AM106" s="209">
        <f>M106-W106+AE106</f>
        <v>0</v>
      </c>
      <c r="AN106" s="122"/>
      <c r="AO106" s="40"/>
      <c r="AP106" s="123"/>
      <c r="AQ106" s="15"/>
      <c r="AR106" s="122"/>
      <c r="AS106" s="40"/>
      <c r="AT106" s="123"/>
      <c r="AU106" s="209">
        <f t="shared" si="29"/>
        <v>0</v>
      </c>
      <c r="AV106" s="121"/>
      <c r="AW106" s="209">
        <f t="shared" si="30"/>
        <v>0</v>
      </c>
      <c r="AX106" s="121"/>
      <c r="AY106" s="209">
        <f t="shared" si="8"/>
        <v>0</v>
      </c>
      <c r="AZ106" s="121"/>
      <c r="BA106" s="209">
        <f>(SUM(AI106,AK106,AM106)-AQ106)</f>
        <v>0</v>
      </c>
      <c r="BB106" s="119"/>
      <c r="BD106" s="120"/>
      <c r="BE106" s="13">
        <v>0</v>
      </c>
      <c r="BF106" s="124"/>
      <c r="BG106" s="13">
        <v>0</v>
      </c>
      <c r="BH106" s="124"/>
      <c r="BI106" s="13">
        <v>0</v>
      </c>
      <c r="BJ106" s="125"/>
      <c r="BK106" s="126"/>
      <c r="BL106" s="127"/>
      <c r="BM106" s="210">
        <f>$BE106*$I106</f>
        <v>0</v>
      </c>
      <c r="BN106" s="124"/>
      <c r="BO106" s="210">
        <f>$BG106*$K106</f>
        <v>0</v>
      </c>
      <c r="BP106" s="124"/>
      <c r="BQ106" s="210">
        <f>$BI106*$M106</f>
        <v>0</v>
      </c>
      <c r="BR106" s="119"/>
      <c r="BS106" s="46"/>
      <c r="BT106" s="120"/>
      <c r="CD106" s="159"/>
      <c r="CE106" s="46"/>
      <c r="CF106" s="130"/>
      <c r="CG106" s="18"/>
      <c r="CH106" s="18"/>
      <c r="CI106" s="18"/>
      <c r="CJ106" s="18"/>
      <c r="CK106" s="18"/>
      <c r="CL106" s="18"/>
      <c r="CM106" s="290"/>
      <c r="CO106" s="120"/>
      <c r="CP106" s="119"/>
      <c r="CQ106" s="46"/>
      <c r="CR106" s="130"/>
      <c r="CS106" s="209">
        <f t="shared" si="38"/>
        <v>0</v>
      </c>
      <c r="CT106" s="213">
        <f t="shared" si="38"/>
        <v>0</v>
      </c>
      <c r="CU106" s="209">
        <f t="shared" si="39"/>
        <v>0</v>
      </c>
      <c r="CV106" s="213">
        <f t="shared" si="39"/>
        <v>0</v>
      </c>
      <c r="CW106" s="214">
        <f t="shared" si="40"/>
        <v>0</v>
      </c>
      <c r="CX106" s="215">
        <f t="shared" si="40"/>
        <v>0</v>
      </c>
      <c r="CY106" s="141"/>
      <c r="CZ106" s="252"/>
      <c r="DA106" s="133"/>
      <c r="DB106" s="209">
        <f t="shared" si="31"/>
        <v>0</v>
      </c>
      <c r="DC106" s="131"/>
      <c r="DD106" s="209">
        <f t="shared" si="32"/>
        <v>0</v>
      </c>
      <c r="DE106" s="131"/>
      <c r="DF106" s="209">
        <f t="shared" si="33"/>
        <v>0</v>
      </c>
      <c r="DG106" s="134"/>
      <c r="DH106" s="40"/>
      <c r="DI106" s="130"/>
      <c r="DJ106" s="217">
        <f t="shared" si="34"/>
        <v>0</v>
      </c>
      <c r="DK106" s="135"/>
      <c r="DL106" s="217">
        <f t="shared" si="37"/>
        <v>0</v>
      </c>
      <c r="DM106" s="135"/>
      <c r="DN106" s="217">
        <f t="shared" si="35"/>
        <v>0</v>
      </c>
      <c r="DO106" s="126"/>
      <c r="DP106" s="126"/>
      <c r="DQ106" s="126"/>
      <c r="DR106" s="301">
        <f t="shared" si="36"/>
        <v>0</v>
      </c>
    </row>
    <row r="107" spans="1:122" ht="5.15" customHeight="1" x14ac:dyDescent="0.35">
      <c r="A107" s="115"/>
      <c r="B107" s="32"/>
      <c r="C107" s="46"/>
      <c r="D107" s="32"/>
      <c r="E107" s="32"/>
      <c r="F107" s="36"/>
      <c r="H107" s="29"/>
      <c r="I107" s="139"/>
      <c r="J107" s="139"/>
      <c r="K107" s="139"/>
      <c r="L107" s="139"/>
      <c r="M107" s="139"/>
      <c r="N107" s="139"/>
      <c r="O107" s="121"/>
      <c r="P107" s="140"/>
      <c r="Q107" s="141"/>
      <c r="R107" s="142"/>
      <c r="S107" s="139"/>
      <c r="T107" s="139"/>
      <c r="U107" s="139"/>
      <c r="V107" s="139"/>
      <c r="W107" s="139"/>
      <c r="X107" s="140"/>
      <c r="Y107" s="141"/>
      <c r="Z107" s="142"/>
      <c r="AA107" s="139"/>
      <c r="AB107" s="139"/>
      <c r="AC107" s="139"/>
      <c r="AD107" s="139"/>
      <c r="AE107" s="139"/>
      <c r="AF107" s="140"/>
      <c r="AG107" s="141"/>
      <c r="AH107" s="142"/>
      <c r="AI107" s="121"/>
      <c r="AJ107" s="139"/>
      <c r="AK107" s="121"/>
      <c r="AL107" s="139"/>
      <c r="AM107" s="121"/>
      <c r="AN107" s="140"/>
      <c r="AO107" s="141"/>
      <c r="AP107" s="142"/>
      <c r="AQ107" s="139"/>
      <c r="AR107" s="140"/>
      <c r="AS107" s="141"/>
      <c r="AT107" s="142"/>
      <c r="AU107" s="121"/>
      <c r="AV107" s="139"/>
      <c r="AW107" s="121"/>
      <c r="AX107" s="139"/>
      <c r="AY107" s="121"/>
      <c r="AZ107" s="139"/>
      <c r="BA107" s="121"/>
      <c r="BB107" s="36"/>
      <c r="BD107" s="29"/>
      <c r="BE107" s="143"/>
      <c r="BF107" s="143"/>
      <c r="BG107" s="143"/>
      <c r="BH107" s="143"/>
      <c r="BI107" s="143"/>
      <c r="BJ107" s="144"/>
      <c r="BK107" s="145"/>
      <c r="BL107" s="146"/>
      <c r="BM107" s="124"/>
      <c r="BN107" s="143"/>
      <c r="BO107" s="124"/>
      <c r="BP107" s="143"/>
      <c r="BQ107" s="124"/>
      <c r="BR107" s="36"/>
      <c r="BS107" s="32"/>
      <c r="BT107" s="29"/>
      <c r="CD107" s="75"/>
      <c r="CE107" s="32"/>
      <c r="CF107" s="74"/>
      <c r="CM107" s="290"/>
      <c r="CO107" s="29"/>
      <c r="CP107" s="36"/>
      <c r="CQ107" s="32"/>
      <c r="CR107" s="74"/>
      <c r="CS107" s="149"/>
      <c r="CT107" s="149"/>
      <c r="CU107" s="149"/>
      <c r="CV107" s="149"/>
      <c r="CW107" s="149"/>
      <c r="CX107" s="134"/>
      <c r="CY107" s="141"/>
      <c r="CZ107" s="252"/>
      <c r="DA107" s="151"/>
      <c r="DB107" s="149"/>
      <c r="DC107" s="149"/>
      <c r="DD107" s="149"/>
      <c r="DE107" s="149"/>
      <c r="DF107" s="149"/>
      <c r="DG107" s="134"/>
      <c r="DH107" s="40"/>
      <c r="DI107" s="74"/>
      <c r="DJ107" s="152"/>
      <c r="DK107" s="152"/>
      <c r="DL107" s="152"/>
      <c r="DM107" s="152"/>
      <c r="DN107" s="152"/>
      <c r="DO107" s="145"/>
      <c r="DP107" s="145"/>
      <c r="DQ107" s="145"/>
      <c r="DR107" s="293"/>
    </row>
    <row r="108" spans="1:122" s="92" customFormat="1" x14ac:dyDescent="0.35">
      <c r="A108" s="118"/>
      <c r="B108" s="46"/>
      <c r="C108" s="243" t="str">
        <f>IF(E108="","",C106+1)</f>
        <v/>
      </c>
      <c r="D108" s="46"/>
      <c r="E108" s="4"/>
      <c r="F108" s="119"/>
      <c r="H108" s="120"/>
      <c r="I108" s="15"/>
      <c r="J108" s="121"/>
      <c r="K108" s="15"/>
      <c r="L108" s="121"/>
      <c r="M108" s="15"/>
      <c r="N108" s="121"/>
      <c r="O108" s="209">
        <f t="shared" si="3"/>
        <v>0</v>
      </c>
      <c r="P108" s="122"/>
      <c r="Q108" s="40"/>
      <c r="R108" s="123"/>
      <c r="S108" s="15"/>
      <c r="T108" s="121"/>
      <c r="U108" s="15"/>
      <c r="V108" s="121"/>
      <c r="W108" s="15"/>
      <c r="X108" s="122"/>
      <c r="Y108" s="40"/>
      <c r="Z108" s="123"/>
      <c r="AA108" s="15"/>
      <c r="AB108" s="121"/>
      <c r="AC108" s="15"/>
      <c r="AD108" s="121"/>
      <c r="AE108" s="15"/>
      <c r="AF108" s="122"/>
      <c r="AG108" s="40"/>
      <c r="AH108" s="123"/>
      <c r="AI108" s="209">
        <f t="shared" si="4"/>
        <v>0</v>
      </c>
      <c r="AJ108" s="121"/>
      <c r="AK108" s="209">
        <f t="shared" si="5"/>
        <v>0</v>
      </c>
      <c r="AL108" s="121"/>
      <c r="AM108" s="209">
        <f>M108-W108+AE108</f>
        <v>0</v>
      </c>
      <c r="AN108" s="122"/>
      <c r="AO108" s="40"/>
      <c r="AP108" s="123"/>
      <c r="AQ108" s="15"/>
      <c r="AR108" s="122"/>
      <c r="AS108" s="40"/>
      <c r="AT108" s="123"/>
      <c r="AU108" s="209">
        <f t="shared" si="29"/>
        <v>0</v>
      </c>
      <c r="AV108" s="121"/>
      <c r="AW108" s="209">
        <f t="shared" si="30"/>
        <v>0</v>
      </c>
      <c r="AX108" s="121"/>
      <c r="AY108" s="209">
        <f t="shared" si="8"/>
        <v>0</v>
      </c>
      <c r="AZ108" s="121"/>
      <c r="BA108" s="209">
        <f>(SUM(AI108,AK108,AM108)-AQ108)</f>
        <v>0</v>
      </c>
      <c r="BB108" s="119"/>
      <c r="BD108" s="120"/>
      <c r="BE108" s="13">
        <v>0</v>
      </c>
      <c r="BF108" s="124"/>
      <c r="BG108" s="13">
        <v>0</v>
      </c>
      <c r="BH108" s="124"/>
      <c r="BI108" s="13">
        <v>0</v>
      </c>
      <c r="BJ108" s="125"/>
      <c r="BK108" s="126"/>
      <c r="BL108" s="127"/>
      <c r="BM108" s="210">
        <f>$BE108*$I108</f>
        <v>0</v>
      </c>
      <c r="BN108" s="124"/>
      <c r="BO108" s="210">
        <f>$BG108*$K108</f>
        <v>0</v>
      </c>
      <c r="BP108" s="124"/>
      <c r="BQ108" s="210">
        <f>$BI108*$M108</f>
        <v>0</v>
      </c>
      <c r="BR108" s="119"/>
      <c r="BS108" s="46"/>
      <c r="BT108" s="120"/>
      <c r="CD108" s="159"/>
      <c r="CE108" s="46"/>
      <c r="CF108" s="130"/>
      <c r="CG108" s="18"/>
      <c r="CH108" s="18"/>
      <c r="CI108" s="18"/>
      <c r="CJ108" s="18"/>
      <c r="CK108" s="18"/>
      <c r="CL108" s="18"/>
      <c r="CM108" s="290"/>
      <c r="CO108" s="120"/>
      <c r="CP108" s="119"/>
      <c r="CQ108" s="46"/>
      <c r="CR108" s="130"/>
      <c r="CS108" s="209">
        <f t="shared" si="38"/>
        <v>0</v>
      </c>
      <c r="CT108" s="213">
        <f t="shared" si="38"/>
        <v>0</v>
      </c>
      <c r="CU108" s="209">
        <f t="shared" si="39"/>
        <v>0</v>
      </c>
      <c r="CV108" s="213">
        <f t="shared" si="39"/>
        <v>0</v>
      </c>
      <c r="CW108" s="214">
        <f t="shared" si="40"/>
        <v>0</v>
      </c>
      <c r="CX108" s="215">
        <f t="shared" si="40"/>
        <v>0</v>
      </c>
      <c r="CY108" s="141"/>
      <c r="CZ108" s="252"/>
      <c r="DA108" s="133"/>
      <c r="DB108" s="209">
        <f t="shared" si="31"/>
        <v>0</v>
      </c>
      <c r="DC108" s="131"/>
      <c r="DD108" s="209">
        <f t="shared" si="32"/>
        <v>0</v>
      </c>
      <c r="DE108" s="131"/>
      <c r="DF108" s="209">
        <f t="shared" si="33"/>
        <v>0</v>
      </c>
      <c r="DG108" s="134"/>
      <c r="DH108" s="40"/>
      <c r="DI108" s="130"/>
      <c r="DJ108" s="217">
        <f t="shared" si="34"/>
        <v>0</v>
      </c>
      <c r="DK108" s="135"/>
      <c r="DL108" s="217">
        <f t="shared" si="37"/>
        <v>0</v>
      </c>
      <c r="DM108" s="135"/>
      <c r="DN108" s="217">
        <f t="shared" si="35"/>
        <v>0</v>
      </c>
      <c r="DO108" s="126"/>
      <c r="DP108" s="126"/>
      <c r="DQ108" s="126"/>
      <c r="DR108" s="301">
        <f t="shared" si="36"/>
        <v>0</v>
      </c>
    </row>
    <row r="109" spans="1:122" ht="5.15" customHeight="1" x14ac:dyDescent="0.35">
      <c r="A109" s="115"/>
      <c r="B109" s="32"/>
      <c r="C109" s="46"/>
      <c r="D109" s="32"/>
      <c r="E109" s="32"/>
      <c r="F109" s="36"/>
      <c r="H109" s="29"/>
      <c r="I109" s="139"/>
      <c r="J109" s="139"/>
      <c r="K109" s="139"/>
      <c r="L109" s="139"/>
      <c r="M109" s="139"/>
      <c r="N109" s="139"/>
      <c r="O109" s="121"/>
      <c r="P109" s="140"/>
      <c r="Q109" s="141"/>
      <c r="R109" s="142"/>
      <c r="S109" s="139"/>
      <c r="T109" s="139"/>
      <c r="U109" s="139"/>
      <c r="V109" s="139"/>
      <c r="W109" s="139"/>
      <c r="X109" s="140"/>
      <c r="Y109" s="141"/>
      <c r="Z109" s="142"/>
      <c r="AA109" s="139"/>
      <c r="AB109" s="139"/>
      <c r="AC109" s="139"/>
      <c r="AD109" s="139"/>
      <c r="AE109" s="139"/>
      <c r="AF109" s="140"/>
      <c r="AG109" s="141"/>
      <c r="AH109" s="142"/>
      <c r="AI109" s="121"/>
      <c r="AJ109" s="139"/>
      <c r="AK109" s="121"/>
      <c r="AL109" s="139"/>
      <c r="AM109" s="121"/>
      <c r="AN109" s="140"/>
      <c r="AO109" s="141"/>
      <c r="AP109" s="142"/>
      <c r="AQ109" s="139"/>
      <c r="AR109" s="140"/>
      <c r="AS109" s="141"/>
      <c r="AT109" s="142"/>
      <c r="AU109" s="121"/>
      <c r="AV109" s="139"/>
      <c r="AW109" s="121"/>
      <c r="AX109" s="139"/>
      <c r="AY109" s="121"/>
      <c r="AZ109" s="139"/>
      <c r="BA109" s="121"/>
      <c r="BB109" s="36"/>
      <c r="BD109" s="29"/>
      <c r="BE109" s="143"/>
      <c r="BF109" s="143"/>
      <c r="BG109" s="143"/>
      <c r="BH109" s="143"/>
      <c r="BI109" s="143"/>
      <c r="BJ109" s="144"/>
      <c r="BK109" s="145"/>
      <c r="BL109" s="146"/>
      <c r="BM109" s="124"/>
      <c r="BN109" s="143"/>
      <c r="BO109" s="124"/>
      <c r="BP109" s="143"/>
      <c r="BQ109" s="124"/>
      <c r="BR109" s="36"/>
      <c r="BS109" s="32"/>
      <c r="BT109" s="29"/>
      <c r="CD109" s="75"/>
      <c r="CE109" s="32"/>
      <c r="CF109" s="74"/>
      <c r="CM109" s="290"/>
      <c r="CO109" s="29"/>
      <c r="CP109" s="36"/>
      <c r="CQ109" s="32"/>
      <c r="CR109" s="74"/>
      <c r="CS109" s="149"/>
      <c r="CT109" s="149"/>
      <c r="CU109" s="149"/>
      <c r="CV109" s="149"/>
      <c r="CW109" s="149"/>
      <c r="CX109" s="134"/>
      <c r="CY109" s="141"/>
      <c r="CZ109" s="252"/>
      <c r="DA109" s="151"/>
      <c r="DB109" s="149"/>
      <c r="DC109" s="149"/>
      <c r="DD109" s="149"/>
      <c r="DE109" s="149"/>
      <c r="DF109" s="149"/>
      <c r="DG109" s="134"/>
      <c r="DH109" s="40"/>
      <c r="DI109" s="74"/>
      <c r="DJ109" s="152"/>
      <c r="DK109" s="152"/>
      <c r="DL109" s="152"/>
      <c r="DM109" s="152"/>
      <c r="DN109" s="152"/>
      <c r="DO109" s="145"/>
      <c r="DP109" s="145"/>
      <c r="DQ109" s="145"/>
      <c r="DR109" s="293"/>
    </row>
    <row r="110" spans="1:122" s="92" customFormat="1" x14ac:dyDescent="0.35">
      <c r="A110" s="118"/>
      <c r="B110" s="46"/>
      <c r="C110" s="243" t="str">
        <f>IF(E110="","",C108+1)</f>
        <v/>
      </c>
      <c r="D110" s="46"/>
      <c r="E110" s="4"/>
      <c r="F110" s="119"/>
      <c r="H110" s="120"/>
      <c r="I110" s="15"/>
      <c r="J110" s="121"/>
      <c r="K110" s="15"/>
      <c r="L110" s="121"/>
      <c r="M110" s="15"/>
      <c r="N110" s="121"/>
      <c r="O110" s="209">
        <f t="shared" si="3"/>
        <v>0</v>
      </c>
      <c r="P110" s="122"/>
      <c r="Q110" s="40"/>
      <c r="R110" s="123"/>
      <c r="S110" s="15"/>
      <c r="T110" s="121"/>
      <c r="U110" s="15"/>
      <c r="V110" s="121"/>
      <c r="W110" s="15"/>
      <c r="X110" s="122"/>
      <c r="Y110" s="40"/>
      <c r="Z110" s="123"/>
      <c r="AA110" s="15"/>
      <c r="AB110" s="121"/>
      <c r="AC110" s="15"/>
      <c r="AD110" s="121"/>
      <c r="AE110" s="15"/>
      <c r="AF110" s="122"/>
      <c r="AG110" s="40"/>
      <c r="AH110" s="123"/>
      <c r="AI110" s="209">
        <f t="shared" si="4"/>
        <v>0</v>
      </c>
      <c r="AJ110" s="121"/>
      <c r="AK110" s="209">
        <f t="shared" si="5"/>
        <v>0</v>
      </c>
      <c r="AL110" s="121"/>
      <c r="AM110" s="209">
        <f>M110-W110+AE110</f>
        <v>0</v>
      </c>
      <c r="AN110" s="122"/>
      <c r="AO110" s="40"/>
      <c r="AP110" s="123"/>
      <c r="AQ110" s="15"/>
      <c r="AR110" s="122"/>
      <c r="AS110" s="40"/>
      <c r="AT110" s="123"/>
      <c r="AU110" s="209">
        <f t="shared" si="29"/>
        <v>0</v>
      </c>
      <c r="AV110" s="121"/>
      <c r="AW110" s="209">
        <f t="shared" si="30"/>
        <v>0</v>
      </c>
      <c r="AX110" s="121"/>
      <c r="AY110" s="209">
        <f t="shared" si="8"/>
        <v>0</v>
      </c>
      <c r="AZ110" s="121"/>
      <c r="BA110" s="209">
        <f>(SUM(AI110,AK110,AM110)-AQ110)</f>
        <v>0</v>
      </c>
      <c r="BB110" s="119"/>
      <c r="BD110" s="120"/>
      <c r="BE110" s="13">
        <v>0</v>
      </c>
      <c r="BF110" s="124"/>
      <c r="BG110" s="13">
        <v>0</v>
      </c>
      <c r="BH110" s="124"/>
      <c r="BI110" s="13">
        <v>0</v>
      </c>
      <c r="BJ110" s="125"/>
      <c r="BK110" s="126"/>
      <c r="BL110" s="127"/>
      <c r="BM110" s="210">
        <f>$BE110*$I110</f>
        <v>0</v>
      </c>
      <c r="BN110" s="124"/>
      <c r="BO110" s="210">
        <f>$BG110*$K110</f>
        <v>0</v>
      </c>
      <c r="BP110" s="124"/>
      <c r="BQ110" s="210">
        <f>$BI110*$M110</f>
        <v>0</v>
      </c>
      <c r="BR110" s="119"/>
      <c r="BS110" s="46"/>
      <c r="BT110" s="120"/>
      <c r="CD110" s="159"/>
      <c r="CE110" s="46"/>
      <c r="CF110" s="130"/>
      <c r="CG110" s="18"/>
      <c r="CH110" s="18"/>
      <c r="CI110" s="18"/>
      <c r="CJ110" s="18"/>
      <c r="CK110" s="18"/>
      <c r="CL110" s="18"/>
      <c r="CM110" s="290"/>
      <c r="CO110" s="120"/>
      <c r="CP110" s="119"/>
      <c r="CQ110" s="46"/>
      <c r="CR110" s="130"/>
      <c r="CS110" s="209">
        <f t="shared" si="38"/>
        <v>0</v>
      </c>
      <c r="CT110" s="213">
        <f t="shared" si="38"/>
        <v>0</v>
      </c>
      <c r="CU110" s="209">
        <f t="shared" si="39"/>
        <v>0</v>
      </c>
      <c r="CV110" s="213">
        <f t="shared" si="39"/>
        <v>0</v>
      </c>
      <c r="CW110" s="214">
        <f t="shared" si="40"/>
        <v>0</v>
      </c>
      <c r="CX110" s="215">
        <f t="shared" si="40"/>
        <v>0</v>
      </c>
      <c r="CY110" s="141"/>
      <c r="CZ110" s="252"/>
      <c r="DA110" s="133"/>
      <c r="DB110" s="209">
        <f t="shared" si="31"/>
        <v>0</v>
      </c>
      <c r="DC110" s="131"/>
      <c r="DD110" s="209">
        <f t="shared" si="32"/>
        <v>0</v>
      </c>
      <c r="DE110" s="131"/>
      <c r="DF110" s="209">
        <f t="shared" si="33"/>
        <v>0</v>
      </c>
      <c r="DG110" s="134"/>
      <c r="DH110" s="40"/>
      <c r="DI110" s="130"/>
      <c r="DJ110" s="217">
        <f t="shared" si="34"/>
        <v>0</v>
      </c>
      <c r="DK110" s="135"/>
      <c r="DL110" s="217">
        <f t="shared" si="37"/>
        <v>0</v>
      </c>
      <c r="DM110" s="135"/>
      <c r="DN110" s="217">
        <f t="shared" si="35"/>
        <v>0</v>
      </c>
      <c r="DO110" s="126"/>
      <c r="DP110" s="126"/>
      <c r="DQ110" s="126"/>
      <c r="DR110" s="301">
        <f t="shared" si="36"/>
        <v>0</v>
      </c>
    </row>
    <row r="111" spans="1:122" ht="5.15" customHeight="1" x14ac:dyDescent="0.35">
      <c r="A111" s="115"/>
      <c r="B111" s="32"/>
      <c r="C111" s="46"/>
      <c r="D111" s="32"/>
      <c r="E111" s="32"/>
      <c r="F111" s="36"/>
      <c r="H111" s="29"/>
      <c r="I111" s="139"/>
      <c r="J111" s="139"/>
      <c r="K111" s="139"/>
      <c r="L111" s="139"/>
      <c r="M111" s="139"/>
      <c r="N111" s="139"/>
      <c r="O111" s="121"/>
      <c r="P111" s="140"/>
      <c r="Q111" s="141"/>
      <c r="R111" s="142"/>
      <c r="S111" s="139"/>
      <c r="T111" s="139"/>
      <c r="U111" s="139"/>
      <c r="V111" s="139"/>
      <c r="W111" s="139"/>
      <c r="X111" s="140"/>
      <c r="Y111" s="141"/>
      <c r="Z111" s="142"/>
      <c r="AA111" s="139"/>
      <c r="AB111" s="139"/>
      <c r="AC111" s="139"/>
      <c r="AD111" s="139"/>
      <c r="AE111" s="139"/>
      <c r="AF111" s="140"/>
      <c r="AG111" s="141"/>
      <c r="AH111" s="142"/>
      <c r="AI111" s="121"/>
      <c r="AJ111" s="139"/>
      <c r="AK111" s="121"/>
      <c r="AL111" s="139"/>
      <c r="AM111" s="121"/>
      <c r="AN111" s="140"/>
      <c r="AO111" s="141"/>
      <c r="AP111" s="142"/>
      <c r="AQ111" s="139"/>
      <c r="AR111" s="140"/>
      <c r="AS111" s="141"/>
      <c r="AT111" s="142"/>
      <c r="AU111" s="121"/>
      <c r="AV111" s="139"/>
      <c r="AW111" s="121"/>
      <c r="AX111" s="139"/>
      <c r="AY111" s="121"/>
      <c r="AZ111" s="139"/>
      <c r="BA111" s="121"/>
      <c r="BB111" s="36"/>
      <c r="BD111" s="29"/>
      <c r="BE111" s="143"/>
      <c r="BF111" s="143"/>
      <c r="BG111" s="143"/>
      <c r="BH111" s="143"/>
      <c r="BI111" s="143"/>
      <c r="BJ111" s="144"/>
      <c r="BK111" s="145"/>
      <c r="BL111" s="146"/>
      <c r="BM111" s="124"/>
      <c r="BN111" s="143"/>
      <c r="BO111" s="124"/>
      <c r="BP111" s="143"/>
      <c r="BQ111" s="124"/>
      <c r="BR111" s="36"/>
      <c r="BS111" s="32"/>
      <c r="BT111" s="29"/>
      <c r="CD111" s="75"/>
      <c r="CE111" s="32"/>
      <c r="CF111" s="74"/>
      <c r="CM111" s="290"/>
      <c r="CO111" s="29"/>
      <c r="CP111" s="36"/>
      <c r="CQ111" s="32"/>
      <c r="CR111" s="74"/>
      <c r="CS111" s="149"/>
      <c r="CT111" s="149"/>
      <c r="CU111" s="149"/>
      <c r="CV111" s="149"/>
      <c r="CW111" s="149"/>
      <c r="CX111" s="134"/>
      <c r="CY111" s="141"/>
      <c r="CZ111" s="252"/>
      <c r="DA111" s="151"/>
      <c r="DB111" s="149"/>
      <c r="DC111" s="149"/>
      <c r="DD111" s="149"/>
      <c r="DE111" s="149"/>
      <c r="DF111" s="149"/>
      <c r="DG111" s="134"/>
      <c r="DH111" s="40"/>
      <c r="DI111" s="74"/>
      <c r="DJ111" s="152"/>
      <c r="DK111" s="152"/>
      <c r="DL111" s="152"/>
      <c r="DM111" s="152"/>
      <c r="DN111" s="152"/>
      <c r="DO111" s="145"/>
      <c r="DP111" s="145"/>
      <c r="DQ111" s="145"/>
      <c r="DR111" s="293"/>
    </row>
    <row r="112" spans="1:122" s="92" customFormat="1" x14ac:dyDescent="0.35">
      <c r="A112" s="118"/>
      <c r="B112" s="46"/>
      <c r="C112" s="243" t="str">
        <f>IF(E112="","",C110+1)</f>
        <v/>
      </c>
      <c r="D112" s="46"/>
      <c r="E112" s="4"/>
      <c r="F112" s="119"/>
      <c r="H112" s="120"/>
      <c r="I112" s="15"/>
      <c r="J112" s="121"/>
      <c r="K112" s="15"/>
      <c r="L112" s="121"/>
      <c r="M112" s="15"/>
      <c r="N112" s="121"/>
      <c r="O112" s="209">
        <f t="shared" si="3"/>
        <v>0</v>
      </c>
      <c r="P112" s="122"/>
      <c r="Q112" s="40"/>
      <c r="R112" s="123"/>
      <c r="S112" s="15"/>
      <c r="T112" s="121"/>
      <c r="U112" s="15"/>
      <c r="V112" s="121"/>
      <c r="W112" s="15"/>
      <c r="X112" s="122"/>
      <c r="Y112" s="40"/>
      <c r="Z112" s="123"/>
      <c r="AA112" s="15"/>
      <c r="AB112" s="121"/>
      <c r="AC112" s="15"/>
      <c r="AD112" s="121"/>
      <c r="AE112" s="15"/>
      <c r="AF112" s="122"/>
      <c r="AG112" s="40"/>
      <c r="AH112" s="123"/>
      <c r="AI112" s="209">
        <f t="shared" si="4"/>
        <v>0</v>
      </c>
      <c r="AJ112" s="121"/>
      <c r="AK112" s="209">
        <f t="shared" si="5"/>
        <v>0</v>
      </c>
      <c r="AL112" s="121"/>
      <c r="AM112" s="209">
        <f>M112-W112+AE112</f>
        <v>0</v>
      </c>
      <c r="AN112" s="122"/>
      <c r="AO112" s="40"/>
      <c r="AP112" s="123"/>
      <c r="AQ112" s="15"/>
      <c r="AR112" s="122"/>
      <c r="AS112" s="40"/>
      <c r="AT112" s="123"/>
      <c r="AU112" s="209">
        <f t="shared" si="29"/>
        <v>0</v>
      </c>
      <c r="AV112" s="121"/>
      <c r="AW112" s="209">
        <f t="shared" si="30"/>
        <v>0</v>
      </c>
      <c r="AX112" s="121"/>
      <c r="AY112" s="209">
        <f t="shared" si="8"/>
        <v>0</v>
      </c>
      <c r="AZ112" s="121"/>
      <c r="BA112" s="209">
        <f>(SUM(AI112,AK112,AM112)-AQ112)</f>
        <v>0</v>
      </c>
      <c r="BB112" s="119"/>
      <c r="BD112" s="120"/>
      <c r="BE112" s="13">
        <v>0</v>
      </c>
      <c r="BF112" s="124"/>
      <c r="BG112" s="13">
        <v>0</v>
      </c>
      <c r="BH112" s="124"/>
      <c r="BI112" s="13">
        <v>0</v>
      </c>
      <c r="BJ112" s="125"/>
      <c r="BK112" s="126"/>
      <c r="BL112" s="127"/>
      <c r="BM112" s="210">
        <f>$BE112*$I112</f>
        <v>0</v>
      </c>
      <c r="BN112" s="124"/>
      <c r="BO112" s="210">
        <f>$BG112*$K112</f>
        <v>0</v>
      </c>
      <c r="BP112" s="124"/>
      <c r="BQ112" s="210">
        <f>$BI112*$M112</f>
        <v>0</v>
      </c>
      <c r="BR112" s="119"/>
      <c r="BS112" s="46"/>
      <c r="BT112" s="120"/>
      <c r="CD112" s="159"/>
      <c r="CE112" s="46"/>
      <c r="CF112" s="130"/>
      <c r="CG112" s="18"/>
      <c r="CH112" s="18"/>
      <c r="CI112" s="18"/>
      <c r="CJ112" s="18"/>
      <c r="CK112" s="18"/>
      <c r="CL112" s="18"/>
      <c r="CM112" s="290"/>
      <c r="CO112" s="120"/>
      <c r="CP112" s="119"/>
      <c r="CQ112" s="46"/>
      <c r="CR112" s="130"/>
      <c r="CS112" s="209">
        <f t="shared" si="38"/>
        <v>0</v>
      </c>
      <c r="CT112" s="213">
        <f t="shared" si="38"/>
        <v>0</v>
      </c>
      <c r="CU112" s="209">
        <f t="shared" si="39"/>
        <v>0</v>
      </c>
      <c r="CV112" s="213">
        <f t="shared" si="39"/>
        <v>0</v>
      </c>
      <c r="CW112" s="214">
        <f t="shared" si="40"/>
        <v>0</v>
      </c>
      <c r="CX112" s="215">
        <f t="shared" si="40"/>
        <v>0</v>
      </c>
      <c r="CY112" s="141"/>
      <c r="CZ112" s="252"/>
      <c r="DA112" s="133"/>
      <c r="DB112" s="209">
        <f t="shared" si="31"/>
        <v>0</v>
      </c>
      <c r="DC112" s="131"/>
      <c r="DD112" s="209">
        <f t="shared" si="32"/>
        <v>0</v>
      </c>
      <c r="DE112" s="131"/>
      <c r="DF112" s="209">
        <f t="shared" si="33"/>
        <v>0</v>
      </c>
      <c r="DG112" s="134"/>
      <c r="DH112" s="40"/>
      <c r="DI112" s="130"/>
      <c r="DJ112" s="217">
        <f t="shared" si="34"/>
        <v>0</v>
      </c>
      <c r="DK112" s="135"/>
      <c r="DL112" s="217">
        <f t="shared" si="37"/>
        <v>0</v>
      </c>
      <c r="DM112" s="135"/>
      <c r="DN112" s="217">
        <f t="shared" si="35"/>
        <v>0</v>
      </c>
      <c r="DO112" s="126"/>
      <c r="DP112" s="126"/>
      <c r="DQ112" s="126"/>
      <c r="DR112" s="301">
        <f t="shared" si="36"/>
        <v>0</v>
      </c>
    </row>
    <row r="113" spans="1:122" ht="5.15" customHeight="1" x14ac:dyDescent="0.35">
      <c r="A113" s="115"/>
      <c r="B113" s="32"/>
      <c r="C113" s="46"/>
      <c r="D113" s="32"/>
      <c r="E113" s="32"/>
      <c r="F113" s="36"/>
      <c r="H113" s="29"/>
      <c r="I113" s="139"/>
      <c r="J113" s="139"/>
      <c r="K113" s="139"/>
      <c r="L113" s="139"/>
      <c r="M113" s="139"/>
      <c r="N113" s="139"/>
      <c r="O113" s="121"/>
      <c r="P113" s="140"/>
      <c r="Q113" s="141"/>
      <c r="R113" s="142"/>
      <c r="S113" s="139"/>
      <c r="T113" s="139"/>
      <c r="U113" s="139"/>
      <c r="V113" s="139"/>
      <c r="W113" s="139"/>
      <c r="X113" s="140"/>
      <c r="Y113" s="141"/>
      <c r="Z113" s="142"/>
      <c r="AA113" s="139"/>
      <c r="AB113" s="139"/>
      <c r="AC113" s="139"/>
      <c r="AD113" s="139"/>
      <c r="AE113" s="139"/>
      <c r="AF113" s="140"/>
      <c r="AG113" s="141"/>
      <c r="AH113" s="142"/>
      <c r="AI113" s="121"/>
      <c r="AJ113" s="139"/>
      <c r="AK113" s="121"/>
      <c r="AL113" s="139"/>
      <c r="AM113" s="121"/>
      <c r="AN113" s="140"/>
      <c r="AO113" s="141"/>
      <c r="AP113" s="142"/>
      <c r="AQ113" s="139"/>
      <c r="AR113" s="140"/>
      <c r="AS113" s="141"/>
      <c r="AT113" s="142"/>
      <c r="AU113" s="121"/>
      <c r="AV113" s="139"/>
      <c r="AW113" s="121"/>
      <c r="AX113" s="139"/>
      <c r="AY113" s="121"/>
      <c r="AZ113" s="139"/>
      <c r="BA113" s="121"/>
      <c r="BB113" s="36"/>
      <c r="BD113" s="29"/>
      <c r="BE113" s="143"/>
      <c r="BF113" s="143"/>
      <c r="BG113" s="143"/>
      <c r="BH113" s="143"/>
      <c r="BI113" s="143"/>
      <c r="BJ113" s="144"/>
      <c r="BK113" s="145"/>
      <c r="BL113" s="146"/>
      <c r="BM113" s="124"/>
      <c r="BN113" s="143"/>
      <c r="BO113" s="124"/>
      <c r="BP113" s="143"/>
      <c r="BQ113" s="124"/>
      <c r="BR113" s="36"/>
      <c r="BS113" s="32"/>
      <c r="BT113" s="74"/>
      <c r="BW113" s="174"/>
      <c r="BX113" s="174"/>
      <c r="BY113" s="174"/>
      <c r="BZ113" s="174"/>
      <c r="CA113" s="174"/>
      <c r="CB113" s="174"/>
      <c r="CC113" s="174"/>
      <c r="CD113" s="162"/>
      <c r="CE113" s="32"/>
      <c r="CF113" s="74"/>
      <c r="CM113" s="290"/>
      <c r="CO113" s="29"/>
      <c r="CP113" s="36"/>
      <c r="CQ113" s="32"/>
      <c r="CR113" s="74"/>
      <c r="CS113" s="149"/>
      <c r="CT113" s="149"/>
      <c r="CU113" s="149"/>
      <c r="CV113" s="149"/>
      <c r="CW113" s="149"/>
      <c r="CX113" s="134"/>
      <c r="CY113" s="141"/>
      <c r="CZ113" s="252"/>
      <c r="DA113" s="151"/>
      <c r="DB113" s="149"/>
      <c r="DC113" s="149"/>
      <c r="DD113" s="149"/>
      <c r="DE113" s="149"/>
      <c r="DF113" s="149"/>
      <c r="DG113" s="134"/>
      <c r="DH113" s="40"/>
      <c r="DI113" s="74"/>
      <c r="DJ113" s="152"/>
      <c r="DK113" s="152"/>
      <c r="DL113" s="152"/>
      <c r="DM113" s="152"/>
      <c r="DN113" s="152"/>
      <c r="DO113" s="145"/>
      <c r="DP113" s="145"/>
      <c r="DQ113" s="145"/>
      <c r="DR113" s="293"/>
    </row>
    <row r="114" spans="1:122" s="92" customFormat="1" ht="15" customHeight="1" x14ac:dyDescent="0.35">
      <c r="A114" s="118"/>
      <c r="B114" s="46"/>
      <c r="C114" s="243" t="str">
        <f>IF(E114="","",C112+1)</f>
        <v/>
      </c>
      <c r="D114" s="46"/>
      <c r="E114" s="4"/>
      <c r="F114" s="119"/>
      <c r="H114" s="120"/>
      <c r="I114" s="15"/>
      <c r="J114" s="121"/>
      <c r="K114" s="15"/>
      <c r="L114" s="121"/>
      <c r="M114" s="15"/>
      <c r="N114" s="121"/>
      <c r="O114" s="209">
        <f t="shared" si="3"/>
        <v>0</v>
      </c>
      <c r="P114" s="122"/>
      <c r="Q114" s="40"/>
      <c r="R114" s="123"/>
      <c r="S114" s="15"/>
      <c r="T114" s="121"/>
      <c r="U114" s="15"/>
      <c r="V114" s="121"/>
      <c r="W114" s="15"/>
      <c r="X114" s="122"/>
      <c r="Y114" s="40"/>
      <c r="Z114" s="123"/>
      <c r="AA114" s="15"/>
      <c r="AB114" s="121"/>
      <c r="AC114" s="15"/>
      <c r="AD114" s="121"/>
      <c r="AE114" s="15"/>
      <c r="AF114" s="122"/>
      <c r="AG114" s="40"/>
      <c r="AH114" s="123"/>
      <c r="AI114" s="209">
        <f t="shared" si="4"/>
        <v>0</v>
      </c>
      <c r="AJ114" s="121"/>
      <c r="AK114" s="209">
        <f t="shared" si="5"/>
        <v>0</v>
      </c>
      <c r="AL114" s="121"/>
      <c r="AM114" s="209">
        <f>M114-W114+AE114</f>
        <v>0</v>
      </c>
      <c r="AN114" s="122"/>
      <c r="AO114" s="40"/>
      <c r="AP114" s="123"/>
      <c r="AQ114" s="15"/>
      <c r="AR114" s="122"/>
      <c r="AS114" s="40"/>
      <c r="AT114" s="123"/>
      <c r="AU114" s="209">
        <f t="shared" si="29"/>
        <v>0</v>
      </c>
      <c r="AV114" s="121"/>
      <c r="AW114" s="209">
        <f t="shared" si="30"/>
        <v>0</v>
      </c>
      <c r="AX114" s="121"/>
      <c r="AY114" s="209">
        <f t="shared" si="8"/>
        <v>0</v>
      </c>
      <c r="AZ114" s="121"/>
      <c r="BA114" s="209">
        <f>(SUM(AI114,AK114,AM114)-AQ114)</f>
        <v>0</v>
      </c>
      <c r="BB114" s="119"/>
      <c r="BD114" s="120"/>
      <c r="BE114" s="13">
        <v>0</v>
      </c>
      <c r="BF114" s="124"/>
      <c r="BG114" s="13">
        <v>0</v>
      </c>
      <c r="BH114" s="124"/>
      <c r="BI114" s="13">
        <v>0</v>
      </c>
      <c r="BJ114" s="125"/>
      <c r="BK114" s="126"/>
      <c r="BL114" s="127"/>
      <c r="BM114" s="210">
        <f>$BE114*$I114</f>
        <v>0</v>
      </c>
      <c r="BN114" s="124"/>
      <c r="BO114" s="210">
        <f>$BG114*$K114</f>
        <v>0</v>
      </c>
      <c r="BP114" s="124"/>
      <c r="BQ114" s="210">
        <f>$BI114*$M114</f>
        <v>0</v>
      </c>
      <c r="BR114" s="119"/>
      <c r="BS114" s="46"/>
      <c r="BT114" s="130"/>
      <c r="BU114" s="175"/>
      <c r="BV114" s="175"/>
      <c r="BW114" s="174"/>
      <c r="BX114" s="174"/>
      <c r="BY114" s="174"/>
      <c r="BZ114" s="174"/>
      <c r="CA114" s="174"/>
      <c r="CB114" s="174"/>
      <c r="CC114" s="174"/>
      <c r="CD114" s="162"/>
      <c r="CE114" s="46"/>
      <c r="CF114" s="130"/>
      <c r="CG114" s="18"/>
      <c r="CH114" s="18"/>
      <c r="CI114" s="18"/>
      <c r="CJ114" s="18"/>
      <c r="CK114" s="18"/>
      <c r="CL114" s="18"/>
      <c r="CM114" s="290"/>
      <c r="CO114" s="120"/>
      <c r="CP114" s="119"/>
      <c r="CQ114" s="46"/>
      <c r="CR114" s="130"/>
      <c r="CS114" s="209">
        <f t="shared" si="38"/>
        <v>0</v>
      </c>
      <c r="CT114" s="213">
        <f t="shared" si="38"/>
        <v>0</v>
      </c>
      <c r="CU114" s="209">
        <f t="shared" si="39"/>
        <v>0</v>
      </c>
      <c r="CV114" s="213">
        <f t="shared" si="39"/>
        <v>0</v>
      </c>
      <c r="CW114" s="214">
        <f t="shared" si="40"/>
        <v>0</v>
      </c>
      <c r="CX114" s="215">
        <f t="shared" si="40"/>
        <v>0</v>
      </c>
      <c r="CY114" s="141"/>
      <c r="CZ114" s="252"/>
      <c r="DA114" s="133"/>
      <c r="DB114" s="209">
        <f t="shared" si="31"/>
        <v>0</v>
      </c>
      <c r="DC114" s="131"/>
      <c r="DD114" s="209">
        <f t="shared" si="32"/>
        <v>0</v>
      </c>
      <c r="DE114" s="131"/>
      <c r="DF114" s="209">
        <f t="shared" si="33"/>
        <v>0</v>
      </c>
      <c r="DG114" s="134"/>
      <c r="DH114" s="40"/>
      <c r="DI114" s="130"/>
      <c r="DJ114" s="217">
        <f t="shared" si="34"/>
        <v>0</v>
      </c>
      <c r="DK114" s="135"/>
      <c r="DL114" s="217">
        <f t="shared" si="37"/>
        <v>0</v>
      </c>
      <c r="DM114" s="135"/>
      <c r="DN114" s="217">
        <f t="shared" si="35"/>
        <v>0</v>
      </c>
      <c r="DO114" s="126"/>
      <c r="DP114" s="126"/>
      <c r="DQ114" s="126"/>
      <c r="DR114" s="301">
        <f t="shared" si="36"/>
        <v>0</v>
      </c>
    </row>
    <row r="115" spans="1:122" ht="5.15" customHeight="1" x14ac:dyDescent="0.35">
      <c r="A115" s="115"/>
      <c r="B115" s="32"/>
      <c r="C115" s="46"/>
      <c r="D115" s="32"/>
      <c r="E115" s="32"/>
      <c r="F115" s="36"/>
      <c r="H115" s="29"/>
      <c r="I115" s="139"/>
      <c r="J115" s="139"/>
      <c r="K115" s="139"/>
      <c r="L115" s="139"/>
      <c r="M115" s="139"/>
      <c r="N115" s="139"/>
      <c r="O115" s="121"/>
      <c r="P115" s="140"/>
      <c r="Q115" s="141"/>
      <c r="R115" s="142"/>
      <c r="S115" s="139"/>
      <c r="T115" s="139"/>
      <c r="U115" s="139"/>
      <c r="V115" s="139"/>
      <c r="W115" s="139"/>
      <c r="X115" s="140"/>
      <c r="Y115" s="141"/>
      <c r="Z115" s="142"/>
      <c r="AA115" s="139"/>
      <c r="AB115" s="139"/>
      <c r="AC115" s="139"/>
      <c r="AD115" s="139"/>
      <c r="AE115" s="139"/>
      <c r="AF115" s="140"/>
      <c r="AG115" s="141"/>
      <c r="AH115" s="142"/>
      <c r="AI115" s="121"/>
      <c r="AJ115" s="139"/>
      <c r="AK115" s="121"/>
      <c r="AL115" s="139"/>
      <c r="AM115" s="121"/>
      <c r="AN115" s="140"/>
      <c r="AO115" s="141"/>
      <c r="AP115" s="142"/>
      <c r="AQ115" s="139"/>
      <c r="AR115" s="140"/>
      <c r="AS115" s="141"/>
      <c r="AT115" s="142"/>
      <c r="AU115" s="121"/>
      <c r="AV115" s="139"/>
      <c r="AW115" s="121"/>
      <c r="AX115" s="139"/>
      <c r="AY115" s="121"/>
      <c r="AZ115" s="139"/>
      <c r="BA115" s="121"/>
      <c r="BB115" s="36"/>
      <c r="BD115" s="29"/>
      <c r="BE115" s="143"/>
      <c r="BF115" s="143"/>
      <c r="BG115" s="143"/>
      <c r="BH115" s="143"/>
      <c r="BI115" s="143"/>
      <c r="BJ115" s="144"/>
      <c r="BK115" s="145"/>
      <c r="BL115" s="146"/>
      <c r="BM115" s="124"/>
      <c r="BN115" s="143"/>
      <c r="BO115" s="124"/>
      <c r="BP115" s="143"/>
      <c r="BQ115" s="124"/>
      <c r="BR115" s="36"/>
      <c r="BS115" s="32"/>
      <c r="BT115" s="74"/>
      <c r="BW115" s="174"/>
      <c r="BX115" s="174"/>
      <c r="BY115" s="174"/>
      <c r="BZ115" s="174"/>
      <c r="CA115" s="174"/>
      <c r="CB115" s="174"/>
      <c r="CC115" s="174"/>
      <c r="CD115" s="162"/>
      <c r="CE115" s="32"/>
      <c r="CF115" s="74"/>
      <c r="CM115" s="290"/>
      <c r="CO115" s="29"/>
      <c r="CP115" s="36"/>
      <c r="CQ115" s="32"/>
      <c r="CR115" s="74"/>
      <c r="CS115" s="149"/>
      <c r="CT115" s="149"/>
      <c r="CU115" s="149"/>
      <c r="CV115" s="149"/>
      <c r="CW115" s="149"/>
      <c r="CX115" s="134"/>
      <c r="CY115" s="141"/>
      <c r="CZ115" s="252"/>
      <c r="DA115" s="151"/>
      <c r="DB115" s="149"/>
      <c r="DC115" s="149"/>
      <c r="DD115" s="149"/>
      <c r="DE115" s="149"/>
      <c r="DF115" s="149"/>
      <c r="DG115" s="134"/>
      <c r="DH115" s="40"/>
      <c r="DI115" s="74"/>
      <c r="DJ115" s="152"/>
      <c r="DK115" s="152"/>
      <c r="DL115" s="152"/>
      <c r="DM115" s="152"/>
      <c r="DN115" s="152"/>
      <c r="DO115" s="145"/>
      <c r="DP115" s="145"/>
      <c r="DQ115" s="145"/>
      <c r="DR115" s="293"/>
    </row>
    <row r="116" spans="1:122" s="92" customFormat="1" x14ac:dyDescent="0.35">
      <c r="A116" s="118"/>
      <c r="B116" s="46"/>
      <c r="C116" s="243" t="str">
        <f>IF(E116="","",C114+1)</f>
        <v/>
      </c>
      <c r="D116" s="46"/>
      <c r="E116" s="4"/>
      <c r="F116" s="119"/>
      <c r="H116" s="120"/>
      <c r="I116" s="15"/>
      <c r="J116" s="121"/>
      <c r="K116" s="15"/>
      <c r="L116" s="121"/>
      <c r="M116" s="15"/>
      <c r="N116" s="121"/>
      <c r="O116" s="209">
        <f t="shared" si="3"/>
        <v>0</v>
      </c>
      <c r="P116" s="122"/>
      <c r="Q116" s="40"/>
      <c r="R116" s="123"/>
      <c r="S116" s="15"/>
      <c r="T116" s="121"/>
      <c r="U116" s="15"/>
      <c r="V116" s="121"/>
      <c r="W116" s="15"/>
      <c r="X116" s="122"/>
      <c r="Y116" s="40"/>
      <c r="Z116" s="123"/>
      <c r="AA116" s="15"/>
      <c r="AB116" s="121"/>
      <c r="AC116" s="15"/>
      <c r="AD116" s="121"/>
      <c r="AE116" s="15"/>
      <c r="AF116" s="122"/>
      <c r="AG116" s="40"/>
      <c r="AH116" s="123"/>
      <c r="AI116" s="209">
        <f t="shared" si="4"/>
        <v>0</v>
      </c>
      <c r="AJ116" s="121"/>
      <c r="AK116" s="209">
        <f t="shared" si="5"/>
        <v>0</v>
      </c>
      <c r="AL116" s="121"/>
      <c r="AM116" s="209">
        <f>M116-W116+AE116</f>
        <v>0</v>
      </c>
      <c r="AN116" s="122"/>
      <c r="AO116" s="40"/>
      <c r="AP116" s="123"/>
      <c r="AQ116" s="15"/>
      <c r="AR116" s="122"/>
      <c r="AS116" s="40"/>
      <c r="AT116" s="123"/>
      <c r="AU116" s="209">
        <f t="shared" si="29"/>
        <v>0</v>
      </c>
      <c r="AV116" s="121"/>
      <c r="AW116" s="209">
        <f t="shared" si="30"/>
        <v>0</v>
      </c>
      <c r="AX116" s="121"/>
      <c r="AY116" s="209">
        <f t="shared" si="8"/>
        <v>0</v>
      </c>
      <c r="AZ116" s="121"/>
      <c r="BA116" s="209">
        <f>(SUM(AI116,AK116,AM116)-AQ116)</f>
        <v>0</v>
      </c>
      <c r="BB116" s="119"/>
      <c r="BD116" s="120"/>
      <c r="BE116" s="13">
        <v>0</v>
      </c>
      <c r="BF116" s="124"/>
      <c r="BG116" s="13">
        <v>0</v>
      </c>
      <c r="BH116" s="124"/>
      <c r="BI116" s="13">
        <v>0</v>
      </c>
      <c r="BJ116" s="125"/>
      <c r="BK116" s="126"/>
      <c r="BL116" s="127"/>
      <c r="BM116" s="210">
        <f>$BE116*$I116</f>
        <v>0</v>
      </c>
      <c r="BN116" s="124"/>
      <c r="BO116" s="210">
        <f>$BG116*$K116</f>
        <v>0</v>
      </c>
      <c r="BP116" s="124"/>
      <c r="BQ116" s="210">
        <f>$BI116*$M116</f>
        <v>0</v>
      </c>
      <c r="BR116" s="119"/>
      <c r="BS116" s="46"/>
      <c r="BT116" s="130"/>
      <c r="BU116" s="175"/>
      <c r="BV116" s="175"/>
      <c r="BW116" s="174"/>
      <c r="BX116" s="174"/>
      <c r="BY116" s="174"/>
      <c r="BZ116" s="174"/>
      <c r="CA116" s="174"/>
      <c r="CB116" s="174"/>
      <c r="CC116" s="174"/>
      <c r="CD116" s="162"/>
      <c r="CE116" s="46"/>
      <c r="CF116" s="130"/>
      <c r="CG116" s="18"/>
      <c r="CH116" s="18"/>
      <c r="CI116" s="18"/>
      <c r="CJ116" s="18"/>
      <c r="CK116" s="18"/>
      <c r="CL116" s="18"/>
      <c r="CM116" s="290"/>
      <c r="CO116" s="120"/>
      <c r="CP116" s="119"/>
      <c r="CQ116" s="46"/>
      <c r="CR116" s="130"/>
      <c r="CS116" s="209">
        <f t="shared" si="38"/>
        <v>0</v>
      </c>
      <c r="CT116" s="213">
        <f t="shared" si="38"/>
        <v>0</v>
      </c>
      <c r="CU116" s="209">
        <f t="shared" si="39"/>
        <v>0</v>
      </c>
      <c r="CV116" s="213">
        <f t="shared" si="39"/>
        <v>0</v>
      </c>
      <c r="CW116" s="214">
        <f t="shared" si="40"/>
        <v>0</v>
      </c>
      <c r="CX116" s="215">
        <f t="shared" si="40"/>
        <v>0</v>
      </c>
      <c r="CY116" s="141"/>
      <c r="CZ116" s="252"/>
      <c r="DA116" s="133"/>
      <c r="DB116" s="209">
        <f t="shared" si="31"/>
        <v>0</v>
      </c>
      <c r="DC116" s="131"/>
      <c r="DD116" s="209">
        <f t="shared" si="32"/>
        <v>0</v>
      </c>
      <c r="DE116" s="131"/>
      <c r="DF116" s="209">
        <f t="shared" si="33"/>
        <v>0</v>
      </c>
      <c r="DG116" s="134"/>
      <c r="DH116" s="40"/>
      <c r="DI116" s="130"/>
      <c r="DJ116" s="217">
        <f t="shared" si="34"/>
        <v>0</v>
      </c>
      <c r="DK116" s="135"/>
      <c r="DL116" s="217">
        <f t="shared" si="37"/>
        <v>0</v>
      </c>
      <c r="DM116" s="135"/>
      <c r="DN116" s="217">
        <f t="shared" si="35"/>
        <v>0</v>
      </c>
      <c r="DO116" s="126"/>
      <c r="DP116" s="126"/>
      <c r="DQ116" s="126"/>
      <c r="DR116" s="301">
        <f t="shared" si="36"/>
        <v>0</v>
      </c>
    </row>
    <row r="117" spans="1:122" ht="5.15" customHeight="1" x14ac:dyDescent="0.35">
      <c r="A117" s="115"/>
      <c r="B117" s="32"/>
      <c r="C117" s="46"/>
      <c r="D117" s="32"/>
      <c r="E117" s="32"/>
      <c r="F117" s="36"/>
      <c r="H117" s="29"/>
      <c r="I117" s="139"/>
      <c r="J117" s="139"/>
      <c r="K117" s="139"/>
      <c r="L117" s="139"/>
      <c r="M117" s="139"/>
      <c r="N117" s="139"/>
      <c r="O117" s="121"/>
      <c r="P117" s="140"/>
      <c r="Q117" s="141"/>
      <c r="R117" s="142"/>
      <c r="S117" s="139"/>
      <c r="T117" s="139"/>
      <c r="U117" s="139"/>
      <c r="V117" s="139"/>
      <c r="W117" s="139"/>
      <c r="X117" s="140"/>
      <c r="Y117" s="141"/>
      <c r="Z117" s="142"/>
      <c r="AA117" s="139"/>
      <c r="AB117" s="139"/>
      <c r="AC117" s="139"/>
      <c r="AD117" s="139"/>
      <c r="AE117" s="139"/>
      <c r="AF117" s="140"/>
      <c r="AG117" s="141"/>
      <c r="AH117" s="142"/>
      <c r="AI117" s="121"/>
      <c r="AJ117" s="139"/>
      <c r="AK117" s="121"/>
      <c r="AL117" s="139"/>
      <c r="AM117" s="121"/>
      <c r="AN117" s="140"/>
      <c r="AO117" s="141"/>
      <c r="AP117" s="142"/>
      <c r="AQ117" s="139"/>
      <c r="AR117" s="140"/>
      <c r="AS117" s="141"/>
      <c r="AT117" s="142"/>
      <c r="AU117" s="121"/>
      <c r="AV117" s="139"/>
      <c r="AW117" s="121"/>
      <c r="AX117" s="139"/>
      <c r="AY117" s="121"/>
      <c r="AZ117" s="139"/>
      <c r="BA117" s="121"/>
      <c r="BB117" s="36"/>
      <c r="BD117" s="29"/>
      <c r="BE117" s="143"/>
      <c r="BF117" s="143"/>
      <c r="BG117" s="143"/>
      <c r="BH117" s="143"/>
      <c r="BI117" s="143"/>
      <c r="BJ117" s="144"/>
      <c r="BK117" s="145"/>
      <c r="BL117" s="146"/>
      <c r="BM117" s="124"/>
      <c r="BN117" s="143"/>
      <c r="BO117" s="124"/>
      <c r="BP117" s="143"/>
      <c r="BQ117" s="124"/>
      <c r="BR117" s="36"/>
      <c r="BS117" s="32"/>
      <c r="BT117" s="74"/>
      <c r="BW117" s="176"/>
      <c r="BX117" s="176"/>
      <c r="BY117" s="176"/>
      <c r="BZ117" s="176"/>
      <c r="CA117" s="176"/>
      <c r="CB117" s="176"/>
      <c r="CC117" s="176"/>
      <c r="CD117" s="168"/>
      <c r="CE117" s="32"/>
      <c r="CF117" s="74"/>
      <c r="CM117" s="290"/>
      <c r="CO117" s="29"/>
      <c r="CP117" s="36"/>
      <c r="CQ117" s="32"/>
      <c r="CR117" s="74"/>
      <c r="CS117" s="149"/>
      <c r="CT117" s="149"/>
      <c r="CU117" s="149"/>
      <c r="CV117" s="149"/>
      <c r="CW117" s="149"/>
      <c r="CX117" s="134"/>
      <c r="CY117" s="141"/>
      <c r="CZ117" s="252"/>
      <c r="DA117" s="151"/>
      <c r="DB117" s="149"/>
      <c r="DC117" s="149"/>
      <c r="DD117" s="149"/>
      <c r="DE117" s="149"/>
      <c r="DF117" s="149"/>
      <c r="DG117" s="134"/>
      <c r="DH117" s="40"/>
      <c r="DI117" s="74"/>
      <c r="DJ117" s="152"/>
      <c r="DK117" s="152"/>
      <c r="DL117" s="152"/>
      <c r="DM117" s="152"/>
      <c r="DN117" s="152"/>
      <c r="DO117" s="145"/>
      <c r="DP117" s="145"/>
      <c r="DQ117" s="145"/>
      <c r="DR117" s="293"/>
    </row>
    <row r="118" spans="1:122" s="92" customFormat="1" ht="15" customHeight="1" x14ac:dyDescent="0.35">
      <c r="A118" s="118"/>
      <c r="B118" s="46"/>
      <c r="C118" s="243" t="str">
        <f>IF(E118="","",C116+1)</f>
        <v/>
      </c>
      <c r="D118" s="46"/>
      <c r="E118" s="4"/>
      <c r="F118" s="119"/>
      <c r="H118" s="120"/>
      <c r="I118" s="15"/>
      <c r="J118" s="121"/>
      <c r="K118" s="15"/>
      <c r="L118" s="121"/>
      <c r="M118" s="15"/>
      <c r="N118" s="121"/>
      <c r="O118" s="209">
        <f t="shared" si="3"/>
        <v>0</v>
      </c>
      <c r="P118" s="122"/>
      <c r="Q118" s="40"/>
      <c r="R118" s="123"/>
      <c r="S118" s="15"/>
      <c r="T118" s="121"/>
      <c r="U118" s="15"/>
      <c r="V118" s="121"/>
      <c r="W118" s="15"/>
      <c r="X118" s="122"/>
      <c r="Y118" s="40"/>
      <c r="Z118" s="123"/>
      <c r="AA118" s="15"/>
      <c r="AB118" s="121"/>
      <c r="AC118" s="15"/>
      <c r="AD118" s="121"/>
      <c r="AE118" s="15"/>
      <c r="AF118" s="122"/>
      <c r="AG118" s="40"/>
      <c r="AH118" s="123"/>
      <c r="AI118" s="209">
        <f t="shared" si="4"/>
        <v>0</v>
      </c>
      <c r="AJ118" s="121"/>
      <c r="AK118" s="209">
        <f t="shared" si="5"/>
        <v>0</v>
      </c>
      <c r="AL118" s="121"/>
      <c r="AM118" s="209">
        <f>M118-W118+AE118</f>
        <v>0</v>
      </c>
      <c r="AN118" s="122"/>
      <c r="AO118" s="40"/>
      <c r="AP118" s="123"/>
      <c r="AQ118" s="15"/>
      <c r="AR118" s="122"/>
      <c r="AS118" s="40"/>
      <c r="AT118" s="123"/>
      <c r="AU118" s="209">
        <f t="shared" si="29"/>
        <v>0</v>
      </c>
      <c r="AV118" s="121"/>
      <c r="AW118" s="209">
        <f t="shared" si="30"/>
        <v>0</v>
      </c>
      <c r="AX118" s="121"/>
      <c r="AY118" s="209">
        <f t="shared" si="8"/>
        <v>0</v>
      </c>
      <c r="AZ118" s="121"/>
      <c r="BA118" s="209">
        <f>(SUM(AI118,AK118,AM118)-AQ118)</f>
        <v>0</v>
      </c>
      <c r="BB118" s="119"/>
      <c r="BD118" s="120"/>
      <c r="BE118" s="13">
        <v>0</v>
      </c>
      <c r="BF118" s="124"/>
      <c r="BG118" s="13">
        <v>0</v>
      </c>
      <c r="BH118" s="124"/>
      <c r="BI118" s="13">
        <v>0</v>
      </c>
      <c r="BJ118" s="125"/>
      <c r="BK118" s="126"/>
      <c r="BL118" s="127"/>
      <c r="BM118" s="210">
        <f>$BE118*$I118</f>
        <v>0</v>
      </c>
      <c r="BN118" s="124"/>
      <c r="BO118" s="210">
        <f>$BG118*$K118</f>
        <v>0</v>
      </c>
      <c r="BP118" s="124"/>
      <c r="BQ118" s="210">
        <f>$BI118*$M118</f>
        <v>0</v>
      </c>
      <c r="BR118" s="119"/>
      <c r="BS118" s="46"/>
      <c r="BT118" s="130"/>
      <c r="BU118" s="175"/>
      <c r="BV118" s="175"/>
      <c r="BW118" s="177"/>
      <c r="BX118" s="177"/>
      <c r="BY118" s="177"/>
      <c r="BZ118" s="177"/>
      <c r="CA118" s="177"/>
      <c r="CB118" s="177"/>
      <c r="CC118" s="177"/>
      <c r="CD118" s="148"/>
      <c r="CE118" s="46"/>
      <c r="CF118" s="130"/>
      <c r="CG118" s="18"/>
      <c r="CH118" s="18"/>
      <c r="CI118" s="18"/>
      <c r="CJ118" s="18"/>
      <c r="CK118" s="18"/>
      <c r="CL118" s="18"/>
      <c r="CM118" s="290"/>
      <c r="CO118" s="120"/>
      <c r="CP118" s="119"/>
      <c r="CQ118" s="46"/>
      <c r="CR118" s="130"/>
      <c r="CS118" s="209">
        <f t="shared" si="38"/>
        <v>0</v>
      </c>
      <c r="CT118" s="213">
        <f t="shared" si="38"/>
        <v>0</v>
      </c>
      <c r="CU118" s="209">
        <f t="shared" si="39"/>
        <v>0</v>
      </c>
      <c r="CV118" s="213">
        <f t="shared" si="39"/>
        <v>0</v>
      </c>
      <c r="CW118" s="214">
        <f t="shared" si="40"/>
        <v>0</v>
      </c>
      <c r="CX118" s="215">
        <f t="shared" si="40"/>
        <v>0</v>
      </c>
      <c r="CY118" s="141"/>
      <c r="CZ118" s="252"/>
      <c r="DA118" s="133"/>
      <c r="DB118" s="209">
        <f t="shared" si="31"/>
        <v>0</v>
      </c>
      <c r="DC118" s="131"/>
      <c r="DD118" s="209">
        <f t="shared" si="32"/>
        <v>0</v>
      </c>
      <c r="DE118" s="131"/>
      <c r="DF118" s="209">
        <f t="shared" si="33"/>
        <v>0</v>
      </c>
      <c r="DG118" s="134"/>
      <c r="DH118" s="40"/>
      <c r="DI118" s="130"/>
      <c r="DJ118" s="217">
        <f t="shared" si="34"/>
        <v>0</v>
      </c>
      <c r="DK118" s="135"/>
      <c r="DL118" s="217">
        <f t="shared" si="37"/>
        <v>0</v>
      </c>
      <c r="DM118" s="135"/>
      <c r="DN118" s="217">
        <f t="shared" si="35"/>
        <v>0</v>
      </c>
      <c r="DO118" s="126"/>
      <c r="DP118" s="126"/>
      <c r="DQ118" s="126"/>
      <c r="DR118" s="301">
        <f t="shared" si="36"/>
        <v>0</v>
      </c>
    </row>
    <row r="119" spans="1:122" ht="5.15" customHeight="1" x14ac:dyDescent="0.35">
      <c r="A119" s="115"/>
      <c r="B119" s="32"/>
      <c r="C119" s="46"/>
      <c r="D119" s="32"/>
      <c r="E119" s="32"/>
      <c r="F119" s="36"/>
      <c r="H119" s="29"/>
      <c r="I119" s="139"/>
      <c r="J119" s="139"/>
      <c r="K119" s="139"/>
      <c r="L119" s="139"/>
      <c r="M119" s="139"/>
      <c r="N119" s="139"/>
      <c r="O119" s="121"/>
      <c r="P119" s="140"/>
      <c r="Q119" s="141"/>
      <c r="R119" s="142"/>
      <c r="S119" s="139"/>
      <c r="T119" s="139"/>
      <c r="U119" s="139"/>
      <c r="V119" s="139"/>
      <c r="W119" s="139"/>
      <c r="X119" s="140"/>
      <c r="Y119" s="141"/>
      <c r="Z119" s="142"/>
      <c r="AA119" s="139"/>
      <c r="AB119" s="139"/>
      <c r="AC119" s="139"/>
      <c r="AD119" s="139"/>
      <c r="AE119" s="139"/>
      <c r="AF119" s="140"/>
      <c r="AG119" s="141"/>
      <c r="AH119" s="142"/>
      <c r="AI119" s="121"/>
      <c r="AJ119" s="139"/>
      <c r="AK119" s="121"/>
      <c r="AL119" s="139"/>
      <c r="AM119" s="121"/>
      <c r="AN119" s="140"/>
      <c r="AO119" s="141"/>
      <c r="AP119" s="142"/>
      <c r="AQ119" s="139"/>
      <c r="AR119" s="140"/>
      <c r="AS119" s="141"/>
      <c r="AT119" s="142"/>
      <c r="AU119" s="121"/>
      <c r="AV119" s="139"/>
      <c r="AW119" s="121"/>
      <c r="AX119" s="139"/>
      <c r="AY119" s="121"/>
      <c r="AZ119" s="139"/>
      <c r="BA119" s="121"/>
      <c r="BB119" s="36"/>
      <c r="BD119" s="29"/>
      <c r="BE119" s="143"/>
      <c r="BF119" s="143"/>
      <c r="BG119" s="143"/>
      <c r="BH119" s="143"/>
      <c r="BI119" s="143"/>
      <c r="BJ119" s="144"/>
      <c r="BK119" s="145"/>
      <c r="BL119" s="146"/>
      <c r="BM119" s="124"/>
      <c r="BN119" s="143"/>
      <c r="BO119" s="124"/>
      <c r="BP119" s="143"/>
      <c r="BQ119" s="124"/>
      <c r="BR119" s="36"/>
      <c r="BS119" s="32"/>
      <c r="BT119" s="74"/>
      <c r="CD119" s="75"/>
      <c r="CE119" s="32"/>
      <c r="CF119" s="74"/>
      <c r="CM119" s="290"/>
      <c r="CO119" s="29"/>
      <c r="CP119" s="36"/>
      <c r="CQ119" s="32"/>
      <c r="CR119" s="74"/>
      <c r="CS119" s="149"/>
      <c r="CT119" s="149"/>
      <c r="CU119" s="149"/>
      <c r="CV119" s="149"/>
      <c r="CW119" s="149"/>
      <c r="CX119" s="134"/>
      <c r="CY119" s="141"/>
      <c r="CZ119" s="252"/>
      <c r="DA119" s="151"/>
      <c r="DB119" s="149"/>
      <c r="DC119" s="149"/>
      <c r="DD119" s="149"/>
      <c r="DE119" s="149"/>
      <c r="DF119" s="149"/>
      <c r="DG119" s="134"/>
      <c r="DH119" s="40"/>
      <c r="DI119" s="74"/>
      <c r="DJ119" s="152"/>
      <c r="DK119" s="152"/>
      <c r="DL119" s="152"/>
      <c r="DM119" s="152"/>
      <c r="DN119" s="152"/>
      <c r="DO119" s="145"/>
      <c r="DP119" s="145"/>
      <c r="DQ119" s="145"/>
      <c r="DR119" s="293"/>
    </row>
    <row r="120" spans="1:122" s="92" customFormat="1" ht="15.75" customHeight="1" x14ac:dyDescent="0.35">
      <c r="A120" s="118"/>
      <c r="B120" s="46"/>
      <c r="C120" s="243" t="str">
        <f>IF(E120="","",C118+1)</f>
        <v/>
      </c>
      <c r="D120" s="46"/>
      <c r="E120" s="4"/>
      <c r="F120" s="119"/>
      <c r="H120" s="120"/>
      <c r="I120" s="15"/>
      <c r="J120" s="121"/>
      <c r="K120" s="15"/>
      <c r="L120" s="121"/>
      <c r="M120" s="15"/>
      <c r="N120" s="121"/>
      <c r="O120" s="209">
        <f t="shared" si="3"/>
        <v>0</v>
      </c>
      <c r="P120" s="122"/>
      <c r="Q120" s="40"/>
      <c r="R120" s="123"/>
      <c r="S120" s="15"/>
      <c r="T120" s="121"/>
      <c r="U120" s="15"/>
      <c r="V120" s="121"/>
      <c r="W120" s="15"/>
      <c r="X120" s="122"/>
      <c r="Y120" s="40"/>
      <c r="Z120" s="123"/>
      <c r="AA120" s="15"/>
      <c r="AB120" s="121"/>
      <c r="AC120" s="15"/>
      <c r="AD120" s="121"/>
      <c r="AE120" s="15"/>
      <c r="AF120" s="122"/>
      <c r="AG120" s="40"/>
      <c r="AH120" s="123"/>
      <c r="AI120" s="209">
        <f t="shared" si="4"/>
        <v>0</v>
      </c>
      <c r="AJ120" s="121"/>
      <c r="AK120" s="209">
        <f t="shared" si="5"/>
        <v>0</v>
      </c>
      <c r="AL120" s="121"/>
      <c r="AM120" s="209">
        <f>M120-W120+AE120</f>
        <v>0</v>
      </c>
      <c r="AN120" s="122"/>
      <c r="AO120" s="40"/>
      <c r="AP120" s="123"/>
      <c r="AQ120" s="15"/>
      <c r="AR120" s="122"/>
      <c r="AS120" s="40"/>
      <c r="AT120" s="123"/>
      <c r="AU120" s="209">
        <f t="shared" si="29"/>
        <v>0</v>
      </c>
      <c r="AV120" s="121"/>
      <c r="AW120" s="209">
        <f t="shared" si="30"/>
        <v>0</v>
      </c>
      <c r="AX120" s="121"/>
      <c r="AY120" s="209">
        <f t="shared" si="8"/>
        <v>0</v>
      </c>
      <c r="AZ120" s="121"/>
      <c r="BA120" s="209">
        <f>(SUM(AI120,AK120,AM120)-AQ120)</f>
        <v>0</v>
      </c>
      <c r="BB120" s="119"/>
      <c r="BD120" s="120"/>
      <c r="BE120" s="13">
        <v>0</v>
      </c>
      <c r="BF120" s="124"/>
      <c r="BG120" s="13">
        <v>0</v>
      </c>
      <c r="BH120" s="124"/>
      <c r="BI120" s="13">
        <v>0</v>
      </c>
      <c r="BJ120" s="125"/>
      <c r="BK120" s="126"/>
      <c r="BL120" s="127"/>
      <c r="BM120" s="210">
        <f>$BE120*$I120</f>
        <v>0</v>
      </c>
      <c r="BN120" s="124"/>
      <c r="BO120" s="210">
        <f>$BG120*$K120</f>
        <v>0</v>
      </c>
      <c r="BP120" s="124"/>
      <c r="BQ120" s="210">
        <f>$BI120*$M120</f>
        <v>0</v>
      </c>
      <c r="BR120" s="119"/>
      <c r="BS120" s="46"/>
      <c r="BT120" s="130"/>
      <c r="CD120" s="159"/>
      <c r="CE120" s="46"/>
      <c r="CF120" s="130"/>
      <c r="CG120" s="18"/>
      <c r="CH120" s="18"/>
      <c r="CI120" s="18"/>
      <c r="CJ120" s="18"/>
      <c r="CK120" s="18"/>
      <c r="CL120" s="18"/>
      <c r="CM120" s="290"/>
      <c r="CO120" s="120"/>
      <c r="CP120" s="119"/>
      <c r="CQ120" s="46"/>
      <c r="CR120" s="130"/>
      <c r="CS120" s="209">
        <f t="shared" ref="CS120:CT138" si="41">IF($AU120=0,0,ROUND(($BW$32*($AU120/$AU$218)),0))</f>
        <v>0</v>
      </c>
      <c r="CT120" s="213">
        <f t="shared" si="41"/>
        <v>0</v>
      </c>
      <c r="CU120" s="209">
        <f t="shared" ref="CU120:CV138" si="42">IF($AW120=0,0,ROUND(($BY$32*($AW120/$AW$218)),0))</f>
        <v>0</v>
      </c>
      <c r="CV120" s="213">
        <f t="shared" si="42"/>
        <v>0</v>
      </c>
      <c r="CW120" s="214">
        <f t="shared" ref="CW120:CX138" si="43">IF($AY120=0,0,ROUND(($CA$32*($AY120/$AY$218)),0))</f>
        <v>0</v>
      </c>
      <c r="CX120" s="215">
        <f t="shared" si="43"/>
        <v>0</v>
      </c>
      <c r="CY120" s="141"/>
      <c r="CZ120" s="252"/>
      <c r="DA120" s="133"/>
      <c r="DB120" s="209">
        <f t="shared" si="31"/>
        <v>0</v>
      </c>
      <c r="DC120" s="131"/>
      <c r="DD120" s="209">
        <f t="shared" si="32"/>
        <v>0</v>
      </c>
      <c r="DE120" s="131"/>
      <c r="DF120" s="209">
        <f t="shared" si="33"/>
        <v>0</v>
      </c>
      <c r="DG120" s="134"/>
      <c r="DH120" s="40"/>
      <c r="DI120" s="130"/>
      <c r="DJ120" s="217">
        <f t="shared" si="34"/>
        <v>0</v>
      </c>
      <c r="DK120" s="135"/>
      <c r="DL120" s="217">
        <f t="shared" si="37"/>
        <v>0</v>
      </c>
      <c r="DM120" s="135"/>
      <c r="DN120" s="217">
        <f t="shared" si="35"/>
        <v>0</v>
      </c>
      <c r="DO120" s="126"/>
      <c r="DP120" s="126"/>
      <c r="DQ120" s="126"/>
      <c r="DR120" s="301">
        <f t="shared" si="36"/>
        <v>0</v>
      </c>
    </row>
    <row r="121" spans="1:122" ht="5.15" customHeight="1" x14ac:dyDescent="0.35">
      <c r="A121" s="115"/>
      <c r="B121" s="32"/>
      <c r="C121" s="46"/>
      <c r="D121" s="32"/>
      <c r="E121" s="32"/>
      <c r="F121" s="36"/>
      <c r="H121" s="29"/>
      <c r="I121" s="139"/>
      <c r="J121" s="139"/>
      <c r="K121" s="139"/>
      <c r="L121" s="139"/>
      <c r="M121" s="139"/>
      <c r="N121" s="139"/>
      <c r="O121" s="121"/>
      <c r="P121" s="140"/>
      <c r="Q121" s="141"/>
      <c r="R121" s="142"/>
      <c r="S121" s="139"/>
      <c r="T121" s="139"/>
      <c r="U121" s="139"/>
      <c r="V121" s="139"/>
      <c r="W121" s="139"/>
      <c r="X121" s="140"/>
      <c r="Y121" s="141"/>
      <c r="Z121" s="142"/>
      <c r="AA121" s="139"/>
      <c r="AB121" s="139"/>
      <c r="AC121" s="139"/>
      <c r="AD121" s="139"/>
      <c r="AE121" s="139"/>
      <c r="AF121" s="140"/>
      <c r="AG121" s="141"/>
      <c r="AH121" s="142"/>
      <c r="AI121" s="121"/>
      <c r="AJ121" s="139"/>
      <c r="AK121" s="121"/>
      <c r="AL121" s="139"/>
      <c r="AM121" s="121"/>
      <c r="AN121" s="140"/>
      <c r="AO121" s="141"/>
      <c r="AP121" s="142"/>
      <c r="AQ121" s="139"/>
      <c r="AR121" s="140"/>
      <c r="AS121" s="141"/>
      <c r="AT121" s="142"/>
      <c r="AU121" s="121"/>
      <c r="AV121" s="139"/>
      <c r="AW121" s="121"/>
      <c r="AX121" s="139"/>
      <c r="AY121" s="121"/>
      <c r="AZ121" s="139"/>
      <c r="BA121" s="121"/>
      <c r="BB121" s="36"/>
      <c r="BD121" s="29"/>
      <c r="BE121" s="143"/>
      <c r="BF121" s="143"/>
      <c r="BG121" s="143"/>
      <c r="BH121" s="143"/>
      <c r="BI121" s="143"/>
      <c r="BJ121" s="144"/>
      <c r="BK121" s="145"/>
      <c r="BL121" s="146"/>
      <c r="BM121" s="124"/>
      <c r="BN121" s="143"/>
      <c r="BO121" s="124"/>
      <c r="BP121" s="143"/>
      <c r="BQ121" s="124"/>
      <c r="BR121" s="36"/>
      <c r="BS121" s="32"/>
      <c r="BT121" s="29"/>
      <c r="CD121" s="75"/>
      <c r="CE121" s="32"/>
      <c r="CF121" s="74"/>
      <c r="CM121" s="290"/>
      <c r="CO121" s="29"/>
      <c r="CP121" s="36"/>
      <c r="CQ121" s="32"/>
      <c r="CR121" s="74"/>
      <c r="CS121" s="149"/>
      <c r="CT121" s="149"/>
      <c r="CU121" s="149"/>
      <c r="CV121" s="149"/>
      <c r="CW121" s="149"/>
      <c r="CX121" s="134"/>
      <c r="CY121" s="141"/>
      <c r="CZ121" s="252"/>
      <c r="DA121" s="151"/>
      <c r="DB121" s="149"/>
      <c r="DC121" s="149"/>
      <c r="DD121" s="149"/>
      <c r="DE121" s="149"/>
      <c r="DF121" s="149"/>
      <c r="DG121" s="134"/>
      <c r="DH121" s="40"/>
      <c r="DI121" s="74"/>
      <c r="DJ121" s="152"/>
      <c r="DK121" s="152"/>
      <c r="DL121" s="152"/>
      <c r="DM121" s="152"/>
      <c r="DN121" s="152"/>
      <c r="DO121" s="145"/>
      <c r="DP121" s="145"/>
      <c r="DQ121" s="145"/>
      <c r="DR121" s="293"/>
    </row>
    <row r="122" spans="1:122" s="92" customFormat="1" ht="18" customHeight="1" x14ac:dyDescent="0.35">
      <c r="A122" s="118"/>
      <c r="B122" s="46"/>
      <c r="C122" s="243" t="str">
        <f>IF(E122="","",C120+1)</f>
        <v/>
      </c>
      <c r="D122" s="46"/>
      <c r="E122" s="4"/>
      <c r="F122" s="119"/>
      <c r="H122" s="120"/>
      <c r="I122" s="15"/>
      <c r="J122" s="121"/>
      <c r="K122" s="15"/>
      <c r="L122" s="121"/>
      <c r="M122" s="15"/>
      <c r="N122" s="121"/>
      <c r="O122" s="209">
        <f t="shared" si="3"/>
        <v>0</v>
      </c>
      <c r="P122" s="122"/>
      <c r="Q122" s="40"/>
      <c r="R122" s="123"/>
      <c r="S122" s="15"/>
      <c r="T122" s="121"/>
      <c r="U122" s="15"/>
      <c r="V122" s="121"/>
      <c r="W122" s="15"/>
      <c r="X122" s="122"/>
      <c r="Y122" s="40"/>
      <c r="Z122" s="123"/>
      <c r="AA122" s="15"/>
      <c r="AB122" s="121"/>
      <c r="AC122" s="15"/>
      <c r="AD122" s="121"/>
      <c r="AE122" s="15"/>
      <c r="AF122" s="122"/>
      <c r="AG122" s="40"/>
      <c r="AH122" s="123"/>
      <c r="AI122" s="209">
        <f t="shared" si="4"/>
        <v>0</v>
      </c>
      <c r="AJ122" s="121"/>
      <c r="AK122" s="209">
        <f t="shared" si="5"/>
        <v>0</v>
      </c>
      <c r="AL122" s="121"/>
      <c r="AM122" s="209">
        <f>M122-W122+AE122</f>
        <v>0</v>
      </c>
      <c r="AN122" s="122"/>
      <c r="AO122" s="40"/>
      <c r="AP122" s="123"/>
      <c r="AQ122" s="15"/>
      <c r="AR122" s="122"/>
      <c r="AS122" s="40"/>
      <c r="AT122" s="123"/>
      <c r="AU122" s="209">
        <f t="shared" si="29"/>
        <v>0</v>
      </c>
      <c r="AV122" s="121"/>
      <c r="AW122" s="209">
        <f t="shared" si="30"/>
        <v>0</v>
      </c>
      <c r="AX122" s="121"/>
      <c r="AY122" s="209">
        <f t="shared" si="8"/>
        <v>0</v>
      </c>
      <c r="AZ122" s="121"/>
      <c r="BA122" s="209">
        <f>(SUM(AI122,AK122,AM122)-AQ122)</f>
        <v>0</v>
      </c>
      <c r="BB122" s="119"/>
      <c r="BD122" s="120"/>
      <c r="BE122" s="13">
        <v>0</v>
      </c>
      <c r="BF122" s="124"/>
      <c r="BG122" s="13">
        <v>0</v>
      </c>
      <c r="BH122" s="124"/>
      <c r="BI122" s="13">
        <v>0</v>
      </c>
      <c r="BJ122" s="125"/>
      <c r="BK122" s="126"/>
      <c r="BL122" s="127"/>
      <c r="BM122" s="210">
        <f>$BE122*$I122</f>
        <v>0</v>
      </c>
      <c r="BN122" s="124"/>
      <c r="BO122" s="210">
        <f>$BG122*$K122</f>
        <v>0</v>
      </c>
      <c r="BP122" s="124"/>
      <c r="BQ122" s="210">
        <f>$BI122*$M122</f>
        <v>0</v>
      </c>
      <c r="BR122" s="119"/>
      <c r="BS122" s="46"/>
      <c r="BT122" s="120"/>
      <c r="BW122" s="93"/>
      <c r="BX122" s="93"/>
      <c r="BY122" s="93"/>
      <c r="BZ122" s="93"/>
      <c r="CA122" s="178"/>
      <c r="CB122" s="178"/>
      <c r="CD122" s="159"/>
      <c r="CE122" s="46"/>
      <c r="CF122" s="130"/>
      <c r="CG122" s="18"/>
      <c r="CH122" s="18"/>
      <c r="CI122" s="18"/>
      <c r="CJ122" s="18"/>
      <c r="CK122" s="18"/>
      <c r="CL122" s="18"/>
      <c r="CM122" s="290"/>
      <c r="CO122" s="120"/>
      <c r="CP122" s="119"/>
      <c r="CQ122" s="46"/>
      <c r="CR122" s="130"/>
      <c r="CS122" s="209">
        <f t="shared" si="41"/>
        <v>0</v>
      </c>
      <c r="CT122" s="213">
        <f t="shared" si="41"/>
        <v>0</v>
      </c>
      <c r="CU122" s="209">
        <f t="shared" si="42"/>
        <v>0</v>
      </c>
      <c r="CV122" s="213">
        <f t="shared" si="42"/>
        <v>0</v>
      </c>
      <c r="CW122" s="214">
        <f t="shared" si="43"/>
        <v>0</v>
      </c>
      <c r="CX122" s="215">
        <f t="shared" si="43"/>
        <v>0</v>
      </c>
      <c r="CY122" s="141"/>
      <c r="CZ122" s="252"/>
      <c r="DA122" s="133"/>
      <c r="DB122" s="209">
        <f t="shared" si="31"/>
        <v>0</v>
      </c>
      <c r="DC122" s="131"/>
      <c r="DD122" s="209">
        <f t="shared" si="32"/>
        <v>0</v>
      </c>
      <c r="DE122" s="131"/>
      <c r="DF122" s="209">
        <f t="shared" si="33"/>
        <v>0</v>
      </c>
      <c r="DG122" s="134"/>
      <c r="DH122" s="40"/>
      <c r="DI122" s="130"/>
      <c r="DJ122" s="217">
        <f t="shared" si="34"/>
        <v>0</v>
      </c>
      <c r="DK122" s="135"/>
      <c r="DL122" s="217">
        <f t="shared" si="37"/>
        <v>0</v>
      </c>
      <c r="DM122" s="135"/>
      <c r="DN122" s="217">
        <f t="shared" si="35"/>
        <v>0</v>
      </c>
      <c r="DO122" s="126"/>
      <c r="DP122" s="126"/>
      <c r="DQ122" s="126"/>
      <c r="DR122" s="301">
        <f t="shared" si="36"/>
        <v>0</v>
      </c>
    </row>
    <row r="123" spans="1:122" ht="5.15" customHeight="1" x14ac:dyDescent="0.35">
      <c r="A123" s="115"/>
      <c r="B123" s="32"/>
      <c r="C123" s="46"/>
      <c r="D123" s="32"/>
      <c r="E123" s="32"/>
      <c r="F123" s="36"/>
      <c r="H123" s="29"/>
      <c r="I123" s="139"/>
      <c r="J123" s="139"/>
      <c r="K123" s="139"/>
      <c r="L123" s="139"/>
      <c r="M123" s="139"/>
      <c r="N123" s="139"/>
      <c r="O123" s="121"/>
      <c r="P123" s="140"/>
      <c r="Q123" s="141"/>
      <c r="R123" s="142"/>
      <c r="S123" s="139"/>
      <c r="T123" s="139"/>
      <c r="U123" s="139"/>
      <c r="V123" s="139"/>
      <c r="W123" s="139"/>
      <c r="X123" s="140"/>
      <c r="Y123" s="141"/>
      <c r="Z123" s="142"/>
      <c r="AA123" s="139"/>
      <c r="AB123" s="139"/>
      <c r="AC123" s="139"/>
      <c r="AD123" s="139"/>
      <c r="AE123" s="139"/>
      <c r="AF123" s="140"/>
      <c r="AG123" s="141"/>
      <c r="AH123" s="142"/>
      <c r="AI123" s="121"/>
      <c r="AJ123" s="139"/>
      <c r="AK123" s="121"/>
      <c r="AL123" s="139"/>
      <c r="AM123" s="121"/>
      <c r="AN123" s="140"/>
      <c r="AO123" s="141"/>
      <c r="AP123" s="142"/>
      <c r="AQ123" s="139"/>
      <c r="AR123" s="140"/>
      <c r="AS123" s="141"/>
      <c r="AT123" s="142"/>
      <c r="AU123" s="121"/>
      <c r="AV123" s="139"/>
      <c r="AW123" s="121"/>
      <c r="AX123" s="139"/>
      <c r="AY123" s="121"/>
      <c r="AZ123" s="139"/>
      <c r="BA123" s="121"/>
      <c r="BB123" s="36"/>
      <c r="BD123" s="29"/>
      <c r="BE123" s="143"/>
      <c r="BF123" s="143"/>
      <c r="BG123" s="143"/>
      <c r="BH123" s="143"/>
      <c r="BI123" s="143"/>
      <c r="BJ123" s="144"/>
      <c r="BK123" s="145"/>
      <c r="BL123" s="146"/>
      <c r="BM123" s="124"/>
      <c r="BN123" s="143"/>
      <c r="BO123" s="124"/>
      <c r="BP123" s="143"/>
      <c r="BQ123" s="124"/>
      <c r="BR123" s="36"/>
      <c r="BS123" s="32"/>
      <c r="BT123" s="29"/>
      <c r="CD123" s="75"/>
      <c r="CE123" s="32"/>
      <c r="CF123" s="74"/>
      <c r="CM123" s="290"/>
      <c r="CO123" s="29"/>
      <c r="CP123" s="36"/>
      <c r="CQ123" s="32"/>
      <c r="CR123" s="74"/>
      <c r="CS123" s="149"/>
      <c r="CT123" s="149"/>
      <c r="CU123" s="149"/>
      <c r="CV123" s="149"/>
      <c r="CW123" s="149"/>
      <c r="CX123" s="134"/>
      <c r="CY123" s="141"/>
      <c r="CZ123" s="252"/>
      <c r="DA123" s="151"/>
      <c r="DB123" s="149"/>
      <c r="DC123" s="149"/>
      <c r="DD123" s="149"/>
      <c r="DE123" s="149"/>
      <c r="DF123" s="149"/>
      <c r="DG123" s="134"/>
      <c r="DH123" s="40"/>
      <c r="DI123" s="74"/>
      <c r="DJ123" s="152"/>
      <c r="DK123" s="152"/>
      <c r="DL123" s="152"/>
      <c r="DM123" s="152"/>
      <c r="DN123" s="152"/>
      <c r="DO123" s="145"/>
      <c r="DP123" s="145"/>
      <c r="DQ123" s="145"/>
      <c r="DR123" s="293"/>
    </row>
    <row r="124" spans="1:122" s="92" customFormat="1" x14ac:dyDescent="0.35">
      <c r="A124" s="118"/>
      <c r="B124" s="46"/>
      <c r="C124" s="243" t="str">
        <f>IF(E124="","",C122+1)</f>
        <v/>
      </c>
      <c r="D124" s="46"/>
      <c r="E124" s="4"/>
      <c r="F124" s="119"/>
      <c r="H124" s="120"/>
      <c r="I124" s="15"/>
      <c r="J124" s="121"/>
      <c r="K124" s="15"/>
      <c r="L124" s="121"/>
      <c r="M124" s="15"/>
      <c r="N124" s="121"/>
      <c r="O124" s="209">
        <f t="shared" si="3"/>
        <v>0</v>
      </c>
      <c r="P124" s="122"/>
      <c r="Q124" s="40"/>
      <c r="R124" s="123"/>
      <c r="S124" s="15"/>
      <c r="T124" s="121"/>
      <c r="U124" s="15"/>
      <c r="V124" s="121"/>
      <c r="W124" s="15"/>
      <c r="X124" s="122"/>
      <c r="Y124" s="40"/>
      <c r="Z124" s="123"/>
      <c r="AA124" s="15"/>
      <c r="AB124" s="121"/>
      <c r="AC124" s="15"/>
      <c r="AD124" s="121"/>
      <c r="AE124" s="15"/>
      <c r="AF124" s="122"/>
      <c r="AG124" s="40"/>
      <c r="AH124" s="123"/>
      <c r="AI124" s="209">
        <f t="shared" si="4"/>
        <v>0</v>
      </c>
      <c r="AJ124" s="121"/>
      <c r="AK124" s="209">
        <f t="shared" si="5"/>
        <v>0</v>
      </c>
      <c r="AL124" s="121"/>
      <c r="AM124" s="209">
        <f>M124-W124+AE124</f>
        <v>0</v>
      </c>
      <c r="AN124" s="122"/>
      <c r="AO124" s="40"/>
      <c r="AP124" s="123"/>
      <c r="AQ124" s="15"/>
      <c r="AR124" s="122"/>
      <c r="AS124" s="40"/>
      <c r="AT124" s="123"/>
      <c r="AU124" s="209">
        <f t="shared" si="29"/>
        <v>0</v>
      </c>
      <c r="AV124" s="121"/>
      <c r="AW124" s="209">
        <f t="shared" si="30"/>
        <v>0</v>
      </c>
      <c r="AX124" s="121"/>
      <c r="AY124" s="209">
        <f t="shared" si="8"/>
        <v>0</v>
      </c>
      <c r="AZ124" s="121"/>
      <c r="BA124" s="209">
        <f>(SUM(AI124,AK124,AM124)-AQ124)</f>
        <v>0</v>
      </c>
      <c r="BB124" s="119"/>
      <c r="BD124" s="120"/>
      <c r="BE124" s="13">
        <v>0</v>
      </c>
      <c r="BF124" s="124"/>
      <c r="BG124" s="13">
        <v>0</v>
      </c>
      <c r="BH124" s="124"/>
      <c r="BI124" s="13">
        <v>0</v>
      </c>
      <c r="BJ124" s="125"/>
      <c r="BK124" s="126"/>
      <c r="BL124" s="127"/>
      <c r="BM124" s="210">
        <f>$BE124*$I124</f>
        <v>0</v>
      </c>
      <c r="BN124" s="124"/>
      <c r="BO124" s="210">
        <f>$BG124*$K124</f>
        <v>0</v>
      </c>
      <c r="BP124" s="124"/>
      <c r="BQ124" s="210">
        <f>$BI124*$M124</f>
        <v>0</v>
      </c>
      <c r="BR124" s="119"/>
      <c r="BS124" s="46"/>
      <c r="BT124" s="120"/>
      <c r="CD124" s="159"/>
      <c r="CE124" s="46"/>
      <c r="CF124" s="130"/>
      <c r="CG124" s="18"/>
      <c r="CH124" s="18"/>
      <c r="CI124" s="18"/>
      <c r="CJ124" s="18"/>
      <c r="CK124" s="18"/>
      <c r="CL124" s="18"/>
      <c r="CM124" s="290"/>
      <c r="CO124" s="120"/>
      <c r="CP124" s="119"/>
      <c r="CQ124" s="46"/>
      <c r="CR124" s="130"/>
      <c r="CS124" s="209">
        <f t="shared" si="41"/>
        <v>0</v>
      </c>
      <c r="CT124" s="213">
        <f t="shared" si="41"/>
        <v>0</v>
      </c>
      <c r="CU124" s="209">
        <f t="shared" si="42"/>
        <v>0</v>
      </c>
      <c r="CV124" s="213">
        <f t="shared" si="42"/>
        <v>0</v>
      </c>
      <c r="CW124" s="214">
        <f t="shared" si="43"/>
        <v>0</v>
      </c>
      <c r="CX124" s="215">
        <f t="shared" si="43"/>
        <v>0</v>
      </c>
      <c r="CY124" s="141"/>
      <c r="CZ124" s="252"/>
      <c r="DA124" s="133"/>
      <c r="DB124" s="209">
        <f t="shared" si="31"/>
        <v>0</v>
      </c>
      <c r="DC124" s="131"/>
      <c r="DD124" s="209">
        <f t="shared" si="32"/>
        <v>0</v>
      </c>
      <c r="DE124" s="131"/>
      <c r="DF124" s="209">
        <f t="shared" si="33"/>
        <v>0</v>
      </c>
      <c r="DG124" s="134"/>
      <c r="DH124" s="40"/>
      <c r="DI124" s="130"/>
      <c r="DJ124" s="217">
        <f t="shared" si="34"/>
        <v>0</v>
      </c>
      <c r="DK124" s="135"/>
      <c r="DL124" s="217">
        <f t="shared" si="37"/>
        <v>0</v>
      </c>
      <c r="DM124" s="135"/>
      <c r="DN124" s="217">
        <f t="shared" si="35"/>
        <v>0</v>
      </c>
      <c r="DO124" s="126"/>
      <c r="DP124" s="126"/>
      <c r="DQ124" s="126"/>
      <c r="DR124" s="301">
        <f t="shared" si="36"/>
        <v>0</v>
      </c>
    </row>
    <row r="125" spans="1:122" ht="5.15" customHeight="1" x14ac:dyDescent="0.35">
      <c r="A125" s="115"/>
      <c r="B125" s="32"/>
      <c r="C125" s="46"/>
      <c r="D125" s="32"/>
      <c r="E125" s="32"/>
      <c r="F125" s="36"/>
      <c r="H125" s="29"/>
      <c r="I125" s="139"/>
      <c r="J125" s="139"/>
      <c r="K125" s="139"/>
      <c r="L125" s="139"/>
      <c r="M125" s="139"/>
      <c r="N125" s="139"/>
      <c r="O125" s="121"/>
      <c r="P125" s="140"/>
      <c r="Q125" s="141"/>
      <c r="R125" s="142"/>
      <c r="S125" s="139"/>
      <c r="T125" s="139"/>
      <c r="U125" s="139"/>
      <c r="V125" s="139"/>
      <c r="W125" s="139"/>
      <c r="X125" s="140"/>
      <c r="Y125" s="141"/>
      <c r="Z125" s="142"/>
      <c r="AA125" s="139"/>
      <c r="AB125" s="139"/>
      <c r="AC125" s="139"/>
      <c r="AD125" s="139"/>
      <c r="AE125" s="139"/>
      <c r="AF125" s="140"/>
      <c r="AG125" s="141"/>
      <c r="AH125" s="142"/>
      <c r="AI125" s="121"/>
      <c r="AJ125" s="139"/>
      <c r="AK125" s="121"/>
      <c r="AL125" s="139"/>
      <c r="AM125" s="121"/>
      <c r="AN125" s="140"/>
      <c r="AO125" s="141"/>
      <c r="AP125" s="142"/>
      <c r="AQ125" s="139"/>
      <c r="AR125" s="140"/>
      <c r="AS125" s="141"/>
      <c r="AT125" s="142"/>
      <c r="AU125" s="121"/>
      <c r="AV125" s="139"/>
      <c r="AW125" s="121"/>
      <c r="AX125" s="139"/>
      <c r="AY125" s="121"/>
      <c r="AZ125" s="139"/>
      <c r="BA125" s="121"/>
      <c r="BB125" s="36"/>
      <c r="BD125" s="29"/>
      <c r="BE125" s="143"/>
      <c r="BF125" s="143"/>
      <c r="BG125" s="143"/>
      <c r="BH125" s="143"/>
      <c r="BI125" s="143"/>
      <c r="BJ125" s="144"/>
      <c r="BK125" s="145"/>
      <c r="BL125" s="146"/>
      <c r="BM125" s="124"/>
      <c r="BN125" s="143"/>
      <c r="BO125" s="124"/>
      <c r="BP125" s="143"/>
      <c r="BQ125" s="124"/>
      <c r="BR125" s="36"/>
      <c r="BS125" s="32"/>
      <c r="BT125" s="29"/>
      <c r="CD125" s="75"/>
      <c r="CE125" s="32"/>
      <c r="CF125" s="74"/>
      <c r="CM125" s="290"/>
      <c r="CO125" s="29"/>
      <c r="CP125" s="36"/>
      <c r="CQ125" s="32"/>
      <c r="CR125" s="74"/>
      <c r="CS125" s="149"/>
      <c r="CT125" s="149"/>
      <c r="CU125" s="149"/>
      <c r="CV125" s="149"/>
      <c r="CW125" s="149"/>
      <c r="CX125" s="134"/>
      <c r="CY125" s="141"/>
      <c r="CZ125" s="252"/>
      <c r="DA125" s="151"/>
      <c r="DB125" s="149"/>
      <c r="DC125" s="149"/>
      <c r="DD125" s="149"/>
      <c r="DE125" s="149"/>
      <c r="DF125" s="149"/>
      <c r="DG125" s="134"/>
      <c r="DH125" s="40"/>
      <c r="DI125" s="74"/>
      <c r="DJ125" s="152"/>
      <c r="DK125" s="152"/>
      <c r="DL125" s="152"/>
      <c r="DM125" s="152"/>
      <c r="DN125" s="152"/>
      <c r="DO125" s="145"/>
      <c r="DP125" s="145"/>
      <c r="DQ125" s="145"/>
      <c r="DR125" s="293"/>
    </row>
    <row r="126" spans="1:122" s="92" customFormat="1" x14ac:dyDescent="0.35">
      <c r="A126" s="118"/>
      <c r="B126" s="46"/>
      <c r="C126" s="243" t="str">
        <f>IF(E126="","",C124+1)</f>
        <v/>
      </c>
      <c r="D126" s="46"/>
      <c r="E126" s="4"/>
      <c r="F126" s="119"/>
      <c r="H126" s="120"/>
      <c r="I126" s="15"/>
      <c r="J126" s="121"/>
      <c r="K126" s="15"/>
      <c r="L126" s="121"/>
      <c r="M126" s="15"/>
      <c r="N126" s="121"/>
      <c r="O126" s="209">
        <f t="shared" si="3"/>
        <v>0</v>
      </c>
      <c r="P126" s="122"/>
      <c r="Q126" s="40"/>
      <c r="R126" s="123"/>
      <c r="S126" s="15"/>
      <c r="T126" s="121"/>
      <c r="U126" s="15"/>
      <c r="V126" s="121"/>
      <c r="W126" s="15"/>
      <c r="X126" s="122"/>
      <c r="Y126" s="40"/>
      <c r="Z126" s="123"/>
      <c r="AA126" s="15"/>
      <c r="AB126" s="121"/>
      <c r="AC126" s="15"/>
      <c r="AD126" s="121"/>
      <c r="AE126" s="15"/>
      <c r="AF126" s="122"/>
      <c r="AG126" s="40"/>
      <c r="AH126" s="123"/>
      <c r="AI126" s="209">
        <f t="shared" si="4"/>
        <v>0</v>
      </c>
      <c r="AJ126" s="121"/>
      <c r="AK126" s="209">
        <f t="shared" si="5"/>
        <v>0</v>
      </c>
      <c r="AL126" s="121"/>
      <c r="AM126" s="209">
        <f>M126-W126+AE126</f>
        <v>0</v>
      </c>
      <c r="AN126" s="122"/>
      <c r="AO126" s="40"/>
      <c r="AP126" s="123"/>
      <c r="AQ126" s="15"/>
      <c r="AR126" s="122"/>
      <c r="AS126" s="40"/>
      <c r="AT126" s="123"/>
      <c r="AU126" s="209">
        <f t="shared" si="29"/>
        <v>0</v>
      </c>
      <c r="AV126" s="121"/>
      <c r="AW126" s="209">
        <f t="shared" si="30"/>
        <v>0</v>
      </c>
      <c r="AX126" s="121"/>
      <c r="AY126" s="209">
        <f t="shared" si="8"/>
        <v>0</v>
      </c>
      <c r="AZ126" s="121"/>
      <c r="BA126" s="209">
        <f>(SUM(AI126,AK126,AM126)-AQ126)</f>
        <v>0</v>
      </c>
      <c r="BB126" s="119"/>
      <c r="BD126" s="120"/>
      <c r="BE126" s="13">
        <v>0</v>
      </c>
      <c r="BF126" s="124"/>
      <c r="BG126" s="13">
        <v>0</v>
      </c>
      <c r="BH126" s="124"/>
      <c r="BI126" s="13">
        <v>0</v>
      </c>
      <c r="BJ126" s="125"/>
      <c r="BK126" s="126"/>
      <c r="BL126" s="127"/>
      <c r="BM126" s="210">
        <f>$BE126*$I126</f>
        <v>0</v>
      </c>
      <c r="BN126" s="124"/>
      <c r="BO126" s="210">
        <f>$BG126*$K126</f>
        <v>0</v>
      </c>
      <c r="BP126" s="124"/>
      <c r="BQ126" s="210">
        <f>$BI126*$M126</f>
        <v>0</v>
      </c>
      <c r="BR126" s="119"/>
      <c r="BS126" s="46"/>
      <c r="BT126" s="120"/>
      <c r="CD126" s="159"/>
      <c r="CE126" s="46"/>
      <c r="CF126" s="130"/>
      <c r="CG126" s="18"/>
      <c r="CH126" s="18"/>
      <c r="CI126" s="18"/>
      <c r="CJ126" s="18"/>
      <c r="CK126" s="18"/>
      <c r="CL126" s="18"/>
      <c r="CM126" s="290"/>
      <c r="CO126" s="120"/>
      <c r="CP126" s="119"/>
      <c r="CQ126" s="46"/>
      <c r="CR126" s="130"/>
      <c r="CS126" s="209">
        <f t="shared" si="41"/>
        <v>0</v>
      </c>
      <c r="CT126" s="213">
        <f t="shared" si="41"/>
        <v>0</v>
      </c>
      <c r="CU126" s="209">
        <f t="shared" si="42"/>
        <v>0</v>
      </c>
      <c r="CV126" s="213">
        <f t="shared" si="42"/>
        <v>0</v>
      </c>
      <c r="CW126" s="214">
        <f t="shared" si="43"/>
        <v>0</v>
      </c>
      <c r="CX126" s="215">
        <f t="shared" si="43"/>
        <v>0</v>
      </c>
      <c r="CY126" s="141"/>
      <c r="CZ126" s="252"/>
      <c r="DA126" s="133"/>
      <c r="DB126" s="209">
        <f t="shared" si="31"/>
        <v>0</v>
      </c>
      <c r="DC126" s="131"/>
      <c r="DD126" s="209">
        <f t="shared" si="32"/>
        <v>0</v>
      </c>
      <c r="DE126" s="131"/>
      <c r="DF126" s="209">
        <f t="shared" si="33"/>
        <v>0</v>
      </c>
      <c r="DG126" s="134"/>
      <c r="DH126" s="40"/>
      <c r="DI126" s="130"/>
      <c r="DJ126" s="217">
        <f t="shared" si="34"/>
        <v>0</v>
      </c>
      <c r="DK126" s="135"/>
      <c r="DL126" s="217">
        <f t="shared" si="37"/>
        <v>0</v>
      </c>
      <c r="DM126" s="135"/>
      <c r="DN126" s="217">
        <f t="shared" si="35"/>
        <v>0</v>
      </c>
      <c r="DO126" s="126"/>
      <c r="DP126" s="126"/>
      <c r="DQ126" s="126"/>
      <c r="DR126" s="301">
        <f t="shared" si="36"/>
        <v>0</v>
      </c>
    </row>
    <row r="127" spans="1:122" ht="5.15" customHeight="1" x14ac:dyDescent="0.35">
      <c r="A127" s="115"/>
      <c r="B127" s="32"/>
      <c r="C127" s="46"/>
      <c r="D127" s="32"/>
      <c r="E127" s="32"/>
      <c r="F127" s="36"/>
      <c r="H127" s="29"/>
      <c r="I127" s="139"/>
      <c r="J127" s="139"/>
      <c r="K127" s="139"/>
      <c r="L127" s="139"/>
      <c r="M127" s="139"/>
      <c r="N127" s="139"/>
      <c r="O127" s="121"/>
      <c r="P127" s="140"/>
      <c r="Q127" s="141"/>
      <c r="R127" s="142"/>
      <c r="S127" s="139"/>
      <c r="T127" s="139"/>
      <c r="U127" s="139"/>
      <c r="V127" s="139"/>
      <c r="W127" s="139"/>
      <c r="X127" s="140"/>
      <c r="Y127" s="141"/>
      <c r="Z127" s="142"/>
      <c r="AA127" s="139"/>
      <c r="AB127" s="139"/>
      <c r="AC127" s="139"/>
      <c r="AD127" s="139"/>
      <c r="AE127" s="139"/>
      <c r="AF127" s="140"/>
      <c r="AG127" s="141"/>
      <c r="AH127" s="142"/>
      <c r="AI127" s="121"/>
      <c r="AJ127" s="139"/>
      <c r="AK127" s="121"/>
      <c r="AL127" s="139"/>
      <c r="AM127" s="121"/>
      <c r="AN127" s="140"/>
      <c r="AO127" s="141"/>
      <c r="AP127" s="142"/>
      <c r="AQ127" s="139"/>
      <c r="AR127" s="140"/>
      <c r="AS127" s="141"/>
      <c r="AT127" s="142"/>
      <c r="AU127" s="121"/>
      <c r="AV127" s="139"/>
      <c r="AW127" s="121"/>
      <c r="AX127" s="139"/>
      <c r="AY127" s="121"/>
      <c r="AZ127" s="139"/>
      <c r="BA127" s="121"/>
      <c r="BB127" s="36"/>
      <c r="BD127" s="29"/>
      <c r="BE127" s="143"/>
      <c r="BF127" s="143"/>
      <c r="BG127" s="143"/>
      <c r="BH127" s="143"/>
      <c r="BI127" s="143"/>
      <c r="BJ127" s="144"/>
      <c r="BK127" s="145"/>
      <c r="BL127" s="146"/>
      <c r="BM127" s="124"/>
      <c r="BN127" s="143"/>
      <c r="BO127" s="124"/>
      <c r="BP127" s="143"/>
      <c r="BQ127" s="124"/>
      <c r="BR127" s="36"/>
      <c r="BS127" s="32"/>
      <c r="BT127" s="29"/>
      <c r="CD127" s="75"/>
      <c r="CE127" s="32"/>
      <c r="CF127" s="74"/>
      <c r="CM127" s="290"/>
      <c r="CO127" s="29"/>
      <c r="CP127" s="36"/>
      <c r="CQ127" s="32"/>
      <c r="CR127" s="74"/>
      <c r="CS127" s="149"/>
      <c r="CT127" s="149"/>
      <c r="CU127" s="149"/>
      <c r="CV127" s="149"/>
      <c r="CW127" s="149"/>
      <c r="CX127" s="134"/>
      <c r="CY127" s="141"/>
      <c r="CZ127" s="252"/>
      <c r="DA127" s="151"/>
      <c r="DB127" s="149"/>
      <c r="DC127" s="149"/>
      <c r="DD127" s="149"/>
      <c r="DE127" s="149"/>
      <c r="DF127" s="149"/>
      <c r="DG127" s="134"/>
      <c r="DH127" s="40"/>
      <c r="DI127" s="74"/>
      <c r="DJ127" s="152"/>
      <c r="DK127" s="152"/>
      <c r="DL127" s="152"/>
      <c r="DM127" s="152"/>
      <c r="DN127" s="152"/>
      <c r="DO127" s="145"/>
      <c r="DP127" s="145"/>
      <c r="DQ127" s="145"/>
      <c r="DR127" s="293"/>
    </row>
    <row r="128" spans="1:122" s="92" customFormat="1" x14ac:dyDescent="0.35">
      <c r="A128" s="118"/>
      <c r="B128" s="46"/>
      <c r="C128" s="243" t="str">
        <f>IF(E128="","",C126+1)</f>
        <v/>
      </c>
      <c r="D128" s="46"/>
      <c r="E128" s="4"/>
      <c r="F128" s="119"/>
      <c r="H128" s="120"/>
      <c r="I128" s="15"/>
      <c r="J128" s="121"/>
      <c r="K128" s="15"/>
      <c r="L128" s="121"/>
      <c r="M128" s="15"/>
      <c r="N128" s="121"/>
      <c r="O128" s="209">
        <f t="shared" si="3"/>
        <v>0</v>
      </c>
      <c r="P128" s="122"/>
      <c r="Q128" s="40"/>
      <c r="R128" s="123"/>
      <c r="S128" s="15"/>
      <c r="T128" s="121"/>
      <c r="U128" s="15"/>
      <c r="V128" s="121"/>
      <c r="W128" s="15"/>
      <c r="X128" s="122"/>
      <c r="Y128" s="40"/>
      <c r="Z128" s="123"/>
      <c r="AA128" s="15"/>
      <c r="AB128" s="121"/>
      <c r="AC128" s="15"/>
      <c r="AD128" s="121"/>
      <c r="AE128" s="15"/>
      <c r="AF128" s="122"/>
      <c r="AG128" s="40"/>
      <c r="AH128" s="123"/>
      <c r="AI128" s="209">
        <f t="shared" si="4"/>
        <v>0</v>
      </c>
      <c r="AJ128" s="121"/>
      <c r="AK128" s="209">
        <f t="shared" si="5"/>
        <v>0</v>
      </c>
      <c r="AL128" s="121"/>
      <c r="AM128" s="209">
        <f>M128-W128+AE128</f>
        <v>0</v>
      </c>
      <c r="AN128" s="122"/>
      <c r="AO128" s="40"/>
      <c r="AP128" s="123"/>
      <c r="AQ128" s="15"/>
      <c r="AR128" s="122"/>
      <c r="AS128" s="40"/>
      <c r="AT128" s="123"/>
      <c r="AU128" s="209">
        <f t="shared" si="29"/>
        <v>0</v>
      </c>
      <c r="AV128" s="121"/>
      <c r="AW128" s="209">
        <f t="shared" si="30"/>
        <v>0</v>
      </c>
      <c r="AX128" s="121"/>
      <c r="AY128" s="209">
        <f t="shared" si="8"/>
        <v>0</v>
      </c>
      <c r="AZ128" s="121"/>
      <c r="BA128" s="209">
        <f>(SUM(AI128,AK128,AM128)-AQ128)</f>
        <v>0</v>
      </c>
      <c r="BB128" s="119"/>
      <c r="BD128" s="120"/>
      <c r="BE128" s="13">
        <v>0</v>
      </c>
      <c r="BF128" s="124"/>
      <c r="BG128" s="13">
        <v>0</v>
      </c>
      <c r="BH128" s="124"/>
      <c r="BI128" s="13">
        <v>0</v>
      </c>
      <c r="BJ128" s="125"/>
      <c r="BK128" s="126"/>
      <c r="BL128" s="127"/>
      <c r="BM128" s="210">
        <f>$BE128*$I128</f>
        <v>0</v>
      </c>
      <c r="BN128" s="124"/>
      <c r="BO128" s="210">
        <f>$BG128*$K128</f>
        <v>0</v>
      </c>
      <c r="BP128" s="124"/>
      <c r="BQ128" s="210">
        <f>$BI128*$M128</f>
        <v>0</v>
      </c>
      <c r="BR128" s="119"/>
      <c r="BS128" s="46"/>
      <c r="BT128" s="120"/>
      <c r="CD128" s="159"/>
      <c r="CE128" s="46"/>
      <c r="CF128" s="130"/>
      <c r="CG128" s="18"/>
      <c r="CH128" s="18"/>
      <c r="CI128" s="18"/>
      <c r="CJ128" s="18"/>
      <c r="CK128" s="18"/>
      <c r="CL128" s="18"/>
      <c r="CM128" s="290"/>
      <c r="CO128" s="120"/>
      <c r="CP128" s="119"/>
      <c r="CQ128" s="46"/>
      <c r="CR128" s="130"/>
      <c r="CS128" s="209">
        <f t="shared" si="41"/>
        <v>0</v>
      </c>
      <c r="CT128" s="213">
        <f t="shared" si="41"/>
        <v>0</v>
      </c>
      <c r="CU128" s="209">
        <f t="shared" si="42"/>
        <v>0</v>
      </c>
      <c r="CV128" s="213">
        <f t="shared" si="42"/>
        <v>0</v>
      </c>
      <c r="CW128" s="214">
        <f t="shared" si="43"/>
        <v>0</v>
      </c>
      <c r="CX128" s="215">
        <f t="shared" si="43"/>
        <v>0</v>
      </c>
      <c r="CY128" s="141"/>
      <c r="CZ128" s="252"/>
      <c r="DA128" s="133"/>
      <c r="DB128" s="209">
        <f t="shared" si="31"/>
        <v>0</v>
      </c>
      <c r="DC128" s="131"/>
      <c r="DD128" s="209">
        <f t="shared" si="32"/>
        <v>0</v>
      </c>
      <c r="DE128" s="131"/>
      <c r="DF128" s="209">
        <f t="shared" si="33"/>
        <v>0</v>
      </c>
      <c r="DG128" s="134"/>
      <c r="DH128" s="40"/>
      <c r="DI128" s="130"/>
      <c r="DJ128" s="217">
        <f t="shared" si="34"/>
        <v>0</v>
      </c>
      <c r="DK128" s="135"/>
      <c r="DL128" s="217">
        <f t="shared" si="37"/>
        <v>0</v>
      </c>
      <c r="DM128" s="135"/>
      <c r="DN128" s="217">
        <f t="shared" si="35"/>
        <v>0</v>
      </c>
      <c r="DO128" s="126"/>
      <c r="DP128" s="126"/>
      <c r="DQ128" s="126"/>
      <c r="DR128" s="301">
        <f t="shared" si="36"/>
        <v>0</v>
      </c>
    </row>
    <row r="129" spans="1:122" ht="5.15" customHeight="1" x14ac:dyDescent="0.35">
      <c r="A129" s="115"/>
      <c r="B129" s="32"/>
      <c r="C129" s="46"/>
      <c r="D129" s="32"/>
      <c r="E129" s="32"/>
      <c r="F129" s="36"/>
      <c r="H129" s="29"/>
      <c r="I129" s="139"/>
      <c r="J129" s="139"/>
      <c r="K129" s="139"/>
      <c r="L129" s="139"/>
      <c r="M129" s="139"/>
      <c r="N129" s="139"/>
      <c r="O129" s="121"/>
      <c r="P129" s="140"/>
      <c r="Q129" s="141"/>
      <c r="R129" s="142"/>
      <c r="S129" s="139"/>
      <c r="T129" s="139"/>
      <c r="U129" s="139"/>
      <c r="V129" s="139"/>
      <c r="W129" s="139"/>
      <c r="X129" s="140"/>
      <c r="Y129" s="141"/>
      <c r="Z129" s="142"/>
      <c r="AA129" s="139"/>
      <c r="AB129" s="139"/>
      <c r="AC129" s="139"/>
      <c r="AD129" s="139"/>
      <c r="AE129" s="139"/>
      <c r="AF129" s="140"/>
      <c r="AG129" s="141"/>
      <c r="AH129" s="142"/>
      <c r="AI129" s="121"/>
      <c r="AJ129" s="139"/>
      <c r="AK129" s="121"/>
      <c r="AL129" s="139"/>
      <c r="AM129" s="121"/>
      <c r="AN129" s="140"/>
      <c r="AO129" s="141"/>
      <c r="AP129" s="142"/>
      <c r="AQ129" s="139"/>
      <c r="AR129" s="140"/>
      <c r="AS129" s="141"/>
      <c r="AT129" s="142"/>
      <c r="AU129" s="121"/>
      <c r="AV129" s="139"/>
      <c r="AW129" s="121"/>
      <c r="AX129" s="139"/>
      <c r="AY129" s="121"/>
      <c r="AZ129" s="139"/>
      <c r="BA129" s="121"/>
      <c r="BB129" s="36"/>
      <c r="BD129" s="29"/>
      <c r="BE129" s="143"/>
      <c r="BF129" s="143"/>
      <c r="BG129" s="143"/>
      <c r="BH129" s="143"/>
      <c r="BI129" s="143"/>
      <c r="BJ129" s="144"/>
      <c r="BK129" s="145"/>
      <c r="BL129" s="146"/>
      <c r="BM129" s="124"/>
      <c r="BN129" s="143"/>
      <c r="BO129" s="124"/>
      <c r="BP129" s="143"/>
      <c r="BQ129" s="124"/>
      <c r="BR129" s="36"/>
      <c r="BS129" s="32"/>
      <c r="BT129" s="29"/>
      <c r="CD129" s="75"/>
      <c r="CE129" s="32"/>
      <c r="CF129" s="74"/>
      <c r="CM129" s="290"/>
      <c r="CO129" s="29"/>
      <c r="CP129" s="36"/>
      <c r="CQ129" s="32"/>
      <c r="CR129" s="74"/>
      <c r="CS129" s="149"/>
      <c r="CT129" s="149"/>
      <c r="CU129" s="149"/>
      <c r="CV129" s="149"/>
      <c r="CW129" s="149"/>
      <c r="CX129" s="134"/>
      <c r="CY129" s="141"/>
      <c r="CZ129" s="252"/>
      <c r="DA129" s="151"/>
      <c r="DB129" s="149"/>
      <c r="DC129" s="149"/>
      <c r="DD129" s="149"/>
      <c r="DE129" s="149"/>
      <c r="DF129" s="149"/>
      <c r="DG129" s="134"/>
      <c r="DH129" s="40"/>
      <c r="DI129" s="74"/>
      <c r="DJ129" s="152"/>
      <c r="DK129" s="152"/>
      <c r="DL129" s="152"/>
      <c r="DM129" s="152"/>
      <c r="DN129" s="152"/>
      <c r="DO129" s="145"/>
      <c r="DP129" s="145"/>
      <c r="DQ129" s="145"/>
      <c r="DR129" s="293"/>
    </row>
    <row r="130" spans="1:122" s="92" customFormat="1" x14ac:dyDescent="0.35">
      <c r="A130" s="118"/>
      <c r="B130" s="46"/>
      <c r="C130" s="243" t="str">
        <f>IF(E130="","",C128+1)</f>
        <v/>
      </c>
      <c r="D130" s="46"/>
      <c r="E130" s="4"/>
      <c r="F130" s="119"/>
      <c r="H130" s="120"/>
      <c r="I130" s="15"/>
      <c r="J130" s="121"/>
      <c r="K130" s="15"/>
      <c r="L130" s="121"/>
      <c r="M130" s="15"/>
      <c r="N130" s="121"/>
      <c r="O130" s="209">
        <f t="shared" si="3"/>
        <v>0</v>
      </c>
      <c r="P130" s="122"/>
      <c r="Q130" s="40"/>
      <c r="R130" s="123"/>
      <c r="S130" s="15"/>
      <c r="T130" s="121"/>
      <c r="U130" s="15"/>
      <c r="V130" s="121"/>
      <c r="W130" s="15"/>
      <c r="X130" s="122"/>
      <c r="Y130" s="40"/>
      <c r="Z130" s="123"/>
      <c r="AA130" s="15"/>
      <c r="AB130" s="121"/>
      <c r="AC130" s="15"/>
      <c r="AD130" s="121"/>
      <c r="AE130" s="15"/>
      <c r="AF130" s="122"/>
      <c r="AG130" s="40"/>
      <c r="AH130" s="123"/>
      <c r="AI130" s="209">
        <f t="shared" si="4"/>
        <v>0</v>
      </c>
      <c r="AJ130" s="121"/>
      <c r="AK130" s="209">
        <f t="shared" si="5"/>
        <v>0</v>
      </c>
      <c r="AL130" s="121"/>
      <c r="AM130" s="209">
        <f>M130-W130+AE130</f>
        <v>0</v>
      </c>
      <c r="AN130" s="122"/>
      <c r="AO130" s="40"/>
      <c r="AP130" s="123"/>
      <c r="AQ130" s="15"/>
      <c r="AR130" s="122"/>
      <c r="AS130" s="40"/>
      <c r="AT130" s="123"/>
      <c r="AU130" s="209">
        <f t="shared" si="29"/>
        <v>0</v>
      </c>
      <c r="AV130" s="121"/>
      <c r="AW130" s="209">
        <f t="shared" si="30"/>
        <v>0</v>
      </c>
      <c r="AX130" s="121"/>
      <c r="AY130" s="209">
        <f t="shared" si="8"/>
        <v>0</v>
      </c>
      <c r="AZ130" s="121"/>
      <c r="BA130" s="209">
        <f>(SUM(AI130,AK130,AM130)-AQ130)</f>
        <v>0</v>
      </c>
      <c r="BB130" s="119"/>
      <c r="BD130" s="120"/>
      <c r="BE130" s="13">
        <v>0</v>
      </c>
      <c r="BF130" s="124"/>
      <c r="BG130" s="13">
        <v>0</v>
      </c>
      <c r="BH130" s="124"/>
      <c r="BI130" s="13">
        <v>0</v>
      </c>
      <c r="BJ130" s="125"/>
      <c r="BK130" s="126"/>
      <c r="BL130" s="127"/>
      <c r="BM130" s="210">
        <f>$BE130*$I130</f>
        <v>0</v>
      </c>
      <c r="BN130" s="124"/>
      <c r="BO130" s="210">
        <f>$BG130*$K130</f>
        <v>0</v>
      </c>
      <c r="BP130" s="124"/>
      <c r="BQ130" s="210">
        <f>$BI130*$M130</f>
        <v>0</v>
      </c>
      <c r="BR130" s="119"/>
      <c r="BS130" s="46"/>
      <c r="BT130" s="120"/>
      <c r="CD130" s="159"/>
      <c r="CE130" s="46"/>
      <c r="CF130" s="130"/>
      <c r="CG130" s="18"/>
      <c r="CH130" s="18"/>
      <c r="CI130" s="18"/>
      <c r="CJ130" s="18"/>
      <c r="CK130" s="18"/>
      <c r="CL130" s="18"/>
      <c r="CM130" s="290"/>
      <c r="CO130" s="120"/>
      <c r="CP130" s="119"/>
      <c r="CQ130" s="46"/>
      <c r="CR130" s="130"/>
      <c r="CS130" s="209">
        <f t="shared" si="41"/>
        <v>0</v>
      </c>
      <c r="CT130" s="213">
        <f t="shared" si="41"/>
        <v>0</v>
      </c>
      <c r="CU130" s="209">
        <f t="shared" si="42"/>
        <v>0</v>
      </c>
      <c r="CV130" s="213">
        <f t="shared" si="42"/>
        <v>0</v>
      </c>
      <c r="CW130" s="214">
        <f t="shared" si="43"/>
        <v>0</v>
      </c>
      <c r="CX130" s="215">
        <f t="shared" si="43"/>
        <v>0</v>
      </c>
      <c r="CY130" s="141"/>
      <c r="CZ130" s="252"/>
      <c r="DA130" s="133"/>
      <c r="DB130" s="209">
        <f t="shared" si="31"/>
        <v>0</v>
      </c>
      <c r="DC130" s="131"/>
      <c r="DD130" s="209">
        <f t="shared" si="32"/>
        <v>0</v>
      </c>
      <c r="DE130" s="131"/>
      <c r="DF130" s="209">
        <f t="shared" si="33"/>
        <v>0</v>
      </c>
      <c r="DG130" s="134"/>
      <c r="DH130" s="40"/>
      <c r="DI130" s="130"/>
      <c r="DJ130" s="217">
        <f t="shared" si="34"/>
        <v>0</v>
      </c>
      <c r="DK130" s="135"/>
      <c r="DL130" s="217">
        <f t="shared" si="37"/>
        <v>0</v>
      </c>
      <c r="DM130" s="135"/>
      <c r="DN130" s="217">
        <f t="shared" si="35"/>
        <v>0</v>
      </c>
      <c r="DO130" s="126"/>
      <c r="DP130" s="126"/>
      <c r="DQ130" s="126"/>
      <c r="DR130" s="301">
        <f t="shared" si="36"/>
        <v>0</v>
      </c>
    </row>
    <row r="131" spans="1:122" ht="5.15" customHeight="1" x14ac:dyDescent="0.35">
      <c r="A131" s="115"/>
      <c r="B131" s="32"/>
      <c r="C131" s="46"/>
      <c r="D131" s="32"/>
      <c r="E131" s="32"/>
      <c r="F131" s="36"/>
      <c r="H131" s="29"/>
      <c r="I131" s="139"/>
      <c r="J131" s="139"/>
      <c r="K131" s="139"/>
      <c r="L131" s="139"/>
      <c r="M131" s="139"/>
      <c r="N131" s="139"/>
      <c r="O131" s="121"/>
      <c r="P131" s="140"/>
      <c r="Q131" s="141"/>
      <c r="R131" s="142"/>
      <c r="S131" s="139"/>
      <c r="T131" s="139"/>
      <c r="U131" s="139"/>
      <c r="V131" s="139"/>
      <c r="W131" s="139"/>
      <c r="X131" s="140"/>
      <c r="Y131" s="141"/>
      <c r="Z131" s="142"/>
      <c r="AA131" s="139"/>
      <c r="AB131" s="139"/>
      <c r="AC131" s="139"/>
      <c r="AD131" s="139"/>
      <c r="AE131" s="139"/>
      <c r="AF131" s="140"/>
      <c r="AG131" s="141"/>
      <c r="AH131" s="142"/>
      <c r="AI131" s="121"/>
      <c r="AJ131" s="139"/>
      <c r="AK131" s="121"/>
      <c r="AL131" s="139"/>
      <c r="AM131" s="121"/>
      <c r="AN131" s="140"/>
      <c r="AO131" s="141"/>
      <c r="AP131" s="142"/>
      <c r="AQ131" s="139"/>
      <c r="AR131" s="140"/>
      <c r="AS131" s="141"/>
      <c r="AT131" s="142"/>
      <c r="AU131" s="121"/>
      <c r="AV131" s="139"/>
      <c r="AW131" s="121"/>
      <c r="AX131" s="139"/>
      <c r="AY131" s="121"/>
      <c r="AZ131" s="139"/>
      <c r="BA131" s="121"/>
      <c r="BB131" s="36"/>
      <c r="BD131" s="29"/>
      <c r="BE131" s="143"/>
      <c r="BF131" s="143"/>
      <c r="BG131" s="143"/>
      <c r="BH131" s="143"/>
      <c r="BI131" s="143"/>
      <c r="BJ131" s="144"/>
      <c r="BK131" s="145"/>
      <c r="BL131" s="146"/>
      <c r="BM131" s="124"/>
      <c r="BN131" s="143"/>
      <c r="BO131" s="124"/>
      <c r="BP131" s="143"/>
      <c r="BQ131" s="124"/>
      <c r="BR131" s="36"/>
      <c r="BS131" s="32"/>
      <c r="BT131" s="29"/>
      <c r="CD131" s="75"/>
      <c r="CE131" s="32"/>
      <c r="CF131" s="74"/>
      <c r="CM131" s="290"/>
      <c r="CO131" s="29"/>
      <c r="CP131" s="36"/>
      <c r="CQ131" s="32"/>
      <c r="CR131" s="74"/>
      <c r="CS131" s="149"/>
      <c r="CT131" s="149"/>
      <c r="CU131" s="149"/>
      <c r="CV131" s="149"/>
      <c r="CW131" s="149"/>
      <c r="CX131" s="134"/>
      <c r="CY131" s="141"/>
      <c r="CZ131" s="252"/>
      <c r="DA131" s="151"/>
      <c r="DB131" s="149"/>
      <c r="DC131" s="149"/>
      <c r="DD131" s="149"/>
      <c r="DE131" s="149"/>
      <c r="DF131" s="149"/>
      <c r="DG131" s="134"/>
      <c r="DH131" s="40"/>
      <c r="DI131" s="74"/>
      <c r="DJ131" s="152"/>
      <c r="DK131" s="152"/>
      <c r="DL131" s="152"/>
      <c r="DM131" s="152"/>
      <c r="DN131" s="152"/>
      <c r="DO131" s="145"/>
      <c r="DP131" s="145"/>
      <c r="DQ131" s="145"/>
      <c r="DR131" s="293"/>
    </row>
    <row r="132" spans="1:122" s="92" customFormat="1" x14ac:dyDescent="0.35">
      <c r="A132" s="118"/>
      <c r="B132" s="46"/>
      <c r="C132" s="243" t="str">
        <f>IF(E132="","",C130+1)</f>
        <v/>
      </c>
      <c r="D132" s="46"/>
      <c r="E132" s="4"/>
      <c r="F132" s="119"/>
      <c r="H132" s="120"/>
      <c r="I132" s="15"/>
      <c r="J132" s="121"/>
      <c r="K132" s="15"/>
      <c r="L132" s="121"/>
      <c r="M132" s="15"/>
      <c r="N132" s="121"/>
      <c r="O132" s="209">
        <f t="shared" si="3"/>
        <v>0</v>
      </c>
      <c r="P132" s="122"/>
      <c r="Q132" s="40"/>
      <c r="R132" s="123"/>
      <c r="S132" s="15"/>
      <c r="T132" s="121"/>
      <c r="U132" s="15"/>
      <c r="V132" s="121"/>
      <c r="W132" s="15"/>
      <c r="X132" s="122"/>
      <c r="Y132" s="40"/>
      <c r="Z132" s="123"/>
      <c r="AA132" s="15"/>
      <c r="AB132" s="121"/>
      <c r="AC132" s="15"/>
      <c r="AD132" s="121"/>
      <c r="AE132" s="15"/>
      <c r="AF132" s="122"/>
      <c r="AG132" s="40"/>
      <c r="AH132" s="123"/>
      <c r="AI132" s="209">
        <f t="shared" si="4"/>
        <v>0</v>
      </c>
      <c r="AJ132" s="121"/>
      <c r="AK132" s="209">
        <f t="shared" si="5"/>
        <v>0</v>
      </c>
      <c r="AL132" s="121"/>
      <c r="AM132" s="209">
        <f>M132-W132+AE132</f>
        <v>0</v>
      </c>
      <c r="AN132" s="122"/>
      <c r="AO132" s="40"/>
      <c r="AP132" s="123"/>
      <c r="AQ132" s="15"/>
      <c r="AR132" s="122"/>
      <c r="AS132" s="40"/>
      <c r="AT132" s="123"/>
      <c r="AU132" s="209">
        <f t="shared" si="29"/>
        <v>0</v>
      </c>
      <c r="AV132" s="121"/>
      <c r="AW132" s="209">
        <f t="shared" si="30"/>
        <v>0</v>
      </c>
      <c r="AX132" s="121"/>
      <c r="AY132" s="209">
        <f t="shared" si="8"/>
        <v>0</v>
      </c>
      <c r="AZ132" s="121"/>
      <c r="BA132" s="209">
        <f>(SUM(AI132,AK132,AM132)-AQ132)</f>
        <v>0</v>
      </c>
      <c r="BB132" s="119"/>
      <c r="BD132" s="120"/>
      <c r="BE132" s="13">
        <v>0</v>
      </c>
      <c r="BF132" s="124"/>
      <c r="BG132" s="13">
        <v>0</v>
      </c>
      <c r="BH132" s="124"/>
      <c r="BI132" s="13">
        <v>0</v>
      </c>
      <c r="BJ132" s="125"/>
      <c r="BK132" s="126"/>
      <c r="BL132" s="127"/>
      <c r="BM132" s="210">
        <f>$BE132*$I132</f>
        <v>0</v>
      </c>
      <c r="BN132" s="124"/>
      <c r="BO132" s="210">
        <f>$BG132*$K132</f>
        <v>0</v>
      </c>
      <c r="BP132" s="124"/>
      <c r="BQ132" s="210">
        <f>$BI132*$M132</f>
        <v>0</v>
      </c>
      <c r="BR132" s="119"/>
      <c r="BS132" s="46"/>
      <c r="BT132" s="120"/>
      <c r="CD132" s="159"/>
      <c r="CE132" s="46"/>
      <c r="CF132" s="130"/>
      <c r="CG132" s="18"/>
      <c r="CH132" s="18"/>
      <c r="CI132" s="18"/>
      <c r="CJ132" s="18"/>
      <c r="CK132" s="18"/>
      <c r="CL132" s="18"/>
      <c r="CM132" s="290"/>
      <c r="CO132" s="120"/>
      <c r="CP132" s="119"/>
      <c r="CQ132" s="46"/>
      <c r="CR132" s="130"/>
      <c r="CS132" s="209">
        <f t="shared" si="41"/>
        <v>0</v>
      </c>
      <c r="CT132" s="213">
        <f t="shared" si="41"/>
        <v>0</v>
      </c>
      <c r="CU132" s="209">
        <f t="shared" si="42"/>
        <v>0</v>
      </c>
      <c r="CV132" s="213">
        <f t="shared" si="42"/>
        <v>0</v>
      </c>
      <c r="CW132" s="214">
        <f t="shared" si="43"/>
        <v>0</v>
      </c>
      <c r="CX132" s="215">
        <f t="shared" si="43"/>
        <v>0</v>
      </c>
      <c r="CY132" s="141"/>
      <c r="CZ132" s="252"/>
      <c r="DA132" s="133"/>
      <c r="DB132" s="209">
        <f t="shared" si="31"/>
        <v>0</v>
      </c>
      <c r="DC132" s="131"/>
      <c r="DD132" s="209">
        <f t="shared" si="32"/>
        <v>0</v>
      </c>
      <c r="DE132" s="131"/>
      <c r="DF132" s="209">
        <f t="shared" si="33"/>
        <v>0</v>
      </c>
      <c r="DG132" s="134"/>
      <c r="DH132" s="40"/>
      <c r="DI132" s="130"/>
      <c r="DJ132" s="217">
        <f t="shared" si="34"/>
        <v>0</v>
      </c>
      <c r="DK132" s="135"/>
      <c r="DL132" s="217">
        <f t="shared" si="37"/>
        <v>0</v>
      </c>
      <c r="DM132" s="135"/>
      <c r="DN132" s="217">
        <f t="shared" si="35"/>
        <v>0</v>
      </c>
      <c r="DO132" s="126"/>
      <c r="DP132" s="126"/>
      <c r="DQ132" s="126"/>
      <c r="DR132" s="301">
        <f t="shared" si="36"/>
        <v>0</v>
      </c>
    </row>
    <row r="133" spans="1:122" ht="5.15" customHeight="1" x14ac:dyDescent="0.35">
      <c r="A133" s="115"/>
      <c r="B133" s="32"/>
      <c r="C133" s="46"/>
      <c r="D133" s="32"/>
      <c r="E133" s="32"/>
      <c r="F133" s="36"/>
      <c r="H133" s="29"/>
      <c r="I133" s="139"/>
      <c r="J133" s="139"/>
      <c r="K133" s="139"/>
      <c r="L133" s="139"/>
      <c r="M133" s="139"/>
      <c r="N133" s="139"/>
      <c r="O133" s="121"/>
      <c r="P133" s="140"/>
      <c r="Q133" s="141"/>
      <c r="R133" s="142"/>
      <c r="S133" s="139"/>
      <c r="T133" s="139"/>
      <c r="U133" s="139"/>
      <c r="V133" s="139"/>
      <c r="W133" s="139"/>
      <c r="X133" s="140"/>
      <c r="Y133" s="141"/>
      <c r="Z133" s="142"/>
      <c r="AA133" s="139"/>
      <c r="AB133" s="139"/>
      <c r="AC133" s="139"/>
      <c r="AD133" s="139"/>
      <c r="AE133" s="139"/>
      <c r="AF133" s="140"/>
      <c r="AG133" s="141"/>
      <c r="AH133" s="142"/>
      <c r="AI133" s="121"/>
      <c r="AJ133" s="139"/>
      <c r="AK133" s="121"/>
      <c r="AL133" s="139"/>
      <c r="AM133" s="121"/>
      <c r="AN133" s="140"/>
      <c r="AO133" s="141"/>
      <c r="AP133" s="142"/>
      <c r="AQ133" s="139"/>
      <c r="AR133" s="140"/>
      <c r="AS133" s="141"/>
      <c r="AT133" s="142"/>
      <c r="AU133" s="121"/>
      <c r="AV133" s="139"/>
      <c r="AW133" s="121"/>
      <c r="AX133" s="139"/>
      <c r="AY133" s="121"/>
      <c r="AZ133" s="139"/>
      <c r="BA133" s="121"/>
      <c r="BB133" s="36"/>
      <c r="BD133" s="29"/>
      <c r="BE133" s="143"/>
      <c r="BF133" s="143"/>
      <c r="BG133" s="143"/>
      <c r="BH133" s="143"/>
      <c r="BI133" s="143"/>
      <c r="BJ133" s="144"/>
      <c r="BK133" s="145"/>
      <c r="BL133" s="146"/>
      <c r="BM133" s="124"/>
      <c r="BN133" s="143"/>
      <c r="BO133" s="124"/>
      <c r="BP133" s="143"/>
      <c r="BQ133" s="124"/>
      <c r="BR133" s="36"/>
      <c r="BS133" s="32"/>
      <c r="BT133" s="29"/>
      <c r="CD133" s="75"/>
      <c r="CE133" s="32"/>
      <c r="CF133" s="74"/>
      <c r="CM133" s="290"/>
      <c r="CO133" s="29"/>
      <c r="CP133" s="36"/>
      <c r="CQ133" s="32"/>
      <c r="CR133" s="74"/>
      <c r="CS133" s="149"/>
      <c r="CT133" s="149"/>
      <c r="CU133" s="149"/>
      <c r="CV133" s="149"/>
      <c r="CW133" s="149"/>
      <c r="CX133" s="134"/>
      <c r="CY133" s="141"/>
      <c r="CZ133" s="252"/>
      <c r="DA133" s="151"/>
      <c r="DB133" s="149"/>
      <c r="DC133" s="149"/>
      <c r="DD133" s="149"/>
      <c r="DE133" s="149"/>
      <c r="DF133" s="149"/>
      <c r="DG133" s="134"/>
      <c r="DH133" s="40"/>
      <c r="DI133" s="74"/>
      <c r="DJ133" s="152"/>
      <c r="DK133" s="152"/>
      <c r="DL133" s="152"/>
      <c r="DM133" s="152"/>
      <c r="DN133" s="152"/>
      <c r="DO133" s="145"/>
      <c r="DP133" s="145"/>
      <c r="DQ133" s="145"/>
      <c r="DR133" s="293"/>
    </row>
    <row r="134" spans="1:122" s="92" customFormat="1" x14ac:dyDescent="0.35">
      <c r="A134" s="118"/>
      <c r="B134" s="46"/>
      <c r="C134" s="243" t="str">
        <f>IF(E134="","",C132+1)</f>
        <v/>
      </c>
      <c r="D134" s="46"/>
      <c r="E134" s="4"/>
      <c r="F134" s="119"/>
      <c r="H134" s="120"/>
      <c r="I134" s="15"/>
      <c r="J134" s="121"/>
      <c r="K134" s="15"/>
      <c r="L134" s="121"/>
      <c r="M134" s="15"/>
      <c r="N134" s="121"/>
      <c r="O134" s="209">
        <f t="shared" si="3"/>
        <v>0</v>
      </c>
      <c r="P134" s="122"/>
      <c r="Q134" s="40"/>
      <c r="R134" s="123"/>
      <c r="S134" s="15"/>
      <c r="T134" s="121"/>
      <c r="U134" s="15"/>
      <c r="V134" s="121"/>
      <c r="W134" s="15"/>
      <c r="X134" s="122"/>
      <c r="Y134" s="40"/>
      <c r="Z134" s="123"/>
      <c r="AA134" s="15"/>
      <c r="AB134" s="121"/>
      <c r="AC134" s="15"/>
      <c r="AD134" s="121"/>
      <c r="AE134" s="15"/>
      <c r="AF134" s="122"/>
      <c r="AG134" s="40"/>
      <c r="AH134" s="123"/>
      <c r="AI134" s="209">
        <f t="shared" si="4"/>
        <v>0</v>
      </c>
      <c r="AJ134" s="121"/>
      <c r="AK134" s="209">
        <f t="shared" si="5"/>
        <v>0</v>
      </c>
      <c r="AL134" s="121"/>
      <c r="AM134" s="209">
        <f>M134-W134+AE134</f>
        <v>0</v>
      </c>
      <c r="AN134" s="122"/>
      <c r="AO134" s="40"/>
      <c r="AP134" s="123"/>
      <c r="AQ134" s="15"/>
      <c r="AR134" s="122"/>
      <c r="AS134" s="40"/>
      <c r="AT134" s="123"/>
      <c r="AU134" s="209">
        <f t="shared" si="29"/>
        <v>0</v>
      </c>
      <c r="AV134" s="121"/>
      <c r="AW134" s="209">
        <f t="shared" si="30"/>
        <v>0</v>
      </c>
      <c r="AX134" s="121"/>
      <c r="AY134" s="209">
        <f t="shared" si="8"/>
        <v>0</v>
      </c>
      <c r="AZ134" s="121"/>
      <c r="BA134" s="209">
        <f>(SUM(AI134,AK134,AM134)-AQ134)</f>
        <v>0</v>
      </c>
      <c r="BB134" s="119"/>
      <c r="BD134" s="120"/>
      <c r="BE134" s="13">
        <v>0</v>
      </c>
      <c r="BF134" s="124"/>
      <c r="BG134" s="13">
        <v>0</v>
      </c>
      <c r="BH134" s="124"/>
      <c r="BI134" s="13">
        <v>0</v>
      </c>
      <c r="BJ134" s="125"/>
      <c r="BK134" s="126"/>
      <c r="BL134" s="127"/>
      <c r="BM134" s="210">
        <f>$BE134*$I134</f>
        <v>0</v>
      </c>
      <c r="BN134" s="124"/>
      <c r="BO134" s="210">
        <f>$BG134*$K134</f>
        <v>0</v>
      </c>
      <c r="BP134" s="124"/>
      <c r="BQ134" s="210">
        <f>$BI134*$M134</f>
        <v>0</v>
      </c>
      <c r="BR134" s="119"/>
      <c r="BS134" s="46"/>
      <c r="BT134" s="120"/>
      <c r="CD134" s="159"/>
      <c r="CE134" s="46"/>
      <c r="CF134" s="130"/>
      <c r="CG134" s="18"/>
      <c r="CH134" s="18"/>
      <c r="CI134" s="18"/>
      <c r="CJ134" s="18"/>
      <c r="CK134" s="18"/>
      <c r="CL134" s="18"/>
      <c r="CM134" s="290"/>
      <c r="CO134" s="120"/>
      <c r="CP134" s="119"/>
      <c r="CQ134" s="46"/>
      <c r="CR134" s="130"/>
      <c r="CS134" s="209">
        <f t="shared" si="41"/>
        <v>0</v>
      </c>
      <c r="CT134" s="213">
        <f t="shared" si="41"/>
        <v>0</v>
      </c>
      <c r="CU134" s="209">
        <f t="shared" si="42"/>
        <v>0</v>
      </c>
      <c r="CV134" s="213">
        <f t="shared" si="42"/>
        <v>0</v>
      </c>
      <c r="CW134" s="214">
        <f t="shared" si="43"/>
        <v>0</v>
      </c>
      <c r="CX134" s="215">
        <f t="shared" si="43"/>
        <v>0</v>
      </c>
      <c r="CY134" s="141"/>
      <c r="CZ134" s="252"/>
      <c r="DA134" s="133"/>
      <c r="DB134" s="209">
        <f t="shared" si="31"/>
        <v>0</v>
      </c>
      <c r="DC134" s="131"/>
      <c r="DD134" s="209">
        <f t="shared" si="32"/>
        <v>0</v>
      </c>
      <c r="DE134" s="131"/>
      <c r="DF134" s="209">
        <f t="shared" si="33"/>
        <v>0</v>
      </c>
      <c r="DG134" s="134"/>
      <c r="DH134" s="40"/>
      <c r="DI134" s="130"/>
      <c r="DJ134" s="217">
        <f t="shared" si="34"/>
        <v>0</v>
      </c>
      <c r="DK134" s="135"/>
      <c r="DL134" s="217">
        <f t="shared" si="37"/>
        <v>0</v>
      </c>
      <c r="DM134" s="135"/>
      <c r="DN134" s="217">
        <f t="shared" si="35"/>
        <v>0</v>
      </c>
      <c r="DO134" s="126"/>
      <c r="DP134" s="126"/>
      <c r="DQ134" s="126"/>
      <c r="DR134" s="301">
        <f t="shared" si="36"/>
        <v>0</v>
      </c>
    </row>
    <row r="135" spans="1:122" ht="5.15" customHeight="1" x14ac:dyDescent="0.35">
      <c r="A135" s="115"/>
      <c r="B135" s="32"/>
      <c r="C135" s="46"/>
      <c r="D135" s="32"/>
      <c r="E135" s="32"/>
      <c r="F135" s="36"/>
      <c r="H135" s="29"/>
      <c r="I135" s="139"/>
      <c r="J135" s="139"/>
      <c r="K135" s="139"/>
      <c r="L135" s="139"/>
      <c r="M135" s="139"/>
      <c r="N135" s="139"/>
      <c r="O135" s="121"/>
      <c r="P135" s="140"/>
      <c r="Q135" s="141"/>
      <c r="R135" s="142"/>
      <c r="S135" s="139"/>
      <c r="T135" s="139"/>
      <c r="U135" s="139"/>
      <c r="V135" s="139"/>
      <c r="W135" s="139"/>
      <c r="X135" s="140"/>
      <c r="Y135" s="141"/>
      <c r="Z135" s="142"/>
      <c r="AA135" s="139"/>
      <c r="AB135" s="139"/>
      <c r="AC135" s="139"/>
      <c r="AD135" s="139"/>
      <c r="AE135" s="139"/>
      <c r="AF135" s="140"/>
      <c r="AG135" s="141"/>
      <c r="AH135" s="142"/>
      <c r="AI135" s="121"/>
      <c r="AJ135" s="139"/>
      <c r="AK135" s="121"/>
      <c r="AL135" s="139"/>
      <c r="AM135" s="121"/>
      <c r="AN135" s="140"/>
      <c r="AO135" s="141"/>
      <c r="AP135" s="142"/>
      <c r="AQ135" s="139"/>
      <c r="AR135" s="140"/>
      <c r="AS135" s="141"/>
      <c r="AT135" s="142"/>
      <c r="AU135" s="121"/>
      <c r="AV135" s="139"/>
      <c r="AW135" s="121"/>
      <c r="AX135" s="139"/>
      <c r="AY135" s="121"/>
      <c r="AZ135" s="139"/>
      <c r="BA135" s="121"/>
      <c r="BB135" s="36"/>
      <c r="BD135" s="29"/>
      <c r="BE135" s="143"/>
      <c r="BF135" s="143"/>
      <c r="BG135" s="143"/>
      <c r="BH135" s="143"/>
      <c r="BI135" s="143"/>
      <c r="BJ135" s="144"/>
      <c r="BK135" s="145"/>
      <c r="BL135" s="146"/>
      <c r="BM135" s="124"/>
      <c r="BN135" s="143"/>
      <c r="BO135" s="124"/>
      <c r="BP135" s="143"/>
      <c r="BQ135" s="124"/>
      <c r="BR135" s="36"/>
      <c r="BS135" s="32"/>
      <c r="BT135" s="74"/>
      <c r="BW135" s="174"/>
      <c r="BX135" s="174"/>
      <c r="BY135" s="174"/>
      <c r="BZ135" s="174"/>
      <c r="CA135" s="174"/>
      <c r="CB135" s="174"/>
      <c r="CC135" s="174"/>
      <c r="CD135" s="162"/>
      <c r="CE135" s="32"/>
      <c r="CF135" s="74"/>
      <c r="CM135" s="290"/>
      <c r="CO135" s="29"/>
      <c r="CP135" s="36"/>
      <c r="CQ135" s="32"/>
      <c r="CR135" s="74"/>
      <c r="CS135" s="149"/>
      <c r="CT135" s="149"/>
      <c r="CU135" s="149"/>
      <c r="CV135" s="149"/>
      <c r="CW135" s="149"/>
      <c r="CX135" s="134"/>
      <c r="CY135" s="141"/>
      <c r="CZ135" s="252"/>
      <c r="DA135" s="151"/>
      <c r="DB135" s="149"/>
      <c r="DC135" s="149"/>
      <c r="DD135" s="149"/>
      <c r="DE135" s="149"/>
      <c r="DF135" s="149"/>
      <c r="DG135" s="134"/>
      <c r="DH135" s="40"/>
      <c r="DI135" s="74"/>
      <c r="DJ135" s="152"/>
      <c r="DK135" s="152"/>
      <c r="DL135" s="152"/>
      <c r="DM135" s="152"/>
      <c r="DN135" s="152"/>
      <c r="DO135" s="145"/>
      <c r="DP135" s="145"/>
      <c r="DQ135" s="145"/>
      <c r="DR135" s="293"/>
    </row>
    <row r="136" spans="1:122" s="92" customFormat="1" ht="15" customHeight="1" x14ac:dyDescent="0.35">
      <c r="A136" s="118"/>
      <c r="B136" s="46"/>
      <c r="C136" s="243" t="str">
        <f>IF(E136="","",C134+1)</f>
        <v/>
      </c>
      <c r="D136" s="46"/>
      <c r="E136" s="4"/>
      <c r="F136" s="119"/>
      <c r="H136" s="120"/>
      <c r="I136" s="15"/>
      <c r="J136" s="121"/>
      <c r="K136" s="15"/>
      <c r="L136" s="121"/>
      <c r="M136" s="15"/>
      <c r="N136" s="121"/>
      <c r="O136" s="209">
        <f t="shared" si="3"/>
        <v>0</v>
      </c>
      <c r="P136" s="122"/>
      <c r="Q136" s="40"/>
      <c r="R136" s="123"/>
      <c r="S136" s="15"/>
      <c r="T136" s="121"/>
      <c r="U136" s="15"/>
      <c r="V136" s="121"/>
      <c r="W136" s="15"/>
      <c r="X136" s="122"/>
      <c r="Y136" s="40"/>
      <c r="Z136" s="123"/>
      <c r="AA136" s="15"/>
      <c r="AB136" s="121"/>
      <c r="AC136" s="15"/>
      <c r="AD136" s="121"/>
      <c r="AE136" s="15"/>
      <c r="AF136" s="122"/>
      <c r="AG136" s="40"/>
      <c r="AH136" s="123"/>
      <c r="AI136" s="209">
        <f t="shared" si="4"/>
        <v>0</v>
      </c>
      <c r="AJ136" s="121"/>
      <c r="AK136" s="209">
        <f t="shared" si="5"/>
        <v>0</v>
      </c>
      <c r="AL136" s="121"/>
      <c r="AM136" s="209">
        <f>M136-W136+AE136</f>
        <v>0</v>
      </c>
      <c r="AN136" s="122"/>
      <c r="AO136" s="40"/>
      <c r="AP136" s="123"/>
      <c r="AQ136" s="15"/>
      <c r="AR136" s="122"/>
      <c r="AS136" s="40"/>
      <c r="AT136" s="123"/>
      <c r="AU136" s="209">
        <f t="shared" si="29"/>
        <v>0</v>
      </c>
      <c r="AV136" s="121"/>
      <c r="AW136" s="209">
        <f t="shared" si="30"/>
        <v>0</v>
      </c>
      <c r="AX136" s="121"/>
      <c r="AY136" s="209">
        <f t="shared" si="8"/>
        <v>0</v>
      </c>
      <c r="AZ136" s="121"/>
      <c r="BA136" s="209">
        <f>(SUM(AI136,AK136,AM136)-AQ136)</f>
        <v>0</v>
      </c>
      <c r="BB136" s="119"/>
      <c r="BD136" s="120"/>
      <c r="BE136" s="13">
        <v>0</v>
      </c>
      <c r="BF136" s="124"/>
      <c r="BG136" s="13">
        <v>0</v>
      </c>
      <c r="BH136" s="124"/>
      <c r="BI136" s="13">
        <v>0</v>
      </c>
      <c r="BJ136" s="125"/>
      <c r="BK136" s="126"/>
      <c r="BL136" s="127"/>
      <c r="BM136" s="210">
        <f>$BE136*$I136</f>
        <v>0</v>
      </c>
      <c r="BN136" s="124"/>
      <c r="BO136" s="210">
        <f>$BG136*$K136</f>
        <v>0</v>
      </c>
      <c r="BP136" s="124"/>
      <c r="BQ136" s="210">
        <f>$BI136*$M136</f>
        <v>0</v>
      </c>
      <c r="BR136" s="119"/>
      <c r="BS136" s="46"/>
      <c r="BT136" s="130"/>
      <c r="BU136" s="175"/>
      <c r="BV136" s="175"/>
      <c r="BW136" s="174"/>
      <c r="BX136" s="174"/>
      <c r="BY136" s="174"/>
      <c r="BZ136" s="174"/>
      <c r="CA136" s="174"/>
      <c r="CB136" s="174"/>
      <c r="CC136" s="174"/>
      <c r="CD136" s="162"/>
      <c r="CE136" s="46"/>
      <c r="CF136" s="130"/>
      <c r="CG136" s="18"/>
      <c r="CH136" s="18"/>
      <c r="CI136" s="18"/>
      <c r="CJ136" s="18"/>
      <c r="CK136" s="18"/>
      <c r="CL136" s="18"/>
      <c r="CM136" s="290"/>
      <c r="CO136" s="120"/>
      <c r="CP136" s="119"/>
      <c r="CQ136" s="46"/>
      <c r="CR136" s="130"/>
      <c r="CS136" s="209">
        <f t="shared" si="41"/>
        <v>0</v>
      </c>
      <c r="CT136" s="213">
        <f t="shared" si="41"/>
        <v>0</v>
      </c>
      <c r="CU136" s="209">
        <f t="shared" si="42"/>
        <v>0</v>
      </c>
      <c r="CV136" s="213">
        <f t="shared" si="42"/>
        <v>0</v>
      </c>
      <c r="CW136" s="214">
        <f t="shared" si="43"/>
        <v>0</v>
      </c>
      <c r="CX136" s="215">
        <f t="shared" si="43"/>
        <v>0</v>
      </c>
      <c r="CY136" s="141"/>
      <c r="CZ136" s="252"/>
      <c r="DA136" s="133"/>
      <c r="DB136" s="209">
        <f t="shared" si="31"/>
        <v>0</v>
      </c>
      <c r="DC136" s="131"/>
      <c r="DD136" s="209">
        <f t="shared" si="32"/>
        <v>0</v>
      </c>
      <c r="DE136" s="131"/>
      <c r="DF136" s="209">
        <f t="shared" si="33"/>
        <v>0</v>
      </c>
      <c r="DG136" s="134"/>
      <c r="DH136" s="40"/>
      <c r="DI136" s="130"/>
      <c r="DJ136" s="217">
        <f t="shared" si="34"/>
        <v>0</v>
      </c>
      <c r="DK136" s="135"/>
      <c r="DL136" s="217">
        <f t="shared" si="37"/>
        <v>0</v>
      </c>
      <c r="DM136" s="135"/>
      <c r="DN136" s="217">
        <f t="shared" si="35"/>
        <v>0</v>
      </c>
      <c r="DO136" s="126"/>
      <c r="DP136" s="126"/>
      <c r="DQ136" s="126"/>
      <c r="DR136" s="301">
        <f t="shared" si="36"/>
        <v>0</v>
      </c>
    </row>
    <row r="137" spans="1:122" ht="5.15" customHeight="1" x14ac:dyDescent="0.35">
      <c r="A137" s="115"/>
      <c r="B137" s="32"/>
      <c r="C137" s="46"/>
      <c r="D137" s="32"/>
      <c r="E137" s="32"/>
      <c r="F137" s="36"/>
      <c r="H137" s="29"/>
      <c r="I137" s="139"/>
      <c r="J137" s="139"/>
      <c r="K137" s="139"/>
      <c r="L137" s="139"/>
      <c r="M137" s="139"/>
      <c r="N137" s="139"/>
      <c r="O137" s="121"/>
      <c r="P137" s="140"/>
      <c r="Q137" s="141"/>
      <c r="R137" s="142"/>
      <c r="S137" s="139"/>
      <c r="T137" s="139"/>
      <c r="U137" s="139"/>
      <c r="V137" s="139"/>
      <c r="W137" s="139"/>
      <c r="X137" s="140"/>
      <c r="Y137" s="141"/>
      <c r="Z137" s="142"/>
      <c r="AA137" s="139"/>
      <c r="AB137" s="139"/>
      <c r="AC137" s="139"/>
      <c r="AD137" s="139"/>
      <c r="AE137" s="139"/>
      <c r="AF137" s="140"/>
      <c r="AG137" s="141"/>
      <c r="AH137" s="142"/>
      <c r="AI137" s="121"/>
      <c r="AJ137" s="139"/>
      <c r="AK137" s="121"/>
      <c r="AL137" s="139"/>
      <c r="AM137" s="121"/>
      <c r="AN137" s="140"/>
      <c r="AO137" s="141"/>
      <c r="AP137" s="142"/>
      <c r="AQ137" s="139"/>
      <c r="AR137" s="140"/>
      <c r="AS137" s="141"/>
      <c r="AT137" s="142"/>
      <c r="AU137" s="121"/>
      <c r="AV137" s="139"/>
      <c r="AW137" s="121"/>
      <c r="AX137" s="139"/>
      <c r="AY137" s="121"/>
      <c r="AZ137" s="139"/>
      <c r="BA137" s="121"/>
      <c r="BB137" s="36"/>
      <c r="BD137" s="29"/>
      <c r="BE137" s="143"/>
      <c r="BF137" s="143"/>
      <c r="BG137" s="143"/>
      <c r="BH137" s="143"/>
      <c r="BI137" s="143"/>
      <c r="BJ137" s="144"/>
      <c r="BK137" s="145"/>
      <c r="BL137" s="146"/>
      <c r="BM137" s="124"/>
      <c r="BN137" s="143"/>
      <c r="BO137" s="124"/>
      <c r="BP137" s="143"/>
      <c r="BQ137" s="124"/>
      <c r="BR137" s="36"/>
      <c r="BS137" s="32"/>
      <c r="BT137" s="74"/>
      <c r="BW137" s="174"/>
      <c r="BX137" s="174"/>
      <c r="BY137" s="174"/>
      <c r="BZ137" s="174"/>
      <c r="CA137" s="174"/>
      <c r="CB137" s="174"/>
      <c r="CC137" s="174"/>
      <c r="CD137" s="162"/>
      <c r="CE137" s="32"/>
      <c r="CF137" s="74"/>
      <c r="CM137" s="290"/>
      <c r="CO137" s="29"/>
      <c r="CP137" s="36"/>
      <c r="CQ137" s="32"/>
      <c r="CR137" s="74"/>
      <c r="CS137" s="149"/>
      <c r="CT137" s="149"/>
      <c r="CU137" s="149"/>
      <c r="CV137" s="149"/>
      <c r="CW137" s="149"/>
      <c r="CX137" s="134"/>
      <c r="CY137" s="141"/>
      <c r="CZ137" s="252"/>
      <c r="DA137" s="151"/>
      <c r="DB137" s="149"/>
      <c r="DC137" s="149"/>
      <c r="DD137" s="149"/>
      <c r="DE137" s="149"/>
      <c r="DF137" s="149"/>
      <c r="DG137" s="134"/>
      <c r="DH137" s="40"/>
      <c r="DI137" s="74"/>
      <c r="DJ137" s="152"/>
      <c r="DK137" s="152"/>
      <c r="DL137" s="152"/>
      <c r="DM137" s="152"/>
      <c r="DN137" s="152"/>
      <c r="DO137" s="145"/>
      <c r="DP137" s="145"/>
      <c r="DQ137" s="145"/>
      <c r="DR137" s="293"/>
    </row>
    <row r="138" spans="1:122" s="92" customFormat="1" x14ac:dyDescent="0.35">
      <c r="A138" s="118"/>
      <c r="B138" s="46"/>
      <c r="C138" s="243" t="str">
        <f>IF(E138="","",C136+1)</f>
        <v/>
      </c>
      <c r="D138" s="46"/>
      <c r="E138" s="4"/>
      <c r="F138" s="119"/>
      <c r="H138" s="120"/>
      <c r="I138" s="15"/>
      <c r="J138" s="121"/>
      <c r="K138" s="15"/>
      <c r="L138" s="121"/>
      <c r="M138" s="15"/>
      <c r="N138" s="121"/>
      <c r="O138" s="209">
        <f t="shared" si="3"/>
        <v>0</v>
      </c>
      <c r="P138" s="122"/>
      <c r="Q138" s="40"/>
      <c r="R138" s="123"/>
      <c r="S138" s="15"/>
      <c r="T138" s="121"/>
      <c r="U138" s="15"/>
      <c r="V138" s="121"/>
      <c r="W138" s="15"/>
      <c r="X138" s="122"/>
      <c r="Y138" s="40"/>
      <c r="Z138" s="123"/>
      <c r="AA138" s="15"/>
      <c r="AB138" s="121"/>
      <c r="AC138" s="15"/>
      <c r="AD138" s="121"/>
      <c r="AE138" s="15"/>
      <c r="AF138" s="122"/>
      <c r="AG138" s="40"/>
      <c r="AH138" s="123"/>
      <c r="AI138" s="209">
        <f t="shared" si="4"/>
        <v>0</v>
      </c>
      <c r="AJ138" s="121"/>
      <c r="AK138" s="209">
        <f t="shared" si="5"/>
        <v>0</v>
      </c>
      <c r="AL138" s="121"/>
      <c r="AM138" s="209">
        <f>M138-W138+AE138</f>
        <v>0</v>
      </c>
      <c r="AN138" s="122"/>
      <c r="AO138" s="40"/>
      <c r="AP138" s="123"/>
      <c r="AQ138" s="15"/>
      <c r="AR138" s="122"/>
      <c r="AS138" s="40"/>
      <c r="AT138" s="123"/>
      <c r="AU138" s="209">
        <f t="shared" si="29"/>
        <v>0</v>
      </c>
      <c r="AV138" s="121"/>
      <c r="AW138" s="209">
        <f t="shared" si="30"/>
        <v>0</v>
      </c>
      <c r="AX138" s="121"/>
      <c r="AY138" s="209">
        <f t="shared" si="8"/>
        <v>0</v>
      </c>
      <c r="AZ138" s="121"/>
      <c r="BA138" s="209">
        <f>(SUM(AI138,AK138,AM138)-AQ138)</f>
        <v>0</v>
      </c>
      <c r="BB138" s="119"/>
      <c r="BD138" s="120"/>
      <c r="BE138" s="13">
        <v>0</v>
      </c>
      <c r="BF138" s="124"/>
      <c r="BG138" s="13">
        <v>0</v>
      </c>
      <c r="BH138" s="124"/>
      <c r="BI138" s="13">
        <v>0</v>
      </c>
      <c r="BJ138" s="125"/>
      <c r="BK138" s="126"/>
      <c r="BL138" s="127"/>
      <c r="BM138" s="210">
        <f>$BE138*$I138</f>
        <v>0</v>
      </c>
      <c r="BN138" s="124"/>
      <c r="BO138" s="210">
        <f>$BG138*$K138</f>
        <v>0</v>
      </c>
      <c r="BP138" s="124"/>
      <c r="BQ138" s="210">
        <f>$BI138*$M138</f>
        <v>0</v>
      </c>
      <c r="BR138" s="119"/>
      <c r="BS138" s="46"/>
      <c r="BT138" s="130"/>
      <c r="BU138" s="175"/>
      <c r="BV138" s="175"/>
      <c r="BW138" s="174"/>
      <c r="BX138" s="174"/>
      <c r="BY138" s="174"/>
      <c r="BZ138" s="174"/>
      <c r="CA138" s="174"/>
      <c r="CB138" s="174"/>
      <c r="CC138" s="174"/>
      <c r="CD138" s="162"/>
      <c r="CE138" s="46"/>
      <c r="CF138" s="130"/>
      <c r="CG138" s="18"/>
      <c r="CH138" s="18"/>
      <c r="CI138" s="18"/>
      <c r="CJ138" s="18"/>
      <c r="CK138" s="18"/>
      <c r="CL138" s="18"/>
      <c r="CM138" s="290"/>
      <c r="CO138" s="120"/>
      <c r="CP138" s="119"/>
      <c r="CQ138" s="46"/>
      <c r="CR138" s="130"/>
      <c r="CS138" s="209">
        <f t="shared" si="41"/>
        <v>0</v>
      </c>
      <c r="CT138" s="213">
        <f t="shared" si="41"/>
        <v>0</v>
      </c>
      <c r="CU138" s="209">
        <f t="shared" si="42"/>
        <v>0</v>
      </c>
      <c r="CV138" s="213">
        <f t="shared" si="42"/>
        <v>0</v>
      </c>
      <c r="CW138" s="214">
        <f t="shared" si="43"/>
        <v>0</v>
      </c>
      <c r="CX138" s="215">
        <f t="shared" si="43"/>
        <v>0</v>
      </c>
      <c r="CY138" s="141"/>
      <c r="CZ138" s="252"/>
      <c r="DA138" s="133"/>
      <c r="DB138" s="209">
        <f t="shared" si="31"/>
        <v>0</v>
      </c>
      <c r="DC138" s="131"/>
      <c r="DD138" s="209">
        <f t="shared" si="32"/>
        <v>0</v>
      </c>
      <c r="DE138" s="131"/>
      <c r="DF138" s="209">
        <f t="shared" si="33"/>
        <v>0</v>
      </c>
      <c r="DG138" s="134"/>
      <c r="DH138" s="40"/>
      <c r="DI138" s="130"/>
      <c r="DJ138" s="217">
        <f t="shared" si="34"/>
        <v>0</v>
      </c>
      <c r="DK138" s="135"/>
      <c r="DL138" s="217">
        <f t="shared" si="37"/>
        <v>0</v>
      </c>
      <c r="DM138" s="135"/>
      <c r="DN138" s="217">
        <f t="shared" si="35"/>
        <v>0</v>
      </c>
      <c r="DO138" s="126"/>
      <c r="DP138" s="126"/>
      <c r="DQ138" s="126"/>
      <c r="DR138" s="301">
        <f t="shared" si="36"/>
        <v>0</v>
      </c>
    </row>
    <row r="139" spans="1:122" ht="5.15" customHeight="1" x14ac:dyDescent="0.35">
      <c r="A139" s="115"/>
      <c r="B139" s="32"/>
      <c r="C139" s="46"/>
      <c r="D139" s="32"/>
      <c r="E139" s="32"/>
      <c r="F139" s="36"/>
      <c r="H139" s="29"/>
      <c r="I139" s="139"/>
      <c r="J139" s="139"/>
      <c r="K139" s="139"/>
      <c r="L139" s="139"/>
      <c r="M139" s="139"/>
      <c r="N139" s="139"/>
      <c r="O139" s="121"/>
      <c r="P139" s="140"/>
      <c r="Q139" s="141"/>
      <c r="R139" s="142"/>
      <c r="S139" s="139"/>
      <c r="T139" s="139"/>
      <c r="U139" s="139"/>
      <c r="V139" s="139"/>
      <c r="W139" s="139"/>
      <c r="X139" s="140"/>
      <c r="Y139" s="141"/>
      <c r="Z139" s="142"/>
      <c r="AA139" s="139"/>
      <c r="AB139" s="139"/>
      <c r="AC139" s="139"/>
      <c r="AD139" s="139"/>
      <c r="AE139" s="139"/>
      <c r="AF139" s="140"/>
      <c r="AG139" s="141"/>
      <c r="AH139" s="142"/>
      <c r="AI139" s="121"/>
      <c r="AJ139" s="139"/>
      <c r="AK139" s="121"/>
      <c r="AL139" s="139"/>
      <c r="AM139" s="121"/>
      <c r="AN139" s="140"/>
      <c r="AO139" s="141"/>
      <c r="AP139" s="142"/>
      <c r="AQ139" s="139"/>
      <c r="AR139" s="140"/>
      <c r="AS139" s="141"/>
      <c r="AT139" s="142"/>
      <c r="AU139" s="121"/>
      <c r="AV139" s="139"/>
      <c r="AW139" s="121"/>
      <c r="AX139" s="139"/>
      <c r="AY139" s="121"/>
      <c r="AZ139" s="139"/>
      <c r="BA139" s="121"/>
      <c r="BB139" s="36"/>
      <c r="BD139" s="29"/>
      <c r="BE139" s="143"/>
      <c r="BF139" s="143"/>
      <c r="BG139" s="143"/>
      <c r="BH139" s="143"/>
      <c r="BI139" s="143"/>
      <c r="BJ139" s="144"/>
      <c r="BK139" s="145"/>
      <c r="BL139" s="146"/>
      <c r="BM139" s="124"/>
      <c r="BN139" s="143"/>
      <c r="BO139" s="124"/>
      <c r="BP139" s="143"/>
      <c r="BQ139" s="124"/>
      <c r="BR139" s="36"/>
      <c r="BS139" s="32"/>
      <c r="BT139" s="74"/>
      <c r="BW139" s="176"/>
      <c r="BX139" s="176"/>
      <c r="BY139" s="176"/>
      <c r="BZ139" s="176"/>
      <c r="CA139" s="176"/>
      <c r="CB139" s="176"/>
      <c r="CC139" s="176"/>
      <c r="CD139" s="168"/>
      <c r="CE139" s="32"/>
      <c r="CF139" s="74"/>
      <c r="CM139" s="290"/>
      <c r="CO139" s="29"/>
      <c r="CP139" s="36"/>
      <c r="CQ139" s="32"/>
      <c r="CR139" s="74"/>
      <c r="CS139" s="149"/>
      <c r="CT139" s="149"/>
      <c r="CU139" s="149"/>
      <c r="CV139" s="149"/>
      <c r="CW139" s="149"/>
      <c r="CX139" s="134"/>
      <c r="CY139" s="141"/>
      <c r="CZ139" s="252"/>
      <c r="DA139" s="151"/>
      <c r="DB139" s="149"/>
      <c r="DC139" s="149"/>
      <c r="DD139" s="149"/>
      <c r="DE139" s="149"/>
      <c r="DF139" s="149"/>
      <c r="DG139" s="134"/>
      <c r="DH139" s="40"/>
      <c r="DI139" s="74"/>
      <c r="DJ139" s="152"/>
      <c r="DK139" s="152"/>
      <c r="DL139" s="152"/>
      <c r="DM139" s="152"/>
      <c r="DN139" s="152"/>
      <c r="DO139" s="145"/>
      <c r="DP139" s="145"/>
      <c r="DQ139" s="145"/>
      <c r="DR139" s="293"/>
    </row>
    <row r="140" spans="1:122" s="92" customFormat="1" ht="15" customHeight="1" x14ac:dyDescent="0.35">
      <c r="A140" s="118"/>
      <c r="B140" s="46"/>
      <c r="C140" s="243" t="str">
        <f>IF(E140="","",C138+1)</f>
        <v/>
      </c>
      <c r="D140" s="46"/>
      <c r="E140" s="4"/>
      <c r="F140" s="119"/>
      <c r="H140" s="120"/>
      <c r="I140" s="15"/>
      <c r="J140" s="121"/>
      <c r="K140" s="15"/>
      <c r="L140" s="121"/>
      <c r="M140" s="15"/>
      <c r="N140" s="121"/>
      <c r="O140" s="209">
        <f t="shared" si="3"/>
        <v>0</v>
      </c>
      <c r="P140" s="122"/>
      <c r="Q140" s="40"/>
      <c r="R140" s="123"/>
      <c r="S140" s="15"/>
      <c r="T140" s="121"/>
      <c r="U140" s="15"/>
      <c r="V140" s="121"/>
      <c r="W140" s="15"/>
      <c r="X140" s="122"/>
      <c r="Y140" s="40"/>
      <c r="Z140" s="123"/>
      <c r="AA140" s="15"/>
      <c r="AB140" s="121"/>
      <c r="AC140" s="15"/>
      <c r="AD140" s="121"/>
      <c r="AE140" s="15"/>
      <c r="AF140" s="122"/>
      <c r="AG140" s="40"/>
      <c r="AH140" s="123"/>
      <c r="AI140" s="209">
        <f t="shared" si="4"/>
        <v>0</v>
      </c>
      <c r="AJ140" s="121"/>
      <c r="AK140" s="209">
        <f t="shared" si="5"/>
        <v>0</v>
      </c>
      <c r="AL140" s="121"/>
      <c r="AM140" s="209">
        <f>M140-W140+AE140</f>
        <v>0</v>
      </c>
      <c r="AN140" s="122"/>
      <c r="AO140" s="40"/>
      <c r="AP140" s="123"/>
      <c r="AQ140" s="15"/>
      <c r="AR140" s="122"/>
      <c r="AS140" s="40"/>
      <c r="AT140" s="123"/>
      <c r="AU140" s="209">
        <f t="shared" si="29"/>
        <v>0</v>
      </c>
      <c r="AV140" s="121"/>
      <c r="AW140" s="209">
        <f t="shared" si="30"/>
        <v>0</v>
      </c>
      <c r="AX140" s="121"/>
      <c r="AY140" s="209">
        <f t="shared" si="8"/>
        <v>0</v>
      </c>
      <c r="AZ140" s="121"/>
      <c r="BA140" s="209">
        <f>(SUM(AI140,AK140,AM140)-AQ140)</f>
        <v>0</v>
      </c>
      <c r="BB140" s="119"/>
      <c r="BD140" s="120"/>
      <c r="BE140" s="13">
        <v>0</v>
      </c>
      <c r="BF140" s="124"/>
      <c r="BG140" s="13">
        <v>0</v>
      </c>
      <c r="BH140" s="124"/>
      <c r="BI140" s="13">
        <v>0</v>
      </c>
      <c r="BJ140" s="125"/>
      <c r="BK140" s="126"/>
      <c r="BL140" s="127"/>
      <c r="BM140" s="210">
        <f>$BE140*$I140</f>
        <v>0</v>
      </c>
      <c r="BN140" s="124"/>
      <c r="BO140" s="210">
        <f>$BG140*$K140</f>
        <v>0</v>
      </c>
      <c r="BP140" s="124"/>
      <c r="BQ140" s="210">
        <f>$BI140*$M140</f>
        <v>0</v>
      </c>
      <c r="BR140" s="119"/>
      <c r="BS140" s="46"/>
      <c r="BT140" s="130"/>
      <c r="BU140" s="175"/>
      <c r="BV140" s="175"/>
      <c r="BW140" s="177"/>
      <c r="BX140" s="177"/>
      <c r="BY140" s="177"/>
      <c r="BZ140" s="177"/>
      <c r="CA140" s="177"/>
      <c r="CB140" s="177"/>
      <c r="CC140" s="177"/>
      <c r="CD140" s="148"/>
      <c r="CE140" s="46"/>
      <c r="CF140" s="130"/>
      <c r="CG140" s="18"/>
      <c r="CH140" s="18"/>
      <c r="CI140" s="18"/>
      <c r="CJ140" s="18"/>
      <c r="CK140" s="18"/>
      <c r="CL140" s="18"/>
      <c r="CM140" s="290"/>
      <c r="CO140" s="120"/>
      <c r="CP140" s="119"/>
      <c r="CQ140" s="46"/>
      <c r="CR140" s="130"/>
      <c r="CS140" s="209">
        <f t="shared" ref="CS140:CT158" si="44">IF($AU140=0,0,ROUND(($BW$32*($AU140/$AU$218)),0))</f>
        <v>0</v>
      </c>
      <c r="CT140" s="213">
        <f t="shared" si="44"/>
        <v>0</v>
      </c>
      <c r="CU140" s="209">
        <f t="shared" ref="CU140:CV158" si="45">IF($AW140=0,0,ROUND(($BY$32*($AW140/$AW$218)),0))</f>
        <v>0</v>
      </c>
      <c r="CV140" s="213">
        <f t="shared" si="45"/>
        <v>0</v>
      </c>
      <c r="CW140" s="214">
        <f t="shared" ref="CW140:CX158" si="46">IF($AY140=0,0,ROUND(($CA$32*($AY140/$AY$218)),0))</f>
        <v>0</v>
      </c>
      <c r="CX140" s="215">
        <f t="shared" si="46"/>
        <v>0</v>
      </c>
      <c r="CY140" s="141"/>
      <c r="CZ140" s="252"/>
      <c r="DA140" s="133"/>
      <c r="DB140" s="209">
        <f t="shared" si="31"/>
        <v>0</v>
      </c>
      <c r="DC140" s="131"/>
      <c r="DD140" s="209">
        <f t="shared" si="32"/>
        <v>0</v>
      </c>
      <c r="DE140" s="131"/>
      <c r="DF140" s="209">
        <f t="shared" si="33"/>
        <v>0</v>
      </c>
      <c r="DG140" s="134"/>
      <c r="DH140" s="40"/>
      <c r="DI140" s="130"/>
      <c r="DJ140" s="217">
        <f t="shared" si="34"/>
        <v>0</v>
      </c>
      <c r="DK140" s="135"/>
      <c r="DL140" s="217">
        <f t="shared" si="37"/>
        <v>0</v>
      </c>
      <c r="DM140" s="135"/>
      <c r="DN140" s="217">
        <f t="shared" si="35"/>
        <v>0</v>
      </c>
      <c r="DO140" s="126"/>
      <c r="DP140" s="126"/>
      <c r="DQ140" s="126"/>
      <c r="DR140" s="301">
        <f t="shared" si="36"/>
        <v>0</v>
      </c>
    </row>
    <row r="141" spans="1:122" ht="5.15" customHeight="1" x14ac:dyDescent="0.35">
      <c r="A141" s="115"/>
      <c r="B141" s="32"/>
      <c r="C141" s="46"/>
      <c r="D141" s="32"/>
      <c r="E141" s="32"/>
      <c r="F141" s="36"/>
      <c r="H141" s="29"/>
      <c r="I141" s="139"/>
      <c r="J141" s="139"/>
      <c r="K141" s="139"/>
      <c r="L141" s="139"/>
      <c r="M141" s="139"/>
      <c r="N141" s="139"/>
      <c r="O141" s="121"/>
      <c r="P141" s="140"/>
      <c r="Q141" s="141"/>
      <c r="R141" s="142"/>
      <c r="S141" s="139"/>
      <c r="T141" s="139"/>
      <c r="U141" s="139"/>
      <c r="V141" s="139"/>
      <c r="W141" s="139"/>
      <c r="X141" s="140"/>
      <c r="Y141" s="141"/>
      <c r="Z141" s="142"/>
      <c r="AA141" s="139"/>
      <c r="AB141" s="139"/>
      <c r="AC141" s="139"/>
      <c r="AD141" s="139"/>
      <c r="AE141" s="139"/>
      <c r="AF141" s="140"/>
      <c r="AG141" s="141"/>
      <c r="AH141" s="142"/>
      <c r="AI141" s="121"/>
      <c r="AJ141" s="139"/>
      <c r="AK141" s="121"/>
      <c r="AL141" s="139"/>
      <c r="AM141" s="121"/>
      <c r="AN141" s="140"/>
      <c r="AO141" s="141"/>
      <c r="AP141" s="142"/>
      <c r="AQ141" s="139"/>
      <c r="AR141" s="140"/>
      <c r="AS141" s="141"/>
      <c r="AT141" s="142"/>
      <c r="AU141" s="121"/>
      <c r="AV141" s="139"/>
      <c r="AW141" s="121"/>
      <c r="AX141" s="139"/>
      <c r="AY141" s="121"/>
      <c r="AZ141" s="139"/>
      <c r="BA141" s="121"/>
      <c r="BB141" s="36"/>
      <c r="BD141" s="29"/>
      <c r="BE141" s="143"/>
      <c r="BF141" s="143"/>
      <c r="BG141" s="143"/>
      <c r="BH141" s="143"/>
      <c r="BI141" s="143"/>
      <c r="BJ141" s="144"/>
      <c r="BK141" s="145"/>
      <c r="BL141" s="146"/>
      <c r="BM141" s="124"/>
      <c r="BN141" s="143"/>
      <c r="BO141" s="124"/>
      <c r="BP141" s="143"/>
      <c r="BQ141" s="124"/>
      <c r="BR141" s="36"/>
      <c r="BS141" s="32"/>
      <c r="BT141" s="74"/>
      <c r="CD141" s="75"/>
      <c r="CE141" s="32"/>
      <c r="CF141" s="74"/>
      <c r="CM141" s="290"/>
      <c r="CO141" s="29"/>
      <c r="CP141" s="36"/>
      <c r="CQ141" s="32"/>
      <c r="CR141" s="74"/>
      <c r="CS141" s="149"/>
      <c r="CT141" s="149"/>
      <c r="CU141" s="149"/>
      <c r="CV141" s="149"/>
      <c r="CW141" s="149"/>
      <c r="CX141" s="134"/>
      <c r="CY141" s="141"/>
      <c r="CZ141" s="252"/>
      <c r="DA141" s="151"/>
      <c r="DB141" s="149"/>
      <c r="DC141" s="149"/>
      <c r="DD141" s="149"/>
      <c r="DE141" s="149"/>
      <c r="DF141" s="149"/>
      <c r="DG141" s="134"/>
      <c r="DH141" s="40"/>
      <c r="DI141" s="74"/>
      <c r="DJ141" s="152"/>
      <c r="DK141" s="152"/>
      <c r="DL141" s="152"/>
      <c r="DM141" s="152"/>
      <c r="DN141" s="152"/>
      <c r="DO141" s="145"/>
      <c r="DP141" s="145"/>
      <c r="DQ141" s="145"/>
      <c r="DR141" s="293"/>
    </row>
    <row r="142" spans="1:122" s="92" customFormat="1" ht="15.75" customHeight="1" x14ac:dyDescent="0.35">
      <c r="A142" s="118"/>
      <c r="B142" s="46"/>
      <c r="C142" s="243" t="str">
        <f>IF(E142="","",C140+1)</f>
        <v/>
      </c>
      <c r="D142" s="46"/>
      <c r="E142" s="4"/>
      <c r="F142" s="119"/>
      <c r="H142" s="120"/>
      <c r="I142" s="15"/>
      <c r="J142" s="121"/>
      <c r="K142" s="15"/>
      <c r="L142" s="121"/>
      <c r="M142" s="15"/>
      <c r="N142" s="121"/>
      <c r="O142" s="209">
        <f t="shared" si="3"/>
        <v>0</v>
      </c>
      <c r="P142" s="122"/>
      <c r="Q142" s="40"/>
      <c r="R142" s="123"/>
      <c r="S142" s="15"/>
      <c r="T142" s="121"/>
      <c r="U142" s="15"/>
      <c r="V142" s="121"/>
      <c r="W142" s="15"/>
      <c r="X142" s="122"/>
      <c r="Y142" s="40"/>
      <c r="Z142" s="123"/>
      <c r="AA142" s="15"/>
      <c r="AB142" s="121"/>
      <c r="AC142" s="15"/>
      <c r="AD142" s="121"/>
      <c r="AE142" s="15"/>
      <c r="AF142" s="122"/>
      <c r="AG142" s="40"/>
      <c r="AH142" s="123"/>
      <c r="AI142" s="209">
        <f t="shared" si="4"/>
        <v>0</v>
      </c>
      <c r="AJ142" s="121"/>
      <c r="AK142" s="209">
        <f t="shared" si="5"/>
        <v>0</v>
      </c>
      <c r="AL142" s="121"/>
      <c r="AM142" s="209">
        <f>M142-W142+AE142</f>
        <v>0</v>
      </c>
      <c r="AN142" s="122"/>
      <c r="AO142" s="40"/>
      <c r="AP142" s="123"/>
      <c r="AQ142" s="15"/>
      <c r="AR142" s="122"/>
      <c r="AS142" s="40"/>
      <c r="AT142" s="123"/>
      <c r="AU142" s="209">
        <f t="shared" si="29"/>
        <v>0</v>
      </c>
      <c r="AV142" s="121"/>
      <c r="AW142" s="209">
        <f t="shared" si="30"/>
        <v>0</v>
      </c>
      <c r="AX142" s="121"/>
      <c r="AY142" s="209">
        <f t="shared" si="8"/>
        <v>0</v>
      </c>
      <c r="AZ142" s="121"/>
      <c r="BA142" s="209">
        <f>(SUM(AI142,AK142,AM142)-AQ142)</f>
        <v>0</v>
      </c>
      <c r="BB142" s="119"/>
      <c r="BD142" s="120"/>
      <c r="BE142" s="13">
        <v>0</v>
      </c>
      <c r="BF142" s="124"/>
      <c r="BG142" s="13">
        <v>0</v>
      </c>
      <c r="BH142" s="124"/>
      <c r="BI142" s="13">
        <v>0</v>
      </c>
      <c r="BJ142" s="125"/>
      <c r="BK142" s="126"/>
      <c r="BL142" s="127"/>
      <c r="BM142" s="210">
        <f>$BE142*$I142</f>
        <v>0</v>
      </c>
      <c r="BN142" s="124"/>
      <c r="BO142" s="210">
        <f>$BG142*$K142</f>
        <v>0</v>
      </c>
      <c r="BP142" s="124"/>
      <c r="BQ142" s="210">
        <f>$BI142*$M142</f>
        <v>0</v>
      </c>
      <c r="BR142" s="119"/>
      <c r="BS142" s="46"/>
      <c r="BT142" s="130"/>
      <c r="CD142" s="159"/>
      <c r="CE142" s="46"/>
      <c r="CF142" s="130"/>
      <c r="CG142" s="18"/>
      <c r="CH142" s="18"/>
      <c r="CI142" s="18"/>
      <c r="CJ142" s="18"/>
      <c r="CK142" s="18"/>
      <c r="CL142" s="18"/>
      <c r="CM142" s="290"/>
      <c r="CO142" s="120"/>
      <c r="CP142" s="119"/>
      <c r="CQ142" s="46"/>
      <c r="CR142" s="130"/>
      <c r="CS142" s="209">
        <f t="shared" si="44"/>
        <v>0</v>
      </c>
      <c r="CT142" s="213">
        <f t="shared" si="44"/>
        <v>0</v>
      </c>
      <c r="CU142" s="209">
        <f t="shared" si="45"/>
        <v>0</v>
      </c>
      <c r="CV142" s="213">
        <f t="shared" si="45"/>
        <v>0</v>
      </c>
      <c r="CW142" s="214">
        <f t="shared" si="46"/>
        <v>0</v>
      </c>
      <c r="CX142" s="215">
        <f t="shared" si="46"/>
        <v>0</v>
      </c>
      <c r="CY142" s="141"/>
      <c r="CZ142" s="252"/>
      <c r="DA142" s="133"/>
      <c r="DB142" s="209">
        <f t="shared" si="31"/>
        <v>0</v>
      </c>
      <c r="DC142" s="131"/>
      <c r="DD142" s="209">
        <f t="shared" si="32"/>
        <v>0</v>
      </c>
      <c r="DE142" s="131"/>
      <c r="DF142" s="209">
        <f t="shared" si="33"/>
        <v>0</v>
      </c>
      <c r="DG142" s="134"/>
      <c r="DH142" s="40"/>
      <c r="DI142" s="130"/>
      <c r="DJ142" s="217">
        <f t="shared" si="34"/>
        <v>0</v>
      </c>
      <c r="DK142" s="135"/>
      <c r="DL142" s="217">
        <f t="shared" si="37"/>
        <v>0</v>
      </c>
      <c r="DM142" s="135"/>
      <c r="DN142" s="217">
        <f t="shared" si="35"/>
        <v>0</v>
      </c>
      <c r="DO142" s="126"/>
      <c r="DP142" s="126"/>
      <c r="DQ142" s="126"/>
      <c r="DR142" s="301">
        <f t="shared" si="36"/>
        <v>0</v>
      </c>
    </row>
    <row r="143" spans="1:122" ht="5.15" customHeight="1" x14ac:dyDescent="0.35">
      <c r="A143" s="115"/>
      <c r="B143" s="32"/>
      <c r="C143" s="46"/>
      <c r="D143" s="32"/>
      <c r="E143" s="32"/>
      <c r="F143" s="36"/>
      <c r="H143" s="29"/>
      <c r="I143" s="139"/>
      <c r="J143" s="139"/>
      <c r="K143" s="139"/>
      <c r="L143" s="139"/>
      <c r="M143" s="139"/>
      <c r="N143" s="139"/>
      <c r="O143" s="121"/>
      <c r="P143" s="140"/>
      <c r="Q143" s="141"/>
      <c r="R143" s="142"/>
      <c r="S143" s="139"/>
      <c r="T143" s="139"/>
      <c r="U143" s="139"/>
      <c r="V143" s="139"/>
      <c r="W143" s="139"/>
      <c r="X143" s="140"/>
      <c r="Y143" s="141"/>
      <c r="Z143" s="142"/>
      <c r="AA143" s="139"/>
      <c r="AB143" s="139"/>
      <c r="AC143" s="139"/>
      <c r="AD143" s="139"/>
      <c r="AE143" s="139"/>
      <c r="AF143" s="140"/>
      <c r="AG143" s="141"/>
      <c r="AH143" s="142"/>
      <c r="AI143" s="121"/>
      <c r="AJ143" s="139"/>
      <c r="AK143" s="121"/>
      <c r="AL143" s="139"/>
      <c r="AM143" s="121"/>
      <c r="AN143" s="140"/>
      <c r="AO143" s="141"/>
      <c r="AP143" s="142"/>
      <c r="AQ143" s="139"/>
      <c r="AR143" s="140"/>
      <c r="AS143" s="141"/>
      <c r="AT143" s="142"/>
      <c r="AU143" s="121"/>
      <c r="AV143" s="139"/>
      <c r="AW143" s="121"/>
      <c r="AX143" s="139"/>
      <c r="AY143" s="121"/>
      <c r="AZ143" s="139"/>
      <c r="BA143" s="121"/>
      <c r="BB143" s="36"/>
      <c r="BD143" s="29"/>
      <c r="BE143" s="143"/>
      <c r="BF143" s="143"/>
      <c r="BG143" s="143"/>
      <c r="BH143" s="143"/>
      <c r="BI143" s="143"/>
      <c r="BJ143" s="144"/>
      <c r="BK143" s="145"/>
      <c r="BL143" s="146"/>
      <c r="BM143" s="124"/>
      <c r="BN143" s="143"/>
      <c r="BO143" s="124"/>
      <c r="BP143" s="143"/>
      <c r="BQ143" s="124"/>
      <c r="BR143" s="36"/>
      <c r="BS143" s="32"/>
      <c r="BT143" s="29"/>
      <c r="CD143" s="75"/>
      <c r="CE143" s="32"/>
      <c r="CF143" s="74"/>
      <c r="CM143" s="290"/>
      <c r="CO143" s="29"/>
      <c r="CP143" s="36"/>
      <c r="CQ143" s="32"/>
      <c r="CR143" s="74"/>
      <c r="CS143" s="149"/>
      <c r="CT143" s="149"/>
      <c r="CU143" s="149"/>
      <c r="CV143" s="149"/>
      <c r="CW143" s="149"/>
      <c r="CX143" s="134"/>
      <c r="CY143" s="141"/>
      <c r="CZ143" s="252"/>
      <c r="DA143" s="151"/>
      <c r="DB143" s="149"/>
      <c r="DC143" s="149"/>
      <c r="DD143" s="149"/>
      <c r="DE143" s="149"/>
      <c r="DF143" s="149"/>
      <c r="DG143" s="134"/>
      <c r="DH143" s="40"/>
      <c r="DI143" s="74"/>
      <c r="DJ143" s="152"/>
      <c r="DK143" s="152"/>
      <c r="DL143" s="152"/>
      <c r="DM143" s="152"/>
      <c r="DN143" s="152"/>
      <c r="DO143" s="145"/>
      <c r="DP143" s="145"/>
      <c r="DQ143" s="145"/>
      <c r="DR143" s="293"/>
    </row>
    <row r="144" spans="1:122" s="92" customFormat="1" ht="18" customHeight="1" x14ac:dyDescent="0.35">
      <c r="A144" s="118"/>
      <c r="B144" s="46"/>
      <c r="C144" s="243" t="str">
        <f>IF(E144="","",C142+1)</f>
        <v/>
      </c>
      <c r="D144" s="46"/>
      <c r="E144" s="4"/>
      <c r="F144" s="119"/>
      <c r="H144" s="120"/>
      <c r="I144" s="15"/>
      <c r="J144" s="121"/>
      <c r="K144" s="15"/>
      <c r="L144" s="121"/>
      <c r="M144" s="15"/>
      <c r="N144" s="121"/>
      <c r="O144" s="209">
        <f t="shared" si="3"/>
        <v>0</v>
      </c>
      <c r="P144" s="122"/>
      <c r="Q144" s="40"/>
      <c r="R144" s="123"/>
      <c r="S144" s="15"/>
      <c r="T144" s="121"/>
      <c r="U144" s="15"/>
      <c r="V144" s="121"/>
      <c r="W144" s="15"/>
      <c r="X144" s="122"/>
      <c r="Y144" s="40"/>
      <c r="Z144" s="123"/>
      <c r="AA144" s="15"/>
      <c r="AB144" s="121"/>
      <c r="AC144" s="15"/>
      <c r="AD144" s="121"/>
      <c r="AE144" s="15"/>
      <c r="AF144" s="122"/>
      <c r="AG144" s="40"/>
      <c r="AH144" s="123"/>
      <c r="AI144" s="209">
        <f t="shared" si="4"/>
        <v>0</v>
      </c>
      <c r="AJ144" s="121"/>
      <c r="AK144" s="209">
        <f t="shared" si="5"/>
        <v>0</v>
      </c>
      <c r="AL144" s="121"/>
      <c r="AM144" s="209">
        <f>M144-W144+AE144</f>
        <v>0</v>
      </c>
      <c r="AN144" s="122"/>
      <c r="AO144" s="40"/>
      <c r="AP144" s="123"/>
      <c r="AQ144" s="15"/>
      <c r="AR144" s="122"/>
      <c r="AS144" s="40"/>
      <c r="AT144" s="123"/>
      <c r="AU144" s="209">
        <f t="shared" si="29"/>
        <v>0</v>
      </c>
      <c r="AV144" s="121"/>
      <c r="AW144" s="209">
        <f t="shared" si="30"/>
        <v>0</v>
      </c>
      <c r="AX144" s="121"/>
      <c r="AY144" s="209">
        <f t="shared" si="8"/>
        <v>0</v>
      </c>
      <c r="AZ144" s="121"/>
      <c r="BA144" s="209">
        <f>(SUM(AI144,AK144,AM144)-AQ144)</f>
        <v>0</v>
      </c>
      <c r="BB144" s="119"/>
      <c r="BD144" s="120"/>
      <c r="BE144" s="13">
        <v>0</v>
      </c>
      <c r="BF144" s="124"/>
      <c r="BG144" s="13">
        <v>0</v>
      </c>
      <c r="BH144" s="124"/>
      <c r="BI144" s="13">
        <v>0</v>
      </c>
      <c r="BJ144" s="125"/>
      <c r="BK144" s="126"/>
      <c r="BL144" s="127"/>
      <c r="BM144" s="210">
        <f>$BE144*$I144</f>
        <v>0</v>
      </c>
      <c r="BN144" s="124"/>
      <c r="BO144" s="210">
        <f>$BG144*$K144</f>
        <v>0</v>
      </c>
      <c r="BP144" s="124"/>
      <c r="BQ144" s="210">
        <f>$BI144*$M144</f>
        <v>0</v>
      </c>
      <c r="BR144" s="119"/>
      <c r="BS144" s="46"/>
      <c r="BT144" s="120"/>
      <c r="BW144" s="93"/>
      <c r="BX144" s="93"/>
      <c r="BY144" s="93"/>
      <c r="BZ144" s="93"/>
      <c r="CA144" s="178"/>
      <c r="CB144" s="178"/>
      <c r="CD144" s="159"/>
      <c r="CE144" s="46"/>
      <c r="CF144" s="130"/>
      <c r="CG144" s="18"/>
      <c r="CH144" s="18"/>
      <c r="CI144" s="18"/>
      <c r="CJ144" s="18"/>
      <c r="CK144" s="18"/>
      <c r="CL144" s="18"/>
      <c r="CM144" s="290"/>
      <c r="CO144" s="120"/>
      <c r="CP144" s="119"/>
      <c r="CQ144" s="46"/>
      <c r="CR144" s="130"/>
      <c r="CS144" s="209">
        <f t="shared" si="44"/>
        <v>0</v>
      </c>
      <c r="CT144" s="213">
        <f t="shared" si="44"/>
        <v>0</v>
      </c>
      <c r="CU144" s="209">
        <f t="shared" si="45"/>
        <v>0</v>
      </c>
      <c r="CV144" s="213">
        <f t="shared" si="45"/>
        <v>0</v>
      </c>
      <c r="CW144" s="214">
        <f t="shared" si="46"/>
        <v>0</v>
      </c>
      <c r="CX144" s="215">
        <f t="shared" si="46"/>
        <v>0</v>
      </c>
      <c r="CY144" s="141"/>
      <c r="CZ144" s="252"/>
      <c r="DA144" s="133"/>
      <c r="DB144" s="209">
        <f t="shared" si="31"/>
        <v>0</v>
      </c>
      <c r="DC144" s="131"/>
      <c r="DD144" s="209">
        <f t="shared" si="32"/>
        <v>0</v>
      </c>
      <c r="DE144" s="131"/>
      <c r="DF144" s="209">
        <f t="shared" si="33"/>
        <v>0</v>
      </c>
      <c r="DG144" s="134"/>
      <c r="DH144" s="40"/>
      <c r="DI144" s="130"/>
      <c r="DJ144" s="217">
        <f t="shared" si="34"/>
        <v>0</v>
      </c>
      <c r="DK144" s="135"/>
      <c r="DL144" s="217">
        <f t="shared" si="37"/>
        <v>0</v>
      </c>
      <c r="DM144" s="135"/>
      <c r="DN144" s="217">
        <f t="shared" si="35"/>
        <v>0</v>
      </c>
      <c r="DO144" s="126"/>
      <c r="DP144" s="126"/>
      <c r="DQ144" s="126"/>
      <c r="DR144" s="301">
        <f t="shared" si="36"/>
        <v>0</v>
      </c>
    </row>
    <row r="145" spans="1:122" ht="5.15" customHeight="1" x14ac:dyDescent="0.35">
      <c r="A145" s="115"/>
      <c r="B145" s="32"/>
      <c r="C145" s="46"/>
      <c r="D145" s="32"/>
      <c r="E145" s="32"/>
      <c r="F145" s="36"/>
      <c r="H145" s="29"/>
      <c r="I145" s="139"/>
      <c r="J145" s="139"/>
      <c r="K145" s="139"/>
      <c r="L145" s="139"/>
      <c r="M145" s="139"/>
      <c r="N145" s="139"/>
      <c r="O145" s="121"/>
      <c r="P145" s="140"/>
      <c r="Q145" s="141"/>
      <c r="R145" s="142"/>
      <c r="S145" s="139"/>
      <c r="T145" s="139"/>
      <c r="U145" s="139"/>
      <c r="V145" s="139"/>
      <c r="W145" s="139"/>
      <c r="X145" s="140"/>
      <c r="Y145" s="141"/>
      <c r="Z145" s="142"/>
      <c r="AA145" s="139"/>
      <c r="AB145" s="139"/>
      <c r="AC145" s="139"/>
      <c r="AD145" s="139"/>
      <c r="AE145" s="139"/>
      <c r="AF145" s="140"/>
      <c r="AG145" s="141"/>
      <c r="AH145" s="142"/>
      <c r="AI145" s="121"/>
      <c r="AJ145" s="139"/>
      <c r="AK145" s="121"/>
      <c r="AL145" s="139"/>
      <c r="AM145" s="121"/>
      <c r="AN145" s="140"/>
      <c r="AO145" s="141"/>
      <c r="AP145" s="142"/>
      <c r="AQ145" s="139"/>
      <c r="AR145" s="140"/>
      <c r="AS145" s="141"/>
      <c r="AT145" s="142"/>
      <c r="AU145" s="121"/>
      <c r="AV145" s="139"/>
      <c r="AW145" s="121"/>
      <c r="AX145" s="139"/>
      <c r="AY145" s="121"/>
      <c r="AZ145" s="139"/>
      <c r="BA145" s="121"/>
      <c r="BB145" s="36"/>
      <c r="BD145" s="29"/>
      <c r="BE145" s="143"/>
      <c r="BF145" s="143"/>
      <c r="BG145" s="143"/>
      <c r="BH145" s="143"/>
      <c r="BI145" s="143"/>
      <c r="BJ145" s="144"/>
      <c r="BK145" s="145"/>
      <c r="BL145" s="146"/>
      <c r="BM145" s="124"/>
      <c r="BN145" s="143"/>
      <c r="BO145" s="124"/>
      <c r="BP145" s="143"/>
      <c r="BQ145" s="124"/>
      <c r="BR145" s="36"/>
      <c r="BS145" s="32"/>
      <c r="BT145" s="29"/>
      <c r="CD145" s="75"/>
      <c r="CE145" s="32"/>
      <c r="CF145" s="74"/>
      <c r="CM145" s="290"/>
      <c r="CO145" s="29"/>
      <c r="CP145" s="36"/>
      <c r="CQ145" s="32"/>
      <c r="CR145" s="74"/>
      <c r="CS145" s="149"/>
      <c r="CT145" s="149"/>
      <c r="CU145" s="149"/>
      <c r="CV145" s="149"/>
      <c r="CW145" s="149"/>
      <c r="CX145" s="134"/>
      <c r="CY145" s="141"/>
      <c r="CZ145" s="252"/>
      <c r="DA145" s="151"/>
      <c r="DB145" s="149"/>
      <c r="DC145" s="149"/>
      <c r="DD145" s="149"/>
      <c r="DE145" s="149"/>
      <c r="DF145" s="149"/>
      <c r="DG145" s="134"/>
      <c r="DH145" s="40"/>
      <c r="DI145" s="74"/>
      <c r="DJ145" s="152"/>
      <c r="DK145" s="152"/>
      <c r="DL145" s="152"/>
      <c r="DM145" s="152"/>
      <c r="DN145" s="152"/>
      <c r="DO145" s="145"/>
      <c r="DP145" s="145"/>
      <c r="DQ145" s="145"/>
      <c r="DR145" s="293"/>
    </row>
    <row r="146" spans="1:122" s="92" customFormat="1" x14ac:dyDescent="0.35">
      <c r="A146" s="118"/>
      <c r="B146" s="46"/>
      <c r="C146" s="243" t="str">
        <f>IF(E146="","",C144+1)</f>
        <v/>
      </c>
      <c r="D146" s="46"/>
      <c r="E146" s="4"/>
      <c r="F146" s="119"/>
      <c r="H146" s="120"/>
      <c r="I146" s="15"/>
      <c r="J146" s="121"/>
      <c r="K146" s="15"/>
      <c r="L146" s="121"/>
      <c r="M146" s="15"/>
      <c r="N146" s="121"/>
      <c r="O146" s="209">
        <f t="shared" si="3"/>
        <v>0</v>
      </c>
      <c r="P146" s="122"/>
      <c r="Q146" s="40"/>
      <c r="R146" s="123"/>
      <c r="S146" s="15"/>
      <c r="T146" s="121"/>
      <c r="U146" s="15"/>
      <c r="V146" s="121"/>
      <c r="W146" s="15"/>
      <c r="X146" s="122"/>
      <c r="Y146" s="40"/>
      <c r="Z146" s="123"/>
      <c r="AA146" s="15"/>
      <c r="AB146" s="121"/>
      <c r="AC146" s="15"/>
      <c r="AD146" s="121"/>
      <c r="AE146" s="15"/>
      <c r="AF146" s="122"/>
      <c r="AG146" s="40"/>
      <c r="AH146" s="123"/>
      <c r="AI146" s="209">
        <f t="shared" si="4"/>
        <v>0</v>
      </c>
      <c r="AJ146" s="121"/>
      <c r="AK146" s="209">
        <f t="shared" si="5"/>
        <v>0</v>
      </c>
      <c r="AL146" s="121"/>
      <c r="AM146" s="209">
        <f>M146-W146+AE146</f>
        <v>0</v>
      </c>
      <c r="AN146" s="122"/>
      <c r="AO146" s="40"/>
      <c r="AP146" s="123"/>
      <c r="AQ146" s="15"/>
      <c r="AR146" s="122"/>
      <c r="AS146" s="40"/>
      <c r="AT146" s="123"/>
      <c r="AU146" s="209">
        <f t="shared" si="29"/>
        <v>0</v>
      </c>
      <c r="AV146" s="121"/>
      <c r="AW146" s="209">
        <f t="shared" si="30"/>
        <v>0</v>
      </c>
      <c r="AX146" s="121"/>
      <c r="AY146" s="209">
        <f t="shared" si="8"/>
        <v>0</v>
      </c>
      <c r="AZ146" s="121"/>
      <c r="BA146" s="209">
        <f>(SUM(AI146,AK146,AM146)-AQ146)</f>
        <v>0</v>
      </c>
      <c r="BB146" s="119"/>
      <c r="BD146" s="120"/>
      <c r="BE146" s="13">
        <v>0</v>
      </c>
      <c r="BF146" s="124"/>
      <c r="BG146" s="13">
        <v>0</v>
      </c>
      <c r="BH146" s="124"/>
      <c r="BI146" s="13">
        <v>0</v>
      </c>
      <c r="BJ146" s="125"/>
      <c r="BK146" s="126"/>
      <c r="BL146" s="127"/>
      <c r="BM146" s="210">
        <f>$BE146*$I146</f>
        <v>0</v>
      </c>
      <c r="BN146" s="124"/>
      <c r="BO146" s="210">
        <f>$BG146*$K146</f>
        <v>0</v>
      </c>
      <c r="BP146" s="124"/>
      <c r="BQ146" s="210">
        <f>$BI146*$M146</f>
        <v>0</v>
      </c>
      <c r="BR146" s="119"/>
      <c r="BS146" s="46"/>
      <c r="BT146" s="120"/>
      <c r="CD146" s="159"/>
      <c r="CE146" s="46"/>
      <c r="CF146" s="130"/>
      <c r="CG146" s="18"/>
      <c r="CH146" s="18"/>
      <c r="CI146" s="18"/>
      <c r="CJ146" s="18"/>
      <c r="CK146" s="18"/>
      <c r="CL146" s="18"/>
      <c r="CM146" s="290"/>
      <c r="CO146" s="120"/>
      <c r="CP146" s="119"/>
      <c r="CQ146" s="46"/>
      <c r="CR146" s="130"/>
      <c r="CS146" s="209">
        <f t="shared" si="44"/>
        <v>0</v>
      </c>
      <c r="CT146" s="213">
        <f t="shared" si="44"/>
        <v>0</v>
      </c>
      <c r="CU146" s="209">
        <f t="shared" si="45"/>
        <v>0</v>
      </c>
      <c r="CV146" s="213">
        <f t="shared" si="45"/>
        <v>0</v>
      </c>
      <c r="CW146" s="214">
        <f t="shared" si="46"/>
        <v>0</v>
      </c>
      <c r="CX146" s="215">
        <f t="shared" si="46"/>
        <v>0</v>
      </c>
      <c r="CY146" s="141"/>
      <c r="CZ146" s="252"/>
      <c r="DA146" s="133"/>
      <c r="DB146" s="209">
        <f t="shared" si="31"/>
        <v>0</v>
      </c>
      <c r="DC146" s="131"/>
      <c r="DD146" s="209">
        <f t="shared" si="32"/>
        <v>0</v>
      </c>
      <c r="DE146" s="131"/>
      <c r="DF146" s="209">
        <f t="shared" si="33"/>
        <v>0</v>
      </c>
      <c r="DG146" s="134"/>
      <c r="DH146" s="40"/>
      <c r="DI146" s="130"/>
      <c r="DJ146" s="217">
        <f t="shared" si="34"/>
        <v>0</v>
      </c>
      <c r="DK146" s="135"/>
      <c r="DL146" s="217">
        <f t="shared" si="37"/>
        <v>0</v>
      </c>
      <c r="DM146" s="135"/>
      <c r="DN146" s="217">
        <f t="shared" si="35"/>
        <v>0</v>
      </c>
      <c r="DO146" s="126"/>
      <c r="DP146" s="126"/>
      <c r="DQ146" s="126"/>
      <c r="DR146" s="301">
        <f t="shared" si="36"/>
        <v>0</v>
      </c>
    </row>
    <row r="147" spans="1:122" ht="5.15" customHeight="1" x14ac:dyDescent="0.35">
      <c r="A147" s="115"/>
      <c r="B147" s="32"/>
      <c r="C147" s="46"/>
      <c r="D147" s="32"/>
      <c r="E147" s="32"/>
      <c r="F147" s="36"/>
      <c r="H147" s="29"/>
      <c r="I147" s="139"/>
      <c r="J147" s="139"/>
      <c r="K147" s="139"/>
      <c r="L147" s="139"/>
      <c r="M147" s="139"/>
      <c r="N147" s="139"/>
      <c r="O147" s="121"/>
      <c r="P147" s="140"/>
      <c r="Q147" s="141"/>
      <c r="R147" s="142"/>
      <c r="S147" s="139"/>
      <c r="T147" s="139"/>
      <c r="U147" s="139"/>
      <c r="V147" s="139"/>
      <c r="W147" s="139"/>
      <c r="X147" s="140"/>
      <c r="Y147" s="141"/>
      <c r="Z147" s="142"/>
      <c r="AA147" s="139"/>
      <c r="AB147" s="139"/>
      <c r="AC147" s="139"/>
      <c r="AD147" s="139"/>
      <c r="AE147" s="139"/>
      <c r="AF147" s="140"/>
      <c r="AG147" s="141"/>
      <c r="AH147" s="142"/>
      <c r="AI147" s="121"/>
      <c r="AJ147" s="139"/>
      <c r="AK147" s="121"/>
      <c r="AL147" s="139"/>
      <c r="AM147" s="121"/>
      <c r="AN147" s="140"/>
      <c r="AO147" s="141"/>
      <c r="AP147" s="142"/>
      <c r="AQ147" s="139"/>
      <c r="AR147" s="140"/>
      <c r="AS147" s="141"/>
      <c r="AT147" s="142"/>
      <c r="AU147" s="121"/>
      <c r="AV147" s="139"/>
      <c r="AW147" s="121"/>
      <c r="AX147" s="139"/>
      <c r="AY147" s="121"/>
      <c r="AZ147" s="139"/>
      <c r="BA147" s="121"/>
      <c r="BB147" s="36"/>
      <c r="BD147" s="29"/>
      <c r="BE147" s="143"/>
      <c r="BF147" s="143"/>
      <c r="BG147" s="143"/>
      <c r="BH147" s="143"/>
      <c r="BI147" s="143"/>
      <c r="BJ147" s="144"/>
      <c r="BK147" s="145"/>
      <c r="BL147" s="146"/>
      <c r="BM147" s="124"/>
      <c r="BN147" s="143"/>
      <c r="BO147" s="124"/>
      <c r="BP147" s="143"/>
      <c r="BQ147" s="124"/>
      <c r="BR147" s="36"/>
      <c r="BS147" s="32"/>
      <c r="BT147" s="29"/>
      <c r="CD147" s="75"/>
      <c r="CE147" s="32"/>
      <c r="CF147" s="74"/>
      <c r="CM147" s="290"/>
      <c r="CO147" s="29"/>
      <c r="CP147" s="36"/>
      <c r="CQ147" s="32"/>
      <c r="CR147" s="74"/>
      <c r="CS147" s="149"/>
      <c r="CT147" s="149"/>
      <c r="CU147" s="149"/>
      <c r="CV147" s="149"/>
      <c r="CW147" s="149"/>
      <c r="CX147" s="134"/>
      <c r="CY147" s="141"/>
      <c r="CZ147" s="252"/>
      <c r="DA147" s="151"/>
      <c r="DB147" s="149"/>
      <c r="DC147" s="149"/>
      <c r="DD147" s="149"/>
      <c r="DE147" s="149"/>
      <c r="DF147" s="149"/>
      <c r="DG147" s="134"/>
      <c r="DH147" s="40"/>
      <c r="DI147" s="74"/>
      <c r="DJ147" s="152"/>
      <c r="DK147" s="152"/>
      <c r="DL147" s="152"/>
      <c r="DM147" s="152"/>
      <c r="DN147" s="152"/>
      <c r="DO147" s="145"/>
      <c r="DP147" s="145"/>
      <c r="DQ147" s="145"/>
      <c r="DR147" s="293"/>
    </row>
    <row r="148" spans="1:122" s="92" customFormat="1" x14ac:dyDescent="0.35">
      <c r="A148" s="118"/>
      <c r="B148" s="46"/>
      <c r="C148" s="243" t="str">
        <f>IF(E148="","",C146+1)</f>
        <v/>
      </c>
      <c r="D148" s="46"/>
      <c r="E148" s="4"/>
      <c r="F148" s="119"/>
      <c r="H148" s="120"/>
      <c r="I148" s="15"/>
      <c r="J148" s="121"/>
      <c r="K148" s="15"/>
      <c r="L148" s="121"/>
      <c r="M148" s="15"/>
      <c r="N148" s="121"/>
      <c r="O148" s="209">
        <f t="shared" si="3"/>
        <v>0</v>
      </c>
      <c r="P148" s="122"/>
      <c r="Q148" s="40"/>
      <c r="R148" s="123"/>
      <c r="S148" s="15"/>
      <c r="T148" s="121"/>
      <c r="U148" s="15"/>
      <c r="V148" s="121"/>
      <c r="W148" s="15"/>
      <c r="X148" s="122"/>
      <c r="Y148" s="40"/>
      <c r="Z148" s="123"/>
      <c r="AA148" s="15"/>
      <c r="AB148" s="121"/>
      <c r="AC148" s="15"/>
      <c r="AD148" s="121"/>
      <c r="AE148" s="15"/>
      <c r="AF148" s="122"/>
      <c r="AG148" s="40"/>
      <c r="AH148" s="123"/>
      <c r="AI148" s="209">
        <f t="shared" si="4"/>
        <v>0</v>
      </c>
      <c r="AJ148" s="121"/>
      <c r="AK148" s="209">
        <f t="shared" si="5"/>
        <v>0</v>
      </c>
      <c r="AL148" s="121"/>
      <c r="AM148" s="209">
        <f>M148-W148+AE148</f>
        <v>0</v>
      </c>
      <c r="AN148" s="122"/>
      <c r="AO148" s="40"/>
      <c r="AP148" s="123"/>
      <c r="AQ148" s="15"/>
      <c r="AR148" s="122"/>
      <c r="AS148" s="40"/>
      <c r="AT148" s="123"/>
      <c r="AU148" s="209">
        <f t="shared" ref="AU148:AU210" si="47">(IF($O148=0,(0),(ROUNDUP(($AI148/(SUM($AI148,$AK148,$AM148)))*$BA148,0))))</f>
        <v>0</v>
      </c>
      <c r="AV148" s="121"/>
      <c r="AW148" s="209">
        <f t="shared" ref="AW148:AW210" si="48">(IF($O148=0,(0),(ROUNDUP(($AK148/(SUM($AI148,$AK148,$AM148)))*$BA148,0))))</f>
        <v>0</v>
      </c>
      <c r="AX148" s="121"/>
      <c r="AY148" s="209">
        <f t="shared" si="8"/>
        <v>0</v>
      </c>
      <c r="AZ148" s="121"/>
      <c r="BA148" s="209">
        <f>(SUM(AI148,AK148,AM148)-AQ148)</f>
        <v>0</v>
      </c>
      <c r="BB148" s="119"/>
      <c r="BD148" s="120"/>
      <c r="BE148" s="13">
        <v>0</v>
      </c>
      <c r="BF148" s="124"/>
      <c r="BG148" s="13">
        <v>0</v>
      </c>
      <c r="BH148" s="124"/>
      <c r="BI148" s="13">
        <v>0</v>
      </c>
      <c r="BJ148" s="125"/>
      <c r="BK148" s="126"/>
      <c r="BL148" s="127"/>
      <c r="BM148" s="210">
        <f>$BE148*$I148</f>
        <v>0</v>
      </c>
      <c r="BN148" s="124"/>
      <c r="BO148" s="210">
        <f>$BG148*$K148</f>
        <v>0</v>
      </c>
      <c r="BP148" s="124"/>
      <c r="BQ148" s="210">
        <f>$BI148*$M148</f>
        <v>0</v>
      </c>
      <c r="BR148" s="119"/>
      <c r="BS148" s="46"/>
      <c r="BT148" s="120"/>
      <c r="CD148" s="159"/>
      <c r="CE148" s="46"/>
      <c r="CF148" s="130"/>
      <c r="CG148" s="18"/>
      <c r="CH148" s="18"/>
      <c r="CI148" s="18"/>
      <c r="CJ148" s="18"/>
      <c r="CK148" s="18"/>
      <c r="CL148" s="18"/>
      <c r="CM148" s="290"/>
      <c r="CO148" s="120"/>
      <c r="CP148" s="119"/>
      <c r="CQ148" s="46"/>
      <c r="CR148" s="130"/>
      <c r="CS148" s="209">
        <f t="shared" si="44"/>
        <v>0</v>
      </c>
      <c r="CT148" s="213">
        <f t="shared" si="44"/>
        <v>0</v>
      </c>
      <c r="CU148" s="209">
        <f t="shared" si="45"/>
        <v>0</v>
      </c>
      <c r="CV148" s="213">
        <f t="shared" si="45"/>
        <v>0</v>
      </c>
      <c r="CW148" s="214">
        <f t="shared" si="46"/>
        <v>0</v>
      </c>
      <c r="CX148" s="215">
        <f t="shared" si="46"/>
        <v>0</v>
      </c>
      <c r="CY148" s="141"/>
      <c r="CZ148" s="252"/>
      <c r="DA148" s="133"/>
      <c r="DB148" s="209">
        <f t="shared" ref="DB148:DB210" si="49">(CS148+AU148)</f>
        <v>0</v>
      </c>
      <c r="DC148" s="131"/>
      <c r="DD148" s="209">
        <f t="shared" ref="DD148:DD210" si="50">(CU148+AW148)</f>
        <v>0</v>
      </c>
      <c r="DE148" s="131"/>
      <c r="DF148" s="209">
        <f t="shared" ref="DF148:DF210" si="51">(CW148+AY148)</f>
        <v>0</v>
      </c>
      <c r="DG148" s="134"/>
      <c r="DH148" s="40"/>
      <c r="DI148" s="130"/>
      <c r="DJ148" s="217">
        <f t="shared" ref="DJ148:DJ210" si="52">(DB148*BE148)</f>
        <v>0</v>
      </c>
      <c r="DK148" s="135"/>
      <c r="DL148" s="217">
        <f t="shared" si="37"/>
        <v>0</v>
      </c>
      <c r="DM148" s="135"/>
      <c r="DN148" s="217">
        <f t="shared" ref="DN148:DN210" si="53">(DF148*BI148)</f>
        <v>0</v>
      </c>
      <c r="DO148" s="126"/>
      <c r="DP148" s="126"/>
      <c r="DQ148" s="126"/>
      <c r="DR148" s="301">
        <f t="shared" ref="DR148:DR210" si="54">SUM(DJ148:DN148)+-SUM(BM148:BQ148)</f>
        <v>0</v>
      </c>
    </row>
    <row r="149" spans="1:122" ht="5.15" customHeight="1" x14ac:dyDescent="0.35">
      <c r="A149" s="115"/>
      <c r="B149" s="32"/>
      <c r="C149" s="46"/>
      <c r="D149" s="32"/>
      <c r="E149" s="32"/>
      <c r="F149" s="36"/>
      <c r="H149" s="29"/>
      <c r="I149" s="139"/>
      <c r="J149" s="139"/>
      <c r="K149" s="139"/>
      <c r="L149" s="139"/>
      <c r="M149" s="139"/>
      <c r="N149" s="139"/>
      <c r="O149" s="121"/>
      <c r="P149" s="140"/>
      <c r="Q149" s="141"/>
      <c r="R149" s="142"/>
      <c r="S149" s="139"/>
      <c r="T149" s="139"/>
      <c r="U149" s="139"/>
      <c r="V149" s="139"/>
      <c r="W149" s="139"/>
      <c r="X149" s="140"/>
      <c r="Y149" s="141"/>
      <c r="Z149" s="142"/>
      <c r="AA149" s="139"/>
      <c r="AB149" s="139"/>
      <c r="AC149" s="139"/>
      <c r="AD149" s="139"/>
      <c r="AE149" s="139"/>
      <c r="AF149" s="140"/>
      <c r="AG149" s="141"/>
      <c r="AH149" s="142"/>
      <c r="AI149" s="121"/>
      <c r="AJ149" s="139"/>
      <c r="AK149" s="121"/>
      <c r="AL149" s="139"/>
      <c r="AM149" s="121"/>
      <c r="AN149" s="140"/>
      <c r="AO149" s="141"/>
      <c r="AP149" s="142"/>
      <c r="AQ149" s="139"/>
      <c r="AR149" s="140"/>
      <c r="AS149" s="141"/>
      <c r="AT149" s="142"/>
      <c r="AU149" s="121"/>
      <c r="AV149" s="139"/>
      <c r="AW149" s="121"/>
      <c r="AX149" s="139"/>
      <c r="AY149" s="121"/>
      <c r="AZ149" s="139"/>
      <c r="BA149" s="121"/>
      <c r="BB149" s="36"/>
      <c r="BD149" s="29"/>
      <c r="BE149" s="143"/>
      <c r="BF149" s="143"/>
      <c r="BG149" s="143"/>
      <c r="BH149" s="143"/>
      <c r="BI149" s="143"/>
      <c r="BJ149" s="144"/>
      <c r="BK149" s="145"/>
      <c r="BL149" s="146"/>
      <c r="BM149" s="124"/>
      <c r="BN149" s="143"/>
      <c r="BO149" s="124"/>
      <c r="BP149" s="143"/>
      <c r="BQ149" s="124"/>
      <c r="BR149" s="36"/>
      <c r="BS149" s="32"/>
      <c r="BT149" s="29"/>
      <c r="CD149" s="75"/>
      <c r="CE149" s="32"/>
      <c r="CF149" s="74"/>
      <c r="CM149" s="290"/>
      <c r="CO149" s="29"/>
      <c r="CP149" s="36"/>
      <c r="CQ149" s="32"/>
      <c r="CR149" s="74"/>
      <c r="CS149" s="149"/>
      <c r="CT149" s="149"/>
      <c r="CU149" s="149"/>
      <c r="CV149" s="149"/>
      <c r="CW149" s="149"/>
      <c r="CX149" s="134"/>
      <c r="CY149" s="141"/>
      <c r="CZ149" s="252"/>
      <c r="DA149" s="151"/>
      <c r="DB149" s="149"/>
      <c r="DC149" s="149"/>
      <c r="DD149" s="149"/>
      <c r="DE149" s="149"/>
      <c r="DF149" s="149"/>
      <c r="DG149" s="134"/>
      <c r="DH149" s="40"/>
      <c r="DI149" s="74"/>
      <c r="DJ149" s="152"/>
      <c r="DK149" s="152"/>
      <c r="DL149" s="152"/>
      <c r="DM149" s="152"/>
      <c r="DN149" s="152"/>
      <c r="DO149" s="145"/>
      <c r="DP149" s="145"/>
      <c r="DQ149" s="145"/>
      <c r="DR149" s="293"/>
    </row>
    <row r="150" spans="1:122" s="92" customFormat="1" x14ac:dyDescent="0.35">
      <c r="A150" s="118"/>
      <c r="B150" s="46"/>
      <c r="C150" s="243" t="str">
        <f>IF(E150="","",C148+1)</f>
        <v/>
      </c>
      <c r="D150" s="46"/>
      <c r="E150" s="4"/>
      <c r="F150" s="119"/>
      <c r="H150" s="120"/>
      <c r="I150" s="15"/>
      <c r="J150" s="121"/>
      <c r="K150" s="15"/>
      <c r="L150" s="121"/>
      <c r="M150" s="15"/>
      <c r="N150" s="121"/>
      <c r="O150" s="209">
        <f t="shared" si="3"/>
        <v>0</v>
      </c>
      <c r="P150" s="122"/>
      <c r="Q150" s="40"/>
      <c r="R150" s="123"/>
      <c r="S150" s="15"/>
      <c r="T150" s="121"/>
      <c r="U150" s="15"/>
      <c r="V150" s="121"/>
      <c r="W150" s="15"/>
      <c r="X150" s="122"/>
      <c r="Y150" s="40"/>
      <c r="Z150" s="123"/>
      <c r="AA150" s="15"/>
      <c r="AB150" s="121"/>
      <c r="AC150" s="15"/>
      <c r="AD150" s="121"/>
      <c r="AE150" s="15"/>
      <c r="AF150" s="122"/>
      <c r="AG150" s="40"/>
      <c r="AH150" s="123"/>
      <c r="AI150" s="209">
        <f t="shared" si="4"/>
        <v>0</v>
      </c>
      <c r="AJ150" s="121"/>
      <c r="AK150" s="209">
        <f t="shared" si="5"/>
        <v>0</v>
      </c>
      <c r="AL150" s="121"/>
      <c r="AM150" s="209">
        <f>M150-W150+AE150</f>
        <v>0</v>
      </c>
      <c r="AN150" s="122"/>
      <c r="AO150" s="40"/>
      <c r="AP150" s="123"/>
      <c r="AQ150" s="15"/>
      <c r="AR150" s="122"/>
      <c r="AS150" s="40"/>
      <c r="AT150" s="123"/>
      <c r="AU150" s="209">
        <f t="shared" si="47"/>
        <v>0</v>
      </c>
      <c r="AV150" s="121"/>
      <c r="AW150" s="209">
        <f t="shared" si="48"/>
        <v>0</v>
      </c>
      <c r="AX150" s="121"/>
      <c r="AY150" s="209">
        <f t="shared" si="8"/>
        <v>0</v>
      </c>
      <c r="AZ150" s="121"/>
      <c r="BA150" s="209">
        <f>(SUM(AI150,AK150,AM150)-AQ150)</f>
        <v>0</v>
      </c>
      <c r="BB150" s="119"/>
      <c r="BD150" s="120"/>
      <c r="BE150" s="13">
        <v>0</v>
      </c>
      <c r="BF150" s="124"/>
      <c r="BG150" s="13">
        <v>0</v>
      </c>
      <c r="BH150" s="124"/>
      <c r="BI150" s="13">
        <v>0</v>
      </c>
      <c r="BJ150" s="125"/>
      <c r="BK150" s="126"/>
      <c r="BL150" s="127"/>
      <c r="BM150" s="210">
        <f>$BE150*$I150</f>
        <v>0</v>
      </c>
      <c r="BN150" s="124"/>
      <c r="BO150" s="210">
        <f>$BG150*$K150</f>
        <v>0</v>
      </c>
      <c r="BP150" s="124"/>
      <c r="BQ150" s="210">
        <f>$BI150*$M150</f>
        <v>0</v>
      </c>
      <c r="BR150" s="119"/>
      <c r="BS150" s="46"/>
      <c r="BT150" s="120"/>
      <c r="CD150" s="159"/>
      <c r="CE150" s="46"/>
      <c r="CF150" s="130"/>
      <c r="CG150" s="18"/>
      <c r="CH150" s="18"/>
      <c r="CI150" s="18"/>
      <c r="CJ150" s="18"/>
      <c r="CK150" s="18"/>
      <c r="CL150" s="18"/>
      <c r="CM150" s="290"/>
      <c r="CO150" s="120"/>
      <c r="CP150" s="119"/>
      <c r="CQ150" s="46"/>
      <c r="CR150" s="130"/>
      <c r="CS150" s="209">
        <f t="shared" si="44"/>
        <v>0</v>
      </c>
      <c r="CT150" s="213">
        <f t="shared" si="44"/>
        <v>0</v>
      </c>
      <c r="CU150" s="209">
        <f t="shared" si="45"/>
        <v>0</v>
      </c>
      <c r="CV150" s="213">
        <f t="shared" si="45"/>
        <v>0</v>
      </c>
      <c r="CW150" s="214">
        <f t="shared" si="46"/>
        <v>0</v>
      </c>
      <c r="CX150" s="215">
        <f t="shared" si="46"/>
        <v>0</v>
      </c>
      <c r="CY150" s="141"/>
      <c r="CZ150" s="252"/>
      <c r="DA150" s="133"/>
      <c r="DB150" s="209">
        <f t="shared" si="49"/>
        <v>0</v>
      </c>
      <c r="DC150" s="131"/>
      <c r="DD150" s="209">
        <f t="shared" si="50"/>
        <v>0</v>
      </c>
      <c r="DE150" s="131"/>
      <c r="DF150" s="209">
        <f t="shared" si="51"/>
        <v>0</v>
      </c>
      <c r="DG150" s="134"/>
      <c r="DH150" s="40"/>
      <c r="DI150" s="130"/>
      <c r="DJ150" s="217">
        <f t="shared" si="52"/>
        <v>0</v>
      </c>
      <c r="DK150" s="135"/>
      <c r="DL150" s="217">
        <f t="shared" ref="DL150:DL212" si="55">(DD150*BG150)</f>
        <v>0</v>
      </c>
      <c r="DM150" s="135"/>
      <c r="DN150" s="217">
        <f t="shared" si="53"/>
        <v>0</v>
      </c>
      <c r="DO150" s="126"/>
      <c r="DP150" s="126"/>
      <c r="DQ150" s="126"/>
      <c r="DR150" s="301">
        <f t="shared" si="54"/>
        <v>0</v>
      </c>
    </row>
    <row r="151" spans="1:122" ht="5.15" customHeight="1" x14ac:dyDescent="0.35">
      <c r="A151" s="115"/>
      <c r="B151" s="32"/>
      <c r="C151" s="46"/>
      <c r="D151" s="32"/>
      <c r="E151" s="32"/>
      <c r="F151" s="36"/>
      <c r="H151" s="29"/>
      <c r="I151" s="139"/>
      <c r="J151" s="139"/>
      <c r="K151" s="139"/>
      <c r="L151" s="139"/>
      <c r="M151" s="139"/>
      <c r="N151" s="139"/>
      <c r="O151" s="121"/>
      <c r="P151" s="140"/>
      <c r="Q151" s="141"/>
      <c r="R151" s="142"/>
      <c r="S151" s="139"/>
      <c r="T151" s="139"/>
      <c r="U151" s="139"/>
      <c r="V151" s="139"/>
      <c r="W151" s="139"/>
      <c r="X151" s="140"/>
      <c r="Y151" s="141"/>
      <c r="Z151" s="142"/>
      <c r="AA151" s="139"/>
      <c r="AB151" s="139"/>
      <c r="AC151" s="139"/>
      <c r="AD151" s="139"/>
      <c r="AE151" s="139"/>
      <c r="AF151" s="140"/>
      <c r="AG151" s="141"/>
      <c r="AH151" s="142"/>
      <c r="AI151" s="121"/>
      <c r="AJ151" s="139"/>
      <c r="AK151" s="121"/>
      <c r="AL151" s="139"/>
      <c r="AM151" s="121"/>
      <c r="AN151" s="140"/>
      <c r="AO151" s="141"/>
      <c r="AP151" s="142"/>
      <c r="AQ151" s="139"/>
      <c r="AR151" s="140"/>
      <c r="AS151" s="141"/>
      <c r="AT151" s="142"/>
      <c r="AU151" s="121"/>
      <c r="AV151" s="139"/>
      <c r="AW151" s="121"/>
      <c r="AX151" s="139"/>
      <c r="AY151" s="121"/>
      <c r="AZ151" s="139"/>
      <c r="BA151" s="121"/>
      <c r="BB151" s="36"/>
      <c r="BD151" s="29"/>
      <c r="BE151" s="143"/>
      <c r="BF151" s="143"/>
      <c r="BG151" s="143"/>
      <c r="BH151" s="143"/>
      <c r="BI151" s="143"/>
      <c r="BJ151" s="144"/>
      <c r="BK151" s="145"/>
      <c r="BL151" s="146"/>
      <c r="BM151" s="124"/>
      <c r="BN151" s="143"/>
      <c r="BO151" s="124"/>
      <c r="BP151" s="143"/>
      <c r="BQ151" s="124"/>
      <c r="BR151" s="36"/>
      <c r="BS151" s="32"/>
      <c r="BT151" s="29"/>
      <c r="CD151" s="75"/>
      <c r="CE151" s="32"/>
      <c r="CF151" s="74"/>
      <c r="CM151" s="290"/>
      <c r="CO151" s="29"/>
      <c r="CP151" s="36"/>
      <c r="CQ151" s="32"/>
      <c r="CR151" s="74"/>
      <c r="CS151" s="149"/>
      <c r="CT151" s="149"/>
      <c r="CU151" s="149"/>
      <c r="CV151" s="149"/>
      <c r="CW151" s="149"/>
      <c r="CX151" s="134"/>
      <c r="CY151" s="141"/>
      <c r="CZ151" s="252"/>
      <c r="DA151" s="151"/>
      <c r="DB151" s="149"/>
      <c r="DC151" s="149"/>
      <c r="DD151" s="149"/>
      <c r="DE151" s="149"/>
      <c r="DF151" s="149"/>
      <c r="DG151" s="134"/>
      <c r="DH151" s="40"/>
      <c r="DI151" s="74"/>
      <c r="DJ151" s="152"/>
      <c r="DK151" s="152"/>
      <c r="DL151" s="152"/>
      <c r="DM151" s="152"/>
      <c r="DN151" s="152"/>
      <c r="DO151" s="145"/>
      <c r="DP151" s="145"/>
      <c r="DQ151" s="145"/>
      <c r="DR151" s="293"/>
    </row>
    <row r="152" spans="1:122" s="92" customFormat="1" x14ac:dyDescent="0.35">
      <c r="A152" s="118"/>
      <c r="B152" s="46"/>
      <c r="C152" s="243" t="str">
        <f>IF(E152="","",C150+1)</f>
        <v/>
      </c>
      <c r="D152" s="46"/>
      <c r="E152" s="4"/>
      <c r="F152" s="119"/>
      <c r="H152" s="120"/>
      <c r="I152" s="15"/>
      <c r="J152" s="121"/>
      <c r="K152" s="15"/>
      <c r="L152" s="121"/>
      <c r="M152" s="15"/>
      <c r="N152" s="121"/>
      <c r="O152" s="209">
        <f t="shared" si="3"/>
        <v>0</v>
      </c>
      <c r="P152" s="122"/>
      <c r="Q152" s="40"/>
      <c r="R152" s="123"/>
      <c r="S152" s="15"/>
      <c r="T152" s="121"/>
      <c r="U152" s="15"/>
      <c r="V152" s="121"/>
      <c r="W152" s="15"/>
      <c r="X152" s="122"/>
      <c r="Y152" s="40"/>
      <c r="Z152" s="123"/>
      <c r="AA152" s="15"/>
      <c r="AB152" s="121"/>
      <c r="AC152" s="15"/>
      <c r="AD152" s="121"/>
      <c r="AE152" s="15"/>
      <c r="AF152" s="122"/>
      <c r="AG152" s="40"/>
      <c r="AH152" s="123"/>
      <c r="AI152" s="209">
        <f t="shared" si="4"/>
        <v>0</v>
      </c>
      <c r="AJ152" s="121"/>
      <c r="AK152" s="209">
        <f t="shared" si="5"/>
        <v>0</v>
      </c>
      <c r="AL152" s="121"/>
      <c r="AM152" s="209">
        <f>M152-W152+AE152</f>
        <v>0</v>
      </c>
      <c r="AN152" s="122"/>
      <c r="AO152" s="40"/>
      <c r="AP152" s="123"/>
      <c r="AQ152" s="15"/>
      <c r="AR152" s="122"/>
      <c r="AS152" s="40"/>
      <c r="AT152" s="123"/>
      <c r="AU152" s="209">
        <f t="shared" si="47"/>
        <v>0</v>
      </c>
      <c r="AV152" s="121"/>
      <c r="AW152" s="209">
        <f t="shared" si="48"/>
        <v>0</v>
      </c>
      <c r="AX152" s="121"/>
      <c r="AY152" s="209">
        <f t="shared" si="8"/>
        <v>0</v>
      </c>
      <c r="AZ152" s="121"/>
      <c r="BA152" s="209">
        <f>(SUM(AI152,AK152,AM152)-AQ152)</f>
        <v>0</v>
      </c>
      <c r="BB152" s="119"/>
      <c r="BD152" s="120"/>
      <c r="BE152" s="13">
        <v>0</v>
      </c>
      <c r="BF152" s="124"/>
      <c r="BG152" s="13">
        <v>0</v>
      </c>
      <c r="BH152" s="124"/>
      <c r="BI152" s="13">
        <v>0</v>
      </c>
      <c r="BJ152" s="125"/>
      <c r="BK152" s="126"/>
      <c r="BL152" s="127"/>
      <c r="BM152" s="210">
        <f>$BE152*$I152</f>
        <v>0</v>
      </c>
      <c r="BN152" s="124"/>
      <c r="BO152" s="210">
        <f>$BG152*$K152</f>
        <v>0</v>
      </c>
      <c r="BP152" s="124"/>
      <c r="BQ152" s="210">
        <f>$BI152*$M152</f>
        <v>0</v>
      </c>
      <c r="BR152" s="119"/>
      <c r="BS152" s="46"/>
      <c r="BT152" s="120"/>
      <c r="CD152" s="159"/>
      <c r="CE152" s="46"/>
      <c r="CF152" s="130"/>
      <c r="CG152" s="18"/>
      <c r="CH152" s="18"/>
      <c r="CI152" s="18"/>
      <c r="CJ152" s="18"/>
      <c r="CK152" s="18"/>
      <c r="CL152" s="18"/>
      <c r="CM152" s="290"/>
      <c r="CO152" s="120"/>
      <c r="CP152" s="119"/>
      <c r="CQ152" s="46"/>
      <c r="CR152" s="130"/>
      <c r="CS152" s="209">
        <f t="shared" si="44"/>
        <v>0</v>
      </c>
      <c r="CT152" s="213">
        <f t="shared" si="44"/>
        <v>0</v>
      </c>
      <c r="CU152" s="209">
        <f t="shared" si="45"/>
        <v>0</v>
      </c>
      <c r="CV152" s="213">
        <f t="shared" si="45"/>
        <v>0</v>
      </c>
      <c r="CW152" s="214">
        <f t="shared" si="46"/>
        <v>0</v>
      </c>
      <c r="CX152" s="215">
        <f t="shared" si="46"/>
        <v>0</v>
      </c>
      <c r="CY152" s="141"/>
      <c r="CZ152" s="252"/>
      <c r="DA152" s="133"/>
      <c r="DB152" s="209">
        <f t="shared" si="49"/>
        <v>0</v>
      </c>
      <c r="DC152" s="131"/>
      <c r="DD152" s="209">
        <f t="shared" si="50"/>
        <v>0</v>
      </c>
      <c r="DE152" s="131"/>
      <c r="DF152" s="209">
        <f t="shared" si="51"/>
        <v>0</v>
      </c>
      <c r="DG152" s="134"/>
      <c r="DH152" s="40"/>
      <c r="DI152" s="130"/>
      <c r="DJ152" s="217">
        <f t="shared" si="52"/>
        <v>0</v>
      </c>
      <c r="DK152" s="135"/>
      <c r="DL152" s="217">
        <f t="shared" si="55"/>
        <v>0</v>
      </c>
      <c r="DM152" s="135"/>
      <c r="DN152" s="217">
        <f t="shared" si="53"/>
        <v>0</v>
      </c>
      <c r="DO152" s="126"/>
      <c r="DP152" s="126"/>
      <c r="DQ152" s="126"/>
      <c r="DR152" s="301">
        <f t="shared" si="54"/>
        <v>0</v>
      </c>
    </row>
    <row r="153" spans="1:122" ht="5.15" customHeight="1" x14ac:dyDescent="0.35">
      <c r="A153" s="115"/>
      <c r="B153" s="32"/>
      <c r="C153" s="46"/>
      <c r="D153" s="32"/>
      <c r="E153" s="32"/>
      <c r="F153" s="36"/>
      <c r="H153" s="29"/>
      <c r="I153" s="139"/>
      <c r="J153" s="139"/>
      <c r="K153" s="139"/>
      <c r="L153" s="139"/>
      <c r="M153" s="139"/>
      <c r="N153" s="139"/>
      <c r="O153" s="121"/>
      <c r="P153" s="140"/>
      <c r="Q153" s="141"/>
      <c r="R153" s="142"/>
      <c r="S153" s="139"/>
      <c r="T153" s="139"/>
      <c r="U153" s="139"/>
      <c r="V153" s="139"/>
      <c r="W153" s="139"/>
      <c r="X153" s="140"/>
      <c r="Y153" s="141"/>
      <c r="Z153" s="142"/>
      <c r="AA153" s="139"/>
      <c r="AB153" s="139"/>
      <c r="AC153" s="139"/>
      <c r="AD153" s="139"/>
      <c r="AE153" s="139"/>
      <c r="AF153" s="140"/>
      <c r="AG153" s="141"/>
      <c r="AH153" s="142"/>
      <c r="AI153" s="121"/>
      <c r="AJ153" s="139"/>
      <c r="AK153" s="121"/>
      <c r="AL153" s="139"/>
      <c r="AM153" s="121"/>
      <c r="AN153" s="140"/>
      <c r="AO153" s="141"/>
      <c r="AP153" s="142"/>
      <c r="AQ153" s="139"/>
      <c r="AR153" s="140"/>
      <c r="AS153" s="141"/>
      <c r="AT153" s="142"/>
      <c r="AU153" s="121"/>
      <c r="AV153" s="139"/>
      <c r="AW153" s="121"/>
      <c r="AX153" s="139"/>
      <c r="AY153" s="121"/>
      <c r="AZ153" s="139"/>
      <c r="BA153" s="121"/>
      <c r="BB153" s="36"/>
      <c r="BD153" s="29"/>
      <c r="BE153" s="143"/>
      <c r="BF153" s="143"/>
      <c r="BG153" s="143"/>
      <c r="BH153" s="143"/>
      <c r="BI153" s="143"/>
      <c r="BJ153" s="144"/>
      <c r="BK153" s="145"/>
      <c r="BL153" s="146"/>
      <c r="BM153" s="124"/>
      <c r="BN153" s="143"/>
      <c r="BO153" s="124"/>
      <c r="BP153" s="143"/>
      <c r="BQ153" s="124"/>
      <c r="BR153" s="36"/>
      <c r="BS153" s="32"/>
      <c r="BT153" s="29"/>
      <c r="CD153" s="75"/>
      <c r="CE153" s="32"/>
      <c r="CF153" s="74"/>
      <c r="CM153" s="290"/>
      <c r="CO153" s="29"/>
      <c r="CP153" s="36"/>
      <c r="CQ153" s="32"/>
      <c r="CR153" s="74"/>
      <c r="CS153" s="149"/>
      <c r="CT153" s="149"/>
      <c r="CU153" s="149"/>
      <c r="CV153" s="149"/>
      <c r="CW153" s="149"/>
      <c r="CX153" s="134"/>
      <c r="CY153" s="141"/>
      <c r="CZ153" s="252"/>
      <c r="DA153" s="151"/>
      <c r="DB153" s="149"/>
      <c r="DC153" s="149"/>
      <c r="DD153" s="149"/>
      <c r="DE153" s="149"/>
      <c r="DF153" s="149"/>
      <c r="DG153" s="134"/>
      <c r="DH153" s="40"/>
      <c r="DI153" s="74"/>
      <c r="DJ153" s="152"/>
      <c r="DK153" s="152"/>
      <c r="DL153" s="152"/>
      <c r="DM153" s="152"/>
      <c r="DN153" s="152"/>
      <c r="DO153" s="145"/>
      <c r="DP153" s="145"/>
      <c r="DQ153" s="145"/>
      <c r="DR153" s="293"/>
    </row>
    <row r="154" spans="1:122" s="92" customFormat="1" x14ac:dyDescent="0.35">
      <c r="A154" s="118"/>
      <c r="B154" s="46"/>
      <c r="C154" s="243" t="str">
        <f>IF(E154="","",C152+1)</f>
        <v/>
      </c>
      <c r="D154" s="46"/>
      <c r="E154" s="4"/>
      <c r="F154" s="119"/>
      <c r="H154" s="120"/>
      <c r="I154" s="15"/>
      <c r="J154" s="121"/>
      <c r="K154" s="15"/>
      <c r="L154" s="121"/>
      <c r="M154" s="15"/>
      <c r="N154" s="121"/>
      <c r="O154" s="209">
        <f t="shared" si="3"/>
        <v>0</v>
      </c>
      <c r="P154" s="122"/>
      <c r="Q154" s="40"/>
      <c r="R154" s="123"/>
      <c r="S154" s="15"/>
      <c r="T154" s="121"/>
      <c r="U154" s="15"/>
      <c r="V154" s="121"/>
      <c r="W154" s="15"/>
      <c r="X154" s="122"/>
      <c r="Y154" s="40"/>
      <c r="Z154" s="123"/>
      <c r="AA154" s="15"/>
      <c r="AB154" s="121"/>
      <c r="AC154" s="15"/>
      <c r="AD154" s="121"/>
      <c r="AE154" s="15"/>
      <c r="AF154" s="122"/>
      <c r="AG154" s="40"/>
      <c r="AH154" s="123"/>
      <c r="AI154" s="209">
        <f t="shared" si="4"/>
        <v>0</v>
      </c>
      <c r="AJ154" s="121"/>
      <c r="AK154" s="209">
        <f t="shared" si="5"/>
        <v>0</v>
      </c>
      <c r="AL154" s="121"/>
      <c r="AM154" s="209">
        <f>M154-W154+AE154</f>
        <v>0</v>
      </c>
      <c r="AN154" s="122"/>
      <c r="AO154" s="40"/>
      <c r="AP154" s="123"/>
      <c r="AQ154" s="15"/>
      <c r="AR154" s="122"/>
      <c r="AS154" s="40"/>
      <c r="AT154" s="123"/>
      <c r="AU154" s="209">
        <f t="shared" si="47"/>
        <v>0</v>
      </c>
      <c r="AV154" s="121"/>
      <c r="AW154" s="209">
        <f t="shared" si="48"/>
        <v>0</v>
      </c>
      <c r="AX154" s="121"/>
      <c r="AY154" s="209">
        <f t="shared" si="8"/>
        <v>0</v>
      </c>
      <c r="AZ154" s="121"/>
      <c r="BA154" s="209">
        <f>(SUM(AI154,AK154,AM154)-AQ154)</f>
        <v>0</v>
      </c>
      <c r="BB154" s="119"/>
      <c r="BD154" s="120"/>
      <c r="BE154" s="13">
        <v>0</v>
      </c>
      <c r="BF154" s="124"/>
      <c r="BG154" s="13">
        <v>0</v>
      </c>
      <c r="BH154" s="124"/>
      <c r="BI154" s="13">
        <v>0</v>
      </c>
      <c r="BJ154" s="125"/>
      <c r="BK154" s="126"/>
      <c r="BL154" s="127"/>
      <c r="BM154" s="210">
        <f>$BE154*$I154</f>
        <v>0</v>
      </c>
      <c r="BN154" s="124"/>
      <c r="BO154" s="210">
        <f>$BG154*$K154</f>
        <v>0</v>
      </c>
      <c r="BP154" s="124"/>
      <c r="BQ154" s="210">
        <f>$BI154*$M154</f>
        <v>0</v>
      </c>
      <c r="BR154" s="119"/>
      <c r="BS154" s="46"/>
      <c r="BT154" s="120"/>
      <c r="CD154" s="159"/>
      <c r="CE154" s="46"/>
      <c r="CF154" s="130"/>
      <c r="CG154" s="18"/>
      <c r="CH154" s="18"/>
      <c r="CI154" s="18"/>
      <c r="CJ154" s="18"/>
      <c r="CK154" s="18"/>
      <c r="CL154" s="18"/>
      <c r="CM154" s="290"/>
      <c r="CO154" s="120"/>
      <c r="CP154" s="119"/>
      <c r="CQ154" s="46"/>
      <c r="CR154" s="130"/>
      <c r="CS154" s="209">
        <f t="shared" si="44"/>
        <v>0</v>
      </c>
      <c r="CT154" s="213">
        <f t="shared" si="44"/>
        <v>0</v>
      </c>
      <c r="CU154" s="209">
        <f t="shared" si="45"/>
        <v>0</v>
      </c>
      <c r="CV154" s="213">
        <f t="shared" si="45"/>
        <v>0</v>
      </c>
      <c r="CW154" s="214">
        <f t="shared" si="46"/>
        <v>0</v>
      </c>
      <c r="CX154" s="215">
        <f t="shared" si="46"/>
        <v>0</v>
      </c>
      <c r="CY154" s="141"/>
      <c r="CZ154" s="252"/>
      <c r="DA154" s="133"/>
      <c r="DB154" s="209">
        <f t="shared" si="49"/>
        <v>0</v>
      </c>
      <c r="DC154" s="131"/>
      <c r="DD154" s="209">
        <f t="shared" si="50"/>
        <v>0</v>
      </c>
      <c r="DE154" s="131"/>
      <c r="DF154" s="209">
        <f t="shared" si="51"/>
        <v>0</v>
      </c>
      <c r="DG154" s="134"/>
      <c r="DH154" s="40"/>
      <c r="DI154" s="130"/>
      <c r="DJ154" s="217">
        <f t="shared" si="52"/>
        <v>0</v>
      </c>
      <c r="DK154" s="135"/>
      <c r="DL154" s="217">
        <f t="shared" si="55"/>
        <v>0</v>
      </c>
      <c r="DM154" s="135"/>
      <c r="DN154" s="217">
        <f t="shared" si="53"/>
        <v>0</v>
      </c>
      <c r="DO154" s="126"/>
      <c r="DP154" s="126"/>
      <c r="DQ154" s="126"/>
      <c r="DR154" s="301">
        <f t="shared" si="54"/>
        <v>0</v>
      </c>
    </row>
    <row r="155" spans="1:122" ht="5.15" customHeight="1" x14ac:dyDescent="0.35">
      <c r="A155" s="115"/>
      <c r="B155" s="32"/>
      <c r="C155" s="46"/>
      <c r="D155" s="32"/>
      <c r="E155" s="32"/>
      <c r="F155" s="36"/>
      <c r="H155" s="29"/>
      <c r="I155" s="139"/>
      <c r="J155" s="139"/>
      <c r="K155" s="139"/>
      <c r="L155" s="139"/>
      <c r="M155" s="139"/>
      <c r="N155" s="139"/>
      <c r="O155" s="121"/>
      <c r="P155" s="140"/>
      <c r="Q155" s="141"/>
      <c r="R155" s="142"/>
      <c r="S155" s="139"/>
      <c r="T155" s="139"/>
      <c r="U155" s="139"/>
      <c r="V155" s="139"/>
      <c r="W155" s="139"/>
      <c r="X155" s="140"/>
      <c r="Y155" s="141"/>
      <c r="Z155" s="142"/>
      <c r="AA155" s="139"/>
      <c r="AB155" s="139"/>
      <c r="AC155" s="139"/>
      <c r="AD155" s="139"/>
      <c r="AE155" s="139"/>
      <c r="AF155" s="140"/>
      <c r="AG155" s="141"/>
      <c r="AH155" s="142"/>
      <c r="AI155" s="121"/>
      <c r="AJ155" s="139"/>
      <c r="AK155" s="121"/>
      <c r="AL155" s="139"/>
      <c r="AM155" s="121"/>
      <c r="AN155" s="140"/>
      <c r="AO155" s="141"/>
      <c r="AP155" s="142"/>
      <c r="AQ155" s="139"/>
      <c r="AR155" s="140"/>
      <c r="AS155" s="141"/>
      <c r="AT155" s="142"/>
      <c r="AU155" s="121"/>
      <c r="AV155" s="139"/>
      <c r="AW155" s="121"/>
      <c r="AX155" s="139"/>
      <c r="AY155" s="121"/>
      <c r="AZ155" s="139"/>
      <c r="BA155" s="121"/>
      <c r="BB155" s="36"/>
      <c r="BD155" s="29"/>
      <c r="BE155" s="143"/>
      <c r="BF155" s="143"/>
      <c r="BG155" s="143"/>
      <c r="BH155" s="143"/>
      <c r="BI155" s="143"/>
      <c r="BJ155" s="144"/>
      <c r="BK155" s="145"/>
      <c r="BL155" s="146"/>
      <c r="BM155" s="124"/>
      <c r="BN155" s="143"/>
      <c r="BO155" s="124"/>
      <c r="BP155" s="143"/>
      <c r="BQ155" s="124"/>
      <c r="BR155" s="36"/>
      <c r="BS155" s="32"/>
      <c r="BT155" s="29"/>
      <c r="CD155" s="75"/>
      <c r="CE155" s="32"/>
      <c r="CF155" s="74"/>
      <c r="CM155" s="290"/>
      <c r="CO155" s="29"/>
      <c r="CP155" s="36"/>
      <c r="CQ155" s="32"/>
      <c r="CR155" s="74"/>
      <c r="CS155" s="149"/>
      <c r="CT155" s="149"/>
      <c r="CU155" s="149"/>
      <c r="CV155" s="149"/>
      <c r="CW155" s="149"/>
      <c r="CX155" s="134"/>
      <c r="CY155" s="141"/>
      <c r="CZ155" s="252"/>
      <c r="DA155" s="151"/>
      <c r="DB155" s="149"/>
      <c r="DC155" s="149"/>
      <c r="DD155" s="149"/>
      <c r="DE155" s="149"/>
      <c r="DF155" s="149"/>
      <c r="DG155" s="134"/>
      <c r="DH155" s="40"/>
      <c r="DI155" s="74"/>
      <c r="DJ155" s="152"/>
      <c r="DK155" s="152"/>
      <c r="DL155" s="152"/>
      <c r="DM155" s="152"/>
      <c r="DN155" s="152"/>
      <c r="DO155" s="145"/>
      <c r="DP155" s="145"/>
      <c r="DQ155" s="145"/>
      <c r="DR155" s="293"/>
    </row>
    <row r="156" spans="1:122" s="92" customFormat="1" x14ac:dyDescent="0.35">
      <c r="A156" s="118"/>
      <c r="B156" s="46"/>
      <c r="C156" s="243" t="str">
        <f>IF(E156="","",C154+1)</f>
        <v/>
      </c>
      <c r="D156" s="46"/>
      <c r="E156" s="4"/>
      <c r="F156" s="119"/>
      <c r="H156" s="120"/>
      <c r="I156" s="15"/>
      <c r="J156" s="121"/>
      <c r="K156" s="15"/>
      <c r="L156" s="121"/>
      <c r="M156" s="15"/>
      <c r="N156" s="121"/>
      <c r="O156" s="209">
        <f t="shared" si="3"/>
        <v>0</v>
      </c>
      <c r="P156" s="122"/>
      <c r="Q156" s="40"/>
      <c r="R156" s="123"/>
      <c r="S156" s="15"/>
      <c r="T156" s="121"/>
      <c r="U156" s="15"/>
      <c r="V156" s="121"/>
      <c r="W156" s="15"/>
      <c r="X156" s="122"/>
      <c r="Y156" s="40"/>
      <c r="Z156" s="123"/>
      <c r="AA156" s="15"/>
      <c r="AB156" s="121"/>
      <c r="AC156" s="15"/>
      <c r="AD156" s="121"/>
      <c r="AE156" s="15"/>
      <c r="AF156" s="122"/>
      <c r="AG156" s="40"/>
      <c r="AH156" s="123"/>
      <c r="AI156" s="209">
        <f t="shared" si="4"/>
        <v>0</v>
      </c>
      <c r="AJ156" s="121"/>
      <c r="AK156" s="209">
        <f t="shared" si="5"/>
        <v>0</v>
      </c>
      <c r="AL156" s="121"/>
      <c r="AM156" s="209">
        <f>M156-W156+AE156</f>
        <v>0</v>
      </c>
      <c r="AN156" s="122"/>
      <c r="AO156" s="40"/>
      <c r="AP156" s="123"/>
      <c r="AQ156" s="15"/>
      <c r="AR156" s="122"/>
      <c r="AS156" s="40"/>
      <c r="AT156" s="123"/>
      <c r="AU156" s="209">
        <f t="shared" si="47"/>
        <v>0</v>
      </c>
      <c r="AV156" s="121"/>
      <c r="AW156" s="209">
        <f t="shared" si="48"/>
        <v>0</v>
      </c>
      <c r="AX156" s="121"/>
      <c r="AY156" s="209">
        <f t="shared" si="8"/>
        <v>0</v>
      </c>
      <c r="AZ156" s="121"/>
      <c r="BA156" s="209">
        <f>(SUM(AI156,AK156,AM156)-AQ156)</f>
        <v>0</v>
      </c>
      <c r="BB156" s="119"/>
      <c r="BD156" s="120"/>
      <c r="BE156" s="13">
        <v>0</v>
      </c>
      <c r="BF156" s="124"/>
      <c r="BG156" s="13">
        <v>0</v>
      </c>
      <c r="BH156" s="124"/>
      <c r="BI156" s="13">
        <v>0</v>
      </c>
      <c r="BJ156" s="125"/>
      <c r="BK156" s="126"/>
      <c r="BL156" s="127"/>
      <c r="BM156" s="210">
        <f>$BE156*$I156</f>
        <v>0</v>
      </c>
      <c r="BN156" s="124"/>
      <c r="BO156" s="210">
        <f>$BG156*$K156</f>
        <v>0</v>
      </c>
      <c r="BP156" s="124"/>
      <c r="BQ156" s="210">
        <f>$BI156*$M156</f>
        <v>0</v>
      </c>
      <c r="BR156" s="119"/>
      <c r="BS156" s="46"/>
      <c r="BT156" s="120"/>
      <c r="CD156" s="159"/>
      <c r="CE156" s="46"/>
      <c r="CF156" s="130"/>
      <c r="CG156" s="18"/>
      <c r="CH156" s="18"/>
      <c r="CI156" s="18"/>
      <c r="CJ156" s="18"/>
      <c r="CK156" s="18"/>
      <c r="CL156" s="18"/>
      <c r="CM156" s="290"/>
      <c r="CO156" s="120"/>
      <c r="CP156" s="119"/>
      <c r="CQ156" s="46"/>
      <c r="CR156" s="130"/>
      <c r="CS156" s="209">
        <f t="shared" si="44"/>
        <v>0</v>
      </c>
      <c r="CT156" s="213">
        <f t="shared" si="44"/>
        <v>0</v>
      </c>
      <c r="CU156" s="209">
        <f t="shared" si="45"/>
        <v>0</v>
      </c>
      <c r="CV156" s="213">
        <f t="shared" si="45"/>
        <v>0</v>
      </c>
      <c r="CW156" s="214">
        <f t="shared" si="46"/>
        <v>0</v>
      </c>
      <c r="CX156" s="215">
        <f t="shared" si="46"/>
        <v>0</v>
      </c>
      <c r="CY156" s="141"/>
      <c r="CZ156" s="252"/>
      <c r="DA156" s="133"/>
      <c r="DB156" s="209">
        <f t="shared" si="49"/>
        <v>0</v>
      </c>
      <c r="DC156" s="131"/>
      <c r="DD156" s="209">
        <f t="shared" si="50"/>
        <v>0</v>
      </c>
      <c r="DE156" s="131"/>
      <c r="DF156" s="209">
        <f t="shared" si="51"/>
        <v>0</v>
      </c>
      <c r="DG156" s="134"/>
      <c r="DH156" s="40"/>
      <c r="DI156" s="130"/>
      <c r="DJ156" s="217">
        <f t="shared" si="52"/>
        <v>0</v>
      </c>
      <c r="DK156" s="135"/>
      <c r="DL156" s="217">
        <f t="shared" si="55"/>
        <v>0</v>
      </c>
      <c r="DM156" s="135"/>
      <c r="DN156" s="217">
        <f t="shared" si="53"/>
        <v>0</v>
      </c>
      <c r="DO156" s="126"/>
      <c r="DP156" s="126"/>
      <c r="DQ156" s="126"/>
      <c r="DR156" s="301">
        <f t="shared" si="54"/>
        <v>0</v>
      </c>
    </row>
    <row r="157" spans="1:122" ht="5.15" customHeight="1" x14ac:dyDescent="0.35">
      <c r="A157" s="115"/>
      <c r="B157" s="32"/>
      <c r="C157" s="46"/>
      <c r="D157" s="32"/>
      <c r="E157" s="32"/>
      <c r="F157" s="36"/>
      <c r="H157" s="29"/>
      <c r="I157" s="139"/>
      <c r="J157" s="139"/>
      <c r="K157" s="139"/>
      <c r="L157" s="139"/>
      <c r="M157" s="139"/>
      <c r="N157" s="139"/>
      <c r="O157" s="121"/>
      <c r="P157" s="140"/>
      <c r="Q157" s="141"/>
      <c r="R157" s="142"/>
      <c r="S157" s="139"/>
      <c r="T157" s="139"/>
      <c r="U157" s="139"/>
      <c r="V157" s="139"/>
      <c r="W157" s="139"/>
      <c r="X157" s="140"/>
      <c r="Y157" s="141"/>
      <c r="Z157" s="142"/>
      <c r="AA157" s="139"/>
      <c r="AB157" s="139"/>
      <c r="AC157" s="139"/>
      <c r="AD157" s="139"/>
      <c r="AE157" s="139"/>
      <c r="AF157" s="140"/>
      <c r="AG157" s="141"/>
      <c r="AH157" s="142"/>
      <c r="AI157" s="121"/>
      <c r="AJ157" s="139"/>
      <c r="AK157" s="121"/>
      <c r="AL157" s="139"/>
      <c r="AM157" s="121"/>
      <c r="AN157" s="140"/>
      <c r="AO157" s="141"/>
      <c r="AP157" s="142"/>
      <c r="AQ157" s="139"/>
      <c r="AR157" s="140"/>
      <c r="AS157" s="141"/>
      <c r="AT157" s="142"/>
      <c r="AU157" s="121"/>
      <c r="AV157" s="139"/>
      <c r="AW157" s="121"/>
      <c r="AX157" s="139"/>
      <c r="AY157" s="121"/>
      <c r="AZ157" s="139"/>
      <c r="BA157" s="121"/>
      <c r="BB157" s="36"/>
      <c r="BD157" s="29"/>
      <c r="BE157" s="143"/>
      <c r="BF157" s="143"/>
      <c r="BG157" s="143"/>
      <c r="BH157" s="143"/>
      <c r="BI157" s="143"/>
      <c r="BJ157" s="144"/>
      <c r="BK157" s="145"/>
      <c r="BL157" s="146"/>
      <c r="BM157" s="124"/>
      <c r="BN157" s="143"/>
      <c r="BO157" s="124"/>
      <c r="BP157" s="143"/>
      <c r="BQ157" s="124"/>
      <c r="BR157" s="36"/>
      <c r="BS157" s="32"/>
      <c r="BT157" s="74"/>
      <c r="BW157" s="174"/>
      <c r="BX157" s="174"/>
      <c r="BY157" s="174"/>
      <c r="BZ157" s="174"/>
      <c r="CA157" s="174"/>
      <c r="CB157" s="174"/>
      <c r="CC157" s="174"/>
      <c r="CD157" s="162"/>
      <c r="CE157" s="32"/>
      <c r="CF157" s="74"/>
      <c r="CM157" s="290"/>
      <c r="CO157" s="29"/>
      <c r="CP157" s="36"/>
      <c r="CQ157" s="32"/>
      <c r="CR157" s="74"/>
      <c r="CS157" s="149"/>
      <c r="CT157" s="149"/>
      <c r="CU157" s="149"/>
      <c r="CV157" s="149"/>
      <c r="CW157" s="149"/>
      <c r="CX157" s="134"/>
      <c r="CY157" s="141"/>
      <c r="CZ157" s="252"/>
      <c r="DA157" s="151"/>
      <c r="DB157" s="149"/>
      <c r="DC157" s="149"/>
      <c r="DD157" s="149"/>
      <c r="DE157" s="149"/>
      <c r="DF157" s="149"/>
      <c r="DG157" s="134"/>
      <c r="DH157" s="40"/>
      <c r="DI157" s="74"/>
      <c r="DJ157" s="152"/>
      <c r="DK157" s="152"/>
      <c r="DL157" s="152"/>
      <c r="DM157" s="152"/>
      <c r="DN157" s="152"/>
      <c r="DO157" s="145"/>
      <c r="DP157" s="145"/>
      <c r="DQ157" s="145"/>
      <c r="DR157" s="293"/>
    </row>
    <row r="158" spans="1:122" s="92" customFormat="1" ht="15" customHeight="1" x14ac:dyDescent="0.35">
      <c r="A158" s="118"/>
      <c r="B158" s="46"/>
      <c r="C158" s="243" t="str">
        <f>IF(E158="","",C156+1)</f>
        <v/>
      </c>
      <c r="D158" s="46"/>
      <c r="E158" s="4"/>
      <c r="F158" s="119"/>
      <c r="H158" s="120"/>
      <c r="I158" s="15"/>
      <c r="J158" s="121"/>
      <c r="K158" s="15"/>
      <c r="L158" s="121"/>
      <c r="M158" s="15"/>
      <c r="N158" s="121"/>
      <c r="O158" s="209">
        <f t="shared" si="3"/>
        <v>0</v>
      </c>
      <c r="P158" s="122"/>
      <c r="Q158" s="40"/>
      <c r="R158" s="123"/>
      <c r="S158" s="15"/>
      <c r="T158" s="121"/>
      <c r="U158" s="15"/>
      <c r="V158" s="121"/>
      <c r="W158" s="15"/>
      <c r="X158" s="122"/>
      <c r="Y158" s="40"/>
      <c r="Z158" s="123"/>
      <c r="AA158" s="15"/>
      <c r="AB158" s="121"/>
      <c r="AC158" s="15"/>
      <c r="AD158" s="121"/>
      <c r="AE158" s="15"/>
      <c r="AF158" s="122"/>
      <c r="AG158" s="40"/>
      <c r="AH158" s="123"/>
      <c r="AI158" s="209">
        <f t="shared" si="4"/>
        <v>0</v>
      </c>
      <c r="AJ158" s="121"/>
      <c r="AK158" s="209">
        <f t="shared" si="5"/>
        <v>0</v>
      </c>
      <c r="AL158" s="121"/>
      <c r="AM158" s="209">
        <f>M158-W158+AE158</f>
        <v>0</v>
      </c>
      <c r="AN158" s="122"/>
      <c r="AO158" s="40"/>
      <c r="AP158" s="123"/>
      <c r="AQ158" s="15"/>
      <c r="AR158" s="122"/>
      <c r="AS158" s="40"/>
      <c r="AT158" s="123"/>
      <c r="AU158" s="209">
        <f t="shared" si="47"/>
        <v>0</v>
      </c>
      <c r="AV158" s="121"/>
      <c r="AW158" s="209">
        <f t="shared" si="48"/>
        <v>0</v>
      </c>
      <c r="AX158" s="121"/>
      <c r="AY158" s="209">
        <f t="shared" si="8"/>
        <v>0</v>
      </c>
      <c r="AZ158" s="121"/>
      <c r="BA158" s="209">
        <f>(SUM(AI158,AK158,AM158)-AQ158)</f>
        <v>0</v>
      </c>
      <c r="BB158" s="119"/>
      <c r="BD158" s="120"/>
      <c r="BE158" s="13">
        <v>0</v>
      </c>
      <c r="BF158" s="124"/>
      <c r="BG158" s="13">
        <v>0</v>
      </c>
      <c r="BH158" s="124"/>
      <c r="BI158" s="13">
        <v>0</v>
      </c>
      <c r="BJ158" s="125"/>
      <c r="BK158" s="126"/>
      <c r="BL158" s="127"/>
      <c r="BM158" s="210">
        <f>$BE158*$I158</f>
        <v>0</v>
      </c>
      <c r="BN158" s="124"/>
      <c r="BO158" s="210">
        <f>$BG158*$K158</f>
        <v>0</v>
      </c>
      <c r="BP158" s="124"/>
      <c r="BQ158" s="210">
        <f>$BI158*$M158</f>
        <v>0</v>
      </c>
      <c r="BR158" s="119"/>
      <c r="BS158" s="46"/>
      <c r="BT158" s="130"/>
      <c r="BU158" s="175"/>
      <c r="BV158" s="175"/>
      <c r="BW158" s="174"/>
      <c r="BX158" s="174"/>
      <c r="BY158" s="174"/>
      <c r="BZ158" s="174"/>
      <c r="CA158" s="174"/>
      <c r="CB158" s="174"/>
      <c r="CC158" s="174"/>
      <c r="CD158" s="162"/>
      <c r="CE158" s="46"/>
      <c r="CF158" s="130"/>
      <c r="CG158" s="18"/>
      <c r="CH158" s="18"/>
      <c r="CI158" s="18"/>
      <c r="CJ158" s="18"/>
      <c r="CK158" s="18"/>
      <c r="CL158" s="18"/>
      <c r="CM158" s="290"/>
      <c r="CO158" s="120"/>
      <c r="CP158" s="119"/>
      <c r="CQ158" s="46"/>
      <c r="CR158" s="130"/>
      <c r="CS158" s="209">
        <f t="shared" si="44"/>
        <v>0</v>
      </c>
      <c r="CT158" s="213">
        <f t="shared" si="44"/>
        <v>0</v>
      </c>
      <c r="CU158" s="209">
        <f t="shared" si="45"/>
        <v>0</v>
      </c>
      <c r="CV158" s="213">
        <f t="shared" si="45"/>
        <v>0</v>
      </c>
      <c r="CW158" s="214">
        <f t="shared" si="46"/>
        <v>0</v>
      </c>
      <c r="CX158" s="215">
        <f t="shared" si="46"/>
        <v>0</v>
      </c>
      <c r="CY158" s="141"/>
      <c r="CZ158" s="252"/>
      <c r="DA158" s="133"/>
      <c r="DB158" s="209">
        <f t="shared" si="49"/>
        <v>0</v>
      </c>
      <c r="DC158" s="131"/>
      <c r="DD158" s="209">
        <f t="shared" si="50"/>
        <v>0</v>
      </c>
      <c r="DE158" s="131"/>
      <c r="DF158" s="209">
        <f t="shared" si="51"/>
        <v>0</v>
      </c>
      <c r="DG158" s="134"/>
      <c r="DH158" s="40"/>
      <c r="DI158" s="130"/>
      <c r="DJ158" s="217">
        <f t="shared" si="52"/>
        <v>0</v>
      </c>
      <c r="DK158" s="135"/>
      <c r="DL158" s="217">
        <f t="shared" si="55"/>
        <v>0</v>
      </c>
      <c r="DM158" s="135"/>
      <c r="DN158" s="217">
        <f t="shared" si="53"/>
        <v>0</v>
      </c>
      <c r="DO158" s="126"/>
      <c r="DP158" s="126"/>
      <c r="DQ158" s="126"/>
      <c r="DR158" s="301">
        <f t="shared" si="54"/>
        <v>0</v>
      </c>
    </row>
    <row r="159" spans="1:122" ht="5.15" customHeight="1" x14ac:dyDescent="0.35">
      <c r="A159" s="115"/>
      <c r="B159" s="32"/>
      <c r="C159" s="46"/>
      <c r="D159" s="32"/>
      <c r="E159" s="32"/>
      <c r="F159" s="36"/>
      <c r="H159" s="29"/>
      <c r="I159" s="139"/>
      <c r="J159" s="139"/>
      <c r="K159" s="139"/>
      <c r="L159" s="139"/>
      <c r="M159" s="139"/>
      <c r="N159" s="139"/>
      <c r="O159" s="121"/>
      <c r="P159" s="140"/>
      <c r="Q159" s="141"/>
      <c r="R159" s="142"/>
      <c r="S159" s="139"/>
      <c r="T159" s="139"/>
      <c r="U159" s="139"/>
      <c r="V159" s="139"/>
      <c r="W159" s="139"/>
      <c r="X159" s="140"/>
      <c r="Y159" s="141"/>
      <c r="Z159" s="142"/>
      <c r="AA159" s="139"/>
      <c r="AB159" s="139"/>
      <c r="AC159" s="139"/>
      <c r="AD159" s="139"/>
      <c r="AE159" s="139"/>
      <c r="AF159" s="140"/>
      <c r="AG159" s="141"/>
      <c r="AH159" s="142"/>
      <c r="AI159" s="121"/>
      <c r="AJ159" s="139"/>
      <c r="AK159" s="121"/>
      <c r="AL159" s="139"/>
      <c r="AM159" s="121"/>
      <c r="AN159" s="140"/>
      <c r="AO159" s="141"/>
      <c r="AP159" s="142"/>
      <c r="AQ159" s="139"/>
      <c r="AR159" s="140"/>
      <c r="AS159" s="141"/>
      <c r="AT159" s="142"/>
      <c r="AU159" s="121"/>
      <c r="AV159" s="139"/>
      <c r="AW159" s="121"/>
      <c r="AX159" s="139"/>
      <c r="AY159" s="121"/>
      <c r="AZ159" s="139"/>
      <c r="BA159" s="121"/>
      <c r="BB159" s="36"/>
      <c r="BD159" s="29"/>
      <c r="BE159" s="143"/>
      <c r="BF159" s="143"/>
      <c r="BG159" s="143"/>
      <c r="BH159" s="143"/>
      <c r="BI159" s="143"/>
      <c r="BJ159" s="144"/>
      <c r="BK159" s="145"/>
      <c r="BL159" s="146"/>
      <c r="BM159" s="124"/>
      <c r="BN159" s="143"/>
      <c r="BO159" s="124"/>
      <c r="BP159" s="143"/>
      <c r="BQ159" s="124"/>
      <c r="BR159" s="36"/>
      <c r="BS159" s="32"/>
      <c r="BT159" s="74"/>
      <c r="BW159" s="174"/>
      <c r="BX159" s="174"/>
      <c r="BY159" s="174"/>
      <c r="BZ159" s="174"/>
      <c r="CA159" s="174"/>
      <c r="CB159" s="174"/>
      <c r="CC159" s="174"/>
      <c r="CD159" s="162"/>
      <c r="CE159" s="32"/>
      <c r="CF159" s="74"/>
      <c r="CM159" s="290"/>
      <c r="CO159" s="29"/>
      <c r="CP159" s="36"/>
      <c r="CQ159" s="32"/>
      <c r="CR159" s="74"/>
      <c r="CS159" s="149"/>
      <c r="CT159" s="149"/>
      <c r="CU159" s="149"/>
      <c r="CV159" s="149"/>
      <c r="CW159" s="149"/>
      <c r="CX159" s="134"/>
      <c r="CY159" s="141"/>
      <c r="CZ159" s="252"/>
      <c r="DA159" s="151"/>
      <c r="DB159" s="149"/>
      <c r="DC159" s="149"/>
      <c r="DD159" s="149"/>
      <c r="DE159" s="149"/>
      <c r="DF159" s="149"/>
      <c r="DG159" s="134"/>
      <c r="DH159" s="40"/>
      <c r="DI159" s="74"/>
      <c r="DJ159" s="152"/>
      <c r="DK159" s="152"/>
      <c r="DL159" s="152"/>
      <c r="DM159" s="152"/>
      <c r="DN159" s="152"/>
      <c r="DO159" s="145"/>
      <c r="DP159" s="145"/>
      <c r="DQ159" s="145"/>
      <c r="DR159" s="293"/>
    </row>
    <row r="160" spans="1:122" s="92" customFormat="1" x14ac:dyDescent="0.35">
      <c r="A160" s="118"/>
      <c r="B160" s="46"/>
      <c r="C160" s="243" t="str">
        <f>IF(E160="","",C158+1)</f>
        <v/>
      </c>
      <c r="D160" s="46"/>
      <c r="E160" s="4"/>
      <c r="F160" s="119"/>
      <c r="H160" s="120"/>
      <c r="I160" s="15"/>
      <c r="J160" s="121"/>
      <c r="K160" s="15"/>
      <c r="L160" s="121"/>
      <c r="M160" s="15"/>
      <c r="N160" s="121"/>
      <c r="O160" s="209">
        <f t="shared" si="3"/>
        <v>0</v>
      </c>
      <c r="P160" s="122"/>
      <c r="Q160" s="40"/>
      <c r="R160" s="123"/>
      <c r="S160" s="15"/>
      <c r="T160" s="121"/>
      <c r="U160" s="15"/>
      <c r="V160" s="121"/>
      <c r="W160" s="15"/>
      <c r="X160" s="122"/>
      <c r="Y160" s="40"/>
      <c r="Z160" s="123"/>
      <c r="AA160" s="15"/>
      <c r="AB160" s="121"/>
      <c r="AC160" s="15"/>
      <c r="AD160" s="121"/>
      <c r="AE160" s="15"/>
      <c r="AF160" s="122"/>
      <c r="AG160" s="40"/>
      <c r="AH160" s="123"/>
      <c r="AI160" s="209">
        <f t="shared" si="4"/>
        <v>0</v>
      </c>
      <c r="AJ160" s="121"/>
      <c r="AK160" s="209">
        <f t="shared" si="5"/>
        <v>0</v>
      </c>
      <c r="AL160" s="121"/>
      <c r="AM160" s="209">
        <f>M160-W160+AE160</f>
        <v>0</v>
      </c>
      <c r="AN160" s="122"/>
      <c r="AO160" s="40"/>
      <c r="AP160" s="123"/>
      <c r="AQ160" s="15"/>
      <c r="AR160" s="122"/>
      <c r="AS160" s="40"/>
      <c r="AT160" s="123"/>
      <c r="AU160" s="209">
        <f t="shared" si="47"/>
        <v>0</v>
      </c>
      <c r="AV160" s="121"/>
      <c r="AW160" s="209">
        <f t="shared" si="48"/>
        <v>0</v>
      </c>
      <c r="AX160" s="121"/>
      <c r="AY160" s="209">
        <f t="shared" si="8"/>
        <v>0</v>
      </c>
      <c r="AZ160" s="121"/>
      <c r="BA160" s="209">
        <f>(SUM(AI160,AK160,AM160)-AQ160)</f>
        <v>0</v>
      </c>
      <c r="BB160" s="119"/>
      <c r="BD160" s="120"/>
      <c r="BE160" s="13">
        <v>0</v>
      </c>
      <c r="BF160" s="124"/>
      <c r="BG160" s="13">
        <v>0</v>
      </c>
      <c r="BH160" s="124"/>
      <c r="BI160" s="13">
        <v>0</v>
      </c>
      <c r="BJ160" s="125"/>
      <c r="BK160" s="126"/>
      <c r="BL160" s="127"/>
      <c r="BM160" s="210">
        <f>$BE160*$I160</f>
        <v>0</v>
      </c>
      <c r="BN160" s="124"/>
      <c r="BO160" s="210">
        <f>$BG160*$K160</f>
        <v>0</v>
      </c>
      <c r="BP160" s="124"/>
      <c r="BQ160" s="210">
        <f>$BI160*$M160</f>
        <v>0</v>
      </c>
      <c r="BR160" s="119"/>
      <c r="BS160" s="46"/>
      <c r="BT160" s="130"/>
      <c r="BU160" s="175"/>
      <c r="BV160" s="175"/>
      <c r="BW160" s="174"/>
      <c r="BX160" s="174"/>
      <c r="BY160" s="174"/>
      <c r="BZ160" s="174"/>
      <c r="CA160" s="174"/>
      <c r="CB160" s="174"/>
      <c r="CC160" s="174"/>
      <c r="CD160" s="162"/>
      <c r="CE160" s="46"/>
      <c r="CF160" s="130"/>
      <c r="CG160" s="18"/>
      <c r="CH160" s="18"/>
      <c r="CI160" s="18"/>
      <c r="CJ160" s="18"/>
      <c r="CK160" s="18"/>
      <c r="CL160" s="18"/>
      <c r="CM160" s="290"/>
      <c r="CO160" s="120"/>
      <c r="CP160" s="119"/>
      <c r="CQ160" s="46"/>
      <c r="CR160" s="130"/>
      <c r="CS160" s="209">
        <f t="shared" ref="CS160:CT178" si="56">IF($AU160=0,0,ROUND(($BW$32*($AU160/$AU$218)),0))</f>
        <v>0</v>
      </c>
      <c r="CT160" s="213">
        <f t="shared" si="56"/>
        <v>0</v>
      </c>
      <c r="CU160" s="209">
        <f t="shared" ref="CU160:CV178" si="57">IF($AW160=0,0,ROUND(($BY$32*($AW160/$AW$218)),0))</f>
        <v>0</v>
      </c>
      <c r="CV160" s="213">
        <f t="shared" si="57"/>
        <v>0</v>
      </c>
      <c r="CW160" s="214">
        <f t="shared" ref="CW160:CX178" si="58">IF($AY160=0,0,ROUND(($CA$32*($AY160/$AY$218)),0))</f>
        <v>0</v>
      </c>
      <c r="CX160" s="215">
        <f t="shared" si="58"/>
        <v>0</v>
      </c>
      <c r="CY160" s="141"/>
      <c r="CZ160" s="252"/>
      <c r="DA160" s="133"/>
      <c r="DB160" s="209">
        <f t="shared" si="49"/>
        <v>0</v>
      </c>
      <c r="DC160" s="131"/>
      <c r="DD160" s="209">
        <f t="shared" si="50"/>
        <v>0</v>
      </c>
      <c r="DE160" s="131"/>
      <c r="DF160" s="209">
        <f t="shared" si="51"/>
        <v>0</v>
      </c>
      <c r="DG160" s="134"/>
      <c r="DH160" s="40"/>
      <c r="DI160" s="130"/>
      <c r="DJ160" s="217">
        <f t="shared" si="52"/>
        <v>0</v>
      </c>
      <c r="DK160" s="135"/>
      <c r="DL160" s="217">
        <f t="shared" si="55"/>
        <v>0</v>
      </c>
      <c r="DM160" s="135"/>
      <c r="DN160" s="217">
        <f t="shared" si="53"/>
        <v>0</v>
      </c>
      <c r="DO160" s="126"/>
      <c r="DP160" s="126"/>
      <c r="DQ160" s="126"/>
      <c r="DR160" s="301">
        <f t="shared" si="54"/>
        <v>0</v>
      </c>
    </row>
    <row r="161" spans="1:122" ht="5.15" customHeight="1" x14ac:dyDescent="0.35">
      <c r="A161" s="115"/>
      <c r="B161" s="32"/>
      <c r="C161" s="46"/>
      <c r="D161" s="32"/>
      <c r="E161" s="32"/>
      <c r="F161" s="36"/>
      <c r="H161" s="29"/>
      <c r="I161" s="139"/>
      <c r="J161" s="139"/>
      <c r="K161" s="139"/>
      <c r="L161" s="139"/>
      <c r="M161" s="139"/>
      <c r="N161" s="139"/>
      <c r="O161" s="121"/>
      <c r="P161" s="140"/>
      <c r="Q161" s="141"/>
      <c r="R161" s="142"/>
      <c r="S161" s="139"/>
      <c r="T161" s="139"/>
      <c r="U161" s="139"/>
      <c r="V161" s="139"/>
      <c r="W161" s="139"/>
      <c r="X161" s="140"/>
      <c r="Y161" s="141"/>
      <c r="Z161" s="142"/>
      <c r="AA161" s="139"/>
      <c r="AB161" s="139"/>
      <c r="AC161" s="139"/>
      <c r="AD161" s="139"/>
      <c r="AE161" s="139"/>
      <c r="AF161" s="140"/>
      <c r="AG161" s="141"/>
      <c r="AH161" s="142"/>
      <c r="AI161" s="121"/>
      <c r="AJ161" s="139"/>
      <c r="AK161" s="121"/>
      <c r="AL161" s="139"/>
      <c r="AM161" s="121"/>
      <c r="AN161" s="140"/>
      <c r="AO161" s="141"/>
      <c r="AP161" s="142"/>
      <c r="AQ161" s="139"/>
      <c r="AR161" s="140"/>
      <c r="AS161" s="141"/>
      <c r="AT161" s="142"/>
      <c r="AU161" s="121"/>
      <c r="AV161" s="139"/>
      <c r="AW161" s="121"/>
      <c r="AX161" s="139"/>
      <c r="AY161" s="121"/>
      <c r="AZ161" s="139"/>
      <c r="BA161" s="121"/>
      <c r="BB161" s="36"/>
      <c r="BD161" s="29"/>
      <c r="BE161" s="143"/>
      <c r="BF161" s="143"/>
      <c r="BG161" s="143"/>
      <c r="BH161" s="143"/>
      <c r="BI161" s="143"/>
      <c r="BJ161" s="144"/>
      <c r="BK161" s="145"/>
      <c r="BL161" s="146"/>
      <c r="BM161" s="124"/>
      <c r="BN161" s="143"/>
      <c r="BO161" s="124"/>
      <c r="BP161" s="143"/>
      <c r="BQ161" s="124"/>
      <c r="BR161" s="36"/>
      <c r="BS161" s="32"/>
      <c r="BT161" s="74"/>
      <c r="BW161" s="176"/>
      <c r="BX161" s="176"/>
      <c r="BY161" s="176"/>
      <c r="BZ161" s="176"/>
      <c r="CA161" s="176"/>
      <c r="CB161" s="176"/>
      <c r="CC161" s="176"/>
      <c r="CD161" s="168"/>
      <c r="CE161" s="32"/>
      <c r="CF161" s="74"/>
      <c r="CM161" s="290"/>
      <c r="CO161" s="29"/>
      <c r="CP161" s="36"/>
      <c r="CQ161" s="32"/>
      <c r="CR161" s="74"/>
      <c r="CS161" s="149"/>
      <c r="CT161" s="149"/>
      <c r="CU161" s="149"/>
      <c r="CV161" s="149"/>
      <c r="CW161" s="149"/>
      <c r="CX161" s="134"/>
      <c r="CY161" s="141"/>
      <c r="CZ161" s="252"/>
      <c r="DA161" s="151"/>
      <c r="DB161" s="149"/>
      <c r="DC161" s="149"/>
      <c r="DD161" s="149"/>
      <c r="DE161" s="149"/>
      <c r="DF161" s="149"/>
      <c r="DG161" s="134"/>
      <c r="DH161" s="40"/>
      <c r="DI161" s="74"/>
      <c r="DJ161" s="152"/>
      <c r="DK161" s="152"/>
      <c r="DL161" s="152"/>
      <c r="DM161" s="152"/>
      <c r="DN161" s="152"/>
      <c r="DO161" s="145"/>
      <c r="DP161" s="145"/>
      <c r="DQ161" s="145"/>
      <c r="DR161" s="293"/>
    </row>
    <row r="162" spans="1:122" s="92" customFormat="1" ht="15" customHeight="1" x14ac:dyDescent="0.35">
      <c r="A162" s="118"/>
      <c r="B162" s="46"/>
      <c r="C162" s="243" t="str">
        <f>IF(E162="","",C160+1)</f>
        <v/>
      </c>
      <c r="D162" s="46"/>
      <c r="E162" s="4"/>
      <c r="F162" s="119"/>
      <c r="H162" s="120"/>
      <c r="I162" s="15"/>
      <c r="J162" s="121"/>
      <c r="K162" s="15"/>
      <c r="L162" s="121"/>
      <c r="M162" s="15"/>
      <c r="N162" s="121"/>
      <c r="O162" s="209">
        <f t="shared" si="3"/>
        <v>0</v>
      </c>
      <c r="P162" s="122"/>
      <c r="Q162" s="40"/>
      <c r="R162" s="123"/>
      <c r="S162" s="15"/>
      <c r="T162" s="121"/>
      <c r="U162" s="15"/>
      <c r="V162" s="121"/>
      <c r="W162" s="15"/>
      <c r="X162" s="122"/>
      <c r="Y162" s="40"/>
      <c r="Z162" s="123"/>
      <c r="AA162" s="15"/>
      <c r="AB162" s="121"/>
      <c r="AC162" s="15"/>
      <c r="AD162" s="121"/>
      <c r="AE162" s="15"/>
      <c r="AF162" s="122"/>
      <c r="AG162" s="40"/>
      <c r="AH162" s="123"/>
      <c r="AI162" s="209">
        <f t="shared" si="4"/>
        <v>0</v>
      </c>
      <c r="AJ162" s="121"/>
      <c r="AK162" s="209">
        <f t="shared" si="5"/>
        <v>0</v>
      </c>
      <c r="AL162" s="121"/>
      <c r="AM162" s="209">
        <f>M162-W162+AE162</f>
        <v>0</v>
      </c>
      <c r="AN162" s="122"/>
      <c r="AO162" s="40"/>
      <c r="AP162" s="123"/>
      <c r="AQ162" s="15"/>
      <c r="AR162" s="122"/>
      <c r="AS162" s="40"/>
      <c r="AT162" s="123"/>
      <c r="AU162" s="209">
        <f t="shared" si="47"/>
        <v>0</v>
      </c>
      <c r="AV162" s="121"/>
      <c r="AW162" s="209">
        <f t="shared" si="48"/>
        <v>0</v>
      </c>
      <c r="AX162" s="121"/>
      <c r="AY162" s="209">
        <f t="shared" si="8"/>
        <v>0</v>
      </c>
      <c r="AZ162" s="121"/>
      <c r="BA162" s="209">
        <f>(SUM(AI162,AK162,AM162)-AQ162)</f>
        <v>0</v>
      </c>
      <c r="BB162" s="119"/>
      <c r="BD162" s="120"/>
      <c r="BE162" s="13">
        <v>0</v>
      </c>
      <c r="BF162" s="124"/>
      <c r="BG162" s="13">
        <v>0</v>
      </c>
      <c r="BH162" s="124"/>
      <c r="BI162" s="13">
        <v>0</v>
      </c>
      <c r="BJ162" s="125"/>
      <c r="BK162" s="126"/>
      <c r="BL162" s="127"/>
      <c r="BM162" s="210">
        <f>$BE162*$I162</f>
        <v>0</v>
      </c>
      <c r="BN162" s="124"/>
      <c r="BO162" s="210">
        <f>$BG162*$K162</f>
        <v>0</v>
      </c>
      <c r="BP162" s="124"/>
      <c r="BQ162" s="210">
        <f>$BI162*$M162</f>
        <v>0</v>
      </c>
      <c r="BR162" s="119"/>
      <c r="BS162" s="46"/>
      <c r="BT162" s="130"/>
      <c r="BU162" s="175"/>
      <c r="BV162" s="175"/>
      <c r="BW162" s="177"/>
      <c r="BX162" s="177"/>
      <c r="BY162" s="177"/>
      <c r="BZ162" s="177"/>
      <c r="CA162" s="177"/>
      <c r="CB162" s="177"/>
      <c r="CC162" s="177"/>
      <c r="CD162" s="148"/>
      <c r="CE162" s="46"/>
      <c r="CF162" s="130"/>
      <c r="CG162" s="18"/>
      <c r="CH162" s="18"/>
      <c r="CI162" s="18"/>
      <c r="CJ162" s="18"/>
      <c r="CK162" s="18"/>
      <c r="CL162" s="18"/>
      <c r="CM162" s="290"/>
      <c r="CO162" s="120"/>
      <c r="CP162" s="119"/>
      <c r="CQ162" s="46"/>
      <c r="CR162" s="130"/>
      <c r="CS162" s="209">
        <f t="shared" si="56"/>
        <v>0</v>
      </c>
      <c r="CT162" s="213">
        <f t="shared" si="56"/>
        <v>0</v>
      </c>
      <c r="CU162" s="209">
        <f t="shared" si="57"/>
        <v>0</v>
      </c>
      <c r="CV162" s="213">
        <f t="shared" si="57"/>
        <v>0</v>
      </c>
      <c r="CW162" s="214">
        <f t="shared" si="58"/>
        <v>0</v>
      </c>
      <c r="CX162" s="215">
        <f t="shared" si="58"/>
        <v>0</v>
      </c>
      <c r="CY162" s="141"/>
      <c r="CZ162" s="252"/>
      <c r="DA162" s="133"/>
      <c r="DB162" s="209">
        <f t="shared" si="49"/>
        <v>0</v>
      </c>
      <c r="DC162" s="131"/>
      <c r="DD162" s="209">
        <f t="shared" si="50"/>
        <v>0</v>
      </c>
      <c r="DE162" s="131"/>
      <c r="DF162" s="209">
        <f t="shared" si="51"/>
        <v>0</v>
      </c>
      <c r="DG162" s="134"/>
      <c r="DH162" s="40"/>
      <c r="DI162" s="130"/>
      <c r="DJ162" s="217">
        <f t="shared" si="52"/>
        <v>0</v>
      </c>
      <c r="DK162" s="135"/>
      <c r="DL162" s="217">
        <f t="shared" si="55"/>
        <v>0</v>
      </c>
      <c r="DM162" s="135"/>
      <c r="DN162" s="217">
        <f t="shared" si="53"/>
        <v>0</v>
      </c>
      <c r="DO162" s="126"/>
      <c r="DP162" s="126"/>
      <c r="DQ162" s="126"/>
      <c r="DR162" s="301">
        <f t="shared" si="54"/>
        <v>0</v>
      </c>
    </row>
    <row r="163" spans="1:122" ht="5.15" customHeight="1" x14ac:dyDescent="0.35">
      <c r="A163" s="115"/>
      <c r="B163" s="32"/>
      <c r="C163" s="46"/>
      <c r="D163" s="32"/>
      <c r="E163" s="32"/>
      <c r="F163" s="36"/>
      <c r="H163" s="29"/>
      <c r="I163" s="139"/>
      <c r="J163" s="139"/>
      <c r="K163" s="139"/>
      <c r="L163" s="139"/>
      <c r="M163" s="139"/>
      <c r="N163" s="139"/>
      <c r="O163" s="121"/>
      <c r="P163" s="140"/>
      <c r="Q163" s="141"/>
      <c r="R163" s="142"/>
      <c r="S163" s="139"/>
      <c r="T163" s="139"/>
      <c r="U163" s="139"/>
      <c r="V163" s="139"/>
      <c r="W163" s="139"/>
      <c r="X163" s="140"/>
      <c r="Y163" s="141"/>
      <c r="Z163" s="142"/>
      <c r="AA163" s="139"/>
      <c r="AB163" s="139"/>
      <c r="AC163" s="139"/>
      <c r="AD163" s="139"/>
      <c r="AE163" s="139"/>
      <c r="AF163" s="140"/>
      <c r="AG163" s="141"/>
      <c r="AH163" s="142"/>
      <c r="AI163" s="121"/>
      <c r="AJ163" s="139"/>
      <c r="AK163" s="121"/>
      <c r="AL163" s="139"/>
      <c r="AM163" s="121"/>
      <c r="AN163" s="140"/>
      <c r="AO163" s="141"/>
      <c r="AP163" s="142"/>
      <c r="AQ163" s="139"/>
      <c r="AR163" s="140"/>
      <c r="AS163" s="141"/>
      <c r="AT163" s="142"/>
      <c r="AU163" s="121"/>
      <c r="AV163" s="139"/>
      <c r="AW163" s="121"/>
      <c r="AX163" s="139"/>
      <c r="AY163" s="121"/>
      <c r="AZ163" s="139"/>
      <c r="BA163" s="121"/>
      <c r="BB163" s="36"/>
      <c r="BD163" s="29"/>
      <c r="BE163" s="143"/>
      <c r="BF163" s="143"/>
      <c r="BG163" s="143"/>
      <c r="BH163" s="143"/>
      <c r="BI163" s="143"/>
      <c r="BJ163" s="144"/>
      <c r="BK163" s="145"/>
      <c r="BL163" s="146"/>
      <c r="BM163" s="124"/>
      <c r="BN163" s="143"/>
      <c r="BO163" s="124"/>
      <c r="BP163" s="143"/>
      <c r="BQ163" s="124"/>
      <c r="BR163" s="36"/>
      <c r="BS163" s="32"/>
      <c r="BT163" s="74"/>
      <c r="CD163" s="75"/>
      <c r="CE163" s="32"/>
      <c r="CF163" s="74"/>
      <c r="CM163" s="290"/>
      <c r="CO163" s="29"/>
      <c r="CP163" s="36"/>
      <c r="CQ163" s="32"/>
      <c r="CR163" s="74"/>
      <c r="CS163" s="149"/>
      <c r="CT163" s="149"/>
      <c r="CU163" s="149"/>
      <c r="CV163" s="149"/>
      <c r="CW163" s="149"/>
      <c r="CX163" s="134"/>
      <c r="CY163" s="141"/>
      <c r="CZ163" s="252"/>
      <c r="DA163" s="151"/>
      <c r="DB163" s="149"/>
      <c r="DC163" s="149"/>
      <c r="DD163" s="149"/>
      <c r="DE163" s="149"/>
      <c r="DF163" s="149"/>
      <c r="DG163" s="134"/>
      <c r="DH163" s="40"/>
      <c r="DI163" s="74"/>
      <c r="DJ163" s="152"/>
      <c r="DK163" s="152"/>
      <c r="DL163" s="152"/>
      <c r="DM163" s="152"/>
      <c r="DN163" s="152"/>
      <c r="DO163" s="145"/>
      <c r="DP163" s="145"/>
      <c r="DQ163" s="145"/>
      <c r="DR163" s="293"/>
    </row>
    <row r="164" spans="1:122" s="92" customFormat="1" ht="15.75" customHeight="1" x14ac:dyDescent="0.35">
      <c r="A164" s="118"/>
      <c r="B164" s="46"/>
      <c r="C164" s="243" t="str">
        <f>IF(E164="","",C162+1)</f>
        <v/>
      </c>
      <c r="D164" s="46"/>
      <c r="E164" s="4"/>
      <c r="F164" s="119"/>
      <c r="H164" s="120"/>
      <c r="I164" s="15"/>
      <c r="J164" s="121"/>
      <c r="K164" s="15"/>
      <c r="L164" s="121"/>
      <c r="M164" s="15"/>
      <c r="N164" s="121"/>
      <c r="O164" s="209">
        <f t="shared" si="3"/>
        <v>0</v>
      </c>
      <c r="P164" s="122"/>
      <c r="Q164" s="40"/>
      <c r="R164" s="123"/>
      <c r="S164" s="15"/>
      <c r="T164" s="121"/>
      <c r="U164" s="15"/>
      <c r="V164" s="121"/>
      <c r="W164" s="15"/>
      <c r="X164" s="122"/>
      <c r="Y164" s="40"/>
      <c r="Z164" s="123"/>
      <c r="AA164" s="15"/>
      <c r="AB164" s="121"/>
      <c r="AC164" s="15"/>
      <c r="AD164" s="121"/>
      <c r="AE164" s="15"/>
      <c r="AF164" s="122"/>
      <c r="AG164" s="40"/>
      <c r="AH164" s="123"/>
      <c r="AI164" s="209">
        <f t="shared" si="4"/>
        <v>0</v>
      </c>
      <c r="AJ164" s="121"/>
      <c r="AK164" s="209">
        <f t="shared" si="5"/>
        <v>0</v>
      </c>
      <c r="AL164" s="121"/>
      <c r="AM164" s="209">
        <f>M164-W164+AE164</f>
        <v>0</v>
      </c>
      <c r="AN164" s="122"/>
      <c r="AO164" s="40"/>
      <c r="AP164" s="123"/>
      <c r="AQ164" s="15"/>
      <c r="AR164" s="122"/>
      <c r="AS164" s="40"/>
      <c r="AT164" s="123"/>
      <c r="AU164" s="209">
        <f t="shared" si="47"/>
        <v>0</v>
      </c>
      <c r="AV164" s="121"/>
      <c r="AW164" s="209">
        <f t="shared" si="48"/>
        <v>0</v>
      </c>
      <c r="AX164" s="121"/>
      <c r="AY164" s="209">
        <f t="shared" si="8"/>
        <v>0</v>
      </c>
      <c r="AZ164" s="121"/>
      <c r="BA164" s="209">
        <f>(SUM(AI164,AK164,AM164)-AQ164)</f>
        <v>0</v>
      </c>
      <c r="BB164" s="119"/>
      <c r="BD164" s="120"/>
      <c r="BE164" s="13">
        <v>0</v>
      </c>
      <c r="BF164" s="124"/>
      <c r="BG164" s="13">
        <v>0</v>
      </c>
      <c r="BH164" s="124"/>
      <c r="BI164" s="13">
        <v>0</v>
      </c>
      <c r="BJ164" s="125"/>
      <c r="BK164" s="126"/>
      <c r="BL164" s="127"/>
      <c r="BM164" s="210">
        <f>$BE164*$I164</f>
        <v>0</v>
      </c>
      <c r="BN164" s="124"/>
      <c r="BO164" s="210">
        <f>$BG164*$K164</f>
        <v>0</v>
      </c>
      <c r="BP164" s="124"/>
      <c r="BQ164" s="210">
        <f>$BI164*$M164</f>
        <v>0</v>
      </c>
      <c r="BR164" s="119"/>
      <c r="BS164" s="46"/>
      <c r="BT164" s="130"/>
      <c r="CD164" s="159"/>
      <c r="CE164" s="46"/>
      <c r="CF164" s="130"/>
      <c r="CG164" s="18"/>
      <c r="CH164" s="18"/>
      <c r="CI164" s="18"/>
      <c r="CJ164" s="18"/>
      <c r="CK164" s="18"/>
      <c r="CL164" s="18"/>
      <c r="CM164" s="290"/>
      <c r="CO164" s="120"/>
      <c r="CP164" s="119"/>
      <c r="CQ164" s="46"/>
      <c r="CR164" s="130"/>
      <c r="CS164" s="209">
        <f t="shared" si="56"/>
        <v>0</v>
      </c>
      <c r="CT164" s="213">
        <f t="shared" si="56"/>
        <v>0</v>
      </c>
      <c r="CU164" s="209">
        <f t="shared" si="57"/>
        <v>0</v>
      </c>
      <c r="CV164" s="213">
        <f t="shared" si="57"/>
        <v>0</v>
      </c>
      <c r="CW164" s="214">
        <f t="shared" si="58"/>
        <v>0</v>
      </c>
      <c r="CX164" s="215">
        <f t="shared" si="58"/>
        <v>0</v>
      </c>
      <c r="CY164" s="141"/>
      <c r="CZ164" s="252"/>
      <c r="DA164" s="133"/>
      <c r="DB164" s="209">
        <f t="shared" si="49"/>
        <v>0</v>
      </c>
      <c r="DC164" s="131"/>
      <c r="DD164" s="209">
        <f t="shared" si="50"/>
        <v>0</v>
      </c>
      <c r="DE164" s="131"/>
      <c r="DF164" s="209">
        <f t="shared" si="51"/>
        <v>0</v>
      </c>
      <c r="DG164" s="134"/>
      <c r="DH164" s="40"/>
      <c r="DI164" s="130"/>
      <c r="DJ164" s="217">
        <f t="shared" si="52"/>
        <v>0</v>
      </c>
      <c r="DK164" s="135"/>
      <c r="DL164" s="217">
        <f t="shared" si="55"/>
        <v>0</v>
      </c>
      <c r="DM164" s="135"/>
      <c r="DN164" s="217">
        <f t="shared" si="53"/>
        <v>0</v>
      </c>
      <c r="DO164" s="126"/>
      <c r="DP164" s="126"/>
      <c r="DQ164" s="126"/>
      <c r="DR164" s="301">
        <f t="shared" si="54"/>
        <v>0</v>
      </c>
    </row>
    <row r="165" spans="1:122" ht="5.15" customHeight="1" x14ac:dyDescent="0.35">
      <c r="A165" s="115"/>
      <c r="B165" s="32"/>
      <c r="C165" s="46"/>
      <c r="D165" s="32"/>
      <c r="E165" s="32"/>
      <c r="F165" s="36"/>
      <c r="H165" s="29"/>
      <c r="I165" s="139"/>
      <c r="J165" s="139"/>
      <c r="K165" s="139"/>
      <c r="L165" s="139"/>
      <c r="M165" s="139"/>
      <c r="N165" s="139"/>
      <c r="O165" s="121"/>
      <c r="P165" s="140"/>
      <c r="Q165" s="141"/>
      <c r="R165" s="142"/>
      <c r="S165" s="139"/>
      <c r="T165" s="139"/>
      <c r="U165" s="139"/>
      <c r="V165" s="139"/>
      <c r="W165" s="139"/>
      <c r="X165" s="140"/>
      <c r="Y165" s="141"/>
      <c r="Z165" s="142"/>
      <c r="AA165" s="139"/>
      <c r="AB165" s="139"/>
      <c r="AC165" s="139"/>
      <c r="AD165" s="139"/>
      <c r="AE165" s="139"/>
      <c r="AF165" s="140"/>
      <c r="AG165" s="141"/>
      <c r="AH165" s="142"/>
      <c r="AI165" s="121"/>
      <c r="AJ165" s="139"/>
      <c r="AK165" s="121"/>
      <c r="AL165" s="139"/>
      <c r="AM165" s="121"/>
      <c r="AN165" s="140"/>
      <c r="AO165" s="141"/>
      <c r="AP165" s="142"/>
      <c r="AQ165" s="139"/>
      <c r="AR165" s="140"/>
      <c r="AS165" s="141"/>
      <c r="AT165" s="142"/>
      <c r="AU165" s="121"/>
      <c r="AV165" s="139"/>
      <c r="AW165" s="121"/>
      <c r="AX165" s="139"/>
      <c r="AY165" s="121"/>
      <c r="AZ165" s="139"/>
      <c r="BA165" s="121"/>
      <c r="BB165" s="36"/>
      <c r="BD165" s="29"/>
      <c r="BE165" s="143"/>
      <c r="BF165" s="143"/>
      <c r="BG165" s="143"/>
      <c r="BH165" s="143"/>
      <c r="BI165" s="143"/>
      <c r="BJ165" s="144"/>
      <c r="BK165" s="145"/>
      <c r="BL165" s="146"/>
      <c r="BM165" s="124"/>
      <c r="BN165" s="143"/>
      <c r="BO165" s="124"/>
      <c r="BP165" s="143"/>
      <c r="BQ165" s="124"/>
      <c r="BR165" s="36"/>
      <c r="BS165" s="32"/>
      <c r="BT165" s="29"/>
      <c r="CD165" s="75"/>
      <c r="CE165" s="32"/>
      <c r="CF165" s="74"/>
      <c r="CM165" s="290"/>
      <c r="CO165" s="29"/>
      <c r="CP165" s="36"/>
      <c r="CQ165" s="32"/>
      <c r="CR165" s="74"/>
      <c r="CS165" s="149"/>
      <c r="CT165" s="149"/>
      <c r="CU165" s="149"/>
      <c r="CV165" s="149"/>
      <c r="CW165" s="149"/>
      <c r="CX165" s="134"/>
      <c r="CY165" s="141"/>
      <c r="CZ165" s="252"/>
      <c r="DA165" s="151"/>
      <c r="DB165" s="149"/>
      <c r="DC165" s="149"/>
      <c r="DD165" s="149"/>
      <c r="DE165" s="149"/>
      <c r="DF165" s="149"/>
      <c r="DG165" s="134"/>
      <c r="DH165" s="40"/>
      <c r="DI165" s="74"/>
      <c r="DJ165" s="152"/>
      <c r="DK165" s="152"/>
      <c r="DL165" s="152"/>
      <c r="DM165" s="152"/>
      <c r="DN165" s="152"/>
      <c r="DO165" s="145"/>
      <c r="DP165" s="145"/>
      <c r="DQ165" s="145"/>
      <c r="DR165" s="293"/>
    </row>
    <row r="166" spans="1:122" s="92" customFormat="1" ht="18" customHeight="1" x14ac:dyDescent="0.35">
      <c r="A166" s="118"/>
      <c r="B166" s="46"/>
      <c r="C166" s="243" t="str">
        <f>IF(E166="","",C164+1)</f>
        <v/>
      </c>
      <c r="D166" s="46"/>
      <c r="E166" s="4"/>
      <c r="F166" s="119"/>
      <c r="H166" s="120"/>
      <c r="I166" s="15"/>
      <c r="J166" s="121"/>
      <c r="K166" s="15"/>
      <c r="L166" s="121"/>
      <c r="M166" s="15"/>
      <c r="N166" s="121"/>
      <c r="O166" s="209">
        <f t="shared" si="3"/>
        <v>0</v>
      </c>
      <c r="P166" s="122"/>
      <c r="Q166" s="40"/>
      <c r="R166" s="123"/>
      <c r="S166" s="15"/>
      <c r="T166" s="121"/>
      <c r="U166" s="15"/>
      <c r="V166" s="121"/>
      <c r="W166" s="15"/>
      <c r="X166" s="122"/>
      <c r="Y166" s="40"/>
      <c r="Z166" s="123"/>
      <c r="AA166" s="15"/>
      <c r="AB166" s="121"/>
      <c r="AC166" s="15"/>
      <c r="AD166" s="121"/>
      <c r="AE166" s="15"/>
      <c r="AF166" s="122"/>
      <c r="AG166" s="40"/>
      <c r="AH166" s="123"/>
      <c r="AI166" s="209">
        <f t="shared" si="4"/>
        <v>0</v>
      </c>
      <c r="AJ166" s="121"/>
      <c r="AK166" s="209">
        <f t="shared" si="5"/>
        <v>0</v>
      </c>
      <c r="AL166" s="121"/>
      <c r="AM166" s="209">
        <f>M166-W166+AE166</f>
        <v>0</v>
      </c>
      <c r="AN166" s="122"/>
      <c r="AO166" s="40"/>
      <c r="AP166" s="123"/>
      <c r="AQ166" s="15"/>
      <c r="AR166" s="122"/>
      <c r="AS166" s="40"/>
      <c r="AT166" s="123"/>
      <c r="AU166" s="209">
        <f t="shared" si="47"/>
        <v>0</v>
      </c>
      <c r="AV166" s="121"/>
      <c r="AW166" s="209">
        <f t="shared" si="48"/>
        <v>0</v>
      </c>
      <c r="AX166" s="121"/>
      <c r="AY166" s="209">
        <f t="shared" si="8"/>
        <v>0</v>
      </c>
      <c r="AZ166" s="121"/>
      <c r="BA166" s="209">
        <f>(SUM(AI166,AK166,AM166)-AQ166)</f>
        <v>0</v>
      </c>
      <c r="BB166" s="119"/>
      <c r="BD166" s="120"/>
      <c r="BE166" s="13">
        <v>0</v>
      </c>
      <c r="BF166" s="124"/>
      <c r="BG166" s="13">
        <v>0</v>
      </c>
      <c r="BH166" s="124"/>
      <c r="BI166" s="13">
        <v>0</v>
      </c>
      <c r="BJ166" s="125"/>
      <c r="BK166" s="126"/>
      <c r="BL166" s="127"/>
      <c r="BM166" s="210">
        <f>$BE166*$I166</f>
        <v>0</v>
      </c>
      <c r="BN166" s="124"/>
      <c r="BO166" s="210">
        <f>$BG166*$K166</f>
        <v>0</v>
      </c>
      <c r="BP166" s="124"/>
      <c r="BQ166" s="210">
        <f>$BI166*$M166</f>
        <v>0</v>
      </c>
      <c r="BR166" s="119"/>
      <c r="BS166" s="46"/>
      <c r="BT166" s="120"/>
      <c r="BW166" s="93"/>
      <c r="BX166" s="93"/>
      <c r="BY166" s="93"/>
      <c r="BZ166" s="93"/>
      <c r="CA166" s="178"/>
      <c r="CB166" s="178"/>
      <c r="CD166" s="159"/>
      <c r="CE166" s="46"/>
      <c r="CF166" s="130"/>
      <c r="CG166" s="18"/>
      <c r="CH166" s="18"/>
      <c r="CI166" s="18"/>
      <c r="CJ166" s="18"/>
      <c r="CK166" s="18"/>
      <c r="CL166" s="18"/>
      <c r="CM166" s="290"/>
      <c r="CO166" s="120"/>
      <c r="CP166" s="119"/>
      <c r="CQ166" s="46"/>
      <c r="CR166" s="130"/>
      <c r="CS166" s="209">
        <f t="shared" si="56"/>
        <v>0</v>
      </c>
      <c r="CT166" s="213">
        <f t="shared" si="56"/>
        <v>0</v>
      </c>
      <c r="CU166" s="209">
        <f t="shared" si="57"/>
        <v>0</v>
      </c>
      <c r="CV166" s="213">
        <f t="shared" si="57"/>
        <v>0</v>
      </c>
      <c r="CW166" s="214">
        <f t="shared" si="58"/>
        <v>0</v>
      </c>
      <c r="CX166" s="215">
        <f t="shared" si="58"/>
        <v>0</v>
      </c>
      <c r="CY166" s="141"/>
      <c r="CZ166" s="252"/>
      <c r="DA166" s="133"/>
      <c r="DB166" s="209">
        <f t="shared" si="49"/>
        <v>0</v>
      </c>
      <c r="DC166" s="131"/>
      <c r="DD166" s="209">
        <f t="shared" si="50"/>
        <v>0</v>
      </c>
      <c r="DE166" s="131"/>
      <c r="DF166" s="209">
        <f t="shared" si="51"/>
        <v>0</v>
      </c>
      <c r="DG166" s="134"/>
      <c r="DH166" s="40"/>
      <c r="DI166" s="130"/>
      <c r="DJ166" s="217">
        <f t="shared" si="52"/>
        <v>0</v>
      </c>
      <c r="DK166" s="135"/>
      <c r="DL166" s="217">
        <f t="shared" si="55"/>
        <v>0</v>
      </c>
      <c r="DM166" s="135"/>
      <c r="DN166" s="217">
        <f t="shared" si="53"/>
        <v>0</v>
      </c>
      <c r="DO166" s="126"/>
      <c r="DP166" s="126"/>
      <c r="DQ166" s="126"/>
      <c r="DR166" s="301">
        <f t="shared" si="54"/>
        <v>0</v>
      </c>
    </row>
    <row r="167" spans="1:122" ht="5.15" customHeight="1" x14ac:dyDescent="0.35">
      <c r="A167" s="115"/>
      <c r="B167" s="32"/>
      <c r="C167" s="46"/>
      <c r="D167" s="32"/>
      <c r="E167" s="32"/>
      <c r="F167" s="36"/>
      <c r="H167" s="29"/>
      <c r="I167" s="139"/>
      <c r="J167" s="139"/>
      <c r="K167" s="139"/>
      <c r="L167" s="139"/>
      <c r="M167" s="139"/>
      <c r="N167" s="139"/>
      <c r="O167" s="121"/>
      <c r="P167" s="140"/>
      <c r="Q167" s="141"/>
      <c r="R167" s="142"/>
      <c r="S167" s="139"/>
      <c r="T167" s="139"/>
      <c r="U167" s="139"/>
      <c r="V167" s="139"/>
      <c r="W167" s="139"/>
      <c r="X167" s="140"/>
      <c r="Y167" s="141"/>
      <c r="Z167" s="142"/>
      <c r="AA167" s="139"/>
      <c r="AB167" s="139"/>
      <c r="AC167" s="139"/>
      <c r="AD167" s="139"/>
      <c r="AE167" s="139"/>
      <c r="AF167" s="140"/>
      <c r="AG167" s="141"/>
      <c r="AH167" s="142"/>
      <c r="AI167" s="121"/>
      <c r="AJ167" s="139"/>
      <c r="AK167" s="121"/>
      <c r="AL167" s="139"/>
      <c r="AM167" s="121"/>
      <c r="AN167" s="140"/>
      <c r="AO167" s="141"/>
      <c r="AP167" s="142"/>
      <c r="AQ167" s="139"/>
      <c r="AR167" s="140"/>
      <c r="AS167" s="141"/>
      <c r="AT167" s="142"/>
      <c r="AU167" s="121"/>
      <c r="AV167" s="139"/>
      <c r="AW167" s="121"/>
      <c r="AX167" s="139"/>
      <c r="AY167" s="121"/>
      <c r="AZ167" s="139"/>
      <c r="BA167" s="121"/>
      <c r="BB167" s="36"/>
      <c r="BD167" s="29"/>
      <c r="BE167" s="143"/>
      <c r="BF167" s="143"/>
      <c r="BG167" s="143"/>
      <c r="BH167" s="143"/>
      <c r="BI167" s="143"/>
      <c r="BJ167" s="144"/>
      <c r="BK167" s="145"/>
      <c r="BL167" s="146"/>
      <c r="BM167" s="124"/>
      <c r="BN167" s="143"/>
      <c r="BO167" s="124"/>
      <c r="BP167" s="143"/>
      <c r="BQ167" s="124"/>
      <c r="BR167" s="36"/>
      <c r="BS167" s="32"/>
      <c r="BT167" s="29"/>
      <c r="CD167" s="75"/>
      <c r="CE167" s="32"/>
      <c r="CF167" s="74"/>
      <c r="CM167" s="290"/>
      <c r="CO167" s="29"/>
      <c r="CP167" s="36"/>
      <c r="CQ167" s="32"/>
      <c r="CR167" s="74"/>
      <c r="CS167" s="149"/>
      <c r="CT167" s="149"/>
      <c r="CU167" s="149"/>
      <c r="CV167" s="149"/>
      <c r="CW167" s="149"/>
      <c r="CX167" s="134"/>
      <c r="CY167" s="141"/>
      <c r="CZ167" s="252"/>
      <c r="DA167" s="151"/>
      <c r="DB167" s="149"/>
      <c r="DC167" s="149"/>
      <c r="DD167" s="149"/>
      <c r="DE167" s="149"/>
      <c r="DF167" s="149"/>
      <c r="DG167" s="134"/>
      <c r="DH167" s="40"/>
      <c r="DI167" s="74"/>
      <c r="DJ167" s="152"/>
      <c r="DK167" s="152"/>
      <c r="DL167" s="152"/>
      <c r="DM167" s="152"/>
      <c r="DN167" s="152"/>
      <c r="DO167" s="145"/>
      <c r="DP167" s="145"/>
      <c r="DQ167" s="145"/>
      <c r="DR167" s="293"/>
    </row>
    <row r="168" spans="1:122" s="92" customFormat="1" x14ac:dyDescent="0.35">
      <c r="A168" s="118"/>
      <c r="B168" s="46"/>
      <c r="C168" s="243" t="str">
        <f>IF(E168="","",C166+1)</f>
        <v/>
      </c>
      <c r="D168" s="46"/>
      <c r="E168" s="4"/>
      <c r="F168" s="119"/>
      <c r="H168" s="120"/>
      <c r="I168" s="15"/>
      <c r="J168" s="121"/>
      <c r="K168" s="15"/>
      <c r="L168" s="121"/>
      <c r="M168" s="15"/>
      <c r="N168" s="121"/>
      <c r="O168" s="209">
        <f t="shared" si="3"/>
        <v>0</v>
      </c>
      <c r="P168" s="122"/>
      <c r="Q168" s="40"/>
      <c r="R168" s="123"/>
      <c r="S168" s="15"/>
      <c r="T168" s="121"/>
      <c r="U168" s="15"/>
      <c r="V168" s="121"/>
      <c r="W168" s="15"/>
      <c r="X168" s="122"/>
      <c r="Y168" s="40"/>
      <c r="Z168" s="123"/>
      <c r="AA168" s="15"/>
      <c r="AB168" s="121"/>
      <c r="AC168" s="15"/>
      <c r="AD168" s="121"/>
      <c r="AE168" s="15"/>
      <c r="AF168" s="122"/>
      <c r="AG168" s="40"/>
      <c r="AH168" s="123"/>
      <c r="AI168" s="209">
        <f t="shared" si="4"/>
        <v>0</v>
      </c>
      <c r="AJ168" s="121"/>
      <c r="AK168" s="209">
        <f t="shared" si="5"/>
        <v>0</v>
      </c>
      <c r="AL168" s="121"/>
      <c r="AM168" s="209">
        <f>M168-W168+AE168</f>
        <v>0</v>
      </c>
      <c r="AN168" s="122"/>
      <c r="AO168" s="40"/>
      <c r="AP168" s="123"/>
      <c r="AQ168" s="15"/>
      <c r="AR168" s="122"/>
      <c r="AS168" s="40"/>
      <c r="AT168" s="123"/>
      <c r="AU168" s="209">
        <f t="shared" si="47"/>
        <v>0</v>
      </c>
      <c r="AV168" s="121"/>
      <c r="AW168" s="209">
        <f t="shared" si="48"/>
        <v>0</v>
      </c>
      <c r="AX168" s="121"/>
      <c r="AY168" s="209">
        <f t="shared" si="8"/>
        <v>0</v>
      </c>
      <c r="AZ168" s="121"/>
      <c r="BA168" s="209">
        <f>(SUM(AI168,AK168,AM168)-AQ168)</f>
        <v>0</v>
      </c>
      <c r="BB168" s="119"/>
      <c r="BD168" s="120"/>
      <c r="BE168" s="13">
        <v>0</v>
      </c>
      <c r="BF168" s="124"/>
      <c r="BG168" s="13">
        <v>0</v>
      </c>
      <c r="BH168" s="124"/>
      <c r="BI168" s="13">
        <v>0</v>
      </c>
      <c r="BJ168" s="125"/>
      <c r="BK168" s="126"/>
      <c r="BL168" s="127"/>
      <c r="BM168" s="210">
        <f>$BE168*$I168</f>
        <v>0</v>
      </c>
      <c r="BN168" s="124"/>
      <c r="BO168" s="210">
        <f>$BG168*$K168</f>
        <v>0</v>
      </c>
      <c r="BP168" s="124"/>
      <c r="BQ168" s="210">
        <f>$BI168*$M168</f>
        <v>0</v>
      </c>
      <c r="BR168" s="119"/>
      <c r="BS168" s="46"/>
      <c r="BT168" s="120"/>
      <c r="CD168" s="159"/>
      <c r="CE168" s="46"/>
      <c r="CF168" s="130"/>
      <c r="CG168" s="18"/>
      <c r="CH168" s="18"/>
      <c r="CI168" s="18"/>
      <c r="CJ168" s="18"/>
      <c r="CK168" s="18"/>
      <c r="CL168" s="18"/>
      <c r="CM168" s="290"/>
      <c r="CO168" s="120"/>
      <c r="CP168" s="119"/>
      <c r="CQ168" s="46"/>
      <c r="CR168" s="130"/>
      <c r="CS168" s="209">
        <f t="shared" si="56"/>
        <v>0</v>
      </c>
      <c r="CT168" s="213">
        <f t="shared" si="56"/>
        <v>0</v>
      </c>
      <c r="CU168" s="209">
        <f t="shared" si="57"/>
        <v>0</v>
      </c>
      <c r="CV168" s="213">
        <f t="shared" si="57"/>
        <v>0</v>
      </c>
      <c r="CW168" s="214">
        <f t="shared" si="58"/>
        <v>0</v>
      </c>
      <c r="CX168" s="215">
        <f t="shared" si="58"/>
        <v>0</v>
      </c>
      <c r="CY168" s="141"/>
      <c r="CZ168" s="252"/>
      <c r="DA168" s="133"/>
      <c r="DB168" s="209">
        <f t="shared" si="49"/>
        <v>0</v>
      </c>
      <c r="DC168" s="131"/>
      <c r="DD168" s="209">
        <f t="shared" si="50"/>
        <v>0</v>
      </c>
      <c r="DE168" s="131"/>
      <c r="DF168" s="209">
        <f t="shared" si="51"/>
        <v>0</v>
      </c>
      <c r="DG168" s="134"/>
      <c r="DH168" s="40"/>
      <c r="DI168" s="130"/>
      <c r="DJ168" s="217">
        <f t="shared" si="52"/>
        <v>0</v>
      </c>
      <c r="DK168" s="135"/>
      <c r="DL168" s="217">
        <f t="shared" si="55"/>
        <v>0</v>
      </c>
      <c r="DM168" s="135"/>
      <c r="DN168" s="217">
        <f t="shared" si="53"/>
        <v>0</v>
      </c>
      <c r="DO168" s="126"/>
      <c r="DP168" s="126"/>
      <c r="DQ168" s="126"/>
      <c r="DR168" s="301">
        <f t="shared" si="54"/>
        <v>0</v>
      </c>
    </row>
    <row r="169" spans="1:122" ht="5.15" customHeight="1" x14ac:dyDescent="0.35">
      <c r="A169" s="115"/>
      <c r="B169" s="32"/>
      <c r="C169" s="46"/>
      <c r="D169" s="32"/>
      <c r="E169" s="32"/>
      <c r="F169" s="36"/>
      <c r="H169" s="29"/>
      <c r="I169" s="139"/>
      <c r="J169" s="139"/>
      <c r="K169" s="139"/>
      <c r="L169" s="139"/>
      <c r="M169" s="139"/>
      <c r="N169" s="139"/>
      <c r="O169" s="121"/>
      <c r="P169" s="140"/>
      <c r="Q169" s="141"/>
      <c r="R169" s="142"/>
      <c r="S169" s="139"/>
      <c r="T169" s="139"/>
      <c r="U169" s="139"/>
      <c r="V169" s="139"/>
      <c r="W169" s="139"/>
      <c r="X169" s="140"/>
      <c r="Y169" s="141"/>
      <c r="Z169" s="142"/>
      <c r="AA169" s="139"/>
      <c r="AB169" s="139"/>
      <c r="AC169" s="139"/>
      <c r="AD169" s="139"/>
      <c r="AE169" s="139"/>
      <c r="AF169" s="140"/>
      <c r="AG169" s="141"/>
      <c r="AH169" s="142"/>
      <c r="AI169" s="121"/>
      <c r="AJ169" s="139"/>
      <c r="AK169" s="121"/>
      <c r="AL169" s="139"/>
      <c r="AM169" s="121"/>
      <c r="AN169" s="140"/>
      <c r="AO169" s="141"/>
      <c r="AP169" s="142"/>
      <c r="AQ169" s="139"/>
      <c r="AR169" s="140"/>
      <c r="AS169" s="141"/>
      <c r="AT169" s="142"/>
      <c r="AU169" s="121"/>
      <c r="AV169" s="139"/>
      <c r="AW169" s="121"/>
      <c r="AX169" s="139"/>
      <c r="AY169" s="121"/>
      <c r="AZ169" s="139"/>
      <c r="BA169" s="121"/>
      <c r="BB169" s="36"/>
      <c r="BD169" s="29"/>
      <c r="BE169" s="143"/>
      <c r="BF169" s="143"/>
      <c r="BG169" s="143"/>
      <c r="BH169" s="143"/>
      <c r="BI169" s="143"/>
      <c r="BJ169" s="144"/>
      <c r="BK169" s="145"/>
      <c r="BL169" s="146"/>
      <c r="BM169" s="124"/>
      <c r="BN169" s="143"/>
      <c r="BO169" s="124"/>
      <c r="BP169" s="143"/>
      <c r="BQ169" s="124"/>
      <c r="BR169" s="36"/>
      <c r="BS169" s="32"/>
      <c r="BT169" s="29"/>
      <c r="CD169" s="75"/>
      <c r="CE169" s="32"/>
      <c r="CF169" s="74"/>
      <c r="CM169" s="290"/>
      <c r="CO169" s="29"/>
      <c r="CP169" s="36"/>
      <c r="CQ169" s="32"/>
      <c r="CR169" s="74"/>
      <c r="CS169" s="149"/>
      <c r="CT169" s="149"/>
      <c r="CU169" s="149"/>
      <c r="CV169" s="149"/>
      <c r="CW169" s="149"/>
      <c r="CX169" s="134"/>
      <c r="CY169" s="141"/>
      <c r="CZ169" s="252"/>
      <c r="DA169" s="151"/>
      <c r="DB169" s="149"/>
      <c r="DC169" s="149"/>
      <c r="DD169" s="149"/>
      <c r="DE169" s="149"/>
      <c r="DF169" s="149"/>
      <c r="DG169" s="134"/>
      <c r="DH169" s="40"/>
      <c r="DI169" s="74"/>
      <c r="DJ169" s="152"/>
      <c r="DK169" s="152"/>
      <c r="DL169" s="152"/>
      <c r="DM169" s="152"/>
      <c r="DN169" s="152"/>
      <c r="DO169" s="145"/>
      <c r="DP169" s="145"/>
      <c r="DQ169" s="145"/>
      <c r="DR169" s="293"/>
    </row>
    <row r="170" spans="1:122" s="92" customFormat="1" x14ac:dyDescent="0.35">
      <c r="A170" s="118"/>
      <c r="B170" s="46"/>
      <c r="C170" s="243" t="str">
        <f>IF(E170="","",C168+1)</f>
        <v/>
      </c>
      <c r="D170" s="46"/>
      <c r="E170" s="4"/>
      <c r="F170" s="119"/>
      <c r="H170" s="120"/>
      <c r="I170" s="15"/>
      <c r="J170" s="121"/>
      <c r="K170" s="15"/>
      <c r="L170" s="121"/>
      <c r="M170" s="15"/>
      <c r="N170" s="121"/>
      <c r="O170" s="209">
        <f t="shared" si="3"/>
        <v>0</v>
      </c>
      <c r="P170" s="122"/>
      <c r="Q170" s="40"/>
      <c r="R170" s="123"/>
      <c r="S170" s="15"/>
      <c r="T170" s="121"/>
      <c r="U170" s="15"/>
      <c r="V170" s="121"/>
      <c r="W170" s="15"/>
      <c r="X170" s="122"/>
      <c r="Y170" s="40"/>
      <c r="Z170" s="123"/>
      <c r="AA170" s="15"/>
      <c r="AB170" s="121"/>
      <c r="AC170" s="15"/>
      <c r="AD170" s="121"/>
      <c r="AE170" s="15"/>
      <c r="AF170" s="122"/>
      <c r="AG170" s="40"/>
      <c r="AH170" s="123"/>
      <c r="AI170" s="209">
        <f t="shared" si="4"/>
        <v>0</v>
      </c>
      <c r="AJ170" s="121"/>
      <c r="AK170" s="209">
        <f t="shared" si="5"/>
        <v>0</v>
      </c>
      <c r="AL170" s="121"/>
      <c r="AM170" s="209">
        <f>M170-W170+AE170</f>
        <v>0</v>
      </c>
      <c r="AN170" s="122"/>
      <c r="AO170" s="40"/>
      <c r="AP170" s="123"/>
      <c r="AQ170" s="15"/>
      <c r="AR170" s="122"/>
      <c r="AS170" s="40"/>
      <c r="AT170" s="123"/>
      <c r="AU170" s="209">
        <f t="shared" si="47"/>
        <v>0</v>
      </c>
      <c r="AV170" s="121"/>
      <c r="AW170" s="209">
        <f t="shared" si="48"/>
        <v>0</v>
      </c>
      <c r="AX170" s="121"/>
      <c r="AY170" s="209">
        <f t="shared" si="8"/>
        <v>0</v>
      </c>
      <c r="AZ170" s="121"/>
      <c r="BA170" s="209">
        <f>(SUM(AI170,AK170,AM170)-AQ170)</f>
        <v>0</v>
      </c>
      <c r="BB170" s="119"/>
      <c r="BD170" s="120"/>
      <c r="BE170" s="13">
        <v>0</v>
      </c>
      <c r="BF170" s="124"/>
      <c r="BG170" s="13">
        <v>0</v>
      </c>
      <c r="BH170" s="124"/>
      <c r="BI170" s="13">
        <v>0</v>
      </c>
      <c r="BJ170" s="125"/>
      <c r="BK170" s="126"/>
      <c r="BL170" s="127"/>
      <c r="BM170" s="210">
        <f>$BE170*$I170</f>
        <v>0</v>
      </c>
      <c r="BN170" s="124"/>
      <c r="BO170" s="210">
        <f>$BG170*$K170</f>
        <v>0</v>
      </c>
      <c r="BP170" s="124"/>
      <c r="BQ170" s="210">
        <f>$BI170*$M170</f>
        <v>0</v>
      </c>
      <c r="BR170" s="119"/>
      <c r="BS170" s="46"/>
      <c r="BT170" s="120"/>
      <c r="CD170" s="159"/>
      <c r="CE170" s="46"/>
      <c r="CF170" s="130"/>
      <c r="CG170" s="18"/>
      <c r="CH170" s="18"/>
      <c r="CI170" s="18"/>
      <c r="CJ170" s="18"/>
      <c r="CK170" s="18"/>
      <c r="CL170" s="18"/>
      <c r="CM170" s="290"/>
      <c r="CO170" s="120"/>
      <c r="CP170" s="119"/>
      <c r="CQ170" s="46"/>
      <c r="CR170" s="130"/>
      <c r="CS170" s="209">
        <f t="shared" si="56"/>
        <v>0</v>
      </c>
      <c r="CT170" s="213">
        <f t="shared" si="56"/>
        <v>0</v>
      </c>
      <c r="CU170" s="209">
        <f t="shared" si="57"/>
        <v>0</v>
      </c>
      <c r="CV170" s="213">
        <f t="shared" si="57"/>
        <v>0</v>
      </c>
      <c r="CW170" s="214">
        <f t="shared" si="58"/>
        <v>0</v>
      </c>
      <c r="CX170" s="215">
        <f t="shared" si="58"/>
        <v>0</v>
      </c>
      <c r="CY170" s="141"/>
      <c r="CZ170" s="252"/>
      <c r="DA170" s="133"/>
      <c r="DB170" s="209">
        <f t="shared" si="49"/>
        <v>0</v>
      </c>
      <c r="DC170" s="131"/>
      <c r="DD170" s="209">
        <f t="shared" si="50"/>
        <v>0</v>
      </c>
      <c r="DE170" s="131"/>
      <c r="DF170" s="209">
        <f t="shared" si="51"/>
        <v>0</v>
      </c>
      <c r="DG170" s="134"/>
      <c r="DH170" s="40"/>
      <c r="DI170" s="130"/>
      <c r="DJ170" s="217">
        <f t="shared" si="52"/>
        <v>0</v>
      </c>
      <c r="DK170" s="135"/>
      <c r="DL170" s="217">
        <f t="shared" si="55"/>
        <v>0</v>
      </c>
      <c r="DM170" s="135"/>
      <c r="DN170" s="217">
        <f t="shared" si="53"/>
        <v>0</v>
      </c>
      <c r="DO170" s="126"/>
      <c r="DP170" s="126"/>
      <c r="DQ170" s="126"/>
      <c r="DR170" s="301">
        <f t="shared" si="54"/>
        <v>0</v>
      </c>
    </row>
    <row r="171" spans="1:122" ht="5.15" customHeight="1" x14ac:dyDescent="0.35">
      <c r="A171" s="115"/>
      <c r="B171" s="32"/>
      <c r="C171" s="46"/>
      <c r="D171" s="32"/>
      <c r="E171" s="32"/>
      <c r="F171" s="36"/>
      <c r="H171" s="29"/>
      <c r="I171" s="139"/>
      <c r="J171" s="139"/>
      <c r="K171" s="139"/>
      <c r="L171" s="139"/>
      <c r="M171" s="139"/>
      <c r="N171" s="139"/>
      <c r="O171" s="121"/>
      <c r="P171" s="140"/>
      <c r="Q171" s="141"/>
      <c r="R171" s="142"/>
      <c r="S171" s="139"/>
      <c r="T171" s="139"/>
      <c r="U171" s="139"/>
      <c r="V171" s="139"/>
      <c r="W171" s="139"/>
      <c r="X171" s="140"/>
      <c r="Y171" s="141"/>
      <c r="Z171" s="142"/>
      <c r="AA171" s="139"/>
      <c r="AB171" s="139"/>
      <c r="AC171" s="139"/>
      <c r="AD171" s="139"/>
      <c r="AE171" s="139"/>
      <c r="AF171" s="140"/>
      <c r="AG171" s="141"/>
      <c r="AH171" s="142"/>
      <c r="AI171" s="121"/>
      <c r="AJ171" s="139"/>
      <c r="AK171" s="121"/>
      <c r="AL171" s="139"/>
      <c r="AM171" s="121"/>
      <c r="AN171" s="140"/>
      <c r="AO171" s="141"/>
      <c r="AP171" s="142"/>
      <c r="AQ171" s="139"/>
      <c r="AR171" s="140"/>
      <c r="AS171" s="141"/>
      <c r="AT171" s="142"/>
      <c r="AU171" s="121"/>
      <c r="AV171" s="139"/>
      <c r="AW171" s="121"/>
      <c r="AX171" s="139"/>
      <c r="AY171" s="121"/>
      <c r="AZ171" s="139"/>
      <c r="BA171" s="121"/>
      <c r="BB171" s="36"/>
      <c r="BD171" s="29"/>
      <c r="BE171" s="143"/>
      <c r="BF171" s="143"/>
      <c r="BG171" s="143"/>
      <c r="BH171" s="143"/>
      <c r="BI171" s="143"/>
      <c r="BJ171" s="144"/>
      <c r="BK171" s="145"/>
      <c r="BL171" s="146"/>
      <c r="BM171" s="124"/>
      <c r="BN171" s="143"/>
      <c r="BO171" s="124"/>
      <c r="BP171" s="143"/>
      <c r="BQ171" s="124"/>
      <c r="BR171" s="36"/>
      <c r="BS171" s="32"/>
      <c r="BT171" s="29"/>
      <c r="CD171" s="75"/>
      <c r="CE171" s="32"/>
      <c r="CF171" s="74"/>
      <c r="CM171" s="290"/>
      <c r="CO171" s="29"/>
      <c r="CP171" s="36"/>
      <c r="CQ171" s="32"/>
      <c r="CR171" s="74"/>
      <c r="CS171" s="149"/>
      <c r="CT171" s="149"/>
      <c r="CU171" s="149"/>
      <c r="CV171" s="149"/>
      <c r="CW171" s="149"/>
      <c r="CX171" s="134"/>
      <c r="CY171" s="141"/>
      <c r="CZ171" s="252"/>
      <c r="DA171" s="151"/>
      <c r="DB171" s="149"/>
      <c r="DC171" s="149"/>
      <c r="DD171" s="149"/>
      <c r="DE171" s="149"/>
      <c r="DF171" s="149"/>
      <c r="DG171" s="134"/>
      <c r="DH171" s="40"/>
      <c r="DI171" s="74"/>
      <c r="DJ171" s="152"/>
      <c r="DK171" s="152"/>
      <c r="DL171" s="152"/>
      <c r="DM171" s="152"/>
      <c r="DN171" s="152"/>
      <c r="DO171" s="145"/>
      <c r="DP171" s="145"/>
      <c r="DQ171" s="145"/>
      <c r="DR171" s="293"/>
    </row>
    <row r="172" spans="1:122" s="92" customFormat="1" x14ac:dyDescent="0.35">
      <c r="A172" s="118"/>
      <c r="B172" s="46"/>
      <c r="C172" s="243" t="str">
        <f>IF(E172="","",C170+1)</f>
        <v/>
      </c>
      <c r="D172" s="46"/>
      <c r="E172" s="4"/>
      <c r="F172" s="119"/>
      <c r="H172" s="120"/>
      <c r="I172" s="15"/>
      <c r="J172" s="121"/>
      <c r="K172" s="15"/>
      <c r="L172" s="121"/>
      <c r="M172" s="15"/>
      <c r="N172" s="121"/>
      <c r="O172" s="209">
        <f t="shared" si="3"/>
        <v>0</v>
      </c>
      <c r="P172" s="122"/>
      <c r="Q172" s="40"/>
      <c r="R172" s="123"/>
      <c r="S172" s="15"/>
      <c r="T172" s="121"/>
      <c r="U172" s="15"/>
      <c r="V172" s="121"/>
      <c r="W172" s="15"/>
      <c r="X172" s="122"/>
      <c r="Y172" s="40"/>
      <c r="Z172" s="123"/>
      <c r="AA172" s="15"/>
      <c r="AB172" s="121"/>
      <c r="AC172" s="15"/>
      <c r="AD172" s="121"/>
      <c r="AE172" s="15"/>
      <c r="AF172" s="122"/>
      <c r="AG172" s="40"/>
      <c r="AH172" s="123"/>
      <c r="AI172" s="209">
        <f t="shared" si="4"/>
        <v>0</v>
      </c>
      <c r="AJ172" s="121"/>
      <c r="AK172" s="209">
        <f t="shared" si="5"/>
        <v>0</v>
      </c>
      <c r="AL172" s="121"/>
      <c r="AM172" s="209">
        <f>M172-W172+AE172</f>
        <v>0</v>
      </c>
      <c r="AN172" s="122"/>
      <c r="AO172" s="40"/>
      <c r="AP172" s="123"/>
      <c r="AQ172" s="15"/>
      <c r="AR172" s="122"/>
      <c r="AS172" s="40"/>
      <c r="AT172" s="123"/>
      <c r="AU172" s="209">
        <f t="shared" si="47"/>
        <v>0</v>
      </c>
      <c r="AV172" s="121"/>
      <c r="AW172" s="209">
        <f t="shared" si="48"/>
        <v>0</v>
      </c>
      <c r="AX172" s="121"/>
      <c r="AY172" s="209">
        <f t="shared" si="8"/>
        <v>0</v>
      </c>
      <c r="AZ172" s="121"/>
      <c r="BA172" s="209">
        <f>(SUM(AI172,AK172,AM172)-AQ172)</f>
        <v>0</v>
      </c>
      <c r="BB172" s="119"/>
      <c r="BD172" s="120"/>
      <c r="BE172" s="13">
        <v>0</v>
      </c>
      <c r="BF172" s="124"/>
      <c r="BG172" s="13">
        <v>0</v>
      </c>
      <c r="BH172" s="124"/>
      <c r="BI172" s="13">
        <v>0</v>
      </c>
      <c r="BJ172" s="125"/>
      <c r="BK172" s="126"/>
      <c r="BL172" s="127"/>
      <c r="BM172" s="210">
        <f>$BE172*$I172</f>
        <v>0</v>
      </c>
      <c r="BN172" s="124"/>
      <c r="BO172" s="210">
        <f>$BG172*$K172</f>
        <v>0</v>
      </c>
      <c r="BP172" s="124"/>
      <c r="BQ172" s="210">
        <f>$BI172*$M172</f>
        <v>0</v>
      </c>
      <c r="BR172" s="119"/>
      <c r="BS172" s="46"/>
      <c r="BT172" s="120"/>
      <c r="CD172" s="159"/>
      <c r="CE172" s="46"/>
      <c r="CF172" s="130"/>
      <c r="CG172" s="18"/>
      <c r="CH172" s="18"/>
      <c r="CI172" s="18"/>
      <c r="CJ172" s="18"/>
      <c r="CK172" s="18"/>
      <c r="CL172" s="18"/>
      <c r="CM172" s="290"/>
      <c r="CO172" s="120"/>
      <c r="CP172" s="119"/>
      <c r="CQ172" s="46"/>
      <c r="CR172" s="130"/>
      <c r="CS172" s="209">
        <f t="shared" si="56"/>
        <v>0</v>
      </c>
      <c r="CT172" s="213">
        <f t="shared" si="56"/>
        <v>0</v>
      </c>
      <c r="CU172" s="209">
        <f t="shared" si="57"/>
        <v>0</v>
      </c>
      <c r="CV172" s="213">
        <f t="shared" si="57"/>
        <v>0</v>
      </c>
      <c r="CW172" s="214">
        <f t="shared" si="58"/>
        <v>0</v>
      </c>
      <c r="CX172" s="215">
        <f t="shared" si="58"/>
        <v>0</v>
      </c>
      <c r="CY172" s="141"/>
      <c r="CZ172" s="252"/>
      <c r="DA172" s="133"/>
      <c r="DB172" s="209">
        <f t="shared" si="49"/>
        <v>0</v>
      </c>
      <c r="DC172" s="131"/>
      <c r="DD172" s="209">
        <f t="shared" si="50"/>
        <v>0</v>
      </c>
      <c r="DE172" s="131"/>
      <c r="DF172" s="209">
        <f t="shared" si="51"/>
        <v>0</v>
      </c>
      <c r="DG172" s="134"/>
      <c r="DH172" s="40"/>
      <c r="DI172" s="130"/>
      <c r="DJ172" s="217">
        <f t="shared" si="52"/>
        <v>0</v>
      </c>
      <c r="DK172" s="135"/>
      <c r="DL172" s="217">
        <f t="shared" si="55"/>
        <v>0</v>
      </c>
      <c r="DM172" s="135"/>
      <c r="DN172" s="217">
        <f t="shared" si="53"/>
        <v>0</v>
      </c>
      <c r="DO172" s="126"/>
      <c r="DP172" s="126"/>
      <c r="DQ172" s="126"/>
      <c r="DR172" s="301">
        <f t="shared" si="54"/>
        <v>0</v>
      </c>
    </row>
    <row r="173" spans="1:122" ht="5.15" customHeight="1" x14ac:dyDescent="0.35">
      <c r="A173" s="115"/>
      <c r="B173" s="32"/>
      <c r="C173" s="46"/>
      <c r="D173" s="32"/>
      <c r="E173" s="32"/>
      <c r="F173" s="36"/>
      <c r="H173" s="29"/>
      <c r="I173" s="139"/>
      <c r="J173" s="139"/>
      <c r="K173" s="139"/>
      <c r="L173" s="139"/>
      <c r="M173" s="139"/>
      <c r="N173" s="139"/>
      <c r="O173" s="121"/>
      <c r="P173" s="140"/>
      <c r="Q173" s="141"/>
      <c r="R173" s="142"/>
      <c r="S173" s="139"/>
      <c r="T173" s="139"/>
      <c r="U173" s="139"/>
      <c r="V173" s="139"/>
      <c r="W173" s="139"/>
      <c r="X173" s="140"/>
      <c r="Y173" s="141"/>
      <c r="Z173" s="142"/>
      <c r="AA173" s="139"/>
      <c r="AB173" s="139"/>
      <c r="AC173" s="139"/>
      <c r="AD173" s="139"/>
      <c r="AE173" s="139"/>
      <c r="AF173" s="140"/>
      <c r="AG173" s="141"/>
      <c r="AH173" s="142"/>
      <c r="AI173" s="121"/>
      <c r="AJ173" s="139"/>
      <c r="AK173" s="121"/>
      <c r="AL173" s="139"/>
      <c r="AM173" s="121"/>
      <c r="AN173" s="140"/>
      <c r="AO173" s="141"/>
      <c r="AP173" s="142"/>
      <c r="AQ173" s="139"/>
      <c r="AR173" s="140"/>
      <c r="AS173" s="141"/>
      <c r="AT173" s="142"/>
      <c r="AU173" s="121"/>
      <c r="AV173" s="139"/>
      <c r="AW173" s="121"/>
      <c r="AX173" s="139"/>
      <c r="AY173" s="121"/>
      <c r="AZ173" s="139"/>
      <c r="BA173" s="121"/>
      <c r="BB173" s="36"/>
      <c r="BD173" s="29"/>
      <c r="BE173" s="143"/>
      <c r="BF173" s="143"/>
      <c r="BG173" s="143"/>
      <c r="BH173" s="143"/>
      <c r="BI173" s="143"/>
      <c r="BJ173" s="144"/>
      <c r="BK173" s="145"/>
      <c r="BL173" s="146"/>
      <c r="BM173" s="124"/>
      <c r="BN173" s="143"/>
      <c r="BO173" s="124"/>
      <c r="BP173" s="143"/>
      <c r="BQ173" s="124"/>
      <c r="BR173" s="36"/>
      <c r="BS173" s="32"/>
      <c r="BT173" s="29"/>
      <c r="CD173" s="75"/>
      <c r="CE173" s="32"/>
      <c r="CF173" s="74"/>
      <c r="CM173" s="290"/>
      <c r="CO173" s="29"/>
      <c r="CP173" s="36"/>
      <c r="CQ173" s="32"/>
      <c r="CR173" s="74"/>
      <c r="CS173" s="149"/>
      <c r="CT173" s="149"/>
      <c r="CU173" s="149"/>
      <c r="CV173" s="149"/>
      <c r="CW173" s="149"/>
      <c r="CX173" s="134"/>
      <c r="CY173" s="141"/>
      <c r="CZ173" s="252"/>
      <c r="DA173" s="151"/>
      <c r="DB173" s="149"/>
      <c r="DC173" s="149"/>
      <c r="DD173" s="149"/>
      <c r="DE173" s="149"/>
      <c r="DF173" s="149"/>
      <c r="DG173" s="134"/>
      <c r="DH173" s="40"/>
      <c r="DI173" s="74"/>
      <c r="DJ173" s="152"/>
      <c r="DK173" s="152"/>
      <c r="DL173" s="152"/>
      <c r="DM173" s="152"/>
      <c r="DN173" s="152"/>
      <c r="DO173" s="145"/>
      <c r="DP173" s="145"/>
      <c r="DQ173" s="145"/>
      <c r="DR173" s="293"/>
    </row>
    <row r="174" spans="1:122" s="92" customFormat="1" x14ac:dyDescent="0.35">
      <c r="A174" s="118"/>
      <c r="B174" s="46"/>
      <c r="C174" s="243" t="str">
        <f>IF(E174="","",C172+1)</f>
        <v/>
      </c>
      <c r="D174" s="46"/>
      <c r="E174" s="4"/>
      <c r="F174" s="119"/>
      <c r="H174" s="120"/>
      <c r="I174" s="15"/>
      <c r="J174" s="121"/>
      <c r="K174" s="15"/>
      <c r="L174" s="121"/>
      <c r="M174" s="15"/>
      <c r="N174" s="121"/>
      <c r="O174" s="209">
        <f t="shared" si="3"/>
        <v>0</v>
      </c>
      <c r="P174" s="122"/>
      <c r="Q174" s="40"/>
      <c r="R174" s="123"/>
      <c r="S174" s="15"/>
      <c r="T174" s="121"/>
      <c r="U174" s="15"/>
      <c r="V174" s="121"/>
      <c r="W174" s="15"/>
      <c r="X174" s="122"/>
      <c r="Y174" s="40"/>
      <c r="Z174" s="123"/>
      <c r="AA174" s="15"/>
      <c r="AB174" s="121"/>
      <c r="AC174" s="15"/>
      <c r="AD174" s="121"/>
      <c r="AE174" s="15"/>
      <c r="AF174" s="122"/>
      <c r="AG174" s="40"/>
      <c r="AH174" s="123"/>
      <c r="AI174" s="209">
        <f t="shared" si="4"/>
        <v>0</v>
      </c>
      <c r="AJ174" s="121"/>
      <c r="AK174" s="209">
        <f t="shared" si="5"/>
        <v>0</v>
      </c>
      <c r="AL174" s="121"/>
      <c r="AM174" s="209">
        <f>M174-W174+AE174</f>
        <v>0</v>
      </c>
      <c r="AN174" s="122"/>
      <c r="AO174" s="40"/>
      <c r="AP174" s="123"/>
      <c r="AQ174" s="15"/>
      <c r="AR174" s="122"/>
      <c r="AS174" s="40"/>
      <c r="AT174" s="123"/>
      <c r="AU174" s="209">
        <f t="shared" si="47"/>
        <v>0</v>
      </c>
      <c r="AV174" s="121"/>
      <c r="AW174" s="209">
        <f t="shared" si="48"/>
        <v>0</v>
      </c>
      <c r="AX174" s="121"/>
      <c r="AY174" s="209">
        <f t="shared" si="8"/>
        <v>0</v>
      </c>
      <c r="AZ174" s="121"/>
      <c r="BA174" s="209">
        <f>(SUM(AI174,AK174,AM174)-AQ174)</f>
        <v>0</v>
      </c>
      <c r="BB174" s="119"/>
      <c r="BD174" s="120"/>
      <c r="BE174" s="13">
        <v>0</v>
      </c>
      <c r="BF174" s="124"/>
      <c r="BG174" s="13">
        <v>0</v>
      </c>
      <c r="BH174" s="124"/>
      <c r="BI174" s="13">
        <v>0</v>
      </c>
      <c r="BJ174" s="125"/>
      <c r="BK174" s="126"/>
      <c r="BL174" s="127"/>
      <c r="BM174" s="210">
        <f>$BE174*$I174</f>
        <v>0</v>
      </c>
      <c r="BN174" s="124"/>
      <c r="BO174" s="210">
        <f>$BG174*$K174</f>
        <v>0</v>
      </c>
      <c r="BP174" s="124"/>
      <c r="BQ174" s="210">
        <f>$BI174*$M174</f>
        <v>0</v>
      </c>
      <c r="BR174" s="119"/>
      <c r="BS174" s="46"/>
      <c r="BT174" s="120"/>
      <c r="CD174" s="159"/>
      <c r="CE174" s="46"/>
      <c r="CF174" s="130"/>
      <c r="CG174" s="18"/>
      <c r="CH174" s="18"/>
      <c r="CI174" s="18"/>
      <c r="CJ174" s="18"/>
      <c r="CK174" s="18"/>
      <c r="CL174" s="18"/>
      <c r="CM174" s="290"/>
      <c r="CO174" s="120"/>
      <c r="CP174" s="119"/>
      <c r="CQ174" s="46"/>
      <c r="CR174" s="130"/>
      <c r="CS174" s="209">
        <f t="shared" si="56"/>
        <v>0</v>
      </c>
      <c r="CT174" s="213">
        <f t="shared" si="56"/>
        <v>0</v>
      </c>
      <c r="CU174" s="209">
        <f t="shared" si="57"/>
        <v>0</v>
      </c>
      <c r="CV174" s="213">
        <f t="shared" si="57"/>
        <v>0</v>
      </c>
      <c r="CW174" s="214">
        <f t="shared" si="58"/>
        <v>0</v>
      </c>
      <c r="CX174" s="215">
        <f t="shared" si="58"/>
        <v>0</v>
      </c>
      <c r="CY174" s="141"/>
      <c r="CZ174" s="252"/>
      <c r="DA174" s="133"/>
      <c r="DB174" s="209">
        <f t="shared" si="49"/>
        <v>0</v>
      </c>
      <c r="DC174" s="131"/>
      <c r="DD174" s="209">
        <f t="shared" si="50"/>
        <v>0</v>
      </c>
      <c r="DE174" s="131"/>
      <c r="DF174" s="209">
        <f t="shared" si="51"/>
        <v>0</v>
      </c>
      <c r="DG174" s="134"/>
      <c r="DH174" s="40"/>
      <c r="DI174" s="130"/>
      <c r="DJ174" s="217">
        <f t="shared" si="52"/>
        <v>0</v>
      </c>
      <c r="DK174" s="135"/>
      <c r="DL174" s="217">
        <f t="shared" si="55"/>
        <v>0</v>
      </c>
      <c r="DM174" s="135"/>
      <c r="DN174" s="217">
        <f t="shared" si="53"/>
        <v>0</v>
      </c>
      <c r="DO174" s="126"/>
      <c r="DP174" s="126"/>
      <c r="DQ174" s="126"/>
      <c r="DR174" s="301">
        <f t="shared" si="54"/>
        <v>0</v>
      </c>
    </row>
    <row r="175" spans="1:122" ht="5.15" customHeight="1" x14ac:dyDescent="0.35">
      <c r="A175" s="115"/>
      <c r="B175" s="32"/>
      <c r="C175" s="46"/>
      <c r="D175" s="32"/>
      <c r="E175" s="32"/>
      <c r="F175" s="36"/>
      <c r="H175" s="29"/>
      <c r="I175" s="139"/>
      <c r="J175" s="139"/>
      <c r="K175" s="139"/>
      <c r="L175" s="139"/>
      <c r="M175" s="139"/>
      <c r="N175" s="139"/>
      <c r="O175" s="121"/>
      <c r="P175" s="140"/>
      <c r="Q175" s="141"/>
      <c r="R175" s="142"/>
      <c r="S175" s="139"/>
      <c r="T175" s="139"/>
      <c r="U175" s="139"/>
      <c r="V175" s="139"/>
      <c r="W175" s="139"/>
      <c r="X175" s="140"/>
      <c r="Y175" s="141"/>
      <c r="Z175" s="142"/>
      <c r="AA175" s="139"/>
      <c r="AB175" s="139"/>
      <c r="AC175" s="139"/>
      <c r="AD175" s="139"/>
      <c r="AE175" s="139"/>
      <c r="AF175" s="140"/>
      <c r="AG175" s="141"/>
      <c r="AH175" s="142"/>
      <c r="AI175" s="121"/>
      <c r="AJ175" s="139"/>
      <c r="AK175" s="121"/>
      <c r="AL175" s="139"/>
      <c r="AM175" s="121"/>
      <c r="AN175" s="140"/>
      <c r="AO175" s="141"/>
      <c r="AP175" s="142"/>
      <c r="AQ175" s="139"/>
      <c r="AR175" s="140"/>
      <c r="AS175" s="141"/>
      <c r="AT175" s="142"/>
      <c r="AU175" s="121"/>
      <c r="AV175" s="139"/>
      <c r="AW175" s="121"/>
      <c r="AX175" s="139"/>
      <c r="AY175" s="121"/>
      <c r="AZ175" s="139"/>
      <c r="BA175" s="121"/>
      <c r="BB175" s="36"/>
      <c r="BD175" s="29"/>
      <c r="BE175" s="143"/>
      <c r="BF175" s="143"/>
      <c r="BG175" s="143"/>
      <c r="BH175" s="143"/>
      <c r="BI175" s="143"/>
      <c r="BJ175" s="144"/>
      <c r="BK175" s="145"/>
      <c r="BL175" s="146"/>
      <c r="BM175" s="124"/>
      <c r="BN175" s="143"/>
      <c r="BO175" s="124"/>
      <c r="BP175" s="143"/>
      <c r="BQ175" s="124"/>
      <c r="BR175" s="36"/>
      <c r="BS175" s="32"/>
      <c r="BT175" s="29"/>
      <c r="CD175" s="75"/>
      <c r="CE175" s="32"/>
      <c r="CF175" s="74"/>
      <c r="CM175" s="290"/>
      <c r="CO175" s="29"/>
      <c r="CP175" s="36"/>
      <c r="CQ175" s="32"/>
      <c r="CR175" s="74"/>
      <c r="CS175" s="149"/>
      <c r="CT175" s="149"/>
      <c r="CU175" s="149"/>
      <c r="CV175" s="149"/>
      <c r="CW175" s="149"/>
      <c r="CX175" s="134"/>
      <c r="CY175" s="141"/>
      <c r="CZ175" s="252"/>
      <c r="DA175" s="151"/>
      <c r="DB175" s="149"/>
      <c r="DC175" s="149"/>
      <c r="DD175" s="149"/>
      <c r="DE175" s="149"/>
      <c r="DF175" s="149"/>
      <c r="DG175" s="134"/>
      <c r="DH175" s="40"/>
      <c r="DI175" s="74"/>
      <c r="DJ175" s="152"/>
      <c r="DK175" s="152"/>
      <c r="DL175" s="152"/>
      <c r="DM175" s="152"/>
      <c r="DN175" s="152"/>
      <c r="DO175" s="145"/>
      <c r="DP175" s="145"/>
      <c r="DQ175" s="145"/>
      <c r="DR175" s="293"/>
    </row>
    <row r="176" spans="1:122" s="92" customFormat="1" x14ac:dyDescent="0.35">
      <c r="A176" s="118"/>
      <c r="B176" s="46"/>
      <c r="C176" s="243" t="str">
        <f>IF(E176="","",C174+1)</f>
        <v/>
      </c>
      <c r="D176" s="46"/>
      <c r="E176" s="4"/>
      <c r="F176" s="119"/>
      <c r="H176" s="120"/>
      <c r="I176" s="15"/>
      <c r="J176" s="121"/>
      <c r="K176" s="15"/>
      <c r="L176" s="121"/>
      <c r="M176" s="15"/>
      <c r="N176" s="121"/>
      <c r="O176" s="209">
        <f t="shared" si="3"/>
        <v>0</v>
      </c>
      <c r="P176" s="122"/>
      <c r="Q176" s="40"/>
      <c r="R176" s="123"/>
      <c r="S176" s="15"/>
      <c r="T176" s="121"/>
      <c r="U176" s="15"/>
      <c r="V176" s="121"/>
      <c r="W176" s="15"/>
      <c r="X176" s="122"/>
      <c r="Y176" s="40"/>
      <c r="Z176" s="123"/>
      <c r="AA176" s="15"/>
      <c r="AB176" s="121"/>
      <c r="AC176" s="15"/>
      <c r="AD176" s="121"/>
      <c r="AE176" s="15"/>
      <c r="AF176" s="122"/>
      <c r="AG176" s="40"/>
      <c r="AH176" s="123"/>
      <c r="AI176" s="209">
        <f t="shared" si="4"/>
        <v>0</v>
      </c>
      <c r="AJ176" s="121"/>
      <c r="AK176" s="209">
        <f t="shared" si="5"/>
        <v>0</v>
      </c>
      <c r="AL176" s="121"/>
      <c r="AM176" s="209">
        <f>M176-W176+AE176</f>
        <v>0</v>
      </c>
      <c r="AN176" s="122"/>
      <c r="AO176" s="40"/>
      <c r="AP176" s="123"/>
      <c r="AQ176" s="15"/>
      <c r="AR176" s="122"/>
      <c r="AS176" s="40"/>
      <c r="AT176" s="123"/>
      <c r="AU176" s="209">
        <f t="shared" si="47"/>
        <v>0</v>
      </c>
      <c r="AV176" s="121"/>
      <c r="AW176" s="209">
        <f t="shared" si="48"/>
        <v>0</v>
      </c>
      <c r="AX176" s="121"/>
      <c r="AY176" s="209">
        <f t="shared" si="8"/>
        <v>0</v>
      </c>
      <c r="AZ176" s="121"/>
      <c r="BA176" s="209">
        <f>(SUM(AI176,AK176,AM176)-AQ176)</f>
        <v>0</v>
      </c>
      <c r="BB176" s="119"/>
      <c r="BD176" s="120"/>
      <c r="BE176" s="13">
        <v>0</v>
      </c>
      <c r="BF176" s="124"/>
      <c r="BG176" s="13">
        <v>0</v>
      </c>
      <c r="BH176" s="124"/>
      <c r="BI176" s="13">
        <v>0</v>
      </c>
      <c r="BJ176" s="125"/>
      <c r="BK176" s="126"/>
      <c r="BL176" s="127"/>
      <c r="BM176" s="210">
        <f>$BE176*$I176</f>
        <v>0</v>
      </c>
      <c r="BN176" s="124"/>
      <c r="BO176" s="210">
        <f>$BG176*$K176</f>
        <v>0</v>
      </c>
      <c r="BP176" s="124"/>
      <c r="BQ176" s="210">
        <f>$BI176*$M176</f>
        <v>0</v>
      </c>
      <c r="BR176" s="119"/>
      <c r="BS176" s="46"/>
      <c r="BT176" s="120"/>
      <c r="CD176" s="159"/>
      <c r="CE176" s="46"/>
      <c r="CF176" s="130"/>
      <c r="CG176" s="18"/>
      <c r="CH176" s="18"/>
      <c r="CI176" s="18"/>
      <c r="CJ176" s="18"/>
      <c r="CK176" s="18"/>
      <c r="CL176" s="18"/>
      <c r="CM176" s="290"/>
      <c r="CO176" s="120"/>
      <c r="CP176" s="119"/>
      <c r="CQ176" s="46"/>
      <c r="CR176" s="130"/>
      <c r="CS176" s="209">
        <f t="shared" si="56"/>
        <v>0</v>
      </c>
      <c r="CT176" s="213">
        <f t="shared" si="56"/>
        <v>0</v>
      </c>
      <c r="CU176" s="209">
        <f t="shared" si="57"/>
        <v>0</v>
      </c>
      <c r="CV176" s="213">
        <f t="shared" si="57"/>
        <v>0</v>
      </c>
      <c r="CW176" s="214">
        <f t="shared" si="58"/>
        <v>0</v>
      </c>
      <c r="CX176" s="215">
        <f t="shared" si="58"/>
        <v>0</v>
      </c>
      <c r="CY176" s="141"/>
      <c r="CZ176" s="252"/>
      <c r="DA176" s="133"/>
      <c r="DB176" s="209">
        <f t="shared" si="49"/>
        <v>0</v>
      </c>
      <c r="DC176" s="131"/>
      <c r="DD176" s="209">
        <f t="shared" si="50"/>
        <v>0</v>
      </c>
      <c r="DE176" s="131"/>
      <c r="DF176" s="209">
        <f t="shared" si="51"/>
        <v>0</v>
      </c>
      <c r="DG176" s="134"/>
      <c r="DH176" s="40"/>
      <c r="DI176" s="130"/>
      <c r="DJ176" s="217">
        <f t="shared" si="52"/>
        <v>0</v>
      </c>
      <c r="DK176" s="135"/>
      <c r="DL176" s="217">
        <f t="shared" si="55"/>
        <v>0</v>
      </c>
      <c r="DM176" s="135"/>
      <c r="DN176" s="217">
        <f t="shared" si="53"/>
        <v>0</v>
      </c>
      <c r="DO176" s="126"/>
      <c r="DP176" s="126"/>
      <c r="DQ176" s="126"/>
      <c r="DR176" s="301">
        <f t="shared" si="54"/>
        <v>0</v>
      </c>
    </row>
    <row r="177" spans="1:122" ht="5.15" customHeight="1" x14ac:dyDescent="0.35">
      <c r="A177" s="115"/>
      <c r="B177" s="32"/>
      <c r="C177" s="46"/>
      <c r="D177" s="32"/>
      <c r="E177" s="32"/>
      <c r="F177" s="36"/>
      <c r="H177" s="29"/>
      <c r="I177" s="139"/>
      <c r="J177" s="139"/>
      <c r="K177" s="139"/>
      <c r="L177" s="139"/>
      <c r="M177" s="139"/>
      <c r="N177" s="139"/>
      <c r="O177" s="121"/>
      <c r="P177" s="140"/>
      <c r="Q177" s="141"/>
      <c r="R177" s="142"/>
      <c r="S177" s="139"/>
      <c r="T177" s="139"/>
      <c r="U177" s="139"/>
      <c r="V177" s="139"/>
      <c r="W177" s="139"/>
      <c r="X177" s="140"/>
      <c r="Y177" s="141"/>
      <c r="Z177" s="142"/>
      <c r="AA177" s="139"/>
      <c r="AB177" s="139"/>
      <c r="AC177" s="139"/>
      <c r="AD177" s="139"/>
      <c r="AE177" s="139"/>
      <c r="AF177" s="140"/>
      <c r="AG177" s="141"/>
      <c r="AH177" s="142"/>
      <c r="AI177" s="121"/>
      <c r="AJ177" s="139"/>
      <c r="AK177" s="121"/>
      <c r="AL177" s="139"/>
      <c r="AM177" s="121"/>
      <c r="AN177" s="140"/>
      <c r="AO177" s="141"/>
      <c r="AP177" s="142"/>
      <c r="AQ177" s="139"/>
      <c r="AR177" s="140"/>
      <c r="AS177" s="141"/>
      <c r="AT177" s="142"/>
      <c r="AU177" s="121"/>
      <c r="AV177" s="139"/>
      <c r="AW177" s="121"/>
      <c r="AX177" s="139"/>
      <c r="AY177" s="121"/>
      <c r="AZ177" s="139"/>
      <c r="BA177" s="121"/>
      <c r="BB177" s="36"/>
      <c r="BD177" s="29"/>
      <c r="BE177" s="143"/>
      <c r="BF177" s="143"/>
      <c r="BG177" s="143"/>
      <c r="BH177" s="143"/>
      <c r="BI177" s="143"/>
      <c r="BJ177" s="144"/>
      <c r="BK177" s="145"/>
      <c r="BL177" s="146"/>
      <c r="BM177" s="124"/>
      <c r="BN177" s="143"/>
      <c r="BO177" s="124"/>
      <c r="BP177" s="143"/>
      <c r="BQ177" s="124"/>
      <c r="BR177" s="36"/>
      <c r="BS177" s="32"/>
      <c r="BT177" s="29"/>
      <c r="CD177" s="75"/>
      <c r="CE177" s="32"/>
      <c r="CF177" s="74"/>
      <c r="CM177" s="290"/>
      <c r="CO177" s="29"/>
      <c r="CP177" s="36"/>
      <c r="CQ177" s="32"/>
      <c r="CR177" s="74"/>
      <c r="CS177" s="149"/>
      <c r="CT177" s="149"/>
      <c r="CU177" s="149"/>
      <c r="CV177" s="149"/>
      <c r="CW177" s="149"/>
      <c r="CX177" s="134"/>
      <c r="CY177" s="141"/>
      <c r="CZ177" s="252"/>
      <c r="DA177" s="151"/>
      <c r="DB177" s="149"/>
      <c r="DC177" s="149"/>
      <c r="DD177" s="149"/>
      <c r="DE177" s="149"/>
      <c r="DF177" s="149"/>
      <c r="DG177" s="134"/>
      <c r="DH177" s="40"/>
      <c r="DI177" s="74"/>
      <c r="DJ177" s="152"/>
      <c r="DK177" s="152"/>
      <c r="DL177" s="152"/>
      <c r="DM177" s="152"/>
      <c r="DN177" s="152"/>
      <c r="DO177" s="145"/>
      <c r="DP177" s="145"/>
      <c r="DQ177" s="145"/>
      <c r="DR177" s="293"/>
    </row>
    <row r="178" spans="1:122" s="92" customFormat="1" x14ac:dyDescent="0.35">
      <c r="A178" s="118"/>
      <c r="B178" s="46"/>
      <c r="C178" s="243" t="str">
        <f>IF(E178="","",C176+1)</f>
        <v/>
      </c>
      <c r="D178" s="46"/>
      <c r="E178" s="4"/>
      <c r="F178" s="119"/>
      <c r="H178" s="120"/>
      <c r="I178" s="15"/>
      <c r="J178" s="121"/>
      <c r="K178" s="15"/>
      <c r="L178" s="121"/>
      <c r="M178" s="15"/>
      <c r="N178" s="121"/>
      <c r="O178" s="209">
        <f t="shared" si="3"/>
        <v>0</v>
      </c>
      <c r="P178" s="122"/>
      <c r="Q178" s="40"/>
      <c r="R178" s="123"/>
      <c r="S178" s="15"/>
      <c r="T178" s="121"/>
      <c r="U178" s="15"/>
      <c r="V178" s="121"/>
      <c r="W178" s="15"/>
      <c r="X178" s="122"/>
      <c r="Y178" s="40"/>
      <c r="Z178" s="123"/>
      <c r="AA178" s="15"/>
      <c r="AB178" s="121"/>
      <c r="AC178" s="15"/>
      <c r="AD178" s="121"/>
      <c r="AE178" s="15"/>
      <c r="AF178" s="122"/>
      <c r="AG178" s="40"/>
      <c r="AH178" s="123"/>
      <c r="AI178" s="209">
        <f t="shared" si="4"/>
        <v>0</v>
      </c>
      <c r="AJ178" s="121"/>
      <c r="AK178" s="209">
        <f t="shared" si="5"/>
        <v>0</v>
      </c>
      <c r="AL178" s="121"/>
      <c r="AM178" s="209">
        <f>M178-W178+AE178</f>
        <v>0</v>
      </c>
      <c r="AN178" s="122"/>
      <c r="AO178" s="40"/>
      <c r="AP178" s="123"/>
      <c r="AQ178" s="15"/>
      <c r="AR178" s="122"/>
      <c r="AS178" s="40"/>
      <c r="AT178" s="123"/>
      <c r="AU178" s="209">
        <f t="shared" si="47"/>
        <v>0</v>
      </c>
      <c r="AV178" s="121"/>
      <c r="AW178" s="209">
        <f t="shared" si="48"/>
        <v>0</v>
      </c>
      <c r="AX178" s="121"/>
      <c r="AY178" s="209">
        <f t="shared" si="8"/>
        <v>0</v>
      </c>
      <c r="AZ178" s="121"/>
      <c r="BA178" s="209">
        <f>(SUM(AI178,AK178,AM178)-AQ178)</f>
        <v>0</v>
      </c>
      <c r="BB178" s="119"/>
      <c r="BD178" s="120"/>
      <c r="BE178" s="13">
        <v>0</v>
      </c>
      <c r="BF178" s="124"/>
      <c r="BG178" s="13">
        <v>0</v>
      </c>
      <c r="BH178" s="124"/>
      <c r="BI178" s="13">
        <v>0</v>
      </c>
      <c r="BJ178" s="125"/>
      <c r="BK178" s="126"/>
      <c r="BL178" s="127"/>
      <c r="BM178" s="210">
        <f>$BE178*$I178</f>
        <v>0</v>
      </c>
      <c r="BN178" s="124"/>
      <c r="BO178" s="210">
        <f>$BG178*$K178</f>
        <v>0</v>
      </c>
      <c r="BP178" s="124"/>
      <c r="BQ178" s="210">
        <f>$BI178*$M178</f>
        <v>0</v>
      </c>
      <c r="BR178" s="119"/>
      <c r="BS178" s="46"/>
      <c r="BT178" s="120"/>
      <c r="CD178" s="159"/>
      <c r="CE178" s="46"/>
      <c r="CF178" s="130"/>
      <c r="CG178" s="18"/>
      <c r="CH178" s="18"/>
      <c r="CI178" s="18"/>
      <c r="CJ178" s="18"/>
      <c r="CK178" s="18"/>
      <c r="CL178" s="18"/>
      <c r="CM178" s="290"/>
      <c r="CO178" s="120"/>
      <c r="CP178" s="119"/>
      <c r="CQ178" s="46"/>
      <c r="CR178" s="130"/>
      <c r="CS178" s="209">
        <f t="shared" si="56"/>
        <v>0</v>
      </c>
      <c r="CT178" s="213">
        <f t="shared" si="56"/>
        <v>0</v>
      </c>
      <c r="CU178" s="209">
        <f t="shared" si="57"/>
        <v>0</v>
      </c>
      <c r="CV178" s="213">
        <f t="shared" si="57"/>
        <v>0</v>
      </c>
      <c r="CW178" s="214">
        <f t="shared" si="58"/>
        <v>0</v>
      </c>
      <c r="CX178" s="215">
        <f t="shared" si="58"/>
        <v>0</v>
      </c>
      <c r="CY178" s="141"/>
      <c r="CZ178" s="252"/>
      <c r="DA178" s="133"/>
      <c r="DB178" s="209">
        <f t="shared" si="49"/>
        <v>0</v>
      </c>
      <c r="DC178" s="131"/>
      <c r="DD178" s="209">
        <f t="shared" si="50"/>
        <v>0</v>
      </c>
      <c r="DE178" s="131"/>
      <c r="DF178" s="209">
        <f t="shared" si="51"/>
        <v>0</v>
      </c>
      <c r="DG178" s="134"/>
      <c r="DH178" s="40"/>
      <c r="DI178" s="130"/>
      <c r="DJ178" s="217">
        <f t="shared" si="52"/>
        <v>0</v>
      </c>
      <c r="DK178" s="135"/>
      <c r="DL178" s="217">
        <f t="shared" si="55"/>
        <v>0</v>
      </c>
      <c r="DM178" s="135"/>
      <c r="DN178" s="217">
        <f t="shared" si="53"/>
        <v>0</v>
      </c>
      <c r="DO178" s="126"/>
      <c r="DP178" s="126"/>
      <c r="DQ178" s="126"/>
      <c r="DR178" s="301">
        <f t="shared" si="54"/>
        <v>0</v>
      </c>
    </row>
    <row r="179" spans="1:122" ht="5.15" customHeight="1" x14ac:dyDescent="0.35">
      <c r="A179" s="115"/>
      <c r="B179" s="32"/>
      <c r="C179" s="46"/>
      <c r="D179" s="32"/>
      <c r="E179" s="32"/>
      <c r="F179" s="36"/>
      <c r="H179" s="29"/>
      <c r="I179" s="139"/>
      <c r="J179" s="139"/>
      <c r="K179" s="139"/>
      <c r="L179" s="139"/>
      <c r="M179" s="139"/>
      <c r="N179" s="139"/>
      <c r="O179" s="121"/>
      <c r="P179" s="140"/>
      <c r="Q179" s="141"/>
      <c r="R179" s="142"/>
      <c r="S179" s="139"/>
      <c r="T179" s="139"/>
      <c r="U179" s="139"/>
      <c r="V179" s="139"/>
      <c r="W179" s="139"/>
      <c r="X179" s="140"/>
      <c r="Y179" s="141"/>
      <c r="Z179" s="142"/>
      <c r="AA179" s="139"/>
      <c r="AB179" s="139"/>
      <c r="AC179" s="139"/>
      <c r="AD179" s="139"/>
      <c r="AE179" s="139"/>
      <c r="AF179" s="140"/>
      <c r="AG179" s="141"/>
      <c r="AH179" s="142"/>
      <c r="AI179" s="121"/>
      <c r="AJ179" s="139"/>
      <c r="AK179" s="121"/>
      <c r="AL179" s="139"/>
      <c r="AM179" s="121"/>
      <c r="AN179" s="140"/>
      <c r="AO179" s="141"/>
      <c r="AP179" s="142"/>
      <c r="AQ179" s="139"/>
      <c r="AR179" s="140"/>
      <c r="AS179" s="141"/>
      <c r="AT179" s="142"/>
      <c r="AU179" s="121"/>
      <c r="AV179" s="139"/>
      <c r="AW179" s="121"/>
      <c r="AX179" s="139"/>
      <c r="AY179" s="121"/>
      <c r="AZ179" s="139"/>
      <c r="BA179" s="121"/>
      <c r="BB179" s="36"/>
      <c r="BD179" s="29"/>
      <c r="BE179" s="143"/>
      <c r="BF179" s="143"/>
      <c r="BG179" s="143"/>
      <c r="BH179" s="143"/>
      <c r="BI179" s="143"/>
      <c r="BJ179" s="144"/>
      <c r="BK179" s="145"/>
      <c r="BL179" s="146"/>
      <c r="BM179" s="124"/>
      <c r="BN179" s="143"/>
      <c r="BO179" s="124"/>
      <c r="BP179" s="143"/>
      <c r="BQ179" s="124"/>
      <c r="BR179" s="36"/>
      <c r="BS179" s="32"/>
      <c r="BT179" s="74"/>
      <c r="BW179" s="174"/>
      <c r="BX179" s="174"/>
      <c r="BY179" s="174"/>
      <c r="BZ179" s="174"/>
      <c r="CA179" s="174"/>
      <c r="CB179" s="174"/>
      <c r="CC179" s="174"/>
      <c r="CD179" s="162"/>
      <c r="CE179" s="32"/>
      <c r="CF179" s="74"/>
      <c r="CM179" s="290"/>
      <c r="CO179" s="29"/>
      <c r="CP179" s="36"/>
      <c r="CQ179" s="32"/>
      <c r="CR179" s="74"/>
      <c r="CS179" s="149"/>
      <c r="CT179" s="149"/>
      <c r="CU179" s="149"/>
      <c r="CV179" s="149"/>
      <c r="CW179" s="149"/>
      <c r="CX179" s="134"/>
      <c r="CY179" s="141"/>
      <c r="CZ179" s="252"/>
      <c r="DA179" s="151"/>
      <c r="DB179" s="149"/>
      <c r="DC179" s="149"/>
      <c r="DD179" s="149"/>
      <c r="DE179" s="149"/>
      <c r="DF179" s="149"/>
      <c r="DG179" s="134"/>
      <c r="DH179" s="40"/>
      <c r="DI179" s="74"/>
      <c r="DJ179" s="152"/>
      <c r="DK179" s="152"/>
      <c r="DL179" s="152"/>
      <c r="DM179" s="152"/>
      <c r="DN179" s="152"/>
      <c r="DO179" s="145"/>
      <c r="DP179" s="145"/>
      <c r="DQ179" s="145"/>
      <c r="DR179" s="293"/>
    </row>
    <row r="180" spans="1:122" s="92" customFormat="1" ht="15" customHeight="1" x14ac:dyDescent="0.35">
      <c r="A180" s="118"/>
      <c r="B180" s="46"/>
      <c r="C180" s="243" t="str">
        <f>IF(E180="","",C178+1)</f>
        <v/>
      </c>
      <c r="D180" s="46"/>
      <c r="E180" s="4"/>
      <c r="F180" s="119"/>
      <c r="H180" s="120"/>
      <c r="I180" s="15"/>
      <c r="J180" s="121"/>
      <c r="K180" s="15"/>
      <c r="L180" s="121"/>
      <c r="M180" s="15"/>
      <c r="N180" s="121"/>
      <c r="O180" s="209">
        <f t="shared" si="3"/>
        <v>0</v>
      </c>
      <c r="P180" s="122"/>
      <c r="Q180" s="40"/>
      <c r="R180" s="123"/>
      <c r="S180" s="15"/>
      <c r="T180" s="121"/>
      <c r="U180" s="15"/>
      <c r="V180" s="121"/>
      <c r="W180" s="15"/>
      <c r="X180" s="122"/>
      <c r="Y180" s="40"/>
      <c r="Z180" s="123"/>
      <c r="AA180" s="15"/>
      <c r="AB180" s="121"/>
      <c r="AC180" s="15"/>
      <c r="AD180" s="121"/>
      <c r="AE180" s="15"/>
      <c r="AF180" s="122"/>
      <c r="AG180" s="40"/>
      <c r="AH180" s="123"/>
      <c r="AI180" s="209">
        <f t="shared" si="4"/>
        <v>0</v>
      </c>
      <c r="AJ180" s="121"/>
      <c r="AK180" s="209">
        <f t="shared" si="5"/>
        <v>0</v>
      </c>
      <c r="AL180" s="121"/>
      <c r="AM180" s="209">
        <f>M180-W180+AE180</f>
        <v>0</v>
      </c>
      <c r="AN180" s="122"/>
      <c r="AO180" s="40"/>
      <c r="AP180" s="123"/>
      <c r="AQ180" s="15"/>
      <c r="AR180" s="122"/>
      <c r="AS180" s="40"/>
      <c r="AT180" s="123"/>
      <c r="AU180" s="209">
        <f t="shared" si="47"/>
        <v>0</v>
      </c>
      <c r="AV180" s="121"/>
      <c r="AW180" s="209">
        <f t="shared" si="48"/>
        <v>0</v>
      </c>
      <c r="AX180" s="121"/>
      <c r="AY180" s="209">
        <f t="shared" si="8"/>
        <v>0</v>
      </c>
      <c r="AZ180" s="121"/>
      <c r="BA180" s="209">
        <f>(SUM(AI180,AK180,AM180)-AQ180)</f>
        <v>0</v>
      </c>
      <c r="BB180" s="119"/>
      <c r="BD180" s="120"/>
      <c r="BE180" s="13">
        <v>0</v>
      </c>
      <c r="BF180" s="124"/>
      <c r="BG180" s="13">
        <v>0</v>
      </c>
      <c r="BH180" s="124"/>
      <c r="BI180" s="13">
        <v>0</v>
      </c>
      <c r="BJ180" s="125"/>
      <c r="BK180" s="126"/>
      <c r="BL180" s="127"/>
      <c r="BM180" s="210">
        <f>$BE180*$I180</f>
        <v>0</v>
      </c>
      <c r="BN180" s="124"/>
      <c r="BO180" s="210">
        <f>$BG180*$K180</f>
        <v>0</v>
      </c>
      <c r="BP180" s="124"/>
      <c r="BQ180" s="210">
        <f>$BI180*$M180</f>
        <v>0</v>
      </c>
      <c r="BR180" s="119"/>
      <c r="BS180" s="46"/>
      <c r="BT180" s="130"/>
      <c r="BU180" s="175"/>
      <c r="BV180" s="175"/>
      <c r="BW180" s="174"/>
      <c r="BX180" s="174"/>
      <c r="BY180" s="174"/>
      <c r="BZ180" s="174"/>
      <c r="CA180" s="174"/>
      <c r="CB180" s="174"/>
      <c r="CC180" s="174"/>
      <c r="CD180" s="162"/>
      <c r="CE180" s="46"/>
      <c r="CF180" s="130"/>
      <c r="CG180" s="18"/>
      <c r="CH180" s="18"/>
      <c r="CI180" s="18"/>
      <c r="CJ180" s="18"/>
      <c r="CK180" s="18"/>
      <c r="CL180" s="18"/>
      <c r="CM180" s="290"/>
      <c r="CO180" s="120"/>
      <c r="CP180" s="119"/>
      <c r="CQ180" s="46"/>
      <c r="CR180" s="130"/>
      <c r="CS180" s="209">
        <f t="shared" ref="CS180:CT198" si="59">IF($AU180=0,0,ROUND(($BW$32*($AU180/$AU$218)),0))</f>
        <v>0</v>
      </c>
      <c r="CT180" s="213">
        <f t="shared" si="59"/>
        <v>0</v>
      </c>
      <c r="CU180" s="209">
        <f t="shared" ref="CU180:CV198" si="60">IF($AW180=0,0,ROUND(($BY$32*($AW180/$AW$218)),0))</f>
        <v>0</v>
      </c>
      <c r="CV180" s="213">
        <f t="shared" si="60"/>
        <v>0</v>
      </c>
      <c r="CW180" s="214">
        <f t="shared" ref="CW180:CX198" si="61">IF($AY180=0,0,ROUND(($CA$32*($AY180/$AY$218)),0))</f>
        <v>0</v>
      </c>
      <c r="CX180" s="215">
        <f t="shared" si="61"/>
        <v>0</v>
      </c>
      <c r="CY180" s="141"/>
      <c r="CZ180" s="252"/>
      <c r="DA180" s="133"/>
      <c r="DB180" s="209">
        <f t="shared" si="49"/>
        <v>0</v>
      </c>
      <c r="DC180" s="131"/>
      <c r="DD180" s="209">
        <f t="shared" si="50"/>
        <v>0</v>
      </c>
      <c r="DE180" s="131"/>
      <c r="DF180" s="209">
        <f t="shared" si="51"/>
        <v>0</v>
      </c>
      <c r="DG180" s="134"/>
      <c r="DH180" s="40"/>
      <c r="DI180" s="130"/>
      <c r="DJ180" s="217">
        <f t="shared" si="52"/>
        <v>0</v>
      </c>
      <c r="DK180" s="135"/>
      <c r="DL180" s="217">
        <f t="shared" si="55"/>
        <v>0</v>
      </c>
      <c r="DM180" s="135"/>
      <c r="DN180" s="217">
        <f t="shared" si="53"/>
        <v>0</v>
      </c>
      <c r="DO180" s="126"/>
      <c r="DP180" s="126"/>
      <c r="DQ180" s="126"/>
      <c r="DR180" s="301">
        <f t="shared" si="54"/>
        <v>0</v>
      </c>
    </row>
    <row r="181" spans="1:122" ht="5.15" customHeight="1" x14ac:dyDescent="0.35">
      <c r="A181" s="115"/>
      <c r="B181" s="32"/>
      <c r="C181" s="46"/>
      <c r="D181" s="32"/>
      <c r="E181" s="32"/>
      <c r="F181" s="36"/>
      <c r="H181" s="29"/>
      <c r="I181" s="139"/>
      <c r="J181" s="139"/>
      <c r="K181" s="139"/>
      <c r="L181" s="139"/>
      <c r="M181" s="139"/>
      <c r="N181" s="139"/>
      <c r="O181" s="121"/>
      <c r="P181" s="140"/>
      <c r="Q181" s="141"/>
      <c r="R181" s="142"/>
      <c r="S181" s="139"/>
      <c r="T181" s="139"/>
      <c r="U181" s="139"/>
      <c r="V181" s="139"/>
      <c r="W181" s="139"/>
      <c r="X181" s="140"/>
      <c r="Y181" s="141"/>
      <c r="Z181" s="142"/>
      <c r="AA181" s="139"/>
      <c r="AB181" s="139"/>
      <c r="AC181" s="139"/>
      <c r="AD181" s="139"/>
      <c r="AE181" s="139"/>
      <c r="AF181" s="140"/>
      <c r="AG181" s="141"/>
      <c r="AH181" s="142"/>
      <c r="AI181" s="121"/>
      <c r="AJ181" s="139"/>
      <c r="AK181" s="121"/>
      <c r="AL181" s="139"/>
      <c r="AM181" s="121"/>
      <c r="AN181" s="140"/>
      <c r="AO181" s="141"/>
      <c r="AP181" s="142"/>
      <c r="AQ181" s="139"/>
      <c r="AR181" s="140"/>
      <c r="AS181" s="141"/>
      <c r="AT181" s="142"/>
      <c r="AU181" s="121"/>
      <c r="AV181" s="139"/>
      <c r="AW181" s="121"/>
      <c r="AX181" s="139"/>
      <c r="AY181" s="121"/>
      <c r="AZ181" s="139"/>
      <c r="BA181" s="121"/>
      <c r="BB181" s="36"/>
      <c r="BD181" s="29"/>
      <c r="BE181" s="143"/>
      <c r="BF181" s="143"/>
      <c r="BG181" s="143"/>
      <c r="BH181" s="143"/>
      <c r="BI181" s="143"/>
      <c r="BJ181" s="144"/>
      <c r="BK181" s="145"/>
      <c r="BL181" s="146"/>
      <c r="BM181" s="124"/>
      <c r="BN181" s="143"/>
      <c r="BO181" s="124"/>
      <c r="BP181" s="143"/>
      <c r="BQ181" s="124"/>
      <c r="BR181" s="36"/>
      <c r="BS181" s="32"/>
      <c r="BT181" s="74"/>
      <c r="BW181" s="174"/>
      <c r="BX181" s="174"/>
      <c r="BY181" s="174"/>
      <c r="BZ181" s="174"/>
      <c r="CA181" s="174"/>
      <c r="CB181" s="174"/>
      <c r="CC181" s="174"/>
      <c r="CD181" s="162"/>
      <c r="CE181" s="32"/>
      <c r="CF181" s="74"/>
      <c r="CM181" s="290"/>
      <c r="CO181" s="29"/>
      <c r="CP181" s="36"/>
      <c r="CQ181" s="32"/>
      <c r="CR181" s="74"/>
      <c r="CS181" s="149"/>
      <c r="CT181" s="149"/>
      <c r="CU181" s="149"/>
      <c r="CV181" s="149"/>
      <c r="CW181" s="149"/>
      <c r="CX181" s="134"/>
      <c r="CY181" s="141"/>
      <c r="CZ181" s="252"/>
      <c r="DA181" s="151"/>
      <c r="DB181" s="149"/>
      <c r="DC181" s="149"/>
      <c r="DD181" s="149"/>
      <c r="DE181" s="149"/>
      <c r="DF181" s="149"/>
      <c r="DG181" s="134"/>
      <c r="DH181" s="40"/>
      <c r="DI181" s="74"/>
      <c r="DJ181" s="152"/>
      <c r="DK181" s="152"/>
      <c r="DL181" s="152"/>
      <c r="DM181" s="152"/>
      <c r="DN181" s="152"/>
      <c r="DO181" s="145"/>
      <c r="DP181" s="145"/>
      <c r="DQ181" s="145"/>
      <c r="DR181" s="293"/>
    </row>
    <row r="182" spans="1:122" s="92" customFormat="1" x14ac:dyDescent="0.35">
      <c r="A182" s="118"/>
      <c r="B182" s="46"/>
      <c r="C182" s="243" t="str">
        <f>IF(E182="","",C180+1)</f>
        <v/>
      </c>
      <c r="D182" s="46"/>
      <c r="E182" s="4"/>
      <c r="F182" s="119"/>
      <c r="H182" s="120"/>
      <c r="I182" s="15"/>
      <c r="J182" s="121"/>
      <c r="K182" s="15"/>
      <c r="L182" s="121"/>
      <c r="M182" s="15"/>
      <c r="N182" s="121"/>
      <c r="O182" s="209">
        <f t="shared" si="3"/>
        <v>0</v>
      </c>
      <c r="P182" s="122"/>
      <c r="Q182" s="40"/>
      <c r="R182" s="123"/>
      <c r="S182" s="15"/>
      <c r="T182" s="121"/>
      <c r="U182" s="15"/>
      <c r="V182" s="121"/>
      <c r="W182" s="15"/>
      <c r="X182" s="122"/>
      <c r="Y182" s="40"/>
      <c r="Z182" s="123"/>
      <c r="AA182" s="15"/>
      <c r="AB182" s="121"/>
      <c r="AC182" s="15"/>
      <c r="AD182" s="121"/>
      <c r="AE182" s="15"/>
      <c r="AF182" s="122"/>
      <c r="AG182" s="40"/>
      <c r="AH182" s="123"/>
      <c r="AI182" s="209">
        <f t="shared" si="4"/>
        <v>0</v>
      </c>
      <c r="AJ182" s="121"/>
      <c r="AK182" s="209">
        <f t="shared" si="5"/>
        <v>0</v>
      </c>
      <c r="AL182" s="121"/>
      <c r="AM182" s="209">
        <f>M182-W182+AE182</f>
        <v>0</v>
      </c>
      <c r="AN182" s="122"/>
      <c r="AO182" s="40"/>
      <c r="AP182" s="123"/>
      <c r="AQ182" s="15"/>
      <c r="AR182" s="122"/>
      <c r="AS182" s="40"/>
      <c r="AT182" s="123"/>
      <c r="AU182" s="209">
        <f t="shared" si="47"/>
        <v>0</v>
      </c>
      <c r="AV182" s="121"/>
      <c r="AW182" s="209">
        <f t="shared" si="48"/>
        <v>0</v>
      </c>
      <c r="AX182" s="121"/>
      <c r="AY182" s="209">
        <f t="shared" si="8"/>
        <v>0</v>
      </c>
      <c r="AZ182" s="121"/>
      <c r="BA182" s="209">
        <f>(SUM(AI182,AK182,AM182)-AQ182)</f>
        <v>0</v>
      </c>
      <c r="BB182" s="119"/>
      <c r="BD182" s="120"/>
      <c r="BE182" s="13">
        <v>0</v>
      </c>
      <c r="BF182" s="124"/>
      <c r="BG182" s="13">
        <v>0</v>
      </c>
      <c r="BH182" s="124"/>
      <c r="BI182" s="13">
        <v>0</v>
      </c>
      <c r="BJ182" s="125"/>
      <c r="BK182" s="126"/>
      <c r="BL182" s="127"/>
      <c r="BM182" s="210">
        <f>$BE182*$I182</f>
        <v>0</v>
      </c>
      <c r="BN182" s="124"/>
      <c r="BO182" s="210">
        <f>$BG182*$K182</f>
        <v>0</v>
      </c>
      <c r="BP182" s="124"/>
      <c r="BQ182" s="210">
        <f>$BI182*$M182</f>
        <v>0</v>
      </c>
      <c r="BR182" s="119"/>
      <c r="BS182" s="46"/>
      <c r="BT182" s="130"/>
      <c r="BU182" s="175"/>
      <c r="BV182" s="175"/>
      <c r="BW182" s="174"/>
      <c r="BX182" s="174"/>
      <c r="BY182" s="174"/>
      <c r="BZ182" s="174"/>
      <c r="CA182" s="174"/>
      <c r="CB182" s="174"/>
      <c r="CC182" s="174"/>
      <c r="CD182" s="162"/>
      <c r="CE182" s="46"/>
      <c r="CF182" s="130"/>
      <c r="CG182" s="18"/>
      <c r="CH182" s="18"/>
      <c r="CI182" s="18"/>
      <c r="CJ182" s="18"/>
      <c r="CK182" s="18"/>
      <c r="CL182" s="18"/>
      <c r="CM182" s="290"/>
      <c r="CO182" s="120"/>
      <c r="CP182" s="119"/>
      <c r="CQ182" s="46"/>
      <c r="CR182" s="130"/>
      <c r="CS182" s="209">
        <f t="shared" si="59"/>
        <v>0</v>
      </c>
      <c r="CT182" s="213">
        <f t="shared" si="59"/>
        <v>0</v>
      </c>
      <c r="CU182" s="209">
        <f t="shared" si="60"/>
        <v>0</v>
      </c>
      <c r="CV182" s="213">
        <f t="shared" si="60"/>
        <v>0</v>
      </c>
      <c r="CW182" s="214">
        <f t="shared" si="61"/>
        <v>0</v>
      </c>
      <c r="CX182" s="215">
        <f t="shared" si="61"/>
        <v>0</v>
      </c>
      <c r="CY182" s="141"/>
      <c r="CZ182" s="252"/>
      <c r="DA182" s="133"/>
      <c r="DB182" s="209">
        <f t="shared" si="49"/>
        <v>0</v>
      </c>
      <c r="DC182" s="131"/>
      <c r="DD182" s="209">
        <f t="shared" si="50"/>
        <v>0</v>
      </c>
      <c r="DE182" s="131"/>
      <c r="DF182" s="209">
        <f t="shared" si="51"/>
        <v>0</v>
      </c>
      <c r="DG182" s="134"/>
      <c r="DH182" s="40"/>
      <c r="DI182" s="130"/>
      <c r="DJ182" s="217">
        <f t="shared" si="52"/>
        <v>0</v>
      </c>
      <c r="DK182" s="135"/>
      <c r="DL182" s="217">
        <f t="shared" si="55"/>
        <v>0</v>
      </c>
      <c r="DM182" s="135"/>
      <c r="DN182" s="217">
        <f t="shared" si="53"/>
        <v>0</v>
      </c>
      <c r="DO182" s="126"/>
      <c r="DP182" s="126"/>
      <c r="DQ182" s="126"/>
      <c r="DR182" s="301">
        <f t="shared" si="54"/>
        <v>0</v>
      </c>
    </row>
    <row r="183" spans="1:122" ht="5.15" customHeight="1" x14ac:dyDescent="0.35">
      <c r="A183" s="115"/>
      <c r="B183" s="32"/>
      <c r="C183" s="46"/>
      <c r="D183" s="32"/>
      <c r="E183" s="32"/>
      <c r="F183" s="36"/>
      <c r="H183" s="29"/>
      <c r="I183" s="139"/>
      <c r="J183" s="139"/>
      <c r="K183" s="139"/>
      <c r="L183" s="139"/>
      <c r="M183" s="139"/>
      <c r="N183" s="139"/>
      <c r="O183" s="121"/>
      <c r="P183" s="140"/>
      <c r="Q183" s="141"/>
      <c r="R183" s="142"/>
      <c r="S183" s="139"/>
      <c r="T183" s="139"/>
      <c r="U183" s="139"/>
      <c r="V183" s="139"/>
      <c r="W183" s="139"/>
      <c r="X183" s="140"/>
      <c r="Y183" s="141"/>
      <c r="Z183" s="142"/>
      <c r="AA183" s="139"/>
      <c r="AB183" s="139"/>
      <c r="AC183" s="139"/>
      <c r="AD183" s="139"/>
      <c r="AE183" s="139"/>
      <c r="AF183" s="140"/>
      <c r="AG183" s="141"/>
      <c r="AH183" s="142"/>
      <c r="AI183" s="121"/>
      <c r="AJ183" s="139"/>
      <c r="AK183" s="121"/>
      <c r="AL183" s="139"/>
      <c r="AM183" s="121"/>
      <c r="AN183" s="140"/>
      <c r="AO183" s="141"/>
      <c r="AP183" s="142"/>
      <c r="AQ183" s="139"/>
      <c r="AR183" s="140"/>
      <c r="AS183" s="141"/>
      <c r="AT183" s="142"/>
      <c r="AU183" s="121"/>
      <c r="AV183" s="139"/>
      <c r="AW183" s="121"/>
      <c r="AX183" s="139"/>
      <c r="AY183" s="121"/>
      <c r="AZ183" s="139"/>
      <c r="BA183" s="121"/>
      <c r="BB183" s="36"/>
      <c r="BD183" s="29"/>
      <c r="BE183" s="143"/>
      <c r="BF183" s="143"/>
      <c r="BG183" s="143"/>
      <c r="BH183" s="143"/>
      <c r="BI183" s="143"/>
      <c r="BJ183" s="144"/>
      <c r="BK183" s="145"/>
      <c r="BL183" s="146"/>
      <c r="BM183" s="124"/>
      <c r="BN183" s="143"/>
      <c r="BO183" s="124"/>
      <c r="BP183" s="143"/>
      <c r="BQ183" s="124"/>
      <c r="BR183" s="36"/>
      <c r="BS183" s="32"/>
      <c r="BT183" s="74"/>
      <c r="BW183" s="176"/>
      <c r="BX183" s="176"/>
      <c r="BY183" s="176"/>
      <c r="BZ183" s="176"/>
      <c r="CA183" s="176"/>
      <c r="CB183" s="176"/>
      <c r="CC183" s="176"/>
      <c r="CD183" s="168"/>
      <c r="CE183" s="32"/>
      <c r="CF183" s="74"/>
      <c r="CM183" s="290"/>
      <c r="CO183" s="29"/>
      <c r="CP183" s="36"/>
      <c r="CQ183" s="32"/>
      <c r="CR183" s="74"/>
      <c r="CS183" s="149"/>
      <c r="CT183" s="149"/>
      <c r="CU183" s="149"/>
      <c r="CV183" s="149"/>
      <c r="CW183" s="149"/>
      <c r="CX183" s="134"/>
      <c r="CY183" s="141"/>
      <c r="CZ183" s="252"/>
      <c r="DA183" s="151"/>
      <c r="DB183" s="149"/>
      <c r="DC183" s="149"/>
      <c r="DD183" s="149"/>
      <c r="DE183" s="149"/>
      <c r="DF183" s="149"/>
      <c r="DG183" s="134"/>
      <c r="DH183" s="40"/>
      <c r="DI183" s="74"/>
      <c r="DJ183" s="152"/>
      <c r="DK183" s="152"/>
      <c r="DL183" s="152"/>
      <c r="DM183" s="152"/>
      <c r="DN183" s="152"/>
      <c r="DO183" s="145"/>
      <c r="DP183" s="145"/>
      <c r="DQ183" s="145"/>
      <c r="DR183" s="293"/>
    </row>
    <row r="184" spans="1:122" s="92" customFormat="1" ht="15" customHeight="1" x14ac:dyDescent="0.35">
      <c r="A184" s="118"/>
      <c r="B184" s="46"/>
      <c r="C184" s="243" t="str">
        <f>IF(E184="","",C182+1)</f>
        <v/>
      </c>
      <c r="D184" s="46"/>
      <c r="E184" s="4"/>
      <c r="F184" s="119"/>
      <c r="H184" s="120"/>
      <c r="I184" s="15"/>
      <c r="J184" s="121"/>
      <c r="K184" s="15"/>
      <c r="L184" s="121"/>
      <c r="M184" s="15"/>
      <c r="N184" s="121"/>
      <c r="O184" s="209">
        <f t="shared" si="3"/>
        <v>0</v>
      </c>
      <c r="P184" s="122"/>
      <c r="Q184" s="40"/>
      <c r="R184" s="123"/>
      <c r="S184" s="15"/>
      <c r="T184" s="121"/>
      <c r="U184" s="15"/>
      <c r="V184" s="121"/>
      <c r="W184" s="15"/>
      <c r="X184" s="122"/>
      <c r="Y184" s="40"/>
      <c r="Z184" s="123"/>
      <c r="AA184" s="15"/>
      <c r="AB184" s="121"/>
      <c r="AC184" s="15"/>
      <c r="AD184" s="121"/>
      <c r="AE184" s="15"/>
      <c r="AF184" s="122"/>
      <c r="AG184" s="40"/>
      <c r="AH184" s="123"/>
      <c r="AI184" s="209">
        <f t="shared" si="4"/>
        <v>0</v>
      </c>
      <c r="AJ184" s="121"/>
      <c r="AK184" s="209">
        <f t="shared" si="5"/>
        <v>0</v>
      </c>
      <c r="AL184" s="121"/>
      <c r="AM184" s="209">
        <f>M184-W184+AE184</f>
        <v>0</v>
      </c>
      <c r="AN184" s="122"/>
      <c r="AO184" s="40"/>
      <c r="AP184" s="123"/>
      <c r="AQ184" s="15"/>
      <c r="AR184" s="122"/>
      <c r="AS184" s="40"/>
      <c r="AT184" s="123"/>
      <c r="AU184" s="209">
        <f t="shared" si="47"/>
        <v>0</v>
      </c>
      <c r="AV184" s="121"/>
      <c r="AW184" s="209">
        <f t="shared" si="48"/>
        <v>0</v>
      </c>
      <c r="AX184" s="121"/>
      <c r="AY184" s="209">
        <f t="shared" si="8"/>
        <v>0</v>
      </c>
      <c r="AZ184" s="121"/>
      <c r="BA184" s="209">
        <f>(SUM(AI184,AK184,AM184)-AQ184)</f>
        <v>0</v>
      </c>
      <c r="BB184" s="119"/>
      <c r="BD184" s="120"/>
      <c r="BE184" s="13">
        <v>0</v>
      </c>
      <c r="BF184" s="124"/>
      <c r="BG184" s="13">
        <v>0</v>
      </c>
      <c r="BH184" s="124"/>
      <c r="BI184" s="13">
        <v>0</v>
      </c>
      <c r="BJ184" s="125"/>
      <c r="BK184" s="126"/>
      <c r="BL184" s="127"/>
      <c r="BM184" s="210">
        <f>$BE184*$I184</f>
        <v>0</v>
      </c>
      <c r="BN184" s="124"/>
      <c r="BO184" s="210">
        <f>$BG184*$K184</f>
        <v>0</v>
      </c>
      <c r="BP184" s="124"/>
      <c r="BQ184" s="210">
        <f>$BI184*$M184</f>
        <v>0</v>
      </c>
      <c r="BR184" s="119"/>
      <c r="BS184" s="46"/>
      <c r="BT184" s="130"/>
      <c r="BU184" s="175"/>
      <c r="BV184" s="175"/>
      <c r="BW184" s="177"/>
      <c r="BX184" s="177"/>
      <c r="BY184" s="177"/>
      <c r="BZ184" s="177"/>
      <c r="CA184" s="177"/>
      <c r="CB184" s="177"/>
      <c r="CC184" s="177"/>
      <c r="CD184" s="148"/>
      <c r="CE184" s="46"/>
      <c r="CF184" s="130"/>
      <c r="CG184" s="18"/>
      <c r="CH184" s="18"/>
      <c r="CI184" s="18"/>
      <c r="CJ184" s="18"/>
      <c r="CK184" s="18"/>
      <c r="CL184" s="18"/>
      <c r="CM184" s="290"/>
      <c r="CO184" s="120"/>
      <c r="CP184" s="119"/>
      <c r="CQ184" s="46"/>
      <c r="CR184" s="130"/>
      <c r="CS184" s="209">
        <f t="shared" si="59"/>
        <v>0</v>
      </c>
      <c r="CT184" s="213">
        <f t="shared" si="59"/>
        <v>0</v>
      </c>
      <c r="CU184" s="209">
        <f t="shared" si="60"/>
        <v>0</v>
      </c>
      <c r="CV184" s="213">
        <f t="shared" si="60"/>
        <v>0</v>
      </c>
      <c r="CW184" s="214">
        <f t="shared" si="61"/>
        <v>0</v>
      </c>
      <c r="CX184" s="215">
        <f t="shared" si="61"/>
        <v>0</v>
      </c>
      <c r="CY184" s="141"/>
      <c r="CZ184" s="252"/>
      <c r="DA184" s="133"/>
      <c r="DB184" s="209">
        <f t="shared" si="49"/>
        <v>0</v>
      </c>
      <c r="DC184" s="131"/>
      <c r="DD184" s="209">
        <f t="shared" si="50"/>
        <v>0</v>
      </c>
      <c r="DE184" s="131"/>
      <c r="DF184" s="209">
        <f t="shared" si="51"/>
        <v>0</v>
      </c>
      <c r="DG184" s="134"/>
      <c r="DH184" s="40"/>
      <c r="DI184" s="130"/>
      <c r="DJ184" s="217">
        <f t="shared" si="52"/>
        <v>0</v>
      </c>
      <c r="DK184" s="135"/>
      <c r="DL184" s="217">
        <f t="shared" si="55"/>
        <v>0</v>
      </c>
      <c r="DM184" s="135"/>
      <c r="DN184" s="217">
        <f t="shared" si="53"/>
        <v>0</v>
      </c>
      <c r="DO184" s="126"/>
      <c r="DP184" s="126"/>
      <c r="DQ184" s="126"/>
      <c r="DR184" s="301">
        <f t="shared" si="54"/>
        <v>0</v>
      </c>
    </row>
    <row r="185" spans="1:122" ht="5.15" customHeight="1" x14ac:dyDescent="0.35">
      <c r="A185" s="115"/>
      <c r="B185" s="32"/>
      <c r="C185" s="46"/>
      <c r="D185" s="32"/>
      <c r="E185" s="32"/>
      <c r="F185" s="36"/>
      <c r="H185" s="29"/>
      <c r="I185" s="139"/>
      <c r="J185" s="139"/>
      <c r="K185" s="139"/>
      <c r="L185" s="139"/>
      <c r="M185" s="139"/>
      <c r="N185" s="139"/>
      <c r="O185" s="121"/>
      <c r="P185" s="140"/>
      <c r="Q185" s="141"/>
      <c r="R185" s="142"/>
      <c r="S185" s="139"/>
      <c r="T185" s="139"/>
      <c r="U185" s="139"/>
      <c r="V185" s="139"/>
      <c r="W185" s="139"/>
      <c r="X185" s="140"/>
      <c r="Y185" s="141"/>
      <c r="Z185" s="142"/>
      <c r="AA185" s="139"/>
      <c r="AB185" s="139"/>
      <c r="AC185" s="139"/>
      <c r="AD185" s="139"/>
      <c r="AE185" s="139"/>
      <c r="AF185" s="140"/>
      <c r="AG185" s="141"/>
      <c r="AH185" s="142"/>
      <c r="AI185" s="121"/>
      <c r="AJ185" s="139"/>
      <c r="AK185" s="121"/>
      <c r="AL185" s="139"/>
      <c r="AM185" s="121"/>
      <c r="AN185" s="140"/>
      <c r="AO185" s="141"/>
      <c r="AP185" s="142"/>
      <c r="AQ185" s="139"/>
      <c r="AR185" s="140"/>
      <c r="AS185" s="141"/>
      <c r="AT185" s="142"/>
      <c r="AU185" s="121"/>
      <c r="AV185" s="139"/>
      <c r="AW185" s="121"/>
      <c r="AX185" s="139"/>
      <c r="AY185" s="121"/>
      <c r="AZ185" s="139"/>
      <c r="BA185" s="121"/>
      <c r="BB185" s="36"/>
      <c r="BD185" s="29"/>
      <c r="BE185" s="143"/>
      <c r="BF185" s="143"/>
      <c r="BG185" s="143"/>
      <c r="BH185" s="143"/>
      <c r="BI185" s="143"/>
      <c r="BJ185" s="144"/>
      <c r="BK185" s="145"/>
      <c r="BL185" s="146"/>
      <c r="BM185" s="124"/>
      <c r="BN185" s="143"/>
      <c r="BO185" s="124"/>
      <c r="BP185" s="143"/>
      <c r="BQ185" s="124"/>
      <c r="BR185" s="36"/>
      <c r="BS185" s="32"/>
      <c r="BT185" s="74"/>
      <c r="CD185" s="75"/>
      <c r="CE185" s="32"/>
      <c r="CF185" s="74"/>
      <c r="CM185" s="290"/>
      <c r="CO185" s="29"/>
      <c r="CP185" s="36"/>
      <c r="CQ185" s="32"/>
      <c r="CR185" s="74"/>
      <c r="CS185" s="149"/>
      <c r="CT185" s="149"/>
      <c r="CU185" s="149"/>
      <c r="CV185" s="149"/>
      <c r="CW185" s="149"/>
      <c r="CX185" s="134"/>
      <c r="CY185" s="141"/>
      <c r="CZ185" s="252"/>
      <c r="DA185" s="151"/>
      <c r="DB185" s="149"/>
      <c r="DC185" s="149"/>
      <c r="DD185" s="149"/>
      <c r="DE185" s="149"/>
      <c r="DF185" s="149"/>
      <c r="DG185" s="134"/>
      <c r="DH185" s="40"/>
      <c r="DI185" s="74"/>
      <c r="DJ185" s="152"/>
      <c r="DK185" s="152"/>
      <c r="DL185" s="152"/>
      <c r="DM185" s="152"/>
      <c r="DN185" s="152"/>
      <c r="DO185" s="145"/>
      <c r="DP185" s="145"/>
      <c r="DQ185" s="145"/>
      <c r="DR185" s="293"/>
    </row>
    <row r="186" spans="1:122" s="92" customFormat="1" ht="15.75" customHeight="1" x14ac:dyDescent="0.35">
      <c r="A186" s="118"/>
      <c r="B186" s="46"/>
      <c r="C186" s="243"/>
      <c r="D186" s="46"/>
      <c r="E186" s="4"/>
      <c r="F186" s="119"/>
      <c r="H186" s="120"/>
      <c r="I186" s="15"/>
      <c r="J186" s="121"/>
      <c r="K186" s="15"/>
      <c r="L186" s="121"/>
      <c r="M186" s="15"/>
      <c r="N186" s="121"/>
      <c r="O186" s="209">
        <f t="shared" si="3"/>
        <v>0</v>
      </c>
      <c r="P186" s="122"/>
      <c r="Q186" s="40"/>
      <c r="R186" s="123"/>
      <c r="S186" s="15"/>
      <c r="T186" s="121"/>
      <c r="U186" s="15"/>
      <c r="V186" s="121"/>
      <c r="W186" s="15"/>
      <c r="X186" s="122"/>
      <c r="Y186" s="40"/>
      <c r="Z186" s="123"/>
      <c r="AA186" s="15"/>
      <c r="AB186" s="121"/>
      <c r="AC186" s="15"/>
      <c r="AD186" s="121"/>
      <c r="AE186" s="15"/>
      <c r="AF186" s="122"/>
      <c r="AG186" s="40"/>
      <c r="AH186" s="123"/>
      <c r="AI186" s="209">
        <f t="shared" si="4"/>
        <v>0</v>
      </c>
      <c r="AJ186" s="121"/>
      <c r="AK186" s="209">
        <f t="shared" si="5"/>
        <v>0</v>
      </c>
      <c r="AL186" s="121"/>
      <c r="AM186" s="209">
        <f>M186-W186+AE186</f>
        <v>0</v>
      </c>
      <c r="AN186" s="122"/>
      <c r="AO186" s="40"/>
      <c r="AP186" s="123"/>
      <c r="AQ186" s="15"/>
      <c r="AR186" s="122"/>
      <c r="AS186" s="40"/>
      <c r="AT186" s="123"/>
      <c r="AU186" s="209">
        <f t="shared" si="47"/>
        <v>0</v>
      </c>
      <c r="AV186" s="121"/>
      <c r="AW186" s="209">
        <f t="shared" si="48"/>
        <v>0</v>
      </c>
      <c r="AX186" s="121"/>
      <c r="AY186" s="209">
        <f t="shared" si="8"/>
        <v>0</v>
      </c>
      <c r="AZ186" s="121"/>
      <c r="BA186" s="209">
        <f>(SUM(AI186,AK186,AM186)-AQ186)</f>
        <v>0</v>
      </c>
      <c r="BB186" s="119"/>
      <c r="BD186" s="120"/>
      <c r="BE186" s="13">
        <v>0</v>
      </c>
      <c r="BF186" s="124"/>
      <c r="BG186" s="13">
        <v>0</v>
      </c>
      <c r="BH186" s="124"/>
      <c r="BI186" s="13">
        <v>0</v>
      </c>
      <c r="BJ186" s="125"/>
      <c r="BK186" s="126"/>
      <c r="BL186" s="127"/>
      <c r="BM186" s="210">
        <f>$BE186*$I186</f>
        <v>0</v>
      </c>
      <c r="BN186" s="124"/>
      <c r="BO186" s="210">
        <f>$BG186*$K186</f>
        <v>0</v>
      </c>
      <c r="BP186" s="124"/>
      <c r="BQ186" s="210">
        <f>$BI186*$M186</f>
        <v>0</v>
      </c>
      <c r="BR186" s="119"/>
      <c r="BS186" s="46"/>
      <c r="BT186" s="130"/>
      <c r="CD186" s="159"/>
      <c r="CE186" s="46"/>
      <c r="CF186" s="130"/>
      <c r="CG186" s="18"/>
      <c r="CH186" s="18"/>
      <c r="CI186" s="18"/>
      <c r="CJ186" s="18"/>
      <c r="CK186" s="18"/>
      <c r="CL186" s="18"/>
      <c r="CM186" s="290"/>
      <c r="CO186" s="120"/>
      <c r="CP186" s="119"/>
      <c r="CQ186" s="46"/>
      <c r="CR186" s="130"/>
      <c r="CS186" s="209">
        <f t="shared" si="59"/>
        <v>0</v>
      </c>
      <c r="CT186" s="213">
        <f t="shared" si="59"/>
        <v>0</v>
      </c>
      <c r="CU186" s="209">
        <f t="shared" si="60"/>
        <v>0</v>
      </c>
      <c r="CV186" s="213">
        <f t="shared" si="60"/>
        <v>0</v>
      </c>
      <c r="CW186" s="214">
        <f t="shared" si="61"/>
        <v>0</v>
      </c>
      <c r="CX186" s="215">
        <f t="shared" si="61"/>
        <v>0</v>
      </c>
      <c r="CY186" s="141"/>
      <c r="CZ186" s="252"/>
      <c r="DA186" s="133"/>
      <c r="DB186" s="209">
        <f t="shared" si="49"/>
        <v>0</v>
      </c>
      <c r="DC186" s="131"/>
      <c r="DD186" s="209">
        <f t="shared" si="50"/>
        <v>0</v>
      </c>
      <c r="DE186" s="131"/>
      <c r="DF186" s="209">
        <f t="shared" si="51"/>
        <v>0</v>
      </c>
      <c r="DG186" s="134"/>
      <c r="DH186" s="40"/>
      <c r="DI186" s="130"/>
      <c r="DJ186" s="217">
        <f t="shared" si="52"/>
        <v>0</v>
      </c>
      <c r="DK186" s="135"/>
      <c r="DL186" s="217">
        <f t="shared" si="55"/>
        <v>0</v>
      </c>
      <c r="DM186" s="135"/>
      <c r="DN186" s="217">
        <f t="shared" si="53"/>
        <v>0</v>
      </c>
      <c r="DO186" s="126"/>
      <c r="DP186" s="126"/>
      <c r="DQ186" s="126"/>
      <c r="DR186" s="301">
        <f t="shared" si="54"/>
        <v>0</v>
      </c>
    </row>
    <row r="187" spans="1:122" ht="5.15" customHeight="1" x14ac:dyDescent="0.35">
      <c r="A187" s="115"/>
      <c r="B187" s="32"/>
      <c r="C187" s="46"/>
      <c r="D187" s="32"/>
      <c r="E187" s="32"/>
      <c r="F187" s="36"/>
      <c r="H187" s="29"/>
      <c r="I187" s="139"/>
      <c r="J187" s="139"/>
      <c r="K187" s="139"/>
      <c r="L187" s="139"/>
      <c r="M187" s="139"/>
      <c r="N187" s="139"/>
      <c r="O187" s="121"/>
      <c r="P187" s="140"/>
      <c r="Q187" s="141"/>
      <c r="R187" s="142"/>
      <c r="S187" s="139"/>
      <c r="T187" s="139"/>
      <c r="U187" s="139"/>
      <c r="V187" s="139"/>
      <c r="W187" s="139"/>
      <c r="X187" s="140"/>
      <c r="Y187" s="141"/>
      <c r="Z187" s="142"/>
      <c r="AA187" s="139"/>
      <c r="AB187" s="139"/>
      <c r="AC187" s="139"/>
      <c r="AD187" s="139"/>
      <c r="AE187" s="139"/>
      <c r="AF187" s="140"/>
      <c r="AG187" s="141"/>
      <c r="AH187" s="142"/>
      <c r="AI187" s="121"/>
      <c r="AJ187" s="139"/>
      <c r="AK187" s="121"/>
      <c r="AL187" s="139"/>
      <c r="AM187" s="121"/>
      <c r="AN187" s="140"/>
      <c r="AO187" s="141"/>
      <c r="AP187" s="142"/>
      <c r="AQ187" s="139"/>
      <c r="AR187" s="140"/>
      <c r="AS187" s="141"/>
      <c r="AT187" s="142"/>
      <c r="AU187" s="121"/>
      <c r="AV187" s="139"/>
      <c r="AW187" s="121"/>
      <c r="AX187" s="139"/>
      <c r="AY187" s="121"/>
      <c r="AZ187" s="139"/>
      <c r="BA187" s="121"/>
      <c r="BB187" s="36"/>
      <c r="BD187" s="29"/>
      <c r="BE187" s="143"/>
      <c r="BF187" s="143"/>
      <c r="BG187" s="143"/>
      <c r="BH187" s="143"/>
      <c r="BI187" s="143"/>
      <c r="BJ187" s="144"/>
      <c r="BK187" s="145"/>
      <c r="BL187" s="146"/>
      <c r="BM187" s="124"/>
      <c r="BN187" s="143"/>
      <c r="BO187" s="124"/>
      <c r="BP187" s="143"/>
      <c r="BQ187" s="124"/>
      <c r="BR187" s="36"/>
      <c r="BS187" s="32"/>
      <c r="BT187" s="29"/>
      <c r="CD187" s="75"/>
      <c r="CE187" s="32"/>
      <c r="CF187" s="74"/>
      <c r="CM187" s="290"/>
      <c r="CO187" s="29"/>
      <c r="CP187" s="36"/>
      <c r="CQ187" s="32"/>
      <c r="CR187" s="74"/>
      <c r="CS187" s="149"/>
      <c r="CT187" s="149"/>
      <c r="CU187" s="149"/>
      <c r="CV187" s="149"/>
      <c r="CW187" s="149"/>
      <c r="CX187" s="134"/>
      <c r="CY187" s="141"/>
      <c r="CZ187" s="252"/>
      <c r="DA187" s="151"/>
      <c r="DB187" s="149"/>
      <c r="DC187" s="149"/>
      <c r="DD187" s="149"/>
      <c r="DE187" s="149"/>
      <c r="DF187" s="149"/>
      <c r="DG187" s="134"/>
      <c r="DH187" s="40"/>
      <c r="DI187" s="74"/>
      <c r="DJ187" s="152"/>
      <c r="DK187" s="152"/>
      <c r="DL187" s="152"/>
      <c r="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15"/>
      <c r="J188" s="121"/>
      <c r="K188" s="15"/>
      <c r="L188" s="121"/>
      <c r="M188" s="15"/>
      <c r="N188" s="121"/>
      <c r="O188" s="209">
        <f t="shared" si="3"/>
        <v>0</v>
      </c>
      <c r="P188" s="122"/>
      <c r="Q188" s="40"/>
      <c r="R188" s="123"/>
      <c r="S188" s="15"/>
      <c r="T188" s="121"/>
      <c r="U188" s="15"/>
      <c r="V188" s="121"/>
      <c r="W188" s="15"/>
      <c r="X188" s="122"/>
      <c r="Y188" s="40"/>
      <c r="Z188" s="123"/>
      <c r="AA188" s="15"/>
      <c r="AB188" s="121"/>
      <c r="AC188" s="15"/>
      <c r="AD188" s="121"/>
      <c r="AE188" s="15"/>
      <c r="AF188" s="122"/>
      <c r="AG188" s="40"/>
      <c r="AH188" s="123"/>
      <c r="AI188" s="209">
        <f t="shared" si="4"/>
        <v>0</v>
      </c>
      <c r="AJ188" s="121"/>
      <c r="AK188" s="209">
        <f t="shared" si="5"/>
        <v>0</v>
      </c>
      <c r="AL188" s="121"/>
      <c r="AM188" s="209">
        <f>M188-W188+AE188</f>
        <v>0</v>
      </c>
      <c r="AN188" s="122"/>
      <c r="AO188" s="40"/>
      <c r="AP188" s="123"/>
      <c r="AQ188" s="15"/>
      <c r="AR188" s="122"/>
      <c r="AS188" s="40"/>
      <c r="AT188" s="123"/>
      <c r="AU188" s="209">
        <f t="shared" si="47"/>
        <v>0</v>
      </c>
      <c r="AV188" s="121"/>
      <c r="AW188" s="209">
        <f t="shared" si="48"/>
        <v>0</v>
      </c>
      <c r="AX188" s="121"/>
      <c r="AY188" s="209">
        <f t="shared" si="8"/>
        <v>0</v>
      </c>
      <c r="AZ188" s="121"/>
      <c r="BA188" s="209">
        <f>(SUM(AI188,AK188,AM188)-AQ188)</f>
        <v>0</v>
      </c>
      <c r="BB188" s="119"/>
      <c r="BD188" s="120"/>
      <c r="BE188" s="13">
        <v>0</v>
      </c>
      <c r="BF188" s="124"/>
      <c r="BG188" s="13">
        <v>0</v>
      </c>
      <c r="BH188" s="124"/>
      <c r="BI188" s="13">
        <v>0</v>
      </c>
      <c r="BJ188" s="125"/>
      <c r="BK188" s="126"/>
      <c r="BL188" s="127"/>
      <c r="BM188" s="210">
        <f>$BE188*$I188</f>
        <v>0</v>
      </c>
      <c r="BN188" s="124"/>
      <c r="BO188" s="210">
        <f>$BG188*$K188</f>
        <v>0</v>
      </c>
      <c r="BP188" s="124"/>
      <c r="BQ188" s="210">
        <f>$BI188*$M188</f>
        <v>0</v>
      </c>
      <c r="BR188" s="119"/>
      <c r="BS188" s="46"/>
      <c r="BT188" s="120"/>
      <c r="BW188" s="93"/>
      <c r="BX188" s="93"/>
      <c r="BY188" s="93"/>
      <c r="BZ188" s="93"/>
      <c r="CA188" s="178"/>
      <c r="CB188" s="178"/>
      <c r="CD188" s="159"/>
      <c r="CE188" s="46"/>
      <c r="CF188" s="130"/>
      <c r="CG188" s="18"/>
      <c r="CH188" s="18"/>
      <c r="CI188" s="18"/>
      <c r="CJ188" s="18"/>
      <c r="CK188" s="18"/>
      <c r="CL188" s="18"/>
      <c r="CM188" s="290"/>
      <c r="CO188" s="120"/>
      <c r="CP188" s="119"/>
      <c r="CQ188" s="46"/>
      <c r="CR188" s="130"/>
      <c r="CS188" s="209">
        <f t="shared" si="59"/>
        <v>0</v>
      </c>
      <c r="CT188" s="213">
        <f t="shared" si="59"/>
        <v>0</v>
      </c>
      <c r="CU188" s="209">
        <f t="shared" si="60"/>
        <v>0</v>
      </c>
      <c r="CV188" s="213">
        <f t="shared" si="60"/>
        <v>0</v>
      </c>
      <c r="CW188" s="214">
        <f t="shared" si="61"/>
        <v>0</v>
      </c>
      <c r="CX188" s="215">
        <f t="shared" si="61"/>
        <v>0</v>
      </c>
      <c r="CY188" s="141"/>
      <c r="CZ188" s="252"/>
      <c r="DA188" s="133"/>
      <c r="DB188" s="209">
        <f t="shared" si="49"/>
        <v>0</v>
      </c>
      <c r="DC188" s="131"/>
      <c r="DD188" s="209">
        <f t="shared" si="50"/>
        <v>0</v>
      </c>
      <c r="DE188" s="131"/>
      <c r="DF188" s="209">
        <f t="shared" si="51"/>
        <v>0</v>
      </c>
      <c r="DG188" s="134"/>
      <c r="DH188" s="40"/>
      <c r="DI188" s="130"/>
      <c r="DJ188" s="217">
        <f t="shared" si="52"/>
        <v>0</v>
      </c>
      <c r="DK188" s="135"/>
      <c r="DL188" s="217">
        <f t="shared" si="55"/>
        <v>0</v>
      </c>
      <c r="DM188" s="135"/>
      <c r="DN188" s="217">
        <f t="shared" si="53"/>
        <v>0</v>
      </c>
      <c r="DO188" s="126"/>
      <c r="DP188" s="126"/>
      <c r="DQ188" s="126"/>
      <c r="DR188" s="301">
        <f t="shared" si="54"/>
        <v>0</v>
      </c>
    </row>
    <row r="189" spans="1:122" ht="5.15" customHeight="1" x14ac:dyDescent="0.35">
      <c r="A189" s="115"/>
      <c r="B189" s="32"/>
      <c r="C189" s="46"/>
      <c r="D189" s="32"/>
      <c r="E189" s="32"/>
      <c r="F189" s="36"/>
      <c r="H189" s="29"/>
      <c r="I189" s="139"/>
      <c r="J189" s="139"/>
      <c r="K189" s="139"/>
      <c r="L189" s="139"/>
      <c r="M189" s="139"/>
      <c r="N189" s="139"/>
      <c r="O189" s="121"/>
      <c r="P189" s="140"/>
      <c r="Q189" s="141"/>
      <c r="R189" s="142"/>
      <c r="S189" s="139"/>
      <c r="T189" s="139"/>
      <c r="U189" s="139"/>
      <c r="V189" s="139"/>
      <c r="W189" s="139"/>
      <c r="X189" s="140"/>
      <c r="Y189" s="141"/>
      <c r="Z189" s="142"/>
      <c r="AA189" s="139"/>
      <c r="AB189" s="139"/>
      <c r="AC189" s="139"/>
      <c r="AD189" s="139"/>
      <c r="AE189" s="139"/>
      <c r="AF189" s="140"/>
      <c r="AG189" s="141"/>
      <c r="AH189" s="142"/>
      <c r="AI189" s="121"/>
      <c r="AJ189" s="139"/>
      <c r="AK189" s="121"/>
      <c r="AL189" s="139"/>
      <c r="AM189" s="121"/>
      <c r="AN189" s="140"/>
      <c r="AO189" s="141"/>
      <c r="AP189" s="142"/>
      <c r="AQ189" s="139"/>
      <c r="AR189" s="140"/>
      <c r="AS189" s="141"/>
      <c r="AT189" s="142"/>
      <c r="AU189" s="121"/>
      <c r="AV189" s="139"/>
      <c r="AW189" s="121"/>
      <c r="AX189" s="139"/>
      <c r="AY189" s="121"/>
      <c r="AZ189" s="139"/>
      <c r="BA189" s="121"/>
      <c r="BB189" s="36"/>
      <c r="BD189" s="29"/>
      <c r="BE189" s="143"/>
      <c r="BF189" s="143"/>
      <c r="BG189" s="143"/>
      <c r="BH189" s="143"/>
      <c r="BI189" s="143"/>
      <c r="BJ189" s="144"/>
      <c r="BK189" s="145"/>
      <c r="BL189" s="146"/>
      <c r="BM189" s="124"/>
      <c r="BN189" s="143"/>
      <c r="BO189" s="124"/>
      <c r="BP189" s="143"/>
      <c r="BQ189" s="124"/>
      <c r="BR189" s="36"/>
      <c r="BS189" s="32"/>
      <c r="BT189" s="29"/>
      <c r="CD189" s="75"/>
      <c r="CE189" s="32"/>
      <c r="CF189" s="74"/>
      <c r="CM189" s="290"/>
      <c r="CO189" s="29"/>
      <c r="CP189" s="36"/>
      <c r="CQ189" s="32"/>
      <c r="CR189" s="74"/>
      <c r="CS189" s="149"/>
      <c r="CT189" s="149"/>
      <c r="CU189" s="149"/>
      <c r="CV189" s="149"/>
      <c r="CW189" s="149"/>
      <c r="CX189" s="134"/>
      <c r="CY189" s="141"/>
      <c r="CZ189" s="252"/>
      <c r="DA189" s="151"/>
      <c r="DB189" s="149"/>
      <c r="DC189" s="149"/>
      <c r="DD189" s="149"/>
      <c r="DE189" s="149"/>
      <c r="DF189" s="149"/>
      <c r="DG189" s="134"/>
      <c r="DH189" s="40"/>
      <c r="DI189" s="74"/>
      <c r="DJ189" s="152"/>
      <c r="DK189" s="152"/>
      <c r="DL189" s="152"/>
      <c r="DM189" s="152"/>
      <c r="DN189" s="152"/>
      <c r="DO189" s="145"/>
      <c r="DP189" s="145"/>
      <c r="DQ189" s="145"/>
      <c r="DR189" s="293"/>
    </row>
    <row r="190" spans="1:122" s="92" customFormat="1" x14ac:dyDescent="0.35">
      <c r="A190" s="118"/>
      <c r="B190" s="46"/>
      <c r="C190" s="243" t="str">
        <f>IF(E190="","",C188+1)</f>
        <v/>
      </c>
      <c r="D190" s="46"/>
      <c r="E190" s="4"/>
      <c r="F190" s="119"/>
      <c r="H190" s="120"/>
      <c r="I190" s="15"/>
      <c r="J190" s="121"/>
      <c r="K190" s="15"/>
      <c r="L190" s="121"/>
      <c r="M190" s="15"/>
      <c r="N190" s="121"/>
      <c r="O190" s="209">
        <f t="shared" si="3"/>
        <v>0</v>
      </c>
      <c r="P190" s="122"/>
      <c r="Q190" s="40"/>
      <c r="R190" s="123"/>
      <c r="S190" s="15"/>
      <c r="T190" s="121"/>
      <c r="U190" s="15"/>
      <c r="V190" s="121"/>
      <c r="W190" s="15"/>
      <c r="X190" s="122"/>
      <c r="Y190" s="40"/>
      <c r="Z190" s="123"/>
      <c r="AA190" s="15"/>
      <c r="AB190" s="121"/>
      <c r="AC190" s="15"/>
      <c r="AD190" s="121"/>
      <c r="AE190" s="15"/>
      <c r="AF190" s="122"/>
      <c r="AG190" s="40"/>
      <c r="AH190" s="123"/>
      <c r="AI190" s="209">
        <f t="shared" si="4"/>
        <v>0</v>
      </c>
      <c r="AJ190" s="121"/>
      <c r="AK190" s="209">
        <f t="shared" si="5"/>
        <v>0</v>
      </c>
      <c r="AL190" s="121"/>
      <c r="AM190" s="209">
        <f>M190-W190+AE190</f>
        <v>0</v>
      </c>
      <c r="AN190" s="122"/>
      <c r="AO190" s="40"/>
      <c r="AP190" s="123"/>
      <c r="AQ190" s="15"/>
      <c r="AR190" s="122"/>
      <c r="AS190" s="40"/>
      <c r="AT190" s="123"/>
      <c r="AU190" s="209">
        <f t="shared" si="47"/>
        <v>0</v>
      </c>
      <c r="AV190" s="121"/>
      <c r="AW190" s="209">
        <f t="shared" si="48"/>
        <v>0</v>
      </c>
      <c r="AX190" s="121"/>
      <c r="AY190" s="209">
        <f t="shared" si="8"/>
        <v>0</v>
      </c>
      <c r="AZ190" s="121"/>
      <c r="BA190" s="209">
        <f>(SUM(AI190,AK190,AM190)-AQ190)</f>
        <v>0</v>
      </c>
      <c r="BB190" s="119"/>
      <c r="BD190" s="120"/>
      <c r="BE190" s="13">
        <v>0</v>
      </c>
      <c r="BF190" s="124"/>
      <c r="BG190" s="13">
        <v>0</v>
      </c>
      <c r="BH190" s="124"/>
      <c r="BI190" s="13">
        <v>0</v>
      </c>
      <c r="BJ190" s="125"/>
      <c r="BK190" s="126"/>
      <c r="BL190" s="127"/>
      <c r="BM190" s="210">
        <f>$BE190*$I190</f>
        <v>0</v>
      </c>
      <c r="BN190" s="124"/>
      <c r="BO190" s="210">
        <f>$BG190*$K190</f>
        <v>0</v>
      </c>
      <c r="BP190" s="124"/>
      <c r="BQ190" s="210">
        <f>$BI190*$M190</f>
        <v>0</v>
      </c>
      <c r="BR190" s="119"/>
      <c r="BS190" s="46"/>
      <c r="BT190" s="120"/>
      <c r="CD190" s="159"/>
      <c r="CE190" s="46"/>
      <c r="CF190" s="130"/>
      <c r="CG190" s="18"/>
      <c r="CH190" s="18"/>
      <c r="CI190" s="18"/>
      <c r="CJ190" s="18"/>
      <c r="CK190" s="18"/>
      <c r="CL190" s="18"/>
      <c r="CM190" s="290"/>
      <c r="CO190" s="120"/>
      <c r="CP190" s="119"/>
      <c r="CQ190" s="46"/>
      <c r="CR190" s="130"/>
      <c r="CS190" s="209">
        <f t="shared" si="59"/>
        <v>0</v>
      </c>
      <c r="CT190" s="213">
        <f t="shared" si="59"/>
        <v>0</v>
      </c>
      <c r="CU190" s="209">
        <f t="shared" si="60"/>
        <v>0</v>
      </c>
      <c r="CV190" s="213">
        <f t="shared" si="60"/>
        <v>0</v>
      </c>
      <c r="CW190" s="214">
        <f t="shared" si="61"/>
        <v>0</v>
      </c>
      <c r="CX190" s="215">
        <f t="shared" si="61"/>
        <v>0</v>
      </c>
      <c r="CY190" s="141"/>
      <c r="CZ190" s="252"/>
      <c r="DA190" s="133"/>
      <c r="DB190" s="209">
        <f t="shared" si="49"/>
        <v>0</v>
      </c>
      <c r="DC190" s="131"/>
      <c r="DD190" s="209">
        <f t="shared" si="50"/>
        <v>0</v>
      </c>
      <c r="DE190" s="131"/>
      <c r="DF190" s="209">
        <f t="shared" si="51"/>
        <v>0</v>
      </c>
      <c r="DG190" s="134"/>
      <c r="DH190" s="40"/>
      <c r="DI190" s="130"/>
      <c r="DJ190" s="217">
        <f t="shared" si="52"/>
        <v>0</v>
      </c>
      <c r="DK190" s="135"/>
      <c r="DL190" s="217">
        <f t="shared" si="55"/>
        <v>0</v>
      </c>
      <c r="DM190" s="135"/>
      <c r="DN190" s="217">
        <f t="shared" si="53"/>
        <v>0</v>
      </c>
      <c r="DO190" s="126"/>
      <c r="DP190" s="126"/>
      <c r="DQ190" s="126"/>
      <c r="DR190" s="301">
        <f t="shared" si="54"/>
        <v>0</v>
      </c>
    </row>
    <row r="191" spans="1:122" ht="5.15" customHeight="1" x14ac:dyDescent="0.35">
      <c r="A191" s="115"/>
      <c r="B191" s="32"/>
      <c r="C191" s="46"/>
      <c r="D191" s="32"/>
      <c r="E191" s="32"/>
      <c r="F191" s="36"/>
      <c r="H191" s="29"/>
      <c r="I191" s="139"/>
      <c r="J191" s="139"/>
      <c r="K191" s="139"/>
      <c r="L191" s="139"/>
      <c r="M191" s="139"/>
      <c r="N191" s="139"/>
      <c r="O191" s="121"/>
      <c r="P191" s="140"/>
      <c r="Q191" s="141"/>
      <c r="R191" s="142"/>
      <c r="S191" s="139"/>
      <c r="T191" s="139"/>
      <c r="U191" s="139"/>
      <c r="V191" s="139"/>
      <c r="W191" s="139"/>
      <c r="X191" s="140"/>
      <c r="Y191" s="141"/>
      <c r="Z191" s="142"/>
      <c r="AA191" s="139"/>
      <c r="AB191" s="139"/>
      <c r="AC191" s="139"/>
      <c r="AD191" s="139"/>
      <c r="AE191" s="139"/>
      <c r="AF191" s="140"/>
      <c r="AG191" s="141"/>
      <c r="AH191" s="142"/>
      <c r="AI191" s="121"/>
      <c r="AJ191" s="139"/>
      <c r="AK191" s="121"/>
      <c r="AL191" s="139"/>
      <c r="AM191" s="121"/>
      <c r="AN191" s="140"/>
      <c r="AO191" s="141"/>
      <c r="AP191" s="142"/>
      <c r="AQ191" s="139"/>
      <c r="AR191" s="140"/>
      <c r="AS191" s="141"/>
      <c r="AT191" s="142"/>
      <c r="AU191" s="121"/>
      <c r="AV191" s="139"/>
      <c r="AW191" s="121"/>
      <c r="AX191" s="139"/>
      <c r="AY191" s="121"/>
      <c r="AZ191" s="139"/>
      <c r="BA191" s="121"/>
      <c r="BB191" s="36"/>
      <c r="BD191" s="29"/>
      <c r="BE191" s="143"/>
      <c r="BF191" s="143"/>
      <c r="BG191" s="143"/>
      <c r="BH191" s="143"/>
      <c r="BI191" s="143"/>
      <c r="BJ191" s="144"/>
      <c r="BK191" s="145"/>
      <c r="BL191" s="146"/>
      <c r="BM191" s="124"/>
      <c r="BN191" s="143"/>
      <c r="BO191" s="124"/>
      <c r="BP191" s="143"/>
      <c r="BQ191" s="124"/>
      <c r="BR191" s="36"/>
      <c r="BS191" s="32"/>
      <c r="BT191" s="29"/>
      <c r="CD191" s="75"/>
      <c r="CE191" s="32"/>
      <c r="CF191" s="74"/>
      <c r="CM191" s="290"/>
      <c r="CO191" s="29"/>
      <c r="CP191" s="36"/>
      <c r="CQ191" s="32"/>
      <c r="CR191" s="74"/>
      <c r="CS191" s="149"/>
      <c r="CT191" s="149"/>
      <c r="CU191" s="149"/>
      <c r="CV191" s="149"/>
      <c r="CW191" s="149"/>
      <c r="CX191" s="134"/>
      <c r="CY191" s="141"/>
      <c r="CZ191" s="252"/>
      <c r="DA191" s="151"/>
      <c r="DB191" s="149"/>
      <c r="DC191" s="149"/>
      <c r="DD191" s="149"/>
      <c r="DE191" s="149"/>
      <c r="DF191" s="149"/>
      <c r="DG191" s="134"/>
      <c r="DH191" s="40"/>
      <c r="DI191" s="74"/>
      <c r="DJ191" s="152"/>
      <c r="DK191" s="152"/>
      <c r="DL191" s="152"/>
      <c r="DM191" s="152"/>
      <c r="DN191" s="152"/>
      <c r="DO191" s="145"/>
      <c r="DP191" s="145"/>
      <c r="DQ191" s="145"/>
      <c r="DR191" s="293"/>
    </row>
    <row r="192" spans="1:122" s="92" customFormat="1" x14ac:dyDescent="0.35">
      <c r="A192" s="118"/>
      <c r="B192" s="46"/>
      <c r="C192" s="243" t="str">
        <f>IF(E192="","",C190+1)</f>
        <v/>
      </c>
      <c r="D192" s="46"/>
      <c r="E192" s="4"/>
      <c r="F192" s="119"/>
      <c r="H192" s="120"/>
      <c r="I192" s="15"/>
      <c r="J192" s="121"/>
      <c r="K192" s="15"/>
      <c r="L192" s="121"/>
      <c r="M192" s="15"/>
      <c r="N192" s="121"/>
      <c r="O192" s="209">
        <f t="shared" si="3"/>
        <v>0</v>
      </c>
      <c r="P192" s="122"/>
      <c r="Q192" s="40"/>
      <c r="R192" s="123"/>
      <c r="S192" s="15"/>
      <c r="T192" s="121"/>
      <c r="U192" s="15"/>
      <c r="V192" s="121"/>
      <c r="W192" s="15"/>
      <c r="X192" s="122"/>
      <c r="Y192" s="40"/>
      <c r="Z192" s="123"/>
      <c r="AA192" s="15"/>
      <c r="AB192" s="121"/>
      <c r="AC192" s="15"/>
      <c r="AD192" s="121"/>
      <c r="AE192" s="15"/>
      <c r="AF192" s="122"/>
      <c r="AG192" s="40"/>
      <c r="AH192" s="123"/>
      <c r="AI192" s="209">
        <f t="shared" si="4"/>
        <v>0</v>
      </c>
      <c r="AJ192" s="121"/>
      <c r="AK192" s="209">
        <f t="shared" si="5"/>
        <v>0</v>
      </c>
      <c r="AL192" s="121"/>
      <c r="AM192" s="209">
        <f>M192-W192+AE192</f>
        <v>0</v>
      </c>
      <c r="AN192" s="122"/>
      <c r="AO192" s="40"/>
      <c r="AP192" s="123"/>
      <c r="AQ192" s="15"/>
      <c r="AR192" s="122"/>
      <c r="AS192" s="40"/>
      <c r="AT192" s="123"/>
      <c r="AU192" s="209">
        <f t="shared" si="47"/>
        <v>0</v>
      </c>
      <c r="AV192" s="121"/>
      <c r="AW192" s="209">
        <f t="shared" si="48"/>
        <v>0</v>
      </c>
      <c r="AX192" s="121"/>
      <c r="AY192" s="209">
        <f t="shared" si="8"/>
        <v>0</v>
      </c>
      <c r="AZ192" s="121"/>
      <c r="BA192" s="209">
        <f>(SUM(AI192,AK192,AM192)-AQ192)</f>
        <v>0</v>
      </c>
      <c r="BB192" s="119"/>
      <c r="BD192" s="120"/>
      <c r="BE192" s="13">
        <v>0</v>
      </c>
      <c r="BF192" s="124"/>
      <c r="BG192" s="13">
        <v>0</v>
      </c>
      <c r="BH192" s="124"/>
      <c r="BI192" s="13">
        <v>0</v>
      </c>
      <c r="BJ192" s="125"/>
      <c r="BK192" s="126"/>
      <c r="BL192" s="127"/>
      <c r="BM192" s="210">
        <f>$BE192*$I192</f>
        <v>0</v>
      </c>
      <c r="BN192" s="124"/>
      <c r="BO192" s="210">
        <f>$BG192*$K192</f>
        <v>0</v>
      </c>
      <c r="BP192" s="124"/>
      <c r="BQ192" s="210">
        <f>$BI192*$M192</f>
        <v>0</v>
      </c>
      <c r="BR192" s="119"/>
      <c r="BS192" s="46"/>
      <c r="BT192" s="120"/>
      <c r="CD192" s="159"/>
      <c r="CE192" s="46"/>
      <c r="CF192" s="130"/>
      <c r="CG192" s="18"/>
      <c r="CH192" s="18"/>
      <c r="CI192" s="18"/>
      <c r="CJ192" s="18"/>
      <c r="CK192" s="18"/>
      <c r="CL192" s="18"/>
      <c r="CM192" s="290"/>
      <c r="CO192" s="120"/>
      <c r="CP192" s="119"/>
      <c r="CQ192" s="46"/>
      <c r="CR192" s="130"/>
      <c r="CS192" s="209">
        <f t="shared" si="59"/>
        <v>0</v>
      </c>
      <c r="CT192" s="213">
        <f t="shared" si="59"/>
        <v>0</v>
      </c>
      <c r="CU192" s="209">
        <f t="shared" si="60"/>
        <v>0</v>
      </c>
      <c r="CV192" s="213">
        <f t="shared" si="60"/>
        <v>0</v>
      </c>
      <c r="CW192" s="214">
        <f t="shared" si="61"/>
        <v>0</v>
      </c>
      <c r="CX192" s="215">
        <f t="shared" si="61"/>
        <v>0</v>
      </c>
      <c r="CY192" s="141"/>
      <c r="CZ192" s="252"/>
      <c r="DA192" s="133"/>
      <c r="DB192" s="209">
        <f t="shared" si="49"/>
        <v>0</v>
      </c>
      <c r="DC192" s="131"/>
      <c r="DD192" s="209">
        <f t="shared" si="50"/>
        <v>0</v>
      </c>
      <c r="DE192" s="131"/>
      <c r="DF192" s="209">
        <f t="shared" si="51"/>
        <v>0</v>
      </c>
      <c r="DG192" s="134"/>
      <c r="DH192" s="40"/>
      <c r="DI192" s="130"/>
      <c r="DJ192" s="217">
        <f t="shared" si="52"/>
        <v>0</v>
      </c>
      <c r="DK192" s="135"/>
      <c r="DL192" s="217">
        <f t="shared" si="55"/>
        <v>0</v>
      </c>
      <c r="DM192" s="135"/>
      <c r="DN192" s="217">
        <f t="shared" si="53"/>
        <v>0</v>
      </c>
      <c r="DO192" s="126"/>
      <c r="DP192" s="126"/>
      <c r="DQ192" s="126"/>
      <c r="DR192" s="301">
        <f t="shared" si="54"/>
        <v>0</v>
      </c>
    </row>
    <row r="193" spans="1:122" ht="5.15" customHeight="1" x14ac:dyDescent="0.35">
      <c r="A193" s="115"/>
      <c r="B193" s="32"/>
      <c r="C193" s="46"/>
      <c r="D193" s="32"/>
      <c r="E193" s="32"/>
      <c r="F193" s="36"/>
      <c r="H193" s="29"/>
      <c r="I193" s="139"/>
      <c r="J193" s="139"/>
      <c r="K193" s="139"/>
      <c r="L193" s="139"/>
      <c r="M193" s="139"/>
      <c r="N193" s="139"/>
      <c r="O193" s="121"/>
      <c r="P193" s="140"/>
      <c r="Q193" s="141"/>
      <c r="R193" s="142"/>
      <c r="S193" s="139"/>
      <c r="T193" s="139"/>
      <c r="U193" s="139"/>
      <c r="V193" s="139"/>
      <c r="W193" s="139"/>
      <c r="X193" s="140"/>
      <c r="Y193" s="141"/>
      <c r="Z193" s="142"/>
      <c r="AA193" s="139"/>
      <c r="AB193" s="139"/>
      <c r="AC193" s="139"/>
      <c r="AD193" s="139"/>
      <c r="AE193" s="139"/>
      <c r="AF193" s="140"/>
      <c r="AG193" s="141"/>
      <c r="AH193" s="142"/>
      <c r="AI193" s="121"/>
      <c r="AJ193" s="139"/>
      <c r="AK193" s="121"/>
      <c r="AL193" s="139"/>
      <c r="AM193" s="121"/>
      <c r="AN193" s="140"/>
      <c r="AO193" s="141"/>
      <c r="AP193" s="142"/>
      <c r="AQ193" s="139"/>
      <c r="AR193" s="140"/>
      <c r="AS193" s="141"/>
      <c r="AT193" s="142"/>
      <c r="AU193" s="121"/>
      <c r="AV193" s="139"/>
      <c r="AW193" s="121"/>
      <c r="AX193" s="139"/>
      <c r="AY193" s="121"/>
      <c r="AZ193" s="139"/>
      <c r="BA193" s="121"/>
      <c r="BB193" s="36"/>
      <c r="BD193" s="29"/>
      <c r="BE193" s="143"/>
      <c r="BF193" s="143"/>
      <c r="BG193" s="143"/>
      <c r="BH193" s="143"/>
      <c r="BI193" s="143"/>
      <c r="BJ193" s="144"/>
      <c r="BK193" s="145"/>
      <c r="BL193" s="146"/>
      <c r="BM193" s="124"/>
      <c r="BN193" s="143"/>
      <c r="BO193" s="124"/>
      <c r="BP193" s="143"/>
      <c r="BQ193" s="124"/>
      <c r="BR193" s="36"/>
      <c r="BS193" s="32"/>
      <c r="BT193" s="29"/>
      <c r="CD193" s="75"/>
      <c r="CE193" s="32"/>
      <c r="CF193" s="74"/>
      <c r="CM193" s="290"/>
      <c r="CO193" s="29"/>
      <c r="CP193" s="36"/>
      <c r="CQ193" s="32"/>
      <c r="CR193" s="74"/>
      <c r="CS193" s="149"/>
      <c r="CT193" s="149"/>
      <c r="CU193" s="149"/>
      <c r="CV193" s="149"/>
      <c r="CW193" s="149"/>
      <c r="CX193" s="134"/>
      <c r="CY193" s="141"/>
      <c r="CZ193" s="252"/>
      <c r="DA193" s="151"/>
      <c r="DB193" s="149"/>
      <c r="DC193" s="149"/>
      <c r="DD193" s="149"/>
      <c r="DE193" s="149"/>
      <c r="DF193" s="149"/>
      <c r="DG193" s="134"/>
      <c r="DH193" s="40"/>
      <c r="DI193" s="74"/>
      <c r="DJ193" s="152"/>
      <c r="DK193" s="152"/>
      <c r="DL193" s="152"/>
      <c r="DM193" s="152"/>
      <c r="DN193" s="152"/>
      <c r="DO193" s="145"/>
      <c r="DP193" s="145"/>
      <c r="DQ193" s="145"/>
      <c r="DR193" s="293"/>
    </row>
    <row r="194" spans="1:122" s="92" customFormat="1" x14ac:dyDescent="0.35">
      <c r="A194" s="118"/>
      <c r="B194" s="46"/>
      <c r="C194" s="243" t="str">
        <f>IF(E194="","",C192+1)</f>
        <v/>
      </c>
      <c r="D194" s="46"/>
      <c r="E194" s="4"/>
      <c r="F194" s="119"/>
      <c r="H194" s="120"/>
      <c r="I194" s="15"/>
      <c r="J194" s="121"/>
      <c r="K194" s="15"/>
      <c r="L194" s="121"/>
      <c r="M194" s="15"/>
      <c r="N194" s="121"/>
      <c r="O194" s="209">
        <f t="shared" si="3"/>
        <v>0</v>
      </c>
      <c r="P194" s="122"/>
      <c r="Q194" s="40"/>
      <c r="R194" s="123"/>
      <c r="S194" s="15"/>
      <c r="T194" s="121"/>
      <c r="U194" s="15"/>
      <c r="V194" s="121"/>
      <c r="W194" s="15"/>
      <c r="X194" s="122"/>
      <c r="Y194" s="40"/>
      <c r="Z194" s="123"/>
      <c r="AA194" s="15"/>
      <c r="AB194" s="121"/>
      <c r="AC194" s="15"/>
      <c r="AD194" s="121"/>
      <c r="AE194" s="15"/>
      <c r="AF194" s="122"/>
      <c r="AG194" s="40"/>
      <c r="AH194" s="123"/>
      <c r="AI194" s="209">
        <f t="shared" si="4"/>
        <v>0</v>
      </c>
      <c r="AJ194" s="121"/>
      <c r="AK194" s="209">
        <f t="shared" si="5"/>
        <v>0</v>
      </c>
      <c r="AL194" s="121"/>
      <c r="AM194" s="209">
        <f>M194-W194+AE194</f>
        <v>0</v>
      </c>
      <c r="AN194" s="122"/>
      <c r="AO194" s="40"/>
      <c r="AP194" s="123"/>
      <c r="AQ194" s="15"/>
      <c r="AR194" s="122"/>
      <c r="AS194" s="40"/>
      <c r="AT194" s="123"/>
      <c r="AU194" s="209">
        <f t="shared" si="47"/>
        <v>0</v>
      </c>
      <c r="AV194" s="121"/>
      <c r="AW194" s="209">
        <f t="shared" si="48"/>
        <v>0</v>
      </c>
      <c r="AX194" s="121"/>
      <c r="AY194" s="209">
        <f t="shared" si="8"/>
        <v>0</v>
      </c>
      <c r="AZ194" s="121"/>
      <c r="BA194" s="209">
        <f>(SUM(AI194,AK194,AM194)-AQ194)</f>
        <v>0</v>
      </c>
      <c r="BB194" s="119"/>
      <c r="BD194" s="120"/>
      <c r="BE194" s="13">
        <v>0</v>
      </c>
      <c r="BF194" s="124"/>
      <c r="BG194" s="13">
        <v>0</v>
      </c>
      <c r="BH194" s="124"/>
      <c r="BI194" s="13">
        <v>0</v>
      </c>
      <c r="BJ194" s="125"/>
      <c r="BK194" s="126"/>
      <c r="BL194" s="127"/>
      <c r="BM194" s="210">
        <f>$BE194*$I194</f>
        <v>0</v>
      </c>
      <c r="BN194" s="124"/>
      <c r="BO194" s="210">
        <f>$BG194*$K194</f>
        <v>0</v>
      </c>
      <c r="BP194" s="124"/>
      <c r="BQ194" s="210">
        <f>$BI194*$M194</f>
        <v>0</v>
      </c>
      <c r="BR194" s="119"/>
      <c r="BS194" s="46"/>
      <c r="BT194" s="120"/>
      <c r="CD194" s="159"/>
      <c r="CE194" s="46"/>
      <c r="CF194" s="130"/>
      <c r="CG194" s="18"/>
      <c r="CH194" s="18"/>
      <c r="CI194" s="18"/>
      <c r="CJ194" s="18"/>
      <c r="CK194" s="18"/>
      <c r="CL194" s="18"/>
      <c r="CM194" s="290"/>
      <c r="CO194" s="120"/>
      <c r="CP194" s="119"/>
      <c r="CQ194" s="46"/>
      <c r="CR194" s="130"/>
      <c r="CS194" s="209">
        <f t="shared" si="59"/>
        <v>0</v>
      </c>
      <c r="CT194" s="213">
        <f t="shared" si="59"/>
        <v>0</v>
      </c>
      <c r="CU194" s="209">
        <f t="shared" si="60"/>
        <v>0</v>
      </c>
      <c r="CV194" s="213">
        <f t="shared" si="60"/>
        <v>0</v>
      </c>
      <c r="CW194" s="214">
        <f t="shared" si="61"/>
        <v>0</v>
      </c>
      <c r="CX194" s="215">
        <f t="shared" si="61"/>
        <v>0</v>
      </c>
      <c r="CY194" s="141"/>
      <c r="CZ194" s="252"/>
      <c r="DA194" s="133"/>
      <c r="DB194" s="209">
        <f t="shared" si="49"/>
        <v>0</v>
      </c>
      <c r="DC194" s="131"/>
      <c r="DD194" s="209">
        <f t="shared" si="50"/>
        <v>0</v>
      </c>
      <c r="DE194" s="131"/>
      <c r="DF194" s="209">
        <f t="shared" si="51"/>
        <v>0</v>
      </c>
      <c r="DG194" s="134"/>
      <c r="DH194" s="40"/>
      <c r="DI194" s="130"/>
      <c r="DJ194" s="217">
        <f t="shared" si="52"/>
        <v>0</v>
      </c>
      <c r="DK194" s="135"/>
      <c r="DL194" s="217">
        <f t="shared" si="55"/>
        <v>0</v>
      </c>
      <c r="DM194" s="135"/>
      <c r="DN194" s="217">
        <f t="shared" si="53"/>
        <v>0</v>
      </c>
      <c r="DO194" s="126"/>
      <c r="DP194" s="126"/>
      <c r="DQ194" s="126"/>
      <c r="DR194" s="301">
        <f t="shared" si="54"/>
        <v>0</v>
      </c>
    </row>
    <row r="195" spans="1:122" ht="5.15" customHeight="1" x14ac:dyDescent="0.35">
      <c r="A195" s="115"/>
      <c r="B195" s="32"/>
      <c r="C195" s="46"/>
      <c r="D195" s="32"/>
      <c r="E195" s="32"/>
      <c r="F195" s="36"/>
      <c r="H195" s="29"/>
      <c r="I195" s="139"/>
      <c r="J195" s="139"/>
      <c r="K195" s="139"/>
      <c r="L195" s="139"/>
      <c r="M195" s="139"/>
      <c r="N195" s="139"/>
      <c r="O195" s="121"/>
      <c r="P195" s="140"/>
      <c r="Q195" s="141"/>
      <c r="R195" s="142"/>
      <c r="S195" s="139"/>
      <c r="T195" s="139"/>
      <c r="U195" s="139"/>
      <c r="V195" s="139"/>
      <c r="W195" s="139"/>
      <c r="X195" s="140"/>
      <c r="Y195" s="141"/>
      <c r="Z195" s="142"/>
      <c r="AA195" s="139"/>
      <c r="AB195" s="139"/>
      <c r="AC195" s="139"/>
      <c r="AD195" s="139"/>
      <c r="AE195" s="139"/>
      <c r="AF195" s="140"/>
      <c r="AG195" s="141"/>
      <c r="AH195" s="142"/>
      <c r="AI195" s="121"/>
      <c r="AJ195" s="139"/>
      <c r="AK195" s="121"/>
      <c r="AL195" s="139"/>
      <c r="AM195" s="121"/>
      <c r="AN195" s="140"/>
      <c r="AO195" s="141"/>
      <c r="AP195" s="142"/>
      <c r="AQ195" s="139"/>
      <c r="AR195" s="140"/>
      <c r="AS195" s="141"/>
      <c r="AT195" s="142"/>
      <c r="AU195" s="121"/>
      <c r="AV195" s="139"/>
      <c r="AW195" s="121"/>
      <c r="AX195" s="139"/>
      <c r="AY195" s="121"/>
      <c r="AZ195" s="139"/>
      <c r="BA195" s="121"/>
      <c r="BB195" s="36"/>
      <c r="BD195" s="29"/>
      <c r="BE195" s="143"/>
      <c r="BF195" s="143"/>
      <c r="BG195" s="143"/>
      <c r="BH195" s="143"/>
      <c r="BI195" s="143"/>
      <c r="BJ195" s="144"/>
      <c r="BK195" s="145"/>
      <c r="BL195" s="146"/>
      <c r="BM195" s="124"/>
      <c r="BN195" s="143"/>
      <c r="BO195" s="124"/>
      <c r="BP195" s="143"/>
      <c r="BQ195" s="124"/>
      <c r="BR195" s="36"/>
      <c r="BS195" s="32"/>
      <c r="BT195" s="29"/>
      <c r="CD195" s="75"/>
      <c r="CE195" s="32"/>
      <c r="CF195" s="74"/>
      <c r="CM195" s="290"/>
      <c r="CO195" s="29"/>
      <c r="CP195" s="36"/>
      <c r="CQ195" s="32"/>
      <c r="CR195" s="74"/>
      <c r="CS195" s="149"/>
      <c r="CT195" s="149"/>
      <c r="CU195" s="149"/>
      <c r="CV195" s="149"/>
      <c r="CW195" s="149"/>
      <c r="CX195" s="134"/>
      <c r="CY195" s="141"/>
      <c r="CZ195" s="252"/>
      <c r="DA195" s="151"/>
      <c r="DB195" s="149"/>
      <c r="DC195" s="149"/>
      <c r="DD195" s="149"/>
      <c r="DE195" s="149"/>
      <c r="DF195" s="149"/>
      <c r="DG195" s="134"/>
      <c r="DH195" s="40"/>
      <c r="DI195" s="74"/>
      <c r="DJ195" s="152"/>
      <c r="DK195" s="152"/>
      <c r="DL195" s="152"/>
      <c r="DM195" s="152"/>
      <c r="DN195" s="152"/>
      <c r="DO195" s="145"/>
      <c r="DP195" s="145"/>
      <c r="DQ195" s="145"/>
      <c r="DR195" s="293"/>
    </row>
    <row r="196" spans="1:122" s="92" customFormat="1" x14ac:dyDescent="0.35">
      <c r="A196" s="118"/>
      <c r="B196" s="46"/>
      <c r="C196" s="243" t="str">
        <f>IF(E196="","",C194+1)</f>
        <v/>
      </c>
      <c r="D196" s="46"/>
      <c r="E196" s="4"/>
      <c r="F196" s="119"/>
      <c r="H196" s="120"/>
      <c r="I196" s="15"/>
      <c r="J196" s="121"/>
      <c r="K196" s="15"/>
      <c r="L196" s="121"/>
      <c r="M196" s="15"/>
      <c r="N196" s="121"/>
      <c r="O196" s="209">
        <f t="shared" si="3"/>
        <v>0</v>
      </c>
      <c r="P196" s="122"/>
      <c r="Q196" s="40"/>
      <c r="R196" s="123"/>
      <c r="S196" s="15"/>
      <c r="T196" s="121"/>
      <c r="U196" s="15"/>
      <c r="V196" s="121"/>
      <c r="W196" s="15"/>
      <c r="X196" s="122"/>
      <c r="Y196" s="40"/>
      <c r="Z196" s="123"/>
      <c r="AA196" s="15"/>
      <c r="AB196" s="121"/>
      <c r="AC196" s="15"/>
      <c r="AD196" s="121"/>
      <c r="AE196" s="15"/>
      <c r="AF196" s="122"/>
      <c r="AG196" s="40"/>
      <c r="AH196" s="123"/>
      <c r="AI196" s="209">
        <f t="shared" si="4"/>
        <v>0</v>
      </c>
      <c r="AJ196" s="121"/>
      <c r="AK196" s="209">
        <f t="shared" si="5"/>
        <v>0</v>
      </c>
      <c r="AL196" s="121"/>
      <c r="AM196" s="209">
        <f>M196-W196+AE196</f>
        <v>0</v>
      </c>
      <c r="AN196" s="122"/>
      <c r="AO196" s="40"/>
      <c r="AP196" s="123"/>
      <c r="AQ196" s="15"/>
      <c r="AR196" s="122"/>
      <c r="AS196" s="40"/>
      <c r="AT196" s="123"/>
      <c r="AU196" s="209">
        <f t="shared" si="47"/>
        <v>0</v>
      </c>
      <c r="AV196" s="121"/>
      <c r="AW196" s="209">
        <f t="shared" si="48"/>
        <v>0</v>
      </c>
      <c r="AX196" s="121"/>
      <c r="AY196" s="209">
        <f t="shared" si="8"/>
        <v>0</v>
      </c>
      <c r="AZ196" s="121"/>
      <c r="BA196" s="209">
        <f>(SUM(AI196,AK196,AM196)-AQ196)</f>
        <v>0</v>
      </c>
      <c r="BB196" s="119"/>
      <c r="BD196" s="120"/>
      <c r="BE196" s="13">
        <v>0</v>
      </c>
      <c r="BF196" s="124"/>
      <c r="BG196" s="13">
        <v>0</v>
      </c>
      <c r="BH196" s="124"/>
      <c r="BI196" s="13">
        <v>0</v>
      </c>
      <c r="BJ196" s="125"/>
      <c r="BK196" s="126"/>
      <c r="BL196" s="127"/>
      <c r="BM196" s="210">
        <f>$BE196*$I196</f>
        <v>0</v>
      </c>
      <c r="BN196" s="124"/>
      <c r="BO196" s="210">
        <f>$BG196*$K196</f>
        <v>0</v>
      </c>
      <c r="BP196" s="124"/>
      <c r="BQ196" s="210">
        <f>$BI196*$M196</f>
        <v>0</v>
      </c>
      <c r="BR196" s="119"/>
      <c r="BS196" s="46"/>
      <c r="BT196" s="120"/>
      <c r="CD196" s="159"/>
      <c r="CE196" s="46"/>
      <c r="CF196" s="130"/>
      <c r="CG196" s="18"/>
      <c r="CH196" s="18"/>
      <c r="CI196" s="18"/>
      <c r="CJ196" s="18"/>
      <c r="CK196" s="18"/>
      <c r="CL196" s="18"/>
      <c r="CM196" s="290"/>
      <c r="CO196" s="120"/>
      <c r="CP196" s="119"/>
      <c r="CQ196" s="46"/>
      <c r="CR196" s="130"/>
      <c r="CS196" s="209">
        <f t="shared" si="59"/>
        <v>0</v>
      </c>
      <c r="CT196" s="213">
        <f t="shared" si="59"/>
        <v>0</v>
      </c>
      <c r="CU196" s="209">
        <f t="shared" si="60"/>
        <v>0</v>
      </c>
      <c r="CV196" s="213">
        <f t="shared" si="60"/>
        <v>0</v>
      </c>
      <c r="CW196" s="214">
        <f t="shared" si="61"/>
        <v>0</v>
      </c>
      <c r="CX196" s="215">
        <f t="shared" si="61"/>
        <v>0</v>
      </c>
      <c r="CY196" s="141"/>
      <c r="CZ196" s="252"/>
      <c r="DA196" s="133"/>
      <c r="DB196" s="209">
        <f t="shared" si="49"/>
        <v>0</v>
      </c>
      <c r="DC196" s="131"/>
      <c r="DD196" s="209">
        <f t="shared" si="50"/>
        <v>0</v>
      </c>
      <c r="DE196" s="131"/>
      <c r="DF196" s="209">
        <f t="shared" si="51"/>
        <v>0</v>
      </c>
      <c r="DG196" s="134"/>
      <c r="DH196" s="40"/>
      <c r="DI196" s="130"/>
      <c r="DJ196" s="217">
        <f t="shared" si="52"/>
        <v>0</v>
      </c>
      <c r="DK196" s="135"/>
      <c r="DL196" s="217">
        <f t="shared" si="55"/>
        <v>0</v>
      </c>
      <c r="DM196" s="135"/>
      <c r="DN196" s="217">
        <f t="shared" si="53"/>
        <v>0</v>
      </c>
      <c r="DO196" s="126"/>
      <c r="DP196" s="126"/>
      <c r="DQ196" s="126"/>
      <c r="DR196" s="301">
        <f t="shared" si="54"/>
        <v>0</v>
      </c>
    </row>
    <row r="197" spans="1:122" ht="5.15" customHeight="1" x14ac:dyDescent="0.35">
      <c r="A197" s="115"/>
      <c r="B197" s="32"/>
      <c r="C197" s="46"/>
      <c r="D197" s="32"/>
      <c r="E197" s="32"/>
      <c r="F197" s="36"/>
      <c r="H197" s="29"/>
      <c r="I197" s="139"/>
      <c r="J197" s="139"/>
      <c r="K197" s="139"/>
      <c r="L197" s="139"/>
      <c r="M197" s="139"/>
      <c r="N197" s="139"/>
      <c r="O197" s="121"/>
      <c r="P197" s="140"/>
      <c r="Q197" s="141"/>
      <c r="R197" s="142"/>
      <c r="S197" s="139"/>
      <c r="T197" s="139"/>
      <c r="U197" s="139"/>
      <c r="V197" s="139"/>
      <c r="W197" s="139"/>
      <c r="X197" s="140"/>
      <c r="Y197" s="141"/>
      <c r="Z197" s="142"/>
      <c r="AA197" s="139"/>
      <c r="AB197" s="139"/>
      <c r="AC197" s="139"/>
      <c r="AD197" s="139"/>
      <c r="AE197" s="139"/>
      <c r="AF197" s="140"/>
      <c r="AG197" s="141"/>
      <c r="AH197" s="142"/>
      <c r="AI197" s="121"/>
      <c r="AJ197" s="139"/>
      <c r="AK197" s="121"/>
      <c r="AL197" s="139"/>
      <c r="AM197" s="121"/>
      <c r="AN197" s="140"/>
      <c r="AO197" s="141"/>
      <c r="AP197" s="142"/>
      <c r="AQ197" s="139"/>
      <c r="AR197" s="140"/>
      <c r="AS197" s="141"/>
      <c r="AT197" s="142"/>
      <c r="AU197" s="121"/>
      <c r="AV197" s="139"/>
      <c r="AW197" s="121"/>
      <c r="AX197" s="139"/>
      <c r="AY197" s="121"/>
      <c r="AZ197" s="139"/>
      <c r="BA197" s="121"/>
      <c r="BB197" s="36"/>
      <c r="BD197" s="29"/>
      <c r="BE197" s="143"/>
      <c r="BF197" s="143"/>
      <c r="BG197" s="143"/>
      <c r="BH197" s="143"/>
      <c r="BI197" s="143"/>
      <c r="BJ197" s="144"/>
      <c r="BK197" s="145"/>
      <c r="BL197" s="146"/>
      <c r="BM197" s="124"/>
      <c r="BN197" s="143"/>
      <c r="BO197" s="124"/>
      <c r="BP197" s="143"/>
      <c r="BQ197" s="124"/>
      <c r="BR197" s="36"/>
      <c r="BS197" s="32"/>
      <c r="BT197" s="29"/>
      <c r="CD197" s="75"/>
      <c r="CE197" s="32"/>
      <c r="CF197" s="74"/>
      <c r="CM197" s="290"/>
      <c r="CO197" s="29"/>
      <c r="CP197" s="36"/>
      <c r="CQ197" s="32"/>
      <c r="CR197" s="74"/>
      <c r="CS197" s="149"/>
      <c r="CT197" s="149"/>
      <c r="CU197" s="149"/>
      <c r="CV197" s="149"/>
      <c r="CW197" s="149"/>
      <c r="CX197" s="134"/>
      <c r="CY197" s="141"/>
      <c r="CZ197" s="252"/>
      <c r="DA197" s="151"/>
      <c r="DB197" s="149"/>
      <c r="DC197" s="149"/>
      <c r="DD197" s="149"/>
      <c r="DE197" s="149"/>
      <c r="DF197" s="149"/>
      <c r="DG197" s="134"/>
      <c r="DH197" s="40"/>
      <c r="DI197" s="74"/>
      <c r="DJ197" s="152"/>
      <c r="DK197" s="152"/>
      <c r="DL197" s="152"/>
      <c r="DM197" s="152"/>
      <c r="DN197" s="152"/>
      <c r="DO197" s="145"/>
      <c r="DP197" s="145"/>
      <c r="DQ197" s="145"/>
      <c r="DR197" s="293"/>
    </row>
    <row r="198" spans="1:122" s="92" customFormat="1" x14ac:dyDescent="0.35">
      <c r="A198" s="118"/>
      <c r="B198" s="46"/>
      <c r="C198" s="243" t="str">
        <f>IF(E198="","",C196+1)</f>
        <v/>
      </c>
      <c r="D198" s="46"/>
      <c r="E198" s="4"/>
      <c r="F198" s="119"/>
      <c r="H198" s="120"/>
      <c r="I198" s="15"/>
      <c r="J198" s="121"/>
      <c r="K198" s="15"/>
      <c r="L198" s="121"/>
      <c r="M198" s="15"/>
      <c r="N198" s="121"/>
      <c r="O198" s="209">
        <f t="shared" si="3"/>
        <v>0</v>
      </c>
      <c r="P198" s="122"/>
      <c r="Q198" s="40"/>
      <c r="R198" s="123"/>
      <c r="S198" s="15"/>
      <c r="T198" s="121"/>
      <c r="U198" s="15"/>
      <c r="V198" s="121"/>
      <c r="W198" s="15"/>
      <c r="X198" s="122"/>
      <c r="Y198" s="40"/>
      <c r="Z198" s="123"/>
      <c r="AA198" s="15"/>
      <c r="AB198" s="121"/>
      <c r="AC198" s="15"/>
      <c r="AD198" s="121"/>
      <c r="AE198" s="15"/>
      <c r="AF198" s="122"/>
      <c r="AG198" s="40"/>
      <c r="AH198" s="123"/>
      <c r="AI198" s="209">
        <f t="shared" si="4"/>
        <v>0</v>
      </c>
      <c r="AJ198" s="121"/>
      <c r="AK198" s="209">
        <f t="shared" si="5"/>
        <v>0</v>
      </c>
      <c r="AL198" s="121"/>
      <c r="AM198" s="209">
        <f>M198-W198+AE198</f>
        <v>0</v>
      </c>
      <c r="AN198" s="122"/>
      <c r="AO198" s="40"/>
      <c r="AP198" s="123"/>
      <c r="AQ198" s="15"/>
      <c r="AR198" s="122"/>
      <c r="AS198" s="40"/>
      <c r="AT198" s="123"/>
      <c r="AU198" s="209">
        <f t="shared" si="47"/>
        <v>0</v>
      </c>
      <c r="AV198" s="121"/>
      <c r="AW198" s="209">
        <f t="shared" si="48"/>
        <v>0</v>
      </c>
      <c r="AX198" s="121"/>
      <c r="AY198" s="209">
        <f t="shared" si="8"/>
        <v>0</v>
      </c>
      <c r="AZ198" s="121"/>
      <c r="BA198" s="209">
        <f>(SUM(AI198,AK198,AM198)-AQ198)</f>
        <v>0</v>
      </c>
      <c r="BB198" s="119"/>
      <c r="BD198" s="120"/>
      <c r="BE198" s="13">
        <v>0</v>
      </c>
      <c r="BF198" s="124"/>
      <c r="BG198" s="13">
        <v>0</v>
      </c>
      <c r="BH198" s="124"/>
      <c r="BI198" s="13">
        <v>0</v>
      </c>
      <c r="BJ198" s="125"/>
      <c r="BK198" s="126"/>
      <c r="BL198" s="127"/>
      <c r="BM198" s="210">
        <f>$BE198*$I198</f>
        <v>0</v>
      </c>
      <c r="BN198" s="124"/>
      <c r="BO198" s="210">
        <f>$BG198*$K198</f>
        <v>0</v>
      </c>
      <c r="BP198" s="124"/>
      <c r="BQ198" s="210">
        <f>$BI198*$M198</f>
        <v>0</v>
      </c>
      <c r="BR198" s="119"/>
      <c r="BS198" s="46"/>
      <c r="BT198" s="120"/>
      <c r="CD198" s="159"/>
      <c r="CE198" s="46"/>
      <c r="CF198" s="130"/>
      <c r="CG198" s="18"/>
      <c r="CH198" s="18"/>
      <c r="CI198" s="18"/>
      <c r="CJ198" s="18"/>
      <c r="CK198" s="18"/>
      <c r="CL198" s="18"/>
      <c r="CM198" s="290"/>
      <c r="CO198" s="120"/>
      <c r="CP198" s="119"/>
      <c r="CQ198" s="46"/>
      <c r="CR198" s="130"/>
      <c r="CS198" s="209">
        <f t="shared" si="59"/>
        <v>0</v>
      </c>
      <c r="CT198" s="213">
        <f t="shared" si="59"/>
        <v>0</v>
      </c>
      <c r="CU198" s="209">
        <f t="shared" si="60"/>
        <v>0</v>
      </c>
      <c r="CV198" s="213">
        <f t="shared" si="60"/>
        <v>0</v>
      </c>
      <c r="CW198" s="214">
        <f t="shared" si="61"/>
        <v>0</v>
      </c>
      <c r="CX198" s="215">
        <f t="shared" si="61"/>
        <v>0</v>
      </c>
      <c r="CY198" s="141"/>
      <c r="CZ198" s="252"/>
      <c r="DA198" s="133"/>
      <c r="DB198" s="209">
        <f t="shared" si="49"/>
        <v>0</v>
      </c>
      <c r="DC198" s="131"/>
      <c r="DD198" s="209">
        <f t="shared" si="50"/>
        <v>0</v>
      </c>
      <c r="DE198" s="131"/>
      <c r="DF198" s="209">
        <f t="shared" si="51"/>
        <v>0</v>
      </c>
      <c r="DG198" s="134"/>
      <c r="DH198" s="40"/>
      <c r="DI198" s="130"/>
      <c r="DJ198" s="217">
        <f t="shared" si="52"/>
        <v>0</v>
      </c>
      <c r="DK198" s="135"/>
      <c r="DL198" s="217">
        <f t="shared" si="55"/>
        <v>0</v>
      </c>
      <c r="DM198" s="135"/>
      <c r="DN198" s="217">
        <f t="shared" si="53"/>
        <v>0</v>
      </c>
      <c r="DO198" s="126"/>
      <c r="DP198" s="126"/>
      <c r="DQ198" s="126"/>
      <c r="DR198" s="301">
        <f t="shared" si="54"/>
        <v>0</v>
      </c>
    </row>
    <row r="199" spans="1:122" ht="5.15" customHeight="1" x14ac:dyDescent="0.35">
      <c r="A199" s="115"/>
      <c r="B199" s="32"/>
      <c r="C199" s="46"/>
      <c r="D199" s="32"/>
      <c r="E199" s="32"/>
      <c r="F199" s="36"/>
      <c r="H199" s="29"/>
      <c r="I199" s="139"/>
      <c r="J199" s="139"/>
      <c r="K199" s="139"/>
      <c r="L199" s="139"/>
      <c r="M199" s="139"/>
      <c r="N199" s="139"/>
      <c r="O199" s="121"/>
      <c r="P199" s="140"/>
      <c r="Q199" s="141"/>
      <c r="R199" s="142"/>
      <c r="S199" s="139"/>
      <c r="T199" s="139"/>
      <c r="U199" s="139"/>
      <c r="V199" s="139"/>
      <c r="W199" s="139"/>
      <c r="X199" s="140"/>
      <c r="Y199" s="141"/>
      <c r="Z199" s="142"/>
      <c r="AA199" s="139"/>
      <c r="AB199" s="139"/>
      <c r="AC199" s="139"/>
      <c r="AD199" s="139"/>
      <c r="AE199" s="139"/>
      <c r="AF199" s="140"/>
      <c r="AG199" s="141"/>
      <c r="AH199" s="142"/>
      <c r="AI199" s="121"/>
      <c r="AJ199" s="139"/>
      <c r="AK199" s="121"/>
      <c r="AL199" s="139"/>
      <c r="AM199" s="121"/>
      <c r="AN199" s="140"/>
      <c r="AO199" s="141"/>
      <c r="AP199" s="142"/>
      <c r="AQ199" s="139"/>
      <c r="AR199" s="140"/>
      <c r="AS199" s="141"/>
      <c r="AT199" s="142"/>
      <c r="AU199" s="121"/>
      <c r="AV199" s="139"/>
      <c r="AW199" s="121"/>
      <c r="AX199" s="139"/>
      <c r="AY199" s="121"/>
      <c r="AZ199" s="139"/>
      <c r="BA199" s="121"/>
      <c r="BB199" s="36"/>
      <c r="BD199" s="29"/>
      <c r="BE199" s="143"/>
      <c r="BF199" s="143"/>
      <c r="BG199" s="143"/>
      <c r="BH199" s="143"/>
      <c r="BI199" s="143"/>
      <c r="BJ199" s="144"/>
      <c r="BK199" s="145"/>
      <c r="BL199" s="146"/>
      <c r="BM199" s="124"/>
      <c r="BN199" s="143"/>
      <c r="BO199" s="124"/>
      <c r="BP199" s="143"/>
      <c r="BQ199" s="124"/>
      <c r="BR199" s="36"/>
      <c r="BS199" s="32"/>
      <c r="BT199" s="29"/>
      <c r="CD199" s="75"/>
      <c r="CE199" s="32"/>
      <c r="CF199" s="74"/>
      <c r="CM199" s="290"/>
      <c r="CO199" s="29"/>
      <c r="CP199" s="36"/>
      <c r="CQ199" s="32"/>
      <c r="CR199" s="74"/>
      <c r="CS199" s="149"/>
      <c r="CT199" s="149"/>
      <c r="CU199" s="149"/>
      <c r="CV199" s="149"/>
      <c r="CW199" s="149"/>
      <c r="CX199" s="134"/>
      <c r="CY199" s="141"/>
      <c r="CZ199" s="252"/>
      <c r="DA199" s="151"/>
      <c r="DB199" s="149"/>
      <c r="DC199" s="149"/>
      <c r="DD199" s="149"/>
      <c r="DE199" s="149"/>
      <c r="DF199" s="149"/>
      <c r="DG199" s="134"/>
      <c r="DH199" s="40"/>
      <c r="DI199" s="74"/>
      <c r="DJ199" s="152"/>
      <c r="DK199" s="152"/>
      <c r="DL199" s="152"/>
      <c r="DM199" s="152"/>
      <c r="DN199" s="152"/>
      <c r="DO199" s="145"/>
      <c r="DP199" s="145"/>
      <c r="DQ199" s="145"/>
      <c r="DR199" s="293"/>
    </row>
    <row r="200" spans="1:122" s="92" customFormat="1" x14ac:dyDescent="0.35">
      <c r="A200" s="118"/>
      <c r="B200" s="46"/>
      <c r="C200" s="243" t="str">
        <f>IF(E200="","",C198+1)</f>
        <v/>
      </c>
      <c r="D200" s="46"/>
      <c r="E200" s="4"/>
      <c r="F200" s="119"/>
      <c r="H200" s="120"/>
      <c r="I200" s="15"/>
      <c r="J200" s="121"/>
      <c r="K200" s="15"/>
      <c r="L200" s="121"/>
      <c r="M200" s="15"/>
      <c r="N200" s="121"/>
      <c r="O200" s="209">
        <f t="shared" si="3"/>
        <v>0</v>
      </c>
      <c r="P200" s="122"/>
      <c r="Q200" s="40"/>
      <c r="R200" s="123"/>
      <c r="S200" s="15"/>
      <c r="T200" s="121"/>
      <c r="U200" s="15"/>
      <c r="V200" s="121"/>
      <c r="W200" s="15"/>
      <c r="X200" s="122"/>
      <c r="Y200" s="40"/>
      <c r="Z200" s="123"/>
      <c r="AA200" s="15"/>
      <c r="AB200" s="121"/>
      <c r="AC200" s="15"/>
      <c r="AD200" s="121"/>
      <c r="AE200" s="15"/>
      <c r="AF200" s="122"/>
      <c r="AG200" s="40"/>
      <c r="AH200" s="123"/>
      <c r="AI200" s="209">
        <f t="shared" si="4"/>
        <v>0</v>
      </c>
      <c r="AJ200" s="121"/>
      <c r="AK200" s="209">
        <f t="shared" si="5"/>
        <v>0</v>
      </c>
      <c r="AL200" s="121"/>
      <c r="AM200" s="209">
        <f>M200-W200+AE200</f>
        <v>0</v>
      </c>
      <c r="AN200" s="122"/>
      <c r="AO200" s="40"/>
      <c r="AP200" s="123"/>
      <c r="AQ200" s="15"/>
      <c r="AR200" s="122"/>
      <c r="AS200" s="40"/>
      <c r="AT200" s="123"/>
      <c r="AU200" s="209">
        <f t="shared" si="47"/>
        <v>0</v>
      </c>
      <c r="AV200" s="121"/>
      <c r="AW200" s="209">
        <f t="shared" si="48"/>
        <v>0</v>
      </c>
      <c r="AX200" s="121"/>
      <c r="AY200" s="209">
        <f t="shared" si="8"/>
        <v>0</v>
      </c>
      <c r="AZ200" s="121"/>
      <c r="BA200" s="209">
        <f>(SUM(AI200,AK200,AM200)-AQ200)</f>
        <v>0</v>
      </c>
      <c r="BB200" s="119"/>
      <c r="BD200" s="120"/>
      <c r="BE200" s="13">
        <v>0</v>
      </c>
      <c r="BF200" s="124"/>
      <c r="BG200" s="13">
        <v>0</v>
      </c>
      <c r="BH200" s="124"/>
      <c r="BI200" s="13">
        <v>0</v>
      </c>
      <c r="BJ200" s="125"/>
      <c r="BK200" s="126"/>
      <c r="BL200" s="127"/>
      <c r="BM200" s="210">
        <f>$BE200*$I200</f>
        <v>0</v>
      </c>
      <c r="BN200" s="124"/>
      <c r="BO200" s="210">
        <f>$BG200*$K200</f>
        <v>0</v>
      </c>
      <c r="BP200" s="124"/>
      <c r="BQ200" s="210">
        <f>$BI200*$M200</f>
        <v>0</v>
      </c>
      <c r="BR200" s="119"/>
      <c r="BS200" s="46"/>
      <c r="BT200" s="120"/>
      <c r="CD200" s="159"/>
      <c r="CE200" s="46"/>
      <c r="CF200" s="130"/>
      <c r="CG200" s="18"/>
      <c r="CH200" s="18"/>
      <c r="CI200" s="18"/>
      <c r="CJ200" s="18"/>
      <c r="CK200" s="18"/>
      <c r="CL200" s="18"/>
      <c r="CM200" s="290"/>
      <c r="CO200" s="120"/>
      <c r="CP200" s="119"/>
      <c r="CQ200" s="46"/>
      <c r="CR200" s="130"/>
      <c r="CS200" s="209">
        <f t="shared" ref="CS200:CT216" si="62">IF($AU200=0,0,ROUND(($BW$32*($AU200/$AU$218)),0))</f>
        <v>0</v>
      </c>
      <c r="CT200" s="213">
        <f t="shared" si="62"/>
        <v>0</v>
      </c>
      <c r="CU200" s="209">
        <f t="shared" ref="CU200:CV216" si="63">IF($AW200=0,0,ROUND(($BY$32*($AW200/$AW$218)),0))</f>
        <v>0</v>
      </c>
      <c r="CV200" s="213">
        <f t="shared" si="63"/>
        <v>0</v>
      </c>
      <c r="CW200" s="214">
        <f t="shared" ref="CW200:CX216" si="64">IF($AY200=0,0,ROUND(($CA$32*($AY200/$AY$218)),0))</f>
        <v>0</v>
      </c>
      <c r="CX200" s="215">
        <f t="shared" si="64"/>
        <v>0</v>
      </c>
      <c r="CY200" s="141"/>
      <c r="CZ200" s="252"/>
      <c r="DA200" s="133"/>
      <c r="DB200" s="209">
        <f t="shared" si="49"/>
        <v>0</v>
      </c>
      <c r="DC200" s="131"/>
      <c r="DD200" s="209">
        <f t="shared" si="50"/>
        <v>0</v>
      </c>
      <c r="DE200" s="131"/>
      <c r="DF200" s="209">
        <f t="shared" si="51"/>
        <v>0</v>
      </c>
      <c r="DG200" s="134"/>
      <c r="DH200" s="40"/>
      <c r="DI200" s="130"/>
      <c r="DJ200" s="217">
        <f t="shared" si="52"/>
        <v>0</v>
      </c>
      <c r="DK200" s="135"/>
      <c r="DL200" s="217">
        <f t="shared" si="55"/>
        <v>0</v>
      </c>
      <c r="DM200" s="135"/>
      <c r="DN200" s="217">
        <f t="shared" si="53"/>
        <v>0</v>
      </c>
      <c r="DO200" s="126"/>
      <c r="DP200" s="126"/>
      <c r="DQ200" s="126"/>
      <c r="DR200" s="301">
        <f t="shared" si="54"/>
        <v>0</v>
      </c>
    </row>
    <row r="201" spans="1:122" ht="5.15" customHeight="1" x14ac:dyDescent="0.35">
      <c r="A201" s="115"/>
      <c r="B201" s="32"/>
      <c r="C201" s="46"/>
      <c r="D201" s="32"/>
      <c r="E201" s="32"/>
      <c r="F201" s="36"/>
      <c r="H201" s="29"/>
      <c r="I201" s="139"/>
      <c r="J201" s="139"/>
      <c r="K201" s="139"/>
      <c r="L201" s="139"/>
      <c r="M201" s="139"/>
      <c r="N201" s="139"/>
      <c r="O201" s="121"/>
      <c r="P201" s="140"/>
      <c r="Q201" s="141"/>
      <c r="R201" s="142"/>
      <c r="S201" s="139"/>
      <c r="T201" s="139"/>
      <c r="U201" s="139"/>
      <c r="V201" s="139"/>
      <c r="W201" s="139"/>
      <c r="X201" s="140"/>
      <c r="Y201" s="141"/>
      <c r="Z201" s="142"/>
      <c r="AA201" s="139"/>
      <c r="AB201" s="139"/>
      <c r="AC201" s="139"/>
      <c r="AD201" s="139"/>
      <c r="AE201" s="139"/>
      <c r="AF201" s="140"/>
      <c r="AG201" s="141"/>
      <c r="AH201" s="142"/>
      <c r="AI201" s="121"/>
      <c r="AJ201" s="139"/>
      <c r="AK201" s="121"/>
      <c r="AL201" s="139"/>
      <c r="AM201" s="121"/>
      <c r="AN201" s="140"/>
      <c r="AO201" s="141"/>
      <c r="AP201" s="142"/>
      <c r="AQ201" s="139"/>
      <c r="AR201" s="140"/>
      <c r="AS201" s="141"/>
      <c r="AT201" s="142"/>
      <c r="AU201" s="121"/>
      <c r="AV201" s="139"/>
      <c r="AW201" s="121"/>
      <c r="AX201" s="139"/>
      <c r="AY201" s="121"/>
      <c r="AZ201" s="139"/>
      <c r="BA201" s="121"/>
      <c r="BB201" s="36"/>
      <c r="BD201" s="29"/>
      <c r="BE201" s="143"/>
      <c r="BF201" s="143"/>
      <c r="BG201" s="143"/>
      <c r="BH201" s="143"/>
      <c r="BI201" s="143"/>
      <c r="BJ201" s="144"/>
      <c r="BK201" s="145"/>
      <c r="BL201" s="146"/>
      <c r="BM201" s="124"/>
      <c r="BN201" s="143"/>
      <c r="BO201" s="124"/>
      <c r="BP201" s="143"/>
      <c r="BQ201" s="124"/>
      <c r="BR201" s="36"/>
      <c r="BS201" s="32"/>
      <c r="BT201" s="29"/>
      <c r="CD201" s="75"/>
      <c r="CE201" s="32"/>
      <c r="CF201" s="74"/>
      <c r="CM201" s="290"/>
      <c r="CO201" s="29"/>
      <c r="CP201" s="36"/>
      <c r="CQ201" s="32"/>
      <c r="CR201" s="74"/>
      <c r="CS201" s="149"/>
      <c r="CT201" s="149"/>
      <c r="CU201" s="149"/>
      <c r="CV201" s="149"/>
      <c r="CW201" s="149"/>
      <c r="CX201" s="134"/>
      <c r="CY201" s="141"/>
      <c r="CZ201" s="252"/>
      <c r="DA201" s="151"/>
      <c r="DB201" s="149"/>
      <c r="DC201" s="149"/>
      <c r="DD201" s="149"/>
      <c r="DE201" s="149"/>
      <c r="DF201" s="149"/>
      <c r="DG201" s="134"/>
      <c r="DH201" s="40"/>
      <c r="DI201" s="74"/>
      <c r="DJ201" s="152"/>
      <c r="DK201" s="152"/>
      <c r="DL201" s="152"/>
      <c r="DM201" s="152"/>
      <c r="DN201" s="152"/>
      <c r="DO201" s="145"/>
      <c r="DP201" s="145"/>
      <c r="DQ201" s="145"/>
      <c r="DR201" s="293"/>
    </row>
    <row r="202" spans="1:122" s="92" customFormat="1" ht="15" customHeight="1" x14ac:dyDescent="0.35">
      <c r="A202" s="118"/>
      <c r="B202" s="46"/>
      <c r="C202" s="243" t="str">
        <f>IF(E202="","",C200+1)</f>
        <v/>
      </c>
      <c r="D202" s="46"/>
      <c r="E202" s="4"/>
      <c r="F202" s="119"/>
      <c r="H202" s="120"/>
      <c r="I202" s="15"/>
      <c r="J202" s="121"/>
      <c r="K202" s="15"/>
      <c r="L202" s="121"/>
      <c r="M202" s="15"/>
      <c r="N202" s="121"/>
      <c r="O202" s="209">
        <f t="shared" si="3"/>
        <v>0</v>
      </c>
      <c r="P202" s="122"/>
      <c r="Q202" s="40"/>
      <c r="R202" s="123"/>
      <c r="S202" s="15"/>
      <c r="T202" s="121"/>
      <c r="U202" s="15"/>
      <c r="V202" s="121"/>
      <c r="W202" s="15"/>
      <c r="X202" s="122"/>
      <c r="Y202" s="40"/>
      <c r="Z202" s="123"/>
      <c r="AA202" s="15"/>
      <c r="AB202" s="121"/>
      <c r="AC202" s="15"/>
      <c r="AD202" s="121"/>
      <c r="AE202" s="15"/>
      <c r="AF202" s="122"/>
      <c r="AG202" s="40"/>
      <c r="AH202" s="123"/>
      <c r="AI202" s="209">
        <f t="shared" si="4"/>
        <v>0</v>
      </c>
      <c r="AJ202" s="121"/>
      <c r="AK202" s="209">
        <f t="shared" si="5"/>
        <v>0</v>
      </c>
      <c r="AL202" s="121"/>
      <c r="AM202" s="209">
        <f>M202-W202+AE202</f>
        <v>0</v>
      </c>
      <c r="AN202" s="122"/>
      <c r="AO202" s="40"/>
      <c r="AP202" s="123"/>
      <c r="AQ202" s="15"/>
      <c r="AR202" s="122"/>
      <c r="AS202" s="40"/>
      <c r="AT202" s="123"/>
      <c r="AU202" s="209">
        <f t="shared" si="47"/>
        <v>0</v>
      </c>
      <c r="AV202" s="121"/>
      <c r="AW202" s="209">
        <f t="shared" si="48"/>
        <v>0</v>
      </c>
      <c r="AX202" s="121"/>
      <c r="AY202" s="209">
        <f t="shared" si="8"/>
        <v>0</v>
      </c>
      <c r="AZ202" s="121"/>
      <c r="BA202" s="209">
        <f>(SUM(AI202,AK202,AM202)-AQ202)</f>
        <v>0</v>
      </c>
      <c r="BB202" s="119"/>
      <c r="BD202" s="120"/>
      <c r="BE202" s="13">
        <v>0</v>
      </c>
      <c r="BF202" s="124"/>
      <c r="BG202" s="13">
        <v>0</v>
      </c>
      <c r="BH202" s="124"/>
      <c r="BI202" s="13">
        <v>0</v>
      </c>
      <c r="BJ202" s="125"/>
      <c r="BK202" s="126"/>
      <c r="BL202" s="127"/>
      <c r="BM202" s="210">
        <f>$BE202*$I202</f>
        <v>0</v>
      </c>
      <c r="BN202" s="124"/>
      <c r="BO202" s="210">
        <f>$BG202*$K202</f>
        <v>0</v>
      </c>
      <c r="BP202" s="124"/>
      <c r="BQ202" s="210">
        <f>$BI202*$M202</f>
        <v>0</v>
      </c>
      <c r="BR202" s="119"/>
      <c r="BS202" s="46"/>
      <c r="BT202" s="120"/>
      <c r="BW202" s="93"/>
      <c r="BX202" s="93"/>
      <c r="BY202" s="93"/>
      <c r="BZ202" s="93"/>
      <c r="CA202" s="178"/>
      <c r="CB202" s="178"/>
      <c r="CD202" s="159"/>
      <c r="CE202" s="46"/>
      <c r="CF202" s="130"/>
      <c r="CG202" s="18"/>
      <c r="CH202" s="18"/>
      <c r="CI202" s="18"/>
      <c r="CJ202" s="18"/>
      <c r="CK202" s="18"/>
      <c r="CL202" s="18"/>
      <c r="CM202" s="290"/>
      <c r="CO202" s="120"/>
      <c r="CP202" s="119"/>
      <c r="CQ202" s="46"/>
      <c r="CR202" s="130"/>
      <c r="CS202" s="209">
        <f t="shared" si="62"/>
        <v>0</v>
      </c>
      <c r="CT202" s="213">
        <f t="shared" si="62"/>
        <v>0</v>
      </c>
      <c r="CU202" s="209">
        <f t="shared" si="63"/>
        <v>0</v>
      </c>
      <c r="CV202" s="213">
        <f t="shared" si="63"/>
        <v>0</v>
      </c>
      <c r="CW202" s="214">
        <f t="shared" si="64"/>
        <v>0</v>
      </c>
      <c r="CX202" s="215">
        <f t="shared" si="64"/>
        <v>0</v>
      </c>
      <c r="CY202" s="141"/>
      <c r="CZ202" s="252"/>
      <c r="DA202" s="133"/>
      <c r="DB202" s="209">
        <f t="shared" si="49"/>
        <v>0</v>
      </c>
      <c r="DC202" s="131"/>
      <c r="DD202" s="209">
        <f t="shared" si="50"/>
        <v>0</v>
      </c>
      <c r="DE202" s="131"/>
      <c r="DF202" s="209">
        <f t="shared" si="51"/>
        <v>0</v>
      </c>
      <c r="DG202" s="134"/>
      <c r="DH202" s="40"/>
      <c r="DI202" s="130"/>
      <c r="DJ202" s="217">
        <f t="shared" si="52"/>
        <v>0</v>
      </c>
      <c r="DK202" s="135"/>
      <c r="DL202" s="217">
        <f t="shared" si="55"/>
        <v>0</v>
      </c>
      <c r="DM202" s="135"/>
      <c r="DN202" s="217">
        <f t="shared" si="53"/>
        <v>0</v>
      </c>
      <c r="DO202" s="126"/>
      <c r="DP202" s="126"/>
      <c r="DQ202" s="126"/>
      <c r="DR202" s="301">
        <f t="shared" si="54"/>
        <v>0</v>
      </c>
    </row>
    <row r="203" spans="1:122" ht="5.15" customHeight="1" x14ac:dyDescent="0.35">
      <c r="A203" s="115"/>
      <c r="B203" s="32"/>
      <c r="C203" s="46"/>
      <c r="D203" s="32"/>
      <c r="E203" s="32"/>
      <c r="F203" s="36"/>
      <c r="H203" s="29"/>
      <c r="I203" s="139"/>
      <c r="J203" s="139"/>
      <c r="K203" s="139"/>
      <c r="L203" s="139"/>
      <c r="M203" s="139"/>
      <c r="N203" s="139"/>
      <c r="O203" s="121"/>
      <c r="P203" s="140"/>
      <c r="Q203" s="141"/>
      <c r="R203" s="142"/>
      <c r="S203" s="139"/>
      <c r="T203" s="139"/>
      <c r="U203" s="139"/>
      <c r="V203" s="139"/>
      <c r="W203" s="139"/>
      <c r="X203" s="140"/>
      <c r="Y203" s="141"/>
      <c r="Z203" s="142"/>
      <c r="AA203" s="139"/>
      <c r="AB203" s="139"/>
      <c r="AC203" s="139"/>
      <c r="AD203" s="139"/>
      <c r="AE203" s="139"/>
      <c r="AF203" s="140"/>
      <c r="AG203" s="141"/>
      <c r="AH203" s="142"/>
      <c r="AI203" s="121"/>
      <c r="AJ203" s="139"/>
      <c r="AK203" s="121"/>
      <c r="AL203" s="139"/>
      <c r="AM203" s="121"/>
      <c r="AN203" s="140"/>
      <c r="AO203" s="141"/>
      <c r="AP203" s="142"/>
      <c r="AQ203" s="139"/>
      <c r="AR203" s="140"/>
      <c r="AS203" s="141"/>
      <c r="AT203" s="142"/>
      <c r="AU203" s="121"/>
      <c r="AV203" s="139"/>
      <c r="AW203" s="121"/>
      <c r="AX203" s="139"/>
      <c r="AY203" s="121"/>
      <c r="AZ203" s="139"/>
      <c r="BA203" s="121"/>
      <c r="BB203" s="36"/>
      <c r="BD203" s="29"/>
      <c r="BE203" s="143"/>
      <c r="BF203" s="143"/>
      <c r="BG203" s="143"/>
      <c r="BH203" s="143"/>
      <c r="BI203" s="143"/>
      <c r="BJ203" s="144"/>
      <c r="BK203" s="145"/>
      <c r="BL203" s="146"/>
      <c r="BM203" s="124"/>
      <c r="BN203" s="143"/>
      <c r="BO203" s="124"/>
      <c r="BP203" s="143"/>
      <c r="BQ203" s="124"/>
      <c r="BR203" s="36"/>
      <c r="BS203" s="32"/>
      <c r="BT203" s="29"/>
      <c r="CD203" s="75"/>
      <c r="CE203" s="32"/>
      <c r="CF203" s="74"/>
      <c r="CM203" s="290"/>
      <c r="CO203" s="29"/>
      <c r="CP203" s="36"/>
      <c r="CQ203" s="32"/>
      <c r="CR203" s="74"/>
      <c r="CS203" s="149"/>
      <c r="CT203" s="149"/>
      <c r="CU203" s="149"/>
      <c r="CV203" s="149"/>
      <c r="CW203" s="149"/>
      <c r="CX203" s="134"/>
      <c r="CY203" s="141"/>
      <c r="CZ203" s="252"/>
      <c r="DA203" s="151"/>
      <c r="DB203" s="149"/>
      <c r="DC203" s="149"/>
      <c r="DD203" s="149"/>
      <c r="DE203" s="149"/>
      <c r="DF203" s="149"/>
      <c r="DG203" s="134"/>
      <c r="DH203" s="40"/>
      <c r="DI203" s="74"/>
      <c r="DJ203" s="152"/>
      <c r="DK203" s="152"/>
      <c r="DL203" s="152"/>
      <c r="DM203" s="152"/>
      <c r="DN203" s="152"/>
      <c r="DO203" s="145"/>
      <c r="DP203" s="145"/>
      <c r="DQ203" s="145"/>
      <c r="DR203" s="293"/>
    </row>
    <row r="204" spans="1:122" s="92" customFormat="1" x14ac:dyDescent="0.35">
      <c r="A204" s="118"/>
      <c r="B204" s="46"/>
      <c r="C204" s="243" t="str">
        <f>IF(E204="","",C202+1)</f>
        <v/>
      </c>
      <c r="D204" s="46"/>
      <c r="E204" s="4"/>
      <c r="F204" s="119"/>
      <c r="H204" s="120"/>
      <c r="I204" s="15"/>
      <c r="J204" s="121"/>
      <c r="K204" s="15"/>
      <c r="L204" s="121"/>
      <c r="M204" s="15"/>
      <c r="N204" s="121"/>
      <c r="O204" s="209">
        <f t="shared" si="3"/>
        <v>0</v>
      </c>
      <c r="P204" s="122"/>
      <c r="Q204" s="40"/>
      <c r="R204" s="123"/>
      <c r="S204" s="15"/>
      <c r="T204" s="121"/>
      <c r="U204" s="15"/>
      <c r="V204" s="121"/>
      <c r="W204" s="15"/>
      <c r="X204" s="122"/>
      <c r="Y204" s="40"/>
      <c r="Z204" s="123"/>
      <c r="AA204" s="15"/>
      <c r="AB204" s="121"/>
      <c r="AC204" s="15"/>
      <c r="AD204" s="121"/>
      <c r="AE204" s="15"/>
      <c r="AF204" s="122"/>
      <c r="AG204" s="40"/>
      <c r="AH204" s="123"/>
      <c r="AI204" s="209">
        <f t="shared" si="4"/>
        <v>0</v>
      </c>
      <c r="AJ204" s="121"/>
      <c r="AK204" s="209">
        <f t="shared" si="5"/>
        <v>0</v>
      </c>
      <c r="AL204" s="121"/>
      <c r="AM204" s="209">
        <f>M204-W204+AE204</f>
        <v>0</v>
      </c>
      <c r="AN204" s="122"/>
      <c r="AO204" s="40"/>
      <c r="AP204" s="123"/>
      <c r="AQ204" s="15"/>
      <c r="AR204" s="122"/>
      <c r="AS204" s="40"/>
      <c r="AT204" s="123"/>
      <c r="AU204" s="209">
        <f t="shared" si="47"/>
        <v>0</v>
      </c>
      <c r="AV204" s="121"/>
      <c r="AW204" s="209">
        <f t="shared" si="48"/>
        <v>0</v>
      </c>
      <c r="AX204" s="121"/>
      <c r="AY204" s="209">
        <f t="shared" si="8"/>
        <v>0</v>
      </c>
      <c r="AZ204" s="121"/>
      <c r="BA204" s="209">
        <f>(SUM(AI204,AK204,AM204)-AQ204)</f>
        <v>0</v>
      </c>
      <c r="BB204" s="119"/>
      <c r="BD204" s="120"/>
      <c r="BE204" s="13">
        <v>0</v>
      </c>
      <c r="BF204" s="124"/>
      <c r="BG204" s="13">
        <v>0</v>
      </c>
      <c r="BH204" s="124"/>
      <c r="BI204" s="13">
        <v>0</v>
      </c>
      <c r="BJ204" s="125"/>
      <c r="BK204" s="126"/>
      <c r="BL204" s="127"/>
      <c r="BM204" s="210">
        <f>$BE204*$I204</f>
        <v>0</v>
      </c>
      <c r="BN204" s="124"/>
      <c r="BO204" s="210">
        <f>$BG204*$K204</f>
        <v>0</v>
      </c>
      <c r="BP204" s="124"/>
      <c r="BQ204" s="210">
        <f>$BI204*$M204</f>
        <v>0</v>
      </c>
      <c r="BR204" s="119"/>
      <c r="BS204" s="46"/>
      <c r="BT204" s="120"/>
      <c r="CD204" s="159"/>
      <c r="CE204" s="46"/>
      <c r="CF204" s="130"/>
      <c r="CG204" s="18"/>
      <c r="CH204" s="18"/>
      <c r="CI204" s="18"/>
      <c r="CJ204" s="18"/>
      <c r="CK204" s="18"/>
      <c r="CL204" s="18"/>
      <c r="CM204" s="290"/>
      <c r="CO204" s="120"/>
      <c r="CP204" s="119"/>
      <c r="CQ204" s="46"/>
      <c r="CR204" s="130"/>
      <c r="CS204" s="209">
        <f t="shared" si="62"/>
        <v>0</v>
      </c>
      <c r="CT204" s="213">
        <f t="shared" si="62"/>
        <v>0</v>
      </c>
      <c r="CU204" s="209">
        <f t="shared" si="63"/>
        <v>0</v>
      </c>
      <c r="CV204" s="213">
        <f t="shared" si="63"/>
        <v>0</v>
      </c>
      <c r="CW204" s="214">
        <f t="shared" si="64"/>
        <v>0</v>
      </c>
      <c r="CX204" s="215">
        <f t="shared" si="64"/>
        <v>0</v>
      </c>
      <c r="CY204" s="141"/>
      <c r="CZ204" s="252"/>
      <c r="DA204" s="133"/>
      <c r="DB204" s="209">
        <f t="shared" si="49"/>
        <v>0</v>
      </c>
      <c r="DC204" s="131"/>
      <c r="DD204" s="209">
        <f t="shared" si="50"/>
        <v>0</v>
      </c>
      <c r="DE204" s="131"/>
      <c r="DF204" s="209">
        <f t="shared" si="51"/>
        <v>0</v>
      </c>
      <c r="DG204" s="134"/>
      <c r="DH204" s="40"/>
      <c r="DI204" s="130"/>
      <c r="DJ204" s="217">
        <f t="shared" si="52"/>
        <v>0</v>
      </c>
      <c r="DK204" s="135"/>
      <c r="DL204" s="217">
        <f t="shared" si="55"/>
        <v>0</v>
      </c>
      <c r="DM204" s="135"/>
      <c r="DN204" s="217">
        <f t="shared" si="53"/>
        <v>0</v>
      </c>
      <c r="DO204" s="126"/>
      <c r="DP204" s="126"/>
      <c r="DQ204" s="126"/>
      <c r="DR204" s="301">
        <f t="shared" si="54"/>
        <v>0</v>
      </c>
    </row>
    <row r="205" spans="1:122" ht="5.15" customHeight="1" x14ac:dyDescent="0.35">
      <c r="A205" s="115"/>
      <c r="B205" s="32"/>
      <c r="C205" s="46"/>
      <c r="D205" s="32"/>
      <c r="E205" s="32"/>
      <c r="F205" s="36"/>
      <c r="H205" s="29"/>
      <c r="I205" s="139"/>
      <c r="J205" s="139"/>
      <c r="K205" s="139"/>
      <c r="L205" s="139"/>
      <c r="M205" s="139"/>
      <c r="N205" s="139"/>
      <c r="O205" s="121"/>
      <c r="P205" s="140"/>
      <c r="Q205" s="141"/>
      <c r="R205" s="142"/>
      <c r="S205" s="139"/>
      <c r="T205" s="139"/>
      <c r="U205" s="139"/>
      <c r="V205" s="139"/>
      <c r="W205" s="139"/>
      <c r="X205" s="140"/>
      <c r="Y205" s="141"/>
      <c r="Z205" s="142"/>
      <c r="AA205" s="139"/>
      <c r="AB205" s="139"/>
      <c r="AC205" s="139"/>
      <c r="AD205" s="139"/>
      <c r="AE205" s="139"/>
      <c r="AF205" s="140"/>
      <c r="AG205" s="141"/>
      <c r="AH205" s="142"/>
      <c r="AI205" s="121"/>
      <c r="AJ205" s="139"/>
      <c r="AK205" s="121"/>
      <c r="AL205" s="139"/>
      <c r="AM205" s="121"/>
      <c r="AN205" s="140"/>
      <c r="AO205" s="141"/>
      <c r="AP205" s="142"/>
      <c r="AQ205" s="139"/>
      <c r="AR205" s="140"/>
      <c r="AS205" s="141"/>
      <c r="AT205" s="142"/>
      <c r="AU205" s="121"/>
      <c r="AV205" s="139"/>
      <c r="AW205" s="121"/>
      <c r="AX205" s="139"/>
      <c r="AY205" s="121"/>
      <c r="AZ205" s="139"/>
      <c r="BA205" s="121"/>
      <c r="BB205" s="36"/>
      <c r="BD205" s="29"/>
      <c r="BE205" s="143"/>
      <c r="BF205" s="143"/>
      <c r="BG205" s="143"/>
      <c r="BH205" s="143"/>
      <c r="BI205" s="143"/>
      <c r="BJ205" s="144"/>
      <c r="BK205" s="145"/>
      <c r="BL205" s="146"/>
      <c r="BM205" s="124"/>
      <c r="BN205" s="143"/>
      <c r="BO205" s="124"/>
      <c r="BP205" s="143"/>
      <c r="BQ205" s="124"/>
      <c r="BR205" s="36"/>
      <c r="BS205" s="32"/>
      <c r="BT205" s="29"/>
      <c r="CD205" s="75"/>
      <c r="CE205" s="32"/>
      <c r="CF205" s="74"/>
      <c r="CM205" s="290"/>
      <c r="CO205" s="29"/>
      <c r="CP205" s="36"/>
      <c r="CQ205" s="32"/>
      <c r="CR205" s="74"/>
      <c r="CS205" s="149"/>
      <c r="CT205" s="149"/>
      <c r="CU205" s="149"/>
      <c r="CV205" s="149"/>
      <c r="CW205" s="149"/>
      <c r="CX205" s="134"/>
      <c r="CY205" s="141"/>
      <c r="CZ205" s="252"/>
      <c r="DA205" s="151"/>
      <c r="DB205" s="149"/>
      <c r="DC205" s="149"/>
      <c r="DD205" s="149"/>
      <c r="DE205" s="149"/>
      <c r="DF205" s="149"/>
      <c r="DG205" s="134"/>
      <c r="DH205" s="40"/>
      <c r="DI205" s="74"/>
      <c r="DJ205" s="152"/>
      <c r="DK205" s="152"/>
      <c r="DL205" s="152"/>
      <c r="DM205" s="152"/>
      <c r="DN205" s="152"/>
      <c r="DO205" s="145"/>
      <c r="DP205" s="145"/>
      <c r="DQ205" s="145"/>
      <c r="DR205" s="293"/>
    </row>
    <row r="206" spans="1:122" s="92" customFormat="1" x14ac:dyDescent="0.35">
      <c r="A206" s="118"/>
      <c r="B206" s="46"/>
      <c r="C206" s="243" t="str">
        <f>IF(E206="","",C204+1)</f>
        <v/>
      </c>
      <c r="D206" s="46"/>
      <c r="E206" s="4"/>
      <c r="F206" s="119"/>
      <c r="H206" s="120"/>
      <c r="I206" s="15"/>
      <c r="J206" s="121"/>
      <c r="K206" s="15"/>
      <c r="L206" s="121"/>
      <c r="M206" s="15"/>
      <c r="N206" s="121"/>
      <c r="O206" s="209">
        <f t="shared" si="3"/>
        <v>0</v>
      </c>
      <c r="P206" s="122"/>
      <c r="Q206" s="40"/>
      <c r="R206" s="123"/>
      <c r="S206" s="15"/>
      <c r="T206" s="121"/>
      <c r="U206" s="15"/>
      <c r="V206" s="121"/>
      <c r="W206" s="15"/>
      <c r="X206" s="122"/>
      <c r="Y206" s="40"/>
      <c r="Z206" s="123"/>
      <c r="AA206" s="15"/>
      <c r="AB206" s="121"/>
      <c r="AC206" s="15"/>
      <c r="AD206" s="121"/>
      <c r="AE206" s="15"/>
      <c r="AF206" s="122"/>
      <c r="AG206" s="40"/>
      <c r="AH206" s="123"/>
      <c r="AI206" s="209">
        <f t="shared" si="4"/>
        <v>0</v>
      </c>
      <c r="AJ206" s="121"/>
      <c r="AK206" s="209">
        <f t="shared" si="5"/>
        <v>0</v>
      </c>
      <c r="AL206" s="121"/>
      <c r="AM206" s="209">
        <f>M206-W206+AE206</f>
        <v>0</v>
      </c>
      <c r="AN206" s="122"/>
      <c r="AO206" s="40"/>
      <c r="AP206" s="123"/>
      <c r="AQ206" s="15"/>
      <c r="AR206" s="122"/>
      <c r="AS206" s="40"/>
      <c r="AT206" s="123"/>
      <c r="AU206" s="209">
        <f t="shared" si="47"/>
        <v>0</v>
      </c>
      <c r="AV206" s="121"/>
      <c r="AW206" s="209">
        <f t="shared" si="48"/>
        <v>0</v>
      </c>
      <c r="AX206" s="121"/>
      <c r="AY206" s="209">
        <f t="shared" si="8"/>
        <v>0</v>
      </c>
      <c r="AZ206" s="121"/>
      <c r="BA206" s="209">
        <f>(SUM(AI206,AK206,AM206)-AQ206)</f>
        <v>0</v>
      </c>
      <c r="BB206" s="119"/>
      <c r="BD206" s="120"/>
      <c r="BE206" s="13">
        <v>0</v>
      </c>
      <c r="BF206" s="124"/>
      <c r="BG206" s="13">
        <v>0</v>
      </c>
      <c r="BH206" s="124"/>
      <c r="BI206" s="13">
        <v>0</v>
      </c>
      <c r="BJ206" s="125"/>
      <c r="BK206" s="126"/>
      <c r="BL206" s="127"/>
      <c r="BM206" s="210">
        <f>$BE206*$I206</f>
        <v>0</v>
      </c>
      <c r="BN206" s="124"/>
      <c r="BO206" s="210">
        <f>$BG206*$K206</f>
        <v>0</v>
      </c>
      <c r="BP206" s="124"/>
      <c r="BQ206" s="210">
        <f>$BI206*$M206</f>
        <v>0</v>
      </c>
      <c r="BR206" s="119"/>
      <c r="BS206" s="46"/>
      <c r="BT206" s="120"/>
      <c r="CD206" s="159"/>
      <c r="CE206" s="46"/>
      <c r="CF206" s="130"/>
      <c r="CG206" s="18"/>
      <c r="CH206" s="18"/>
      <c r="CI206" s="18"/>
      <c r="CJ206" s="18"/>
      <c r="CK206" s="18"/>
      <c r="CL206" s="18"/>
      <c r="CM206" s="290"/>
      <c r="CO206" s="120"/>
      <c r="CP206" s="119"/>
      <c r="CQ206" s="46"/>
      <c r="CR206" s="130"/>
      <c r="CS206" s="209">
        <f t="shared" si="62"/>
        <v>0</v>
      </c>
      <c r="CT206" s="213">
        <f t="shared" si="62"/>
        <v>0</v>
      </c>
      <c r="CU206" s="209">
        <f t="shared" si="63"/>
        <v>0</v>
      </c>
      <c r="CV206" s="213">
        <f t="shared" si="63"/>
        <v>0</v>
      </c>
      <c r="CW206" s="214">
        <f t="shared" si="64"/>
        <v>0</v>
      </c>
      <c r="CX206" s="215">
        <f t="shared" si="64"/>
        <v>0</v>
      </c>
      <c r="CY206" s="141"/>
      <c r="CZ206" s="252"/>
      <c r="DA206" s="133"/>
      <c r="DB206" s="209">
        <f t="shared" si="49"/>
        <v>0</v>
      </c>
      <c r="DC206" s="131"/>
      <c r="DD206" s="209">
        <f t="shared" si="50"/>
        <v>0</v>
      </c>
      <c r="DE206" s="131"/>
      <c r="DF206" s="209">
        <f t="shared" si="51"/>
        <v>0</v>
      </c>
      <c r="DG206" s="134"/>
      <c r="DH206" s="40"/>
      <c r="DI206" s="130"/>
      <c r="DJ206" s="217">
        <f t="shared" si="52"/>
        <v>0</v>
      </c>
      <c r="DK206" s="135"/>
      <c r="DL206" s="217">
        <f t="shared" si="55"/>
        <v>0</v>
      </c>
      <c r="DM206" s="135"/>
      <c r="DN206" s="217">
        <f t="shared" si="53"/>
        <v>0</v>
      </c>
      <c r="DO206" s="126"/>
      <c r="DP206" s="126"/>
      <c r="DQ206" s="126"/>
      <c r="DR206" s="301">
        <f t="shared" si="54"/>
        <v>0</v>
      </c>
    </row>
    <row r="207" spans="1:122" ht="5.15" customHeight="1" x14ac:dyDescent="0.35">
      <c r="A207" s="115"/>
      <c r="B207" s="32"/>
      <c r="C207" s="46"/>
      <c r="D207" s="32"/>
      <c r="E207" s="32"/>
      <c r="F207" s="36"/>
      <c r="H207" s="29"/>
      <c r="I207" s="139"/>
      <c r="J207" s="139"/>
      <c r="K207" s="139"/>
      <c r="L207" s="139"/>
      <c r="M207" s="139"/>
      <c r="N207" s="139"/>
      <c r="O207" s="121"/>
      <c r="P207" s="140"/>
      <c r="Q207" s="141"/>
      <c r="R207" s="142"/>
      <c r="S207" s="139"/>
      <c r="T207" s="139"/>
      <c r="U207" s="139"/>
      <c r="V207" s="139"/>
      <c r="W207" s="139"/>
      <c r="X207" s="140"/>
      <c r="Y207" s="141"/>
      <c r="Z207" s="142"/>
      <c r="AA207" s="139"/>
      <c r="AB207" s="139"/>
      <c r="AC207" s="139"/>
      <c r="AD207" s="139"/>
      <c r="AE207" s="139"/>
      <c r="AF207" s="140"/>
      <c r="AG207" s="141"/>
      <c r="AH207" s="142"/>
      <c r="AI207" s="121"/>
      <c r="AJ207" s="139"/>
      <c r="AK207" s="121"/>
      <c r="AL207" s="139"/>
      <c r="AM207" s="121"/>
      <c r="AN207" s="140"/>
      <c r="AO207" s="141"/>
      <c r="AP207" s="142"/>
      <c r="AQ207" s="139"/>
      <c r="AR207" s="140"/>
      <c r="AS207" s="141"/>
      <c r="AT207" s="142"/>
      <c r="AU207" s="121"/>
      <c r="AV207" s="139"/>
      <c r="AW207" s="121"/>
      <c r="AX207" s="139"/>
      <c r="AY207" s="121"/>
      <c r="AZ207" s="139"/>
      <c r="BA207" s="121"/>
      <c r="BB207" s="36"/>
      <c r="BD207" s="29"/>
      <c r="BE207" s="143"/>
      <c r="BF207" s="143"/>
      <c r="BG207" s="143"/>
      <c r="BH207" s="143"/>
      <c r="BI207" s="143"/>
      <c r="BJ207" s="144"/>
      <c r="BK207" s="145"/>
      <c r="BL207" s="146"/>
      <c r="BM207" s="124"/>
      <c r="BN207" s="143"/>
      <c r="BO207" s="124"/>
      <c r="BP207" s="143"/>
      <c r="BQ207" s="124"/>
      <c r="BR207" s="36"/>
      <c r="BS207" s="32"/>
      <c r="BT207" s="29"/>
      <c r="CD207" s="75"/>
      <c r="CE207" s="32"/>
      <c r="CF207" s="74"/>
      <c r="CM207" s="290"/>
      <c r="CO207" s="29"/>
      <c r="CP207" s="36"/>
      <c r="CQ207" s="32"/>
      <c r="CR207" s="74"/>
      <c r="CS207" s="149"/>
      <c r="CT207" s="149"/>
      <c r="CU207" s="149"/>
      <c r="CV207" s="149"/>
      <c r="CW207" s="149"/>
      <c r="CX207" s="134"/>
      <c r="CY207" s="141"/>
      <c r="CZ207" s="252"/>
      <c r="DA207" s="151"/>
      <c r="DB207" s="149"/>
      <c r="DC207" s="149"/>
      <c r="DD207" s="149"/>
      <c r="DE207" s="149"/>
      <c r="DF207" s="149"/>
      <c r="DG207" s="134"/>
      <c r="DH207" s="40"/>
      <c r="DI207" s="74"/>
      <c r="DJ207" s="152"/>
      <c r="DK207" s="152"/>
      <c r="DL207" s="152"/>
      <c r="DM207" s="152"/>
      <c r="DN207" s="152"/>
      <c r="DO207" s="145"/>
      <c r="DP207" s="145"/>
      <c r="DQ207" s="145"/>
      <c r="DR207" s="293"/>
    </row>
    <row r="208" spans="1:122" s="92" customFormat="1" x14ac:dyDescent="0.35">
      <c r="A208" s="118"/>
      <c r="B208" s="46"/>
      <c r="C208" s="243" t="str">
        <f>IF(E208="","",C206+1)</f>
        <v/>
      </c>
      <c r="D208" s="46"/>
      <c r="E208" s="4"/>
      <c r="F208" s="119"/>
      <c r="H208" s="120"/>
      <c r="I208" s="15"/>
      <c r="J208" s="121"/>
      <c r="K208" s="15"/>
      <c r="L208" s="121"/>
      <c r="M208" s="15"/>
      <c r="N208" s="121"/>
      <c r="O208" s="209">
        <f t="shared" si="3"/>
        <v>0</v>
      </c>
      <c r="P208" s="122"/>
      <c r="Q208" s="40"/>
      <c r="R208" s="123"/>
      <c r="S208" s="15"/>
      <c r="T208" s="121"/>
      <c r="U208" s="15"/>
      <c r="V208" s="121"/>
      <c r="W208" s="15"/>
      <c r="X208" s="122"/>
      <c r="Y208" s="40"/>
      <c r="Z208" s="123"/>
      <c r="AA208" s="15"/>
      <c r="AB208" s="121"/>
      <c r="AC208" s="15"/>
      <c r="AD208" s="121"/>
      <c r="AE208" s="15"/>
      <c r="AF208" s="122"/>
      <c r="AG208" s="40"/>
      <c r="AH208" s="123"/>
      <c r="AI208" s="209">
        <f t="shared" si="4"/>
        <v>0</v>
      </c>
      <c r="AJ208" s="121"/>
      <c r="AK208" s="209">
        <f t="shared" si="5"/>
        <v>0</v>
      </c>
      <c r="AL208" s="121"/>
      <c r="AM208" s="209">
        <f>M208-W208+AE208</f>
        <v>0</v>
      </c>
      <c r="AN208" s="122"/>
      <c r="AO208" s="40"/>
      <c r="AP208" s="123"/>
      <c r="AQ208" s="15"/>
      <c r="AR208" s="122"/>
      <c r="AS208" s="40"/>
      <c r="AT208" s="123"/>
      <c r="AU208" s="209">
        <f t="shared" si="47"/>
        <v>0</v>
      </c>
      <c r="AV208" s="121"/>
      <c r="AW208" s="209">
        <f t="shared" si="48"/>
        <v>0</v>
      </c>
      <c r="AX208" s="121"/>
      <c r="AY208" s="209">
        <f t="shared" si="8"/>
        <v>0</v>
      </c>
      <c r="AZ208" s="121"/>
      <c r="BA208" s="209">
        <f>(SUM(AI208,AK208,AM208)-AQ208)</f>
        <v>0</v>
      </c>
      <c r="BB208" s="119"/>
      <c r="BD208" s="120"/>
      <c r="BE208" s="13">
        <v>0</v>
      </c>
      <c r="BF208" s="124"/>
      <c r="BG208" s="13">
        <v>0</v>
      </c>
      <c r="BH208" s="124"/>
      <c r="BI208" s="13">
        <v>0</v>
      </c>
      <c r="BJ208" s="125"/>
      <c r="BK208" s="126"/>
      <c r="BL208" s="127"/>
      <c r="BM208" s="210">
        <f>$BE208*$I208</f>
        <v>0</v>
      </c>
      <c r="BN208" s="124"/>
      <c r="BO208" s="210">
        <f>$BG208*$K208</f>
        <v>0</v>
      </c>
      <c r="BP208" s="124"/>
      <c r="BQ208" s="210">
        <f>$BI208*$M208</f>
        <v>0</v>
      </c>
      <c r="BR208" s="119"/>
      <c r="BS208" s="46"/>
      <c r="BT208" s="120"/>
      <c r="CD208" s="159"/>
      <c r="CE208" s="46"/>
      <c r="CF208" s="130"/>
      <c r="CG208" s="18"/>
      <c r="CH208" s="18"/>
      <c r="CI208" s="18"/>
      <c r="CJ208" s="18"/>
      <c r="CK208" s="18"/>
      <c r="CL208" s="18"/>
      <c r="CM208" s="290"/>
      <c r="CO208" s="120"/>
      <c r="CP208" s="119"/>
      <c r="CQ208" s="46"/>
      <c r="CR208" s="130"/>
      <c r="CS208" s="209">
        <f t="shared" si="62"/>
        <v>0</v>
      </c>
      <c r="CT208" s="213">
        <f t="shared" si="62"/>
        <v>0</v>
      </c>
      <c r="CU208" s="209">
        <f t="shared" si="63"/>
        <v>0</v>
      </c>
      <c r="CV208" s="213">
        <f t="shared" si="63"/>
        <v>0</v>
      </c>
      <c r="CW208" s="214">
        <f t="shared" si="64"/>
        <v>0</v>
      </c>
      <c r="CX208" s="215">
        <f t="shared" si="64"/>
        <v>0</v>
      </c>
      <c r="CY208" s="141"/>
      <c r="CZ208" s="252"/>
      <c r="DA208" s="133"/>
      <c r="DB208" s="209">
        <f t="shared" si="49"/>
        <v>0</v>
      </c>
      <c r="DC208" s="131"/>
      <c r="DD208" s="209">
        <f t="shared" si="50"/>
        <v>0</v>
      </c>
      <c r="DE208" s="131"/>
      <c r="DF208" s="209">
        <f t="shared" si="51"/>
        <v>0</v>
      </c>
      <c r="DG208" s="134"/>
      <c r="DH208" s="40"/>
      <c r="DI208" s="130"/>
      <c r="DJ208" s="217">
        <f t="shared" si="52"/>
        <v>0</v>
      </c>
      <c r="DK208" s="135"/>
      <c r="DL208" s="217">
        <f t="shared" si="55"/>
        <v>0</v>
      </c>
      <c r="DM208" s="135"/>
      <c r="DN208" s="217">
        <f t="shared" si="53"/>
        <v>0</v>
      </c>
      <c r="DO208" s="126"/>
      <c r="DP208" s="126"/>
      <c r="DQ208" s="126"/>
      <c r="DR208" s="301">
        <f t="shared" si="54"/>
        <v>0</v>
      </c>
    </row>
    <row r="209" spans="1:180" ht="5.15" customHeight="1" x14ac:dyDescent="0.35">
      <c r="A209" s="115"/>
      <c r="B209" s="32"/>
      <c r="C209" s="46"/>
      <c r="D209" s="32"/>
      <c r="E209" s="32"/>
      <c r="F209" s="36"/>
      <c r="H209" s="29"/>
      <c r="I209" s="139"/>
      <c r="J209" s="139"/>
      <c r="K209" s="139"/>
      <c r="L209" s="139"/>
      <c r="M209" s="139"/>
      <c r="N209" s="139"/>
      <c r="O209" s="121"/>
      <c r="P209" s="140"/>
      <c r="Q209" s="141"/>
      <c r="R209" s="142"/>
      <c r="S209" s="139"/>
      <c r="T209" s="139"/>
      <c r="U209" s="139"/>
      <c r="V209" s="139"/>
      <c r="W209" s="139"/>
      <c r="X209" s="140"/>
      <c r="Y209" s="141"/>
      <c r="Z209" s="142"/>
      <c r="AA209" s="139"/>
      <c r="AB209" s="139"/>
      <c r="AC209" s="139"/>
      <c r="AD209" s="139"/>
      <c r="AE209" s="139"/>
      <c r="AF209" s="140"/>
      <c r="AG209" s="141"/>
      <c r="AH209" s="142"/>
      <c r="AI209" s="121"/>
      <c r="AJ209" s="139"/>
      <c r="AK209" s="121"/>
      <c r="AL209" s="139"/>
      <c r="AM209" s="121"/>
      <c r="AN209" s="140"/>
      <c r="AO209" s="141"/>
      <c r="AP209" s="142"/>
      <c r="AQ209" s="139"/>
      <c r="AR209" s="140"/>
      <c r="AS209" s="141"/>
      <c r="AT209" s="142"/>
      <c r="AU209" s="121"/>
      <c r="AV209" s="139"/>
      <c r="AW209" s="121"/>
      <c r="AX209" s="139"/>
      <c r="AY209" s="121"/>
      <c r="AZ209" s="139"/>
      <c r="BA209" s="121"/>
      <c r="BB209" s="36"/>
      <c r="BD209" s="29"/>
      <c r="BE209" s="143"/>
      <c r="BF209" s="143"/>
      <c r="BG209" s="143"/>
      <c r="BH209" s="143"/>
      <c r="BI209" s="143"/>
      <c r="BJ209" s="144"/>
      <c r="BK209" s="145"/>
      <c r="BL209" s="146"/>
      <c r="BM209" s="124"/>
      <c r="BN209" s="143"/>
      <c r="BO209" s="124"/>
      <c r="BP209" s="143"/>
      <c r="BQ209" s="124"/>
      <c r="BR209" s="36"/>
      <c r="BS209" s="32"/>
      <c r="BT209" s="29"/>
      <c r="CD209" s="75"/>
      <c r="CE209" s="32"/>
      <c r="CF209" s="74"/>
      <c r="CM209" s="290"/>
      <c r="CO209" s="29"/>
      <c r="CP209" s="36"/>
      <c r="CQ209" s="32"/>
      <c r="CR209" s="74"/>
      <c r="CS209" s="149"/>
      <c r="CT209" s="149"/>
      <c r="CU209" s="149"/>
      <c r="CV209" s="149"/>
      <c r="CW209" s="149"/>
      <c r="CX209" s="134"/>
      <c r="CY209" s="141"/>
      <c r="CZ209" s="252"/>
      <c r="DA209" s="151"/>
      <c r="DB209" s="149"/>
      <c r="DC209" s="149"/>
      <c r="DD209" s="149"/>
      <c r="DE209" s="149"/>
      <c r="DF209" s="149"/>
      <c r="DG209" s="134"/>
      <c r="DH209" s="40"/>
      <c r="DI209" s="74"/>
      <c r="DJ209" s="152"/>
      <c r="DK209" s="152"/>
      <c r="DL209" s="152"/>
      <c r="DM209" s="152"/>
      <c r="DN209" s="152"/>
      <c r="DO209" s="145"/>
      <c r="DP209" s="145"/>
      <c r="DQ209" s="145"/>
      <c r="DR209" s="293"/>
    </row>
    <row r="210" spans="1:180" s="92" customFormat="1" x14ac:dyDescent="0.35">
      <c r="A210" s="118"/>
      <c r="B210" s="46"/>
      <c r="C210" s="243" t="str">
        <f>IF(E210="","",C208+1)</f>
        <v/>
      </c>
      <c r="D210" s="46"/>
      <c r="E210" s="4"/>
      <c r="F210" s="119"/>
      <c r="H210" s="120"/>
      <c r="I210" s="15"/>
      <c r="J210" s="121"/>
      <c r="K210" s="15"/>
      <c r="L210" s="121"/>
      <c r="M210" s="15"/>
      <c r="N210" s="121"/>
      <c r="O210" s="209">
        <f t="shared" si="3"/>
        <v>0</v>
      </c>
      <c r="P210" s="122"/>
      <c r="Q210" s="40"/>
      <c r="R210" s="123"/>
      <c r="S210" s="15"/>
      <c r="T210" s="121"/>
      <c r="U210" s="15"/>
      <c r="V210" s="121"/>
      <c r="W210" s="15"/>
      <c r="X210" s="122"/>
      <c r="Y210" s="40"/>
      <c r="Z210" s="123"/>
      <c r="AA210" s="15"/>
      <c r="AB210" s="121"/>
      <c r="AC210" s="15"/>
      <c r="AD210" s="121"/>
      <c r="AE210" s="15"/>
      <c r="AF210" s="122"/>
      <c r="AG210" s="40"/>
      <c r="AH210" s="123"/>
      <c r="AI210" s="209">
        <f t="shared" si="4"/>
        <v>0</v>
      </c>
      <c r="AJ210" s="121"/>
      <c r="AK210" s="209">
        <f t="shared" si="5"/>
        <v>0</v>
      </c>
      <c r="AL210" s="121"/>
      <c r="AM210" s="209">
        <f>M210-W210+AE210</f>
        <v>0</v>
      </c>
      <c r="AN210" s="122"/>
      <c r="AO210" s="40"/>
      <c r="AP210" s="123"/>
      <c r="AQ210" s="15"/>
      <c r="AR210" s="122"/>
      <c r="AS210" s="40"/>
      <c r="AT210" s="123"/>
      <c r="AU210" s="209">
        <f t="shared" si="47"/>
        <v>0</v>
      </c>
      <c r="AV210" s="121"/>
      <c r="AW210" s="209">
        <f t="shared" si="48"/>
        <v>0</v>
      </c>
      <c r="AX210" s="121"/>
      <c r="AY210" s="209">
        <f t="shared" si="8"/>
        <v>0</v>
      </c>
      <c r="AZ210" s="121"/>
      <c r="BA210" s="209">
        <f>(SUM(AI210,AK210,AM210)-AQ210)</f>
        <v>0</v>
      </c>
      <c r="BB210" s="119"/>
      <c r="BD210" s="120"/>
      <c r="BE210" s="13">
        <v>0</v>
      </c>
      <c r="BF210" s="124"/>
      <c r="BG210" s="13">
        <v>0</v>
      </c>
      <c r="BH210" s="124"/>
      <c r="BI210" s="13">
        <v>0</v>
      </c>
      <c r="BJ210" s="125"/>
      <c r="BK210" s="126"/>
      <c r="BL210" s="127"/>
      <c r="BM210" s="210">
        <f>$BE210*$I210</f>
        <v>0</v>
      </c>
      <c r="BN210" s="124"/>
      <c r="BO210" s="210">
        <f>$BG210*$K210</f>
        <v>0</v>
      </c>
      <c r="BP210" s="124"/>
      <c r="BQ210" s="210">
        <f>$BI210*$M210</f>
        <v>0</v>
      </c>
      <c r="BR210" s="119"/>
      <c r="BS210" s="46"/>
      <c r="BT210" s="120"/>
      <c r="CD210" s="159"/>
      <c r="CE210" s="46"/>
      <c r="CF210" s="130"/>
      <c r="CG210" s="18"/>
      <c r="CH210" s="18"/>
      <c r="CI210" s="18"/>
      <c r="CJ210" s="18"/>
      <c r="CK210" s="18"/>
      <c r="CL210" s="18"/>
      <c r="CM210" s="290"/>
      <c r="CO210" s="120"/>
      <c r="CP210" s="119"/>
      <c r="CQ210" s="46"/>
      <c r="CR210" s="130"/>
      <c r="CS210" s="209">
        <f t="shared" si="62"/>
        <v>0</v>
      </c>
      <c r="CT210" s="213">
        <f t="shared" si="62"/>
        <v>0</v>
      </c>
      <c r="CU210" s="209">
        <f t="shared" si="63"/>
        <v>0</v>
      </c>
      <c r="CV210" s="213">
        <f t="shared" si="63"/>
        <v>0</v>
      </c>
      <c r="CW210" s="214">
        <f t="shared" si="64"/>
        <v>0</v>
      </c>
      <c r="CX210" s="215">
        <f t="shared" si="64"/>
        <v>0</v>
      </c>
      <c r="CY210" s="141"/>
      <c r="CZ210" s="252"/>
      <c r="DA210" s="133"/>
      <c r="DB210" s="209">
        <f t="shared" si="49"/>
        <v>0</v>
      </c>
      <c r="DC210" s="131"/>
      <c r="DD210" s="209">
        <f t="shared" si="50"/>
        <v>0</v>
      </c>
      <c r="DE210" s="131"/>
      <c r="DF210" s="209">
        <f t="shared" si="51"/>
        <v>0</v>
      </c>
      <c r="DG210" s="134"/>
      <c r="DH210" s="40"/>
      <c r="DI210" s="130"/>
      <c r="DJ210" s="217">
        <f t="shared" si="52"/>
        <v>0</v>
      </c>
      <c r="DK210" s="135"/>
      <c r="DL210" s="217">
        <f t="shared" si="55"/>
        <v>0</v>
      </c>
      <c r="DM210" s="135"/>
      <c r="DN210" s="217">
        <f t="shared" si="53"/>
        <v>0</v>
      </c>
      <c r="DO210" s="126"/>
      <c r="DP210" s="126"/>
      <c r="DQ210" s="126"/>
      <c r="DR210" s="301">
        <f t="shared" si="54"/>
        <v>0</v>
      </c>
    </row>
    <row r="211" spans="1:180" ht="5.15" customHeight="1" x14ac:dyDescent="0.35">
      <c r="A211" s="115"/>
      <c r="B211" s="32"/>
      <c r="C211" s="46"/>
      <c r="D211" s="32"/>
      <c r="E211" s="32"/>
      <c r="F211" s="36"/>
      <c r="H211" s="29"/>
      <c r="I211" s="139"/>
      <c r="J211" s="139"/>
      <c r="K211" s="139"/>
      <c r="L211" s="139"/>
      <c r="M211" s="139"/>
      <c r="N211" s="139"/>
      <c r="O211" s="121"/>
      <c r="P211" s="140"/>
      <c r="Q211" s="141"/>
      <c r="R211" s="142"/>
      <c r="S211" s="139"/>
      <c r="T211" s="139"/>
      <c r="U211" s="139"/>
      <c r="V211" s="139"/>
      <c r="W211" s="139"/>
      <c r="X211" s="140"/>
      <c r="Y211" s="141"/>
      <c r="Z211" s="142"/>
      <c r="AA211" s="139"/>
      <c r="AB211" s="139"/>
      <c r="AC211" s="139"/>
      <c r="AD211" s="139"/>
      <c r="AE211" s="139"/>
      <c r="AF211" s="140"/>
      <c r="AG211" s="141"/>
      <c r="AH211" s="142"/>
      <c r="AI211" s="121"/>
      <c r="AJ211" s="139"/>
      <c r="AK211" s="121"/>
      <c r="AL211" s="139"/>
      <c r="AM211" s="121"/>
      <c r="AN211" s="140"/>
      <c r="AO211" s="141"/>
      <c r="AP211" s="142"/>
      <c r="AQ211" s="139"/>
      <c r="AR211" s="140"/>
      <c r="AS211" s="141"/>
      <c r="AT211" s="142"/>
      <c r="AU211" s="121"/>
      <c r="AV211" s="139"/>
      <c r="AW211" s="121"/>
      <c r="AX211" s="139"/>
      <c r="AY211" s="121"/>
      <c r="AZ211" s="139"/>
      <c r="BA211" s="121"/>
      <c r="BB211" s="36"/>
      <c r="BD211" s="29"/>
      <c r="BE211" s="143"/>
      <c r="BF211" s="143"/>
      <c r="BG211" s="143"/>
      <c r="BH211" s="143"/>
      <c r="BI211" s="143"/>
      <c r="BJ211" s="144"/>
      <c r="BK211" s="145"/>
      <c r="BL211" s="146"/>
      <c r="BM211" s="124"/>
      <c r="BN211" s="143"/>
      <c r="BO211" s="124"/>
      <c r="BP211" s="143"/>
      <c r="BQ211" s="124"/>
      <c r="BR211" s="36"/>
      <c r="BS211" s="32"/>
      <c r="BT211" s="29"/>
      <c r="CD211" s="75"/>
      <c r="CE211" s="32"/>
      <c r="CF211" s="74"/>
      <c r="CM211" s="290"/>
      <c r="CO211" s="29"/>
      <c r="CP211" s="36"/>
      <c r="CQ211" s="32"/>
      <c r="CR211" s="74"/>
      <c r="CS211" s="149"/>
      <c r="CT211" s="149"/>
      <c r="CU211" s="149"/>
      <c r="CV211" s="149"/>
      <c r="CW211" s="149"/>
      <c r="CX211" s="134"/>
      <c r="CY211" s="141"/>
      <c r="CZ211" s="252"/>
      <c r="DA211" s="151"/>
      <c r="DB211" s="149"/>
      <c r="DC211" s="149"/>
      <c r="DD211" s="149"/>
      <c r="DE211" s="149"/>
      <c r="DF211" s="149"/>
      <c r="DG211" s="134"/>
      <c r="DH211" s="40"/>
      <c r="DI211" s="74"/>
      <c r="DJ211" s="152"/>
      <c r="DK211" s="152"/>
      <c r="DL211" s="152"/>
      <c r="DM211" s="152"/>
      <c r="DN211" s="152"/>
      <c r="DO211" s="145"/>
      <c r="DP211" s="145"/>
      <c r="DQ211" s="145"/>
      <c r="DR211" s="293"/>
    </row>
    <row r="212" spans="1:180" s="92" customFormat="1" x14ac:dyDescent="0.35">
      <c r="A212" s="118"/>
      <c r="B212" s="46"/>
      <c r="C212" s="243" t="str">
        <f>IF(E212="","",C210+1)</f>
        <v/>
      </c>
      <c r="D212" s="46"/>
      <c r="E212" s="4"/>
      <c r="F212" s="119"/>
      <c r="H212" s="120"/>
      <c r="I212" s="15"/>
      <c r="J212" s="121"/>
      <c r="K212" s="15"/>
      <c r="L212" s="121"/>
      <c r="M212" s="15"/>
      <c r="N212" s="121"/>
      <c r="O212" s="209">
        <f t="shared" si="3"/>
        <v>0</v>
      </c>
      <c r="P212" s="122"/>
      <c r="Q212" s="40"/>
      <c r="R212" s="123"/>
      <c r="S212" s="15"/>
      <c r="T212" s="121"/>
      <c r="U212" s="15"/>
      <c r="V212" s="121"/>
      <c r="W212" s="15"/>
      <c r="X212" s="122"/>
      <c r="Y212" s="40"/>
      <c r="Z212" s="123"/>
      <c r="AA212" s="15"/>
      <c r="AB212" s="121"/>
      <c r="AC212" s="15"/>
      <c r="AD212" s="121"/>
      <c r="AE212" s="15"/>
      <c r="AF212" s="122"/>
      <c r="AG212" s="40"/>
      <c r="AH212" s="123"/>
      <c r="AI212" s="209">
        <f t="shared" si="4"/>
        <v>0</v>
      </c>
      <c r="AJ212" s="121"/>
      <c r="AK212" s="209">
        <f t="shared" si="5"/>
        <v>0</v>
      </c>
      <c r="AL212" s="121"/>
      <c r="AM212" s="209">
        <f>M212-W212+AE212</f>
        <v>0</v>
      </c>
      <c r="AN212" s="122"/>
      <c r="AO212" s="40"/>
      <c r="AP212" s="123"/>
      <c r="AQ212" s="15"/>
      <c r="AR212" s="122"/>
      <c r="AS212" s="40"/>
      <c r="AT212" s="123"/>
      <c r="AU212" s="209">
        <f t="shared" ref="AU212:AU216" si="65">(IF($O212=0,(0),(ROUNDUP(($AI212/(SUM($AI212,$AK212,$AM212)))*$BA212,0))))</f>
        <v>0</v>
      </c>
      <c r="AV212" s="121"/>
      <c r="AW212" s="209">
        <f t="shared" ref="AW212:AW216" si="66">(IF($O212=0,(0),(ROUNDUP(($AK212/(SUM($AI212,$AK212,$AM212)))*$BA212,0))))</f>
        <v>0</v>
      </c>
      <c r="AX212" s="121"/>
      <c r="AY212" s="209">
        <f t="shared" si="8"/>
        <v>0</v>
      </c>
      <c r="AZ212" s="121"/>
      <c r="BA212" s="209">
        <f>(SUM(AI212,AK212,AM212)-AQ212)</f>
        <v>0</v>
      </c>
      <c r="BB212" s="119"/>
      <c r="BD212" s="120"/>
      <c r="BE212" s="13">
        <v>0</v>
      </c>
      <c r="BF212" s="124"/>
      <c r="BG212" s="13">
        <v>0</v>
      </c>
      <c r="BH212" s="124"/>
      <c r="BI212" s="13">
        <v>0</v>
      </c>
      <c r="BJ212" s="125"/>
      <c r="BK212" s="126"/>
      <c r="BL212" s="127"/>
      <c r="BM212" s="210">
        <f>$BE212*$I212</f>
        <v>0</v>
      </c>
      <c r="BN212" s="124"/>
      <c r="BO212" s="210">
        <f>$BG212*$K212</f>
        <v>0</v>
      </c>
      <c r="BP212" s="124"/>
      <c r="BQ212" s="210">
        <f>$BI212*$M212</f>
        <v>0</v>
      </c>
      <c r="BR212" s="119"/>
      <c r="BS212" s="46"/>
      <c r="BT212" s="120"/>
      <c r="CD212" s="159"/>
      <c r="CE212" s="46"/>
      <c r="CF212" s="130"/>
      <c r="CG212" s="18"/>
      <c r="CH212" s="18"/>
      <c r="CI212" s="18"/>
      <c r="CJ212" s="18"/>
      <c r="CK212" s="18"/>
      <c r="CL212" s="18"/>
      <c r="CM212" s="290"/>
      <c r="CO212" s="120"/>
      <c r="CP212" s="119"/>
      <c r="CQ212" s="46"/>
      <c r="CR212" s="130"/>
      <c r="CS212" s="209">
        <f t="shared" si="62"/>
        <v>0</v>
      </c>
      <c r="CT212" s="213">
        <f t="shared" si="62"/>
        <v>0</v>
      </c>
      <c r="CU212" s="209">
        <f t="shared" si="63"/>
        <v>0</v>
      </c>
      <c r="CV212" s="213">
        <f t="shared" si="63"/>
        <v>0</v>
      </c>
      <c r="CW212" s="214">
        <f t="shared" si="64"/>
        <v>0</v>
      </c>
      <c r="CX212" s="215">
        <f t="shared" si="64"/>
        <v>0</v>
      </c>
      <c r="CY212" s="141"/>
      <c r="CZ212" s="252"/>
      <c r="DA212" s="133"/>
      <c r="DB212" s="209">
        <f t="shared" ref="DB212:DB216" si="67">(CS212+AU212)</f>
        <v>0</v>
      </c>
      <c r="DC212" s="131"/>
      <c r="DD212" s="209">
        <f t="shared" ref="DD212:DD216" si="68">(CU212+AW212)</f>
        <v>0</v>
      </c>
      <c r="DE212" s="131"/>
      <c r="DF212" s="209">
        <f t="shared" ref="DF212:DF216" si="69">(CW212+AY212)</f>
        <v>0</v>
      </c>
      <c r="DG212" s="134"/>
      <c r="DH212" s="40"/>
      <c r="DI212" s="130"/>
      <c r="DJ212" s="217">
        <f t="shared" ref="DJ212:DJ216" si="70">(DB212*BE212)</f>
        <v>0</v>
      </c>
      <c r="DK212" s="135"/>
      <c r="DL212" s="217">
        <f t="shared" si="55"/>
        <v>0</v>
      </c>
      <c r="DM212" s="135"/>
      <c r="DN212" s="217">
        <f t="shared" ref="DN212:DN216" si="71">(DF212*BI212)</f>
        <v>0</v>
      </c>
      <c r="DO212" s="126"/>
      <c r="DP212" s="126"/>
      <c r="DQ212" s="126"/>
      <c r="DR212" s="301">
        <f t="shared" ref="DR212:DR216" si="72">SUM(DJ212:DN212)+-SUM(BM212:BQ212)</f>
        <v>0</v>
      </c>
    </row>
    <row r="213" spans="1:180" ht="5.15" customHeight="1" x14ac:dyDescent="0.35">
      <c r="A213" s="115"/>
      <c r="B213" s="32"/>
      <c r="C213" s="46"/>
      <c r="D213" s="32"/>
      <c r="E213" s="32"/>
      <c r="F213" s="36"/>
      <c r="H213" s="29"/>
      <c r="I213" s="139"/>
      <c r="J213" s="139"/>
      <c r="K213" s="139"/>
      <c r="L213" s="139"/>
      <c r="M213" s="139"/>
      <c r="N213" s="139"/>
      <c r="O213" s="121"/>
      <c r="P213" s="140"/>
      <c r="Q213" s="141"/>
      <c r="R213" s="142"/>
      <c r="S213" s="139"/>
      <c r="T213" s="139"/>
      <c r="U213" s="139"/>
      <c r="V213" s="139"/>
      <c r="W213" s="139"/>
      <c r="X213" s="140"/>
      <c r="Y213" s="141"/>
      <c r="Z213" s="142"/>
      <c r="AA213" s="139"/>
      <c r="AB213" s="139"/>
      <c r="AC213" s="139"/>
      <c r="AD213" s="139"/>
      <c r="AE213" s="139"/>
      <c r="AF213" s="140"/>
      <c r="AG213" s="141"/>
      <c r="AH213" s="142"/>
      <c r="AI213" s="121"/>
      <c r="AJ213" s="139"/>
      <c r="AK213" s="121"/>
      <c r="AL213" s="139"/>
      <c r="AM213" s="121"/>
      <c r="AN213" s="140"/>
      <c r="AO213" s="141"/>
      <c r="AP213" s="142"/>
      <c r="AQ213" s="139"/>
      <c r="AR213" s="140"/>
      <c r="AS213" s="141"/>
      <c r="AT213" s="142"/>
      <c r="AU213" s="121"/>
      <c r="AV213" s="139"/>
      <c r="AW213" s="121"/>
      <c r="AX213" s="139"/>
      <c r="AY213" s="121"/>
      <c r="AZ213" s="139"/>
      <c r="BA213" s="121"/>
      <c r="BB213" s="36"/>
      <c r="BD213" s="29"/>
      <c r="BE213" s="143"/>
      <c r="BF213" s="143"/>
      <c r="BG213" s="143"/>
      <c r="BH213" s="143"/>
      <c r="BI213" s="143"/>
      <c r="BJ213" s="144"/>
      <c r="BK213" s="145"/>
      <c r="BL213" s="146"/>
      <c r="BM213" s="124"/>
      <c r="BN213" s="143"/>
      <c r="BO213" s="124"/>
      <c r="BP213" s="143"/>
      <c r="BQ213" s="124"/>
      <c r="BR213" s="36"/>
      <c r="BS213" s="32"/>
      <c r="BT213" s="29"/>
      <c r="CD213" s="75"/>
      <c r="CE213" s="32"/>
      <c r="CF213" s="74"/>
      <c r="CM213" s="290"/>
      <c r="CO213" s="29"/>
      <c r="CP213" s="36"/>
      <c r="CQ213" s="32"/>
      <c r="CR213" s="74"/>
      <c r="CS213" s="149"/>
      <c r="CT213" s="149"/>
      <c r="CU213" s="149"/>
      <c r="CV213" s="149"/>
      <c r="CW213" s="149"/>
      <c r="CX213" s="134"/>
      <c r="CY213" s="141"/>
      <c r="CZ213" s="252"/>
      <c r="DA213" s="151"/>
      <c r="DB213" s="149"/>
      <c r="DC213" s="149"/>
      <c r="DD213" s="149"/>
      <c r="DE213" s="149"/>
      <c r="DF213" s="149"/>
      <c r="DG213" s="134"/>
      <c r="DH213" s="40"/>
      <c r="DI213" s="74"/>
      <c r="DJ213" s="152"/>
      <c r="DK213" s="152"/>
      <c r="DL213" s="152"/>
      <c r="DM213" s="152"/>
      <c r="DN213" s="152"/>
      <c r="DO213" s="145"/>
      <c r="DP213" s="145"/>
      <c r="DQ213" s="145"/>
      <c r="DR213" s="293"/>
    </row>
    <row r="214" spans="1:180" s="92" customFormat="1" x14ac:dyDescent="0.35">
      <c r="A214" s="118"/>
      <c r="B214" s="46"/>
      <c r="C214" s="243" t="str">
        <f>IF(E214="","",C212+1)</f>
        <v/>
      </c>
      <c r="D214" s="46"/>
      <c r="E214" s="4"/>
      <c r="F214" s="119"/>
      <c r="H214" s="120"/>
      <c r="I214" s="15"/>
      <c r="J214" s="121"/>
      <c r="K214" s="15"/>
      <c r="L214" s="121"/>
      <c r="M214" s="15"/>
      <c r="N214" s="121"/>
      <c r="O214" s="209">
        <f t="shared" si="3"/>
        <v>0</v>
      </c>
      <c r="P214" s="122"/>
      <c r="Q214" s="40"/>
      <c r="R214" s="123"/>
      <c r="S214" s="15"/>
      <c r="T214" s="121"/>
      <c r="U214" s="15"/>
      <c r="V214" s="121"/>
      <c r="W214" s="15"/>
      <c r="X214" s="122"/>
      <c r="Y214" s="40"/>
      <c r="Z214" s="123"/>
      <c r="AA214" s="15"/>
      <c r="AB214" s="121"/>
      <c r="AC214" s="15"/>
      <c r="AD214" s="121"/>
      <c r="AE214" s="15"/>
      <c r="AF214" s="122"/>
      <c r="AG214" s="40"/>
      <c r="AH214" s="123"/>
      <c r="AI214" s="209">
        <f t="shared" si="4"/>
        <v>0</v>
      </c>
      <c r="AJ214" s="121"/>
      <c r="AK214" s="209">
        <f t="shared" si="5"/>
        <v>0</v>
      </c>
      <c r="AL214" s="121"/>
      <c r="AM214" s="209">
        <f>M214-W214+AE214</f>
        <v>0</v>
      </c>
      <c r="AN214" s="122"/>
      <c r="AO214" s="40"/>
      <c r="AP214" s="123"/>
      <c r="AQ214" s="15"/>
      <c r="AR214" s="122"/>
      <c r="AS214" s="40"/>
      <c r="AT214" s="123"/>
      <c r="AU214" s="209">
        <f t="shared" si="65"/>
        <v>0</v>
      </c>
      <c r="AV214" s="121"/>
      <c r="AW214" s="209">
        <f t="shared" si="66"/>
        <v>0</v>
      </c>
      <c r="AX214" s="121"/>
      <c r="AY214" s="209">
        <f t="shared" si="8"/>
        <v>0</v>
      </c>
      <c r="AZ214" s="121"/>
      <c r="BA214" s="209">
        <f>(SUM(AI214,AK214,AM214)-AQ214)</f>
        <v>0</v>
      </c>
      <c r="BB214" s="119"/>
      <c r="BD214" s="120"/>
      <c r="BE214" s="13">
        <v>0</v>
      </c>
      <c r="BF214" s="124"/>
      <c r="BG214" s="13">
        <v>0</v>
      </c>
      <c r="BH214" s="124"/>
      <c r="BI214" s="13">
        <v>0</v>
      </c>
      <c r="BJ214" s="125"/>
      <c r="BK214" s="126"/>
      <c r="BL214" s="127"/>
      <c r="BM214" s="210">
        <f>$BE214*$I214</f>
        <v>0</v>
      </c>
      <c r="BN214" s="124"/>
      <c r="BO214" s="210">
        <f>$BG214*$K214</f>
        <v>0</v>
      </c>
      <c r="BP214" s="124"/>
      <c r="BQ214" s="210">
        <f>$BI214*$M214</f>
        <v>0</v>
      </c>
      <c r="BR214" s="119"/>
      <c r="BS214" s="46"/>
      <c r="BT214" s="120"/>
      <c r="CD214" s="159"/>
      <c r="CE214" s="46"/>
      <c r="CF214" s="130"/>
      <c r="CG214" s="18"/>
      <c r="CH214" s="18"/>
      <c r="CI214" s="18"/>
      <c r="CJ214" s="18"/>
      <c r="CK214" s="18"/>
      <c r="CL214" s="18"/>
      <c r="CM214" s="290"/>
      <c r="CO214" s="120"/>
      <c r="CP214" s="119"/>
      <c r="CQ214" s="46"/>
      <c r="CR214" s="130"/>
      <c r="CS214" s="209">
        <f t="shared" si="62"/>
        <v>0</v>
      </c>
      <c r="CT214" s="213">
        <f t="shared" si="62"/>
        <v>0</v>
      </c>
      <c r="CU214" s="209">
        <f t="shared" si="63"/>
        <v>0</v>
      </c>
      <c r="CV214" s="213">
        <f t="shared" si="63"/>
        <v>0</v>
      </c>
      <c r="CW214" s="214">
        <f t="shared" si="64"/>
        <v>0</v>
      </c>
      <c r="CX214" s="215">
        <f t="shared" si="64"/>
        <v>0</v>
      </c>
      <c r="CY214" s="141"/>
      <c r="CZ214" s="252"/>
      <c r="DA214" s="133"/>
      <c r="DB214" s="209">
        <f t="shared" si="67"/>
        <v>0</v>
      </c>
      <c r="DC214" s="131"/>
      <c r="DD214" s="209">
        <f t="shared" si="68"/>
        <v>0</v>
      </c>
      <c r="DE214" s="131"/>
      <c r="DF214" s="209">
        <f t="shared" si="69"/>
        <v>0</v>
      </c>
      <c r="DG214" s="134"/>
      <c r="DH214" s="40"/>
      <c r="DI214" s="130"/>
      <c r="DJ214" s="217">
        <f t="shared" si="70"/>
        <v>0</v>
      </c>
      <c r="DK214" s="135"/>
      <c r="DL214" s="217">
        <f t="shared" ref="DL214:DL216" si="73">(DD214*BG214)</f>
        <v>0</v>
      </c>
      <c r="DM214" s="135"/>
      <c r="DN214" s="217">
        <f t="shared" si="71"/>
        <v>0</v>
      </c>
      <c r="DO214" s="126"/>
      <c r="DP214" s="126"/>
      <c r="DQ214" s="126"/>
      <c r="DR214" s="301">
        <f t="shared" si="72"/>
        <v>0</v>
      </c>
    </row>
    <row r="215" spans="1:180" ht="5.15" customHeight="1" x14ac:dyDescent="0.35">
      <c r="A215" s="115"/>
      <c r="B215" s="32"/>
      <c r="C215" s="46"/>
      <c r="D215" s="32"/>
      <c r="E215" s="32"/>
      <c r="F215" s="36"/>
      <c r="H215" s="29"/>
      <c r="I215" s="139"/>
      <c r="J215" s="139"/>
      <c r="K215" s="139"/>
      <c r="L215" s="139"/>
      <c r="M215" s="139"/>
      <c r="N215" s="139"/>
      <c r="O215" s="121"/>
      <c r="P215" s="140"/>
      <c r="Q215" s="141"/>
      <c r="R215" s="142"/>
      <c r="S215" s="139"/>
      <c r="T215" s="139"/>
      <c r="U215" s="139"/>
      <c r="V215" s="139"/>
      <c r="W215" s="139"/>
      <c r="X215" s="140"/>
      <c r="Y215" s="141"/>
      <c r="Z215" s="142"/>
      <c r="AA215" s="139"/>
      <c r="AB215" s="139"/>
      <c r="AC215" s="139"/>
      <c r="AD215" s="139"/>
      <c r="AE215" s="139"/>
      <c r="AF215" s="140"/>
      <c r="AG215" s="141"/>
      <c r="AH215" s="142"/>
      <c r="AI215" s="121"/>
      <c r="AJ215" s="139"/>
      <c r="AK215" s="121"/>
      <c r="AL215" s="139"/>
      <c r="AM215" s="121"/>
      <c r="AN215" s="140"/>
      <c r="AO215" s="141"/>
      <c r="AP215" s="142"/>
      <c r="AQ215" s="139"/>
      <c r="AR215" s="140"/>
      <c r="AS215" s="141"/>
      <c r="AT215" s="142"/>
      <c r="AU215" s="121"/>
      <c r="AV215" s="139"/>
      <c r="AW215" s="121"/>
      <c r="AX215" s="139"/>
      <c r="AY215" s="121"/>
      <c r="AZ215" s="139"/>
      <c r="BA215" s="121"/>
      <c r="BB215" s="36"/>
      <c r="BD215" s="29"/>
      <c r="BE215" s="143"/>
      <c r="BF215" s="143"/>
      <c r="BG215" s="143"/>
      <c r="BH215" s="143"/>
      <c r="BI215" s="143"/>
      <c r="BJ215" s="144"/>
      <c r="BK215" s="145"/>
      <c r="BL215" s="146"/>
      <c r="BM215" s="124"/>
      <c r="BN215" s="143"/>
      <c r="BO215" s="124"/>
      <c r="BP215" s="143"/>
      <c r="BQ215" s="124"/>
      <c r="BR215" s="36"/>
      <c r="BS215" s="32"/>
      <c r="BT215" s="29"/>
      <c r="CD215" s="75"/>
      <c r="CE215" s="32"/>
      <c r="CF215" s="74"/>
      <c r="CM215" s="290"/>
      <c r="CO215" s="29"/>
      <c r="CP215" s="36"/>
      <c r="CQ215" s="32"/>
      <c r="CR215" s="74"/>
      <c r="CS215" s="149"/>
      <c r="CT215" s="149"/>
      <c r="CU215" s="149"/>
      <c r="CV215" s="149"/>
      <c r="CW215" s="149"/>
      <c r="CX215" s="132"/>
      <c r="CY215" s="141"/>
      <c r="CZ215" s="252"/>
      <c r="DA215" s="151"/>
      <c r="DB215" s="149"/>
      <c r="DC215" s="149"/>
      <c r="DD215" s="149"/>
      <c r="DE215" s="149"/>
      <c r="DF215" s="149"/>
      <c r="DG215" s="134"/>
      <c r="DH215" s="40"/>
      <c r="DI215" s="74"/>
      <c r="DJ215" s="152"/>
      <c r="DK215" s="152"/>
      <c r="DL215" s="152"/>
      <c r="DM215" s="152"/>
      <c r="DN215" s="152"/>
      <c r="DO215" s="145"/>
      <c r="DP215" s="145"/>
      <c r="DQ215" s="145"/>
      <c r="DR215" s="293"/>
    </row>
    <row r="216" spans="1:180" s="92" customFormat="1" ht="15" thickBot="1" x14ac:dyDescent="0.4">
      <c r="A216" s="118"/>
      <c r="B216" s="46"/>
      <c r="C216" s="243" t="str">
        <f>IF(E216="","",C46+1)</f>
        <v/>
      </c>
      <c r="D216" s="46"/>
      <c r="E216" s="4"/>
      <c r="F216" s="119"/>
      <c r="H216" s="120"/>
      <c r="I216" s="15"/>
      <c r="J216" s="121"/>
      <c r="K216" s="15"/>
      <c r="L216" s="121"/>
      <c r="M216" s="15"/>
      <c r="N216" s="121"/>
      <c r="O216" s="209">
        <f t="shared" si="3"/>
        <v>0</v>
      </c>
      <c r="P216" s="122"/>
      <c r="Q216" s="40"/>
      <c r="R216" s="123"/>
      <c r="S216" s="15"/>
      <c r="T216" s="121"/>
      <c r="U216" s="15"/>
      <c r="V216" s="121"/>
      <c r="W216" s="15"/>
      <c r="X216" s="122"/>
      <c r="Y216" s="40"/>
      <c r="Z216" s="123"/>
      <c r="AA216" s="15"/>
      <c r="AB216" s="121"/>
      <c r="AC216" s="15"/>
      <c r="AD216" s="121"/>
      <c r="AE216" s="15"/>
      <c r="AF216" s="122"/>
      <c r="AG216" s="40"/>
      <c r="AH216" s="123"/>
      <c r="AI216" s="209">
        <f t="shared" si="4"/>
        <v>0</v>
      </c>
      <c r="AJ216" s="121"/>
      <c r="AK216" s="209">
        <f t="shared" si="5"/>
        <v>0</v>
      </c>
      <c r="AL216" s="121"/>
      <c r="AM216" s="209">
        <f>M216-W216+AE216</f>
        <v>0</v>
      </c>
      <c r="AN216" s="122"/>
      <c r="AO216" s="40"/>
      <c r="AP216" s="123"/>
      <c r="AQ216" s="15"/>
      <c r="AR216" s="122"/>
      <c r="AS216" s="40"/>
      <c r="AT216" s="123"/>
      <c r="AU216" s="209">
        <f t="shared" si="65"/>
        <v>0</v>
      </c>
      <c r="AV216" s="121"/>
      <c r="AW216" s="209">
        <f t="shared" si="66"/>
        <v>0</v>
      </c>
      <c r="AX216" s="121"/>
      <c r="AY216" s="209">
        <f t="shared" si="8"/>
        <v>0</v>
      </c>
      <c r="AZ216" s="121"/>
      <c r="BA216" s="209">
        <f>(SUM(AI216,AK216,AM216)-AQ216)</f>
        <v>0</v>
      </c>
      <c r="BB216" s="119"/>
      <c r="BD216" s="120"/>
      <c r="BE216" s="13">
        <v>0</v>
      </c>
      <c r="BF216" s="124"/>
      <c r="BG216" s="13">
        <v>0</v>
      </c>
      <c r="BH216" s="124"/>
      <c r="BI216" s="13">
        <v>0</v>
      </c>
      <c r="BJ216" s="125"/>
      <c r="BK216" s="126"/>
      <c r="BL216" s="127"/>
      <c r="BM216" s="210">
        <f>$BE216*$I216</f>
        <v>0</v>
      </c>
      <c r="BN216" s="124"/>
      <c r="BO216" s="210">
        <f>$BG216*$K216</f>
        <v>0</v>
      </c>
      <c r="BP216" s="124"/>
      <c r="BQ216" s="210">
        <f>$BI216*$M216</f>
        <v>0</v>
      </c>
      <c r="BR216" s="119"/>
      <c r="BS216" s="46"/>
      <c r="BT216" s="120"/>
      <c r="CD216" s="159"/>
      <c r="CE216" s="46"/>
      <c r="CF216" s="130"/>
      <c r="CG216" s="18"/>
      <c r="CH216" s="18"/>
      <c r="CI216" s="18"/>
      <c r="CJ216" s="18"/>
      <c r="CK216" s="18"/>
      <c r="CL216" s="18"/>
      <c r="CM216" s="290"/>
      <c r="CO216" s="120"/>
      <c r="CP216" s="119"/>
      <c r="CQ216" s="46"/>
      <c r="CR216" s="130"/>
      <c r="CS216" s="209">
        <f t="shared" si="62"/>
        <v>0</v>
      </c>
      <c r="CT216" s="213">
        <f t="shared" si="62"/>
        <v>0</v>
      </c>
      <c r="CU216" s="209">
        <f t="shared" si="63"/>
        <v>0</v>
      </c>
      <c r="CV216" s="213">
        <f t="shared" si="63"/>
        <v>0</v>
      </c>
      <c r="CW216" s="209">
        <f t="shared" si="64"/>
        <v>0</v>
      </c>
      <c r="CX216" s="215">
        <f t="shared" si="64"/>
        <v>0</v>
      </c>
      <c r="CY216" s="141"/>
      <c r="CZ216" s="252"/>
      <c r="DA216" s="133"/>
      <c r="DB216" s="209">
        <f t="shared" si="67"/>
        <v>0</v>
      </c>
      <c r="DC216" s="131"/>
      <c r="DD216" s="209">
        <f t="shared" si="68"/>
        <v>0</v>
      </c>
      <c r="DE216" s="131"/>
      <c r="DF216" s="209">
        <f t="shared" si="69"/>
        <v>0</v>
      </c>
      <c r="DG216" s="134"/>
      <c r="DH216" s="40"/>
      <c r="DI216" s="130"/>
      <c r="DJ216" s="217">
        <f t="shared" si="70"/>
        <v>0</v>
      </c>
      <c r="DK216" s="135"/>
      <c r="DL216" s="217">
        <f t="shared" si="73"/>
        <v>0</v>
      </c>
      <c r="DM216" s="135"/>
      <c r="DN216" s="217">
        <f t="shared" si="71"/>
        <v>0</v>
      </c>
      <c r="DO216" s="126"/>
      <c r="DP216" s="126"/>
      <c r="DQ216" s="126"/>
      <c r="DR216" s="303">
        <f t="shared" si="72"/>
        <v>0</v>
      </c>
    </row>
    <row r="217" spans="1:180" ht="5.15" customHeight="1" thickBot="1" x14ac:dyDescent="0.4">
      <c r="A217" s="115"/>
      <c r="B217" s="32"/>
      <c r="C217" s="46"/>
      <c r="D217" s="32"/>
      <c r="E217" s="32"/>
      <c r="F217" s="36"/>
      <c r="H217" s="29"/>
      <c r="I217" s="139"/>
      <c r="J217" s="139"/>
      <c r="K217" s="139"/>
      <c r="L217" s="139"/>
      <c r="M217" s="139"/>
      <c r="N217" s="139"/>
      <c r="O217" s="121"/>
      <c r="P217" s="140"/>
      <c r="Q217" s="141"/>
      <c r="R217" s="142"/>
      <c r="S217" s="139"/>
      <c r="T217" s="139"/>
      <c r="U217" s="139"/>
      <c r="V217" s="139"/>
      <c r="W217" s="139"/>
      <c r="X217" s="140"/>
      <c r="Y217" s="141"/>
      <c r="Z217" s="142"/>
      <c r="AA217" s="139"/>
      <c r="AB217" s="139"/>
      <c r="AC217" s="139"/>
      <c r="AD217" s="139"/>
      <c r="AE217" s="139"/>
      <c r="AF217" s="140"/>
      <c r="AG217" s="141"/>
      <c r="AH217" s="142"/>
      <c r="AI217" s="121"/>
      <c r="AJ217" s="139"/>
      <c r="AK217" s="121"/>
      <c r="AL217" s="139"/>
      <c r="AM217" s="121"/>
      <c r="AN217" s="140"/>
      <c r="AO217" s="141"/>
      <c r="AP217" s="142"/>
      <c r="AQ217" s="139"/>
      <c r="AR217" s="140"/>
      <c r="AS217" s="141"/>
      <c r="AT217" s="142"/>
      <c r="AU217" s="121"/>
      <c r="AV217" s="139"/>
      <c r="AW217" s="121"/>
      <c r="AX217" s="139"/>
      <c r="AY217" s="121"/>
      <c r="AZ217" s="139"/>
      <c r="BA217" s="121"/>
      <c r="BB217" s="36"/>
      <c r="BD217" s="29"/>
      <c r="BE217" s="143"/>
      <c r="BF217" s="143"/>
      <c r="BG217" s="143"/>
      <c r="BH217" s="143"/>
      <c r="BI217" s="143"/>
      <c r="BJ217" s="144"/>
      <c r="BK217" s="145"/>
      <c r="BL217" s="146"/>
      <c r="BM217" s="124"/>
      <c r="BN217" s="143"/>
      <c r="BO217" s="124"/>
      <c r="BP217" s="143"/>
      <c r="BQ217" s="124"/>
      <c r="BR217" s="36"/>
      <c r="BS217" s="32"/>
      <c r="BT217" s="29"/>
      <c r="BU217" s="34"/>
      <c r="BV217" s="34"/>
      <c r="BW217" s="34"/>
      <c r="BX217" s="34"/>
      <c r="BY217" s="34"/>
      <c r="BZ217" s="34"/>
      <c r="CA217" s="34"/>
      <c r="CB217" s="34"/>
      <c r="CC217" s="34"/>
      <c r="CD217" s="75"/>
      <c r="CE217" s="32"/>
      <c r="CF217" s="74"/>
      <c r="CM217" s="290"/>
      <c r="CO217" s="29"/>
      <c r="CP217" s="36"/>
      <c r="CQ217" s="32"/>
      <c r="CR217" s="74"/>
      <c r="CS217" s="181"/>
      <c r="CT217" s="181"/>
      <c r="CU217" s="181"/>
      <c r="CV217" s="181"/>
      <c r="CW217" s="181"/>
      <c r="CX217" s="182"/>
      <c r="CY217" s="141"/>
      <c r="CZ217" s="181"/>
      <c r="DA217" s="151"/>
      <c r="DB217" s="149"/>
      <c r="DC217" s="149"/>
      <c r="DD217" s="149"/>
      <c r="DE217" s="149"/>
      <c r="DF217" s="149"/>
      <c r="DG217" s="75"/>
      <c r="DI217" s="74"/>
      <c r="DJ217" s="152"/>
      <c r="DK217" s="152"/>
      <c r="DL217" s="225" t="str">
        <f>IF(AK217&gt;0, (DD217*BG217),"")</f>
        <v/>
      </c>
      <c r="DM217" s="152"/>
      <c r="DN217" s="152"/>
      <c r="DO217" s="145"/>
      <c r="DP217" s="145"/>
      <c r="DQ217" s="145"/>
      <c r="DR217" s="185"/>
    </row>
    <row r="218" spans="1:180" s="90" customFormat="1" ht="15" thickBot="1" x14ac:dyDescent="0.4">
      <c r="B218" s="260"/>
      <c r="C218" s="179"/>
      <c r="D218" s="179"/>
      <c r="E218" s="179" t="s">
        <v>132</v>
      </c>
      <c r="F218" s="179"/>
      <c r="G218" s="179"/>
      <c r="H218" s="179"/>
      <c r="I218" s="228">
        <f>SUM(I18:I216)</f>
        <v>0</v>
      </c>
      <c r="J218" s="229">
        <f>SUM(J18:J216)</f>
        <v>0</v>
      </c>
      <c r="K218" s="228">
        <f>SUM(K18:K216)</f>
        <v>0</v>
      </c>
      <c r="L218" s="229">
        <f>SUM(L18:L216)</f>
        <v>0</v>
      </c>
      <c r="M218" s="228">
        <f>SUM(M18:M216)</f>
        <v>0</v>
      </c>
      <c r="N218" s="187"/>
      <c r="O218" s="230">
        <f>M218+K218+I218</f>
        <v>0</v>
      </c>
      <c r="P218" s="659"/>
      <c r="Q218" s="660"/>
      <c r="R218" s="661"/>
      <c r="S218" s="230">
        <f t="shared" ref="S218:AE218" si="74">SUM(S18:S216)</f>
        <v>0</v>
      </c>
      <c r="T218" s="230">
        <f t="shared" si="74"/>
        <v>0</v>
      </c>
      <c r="U218" s="230">
        <f t="shared" si="74"/>
        <v>0</v>
      </c>
      <c r="V218" s="230">
        <f t="shared" si="74"/>
        <v>0</v>
      </c>
      <c r="W218" s="230">
        <f t="shared" si="74"/>
        <v>0</v>
      </c>
      <c r="X218" s="230">
        <f t="shared" si="74"/>
        <v>0</v>
      </c>
      <c r="Y218" s="230">
        <f t="shared" si="74"/>
        <v>0</v>
      </c>
      <c r="Z218" s="230">
        <f t="shared" si="74"/>
        <v>0</v>
      </c>
      <c r="AA218" s="230">
        <f t="shared" si="74"/>
        <v>0</v>
      </c>
      <c r="AB218" s="230">
        <f t="shared" si="74"/>
        <v>0</v>
      </c>
      <c r="AC218" s="230">
        <f t="shared" si="74"/>
        <v>0</v>
      </c>
      <c r="AD218" s="230">
        <f t="shared" si="74"/>
        <v>0</v>
      </c>
      <c r="AE218" s="230">
        <f t="shared" si="74"/>
        <v>0</v>
      </c>
      <c r="AF218" s="659"/>
      <c r="AG218" s="660"/>
      <c r="AH218" s="661"/>
      <c r="AI218" s="230">
        <f>SUM(AI18:AI216)</f>
        <v>0</v>
      </c>
      <c r="AJ218" s="231">
        <f>SUM(AJ18:AJ216)</f>
        <v>0</v>
      </c>
      <c r="AK218" s="230">
        <f>SUM(AK18:AK216)</f>
        <v>0</v>
      </c>
      <c r="AL218" s="231">
        <f>SUM(AL18:AL216)</f>
        <v>0</v>
      </c>
      <c r="AM218" s="228">
        <f>SUM(AM18:AM216)</f>
        <v>0</v>
      </c>
      <c r="AN218" s="187"/>
      <c r="AO218" s="187"/>
      <c r="AP218" s="187"/>
      <c r="AQ218" s="231">
        <f>SUM(AQ18:AQ216)</f>
        <v>0</v>
      </c>
      <c r="AR218" s="187"/>
      <c r="AS218" s="187"/>
      <c r="AT218" s="187"/>
      <c r="AU218" s="228">
        <f t="shared" ref="AU218:BA218" si="75">SUM(AU18:AU216)</f>
        <v>0</v>
      </c>
      <c r="AV218" s="231">
        <f t="shared" si="75"/>
        <v>0</v>
      </c>
      <c r="AW218" s="228">
        <f t="shared" si="75"/>
        <v>0</v>
      </c>
      <c r="AX218" s="231">
        <f t="shared" si="75"/>
        <v>0</v>
      </c>
      <c r="AY218" s="228">
        <f t="shared" si="75"/>
        <v>0</v>
      </c>
      <c r="AZ218" s="231">
        <f t="shared" si="75"/>
        <v>0</v>
      </c>
      <c r="BA218" s="228">
        <f t="shared" si="75"/>
        <v>0</v>
      </c>
      <c r="BB218" s="179"/>
      <c r="BC218" s="179"/>
      <c r="BD218" s="179"/>
      <c r="BE218" s="190"/>
      <c r="BF218" s="190"/>
      <c r="BG218" s="190"/>
      <c r="BH218" s="190"/>
      <c r="BI218" s="190"/>
      <c r="BJ218" s="190"/>
      <c r="BK218" s="190"/>
      <c r="BL218" s="190"/>
      <c r="BM218" s="232">
        <f>SUM(BM18:BM216)</f>
        <v>0</v>
      </c>
      <c r="BN218" s="190"/>
      <c r="BO218" s="232">
        <f>SUM(BO18:BO216)</f>
        <v>0</v>
      </c>
      <c r="BP218" s="190"/>
      <c r="BQ218" s="232">
        <f>SUM(BQ18:BQ216)</f>
        <v>0</v>
      </c>
      <c r="BR218" s="179"/>
      <c r="BS218" s="179"/>
      <c r="BT218" s="179"/>
      <c r="BU218" s="179"/>
      <c r="BV218" s="179"/>
      <c r="BW218" s="179"/>
      <c r="BX218" s="179"/>
      <c r="BY218" s="179"/>
      <c r="BZ218" s="179"/>
      <c r="CA218" s="179"/>
      <c r="CB218" s="179"/>
      <c r="CC218" s="179"/>
      <c r="CD218" s="179"/>
      <c r="CE218" s="179"/>
      <c r="CF218" s="179"/>
      <c r="CG218" s="18"/>
      <c r="CH218" s="18"/>
      <c r="CI218" s="18"/>
      <c r="CJ218" s="18"/>
      <c r="CK218" s="18"/>
      <c r="CL218" s="18"/>
      <c r="CM218" s="295"/>
      <c r="CN218" s="179"/>
      <c r="CO218" s="179"/>
      <c r="CP218" s="179"/>
      <c r="CQ218" s="179"/>
      <c r="CR218" s="179"/>
      <c r="CS218" s="233">
        <f t="shared" ref="CS218:CX218" si="76">SUM(CS17:CS217)</f>
        <v>0</v>
      </c>
      <c r="CT218" s="233">
        <f t="shared" si="76"/>
        <v>0</v>
      </c>
      <c r="CU218" s="234">
        <f t="shared" si="76"/>
        <v>0</v>
      </c>
      <c r="CV218" s="234">
        <f t="shared" si="76"/>
        <v>0</v>
      </c>
      <c r="CW218" s="235">
        <f t="shared" si="76"/>
        <v>0</v>
      </c>
      <c r="CX218" s="236">
        <f t="shared" si="76"/>
        <v>0</v>
      </c>
      <c r="CY218" s="296"/>
      <c r="CZ218" s="262"/>
      <c r="DA218" s="187"/>
      <c r="DB218" s="234">
        <f>SUM(DB17:DB217)</f>
        <v>0</v>
      </c>
      <c r="DC218" s="192"/>
      <c r="DD218" s="234">
        <f>SUM(DD17:DD217)</f>
        <v>0</v>
      </c>
      <c r="DE218" s="192"/>
      <c r="DF218" s="234">
        <f>SUM(DF17:DF217)</f>
        <v>0</v>
      </c>
      <c r="DG218" s="193"/>
      <c r="DH218" s="193"/>
      <c r="DI218" s="179"/>
      <c r="DJ218" s="238">
        <f>SUM(DJ17:DJ217)</f>
        <v>0</v>
      </c>
      <c r="DK218" s="195"/>
      <c r="DL218" s="238">
        <f>SUM(DL17:DL217)</f>
        <v>0</v>
      </c>
      <c r="DM218" s="195"/>
      <c r="DN218" s="238">
        <f>SUM(DN17:DN217)</f>
        <v>0</v>
      </c>
      <c r="DO218" s="271">
        <f>SUM(DO17:DO217)</f>
        <v>0</v>
      </c>
      <c r="DP218" s="272">
        <f>SUM(DP17:DP217)</f>
        <v>0</v>
      </c>
      <c r="DQ218" s="265"/>
      <c r="DR218" s="240">
        <f>SUM(DR18:DR217)</f>
        <v>0</v>
      </c>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row>
    <row r="219" spans="1:180" s="90" customFormat="1" x14ac:dyDescent="0.35">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41"/>
      <c r="AV219" s="18"/>
      <c r="AW219" s="141"/>
      <c r="AX219" s="18"/>
      <c r="AY219" s="141"/>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99"/>
      <c r="CT219" s="199"/>
      <c r="CU219" s="199"/>
      <c r="CV219" s="199"/>
      <c r="CW219" s="199"/>
      <c r="CX219" s="18"/>
      <c r="CY219" s="18"/>
      <c r="CZ219" s="18"/>
      <c r="DA219" s="18"/>
      <c r="DB219" s="18"/>
      <c r="DC219" s="18"/>
      <c r="DD219" s="18"/>
      <c r="DE219" s="18"/>
      <c r="DF219" s="18"/>
      <c r="DG219" s="18"/>
      <c r="DH219" s="18"/>
      <c r="DI219" s="18"/>
      <c r="DJ219" s="18"/>
      <c r="DK219" s="18"/>
      <c r="DL219" s="18"/>
      <c r="DM219" s="18"/>
      <c r="DN219" s="18"/>
      <c r="DO219" s="18"/>
      <c r="DP219" s="18"/>
      <c r="DQ219" s="18"/>
      <c r="DR219" s="19"/>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row>
    <row r="220" spans="1:180" s="90" customFormat="1" x14ac:dyDescent="0.35">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56"/>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9"/>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row>
    <row r="221" spans="1:180" s="90" customFormat="1" x14ac:dyDescent="0.35">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9"/>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row>
    <row r="222" spans="1:180" s="90" customFormat="1" x14ac:dyDescent="0.35">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9"/>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row>
    <row r="223" spans="1:180" s="90" customFormat="1" x14ac:dyDescent="0.35">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9"/>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row>
    <row r="224" spans="1:180" s="90" customFormat="1" x14ac:dyDescent="0.35">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200"/>
      <c r="AV224" s="200"/>
      <c r="AW224" s="200"/>
      <c r="AX224" s="200"/>
      <c r="AY224" s="200"/>
      <c r="AZ224" s="200"/>
      <c r="BA224" s="200"/>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9"/>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row>
    <row r="225" spans="3:180" s="90" customFormat="1" x14ac:dyDescent="0.35">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200"/>
      <c r="AV225" s="200"/>
      <c r="AW225" s="200"/>
      <c r="AX225" s="200"/>
      <c r="AY225" s="200"/>
      <c r="AZ225" s="200"/>
      <c r="BA225" s="200"/>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9"/>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row>
    <row r="226" spans="3:180" s="90" customFormat="1" x14ac:dyDescent="0.35">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201"/>
      <c r="AV226" s="18"/>
      <c r="AW226" s="201"/>
      <c r="AX226" s="18"/>
      <c r="AY226" s="201"/>
      <c r="AZ226" s="18"/>
      <c r="BA226" s="201"/>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9"/>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row>
    <row r="227" spans="3:180" s="90" customFormat="1" x14ac:dyDescent="0.35">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9"/>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row>
    <row r="228" spans="3:180" s="90" customFormat="1" x14ac:dyDescent="0.35">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9"/>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row>
    <row r="229" spans="3:180" s="90" customFormat="1" x14ac:dyDescent="0.35">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9"/>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row>
    <row r="230" spans="3:180" s="90" customFormat="1" x14ac:dyDescent="0.35">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9"/>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row>
    <row r="231" spans="3:180" s="90" customFormat="1" x14ac:dyDescent="0.35">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9"/>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row>
    <row r="232" spans="3:180" s="90" customFormat="1" x14ac:dyDescent="0.35">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9"/>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row>
    <row r="233" spans="3:180" s="90" customFormat="1" x14ac:dyDescent="0.35">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9"/>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row>
    <row r="234" spans="3:180" s="90" customFormat="1" x14ac:dyDescent="0.35">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9"/>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row>
    <row r="235" spans="3:180" s="90" customFormat="1" x14ac:dyDescent="0.35">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9"/>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row>
    <row r="236" spans="3:180" s="90" customFormat="1" x14ac:dyDescent="0.35">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9"/>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row>
  </sheetData>
  <sheetProtection algorithmName="SHA-512" hashValue="PW/H2opTIkx01x58wHOdS872wehCNgd4FKd3dejCmRiWjRysVjPbN/XGdGSgxVHH/gSrh2ALT/8EoYtzQqu+vQ==" saltValue="x14GXmEA6cKz2IYXh4UrNQ==" spinCount="100000" sheet="1" objects="1" scenarios="1"/>
  <mergeCells count="34">
    <mergeCell ref="B2:AU2"/>
    <mergeCell ref="B3:AU3"/>
    <mergeCell ref="B5:K5"/>
    <mergeCell ref="M5:X5"/>
    <mergeCell ref="Z5:AN5"/>
    <mergeCell ref="AP5:AU5"/>
    <mergeCell ref="AW5:BB7"/>
    <mergeCell ref="AI6:AI7"/>
    <mergeCell ref="AJ6:AK6"/>
    <mergeCell ref="F7:I7"/>
    <mergeCell ref="M7:S10"/>
    <mergeCell ref="AJ7:AK7"/>
    <mergeCell ref="AJ8:AK8"/>
    <mergeCell ref="AW8:BB10"/>
    <mergeCell ref="F9:I9"/>
    <mergeCell ref="AJ9:AK9"/>
    <mergeCell ref="B13:C16"/>
    <mergeCell ref="E13:F16"/>
    <mergeCell ref="H13:P13"/>
    <mergeCell ref="R13:X13"/>
    <mergeCell ref="Z13:AF13"/>
    <mergeCell ref="P218:R218"/>
    <mergeCell ref="AF218:AH218"/>
    <mergeCell ref="DR13:DR15"/>
    <mergeCell ref="BD13:BJ13"/>
    <mergeCell ref="BL13:BR13"/>
    <mergeCell ref="BU13:CC13"/>
    <mergeCell ref="CO13:CP16"/>
    <mergeCell ref="CS13:CW13"/>
    <mergeCell ref="DB13:DF13"/>
    <mergeCell ref="DJ13:DN13"/>
    <mergeCell ref="AH13:AN13"/>
    <mergeCell ref="AP13:AR16"/>
    <mergeCell ref="AT13:BB13"/>
  </mergeCells>
  <dataValidations count="1">
    <dataValidation type="list" allowBlank="1" showInputMessage="1" showErrorMessage="1" sqref="AU9" xr:uid="{00000000-0002-0000-0400-000000000000}">
      <formula1>yesno</formula1>
    </dataValidation>
  </dataValidations>
  <hyperlinks>
    <hyperlink ref="DR13:DR15" location="'SBP - Standard'!AW8" display="13: Total Fiscal Action For Site" xr:uid="{00000000-0004-0000-04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10</xdr:col>
                    <xdr:colOff>57150</xdr:colOff>
                    <xdr:row>7</xdr:row>
                    <xdr:rowOff>76200</xdr:rowOff>
                  </from>
                  <to>
                    <xdr:col>10</xdr:col>
                    <xdr:colOff>762000</xdr:colOff>
                    <xdr:row>7</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FV121"/>
  <sheetViews>
    <sheetView zoomScale="88" zoomScaleNormal="88" zoomScalePageLayoutView="85" workbookViewId="0">
      <pane xSplit="5" ySplit="16" topLeftCell="U71" activePane="bottomRight" state="frozen"/>
      <selection pane="topRight" activeCell="F1" sqref="F1"/>
      <selection pane="bottomLeft" activeCell="A17" sqref="A17"/>
      <selection pane="bottomRight" activeCell="AQ92" sqref="AQ92"/>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6" width="0.7265625" style="18" customWidth="1"/>
    <col min="17" max="17" width="15.7265625" style="18" customWidth="1"/>
    <col min="18"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5.7265625" style="18" customWidth="1"/>
    <col min="46" max="46" width="0.7265625" style="18" customWidth="1"/>
    <col min="47" max="47" width="15.7265625" style="18" customWidth="1"/>
    <col min="48" max="50" width="0.7265625" style="18" customWidth="1"/>
    <col min="51" max="51" width="15.7265625" style="18" customWidth="1"/>
    <col min="52" max="54" width="0.7265625" style="18" customWidth="1"/>
    <col min="55" max="55" width="15.7265625" style="18" customWidth="1"/>
    <col min="56" max="56" width="0.7265625" style="18" customWidth="1"/>
    <col min="57" max="57" width="15.7265625" style="18" customWidth="1"/>
    <col min="58" max="58" width="0.7265625" style="18" customWidth="1"/>
    <col min="59" max="59" width="15.7265625" style="18" customWidth="1"/>
    <col min="60" max="62" width="0.7265625" style="18" customWidth="1"/>
    <col min="63" max="63" width="15.7265625" style="18" customWidth="1"/>
    <col min="64" max="66" width="0.7265625" style="18" customWidth="1"/>
    <col min="67" max="67" width="15.7265625" style="18" customWidth="1"/>
    <col min="68" max="68" width="0.7265625" style="18" customWidth="1"/>
    <col min="69" max="69" width="15.7265625" style="18" customWidth="1"/>
    <col min="70" max="70" width="0.7265625" style="18" customWidth="1"/>
    <col min="71" max="71" width="15.7265625" style="18" customWidth="1"/>
    <col min="72" max="74" width="0.7265625" style="18" customWidth="1"/>
    <col min="75" max="75" width="15.7265625" style="18" customWidth="1"/>
    <col min="76" max="78" width="0.7265625" style="18" customWidth="1"/>
    <col min="79" max="79" width="15.7265625" style="18" customWidth="1"/>
    <col min="80" max="82" width="0.7265625" style="18" customWidth="1"/>
    <col min="83" max="83" width="15.7265625" style="18" customWidth="1"/>
    <col min="84" max="84" width="0.7265625" style="18" customWidth="1"/>
    <col min="85" max="85" width="15.7265625" style="18" customWidth="1"/>
    <col min="86" max="86" width="0.7265625" style="18" customWidth="1"/>
    <col min="87" max="87" width="15.7265625" style="18" customWidth="1"/>
    <col min="88" max="88" width="0.7265625" style="18" customWidth="1"/>
    <col min="89" max="89" width="15.7265625" style="18" customWidth="1"/>
    <col min="90" max="92" width="0.7265625" style="18" customWidth="1"/>
    <col min="93" max="93" width="15.7265625" style="18" customWidth="1"/>
    <col min="94" max="94" width="0.7265625" style="18" customWidth="1"/>
    <col min="95" max="95" width="15.7265625" style="18" customWidth="1"/>
    <col min="96" max="96" width="0.7265625" style="18" customWidth="1"/>
    <col min="97" max="97" width="15.7265625" style="18" customWidth="1"/>
    <col min="98" max="100" width="0.7265625" style="18" customWidth="1"/>
    <col min="101" max="101" width="15.7265625" style="18" customWidth="1"/>
    <col min="102" max="102" width="0.7265625" style="18" customWidth="1"/>
    <col min="103" max="103" width="15.7265625" style="18" customWidth="1"/>
    <col min="104" max="104" width="0.7265625" style="18" customWidth="1"/>
    <col min="105" max="105" width="15.7265625" style="18" customWidth="1"/>
    <col min="106" max="106" width="0.7265625" style="18" customWidth="1"/>
    <col min="107" max="108" width="1" style="18" customWidth="1"/>
    <col min="109" max="109" width="33" style="18" customWidth="1"/>
    <col min="110" max="110" width="0.7265625" style="18" customWidth="1"/>
    <col min="111" max="111" width="14.453125" style="18" customWidth="1"/>
    <col min="112" max="112" width="0.7265625" style="18" customWidth="1"/>
    <col min="113" max="113" width="14.453125" style="18" customWidth="1"/>
    <col min="114" max="114" width="0.7265625" style="18" customWidth="1"/>
    <col min="115" max="115" width="14.453125" style="18" customWidth="1"/>
    <col min="116" max="116" width="0.7265625" style="18" customWidth="1"/>
    <col min="117" max="117" width="20" style="18" customWidth="1"/>
    <col min="118" max="118" width="3.26953125" style="18" hidden="1" customWidth="1"/>
    <col min="119" max="119" width="1" style="18" customWidth="1"/>
    <col min="120" max="120" width="0.54296875" style="18" customWidth="1"/>
    <col min="121" max="121" width="16.453125" style="18" customWidth="1"/>
    <col min="122" max="122" width="0.7265625" style="18" customWidth="1"/>
    <col min="123" max="123" width="16.453125" style="18" customWidth="1"/>
    <col min="124" max="124" width="0.7265625" style="18" customWidth="1"/>
    <col min="125" max="125" width="17.453125" style="18" customWidth="1"/>
    <col min="126" max="126" width="0.7265625" style="18" customWidth="1"/>
    <col min="127" max="127" width="16.453125" style="18" customWidth="1"/>
    <col min="128" max="128" width="0.7265625" style="18" customWidth="1"/>
    <col min="129" max="129" width="16.453125" style="18" customWidth="1"/>
    <col min="130" max="130" width="0.7265625" style="18" customWidth="1"/>
    <col min="131" max="131" width="16.7265625" style="18" customWidth="1"/>
    <col min="132" max="132" width="0.7265625" style="18" customWidth="1"/>
    <col min="133" max="133" width="1.7265625" style="18" hidden="1" customWidth="1"/>
    <col min="134" max="134" width="0.26953125" style="18" customWidth="1"/>
    <col min="135" max="135" width="0.453125" style="18" hidden="1" customWidth="1"/>
    <col min="136" max="136" width="6.7265625" style="18" hidden="1" customWidth="1"/>
    <col min="137" max="137" width="0.7265625" style="18" hidden="1" customWidth="1"/>
    <col min="138" max="138" width="16.453125" style="18" customWidth="1"/>
    <col min="139" max="139" width="0.7265625" style="18" customWidth="1"/>
    <col min="140" max="140" width="16.453125" style="18" customWidth="1"/>
    <col min="141" max="141" width="0.7265625" style="18" customWidth="1"/>
    <col min="142" max="142" width="16.26953125" style="18" customWidth="1"/>
    <col min="143" max="143" width="14.26953125" style="18" hidden="1" customWidth="1"/>
    <col min="144" max="144" width="12.26953125" style="18" hidden="1" customWidth="1"/>
    <col min="145" max="145" width="15" style="18" hidden="1" customWidth="1"/>
    <col min="146" max="146" width="0.7265625" style="18" customWidth="1"/>
    <col min="147" max="147" width="0.26953125" style="18" customWidth="1"/>
    <col min="148" max="148" width="0.7265625" style="18" customWidth="1"/>
    <col min="149" max="149" width="0.7265625" style="18" hidden="1" customWidth="1"/>
    <col min="150" max="150" width="0.54296875" style="18" hidden="1" customWidth="1"/>
    <col min="151" max="151" width="15.7265625" style="18" customWidth="1"/>
    <col min="152" max="154" width="0.7265625" style="18" customWidth="1"/>
    <col min="155" max="155" width="15.7265625" style="18" customWidth="1"/>
    <col min="156" max="156" width="0.7265625" style="18" customWidth="1"/>
    <col min="157" max="157" width="15.7265625" style="18" customWidth="1"/>
    <col min="158" max="158" width="0.7265625" style="18" customWidth="1"/>
    <col min="159" max="159" width="15.7265625" style="18" customWidth="1"/>
    <col min="160" max="162" width="0.7265625" style="18" customWidth="1"/>
    <col min="163" max="163" width="15.7265625" style="18" customWidth="1"/>
    <col min="164" max="164" width="0.7265625" style="18" customWidth="1"/>
    <col min="165" max="165" width="15.7265625" style="18" customWidth="1"/>
    <col min="166" max="166" width="0.7265625" style="18" customWidth="1"/>
    <col min="167" max="167" width="15.7265625" style="18" customWidth="1"/>
    <col min="168" max="170" width="0.7265625" style="18" customWidth="1"/>
    <col min="171" max="171" width="15.7265625" style="18" customWidth="1"/>
    <col min="172" max="174" width="0.7265625" style="18" customWidth="1"/>
    <col min="175" max="175" width="15.7265625" style="19" customWidth="1"/>
    <col min="176" max="177" width="0.7265625" style="18" customWidth="1"/>
    <col min="178" max="16384" width="8.7265625" style="18"/>
  </cols>
  <sheetData>
    <row r="1" spans="2:176" ht="5.15" customHeight="1" x14ac:dyDescent="0.35">
      <c r="AV1" s="304"/>
      <c r="AW1" s="304"/>
      <c r="AX1" s="304"/>
      <c r="AY1" s="304" t="s">
        <v>37</v>
      </c>
      <c r="EG1" s="18" t="s">
        <v>166</v>
      </c>
    </row>
    <row r="2" spans="2:176" ht="18.75" customHeight="1" x14ac:dyDescent="0.45">
      <c r="B2" s="667" t="s">
        <v>209</v>
      </c>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304"/>
      <c r="AW2" s="304"/>
      <c r="AX2" s="304"/>
      <c r="AY2" s="304" t="s">
        <v>48</v>
      </c>
    </row>
    <row r="3" spans="2:176" ht="15" customHeight="1" x14ac:dyDescent="0.35">
      <c r="B3" s="669" t="s">
        <v>0</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304"/>
      <c r="AW3" s="304"/>
      <c r="AX3" s="304"/>
      <c r="AY3" s="304" t="s">
        <v>38</v>
      </c>
    </row>
    <row r="4" spans="2:176" ht="5.15" customHeight="1" thickBot="1" x14ac:dyDescent="0.4">
      <c r="AV4" s="304"/>
      <c r="AW4" s="304"/>
      <c r="AX4" s="304"/>
      <c r="AY4" s="304" t="s">
        <v>148</v>
      </c>
    </row>
    <row r="5" spans="2:176" ht="22.5" customHeight="1" thickBot="1" x14ac:dyDescent="0.4">
      <c r="B5" s="638" t="s">
        <v>6</v>
      </c>
      <c r="C5" s="639"/>
      <c r="D5" s="639"/>
      <c r="E5" s="639"/>
      <c r="F5" s="639"/>
      <c r="G5" s="639"/>
      <c r="H5" s="639"/>
      <c r="I5" s="639"/>
      <c r="J5" s="639"/>
      <c r="K5" s="640"/>
      <c r="L5" s="19"/>
      <c r="M5" s="638" t="s">
        <v>229</v>
      </c>
      <c r="N5" s="639"/>
      <c r="O5" s="639"/>
      <c r="P5" s="639"/>
      <c r="Q5" s="639"/>
      <c r="R5" s="639"/>
      <c r="S5" s="639"/>
      <c r="T5" s="639"/>
      <c r="U5" s="639"/>
      <c r="V5" s="639"/>
      <c r="W5" s="639"/>
      <c r="X5" s="640"/>
      <c r="Y5" s="20"/>
      <c r="Z5" s="638" t="s">
        <v>230</v>
      </c>
      <c r="AA5" s="639"/>
      <c r="AB5" s="639"/>
      <c r="AC5" s="639"/>
      <c r="AD5" s="639"/>
      <c r="AE5" s="639"/>
      <c r="AF5" s="639"/>
      <c r="AG5" s="639"/>
      <c r="AH5" s="639"/>
      <c r="AI5" s="639"/>
      <c r="AJ5" s="639"/>
      <c r="AK5" s="639"/>
      <c r="AL5" s="639"/>
      <c r="AM5" s="639"/>
      <c r="AN5" s="640"/>
      <c r="AP5" s="638" t="s">
        <v>129</v>
      </c>
      <c r="AQ5" s="639"/>
      <c r="AR5" s="639"/>
      <c r="AS5" s="639"/>
      <c r="AT5" s="639"/>
      <c r="AU5" s="640"/>
      <c r="AV5" s="304"/>
      <c r="AW5" s="304"/>
      <c r="AX5" s="304"/>
      <c r="AY5" s="304" t="s">
        <v>149</v>
      </c>
      <c r="BC5" s="623" t="s">
        <v>52</v>
      </c>
      <c r="BD5" s="624"/>
      <c r="BE5" s="624"/>
      <c r="BF5" s="624"/>
      <c r="BG5" s="624"/>
      <c r="BH5" s="625"/>
    </row>
    <row r="6" spans="2:176"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7"/>
      <c r="AD6" s="32">
        <v>3</v>
      </c>
      <c r="AE6" s="33" t="s">
        <v>30</v>
      </c>
      <c r="AF6" s="34"/>
      <c r="AG6" s="34"/>
      <c r="AH6" s="34"/>
      <c r="AI6" s="646" t="s">
        <v>135</v>
      </c>
      <c r="AJ6" s="671" t="s">
        <v>127</v>
      </c>
      <c r="AK6" s="672"/>
      <c r="AL6" s="35"/>
      <c r="AM6" s="206">
        <f>IF(U8=0,0,IF($AU$8="Yes",(AC6/($U$8)),IF($AU$9="Yes",(AC6/($U$8)),0)))</f>
        <v>0</v>
      </c>
      <c r="AN6" s="36"/>
      <c r="AP6" s="37"/>
      <c r="AQ6" s="676" t="s">
        <v>131</v>
      </c>
      <c r="AR6" s="676"/>
      <c r="AS6" s="676"/>
      <c r="AT6" s="35"/>
      <c r="AU6" s="203">
        <f>SUM(AC6:AC9)</f>
        <v>0</v>
      </c>
      <c r="AV6" s="304"/>
      <c r="AW6" s="304"/>
      <c r="AX6" s="304"/>
      <c r="AY6" s="304" t="s">
        <v>150</v>
      </c>
      <c r="BC6" s="626"/>
      <c r="BD6" s="627"/>
      <c r="BE6" s="627"/>
      <c r="BF6" s="627"/>
      <c r="BG6" s="627"/>
      <c r="BH6" s="628"/>
      <c r="DV6" s="40"/>
      <c r="EB6" s="40"/>
      <c r="ED6" s="40"/>
      <c r="EE6" s="40"/>
      <c r="EF6" s="40"/>
    </row>
    <row r="7" spans="2:176" ht="18.75" customHeight="1" thickBot="1" x14ac:dyDescent="0.4">
      <c r="B7" s="41" t="s">
        <v>20</v>
      </c>
      <c r="C7" s="42"/>
      <c r="D7" s="43" t="s">
        <v>7</v>
      </c>
      <c r="E7" s="43"/>
      <c r="F7" s="641"/>
      <c r="G7" s="642"/>
      <c r="H7" s="642"/>
      <c r="I7" s="643"/>
      <c r="J7" s="43"/>
      <c r="K7" s="44" t="s">
        <v>23</v>
      </c>
      <c r="L7" s="25"/>
      <c r="M7" s="644" t="s">
        <v>175</v>
      </c>
      <c r="N7" s="645"/>
      <c r="O7" s="645"/>
      <c r="P7" s="645"/>
      <c r="Q7" s="645"/>
      <c r="R7" s="645"/>
      <c r="S7" s="645"/>
      <c r="T7" s="45"/>
      <c r="U7" s="46" t="s">
        <v>2</v>
      </c>
      <c r="V7" s="45"/>
      <c r="W7" s="46" t="s">
        <v>3</v>
      </c>
      <c r="X7" s="36"/>
      <c r="Z7" s="47"/>
      <c r="AA7" s="48" t="s">
        <v>137</v>
      </c>
      <c r="AB7" s="49"/>
      <c r="AC7" s="1"/>
      <c r="AD7" s="46"/>
      <c r="AE7" s="202">
        <f>U8-AC6-AC7+AC9</f>
        <v>0</v>
      </c>
      <c r="AF7" s="34"/>
      <c r="AG7" s="34"/>
      <c r="AH7" s="50"/>
      <c r="AI7" s="647"/>
      <c r="AJ7" s="673" t="s">
        <v>137</v>
      </c>
      <c r="AK7" s="674"/>
      <c r="AL7" s="51"/>
      <c r="AM7" s="207">
        <f>IF(U8=0,0,IF($AU$8="Yes",(AC7/($U$8)),IF($AU$9="Yes",(AC7/($U$8)),0)))</f>
        <v>0</v>
      </c>
      <c r="AN7" s="36"/>
      <c r="AP7" s="52"/>
      <c r="AQ7" s="572" t="s">
        <v>227</v>
      </c>
      <c r="AR7" s="572"/>
      <c r="AS7" s="572"/>
      <c r="AT7" s="55"/>
      <c r="AU7" s="204">
        <f>IF( ((U8+W8 )&gt;0),((AU6)/(U8+W8)),0)</f>
        <v>0</v>
      </c>
      <c r="AV7" s="304"/>
      <c r="AW7" s="304"/>
      <c r="AX7" s="304"/>
      <c r="AY7" s="304" t="s">
        <v>42</v>
      </c>
      <c r="BC7" s="629"/>
      <c r="BD7" s="630"/>
      <c r="BE7" s="630"/>
      <c r="BF7" s="630"/>
      <c r="BG7" s="630"/>
      <c r="BH7" s="631"/>
      <c r="DV7" s="40"/>
      <c r="EB7" s="40"/>
      <c r="ED7" s="40"/>
      <c r="EE7" s="40"/>
      <c r="EF7" s="40"/>
    </row>
    <row r="8" spans="2:176" ht="27.75" customHeight="1" x14ac:dyDescent="0.35">
      <c r="B8" s="41" t="s">
        <v>21</v>
      </c>
      <c r="C8" s="42"/>
      <c r="D8" s="57"/>
      <c r="E8" s="57"/>
      <c r="F8" s="57"/>
      <c r="G8" s="57"/>
      <c r="H8" s="57"/>
      <c r="I8" s="57"/>
      <c r="J8" s="57"/>
      <c r="K8" s="58"/>
      <c r="L8" s="25"/>
      <c r="M8" s="644"/>
      <c r="N8" s="645"/>
      <c r="O8" s="645"/>
      <c r="P8" s="645"/>
      <c r="Q8" s="645"/>
      <c r="R8" s="645"/>
      <c r="S8" s="645"/>
      <c r="T8" s="45"/>
      <c r="U8" s="1"/>
      <c r="V8" s="46"/>
      <c r="W8" s="1"/>
      <c r="X8" s="36"/>
      <c r="Z8" s="47"/>
      <c r="AA8" s="59" t="s">
        <v>138</v>
      </c>
      <c r="AB8" s="60"/>
      <c r="AC8" s="1"/>
      <c r="AD8" s="46"/>
      <c r="AE8" s="61" t="s">
        <v>130</v>
      </c>
      <c r="AF8" s="34"/>
      <c r="AG8" s="34"/>
      <c r="AH8" s="50"/>
      <c r="AI8" s="34"/>
      <c r="AJ8" s="573" t="s">
        <v>138</v>
      </c>
      <c r="AK8" s="574"/>
      <c r="AL8" s="51"/>
      <c r="AM8" s="207">
        <f>IF(W8=0,0,IF($AU$8="Yes",(AC8/($W$8)),IF($AU$9="Yes",(AC8/($W$8)),0)))</f>
        <v>0</v>
      </c>
      <c r="AN8" s="36"/>
      <c r="AP8" s="52"/>
      <c r="AQ8" s="675" t="s">
        <v>238</v>
      </c>
      <c r="AR8" s="675"/>
      <c r="AS8" s="675"/>
      <c r="AT8" s="51"/>
      <c r="AU8" s="205" t="str">
        <f>IF(((ABS(AU7))&gt;=0.03),"YES","NO")</f>
        <v>NO</v>
      </c>
      <c r="AV8" s="304" t="s">
        <v>125</v>
      </c>
      <c r="AW8" s="304"/>
      <c r="AX8" s="304"/>
      <c r="AY8" s="304" t="s">
        <v>43</v>
      </c>
      <c r="BC8" s="632">
        <f>(IFERROR(SUM(FS120),"DATA INCOMPLETE"))</f>
        <v>0</v>
      </c>
      <c r="BD8" s="633"/>
      <c r="BE8" s="633"/>
      <c r="BF8" s="633"/>
      <c r="BG8" s="633"/>
      <c r="BH8" s="634"/>
      <c r="DV8" s="40"/>
      <c r="EB8" s="40"/>
      <c r="ED8" s="40"/>
      <c r="EE8" s="40"/>
      <c r="EF8" s="40"/>
    </row>
    <row r="9" spans="2:176"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1"/>
      <c r="AD9" s="32"/>
      <c r="AE9" s="202">
        <f>W8+AC6-AC8-AC9</f>
        <v>0</v>
      </c>
      <c r="AF9" s="34"/>
      <c r="AG9" s="34"/>
      <c r="AH9" s="50"/>
      <c r="AI9" s="34"/>
      <c r="AJ9" s="673" t="s">
        <v>128</v>
      </c>
      <c r="AK9" s="674"/>
      <c r="AL9" s="51"/>
      <c r="AM9" s="207">
        <f>IF(W8=0,0,IF($AU$8="Yes",(AC9/($W$8)),IF($AU$9="Yes",(AC9/($W$8)),0)))</f>
        <v>0</v>
      </c>
      <c r="AN9" s="36"/>
      <c r="AP9" s="52"/>
      <c r="AQ9" s="675" t="s">
        <v>151</v>
      </c>
      <c r="AR9" s="675"/>
      <c r="AS9" s="675"/>
      <c r="AT9" s="69"/>
      <c r="AU9" s="6" t="s">
        <v>144</v>
      </c>
      <c r="AV9" s="304" t="s">
        <v>126</v>
      </c>
      <c r="AW9" s="304"/>
      <c r="AX9" s="304"/>
      <c r="AY9" s="304" t="s">
        <v>44</v>
      </c>
      <c r="BC9" s="635"/>
      <c r="BD9" s="636"/>
      <c r="BE9" s="636"/>
      <c r="BF9" s="636"/>
      <c r="BG9" s="636"/>
      <c r="BH9" s="637"/>
      <c r="CI9" s="70"/>
      <c r="DS9" s="70"/>
      <c r="DT9" s="70"/>
    </row>
    <row r="10" spans="2:176"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V10" s="304"/>
      <c r="AW10" s="304"/>
      <c r="AX10" s="304"/>
      <c r="AY10" s="304" t="s">
        <v>45</v>
      </c>
      <c r="BC10" s="635"/>
      <c r="BD10" s="636"/>
      <c r="BE10" s="636"/>
      <c r="BF10" s="636"/>
      <c r="BG10" s="636"/>
      <c r="BH10" s="637"/>
      <c r="DW10" s="208" t="str">
        <f>IF(AP10&gt;0,(ROUND(($CF$24*($BA10/#REF!)),0)),"")</f>
        <v/>
      </c>
      <c r="DY10" s="208" t="str">
        <f>IF(AP10&gt;0,(ROUND(($CG$24*($BA10/#REF!)),0)),"")</f>
        <v/>
      </c>
      <c r="EA10" s="208" t="str">
        <f>IF(AP10&gt;0,(ROUND(($CH$24*($BA10/#REF!)),0)),"")</f>
        <v/>
      </c>
    </row>
    <row r="11" spans="2:176"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V11" s="304"/>
      <c r="AW11" s="304"/>
      <c r="AX11" s="304"/>
      <c r="AY11" s="304" t="s">
        <v>146</v>
      </c>
      <c r="BC11" s="85"/>
      <c r="BD11" s="86"/>
      <c r="BE11" s="86"/>
      <c r="BF11" s="86"/>
      <c r="BG11" s="86"/>
      <c r="BH11" s="87"/>
    </row>
    <row r="12" spans="2:176" ht="5.15" customHeight="1" thickBot="1" x14ac:dyDescent="0.4">
      <c r="C12" s="25"/>
      <c r="D12" s="25"/>
      <c r="E12" s="25"/>
      <c r="F12" s="25"/>
      <c r="G12" s="25"/>
      <c r="H12" s="25"/>
      <c r="I12" s="25"/>
      <c r="J12" s="25"/>
      <c r="K12" s="25"/>
      <c r="L12" s="25"/>
      <c r="M12" s="25"/>
      <c r="N12" s="25"/>
      <c r="O12" s="25"/>
      <c r="P12" s="25"/>
      <c r="Q12" s="25"/>
      <c r="R12" s="25"/>
      <c r="S12" s="25"/>
      <c r="T12" s="25"/>
      <c r="AY12" s="304" t="s">
        <v>47</v>
      </c>
    </row>
    <row r="13" spans="2:176" ht="44.25" customHeight="1" thickBot="1" x14ac:dyDescent="0.4">
      <c r="B13" s="611" t="s">
        <v>1</v>
      </c>
      <c r="C13" s="612"/>
      <c r="D13" s="27"/>
      <c r="E13" s="611" t="s">
        <v>9</v>
      </c>
      <c r="F13" s="612"/>
      <c r="H13" s="578" t="s">
        <v>58</v>
      </c>
      <c r="I13" s="579"/>
      <c r="J13" s="579"/>
      <c r="K13" s="579"/>
      <c r="L13" s="579"/>
      <c r="M13" s="579"/>
      <c r="N13" s="580"/>
      <c r="O13" s="305"/>
      <c r="P13" s="578" t="s">
        <v>59</v>
      </c>
      <c r="Q13" s="579"/>
      <c r="R13" s="579"/>
      <c r="S13" s="579"/>
      <c r="T13" s="579"/>
      <c r="U13" s="579"/>
      <c r="V13" s="579"/>
      <c r="W13" s="579"/>
      <c r="X13" s="580"/>
      <c r="Z13" s="581" t="s">
        <v>60</v>
      </c>
      <c r="AA13" s="582"/>
      <c r="AB13" s="582"/>
      <c r="AC13" s="582"/>
      <c r="AD13" s="582"/>
      <c r="AE13" s="582"/>
      <c r="AF13" s="583"/>
      <c r="AH13" s="581" t="s">
        <v>61</v>
      </c>
      <c r="AI13" s="582"/>
      <c r="AJ13" s="582"/>
      <c r="AK13" s="582"/>
      <c r="AL13" s="582"/>
      <c r="AM13" s="582"/>
      <c r="AN13" s="583"/>
      <c r="AP13" s="584" t="s">
        <v>62</v>
      </c>
      <c r="AQ13" s="585"/>
      <c r="AR13" s="585"/>
      <c r="AS13" s="585"/>
      <c r="AT13" s="585"/>
      <c r="AU13" s="585"/>
      <c r="AV13" s="586"/>
      <c r="AX13" s="597" t="s">
        <v>63</v>
      </c>
      <c r="AY13" s="598"/>
      <c r="AZ13" s="599"/>
      <c r="BB13" s="581" t="s">
        <v>64</v>
      </c>
      <c r="BC13" s="582"/>
      <c r="BD13" s="582"/>
      <c r="BE13" s="582"/>
      <c r="BF13" s="582"/>
      <c r="BG13" s="582"/>
      <c r="BH13" s="583"/>
      <c r="BJ13" s="677" t="s">
        <v>65</v>
      </c>
      <c r="BK13" s="598"/>
      <c r="BL13" s="599"/>
      <c r="BN13" s="578" t="s">
        <v>66</v>
      </c>
      <c r="BO13" s="579"/>
      <c r="BP13" s="579"/>
      <c r="BQ13" s="579"/>
      <c r="BR13" s="579"/>
      <c r="BS13" s="579"/>
      <c r="BT13" s="580"/>
      <c r="BU13" s="306"/>
      <c r="BV13" s="597" t="s">
        <v>67</v>
      </c>
      <c r="BW13" s="598"/>
      <c r="BX13" s="599"/>
      <c r="BY13" s="307"/>
      <c r="BZ13" s="597" t="s">
        <v>240</v>
      </c>
      <c r="CA13" s="598"/>
      <c r="CB13" s="599"/>
      <c r="CD13" s="578" t="s">
        <v>69</v>
      </c>
      <c r="CE13" s="579"/>
      <c r="CF13" s="579"/>
      <c r="CG13" s="579"/>
      <c r="CH13" s="579"/>
      <c r="CI13" s="579"/>
      <c r="CJ13" s="579"/>
      <c r="CK13" s="579"/>
      <c r="CL13" s="580"/>
      <c r="CM13" s="306"/>
      <c r="CN13" s="578" t="s">
        <v>187</v>
      </c>
      <c r="CO13" s="579"/>
      <c r="CP13" s="579"/>
      <c r="CQ13" s="579"/>
      <c r="CR13" s="579"/>
      <c r="CS13" s="579"/>
      <c r="CT13" s="580"/>
      <c r="CU13" s="308"/>
      <c r="CV13" s="578" t="s">
        <v>188</v>
      </c>
      <c r="CW13" s="579"/>
      <c r="CX13" s="579"/>
      <c r="CY13" s="579"/>
      <c r="CZ13" s="579"/>
      <c r="DA13" s="579"/>
      <c r="DB13" s="580"/>
      <c r="DC13" s="309"/>
      <c r="DD13" s="310"/>
      <c r="DE13" s="608" t="s">
        <v>196</v>
      </c>
      <c r="DF13" s="608"/>
      <c r="DG13" s="608"/>
      <c r="DH13" s="608"/>
      <c r="DI13" s="608"/>
      <c r="DJ13" s="608"/>
      <c r="DK13" s="608"/>
      <c r="DL13" s="608"/>
      <c r="DM13" s="609"/>
      <c r="DN13" s="90"/>
      <c r="DO13" s="89"/>
      <c r="DP13" s="91"/>
      <c r="DQ13" s="606" t="s">
        <v>232</v>
      </c>
      <c r="DR13" s="606"/>
      <c r="DS13" s="606"/>
      <c r="DT13" s="606"/>
      <c r="DU13" s="606"/>
      <c r="DV13" s="311"/>
      <c r="DW13" s="663" t="s">
        <v>189</v>
      </c>
      <c r="DX13" s="606"/>
      <c r="DY13" s="606"/>
      <c r="DZ13" s="606"/>
      <c r="EA13" s="664"/>
      <c r="EG13" s="91"/>
      <c r="EH13" s="665" t="s">
        <v>190</v>
      </c>
      <c r="EI13" s="610"/>
      <c r="EJ13" s="610"/>
      <c r="EK13" s="610"/>
      <c r="EL13" s="666"/>
      <c r="ER13" s="597" t="s">
        <v>236</v>
      </c>
      <c r="ES13" s="598"/>
      <c r="ET13" s="598"/>
      <c r="EU13" s="598"/>
      <c r="EV13" s="599"/>
      <c r="EX13" s="578" t="s">
        <v>221</v>
      </c>
      <c r="EY13" s="579"/>
      <c r="EZ13" s="579"/>
      <c r="FA13" s="579"/>
      <c r="FB13" s="579"/>
      <c r="FC13" s="579"/>
      <c r="FD13" s="580"/>
      <c r="FF13" s="578" t="s">
        <v>191</v>
      </c>
      <c r="FG13" s="579"/>
      <c r="FH13" s="579"/>
      <c r="FI13" s="579"/>
      <c r="FJ13" s="579"/>
      <c r="FK13" s="579"/>
      <c r="FL13" s="580"/>
      <c r="FN13" s="597" t="s">
        <v>192</v>
      </c>
      <c r="FO13" s="598"/>
      <c r="FP13" s="599"/>
      <c r="FR13" s="587" t="s">
        <v>193</v>
      </c>
      <c r="FS13" s="588"/>
      <c r="FT13" s="589"/>
    </row>
    <row r="14" spans="2:176" ht="5.15" customHeight="1" thickBot="1" x14ac:dyDescent="0.4">
      <c r="B14" s="613"/>
      <c r="C14" s="614"/>
      <c r="D14" s="32"/>
      <c r="E14" s="613"/>
      <c r="F14" s="614"/>
      <c r="H14" s="29"/>
      <c r="I14" s="98"/>
      <c r="J14" s="98"/>
      <c r="K14" s="98"/>
      <c r="L14" s="98"/>
      <c r="M14" s="98"/>
      <c r="N14" s="36"/>
      <c r="O14" s="312"/>
      <c r="P14" s="29"/>
      <c r="Q14" s="95"/>
      <c r="R14" s="95"/>
      <c r="S14" s="95"/>
      <c r="T14" s="95"/>
      <c r="U14" s="95"/>
      <c r="V14" s="95"/>
      <c r="W14" s="95"/>
      <c r="X14" s="36"/>
      <c r="Z14" s="29"/>
      <c r="AA14" s="98"/>
      <c r="AB14" s="98"/>
      <c r="AC14" s="98"/>
      <c r="AD14" s="98"/>
      <c r="AE14" s="98"/>
      <c r="AF14" s="36"/>
      <c r="AH14" s="29"/>
      <c r="AI14" s="98"/>
      <c r="AJ14" s="98"/>
      <c r="AK14" s="98"/>
      <c r="AL14" s="98"/>
      <c r="AM14" s="98"/>
      <c r="AN14" s="36"/>
      <c r="AP14" s="29"/>
      <c r="AQ14" s="99"/>
      <c r="AR14" s="99"/>
      <c r="AS14" s="99"/>
      <c r="AT14" s="99"/>
      <c r="AU14" s="99"/>
      <c r="AV14" s="36"/>
      <c r="AX14" s="600"/>
      <c r="AY14" s="601"/>
      <c r="AZ14" s="602"/>
      <c r="BB14" s="29"/>
      <c r="BC14" s="98"/>
      <c r="BD14" s="98"/>
      <c r="BE14" s="98"/>
      <c r="BF14" s="98"/>
      <c r="BG14" s="98"/>
      <c r="BH14" s="36"/>
      <c r="BJ14" s="600"/>
      <c r="BK14" s="601"/>
      <c r="BL14" s="602"/>
      <c r="BN14" s="29"/>
      <c r="BO14" s="95"/>
      <c r="BP14" s="95"/>
      <c r="BQ14" s="95"/>
      <c r="BR14" s="95"/>
      <c r="BS14" s="95"/>
      <c r="BT14" s="313"/>
      <c r="BU14" s="306"/>
      <c r="BV14" s="600"/>
      <c r="BW14" s="601"/>
      <c r="BX14" s="602"/>
      <c r="BY14" s="89"/>
      <c r="BZ14" s="600"/>
      <c r="CA14" s="601"/>
      <c r="CB14" s="602"/>
      <c r="CD14" s="29"/>
      <c r="CE14" s="95"/>
      <c r="CF14" s="95"/>
      <c r="CG14" s="95"/>
      <c r="CH14" s="95"/>
      <c r="CI14" s="95"/>
      <c r="CJ14" s="314"/>
      <c r="CK14" s="98"/>
      <c r="CL14" s="36"/>
      <c r="CM14" s="306"/>
      <c r="CN14" s="100"/>
      <c r="CO14" s="95"/>
      <c r="CP14" s="95"/>
      <c r="CQ14" s="95"/>
      <c r="CR14" s="95"/>
      <c r="CS14" s="95"/>
      <c r="CT14" s="36"/>
      <c r="CU14" s="315"/>
      <c r="CV14" s="29"/>
      <c r="CW14" s="95"/>
      <c r="CX14" s="95"/>
      <c r="CY14" s="95"/>
      <c r="CZ14" s="95"/>
      <c r="DA14" s="95"/>
      <c r="DB14" s="36"/>
      <c r="DC14" s="29"/>
      <c r="DD14" s="74"/>
      <c r="DE14" s="102"/>
      <c r="DF14" s="102"/>
      <c r="DG14" s="102"/>
      <c r="DH14" s="102"/>
      <c r="DI14" s="102"/>
      <c r="DJ14" s="102"/>
      <c r="DK14" s="102"/>
      <c r="DL14" s="102"/>
      <c r="DM14" s="103"/>
      <c r="DN14" s="90"/>
      <c r="DP14" s="74"/>
      <c r="DQ14" s="34"/>
      <c r="DR14" s="34"/>
      <c r="DS14" s="34"/>
      <c r="DT14" s="34"/>
      <c r="DU14" s="34"/>
      <c r="DV14" s="312"/>
      <c r="DW14" s="74"/>
      <c r="DX14" s="34"/>
      <c r="DY14" s="34"/>
      <c r="DZ14" s="34"/>
      <c r="EA14" s="75"/>
      <c r="EG14" s="37"/>
      <c r="EH14" s="74"/>
      <c r="EI14" s="34"/>
      <c r="EJ14" s="34"/>
      <c r="EK14" s="34"/>
      <c r="EL14" s="75"/>
      <c r="ER14" s="600"/>
      <c r="ES14" s="601"/>
      <c r="ET14" s="601"/>
      <c r="EU14" s="601"/>
      <c r="EV14" s="602"/>
      <c r="EX14" s="100"/>
      <c r="EY14" s="95"/>
      <c r="EZ14" s="95"/>
      <c r="FA14" s="95"/>
      <c r="FB14" s="95"/>
      <c r="FC14" s="95"/>
      <c r="FD14" s="36"/>
      <c r="FF14" s="100"/>
      <c r="FG14" s="95"/>
      <c r="FH14" s="95"/>
      <c r="FI14" s="95"/>
      <c r="FJ14" s="95"/>
      <c r="FK14" s="95"/>
      <c r="FL14" s="36"/>
      <c r="FN14" s="600"/>
      <c r="FO14" s="601"/>
      <c r="FP14" s="602"/>
      <c r="FR14" s="590"/>
      <c r="FS14" s="591"/>
      <c r="FT14" s="592"/>
    </row>
    <row r="15" spans="2:176" ht="29.5" thickBot="1" x14ac:dyDescent="0.4">
      <c r="B15" s="613"/>
      <c r="C15" s="614"/>
      <c r="D15" s="32"/>
      <c r="E15" s="613"/>
      <c r="F15" s="614"/>
      <c r="H15" s="29"/>
      <c r="I15" s="107" t="s">
        <v>2</v>
      </c>
      <c r="J15" s="46"/>
      <c r="K15" s="107" t="s">
        <v>3</v>
      </c>
      <c r="L15" s="46"/>
      <c r="M15" s="107" t="s">
        <v>4</v>
      </c>
      <c r="N15" s="36"/>
      <c r="P15" s="29"/>
      <c r="Q15" s="107" t="s">
        <v>2</v>
      </c>
      <c r="R15" s="46"/>
      <c r="S15" s="107" t="s">
        <v>3</v>
      </c>
      <c r="T15" s="46"/>
      <c r="U15" s="107" t="s">
        <v>4</v>
      </c>
      <c r="V15" s="32"/>
      <c r="W15" s="107" t="s">
        <v>5</v>
      </c>
      <c r="X15" s="36"/>
      <c r="Z15" s="29"/>
      <c r="AA15" s="107" t="s">
        <v>2</v>
      </c>
      <c r="AB15" s="46"/>
      <c r="AC15" s="107" t="s">
        <v>3</v>
      </c>
      <c r="AD15" s="46"/>
      <c r="AE15" s="107" t="s">
        <v>4</v>
      </c>
      <c r="AF15" s="36"/>
      <c r="AH15" s="29"/>
      <c r="AI15" s="107" t="s">
        <v>2</v>
      </c>
      <c r="AJ15" s="46"/>
      <c r="AK15" s="107" t="s">
        <v>3</v>
      </c>
      <c r="AL15" s="46"/>
      <c r="AM15" s="107" t="s">
        <v>4</v>
      </c>
      <c r="AN15" s="36"/>
      <c r="AP15" s="29"/>
      <c r="AQ15" s="107" t="s">
        <v>2</v>
      </c>
      <c r="AR15" s="46"/>
      <c r="AS15" s="107" t="s">
        <v>3</v>
      </c>
      <c r="AT15" s="46"/>
      <c r="AU15" s="107" t="s">
        <v>4</v>
      </c>
      <c r="AV15" s="36"/>
      <c r="AX15" s="600"/>
      <c r="AY15" s="601"/>
      <c r="AZ15" s="602"/>
      <c r="BB15" s="29"/>
      <c r="BC15" s="107" t="s">
        <v>2</v>
      </c>
      <c r="BD15" s="46"/>
      <c r="BE15" s="107" t="s">
        <v>3</v>
      </c>
      <c r="BF15" s="46"/>
      <c r="BG15" s="107" t="s">
        <v>4</v>
      </c>
      <c r="BH15" s="36"/>
      <c r="BJ15" s="600"/>
      <c r="BK15" s="601"/>
      <c r="BL15" s="602"/>
      <c r="BN15" s="29"/>
      <c r="BO15" s="107" t="s">
        <v>2</v>
      </c>
      <c r="BP15" s="46"/>
      <c r="BQ15" s="107" t="s">
        <v>3</v>
      </c>
      <c r="BR15" s="46"/>
      <c r="BS15" s="107" t="s">
        <v>4</v>
      </c>
      <c r="BT15" s="36"/>
      <c r="BV15" s="600"/>
      <c r="BW15" s="601"/>
      <c r="BX15" s="602"/>
      <c r="BY15" s="89"/>
      <c r="BZ15" s="600"/>
      <c r="CA15" s="601"/>
      <c r="CB15" s="602"/>
      <c r="CD15" s="29"/>
      <c r="CE15" s="107" t="s">
        <v>2</v>
      </c>
      <c r="CF15" s="46"/>
      <c r="CG15" s="107" t="s">
        <v>3</v>
      </c>
      <c r="CH15" s="46"/>
      <c r="CI15" s="107" t="s">
        <v>4</v>
      </c>
      <c r="CJ15" s="32"/>
      <c r="CK15" s="107" t="s">
        <v>5</v>
      </c>
      <c r="CL15" s="36"/>
      <c r="CN15" s="29"/>
      <c r="CO15" s="107" t="s">
        <v>2</v>
      </c>
      <c r="CP15" s="46"/>
      <c r="CQ15" s="107" t="s">
        <v>3</v>
      </c>
      <c r="CR15" s="46"/>
      <c r="CS15" s="107" t="s">
        <v>4</v>
      </c>
      <c r="CT15" s="36"/>
      <c r="CU15" s="315"/>
      <c r="CV15" s="29"/>
      <c r="CW15" s="107" t="s">
        <v>2</v>
      </c>
      <c r="CX15" s="46"/>
      <c r="CY15" s="107" t="s">
        <v>3</v>
      </c>
      <c r="CZ15" s="46"/>
      <c r="DA15" s="107" t="s">
        <v>4</v>
      </c>
      <c r="DB15" s="36"/>
      <c r="DC15" s="32"/>
      <c r="DD15" s="74"/>
      <c r="DE15" s="34"/>
      <c r="DF15" s="34"/>
      <c r="DG15" s="108" t="s">
        <v>152</v>
      </c>
      <c r="DH15" s="90"/>
      <c r="DI15" s="108" t="s">
        <v>153</v>
      </c>
      <c r="DJ15" s="90"/>
      <c r="DK15" s="109" t="s">
        <v>154</v>
      </c>
      <c r="DL15" s="90"/>
      <c r="DM15" s="109" t="s">
        <v>5</v>
      </c>
      <c r="DN15" s="90"/>
      <c r="DP15" s="74"/>
      <c r="DQ15" s="108" t="s">
        <v>134</v>
      </c>
      <c r="DR15" s="110"/>
      <c r="DS15" s="108" t="s">
        <v>133</v>
      </c>
      <c r="DT15" s="111"/>
      <c r="DU15" s="316" t="s">
        <v>180</v>
      </c>
      <c r="DV15" s="312"/>
      <c r="DW15" s="108" t="s">
        <v>30</v>
      </c>
      <c r="DX15" s="112"/>
      <c r="DY15" s="108" t="s">
        <v>130</v>
      </c>
      <c r="DZ15" s="112"/>
      <c r="EA15" s="108" t="s">
        <v>32</v>
      </c>
      <c r="ED15" s="317"/>
      <c r="EG15" s="91"/>
      <c r="EH15" s="108" t="s">
        <v>30</v>
      </c>
      <c r="EI15" s="112"/>
      <c r="EJ15" s="108" t="s">
        <v>130</v>
      </c>
      <c r="EK15" s="112"/>
      <c r="EL15" s="108" t="s">
        <v>32</v>
      </c>
      <c r="EM15" s="18" t="s">
        <v>168</v>
      </c>
      <c r="EN15" s="18" t="s">
        <v>169</v>
      </c>
      <c r="ER15" s="600"/>
      <c r="ES15" s="601"/>
      <c r="ET15" s="601"/>
      <c r="EU15" s="601"/>
      <c r="EV15" s="602"/>
      <c r="EX15" s="29"/>
      <c r="EY15" s="107" t="s">
        <v>2</v>
      </c>
      <c r="EZ15" s="46"/>
      <c r="FA15" s="107" t="s">
        <v>3</v>
      </c>
      <c r="FB15" s="46"/>
      <c r="FC15" s="107" t="s">
        <v>4</v>
      </c>
      <c r="FD15" s="36"/>
      <c r="FF15" s="29"/>
      <c r="FG15" s="107" t="s">
        <v>2</v>
      </c>
      <c r="FH15" s="46"/>
      <c r="FI15" s="107" t="s">
        <v>3</v>
      </c>
      <c r="FJ15" s="46"/>
      <c r="FK15" s="107" t="s">
        <v>4</v>
      </c>
      <c r="FL15" s="36"/>
      <c r="FN15" s="600"/>
      <c r="FO15" s="601"/>
      <c r="FP15" s="602"/>
      <c r="FR15" s="590"/>
      <c r="FS15" s="591"/>
      <c r="FT15" s="592"/>
    </row>
    <row r="16" spans="2:176" ht="5.15" customHeight="1" thickBot="1" x14ac:dyDescent="0.4">
      <c r="B16" s="615"/>
      <c r="C16" s="616"/>
      <c r="D16" s="114"/>
      <c r="E16" s="615"/>
      <c r="F16" s="616"/>
      <c r="H16" s="76"/>
      <c r="I16" s="80"/>
      <c r="J16" s="80"/>
      <c r="K16" s="80"/>
      <c r="L16" s="80"/>
      <c r="M16" s="80"/>
      <c r="N16" s="81"/>
      <c r="P16" s="76"/>
      <c r="Q16" s="80"/>
      <c r="R16" s="80"/>
      <c r="S16" s="80"/>
      <c r="T16" s="80"/>
      <c r="U16" s="80"/>
      <c r="V16" s="80"/>
      <c r="W16" s="80"/>
      <c r="X16" s="81"/>
      <c r="Z16" s="76"/>
      <c r="AA16" s="80"/>
      <c r="AB16" s="80"/>
      <c r="AC16" s="80"/>
      <c r="AD16" s="80"/>
      <c r="AE16" s="80"/>
      <c r="AF16" s="81"/>
      <c r="AH16" s="76"/>
      <c r="AI16" s="80"/>
      <c r="AJ16" s="80"/>
      <c r="AK16" s="80"/>
      <c r="AL16" s="80"/>
      <c r="AM16" s="80"/>
      <c r="AN16" s="81"/>
      <c r="AP16" s="76"/>
      <c r="AQ16" s="80"/>
      <c r="AR16" s="80"/>
      <c r="AS16" s="80"/>
      <c r="AT16" s="80"/>
      <c r="AU16" s="80"/>
      <c r="AV16" s="81"/>
      <c r="AX16" s="603"/>
      <c r="AY16" s="604"/>
      <c r="AZ16" s="605"/>
      <c r="BB16" s="76"/>
      <c r="BC16" s="80"/>
      <c r="BD16" s="80"/>
      <c r="BE16" s="80"/>
      <c r="BF16" s="80"/>
      <c r="BG16" s="80"/>
      <c r="BH16" s="81"/>
      <c r="BJ16" s="603"/>
      <c r="BK16" s="604"/>
      <c r="BL16" s="605"/>
      <c r="BN16" s="76"/>
      <c r="BO16" s="80"/>
      <c r="BP16" s="80"/>
      <c r="BQ16" s="80"/>
      <c r="BR16" s="80"/>
      <c r="BS16" s="80"/>
      <c r="BT16" s="81"/>
      <c r="BV16" s="603"/>
      <c r="BW16" s="604"/>
      <c r="BX16" s="605"/>
      <c r="BY16" s="89"/>
      <c r="BZ16" s="603"/>
      <c r="CA16" s="604"/>
      <c r="CB16" s="605"/>
      <c r="CD16" s="76"/>
      <c r="CE16" s="80"/>
      <c r="CF16" s="80"/>
      <c r="CG16" s="80"/>
      <c r="CH16" s="80"/>
      <c r="CI16" s="80"/>
      <c r="CJ16" s="80"/>
      <c r="CK16" s="80"/>
      <c r="CL16" s="81"/>
      <c r="CN16" s="76"/>
      <c r="CO16" s="80"/>
      <c r="CP16" s="80"/>
      <c r="CQ16" s="80"/>
      <c r="CR16" s="80"/>
      <c r="CS16" s="80"/>
      <c r="CT16" s="81"/>
      <c r="CU16" s="315"/>
      <c r="CV16" s="76"/>
      <c r="CW16" s="80"/>
      <c r="CX16" s="80"/>
      <c r="CY16" s="80"/>
      <c r="CZ16" s="80"/>
      <c r="DA16" s="80"/>
      <c r="DB16" s="81"/>
      <c r="DC16" s="29"/>
      <c r="DD16" s="82"/>
      <c r="DE16" s="83"/>
      <c r="DF16" s="83"/>
      <c r="DG16" s="83"/>
      <c r="DH16" s="90"/>
      <c r="DI16" s="83"/>
      <c r="DJ16" s="90"/>
      <c r="DK16" s="83"/>
      <c r="DL16" s="90"/>
      <c r="DM16" s="84"/>
      <c r="DN16" s="90"/>
      <c r="DP16" s="74"/>
      <c r="DQ16" s="34"/>
      <c r="DR16" s="34"/>
      <c r="DS16" s="34"/>
      <c r="DT16" s="34"/>
      <c r="DU16" s="34"/>
      <c r="DV16" s="312"/>
      <c r="DW16" s="74"/>
      <c r="DX16" s="34"/>
      <c r="DY16" s="34"/>
      <c r="DZ16" s="34"/>
      <c r="EA16" s="75"/>
      <c r="EG16" s="74"/>
      <c r="EH16" s="74"/>
      <c r="EI16" s="34"/>
      <c r="EJ16" s="34"/>
      <c r="EK16" s="34"/>
      <c r="EL16" s="75"/>
      <c r="ER16" s="603"/>
      <c r="ES16" s="604"/>
      <c r="ET16" s="604"/>
      <c r="EU16" s="604"/>
      <c r="EV16" s="605"/>
      <c r="EX16" s="76"/>
      <c r="EY16" s="80"/>
      <c r="EZ16" s="80"/>
      <c r="FA16" s="80"/>
      <c r="FB16" s="80"/>
      <c r="FC16" s="80"/>
      <c r="FD16" s="81"/>
      <c r="FF16" s="76"/>
      <c r="FG16" s="80"/>
      <c r="FH16" s="80"/>
      <c r="FI16" s="80"/>
      <c r="FJ16" s="80"/>
      <c r="FK16" s="80"/>
      <c r="FL16" s="81"/>
      <c r="FN16" s="603"/>
      <c r="FO16" s="604"/>
      <c r="FP16" s="605"/>
      <c r="FR16" s="593"/>
      <c r="FS16" s="594"/>
      <c r="FT16" s="595"/>
    </row>
    <row r="17" spans="1:176" ht="5.15" customHeight="1" x14ac:dyDescent="0.35">
      <c r="A17" s="115"/>
      <c r="B17" s="32"/>
      <c r="C17" s="32"/>
      <c r="D17" s="32"/>
      <c r="E17" s="32"/>
      <c r="F17" s="36"/>
      <c r="H17" s="29"/>
      <c r="I17" s="32"/>
      <c r="J17" s="32"/>
      <c r="K17" s="32"/>
      <c r="L17" s="32"/>
      <c r="M17" s="32"/>
      <c r="N17" s="36"/>
      <c r="O17" s="312"/>
      <c r="P17" s="29"/>
      <c r="Q17" s="32"/>
      <c r="R17" s="32"/>
      <c r="S17" s="32"/>
      <c r="T17" s="32"/>
      <c r="U17" s="32"/>
      <c r="V17" s="32"/>
      <c r="W17" s="32"/>
      <c r="X17" s="36"/>
      <c r="Z17" s="29"/>
      <c r="AA17" s="32"/>
      <c r="AB17" s="32"/>
      <c r="AC17" s="32"/>
      <c r="AD17" s="32"/>
      <c r="AE17" s="32"/>
      <c r="AF17" s="36"/>
      <c r="AH17" s="29"/>
      <c r="AI17" s="32"/>
      <c r="AJ17" s="32"/>
      <c r="AK17" s="32"/>
      <c r="AL17" s="32"/>
      <c r="AM17" s="32"/>
      <c r="AN17" s="36"/>
      <c r="AP17" s="29"/>
      <c r="AQ17" s="32"/>
      <c r="AR17" s="32"/>
      <c r="AS17" s="32"/>
      <c r="AT17" s="32"/>
      <c r="AU17" s="32"/>
      <c r="AV17" s="36"/>
      <c r="AX17" s="29"/>
      <c r="AY17" s="32"/>
      <c r="AZ17" s="36"/>
      <c r="BB17" s="29"/>
      <c r="BC17" s="32"/>
      <c r="BD17" s="32"/>
      <c r="BE17" s="32"/>
      <c r="BF17" s="32"/>
      <c r="BG17" s="32"/>
      <c r="BH17" s="36"/>
      <c r="BJ17" s="29"/>
      <c r="BK17" s="32"/>
      <c r="BL17" s="36"/>
      <c r="BN17" s="29"/>
      <c r="BO17" s="32"/>
      <c r="BP17" s="32"/>
      <c r="BQ17" s="32"/>
      <c r="BR17" s="32"/>
      <c r="BS17" s="32"/>
      <c r="BT17" s="36"/>
      <c r="BV17" s="29"/>
      <c r="BW17" s="32"/>
      <c r="BX17" s="36"/>
      <c r="BY17" s="312"/>
      <c r="BZ17" s="29"/>
      <c r="CA17" s="32"/>
      <c r="CB17" s="36"/>
      <c r="CD17" s="29"/>
      <c r="CE17" s="32"/>
      <c r="CF17" s="32"/>
      <c r="CG17" s="32"/>
      <c r="CH17" s="32"/>
      <c r="CI17" s="32"/>
      <c r="CJ17" s="32"/>
      <c r="CK17" s="32"/>
      <c r="CL17" s="36"/>
      <c r="CN17" s="29"/>
      <c r="CO17" s="32"/>
      <c r="CP17" s="32"/>
      <c r="CQ17" s="32"/>
      <c r="CR17" s="32"/>
      <c r="CS17" s="32"/>
      <c r="CT17" s="36"/>
      <c r="CU17" s="315"/>
      <c r="CV17" s="29"/>
      <c r="CW17" s="32"/>
      <c r="CX17" s="32"/>
      <c r="CY17" s="32"/>
      <c r="CZ17" s="32"/>
      <c r="DA17" s="32"/>
      <c r="DB17" s="36"/>
      <c r="DC17" s="29"/>
      <c r="DD17" s="37"/>
      <c r="DE17" s="116"/>
      <c r="DF17" s="116"/>
      <c r="DG17" s="116"/>
      <c r="DH17" s="90"/>
      <c r="DI17" s="116"/>
      <c r="DJ17" s="90"/>
      <c r="DK17" s="116"/>
      <c r="DL17" s="90"/>
      <c r="DM17" s="106"/>
      <c r="DN17" s="90"/>
      <c r="DP17" s="37"/>
      <c r="DQ17" s="116"/>
      <c r="DR17" s="34"/>
      <c r="DS17" s="116"/>
      <c r="DT17" s="34"/>
      <c r="DU17" s="116"/>
      <c r="DV17" s="312"/>
      <c r="DW17" s="37"/>
      <c r="DX17" s="116"/>
      <c r="DY17" s="116"/>
      <c r="DZ17" s="116"/>
      <c r="EA17" s="106"/>
      <c r="EG17" s="37"/>
      <c r="EH17" s="37"/>
      <c r="EI17" s="116"/>
      <c r="EJ17" s="116"/>
      <c r="EK17" s="116"/>
      <c r="EL17" s="106"/>
      <c r="ER17" s="29"/>
      <c r="ES17" s="32"/>
      <c r="ET17" s="32"/>
      <c r="EU17" s="32"/>
      <c r="EV17" s="36"/>
      <c r="EX17" s="29"/>
      <c r="EY17" s="32"/>
      <c r="EZ17" s="32"/>
      <c r="FA17" s="32"/>
      <c r="FB17" s="32"/>
      <c r="FC17" s="32"/>
      <c r="FD17" s="36"/>
      <c r="FF17" s="29"/>
      <c r="FG17" s="32"/>
      <c r="FH17" s="32"/>
      <c r="FI17" s="32"/>
      <c r="FJ17" s="32"/>
      <c r="FK17" s="32"/>
      <c r="FL17" s="36"/>
      <c r="FN17" s="29"/>
      <c r="FO17" s="32"/>
      <c r="FP17" s="36"/>
      <c r="FR17" s="29"/>
      <c r="FS17" s="43"/>
      <c r="FT17" s="36"/>
    </row>
    <row r="18" spans="1:176" s="92" customFormat="1" ht="14.65" customHeight="1" x14ac:dyDescent="0.35">
      <c r="A18" s="118"/>
      <c r="B18" s="46"/>
      <c r="C18" s="243" t="str">
        <f>IF(E18="","","1")</f>
        <v/>
      </c>
      <c r="D18" s="46"/>
      <c r="E18" s="4"/>
      <c r="F18" s="119"/>
      <c r="H18" s="120"/>
      <c r="I18" s="15"/>
      <c r="J18" s="121"/>
      <c r="K18" s="15"/>
      <c r="L18" s="121"/>
      <c r="M18" s="15"/>
      <c r="N18" s="122"/>
      <c r="O18" s="40"/>
      <c r="P18" s="123"/>
      <c r="Q18" s="15"/>
      <c r="R18" s="121"/>
      <c r="S18" s="15"/>
      <c r="T18" s="121"/>
      <c r="U18" s="15"/>
      <c r="V18" s="121"/>
      <c r="W18" s="209">
        <f>SUM($Q18,$S18,$U18)</f>
        <v>0</v>
      </c>
      <c r="X18" s="122"/>
      <c r="Y18" s="40"/>
      <c r="Z18" s="123"/>
      <c r="AA18" s="560"/>
      <c r="AB18" s="224"/>
      <c r="AC18" s="560"/>
      <c r="AD18" s="224"/>
      <c r="AE18" s="560"/>
      <c r="AF18" s="561"/>
      <c r="AG18" s="216"/>
      <c r="AH18" s="562"/>
      <c r="AI18" s="560"/>
      <c r="AJ18" s="224"/>
      <c r="AK18" s="560"/>
      <c r="AL18" s="224"/>
      <c r="AM18" s="560"/>
      <c r="AN18" s="122"/>
      <c r="AO18" s="40"/>
      <c r="AP18" s="123"/>
      <c r="AQ18" s="209">
        <f>$Q18-$AA18+$AI18</f>
        <v>0</v>
      </c>
      <c r="AR18" s="121"/>
      <c r="AS18" s="209">
        <f>$S18-$AC18+$AK18</f>
        <v>0</v>
      </c>
      <c r="AT18" s="121"/>
      <c r="AU18" s="209">
        <f t="shared" ref="AU18:AU32" si="0">U18-AE18+AM18</f>
        <v>0</v>
      </c>
      <c r="AV18" s="119"/>
      <c r="AX18" s="120"/>
      <c r="AY18" s="1"/>
      <c r="AZ18" s="318">
        <v>10</v>
      </c>
      <c r="BB18" s="120"/>
      <c r="BC18" s="3">
        <f>CHOOSE($AZ18,0.99052544,1.01191919,1.00441378,1.00744042,0.97985155,0.99723525,0.99723525,0.99723525,1.02737929,0.99839832,1.00012425,0.97994767)</f>
        <v>0.99839831999999995</v>
      </c>
      <c r="BD18" s="46"/>
      <c r="BE18" s="3">
        <f>CHOOSE($AZ18,1.01007311,1.0162446,1.00802785,0.99745216,0.96170212,0.98906071,0.98906071,0.98906071,0.96644255,1.01344958,1.02255772,1.00405015)</f>
        <v>1.0134495800000001</v>
      </c>
      <c r="BF18" s="46"/>
      <c r="BG18" s="3">
        <f>CHOOSE($AZ18, 1.00979385,0.9950623,0.99510091,0.98525914,0.94740453,0.975921526666667,0.975921526666667,0.975921526666667,0.96415274,1.04112113,1.03493102,1.02717428)</f>
        <v>1.0411211300000001</v>
      </c>
      <c r="BH18" s="119"/>
      <c r="BJ18" s="120"/>
      <c r="BK18" s="15"/>
      <c r="BL18" s="122"/>
      <c r="BM18" s="40"/>
      <c r="BN18" s="123"/>
      <c r="BO18" s="209">
        <f>ROUNDUP(((($Q18/30)*$BC18)*$BK18),0)</f>
        <v>0</v>
      </c>
      <c r="BP18" s="121"/>
      <c r="BQ18" s="209">
        <f>ROUNDUP(((($S18/30)*$BE18)*$BK18),0)</f>
        <v>0</v>
      </c>
      <c r="BR18" s="121"/>
      <c r="BS18" s="209">
        <f>ROUNDDOWN(((($U18/30)*$BG18)*$BK18),0)</f>
        <v>0</v>
      </c>
      <c r="BT18" s="122"/>
      <c r="BU18" s="40"/>
      <c r="BV18" s="123"/>
      <c r="BW18" s="15"/>
      <c r="BX18" s="122"/>
      <c r="BY18" s="40"/>
      <c r="BZ18" s="123"/>
      <c r="CA18" s="209">
        <f>(SUM($BO18:$BS18))-$BW18</f>
        <v>0</v>
      </c>
      <c r="CB18" s="122"/>
      <c r="CC18" s="40"/>
      <c r="CD18" s="123"/>
      <c r="CE18" s="209">
        <f>IF($BO18=0,(0),ROUNDUP(BO18/(SUM($BO18:$BS18))*$CA18,0))</f>
        <v>0</v>
      </c>
      <c r="CF18" s="121"/>
      <c r="CG18" s="209">
        <f>IF($BQ18=0,(0),ROUNDUP(BQ18/(SUM($BO18:$BS18))*$CA18,0))</f>
        <v>0</v>
      </c>
      <c r="CH18" s="121"/>
      <c r="CI18" s="209">
        <f>ROUNDDOWN(CA18-CE18-CG18,0)</f>
        <v>0</v>
      </c>
      <c r="CJ18" s="121"/>
      <c r="CK18" s="209">
        <f>SUM($CE18:$CI18)</f>
        <v>0</v>
      </c>
      <c r="CL18" s="119"/>
      <c r="CN18" s="120"/>
      <c r="CO18" s="13">
        <v>0</v>
      </c>
      <c r="CP18" s="124"/>
      <c r="CQ18" s="13">
        <v>0</v>
      </c>
      <c r="CR18" s="124"/>
      <c r="CS18" s="13">
        <v>0</v>
      </c>
      <c r="CT18" s="125"/>
      <c r="CU18" s="319"/>
      <c r="CV18" s="127"/>
      <c r="CW18" s="210">
        <f>CO18*I18</f>
        <v>0</v>
      </c>
      <c r="CX18" s="124"/>
      <c r="CY18" s="210">
        <f>CQ18*K18</f>
        <v>0</v>
      </c>
      <c r="CZ18" s="124"/>
      <c r="DA18" s="210">
        <f>CS18*M18</f>
        <v>0</v>
      </c>
      <c r="DB18" s="119"/>
      <c r="DC18" s="120"/>
      <c r="DD18" s="130"/>
      <c r="DE18" s="251" t="s">
        <v>163</v>
      </c>
      <c r="DF18" s="129"/>
      <c r="DG18" s="211">
        <f>CE120</f>
        <v>0</v>
      </c>
      <c r="DH18" s="90"/>
      <c r="DI18" s="211">
        <f>CG120</f>
        <v>0</v>
      </c>
      <c r="DJ18" s="90"/>
      <c r="DK18" s="211">
        <f>CI120</f>
        <v>0</v>
      </c>
      <c r="DL18" s="90"/>
      <c r="DM18" s="212">
        <f>CK120</f>
        <v>0</v>
      </c>
      <c r="DN18" s="90"/>
      <c r="DP18" s="130"/>
      <c r="DQ18" s="209">
        <f>IF($DR$120=$DG$32,$DR$18,IF($DR$120&lt;&gt;$DG$32,IF(AND($DG$32&lt;0,$DR$120&lt;0),$DG$32-$DR$120+$DR$18,IF(DR18="", DG32,$DG$32-$DR$120+$DR$18))))</f>
        <v>0</v>
      </c>
      <c r="DR18" s="213">
        <f>IF($CE18=0,0,ROUND(($DG$32*($CE18/$CE$120)),0))</f>
        <v>0</v>
      </c>
      <c r="DS18" s="209">
        <f>IF($DT$120=$DI$32,$DT$18,IF($DT$120&lt;&gt;$DI$32,IF(AND($DI$32&lt;0,$DT$120&lt;0),$DI$32-$DT$120+$DT$18,IF(DT18="", DI32,$DI$32-$DT$120+$DT$18))))</f>
        <v>0</v>
      </c>
      <c r="DT18" s="213">
        <f>IF($CG18=0,0,ROUND(($DI$32*($CG18/$CG$120)),0))</f>
        <v>0</v>
      </c>
      <c r="DU18" s="214">
        <f>IF($DV$120=$DK$32,$DV$18,IF($DV$120&lt;&gt;$DK$32,IF(AND($DK$32&lt;0,$DV$120&lt;0),$DK$32-$DV$120+$DV$18,IF(DV18="", DK32,$DK$32-$DV$120+$DV$18))))</f>
        <v>0</v>
      </c>
      <c r="DV18" s="368">
        <f>IF($CI18=0,0,ROUND(($DK$32*($CI18/$CI$120)),0))</f>
        <v>0</v>
      </c>
      <c r="DW18" s="369">
        <f>(DQ18+CE18)</f>
        <v>0</v>
      </c>
      <c r="DX18" s="131"/>
      <c r="DY18" s="209">
        <f>(DS18+CG18)</f>
        <v>0</v>
      </c>
      <c r="DZ18" s="131"/>
      <c r="EA18" s="370">
        <f>(DU18+CI18)</f>
        <v>0</v>
      </c>
      <c r="EB18" s="40"/>
      <c r="EC18" s="216">
        <f>EB18-CB18</f>
        <v>0</v>
      </c>
      <c r="ED18" s="40"/>
      <c r="EE18" s="40"/>
      <c r="EF18" s="40"/>
      <c r="EG18" s="130"/>
      <c r="EH18" s="371">
        <f t="shared" ref="EH18:EH62" si="1">(DW18*CO18)</f>
        <v>0</v>
      </c>
      <c r="EI18" s="135"/>
      <c r="EJ18" s="217">
        <f t="shared" ref="EJ18:EJ62" si="2">(DY18*CQ18)</f>
        <v>0</v>
      </c>
      <c r="EK18" s="135"/>
      <c r="EL18" s="372">
        <f t="shared" ref="EL18:EL62" si="3">(EA18*CS18)</f>
        <v>0</v>
      </c>
      <c r="EM18" s="281" t="str">
        <f>IF(AP18&gt;0,(EH18+EJ18+EL18),"")</f>
        <v/>
      </c>
      <c r="EN18" s="281" t="str">
        <f>IF(AP18&gt;0,(EM18-(CM18+CO18+CQ18)),"")</f>
        <v/>
      </c>
      <c r="EO18" s="321"/>
      <c r="EP18" s="373">
        <f>'NSLP-Std RECALC '!FO6</f>
        <v>0</v>
      </c>
      <c r="ER18" s="120"/>
      <c r="ES18" s="46"/>
      <c r="ET18" s="46"/>
      <c r="EU18" s="13"/>
      <c r="EV18" s="119"/>
      <c r="EX18" s="120"/>
      <c r="EY18" s="5"/>
      <c r="EZ18" s="121"/>
      <c r="FA18" s="5"/>
      <c r="FB18" s="121"/>
      <c r="FC18" s="5"/>
      <c r="FD18" s="119"/>
      <c r="FF18" s="120"/>
      <c r="FG18" s="17">
        <v>0</v>
      </c>
      <c r="FH18" s="137"/>
      <c r="FI18" s="17">
        <v>0</v>
      </c>
      <c r="FJ18" s="137"/>
      <c r="FK18" s="17">
        <v>0</v>
      </c>
      <c r="FL18" s="125"/>
      <c r="FM18" s="126"/>
      <c r="FN18" s="127"/>
      <c r="FO18" s="219">
        <f>(SUMPRODUCT($EY18:$FC18,$FG18:$FK18))</f>
        <v>0</v>
      </c>
      <c r="FP18" s="125"/>
      <c r="FQ18" s="126"/>
      <c r="FR18" s="127"/>
      <c r="FS18" s="220">
        <f>IFERROR((SUM($EH18:EL18)-SUM($CW18:$DA18)+$EU18+$FO18)," ")</f>
        <v>0</v>
      </c>
      <c r="FT18" s="119"/>
    </row>
    <row r="19" spans="1:176" ht="5.15" customHeight="1" x14ac:dyDescent="0.35">
      <c r="A19" s="115"/>
      <c r="B19" s="32"/>
      <c r="C19" s="46"/>
      <c r="D19" s="32"/>
      <c r="E19" s="32"/>
      <c r="F19" s="36"/>
      <c r="H19" s="29"/>
      <c r="I19" s="139"/>
      <c r="J19" s="139"/>
      <c r="K19" s="139"/>
      <c r="L19" s="139"/>
      <c r="M19" s="139"/>
      <c r="N19" s="140"/>
      <c r="O19" s="141"/>
      <c r="P19" s="142"/>
      <c r="Q19" s="139"/>
      <c r="R19" s="139"/>
      <c r="S19" s="139"/>
      <c r="T19" s="139"/>
      <c r="U19" s="139"/>
      <c r="V19" s="139"/>
      <c r="W19" s="121"/>
      <c r="X19" s="140"/>
      <c r="Y19" s="141"/>
      <c r="Z19" s="142"/>
      <c r="AA19" s="563"/>
      <c r="AB19" s="563"/>
      <c r="AC19" s="563"/>
      <c r="AD19" s="563"/>
      <c r="AE19" s="563"/>
      <c r="AF19" s="564"/>
      <c r="AG19" s="266"/>
      <c r="AH19" s="565"/>
      <c r="AI19" s="563"/>
      <c r="AJ19" s="563"/>
      <c r="AK19" s="563"/>
      <c r="AL19" s="563"/>
      <c r="AM19" s="563"/>
      <c r="AN19" s="140"/>
      <c r="AO19" s="141"/>
      <c r="AP19" s="142"/>
      <c r="AQ19" s="121"/>
      <c r="AR19" s="139"/>
      <c r="AS19" s="121"/>
      <c r="AT19" s="139"/>
      <c r="AU19" s="121"/>
      <c r="AV19" s="36"/>
      <c r="AX19" s="29"/>
      <c r="AY19" s="32"/>
      <c r="AZ19" s="322"/>
      <c r="BB19" s="29"/>
      <c r="BC19" s="46"/>
      <c r="BD19" s="32"/>
      <c r="BE19" s="46"/>
      <c r="BF19" s="32"/>
      <c r="BG19" s="46"/>
      <c r="BH19" s="36"/>
      <c r="BJ19" s="29"/>
      <c r="BK19" s="139"/>
      <c r="BL19" s="140"/>
      <c r="BM19" s="141"/>
      <c r="BN19" s="142"/>
      <c r="BO19" s="323"/>
      <c r="BP19" s="139"/>
      <c r="BQ19" s="323"/>
      <c r="BR19" s="139"/>
      <c r="BS19" s="323"/>
      <c r="BT19" s="140"/>
      <c r="BU19" s="141"/>
      <c r="BV19" s="142"/>
      <c r="BW19" s="139"/>
      <c r="BX19" s="140"/>
      <c r="BY19" s="141"/>
      <c r="BZ19" s="142"/>
      <c r="CA19" s="121"/>
      <c r="CB19" s="140"/>
      <c r="CC19" s="141"/>
      <c r="CD19" s="142"/>
      <c r="CE19" s="121"/>
      <c r="CF19" s="139"/>
      <c r="CG19" s="121"/>
      <c r="CH19" s="139"/>
      <c r="CI19" s="121"/>
      <c r="CJ19" s="139"/>
      <c r="CK19" s="121"/>
      <c r="CL19" s="36"/>
      <c r="CN19" s="29"/>
      <c r="CO19" s="143"/>
      <c r="CP19" s="143"/>
      <c r="CQ19" s="143"/>
      <c r="CR19" s="143"/>
      <c r="CS19" s="143"/>
      <c r="CT19" s="144"/>
      <c r="CU19" s="324"/>
      <c r="CV19" s="146"/>
      <c r="CW19" s="124"/>
      <c r="CX19" s="143"/>
      <c r="CY19" s="124"/>
      <c r="CZ19" s="143"/>
      <c r="DA19" s="124"/>
      <c r="DB19" s="36"/>
      <c r="DC19" s="32"/>
      <c r="DD19" s="74"/>
      <c r="DE19" s="34"/>
      <c r="DF19" s="34"/>
      <c r="DG19" s="147"/>
      <c r="DH19" s="90"/>
      <c r="DI19" s="147"/>
      <c r="DJ19" s="90"/>
      <c r="DK19" s="147"/>
      <c r="DL19" s="90"/>
      <c r="DM19" s="148"/>
      <c r="DN19" s="90"/>
      <c r="DP19" s="74"/>
      <c r="DQ19" s="149"/>
      <c r="DR19" s="149"/>
      <c r="DS19" s="149"/>
      <c r="DT19" s="149"/>
      <c r="DU19" s="150"/>
      <c r="DV19" s="320"/>
      <c r="DW19" s="133"/>
      <c r="DX19" s="149"/>
      <c r="DY19" s="149"/>
      <c r="DZ19" s="149"/>
      <c r="EA19" s="134"/>
      <c r="EB19" s="40"/>
      <c r="EC19" s="40"/>
      <c r="ED19" s="40"/>
      <c r="EE19" s="40"/>
      <c r="EF19" s="40"/>
      <c r="EG19" s="74"/>
      <c r="EH19" s="325"/>
      <c r="EI19" s="152"/>
      <c r="EJ19" s="152"/>
      <c r="EK19" s="152"/>
      <c r="EL19" s="136"/>
      <c r="EM19" s="281" t="str">
        <f>IF(AP19&gt;0,(EH19+EJ19+EL19),"")</f>
        <v/>
      </c>
      <c r="EN19" s="281" t="str">
        <f>IF(AO19&gt;0,(EM19-(#REF!+CN19+CP19)),"")</f>
        <v/>
      </c>
      <c r="EO19" s="321"/>
      <c r="EP19" s="321"/>
      <c r="ER19" s="29"/>
      <c r="ES19" s="32"/>
      <c r="ET19" s="32"/>
      <c r="EU19" s="153"/>
      <c r="EV19" s="36"/>
      <c r="EX19" s="29"/>
      <c r="EY19" s="139"/>
      <c r="EZ19" s="139"/>
      <c r="FA19" s="139"/>
      <c r="FB19" s="139"/>
      <c r="FC19" s="139"/>
      <c r="FD19" s="36"/>
      <c r="FF19" s="29"/>
      <c r="FG19" s="137"/>
      <c r="FH19" s="137"/>
      <c r="FI19" s="137"/>
      <c r="FJ19" s="137"/>
      <c r="FK19" s="137"/>
      <c r="FL19" s="144"/>
      <c r="FM19" s="145"/>
      <c r="FN19" s="146"/>
      <c r="FO19" s="154"/>
      <c r="FP19" s="144"/>
      <c r="FQ19" s="145"/>
      <c r="FR19" s="146"/>
      <c r="FS19" s="326"/>
      <c r="FT19" s="36"/>
    </row>
    <row r="20" spans="1:176" s="92" customFormat="1" ht="14.65" customHeight="1" x14ac:dyDescent="0.35">
      <c r="A20" s="118"/>
      <c r="B20" s="46"/>
      <c r="C20" s="243" t="str">
        <f>IF(E20="","",C18+1)</f>
        <v/>
      </c>
      <c r="D20" s="46"/>
      <c r="E20" s="4"/>
      <c r="F20" s="119"/>
      <c r="H20" s="120"/>
      <c r="I20" s="15"/>
      <c r="J20" s="121"/>
      <c r="K20" s="15"/>
      <c r="L20" s="121"/>
      <c r="M20" s="15"/>
      <c r="N20" s="122"/>
      <c r="O20" s="40"/>
      <c r="P20" s="123"/>
      <c r="Q20" s="15"/>
      <c r="R20" s="121"/>
      <c r="S20" s="15"/>
      <c r="T20" s="121"/>
      <c r="U20" s="15"/>
      <c r="V20" s="121"/>
      <c r="W20" s="209">
        <f>SUM($Q20,$S20,$U20)</f>
        <v>0</v>
      </c>
      <c r="X20" s="122"/>
      <c r="Y20" s="40"/>
      <c r="Z20" s="123"/>
      <c r="AA20" s="560"/>
      <c r="AB20" s="224"/>
      <c r="AC20" s="560"/>
      <c r="AD20" s="224"/>
      <c r="AE20" s="560"/>
      <c r="AF20" s="561"/>
      <c r="AG20" s="216"/>
      <c r="AH20" s="562"/>
      <c r="AI20" s="560"/>
      <c r="AJ20" s="224"/>
      <c r="AK20" s="560"/>
      <c r="AL20" s="224"/>
      <c r="AM20" s="560"/>
      <c r="AN20" s="122"/>
      <c r="AO20" s="40"/>
      <c r="AP20" s="123"/>
      <c r="AQ20" s="209">
        <f>$Q20-$AA20+$AI20</f>
        <v>0</v>
      </c>
      <c r="AR20" s="121"/>
      <c r="AS20" s="209">
        <f t="shared" ref="AS20:AS82" si="4">$S20-$AC20+$AK20</f>
        <v>0</v>
      </c>
      <c r="AT20" s="121"/>
      <c r="AU20" s="209">
        <f t="shared" si="0"/>
        <v>0</v>
      </c>
      <c r="AV20" s="119"/>
      <c r="AX20" s="120"/>
      <c r="AY20" s="1"/>
      <c r="AZ20" s="318">
        <v>3</v>
      </c>
      <c r="BB20" s="120"/>
      <c r="BC20" s="3">
        <f>CHOOSE($AZ20,0.99052544,1.01191919,1.00441378,1.00744042,0.97985155,0.99723525,0.99723525,0.99723525,1.02737929,0.99839832,1.00012425,0.97994767)</f>
        <v>1.0044137799999999</v>
      </c>
      <c r="BD20" s="46"/>
      <c r="BE20" s="3">
        <f>CHOOSE(AZ20,1.01007311,1.0162446,1.00802785,0.99745216,0.96170212,0.98906071,0.98906071,0.98906071,0.96644255,1.01344958,1.02255772,1.00405015)</f>
        <v>1.0080278499999999</v>
      </c>
      <c r="BF20" s="46"/>
      <c r="BG20" s="3">
        <f>CHOOSE($AZ20, 1.00979385,0.9950623,0.99510091,0.98525914,0.94740453,0.975921526666667,0.975921526666667,0.975921526666667,0.96415274,1.04112113,1.03493102,1.02717428)</f>
        <v>0.99510091000000001</v>
      </c>
      <c r="BH20" s="119"/>
      <c r="BJ20" s="120"/>
      <c r="BK20" s="15"/>
      <c r="BL20" s="122"/>
      <c r="BM20" s="40"/>
      <c r="BN20" s="123"/>
      <c r="BO20" s="209">
        <f t="shared" ref="BO20:BO82" si="5">ROUNDUP(((($Q20/30)*$BC20)*$BK20),0)</f>
        <v>0</v>
      </c>
      <c r="BP20" s="121"/>
      <c r="BQ20" s="209">
        <f t="shared" ref="BQ20:BQ82" si="6">ROUNDUP(((($S20/30)*$BE20)*$BK20),0)</f>
        <v>0</v>
      </c>
      <c r="BR20" s="121"/>
      <c r="BS20" s="209">
        <f t="shared" ref="BS20:BS82" si="7">ROUNDDOWN(((($U20/30)*$BG20)*$BK20),0)</f>
        <v>0</v>
      </c>
      <c r="BT20" s="122"/>
      <c r="BU20" s="40"/>
      <c r="BV20" s="123"/>
      <c r="BW20" s="15"/>
      <c r="BX20" s="122"/>
      <c r="BY20" s="40"/>
      <c r="BZ20" s="123"/>
      <c r="CA20" s="209">
        <f>(SUM($BO20:$BS20))-$BW20</f>
        <v>0</v>
      </c>
      <c r="CB20" s="122"/>
      <c r="CC20" s="40"/>
      <c r="CD20" s="123"/>
      <c r="CE20" s="209">
        <f t="shared" ref="CE20:CE82" si="8">IF($BO20=0,(0),ROUNDUP(BO20/(SUM($BO20:$BS20))*$CA20,0))</f>
        <v>0</v>
      </c>
      <c r="CF20" s="121"/>
      <c r="CG20" s="209">
        <f t="shared" ref="CG20:CG82" si="9">IF($BQ20=0,(0),ROUNDUP(BQ20/(SUM($BO20:$BS20))*$CA20,0))</f>
        <v>0</v>
      </c>
      <c r="CH20" s="121"/>
      <c r="CI20" s="209">
        <f>ROUNDDOWN(CA20-CE20-CG20,0)</f>
        <v>0</v>
      </c>
      <c r="CJ20" s="121"/>
      <c r="CK20" s="209">
        <f>SUM($CE20:$CI20)</f>
        <v>0</v>
      </c>
      <c r="CL20" s="119"/>
      <c r="CN20" s="120"/>
      <c r="CO20" s="13">
        <v>0</v>
      </c>
      <c r="CP20" s="124"/>
      <c r="CQ20" s="13">
        <v>0</v>
      </c>
      <c r="CR20" s="124"/>
      <c r="CS20" s="13">
        <v>0</v>
      </c>
      <c r="CT20" s="125"/>
      <c r="CU20" s="319"/>
      <c r="CV20" s="127"/>
      <c r="CW20" s="210">
        <f>CO20*I20</f>
        <v>0</v>
      </c>
      <c r="CX20" s="124"/>
      <c r="CY20" s="210">
        <f>CQ20*K20</f>
        <v>0</v>
      </c>
      <c r="CZ20" s="124"/>
      <c r="DA20" s="210">
        <f>CS20*M20</f>
        <v>0</v>
      </c>
      <c r="DB20" s="119"/>
      <c r="DC20" s="46"/>
      <c r="DD20" s="130"/>
      <c r="DE20" s="251" t="s">
        <v>127</v>
      </c>
      <c r="DF20" s="156"/>
      <c r="DG20" s="221">
        <f>DG18*AM6*-1</f>
        <v>0</v>
      </c>
      <c r="DH20" s="90"/>
      <c r="DI20" s="221">
        <f>DG20*-1</f>
        <v>0</v>
      </c>
      <c r="DJ20" s="90"/>
      <c r="DK20" s="157"/>
      <c r="DL20" s="90"/>
      <c r="DM20" s="327"/>
      <c r="DN20" s="90"/>
      <c r="DP20" s="130"/>
      <c r="DQ20" s="209">
        <f>IF($CE20=0,0,ROUND(($DG$32*($CE20/$CE$120)),0))</f>
        <v>0</v>
      </c>
      <c r="DR20" s="213">
        <f>IF($CE20=0,0,ROUND(($DG$32*($CE20/$CE$120)),0))</f>
        <v>0</v>
      </c>
      <c r="DS20" s="209">
        <f>IF($CG20=0,0,ROUND(($DI$32*($CG20/$CG$120)),0))</f>
        <v>0</v>
      </c>
      <c r="DT20" s="213">
        <f>IF($CG20=0,0,ROUND(($DI$32*($CG20/$CG$120)),0))</f>
        <v>0</v>
      </c>
      <c r="DU20" s="214">
        <f t="shared" ref="DU20:DV38" si="10">IF($CI20=0,0,ROUND(($DK$32*($CI20/$CI$120)),0))</f>
        <v>0</v>
      </c>
      <c r="DV20" s="368">
        <f t="shared" si="10"/>
        <v>0</v>
      </c>
      <c r="DW20" s="369">
        <f t="shared" ref="DW20:DW82" si="11">(DQ20+CE20)</f>
        <v>0</v>
      </c>
      <c r="DX20" s="131"/>
      <c r="DY20" s="209">
        <f t="shared" ref="DY20:DY82" si="12">(DS20+CG20)</f>
        <v>0</v>
      </c>
      <c r="DZ20" s="131"/>
      <c r="EA20" s="370">
        <f t="shared" ref="EA20:EA82" si="13">(DU20+CI20)</f>
        <v>0</v>
      </c>
      <c r="EB20" s="40"/>
      <c r="EC20" s="216">
        <f>EB20-CB20</f>
        <v>0</v>
      </c>
      <c r="ED20" s="40"/>
      <c r="EE20" s="40"/>
      <c r="EF20" s="40"/>
      <c r="EG20" s="130"/>
      <c r="EH20" s="371">
        <f t="shared" si="1"/>
        <v>0</v>
      </c>
      <c r="EI20" s="135"/>
      <c r="EJ20" s="217">
        <f t="shared" si="2"/>
        <v>0</v>
      </c>
      <c r="EK20" s="135"/>
      <c r="EL20" s="372">
        <f t="shared" si="3"/>
        <v>0</v>
      </c>
      <c r="EM20" s="281" t="str">
        <f>IF(AP20&gt;0,(EH20+EJ20+EL20),"")</f>
        <v/>
      </c>
      <c r="EN20" s="281" t="str">
        <f>IF(AP20&gt;0,(EM20-(CM20+CO20+CQ20)),"")</f>
        <v/>
      </c>
      <c r="EO20" s="321"/>
      <c r="EP20" s="321"/>
      <c r="ER20" s="120"/>
      <c r="ES20" s="46"/>
      <c r="ET20" s="46"/>
      <c r="EU20" s="13"/>
      <c r="EV20" s="119"/>
      <c r="EX20" s="120"/>
      <c r="EY20" s="5"/>
      <c r="EZ20" s="121"/>
      <c r="FA20" s="5"/>
      <c r="FB20" s="121"/>
      <c r="FC20" s="5"/>
      <c r="FD20" s="119"/>
      <c r="FF20" s="120"/>
      <c r="FG20" s="17">
        <v>0</v>
      </c>
      <c r="FH20" s="137"/>
      <c r="FI20" s="17">
        <v>0</v>
      </c>
      <c r="FJ20" s="137"/>
      <c r="FK20" s="17">
        <v>0</v>
      </c>
      <c r="FL20" s="125"/>
      <c r="FM20" s="126"/>
      <c r="FN20" s="127"/>
      <c r="FO20" s="219">
        <f t="shared" ref="FO20:FO82" si="14">(SUMPRODUCT($EY20:$FC20,$FG20:$FK20))</f>
        <v>0</v>
      </c>
      <c r="FP20" s="125"/>
      <c r="FQ20" s="126"/>
      <c r="FR20" s="127"/>
      <c r="FS20" s="220">
        <f>IFERROR((SUM($EH20:EL20)-SUM($CW20:$DA20)+$EU20+$FO20)," ")</f>
        <v>0</v>
      </c>
      <c r="FT20" s="119"/>
    </row>
    <row r="21" spans="1:176" ht="5.15" customHeight="1" x14ac:dyDescent="0.35">
      <c r="A21" s="115"/>
      <c r="B21" s="32"/>
      <c r="C21" s="46"/>
      <c r="D21" s="32"/>
      <c r="E21" s="32"/>
      <c r="F21" s="36"/>
      <c r="H21" s="29"/>
      <c r="I21" s="139"/>
      <c r="J21" s="139"/>
      <c r="K21" s="139"/>
      <c r="L21" s="139"/>
      <c r="M21" s="139"/>
      <c r="N21" s="140"/>
      <c r="O21" s="141"/>
      <c r="P21" s="142"/>
      <c r="Q21" s="139"/>
      <c r="R21" s="139"/>
      <c r="S21" s="139"/>
      <c r="T21" s="139"/>
      <c r="U21" s="139"/>
      <c r="V21" s="139"/>
      <c r="W21" s="121"/>
      <c r="X21" s="140"/>
      <c r="Y21" s="141"/>
      <c r="Z21" s="142"/>
      <c r="AA21" s="563"/>
      <c r="AB21" s="563"/>
      <c r="AC21" s="563"/>
      <c r="AD21" s="563"/>
      <c r="AE21" s="563"/>
      <c r="AF21" s="564"/>
      <c r="AG21" s="266"/>
      <c r="AH21" s="565"/>
      <c r="AI21" s="563"/>
      <c r="AJ21" s="563"/>
      <c r="AK21" s="563"/>
      <c r="AL21" s="563"/>
      <c r="AM21" s="563"/>
      <c r="AN21" s="140"/>
      <c r="AO21" s="141"/>
      <c r="AP21" s="142"/>
      <c r="AQ21" s="121"/>
      <c r="AR21" s="139"/>
      <c r="AS21" s="121"/>
      <c r="AT21" s="139"/>
      <c r="AU21" s="121"/>
      <c r="AV21" s="36"/>
      <c r="AX21" s="29"/>
      <c r="AY21" s="32"/>
      <c r="AZ21" s="322"/>
      <c r="BB21" s="29"/>
      <c r="BC21" s="46"/>
      <c r="BD21" s="32"/>
      <c r="BE21" s="46"/>
      <c r="BF21" s="32"/>
      <c r="BG21" s="46"/>
      <c r="BH21" s="36"/>
      <c r="BJ21" s="29"/>
      <c r="BK21" s="139"/>
      <c r="BL21" s="140"/>
      <c r="BM21" s="141"/>
      <c r="BN21" s="142"/>
      <c r="BO21" s="323"/>
      <c r="BP21" s="139"/>
      <c r="BQ21" s="323"/>
      <c r="BR21" s="139"/>
      <c r="BS21" s="323"/>
      <c r="BT21" s="140"/>
      <c r="BU21" s="141"/>
      <c r="BV21" s="142"/>
      <c r="BW21" s="139"/>
      <c r="BX21" s="140"/>
      <c r="BY21" s="141"/>
      <c r="BZ21" s="142"/>
      <c r="CA21" s="121"/>
      <c r="CB21" s="140"/>
      <c r="CC21" s="141"/>
      <c r="CD21" s="142"/>
      <c r="CE21" s="121"/>
      <c r="CF21" s="139"/>
      <c r="CG21" s="121"/>
      <c r="CH21" s="139"/>
      <c r="CI21" s="121"/>
      <c r="CJ21" s="139"/>
      <c r="CK21" s="121"/>
      <c r="CL21" s="36"/>
      <c r="CN21" s="29"/>
      <c r="CO21" s="143"/>
      <c r="CP21" s="143"/>
      <c r="CQ21" s="143"/>
      <c r="CR21" s="143"/>
      <c r="CS21" s="143"/>
      <c r="CT21" s="144"/>
      <c r="CU21" s="324"/>
      <c r="CV21" s="146"/>
      <c r="CW21" s="124"/>
      <c r="CX21" s="143"/>
      <c r="CY21" s="124"/>
      <c r="CZ21" s="143"/>
      <c r="DA21" s="124"/>
      <c r="DB21" s="36"/>
      <c r="DC21" s="32"/>
      <c r="DD21" s="74"/>
      <c r="DE21" s="34"/>
      <c r="DF21" s="34"/>
      <c r="DG21" s="161"/>
      <c r="DH21" s="90"/>
      <c r="DI21" s="161"/>
      <c r="DJ21" s="90"/>
      <c r="DK21" s="161"/>
      <c r="DL21" s="90"/>
      <c r="DM21" s="162"/>
      <c r="DN21" s="90"/>
      <c r="DP21" s="74"/>
      <c r="DQ21" s="149"/>
      <c r="DR21" s="222">
        <f t="shared" ref="DR21:DR83" si="15">IF($CE21=0,0,ROUND(($DG$32*($CE21/$CE$120)),0))</f>
        <v>0</v>
      </c>
      <c r="DS21" s="323"/>
      <c r="DT21" s="131"/>
      <c r="DU21" s="149"/>
      <c r="DV21" s="320"/>
      <c r="DW21" s="133"/>
      <c r="DX21" s="149"/>
      <c r="DY21" s="149"/>
      <c r="DZ21" s="149"/>
      <c r="EA21" s="134"/>
      <c r="EB21" s="40"/>
      <c r="EC21" s="40"/>
      <c r="ED21" s="40"/>
      <c r="EE21" s="40"/>
      <c r="EF21" s="40"/>
      <c r="EG21" s="74"/>
      <c r="EH21" s="325"/>
      <c r="EI21" s="152"/>
      <c r="EJ21" s="152"/>
      <c r="EK21" s="152"/>
      <c r="EL21" s="136"/>
      <c r="EM21" s="281" t="str">
        <f>IF(AP21&gt;0,(EH21+EJ21+EL21),"")</f>
        <v/>
      </c>
      <c r="EN21" s="281" t="str">
        <f>IF(AO21&gt;0,(EM21-(#REF!+CN21+CP21)),"")</f>
        <v/>
      </c>
      <c r="EO21" s="321"/>
      <c r="EP21" s="321"/>
      <c r="ER21" s="29"/>
      <c r="ES21" s="32"/>
      <c r="ET21" s="32"/>
      <c r="EU21" s="153"/>
      <c r="EV21" s="36"/>
      <c r="EX21" s="29"/>
      <c r="EY21" s="139"/>
      <c r="EZ21" s="139"/>
      <c r="FA21" s="139"/>
      <c r="FB21" s="139"/>
      <c r="FC21" s="139"/>
      <c r="FD21" s="36"/>
      <c r="FF21" s="29"/>
      <c r="FG21" s="137"/>
      <c r="FH21" s="137"/>
      <c r="FI21" s="137"/>
      <c r="FJ21" s="137"/>
      <c r="FK21" s="137"/>
      <c r="FL21" s="144"/>
      <c r="FM21" s="145"/>
      <c r="FN21" s="146"/>
      <c r="FO21" s="154"/>
      <c r="FP21" s="144"/>
      <c r="FQ21" s="145"/>
      <c r="FR21" s="146"/>
      <c r="FS21" s="326"/>
      <c r="FT21" s="36"/>
    </row>
    <row r="22" spans="1:176" s="92" customFormat="1" ht="14.65" customHeight="1" x14ac:dyDescent="0.35">
      <c r="A22" s="118"/>
      <c r="B22" s="46"/>
      <c r="C22" s="243" t="str">
        <f t="shared" ref="C22:C84" si="16">IF(E22="","",C20+1)</f>
        <v/>
      </c>
      <c r="D22" s="46"/>
      <c r="E22" s="4"/>
      <c r="F22" s="119"/>
      <c r="H22" s="120"/>
      <c r="I22" s="15"/>
      <c r="J22" s="121"/>
      <c r="K22" s="15"/>
      <c r="L22" s="121"/>
      <c r="M22" s="15"/>
      <c r="N22" s="122"/>
      <c r="O22" s="40"/>
      <c r="P22" s="123"/>
      <c r="Q22" s="15"/>
      <c r="R22" s="121"/>
      <c r="S22" s="15"/>
      <c r="T22" s="121"/>
      <c r="U22" s="15"/>
      <c r="V22" s="121"/>
      <c r="W22" s="209">
        <f>SUM($Q22,$S22,$U22)</f>
        <v>0</v>
      </c>
      <c r="X22" s="122"/>
      <c r="Y22" s="40"/>
      <c r="Z22" s="123"/>
      <c r="AA22" s="560"/>
      <c r="AB22" s="224"/>
      <c r="AC22" s="560"/>
      <c r="AD22" s="224"/>
      <c r="AE22" s="560"/>
      <c r="AF22" s="561"/>
      <c r="AG22" s="216"/>
      <c r="AH22" s="562"/>
      <c r="AI22" s="560"/>
      <c r="AJ22" s="224"/>
      <c r="AK22" s="560"/>
      <c r="AL22" s="224"/>
      <c r="AM22" s="560"/>
      <c r="AN22" s="122"/>
      <c r="AO22" s="40"/>
      <c r="AP22" s="123"/>
      <c r="AQ22" s="209">
        <f>$Q22-$AA22+$AI22</f>
        <v>0</v>
      </c>
      <c r="AR22" s="121"/>
      <c r="AS22" s="209">
        <f t="shared" si="4"/>
        <v>0</v>
      </c>
      <c r="AT22" s="121"/>
      <c r="AU22" s="209">
        <f t="shared" si="0"/>
        <v>0</v>
      </c>
      <c r="AV22" s="119"/>
      <c r="AX22" s="120"/>
      <c r="AY22" s="1"/>
      <c r="AZ22" s="318">
        <v>1</v>
      </c>
      <c r="BB22" s="120"/>
      <c r="BC22" s="3">
        <f>CHOOSE($AZ22,0.99052544,1.01191919,1.00441378,1.00744042,0.97985155,0.99723525,0.99723525,0.99723525,1.02737929,0.99839832,1.00012425,0.97994767)</f>
        <v>0.99052543999999998</v>
      </c>
      <c r="BD22" s="46"/>
      <c r="BE22" s="3">
        <f>CHOOSE(AZ22,1.01007311,1.0162446,1.00802785,0.99745216,0.96170212,0.98906071,0.98906071,0.98906071,0.96644255,1.01344958,1.02255772,1.00405015)</f>
        <v>1.01007311</v>
      </c>
      <c r="BF22" s="46"/>
      <c r="BG22" s="3">
        <f>CHOOSE($AZ22, 1.00979385,0.9950623,0.99510091,0.98525914,0.94740453,0.975921526666667,0.975921526666667,0.975921526666667,0.96415274,1.04112113,1.03493102,1.02717428)</f>
        <v>1.0097938500000001</v>
      </c>
      <c r="BH22" s="119"/>
      <c r="BJ22" s="120"/>
      <c r="BK22" s="15"/>
      <c r="BL22" s="122"/>
      <c r="BM22" s="40"/>
      <c r="BN22" s="123"/>
      <c r="BO22" s="209">
        <f t="shared" si="5"/>
        <v>0</v>
      </c>
      <c r="BP22" s="121"/>
      <c r="BQ22" s="209">
        <f t="shared" si="6"/>
        <v>0</v>
      </c>
      <c r="BR22" s="121"/>
      <c r="BS22" s="209">
        <f t="shared" si="7"/>
        <v>0</v>
      </c>
      <c r="BT22" s="122"/>
      <c r="BU22" s="40"/>
      <c r="BV22" s="123"/>
      <c r="BW22" s="15"/>
      <c r="BX22" s="122"/>
      <c r="BY22" s="40"/>
      <c r="BZ22" s="123"/>
      <c r="CA22" s="209">
        <f>(SUM($BO22:$BS22))-$BW22</f>
        <v>0</v>
      </c>
      <c r="CB22" s="122"/>
      <c r="CC22" s="40"/>
      <c r="CD22" s="123"/>
      <c r="CE22" s="209">
        <f t="shared" si="8"/>
        <v>0</v>
      </c>
      <c r="CF22" s="121"/>
      <c r="CG22" s="209">
        <f t="shared" si="9"/>
        <v>0</v>
      </c>
      <c r="CH22" s="121"/>
      <c r="CI22" s="209">
        <f>ROUNDDOWN(CA22-CE22-CG22,0)</f>
        <v>0</v>
      </c>
      <c r="CJ22" s="121"/>
      <c r="CK22" s="209">
        <f>SUM($CE22:$CI22)</f>
        <v>0</v>
      </c>
      <c r="CL22" s="119"/>
      <c r="CN22" s="120"/>
      <c r="CO22" s="13">
        <v>0</v>
      </c>
      <c r="CP22" s="124"/>
      <c r="CQ22" s="13">
        <v>0</v>
      </c>
      <c r="CR22" s="124"/>
      <c r="CS22" s="13">
        <v>0</v>
      </c>
      <c r="CT22" s="125"/>
      <c r="CU22" s="319"/>
      <c r="CV22" s="127"/>
      <c r="CW22" s="210">
        <f>CO22*I22</f>
        <v>0</v>
      </c>
      <c r="CX22" s="124"/>
      <c r="CY22" s="210">
        <f>CQ22*K22</f>
        <v>0</v>
      </c>
      <c r="CZ22" s="124"/>
      <c r="DA22" s="210">
        <f>CS22*M22</f>
        <v>0</v>
      </c>
      <c r="DB22" s="119"/>
      <c r="DC22" s="46"/>
      <c r="DD22" s="130"/>
      <c r="DE22" s="251" t="s">
        <v>137</v>
      </c>
      <c r="DF22" s="156"/>
      <c r="DG22" s="221">
        <f>DG18*AM7*-1</f>
        <v>0</v>
      </c>
      <c r="DH22" s="90"/>
      <c r="DI22" s="157"/>
      <c r="DJ22" s="90"/>
      <c r="DK22" s="221">
        <f>DG22*-1</f>
        <v>0</v>
      </c>
      <c r="DL22" s="90"/>
      <c r="DM22" s="158"/>
      <c r="DN22" s="90"/>
      <c r="DP22" s="130"/>
      <c r="DQ22" s="209">
        <f t="shared" ref="DQ22:DR84" si="17">IF($CE22=0,0,ROUND(($DG$32*($CE22/$CE$120)),0))</f>
        <v>0</v>
      </c>
      <c r="DR22" s="213">
        <f t="shared" si="15"/>
        <v>0</v>
      </c>
      <c r="DS22" s="209">
        <f t="shared" ref="DS22:DS84" si="18">IF($CG22=0,0,ROUND(($DI$32*($CG22/$CG$120)),0))</f>
        <v>0</v>
      </c>
      <c r="DT22" s="213">
        <f t="shared" ref="DT22:DT84" si="19">IF($CG22=0,0,ROUND(($DI$32*($CG22/$CG$120)),0))</f>
        <v>0</v>
      </c>
      <c r="DU22" s="214">
        <f t="shared" si="10"/>
        <v>0</v>
      </c>
      <c r="DV22" s="368">
        <f t="shared" si="10"/>
        <v>0</v>
      </c>
      <c r="DW22" s="369">
        <f t="shared" si="11"/>
        <v>0</v>
      </c>
      <c r="DX22" s="131"/>
      <c r="DY22" s="209">
        <f t="shared" si="12"/>
        <v>0</v>
      </c>
      <c r="DZ22" s="131"/>
      <c r="EA22" s="370">
        <f t="shared" si="13"/>
        <v>0</v>
      </c>
      <c r="EB22" s="40"/>
      <c r="EC22" s="216">
        <f>EB22-CB22</f>
        <v>0</v>
      </c>
      <c r="ED22" s="40"/>
      <c r="EE22" s="40"/>
      <c r="EF22" s="40"/>
      <c r="EG22" s="130"/>
      <c r="EH22" s="371">
        <f t="shared" si="1"/>
        <v>0</v>
      </c>
      <c r="EI22" s="135"/>
      <c r="EJ22" s="217">
        <f t="shared" si="2"/>
        <v>0</v>
      </c>
      <c r="EK22" s="135"/>
      <c r="EL22" s="372">
        <f t="shared" si="3"/>
        <v>0</v>
      </c>
      <c r="EM22" s="281" t="str">
        <f>IF(AP22&gt;0,(EH22+EJ22+EL22),"")</f>
        <v/>
      </c>
      <c r="EN22" s="281" t="str">
        <f>IF(AP22&gt;0,(EM22-(CM22+CO22+CQ22)),"")</f>
        <v/>
      </c>
      <c r="EO22" s="321"/>
      <c r="EP22" s="321"/>
      <c r="ER22" s="120"/>
      <c r="ES22" s="46"/>
      <c r="ET22" s="46"/>
      <c r="EU22" s="13"/>
      <c r="EV22" s="119"/>
      <c r="EX22" s="120"/>
      <c r="EY22" s="5"/>
      <c r="EZ22" s="121"/>
      <c r="FA22" s="5"/>
      <c r="FB22" s="121"/>
      <c r="FC22" s="5"/>
      <c r="FD22" s="119"/>
      <c r="FF22" s="120"/>
      <c r="FG22" s="17">
        <v>0</v>
      </c>
      <c r="FH22" s="137"/>
      <c r="FI22" s="17">
        <v>0</v>
      </c>
      <c r="FJ22" s="137"/>
      <c r="FK22" s="17">
        <v>0</v>
      </c>
      <c r="FL22" s="125"/>
      <c r="FM22" s="126"/>
      <c r="FN22" s="127"/>
      <c r="FO22" s="219">
        <f t="shared" si="14"/>
        <v>0</v>
      </c>
      <c r="FP22" s="125"/>
      <c r="FQ22" s="126"/>
      <c r="FR22" s="127"/>
      <c r="FS22" s="220">
        <f>IFERROR((SUM($EH22:EL22)-SUM($CW22:$DA22)+$EU22+$FO22)," ")</f>
        <v>0</v>
      </c>
      <c r="FT22" s="119"/>
    </row>
    <row r="23" spans="1:176" ht="5.15" customHeight="1" x14ac:dyDescent="0.35">
      <c r="A23" s="115"/>
      <c r="B23" s="32"/>
      <c r="C23" s="46"/>
      <c r="D23" s="32"/>
      <c r="E23" s="32"/>
      <c r="F23" s="36"/>
      <c r="H23" s="29"/>
      <c r="I23" s="139"/>
      <c r="J23" s="139"/>
      <c r="K23" s="139"/>
      <c r="L23" s="139"/>
      <c r="M23" s="139"/>
      <c r="N23" s="140"/>
      <c r="O23" s="141"/>
      <c r="P23" s="142"/>
      <c r="Q23" s="139"/>
      <c r="R23" s="139"/>
      <c r="S23" s="139"/>
      <c r="T23" s="139"/>
      <c r="U23" s="139"/>
      <c r="V23" s="139"/>
      <c r="W23" s="121"/>
      <c r="X23" s="140"/>
      <c r="Y23" s="141"/>
      <c r="Z23" s="142"/>
      <c r="AA23" s="563"/>
      <c r="AB23" s="563"/>
      <c r="AC23" s="563"/>
      <c r="AD23" s="563"/>
      <c r="AE23" s="563"/>
      <c r="AF23" s="564"/>
      <c r="AG23" s="266"/>
      <c r="AH23" s="565"/>
      <c r="AI23" s="563"/>
      <c r="AJ23" s="563"/>
      <c r="AK23" s="563"/>
      <c r="AL23" s="563"/>
      <c r="AM23" s="563"/>
      <c r="AN23" s="140"/>
      <c r="AO23" s="141"/>
      <c r="AP23" s="142"/>
      <c r="AQ23" s="121"/>
      <c r="AR23" s="139"/>
      <c r="AS23" s="121"/>
      <c r="AT23" s="139"/>
      <c r="AU23" s="121"/>
      <c r="AV23" s="36"/>
      <c r="AX23" s="29"/>
      <c r="AY23" s="32"/>
      <c r="AZ23" s="322"/>
      <c r="BB23" s="29"/>
      <c r="BC23" s="46"/>
      <c r="BD23" s="32"/>
      <c r="BE23" s="46"/>
      <c r="BF23" s="32"/>
      <c r="BG23" s="46"/>
      <c r="BH23" s="36"/>
      <c r="BJ23" s="29"/>
      <c r="BK23" s="139"/>
      <c r="BL23" s="140"/>
      <c r="BM23" s="141"/>
      <c r="BN23" s="142"/>
      <c r="BO23" s="323"/>
      <c r="BP23" s="139"/>
      <c r="BQ23" s="323"/>
      <c r="BR23" s="139"/>
      <c r="BS23" s="323"/>
      <c r="BT23" s="140"/>
      <c r="BU23" s="141"/>
      <c r="BV23" s="142"/>
      <c r="BW23" s="139"/>
      <c r="BX23" s="140"/>
      <c r="BY23" s="141"/>
      <c r="BZ23" s="142"/>
      <c r="CA23" s="121"/>
      <c r="CB23" s="140"/>
      <c r="CC23" s="141"/>
      <c r="CD23" s="142"/>
      <c r="CE23" s="121"/>
      <c r="CF23" s="139"/>
      <c r="CG23" s="121"/>
      <c r="CH23" s="139"/>
      <c r="CI23" s="121"/>
      <c r="CJ23" s="139"/>
      <c r="CK23" s="121"/>
      <c r="CL23" s="36"/>
      <c r="CN23" s="29"/>
      <c r="CO23" s="143"/>
      <c r="CP23" s="143"/>
      <c r="CQ23" s="143"/>
      <c r="CR23" s="143"/>
      <c r="CS23" s="143"/>
      <c r="CT23" s="144"/>
      <c r="CU23" s="324"/>
      <c r="CV23" s="146"/>
      <c r="CW23" s="124"/>
      <c r="CX23" s="143"/>
      <c r="CY23" s="124"/>
      <c r="CZ23" s="143"/>
      <c r="DA23" s="124"/>
      <c r="DB23" s="36"/>
      <c r="DC23" s="32"/>
      <c r="DD23" s="74"/>
      <c r="DE23" s="34"/>
      <c r="DF23" s="34"/>
      <c r="DG23" s="161"/>
      <c r="DH23" s="90"/>
      <c r="DI23" s="161"/>
      <c r="DJ23" s="90"/>
      <c r="DK23" s="161"/>
      <c r="DL23" s="90"/>
      <c r="DM23" s="162"/>
      <c r="DN23" s="90"/>
      <c r="DP23" s="74"/>
      <c r="DQ23" s="149"/>
      <c r="DR23" s="222">
        <f t="shared" si="15"/>
        <v>0</v>
      </c>
      <c r="DS23" s="323"/>
      <c r="DT23" s="131"/>
      <c r="DU23" s="149"/>
      <c r="DV23" s="328"/>
      <c r="DW23" s="133"/>
      <c r="DX23" s="149"/>
      <c r="DY23" s="149"/>
      <c r="DZ23" s="149"/>
      <c r="EA23" s="134"/>
      <c r="EG23" s="74"/>
      <c r="EH23" s="325"/>
      <c r="EI23" s="152"/>
      <c r="EJ23" s="152"/>
      <c r="EK23" s="152"/>
      <c r="EL23" s="136"/>
      <c r="EN23" s="374" t="str">
        <f>IF(AO23&gt;0,(EM23-(#REF!+CN23+CP23)),"")</f>
        <v/>
      </c>
      <c r="EO23" s="321"/>
      <c r="EP23" s="321"/>
      <c r="ER23" s="29"/>
      <c r="ES23" s="32"/>
      <c r="ET23" s="32"/>
      <c r="EU23" s="153"/>
      <c r="EV23" s="36"/>
      <c r="EX23" s="29"/>
      <c r="EY23" s="139"/>
      <c r="EZ23" s="139"/>
      <c r="FA23" s="139"/>
      <c r="FB23" s="139"/>
      <c r="FC23" s="139"/>
      <c r="FD23" s="36"/>
      <c r="FF23" s="29"/>
      <c r="FG23" s="143"/>
      <c r="FH23" s="143"/>
      <c r="FI23" s="143"/>
      <c r="FJ23" s="143"/>
      <c r="FK23" s="143"/>
      <c r="FL23" s="144"/>
      <c r="FM23" s="145"/>
      <c r="FN23" s="146"/>
      <c r="FO23" s="163"/>
      <c r="FP23" s="144"/>
      <c r="FQ23" s="145"/>
      <c r="FR23" s="146"/>
      <c r="FS23" s="326"/>
      <c r="FT23" s="36"/>
    </row>
    <row r="24" spans="1:176" s="92" customFormat="1" ht="14.65" customHeight="1" x14ac:dyDescent="0.35">
      <c r="A24" s="118"/>
      <c r="B24" s="46"/>
      <c r="C24" s="243" t="str">
        <f t="shared" si="16"/>
        <v/>
      </c>
      <c r="D24" s="46"/>
      <c r="E24" s="4"/>
      <c r="F24" s="119"/>
      <c r="H24" s="120"/>
      <c r="I24" s="15"/>
      <c r="J24" s="121"/>
      <c r="K24" s="15"/>
      <c r="L24" s="121"/>
      <c r="M24" s="15"/>
      <c r="N24" s="122"/>
      <c r="O24" s="40"/>
      <c r="P24" s="123"/>
      <c r="Q24" s="15"/>
      <c r="R24" s="121"/>
      <c r="S24" s="15"/>
      <c r="T24" s="121"/>
      <c r="U24" s="15"/>
      <c r="V24" s="121"/>
      <c r="W24" s="209">
        <f>SUM($Q24,$S24,$U24)</f>
        <v>0</v>
      </c>
      <c r="X24" s="122"/>
      <c r="Y24" s="40"/>
      <c r="Z24" s="123"/>
      <c r="AA24" s="560"/>
      <c r="AB24" s="224"/>
      <c r="AC24" s="560"/>
      <c r="AD24" s="224"/>
      <c r="AE24" s="560"/>
      <c r="AF24" s="561"/>
      <c r="AG24" s="216"/>
      <c r="AH24" s="562"/>
      <c r="AI24" s="560"/>
      <c r="AJ24" s="224"/>
      <c r="AK24" s="560"/>
      <c r="AL24" s="224"/>
      <c r="AM24" s="560"/>
      <c r="AN24" s="122"/>
      <c r="AO24" s="40"/>
      <c r="AP24" s="123"/>
      <c r="AQ24" s="209">
        <f>$Q24-$AA24+$AI24</f>
        <v>0</v>
      </c>
      <c r="AR24" s="121"/>
      <c r="AS24" s="209">
        <f t="shared" si="4"/>
        <v>0</v>
      </c>
      <c r="AT24" s="121"/>
      <c r="AU24" s="209">
        <f t="shared" si="0"/>
        <v>0</v>
      </c>
      <c r="AV24" s="119"/>
      <c r="AX24" s="120"/>
      <c r="AY24" s="1"/>
      <c r="AZ24" s="318">
        <v>1</v>
      </c>
      <c r="BB24" s="120"/>
      <c r="BC24" s="3">
        <f>CHOOSE($AZ24,0.99052544,1.01191919,1.00441378,1.00744042,0.97985155,0.99723525,0.99723525,0.99723525,1.02737929,0.99839832,1.00012425,0.97994767)</f>
        <v>0.99052543999999998</v>
      </c>
      <c r="BD24" s="46"/>
      <c r="BE24" s="3">
        <f>CHOOSE(AZ24,1.01007311,1.0162446,1.00802785,0.99745216,0.96170212,0.98906071,0.98906071,0.98906071,0.96644255,1.01344958,1.02255772,1.00405015)</f>
        <v>1.01007311</v>
      </c>
      <c r="BF24" s="46"/>
      <c r="BG24" s="3">
        <f>CHOOSE($AZ24, 1.00979385,0.9950623,0.99510091,0.98525914,0.94740453,0.975921526666667,0.975921526666667,0.975921526666667,0.96415274,1.04112113,1.03493102,1.02717428)</f>
        <v>1.0097938500000001</v>
      </c>
      <c r="BH24" s="119"/>
      <c r="BJ24" s="120"/>
      <c r="BK24" s="15"/>
      <c r="BL24" s="122"/>
      <c r="BM24" s="40"/>
      <c r="BN24" s="123"/>
      <c r="BO24" s="209">
        <f t="shared" si="5"/>
        <v>0</v>
      </c>
      <c r="BP24" s="121"/>
      <c r="BQ24" s="209">
        <f t="shared" si="6"/>
        <v>0</v>
      </c>
      <c r="BR24" s="121"/>
      <c r="BS24" s="209">
        <f t="shared" si="7"/>
        <v>0</v>
      </c>
      <c r="BT24" s="122"/>
      <c r="BU24" s="40"/>
      <c r="BV24" s="123"/>
      <c r="BW24" s="15"/>
      <c r="BX24" s="122"/>
      <c r="BY24" s="40"/>
      <c r="BZ24" s="123"/>
      <c r="CA24" s="209">
        <f>(SUM($BO24:$BS24))-$BW24</f>
        <v>0</v>
      </c>
      <c r="CB24" s="122"/>
      <c r="CC24" s="40"/>
      <c r="CD24" s="123"/>
      <c r="CE24" s="209">
        <f t="shared" si="8"/>
        <v>0</v>
      </c>
      <c r="CF24" s="121"/>
      <c r="CG24" s="209">
        <f t="shared" si="9"/>
        <v>0</v>
      </c>
      <c r="CH24" s="121"/>
      <c r="CI24" s="209">
        <f>ROUNDDOWN(CA24-CE24-CG24,0)</f>
        <v>0</v>
      </c>
      <c r="CJ24" s="121"/>
      <c r="CK24" s="209">
        <f>SUM($CE24:$CI24)</f>
        <v>0</v>
      </c>
      <c r="CL24" s="119"/>
      <c r="CN24" s="120"/>
      <c r="CO24" s="13">
        <v>0</v>
      </c>
      <c r="CP24" s="124"/>
      <c r="CQ24" s="13">
        <v>0</v>
      </c>
      <c r="CR24" s="124"/>
      <c r="CS24" s="13">
        <v>0</v>
      </c>
      <c r="CT24" s="125"/>
      <c r="CU24" s="319"/>
      <c r="CV24" s="127"/>
      <c r="CW24" s="210">
        <f>CO24*I24</f>
        <v>0</v>
      </c>
      <c r="CX24" s="124"/>
      <c r="CY24" s="210">
        <f>CQ24*K24</f>
        <v>0</v>
      </c>
      <c r="CZ24" s="124"/>
      <c r="DA24" s="210">
        <f>CS24*M24</f>
        <v>0</v>
      </c>
      <c r="DB24" s="119"/>
      <c r="DC24" s="46"/>
      <c r="DD24" s="130"/>
      <c r="DE24" s="255" t="s">
        <v>138</v>
      </c>
      <c r="DF24" s="165"/>
      <c r="DG24" s="166"/>
      <c r="DH24" s="90"/>
      <c r="DI24" s="221">
        <f>DI18*AM8*-1</f>
        <v>0</v>
      </c>
      <c r="DJ24" s="90"/>
      <c r="DK24" s="221">
        <f>DI24*-1</f>
        <v>0</v>
      </c>
      <c r="DL24" s="90"/>
      <c r="DM24" s="158"/>
      <c r="DN24" s="90"/>
      <c r="DP24" s="130"/>
      <c r="DQ24" s="209">
        <f t="shared" si="17"/>
        <v>0</v>
      </c>
      <c r="DR24" s="213">
        <f t="shared" si="15"/>
        <v>0</v>
      </c>
      <c r="DS24" s="209">
        <f t="shared" si="18"/>
        <v>0</v>
      </c>
      <c r="DT24" s="213">
        <f t="shared" si="19"/>
        <v>0</v>
      </c>
      <c r="DU24" s="214">
        <f t="shared" si="10"/>
        <v>0</v>
      </c>
      <c r="DV24" s="368">
        <f t="shared" si="10"/>
        <v>0</v>
      </c>
      <c r="DW24" s="369">
        <f t="shared" si="11"/>
        <v>0</v>
      </c>
      <c r="DX24" s="131"/>
      <c r="DY24" s="209">
        <f t="shared" si="12"/>
        <v>0</v>
      </c>
      <c r="DZ24" s="131"/>
      <c r="EA24" s="370">
        <f t="shared" si="13"/>
        <v>0</v>
      </c>
      <c r="EB24" s="40"/>
      <c r="EC24" s="40"/>
      <c r="ED24" s="40"/>
      <c r="EE24" s="40"/>
      <c r="EF24" s="40"/>
      <c r="EG24" s="130"/>
      <c r="EH24" s="371">
        <f t="shared" si="1"/>
        <v>0</v>
      </c>
      <c r="EI24" s="135"/>
      <c r="EJ24" s="217">
        <f t="shared" si="2"/>
        <v>0</v>
      </c>
      <c r="EK24" s="135"/>
      <c r="EL24" s="372">
        <f t="shared" si="3"/>
        <v>0</v>
      </c>
      <c r="EO24" s="321"/>
      <c r="EP24" s="321"/>
      <c r="ER24" s="120"/>
      <c r="ES24" s="46"/>
      <c r="ET24" s="46"/>
      <c r="EU24" s="13"/>
      <c r="EV24" s="119"/>
      <c r="EX24" s="120"/>
      <c r="EY24" s="5"/>
      <c r="EZ24" s="121"/>
      <c r="FA24" s="5"/>
      <c r="FB24" s="121"/>
      <c r="FC24" s="5"/>
      <c r="FD24" s="119"/>
      <c r="FF24" s="120"/>
      <c r="FG24" s="17">
        <v>0</v>
      </c>
      <c r="FH24" s="137"/>
      <c r="FI24" s="17">
        <v>0</v>
      </c>
      <c r="FJ24" s="137"/>
      <c r="FK24" s="17">
        <v>0</v>
      </c>
      <c r="FL24" s="125"/>
      <c r="FM24" s="126"/>
      <c r="FN24" s="127"/>
      <c r="FO24" s="219">
        <f t="shared" si="14"/>
        <v>0</v>
      </c>
      <c r="FP24" s="125"/>
      <c r="FQ24" s="126"/>
      <c r="FR24" s="127"/>
      <c r="FS24" s="220">
        <f>IFERROR((SUM($EH24:EL24)-SUM($CW24:$DA24)+$EU24+$FO24)," ")</f>
        <v>0</v>
      </c>
      <c r="FT24" s="119"/>
    </row>
    <row r="25" spans="1:176" ht="5.15" customHeight="1" x14ac:dyDescent="0.35">
      <c r="A25" s="115"/>
      <c r="B25" s="32"/>
      <c r="C25" s="46"/>
      <c r="D25" s="32"/>
      <c r="E25" s="32"/>
      <c r="F25" s="36"/>
      <c r="H25" s="29"/>
      <c r="I25" s="139"/>
      <c r="J25" s="139"/>
      <c r="K25" s="139"/>
      <c r="L25" s="139"/>
      <c r="M25" s="139"/>
      <c r="N25" s="140"/>
      <c r="O25" s="141"/>
      <c r="P25" s="142"/>
      <c r="Q25" s="139"/>
      <c r="R25" s="139"/>
      <c r="S25" s="139"/>
      <c r="T25" s="139"/>
      <c r="U25" s="139"/>
      <c r="V25" s="139"/>
      <c r="W25" s="121"/>
      <c r="X25" s="140"/>
      <c r="Y25" s="141"/>
      <c r="Z25" s="142"/>
      <c r="AA25" s="563"/>
      <c r="AB25" s="563"/>
      <c r="AC25" s="563"/>
      <c r="AD25" s="563"/>
      <c r="AE25" s="563"/>
      <c r="AF25" s="564"/>
      <c r="AG25" s="266"/>
      <c r="AH25" s="565"/>
      <c r="AI25" s="563"/>
      <c r="AJ25" s="563"/>
      <c r="AK25" s="563"/>
      <c r="AL25" s="563"/>
      <c r="AM25" s="563"/>
      <c r="AN25" s="140"/>
      <c r="AO25" s="141"/>
      <c r="AP25" s="142"/>
      <c r="AQ25" s="121"/>
      <c r="AR25" s="139"/>
      <c r="AS25" s="121"/>
      <c r="AT25" s="139"/>
      <c r="AU25" s="121"/>
      <c r="AV25" s="36"/>
      <c r="AX25" s="29"/>
      <c r="AY25" s="32"/>
      <c r="AZ25" s="322"/>
      <c r="BB25" s="29"/>
      <c r="BC25" s="46"/>
      <c r="BD25" s="32"/>
      <c r="BE25" s="46"/>
      <c r="BF25" s="32"/>
      <c r="BG25" s="46"/>
      <c r="BH25" s="36"/>
      <c r="BJ25" s="29"/>
      <c r="BK25" s="139"/>
      <c r="BL25" s="140"/>
      <c r="BM25" s="141"/>
      <c r="BN25" s="142"/>
      <c r="BO25" s="323"/>
      <c r="BP25" s="139"/>
      <c r="BQ25" s="323"/>
      <c r="BR25" s="139"/>
      <c r="BS25" s="323"/>
      <c r="BT25" s="140"/>
      <c r="BU25" s="141"/>
      <c r="BV25" s="142"/>
      <c r="BW25" s="139"/>
      <c r="BX25" s="140"/>
      <c r="BY25" s="141"/>
      <c r="BZ25" s="142"/>
      <c r="CA25" s="121"/>
      <c r="CB25" s="140"/>
      <c r="CC25" s="141"/>
      <c r="CD25" s="142"/>
      <c r="CE25" s="121"/>
      <c r="CF25" s="139"/>
      <c r="CG25" s="121"/>
      <c r="CH25" s="139"/>
      <c r="CI25" s="121"/>
      <c r="CJ25" s="139"/>
      <c r="CK25" s="121"/>
      <c r="CL25" s="36"/>
      <c r="CN25" s="29"/>
      <c r="CO25" s="143"/>
      <c r="CP25" s="143"/>
      <c r="CQ25" s="143"/>
      <c r="CR25" s="143"/>
      <c r="CS25" s="143"/>
      <c r="CT25" s="144"/>
      <c r="CU25" s="324"/>
      <c r="CV25" s="146"/>
      <c r="CW25" s="124"/>
      <c r="CX25" s="143"/>
      <c r="CY25" s="124"/>
      <c r="CZ25" s="143"/>
      <c r="DA25" s="124"/>
      <c r="DB25" s="36"/>
      <c r="DC25" s="32"/>
      <c r="DD25" s="74"/>
      <c r="DE25" s="34"/>
      <c r="DF25" s="34"/>
      <c r="DG25" s="161"/>
      <c r="DH25" s="90"/>
      <c r="DI25" s="161"/>
      <c r="DJ25" s="90"/>
      <c r="DK25" s="161"/>
      <c r="DL25" s="90"/>
      <c r="DM25" s="162"/>
      <c r="DN25" s="90"/>
      <c r="DP25" s="74"/>
      <c r="DQ25" s="149"/>
      <c r="DR25" s="222">
        <f t="shared" si="15"/>
        <v>0</v>
      </c>
      <c r="DS25" s="323"/>
      <c r="DT25" s="131"/>
      <c r="DU25" s="149"/>
      <c r="DV25" s="328"/>
      <c r="DW25" s="133"/>
      <c r="DX25" s="149"/>
      <c r="DY25" s="149"/>
      <c r="DZ25" s="149"/>
      <c r="EA25" s="134"/>
      <c r="EG25" s="74"/>
      <c r="EH25" s="325"/>
      <c r="EI25" s="152"/>
      <c r="EJ25" s="152"/>
      <c r="EK25" s="152"/>
      <c r="EL25" s="136"/>
      <c r="EO25" s="321"/>
      <c r="EP25" s="321"/>
      <c r="ER25" s="29"/>
      <c r="ES25" s="32"/>
      <c r="ET25" s="32"/>
      <c r="EU25" s="153"/>
      <c r="EV25" s="36"/>
      <c r="EX25" s="29"/>
      <c r="EY25" s="139"/>
      <c r="EZ25" s="139"/>
      <c r="FA25" s="139"/>
      <c r="FB25" s="139"/>
      <c r="FC25" s="139"/>
      <c r="FD25" s="36"/>
      <c r="FF25" s="29"/>
      <c r="FG25" s="143"/>
      <c r="FH25" s="143"/>
      <c r="FI25" s="143"/>
      <c r="FJ25" s="143"/>
      <c r="FK25" s="143"/>
      <c r="FL25" s="144"/>
      <c r="FM25" s="145"/>
      <c r="FN25" s="146"/>
      <c r="FO25" s="163"/>
      <c r="FP25" s="144"/>
      <c r="FQ25" s="145"/>
      <c r="FR25" s="146"/>
      <c r="FS25" s="326"/>
      <c r="FT25" s="36"/>
    </row>
    <row r="26" spans="1:176" s="92" customFormat="1" ht="14.65" customHeight="1" x14ac:dyDescent="0.35">
      <c r="A26" s="118"/>
      <c r="B26" s="46"/>
      <c r="C26" s="243" t="str">
        <f t="shared" si="16"/>
        <v/>
      </c>
      <c r="D26" s="46"/>
      <c r="E26" s="4"/>
      <c r="F26" s="119"/>
      <c r="H26" s="120"/>
      <c r="I26" s="15"/>
      <c r="J26" s="121"/>
      <c r="K26" s="15"/>
      <c r="L26" s="121"/>
      <c r="M26" s="15"/>
      <c r="N26" s="122"/>
      <c r="O26" s="40"/>
      <c r="P26" s="123"/>
      <c r="Q26" s="15"/>
      <c r="R26" s="121"/>
      <c r="S26" s="15"/>
      <c r="T26" s="121"/>
      <c r="U26" s="15"/>
      <c r="V26" s="121"/>
      <c r="W26" s="209">
        <f>SUM($Q26,$S26,$U26)</f>
        <v>0</v>
      </c>
      <c r="X26" s="122"/>
      <c r="Y26" s="40"/>
      <c r="Z26" s="123"/>
      <c r="AA26" s="560"/>
      <c r="AB26" s="224"/>
      <c r="AC26" s="560"/>
      <c r="AD26" s="224"/>
      <c r="AE26" s="560"/>
      <c r="AF26" s="561"/>
      <c r="AG26" s="216"/>
      <c r="AH26" s="562"/>
      <c r="AI26" s="560"/>
      <c r="AJ26" s="224"/>
      <c r="AK26" s="560"/>
      <c r="AL26" s="224"/>
      <c r="AM26" s="560"/>
      <c r="AN26" s="122"/>
      <c r="AO26" s="40"/>
      <c r="AP26" s="123"/>
      <c r="AQ26" s="209">
        <f>$Q26-$AA26+$AI26</f>
        <v>0</v>
      </c>
      <c r="AR26" s="121"/>
      <c r="AS26" s="209">
        <f t="shared" si="4"/>
        <v>0</v>
      </c>
      <c r="AT26" s="121"/>
      <c r="AU26" s="209">
        <f t="shared" si="0"/>
        <v>0</v>
      </c>
      <c r="AV26" s="119"/>
      <c r="AX26" s="120"/>
      <c r="AY26" s="1"/>
      <c r="AZ26" s="318">
        <v>1</v>
      </c>
      <c r="BB26" s="120"/>
      <c r="BC26" s="3">
        <f>CHOOSE($AZ26,0.99052544,1.01191919,1.00441378,1.00744042,0.97985155,0.99723525,0.99723525,0.99723525,1.02737929,0.99839832,1.00012425,0.97994767)</f>
        <v>0.99052543999999998</v>
      </c>
      <c r="BD26" s="46"/>
      <c r="BE26" s="3">
        <f>CHOOSE(AZ26,1.01007311,1.0162446,1.00802785,0.99745216,0.96170212,0.98906071,0.98906071,0.98906071,0.96644255,1.01344958,1.02255772,1.00405015)</f>
        <v>1.01007311</v>
      </c>
      <c r="BF26" s="46"/>
      <c r="BG26" s="3">
        <f>CHOOSE($AZ26, 1.00979385,0.9950623,0.99510091,0.98525914,0.94740453,0.975921526666667,0.975921526666667,0.975921526666667,0.96415274,1.04112113,1.03493102,1.02717428)</f>
        <v>1.0097938500000001</v>
      </c>
      <c r="BH26" s="119"/>
      <c r="BJ26" s="120"/>
      <c r="BK26" s="15"/>
      <c r="BL26" s="122"/>
      <c r="BM26" s="40"/>
      <c r="BN26" s="123"/>
      <c r="BO26" s="209">
        <f t="shared" si="5"/>
        <v>0</v>
      </c>
      <c r="BP26" s="121"/>
      <c r="BQ26" s="209">
        <f t="shared" si="6"/>
        <v>0</v>
      </c>
      <c r="BR26" s="121"/>
      <c r="BS26" s="209">
        <f t="shared" si="7"/>
        <v>0</v>
      </c>
      <c r="BT26" s="122"/>
      <c r="BU26" s="40"/>
      <c r="BV26" s="123"/>
      <c r="BW26" s="15"/>
      <c r="BX26" s="122"/>
      <c r="BY26" s="40"/>
      <c r="BZ26" s="123"/>
      <c r="CA26" s="209">
        <f>(SUM($BO26:$BS26))-$BW26</f>
        <v>0</v>
      </c>
      <c r="CB26" s="122"/>
      <c r="CC26" s="40"/>
      <c r="CD26" s="123"/>
      <c r="CE26" s="209">
        <f t="shared" si="8"/>
        <v>0</v>
      </c>
      <c r="CF26" s="121"/>
      <c r="CG26" s="209">
        <f t="shared" si="9"/>
        <v>0</v>
      </c>
      <c r="CH26" s="121"/>
      <c r="CI26" s="209">
        <f>ROUNDDOWN(CA26-CE26-CG26,0)</f>
        <v>0</v>
      </c>
      <c r="CJ26" s="121"/>
      <c r="CK26" s="209">
        <f>SUM($CE26:$CI26)</f>
        <v>0</v>
      </c>
      <c r="CL26" s="119"/>
      <c r="CN26" s="120"/>
      <c r="CO26" s="13">
        <v>0</v>
      </c>
      <c r="CP26" s="124"/>
      <c r="CQ26" s="13">
        <v>0</v>
      </c>
      <c r="CR26" s="124"/>
      <c r="CS26" s="13">
        <v>0</v>
      </c>
      <c r="CT26" s="125"/>
      <c r="CU26" s="319"/>
      <c r="CV26" s="127"/>
      <c r="CW26" s="210">
        <f>CO26*I26</f>
        <v>0</v>
      </c>
      <c r="CX26" s="124"/>
      <c r="CY26" s="210">
        <f>CQ26*K26</f>
        <v>0</v>
      </c>
      <c r="CZ26" s="124"/>
      <c r="DA26" s="210">
        <f>CS26*M26</f>
        <v>0</v>
      </c>
      <c r="DB26" s="119"/>
      <c r="DC26" s="46"/>
      <c r="DD26" s="130"/>
      <c r="DE26" s="251" t="s">
        <v>128</v>
      </c>
      <c r="DF26" s="156"/>
      <c r="DG26" s="221">
        <f>DI26*-1</f>
        <v>0</v>
      </c>
      <c r="DH26" s="90"/>
      <c r="DI26" s="221">
        <f>DI18*AM9*-1</f>
        <v>0</v>
      </c>
      <c r="DJ26" s="90"/>
      <c r="DK26" s="157"/>
      <c r="DL26" s="90"/>
      <c r="DM26" s="158"/>
      <c r="DN26" s="90"/>
      <c r="DP26" s="130"/>
      <c r="DQ26" s="209">
        <f t="shared" si="17"/>
        <v>0</v>
      </c>
      <c r="DR26" s="213">
        <f t="shared" si="15"/>
        <v>0</v>
      </c>
      <c r="DS26" s="209">
        <f t="shared" si="18"/>
        <v>0</v>
      </c>
      <c r="DT26" s="213">
        <f t="shared" si="19"/>
        <v>0</v>
      </c>
      <c r="DU26" s="214">
        <f t="shared" si="10"/>
        <v>0</v>
      </c>
      <c r="DV26" s="368">
        <f t="shared" si="10"/>
        <v>0</v>
      </c>
      <c r="DW26" s="369">
        <f t="shared" si="11"/>
        <v>0</v>
      </c>
      <c r="DX26" s="131"/>
      <c r="DY26" s="209">
        <f t="shared" si="12"/>
        <v>0</v>
      </c>
      <c r="DZ26" s="131"/>
      <c r="EA26" s="370">
        <f t="shared" si="13"/>
        <v>0</v>
      </c>
      <c r="EG26" s="130"/>
      <c r="EH26" s="371">
        <f t="shared" si="1"/>
        <v>0</v>
      </c>
      <c r="EI26" s="135"/>
      <c r="EJ26" s="217">
        <f t="shared" si="2"/>
        <v>0</v>
      </c>
      <c r="EK26" s="135"/>
      <c r="EL26" s="372">
        <f t="shared" si="3"/>
        <v>0</v>
      </c>
      <c r="EO26" s="321"/>
      <c r="EP26" s="321"/>
      <c r="ER26" s="120"/>
      <c r="ES26" s="46"/>
      <c r="ET26" s="46"/>
      <c r="EU26" s="13"/>
      <c r="EV26" s="119"/>
      <c r="EX26" s="120"/>
      <c r="EY26" s="5"/>
      <c r="EZ26" s="121"/>
      <c r="FA26" s="5"/>
      <c r="FB26" s="121"/>
      <c r="FC26" s="5"/>
      <c r="FD26" s="119"/>
      <c r="FF26" s="120"/>
      <c r="FG26" s="17">
        <v>0</v>
      </c>
      <c r="FH26" s="137"/>
      <c r="FI26" s="17">
        <v>0</v>
      </c>
      <c r="FJ26" s="137"/>
      <c r="FK26" s="17">
        <v>0</v>
      </c>
      <c r="FL26" s="125"/>
      <c r="FM26" s="126"/>
      <c r="FN26" s="127"/>
      <c r="FO26" s="219">
        <f t="shared" si="14"/>
        <v>0</v>
      </c>
      <c r="FP26" s="125"/>
      <c r="FQ26" s="126"/>
      <c r="FR26" s="127"/>
      <c r="FS26" s="220">
        <f>IFERROR((SUM($EH26:EL26)-SUM($CW26:$DA26)+$EU26+$FO26)," ")</f>
        <v>0</v>
      </c>
      <c r="FT26" s="119"/>
    </row>
    <row r="27" spans="1:176" ht="5.15" customHeight="1" x14ac:dyDescent="0.35">
      <c r="A27" s="115"/>
      <c r="B27" s="32"/>
      <c r="C27" s="46"/>
      <c r="D27" s="32"/>
      <c r="E27" s="32"/>
      <c r="F27" s="36"/>
      <c r="H27" s="29"/>
      <c r="I27" s="139"/>
      <c r="J27" s="139"/>
      <c r="K27" s="139"/>
      <c r="L27" s="139"/>
      <c r="M27" s="139"/>
      <c r="N27" s="140"/>
      <c r="O27" s="141"/>
      <c r="P27" s="142"/>
      <c r="Q27" s="139"/>
      <c r="R27" s="139"/>
      <c r="S27" s="139"/>
      <c r="T27" s="139"/>
      <c r="U27" s="139"/>
      <c r="V27" s="139"/>
      <c r="W27" s="121"/>
      <c r="X27" s="140"/>
      <c r="Y27" s="141"/>
      <c r="Z27" s="142"/>
      <c r="AA27" s="563"/>
      <c r="AB27" s="563"/>
      <c r="AC27" s="563"/>
      <c r="AD27" s="563"/>
      <c r="AE27" s="563"/>
      <c r="AF27" s="564"/>
      <c r="AG27" s="266"/>
      <c r="AH27" s="565"/>
      <c r="AI27" s="563"/>
      <c r="AJ27" s="563"/>
      <c r="AK27" s="563"/>
      <c r="AL27" s="563"/>
      <c r="AM27" s="563"/>
      <c r="AN27" s="140"/>
      <c r="AO27" s="141"/>
      <c r="AP27" s="142"/>
      <c r="AQ27" s="121"/>
      <c r="AR27" s="139"/>
      <c r="AS27" s="121"/>
      <c r="AT27" s="139"/>
      <c r="AU27" s="121"/>
      <c r="AV27" s="36"/>
      <c r="AX27" s="29"/>
      <c r="AY27" s="32"/>
      <c r="AZ27" s="322"/>
      <c r="BB27" s="29"/>
      <c r="BC27" s="46"/>
      <c r="BD27" s="32"/>
      <c r="BE27" s="46"/>
      <c r="BF27" s="32"/>
      <c r="BG27" s="46"/>
      <c r="BH27" s="36"/>
      <c r="BJ27" s="29"/>
      <c r="BK27" s="139"/>
      <c r="BL27" s="140"/>
      <c r="BM27" s="141"/>
      <c r="BN27" s="142"/>
      <c r="BO27" s="323"/>
      <c r="BP27" s="139"/>
      <c r="BQ27" s="323"/>
      <c r="BR27" s="139"/>
      <c r="BS27" s="323"/>
      <c r="BT27" s="140"/>
      <c r="BU27" s="141"/>
      <c r="BV27" s="142"/>
      <c r="BW27" s="139"/>
      <c r="BX27" s="140"/>
      <c r="BY27" s="141"/>
      <c r="BZ27" s="142"/>
      <c r="CA27" s="121"/>
      <c r="CB27" s="140"/>
      <c r="CC27" s="141"/>
      <c r="CD27" s="142"/>
      <c r="CE27" s="121"/>
      <c r="CF27" s="139"/>
      <c r="CG27" s="121"/>
      <c r="CH27" s="139"/>
      <c r="CI27" s="121"/>
      <c r="CJ27" s="139"/>
      <c r="CK27" s="121"/>
      <c r="CL27" s="36"/>
      <c r="CN27" s="29"/>
      <c r="CO27" s="143"/>
      <c r="CP27" s="143"/>
      <c r="CQ27" s="143"/>
      <c r="CR27" s="143"/>
      <c r="CS27" s="143"/>
      <c r="CT27" s="144"/>
      <c r="CU27" s="324"/>
      <c r="CV27" s="146"/>
      <c r="CW27" s="124"/>
      <c r="CX27" s="143"/>
      <c r="CY27" s="124"/>
      <c r="CZ27" s="143"/>
      <c r="DA27" s="124"/>
      <c r="DB27" s="36"/>
      <c r="DC27" s="32"/>
      <c r="DD27" s="74"/>
      <c r="DE27" s="34"/>
      <c r="DF27" s="34"/>
      <c r="DG27" s="161"/>
      <c r="DH27" s="90"/>
      <c r="DI27" s="161"/>
      <c r="DJ27" s="90"/>
      <c r="DK27" s="161"/>
      <c r="DL27" s="90"/>
      <c r="DM27" s="162"/>
      <c r="DN27" s="90"/>
      <c r="DP27" s="74"/>
      <c r="DQ27" s="149"/>
      <c r="DR27" s="222">
        <f t="shared" si="15"/>
        <v>0</v>
      </c>
      <c r="DS27" s="323"/>
      <c r="DT27" s="131"/>
      <c r="DU27" s="149"/>
      <c r="DV27" s="328"/>
      <c r="DW27" s="133"/>
      <c r="DX27" s="149"/>
      <c r="DY27" s="149"/>
      <c r="DZ27" s="149"/>
      <c r="EA27" s="134"/>
      <c r="EG27" s="74"/>
      <c r="EH27" s="325"/>
      <c r="EI27" s="152"/>
      <c r="EJ27" s="152"/>
      <c r="EK27" s="152"/>
      <c r="EL27" s="136"/>
      <c r="EO27" s="321"/>
      <c r="EP27" s="321"/>
      <c r="ER27" s="29"/>
      <c r="ES27" s="32"/>
      <c r="ET27" s="32"/>
      <c r="EU27" s="153"/>
      <c r="EV27" s="36"/>
      <c r="EX27" s="29"/>
      <c r="EY27" s="139"/>
      <c r="EZ27" s="139"/>
      <c r="FA27" s="139"/>
      <c r="FB27" s="139"/>
      <c r="FC27" s="139"/>
      <c r="FD27" s="36"/>
      <c r="FF27" s="29"/>
      <c r="FG27" s="143"/>
      <c r="FH27" s="143"/>
      <c r="FI27" s="143"/>
      <c r="FJ27" s="143"/>
      <c r="FK27" s="143"/>
      <c r="FL27" s="144"/>
      <c r="FM27" s="145"/>
      <c r="FN27" s="146"/>
      <c r="FO27" s="154"/>
      <c r="FP27" s="144"/>
      <c r="FQ27" s="145"/>
      <c r="FR27" s="146"/>
      <c r="FS27" s="326"/>
      <c r="FT27" s="36"/>
    </row>
    <row r="28" spans="1:176" s="92" customFormat="1" ht="14.65" customHeight="1" x14ac:dyDescent="0.35">
      <c r="A28" s="118"/>
      <c r="B28" s="46"/>
      <c r="C28" s="243" t="str">
        <f t="shared" si="16"/>
        <v/>
      </c>
      <c r="D28" s="46"/>
      <c r="E28" s="4"/>
      <c r="F28" s="119"/>
      <c r="H28" s="120"/>
      <c r="I28" s="15"/>
      <c r="J28" s="121"/>
      <c r="K28" s="15"/>
      <c r="L28" s="121"/>
      <c r="M28" s="15"/>
      <c r="N28" s="122"/>
      <c r="O28" s="40"/>
      <c r="P28" s="123"/>
      <c r="Q28" s="15"/>
      <c r="R28" s="121"/>
      <c r="S28" s="15"/>
      <c r="T28" s="121"/>
      <c r="U28" s="15"/>
      <c r="V28" s="121"/>
      <c r="W28" s="209">
        <f>SUM($Q28,$S28,$U28)</f>
        <v>0</v>
      </c>
      <c r="X28" s="122"/>
      <c r="Y28" s="40"/>
      <c r="Z28" s="123"/>
      <c r="AA28" s="560"/>
      <c r="AB28" s="224"/>
      <c r="AC28" s="560"/>
      <c r="AD28" s="224"/>
      <c r="AE28" s="560"/>
      <c r="AF28" s="561"/>
      <c r="AG28" s="216"/>
      <c r="AH28" s="562"/>
      <c r="AI28" s="560"/>
      <c r="AJ28" s="224"/>
      <c r="AK28" s="560"/>
      <c r="AL28" s="224"/>
      <c r="AM28" s="560"/>
      <c r="AN28" s="122"/>
      <c r="AO28" s="40"/>
      <c r="AP28" s="123"/>
      <c r="AQ28" s="209">
        <f>$Q28-$AA28+$AI28</f>
        <v>0</v>
      </c>
      <c r="AR28" s="121"/>
      <c r="AS28" s="209">
        <f t="shared" si="4"/>
        <v>0</v>
      </c>
      <c r="AT28" s="121"/>
      <c r="AU28" s="209">
        <f t="shared" si="0"/>
        <v>0</v>
      </c>
      <c r="AV28" s="119"/>
      <c r="AX28" s="120"/>
      <c r="AY28" s="1"/>
      <c r="AZ28" s="318">
        <v>1</v>
      </c>
      <c r="BB28" s="120"/>
      <c r="BC28" s="3">
        <f>CHOOSE($AZ28,0.99052544,1.01191919,1.00441378,1.00744042,0.97985155,0.99723525,0.99723525,0.99723525,1.02737929,0.99839832,1.00012425,0.97994767)</f>
        <v>0.99052543999999998</v>
      </c>
      <c r="BD28" s="46"/>
      <c r="BE28" s="3">
        <f>CHOOSE(AZ28,1.01007311,1.0162446,1.00802785,0.99745216,0.96170212,0.98906071,0.98906071,0.98906071,0.96644255,1.01344958,1.02255772,1.00405015)</f>
        <v>1.01007311</v>
      </c>
      <c r="BF28" s="46"/>
      <c r="BG28" s="3">
        <f>CHOOSE($AZ28, 1.00979385,0.9950623,0.99510091,0.98525914,0.94740453,0.975921526666667,0.975921526666667,0.975921526666667,0.96415274,1.04112113,1.03493102,1.02717428)</f>
        <v>1.0097938500000001</v>
      </c>
      <c r="BH28" s="119"/>
      <c r="BJ28" s="120"/>
      <c r="BK28" s="15"/>
      <c r="BL28" s="122"/>
      <c r="BM28" s="40"/>
      <c r="BN28" s="123"/>
      <c r="BO28" s="209">
        <f t="shared" si="5"/>
        <v>0</v>
      </c>
      <c r="BP28" s="121"/>
      <c r="BQ28" s="209">
        <f t="shared" si="6"/>
        <v>0</v>
      </c>
      <c r="BR28" s="121"/>
      <c r="BS28" s="209">
        <f t="shared" si="7"/>
        <v>0</v>
      </c>
      <c r="BT28" s="122"/>
      <c r="BU28" s="40"/>
      <c r="BV28" s="123"/>
      <c r="BW28" s="15"/>
      <c r="BX28" s="122"/>
      <c r="BY28" s="40"/>
      <c r="BZ28" s="123"/>
      <c r="CA28" s="209">
        <f>(SUM($BO28:$BS28))-$BW28</f>
        <v>0</v>
      </c>
      <c r="CB28" s="122"/>
      <c r="CC28" s="40"/>
      <c r="CD28" s="123"/>
      <c r="CE28" s="209">
        <f t="shared" si="8"/>
        <v>0</v>
      </c>
      <c r="CF28" s="121"/>
      <c r="CG28" s="209">
        <f t="shared" si="9"/>
        <v>0</v>
      </c>
      <c r="CH28" s="121"/>
      <c r="CI28" s="209">
        <f>ROUNDDOWN(CA28-CE28-CG28,0)</f>
        <v>0</v>
      </c>
      <c r="CJ28" s="121"/>
      <c r="CK28" s="209">
        <f>SUM($CE28:$CI28)</f>
        <v>0</v>
      </c>
      <c r="CL28" s="119"/>
      <c r="CN28" s="120"/>
      <c r="CO28" s="13">
        <v>0</v>
      </c>
      <c r="CP28" s="124"/>
      <c r="CQ28" s="13">
        <v>0</v>
      </c>
      <c r="CR28" s="124"/>
      <c r="CS28" s="13">
        <v>0</v>
      </c>
      <c r="CT28" s="125"/>
      <c r="CU28" s="319"/>
      <c r="CV28" s="127"/>
      <c r="CW28" s="210">
        <f>CO28*I28</f>
        <v>0</v>
      </c>
      <c r="CX28" s="124"/>
      <c r="CY28" s="210">
        <f>CQ28*K28</f>
        <v>0</v>
      </c>
      <c r="CZ28" s="124"/>
      <c r="DA28" s="210">
        <f>CS28*M28</f>
        <v>0</v>
      </c>
      <c r="DB28" s="119"/>
      <c r="DC28" s="46"/>
      <c r="DD28" s="130"/>
      <c r="DE28" s="251" t="s">
        <v>160</v>
      </c>
      <c r="DF28" s="156"/>
      <c r="DG28" s="221">
        <f>DG18+DG26+DG22+DG20</f>
        <v>0</v>
      </c>
      <c r="DH28" s="90"/>
      <c r="DI28" s="221">
        <f>DI18+DI26+DI24+DI20</f>
        <v>0</v>
      </c>
      <c r="DJ28" s="90"/>
      <c r="DK28" s="221">
        <f>DK18+DK24+DK22</f>
        <v>0</v>
      </c>
      <c r="DL28" s="90"/>
      <c r="DM28" s="226">
        <f>DK28+DI28+DG28</f>
        <v>0</v>
      </c>
      <c r="DN28" s="90"/>
      <c r="DP28" s="130"/>
      <c r="DQ28" s="209">
        <f t="shared" si="17"/>
        <v>0</v>
      </c>
      <c r="DR28" s="213">
        <f t="shared" si="15"/>
        <v>0</v>
      </c>
      <c r="DS28" s="209">
        <f t="shared" si="18"/>
        <v>0</v>
      </c>
      <c r="DT28" s="213">
        <f t="shared" si="19"/>
        <v>0</v>
      </c>
      <c r="DU28" s="214">
        <f t="shared" si="10"/>
        <v>0</v>
      </c>
      <c r="DV28" s="368">
        <f t="shared" si="10"/>
        <v>0</v>
      </c>
      <c r="DW28" s="369">
        <f t="shared" si="11"/>
        <v>0</v>
      </c>
      <c r="DX28" s="131"/>
      <c r="DY28" s="209">
        <f t="shared" si="12"/>
        <v>0</v>
      </c>
      <c r="DZ28" s="131"/>
      <c r="EA28" s="370">
        <f t="shared" si="13"/>
        <v>0</v>
      </c>
      <c r="EG28" s="130"/>
      <c r="EH28" s="371">
        <f t="shared" si="1"/>
        <v>0</v>
      </c>
      <c r="EI28" s="135"/>
      <c r="EJ28" s="217">
        <f t="shared" si="2"/>
        <v>0</v>
      </c>
      <c r="EK28" s="135"/>
      <c r="EL28" s="372">
        <f t="shared" si="3"/>
        <v>0</v>
      </c>
      <c r="EO28" s="321"/>
      <c r="EP28" s="321"/>
      <c r="ER28" s="120"/>
      <c r="ES28" s="46"/>
      <c r="ET28" s="46"/>
      <c r="EU28" s="13"/>
      <c r="EV28" s="119"/>
      <c r="EX28" s="120"/>
      <c r="EY28" s="5"/>
      <c r="EZ28" s="121"/>
      <c r="FA28" s="5"/>
      <c r="FB28" s="121"/>
      <c r="FC28" s="5"/>
      <c r="FD28" s="119"/>
      <c r="FF28" s="120"/>
      <c r="FG28" s="17">
        <v>0</v>
      </c>
      <c r="FH28" s="137"/>
      <c r="FI28" s="17">
        <v>0</v>
      </c>
      <c r="FJ28" s="137"/>
      <c r="FK28" s="17">
        <v>0</v>
      </c>
      <c r="FL28" s="125"/>
      <c r="FM28" s="126"/>
      <c r="FN28" s="127"/>
      <c r="FO28" s="219">
        <f t="shared" si="14"/>
        <v>0</v>
      </c>
      <c r="FP28" s="125"/>
      <c r="FQ28" s="126"/>
      <c r="FR28" s="127"/>
      <c r="FS28" s="220">
        <f>IFERROR((SUM($EH28:EL28)-SUM($CW28:$DA28)+$EU28+$FO28)," ")</f>
        <v>0</v>
      </c>
      <c r="FT28" s="119"/>
    </row>
    <row r="29" spans="1:176" ht="5.15" customHeight="1" x14ac:dyDescent="0.35">
      <c r="A29" s="115"/>
      <c r="B29" s="32"/>
      <c r="C29" s="46"/>
      <c r="D29" s="32"/>
      <c r="E29" s="32"/>
      <c r="F29" s="36"/>
      <c r="H29" s="29"/>
      <c r="I29" s="139"/>
      <c r="J29" s="139"/>
      <c r="K29" s="139"/>
      <c r="L29" s="139"/>
      <c r="M29" s="139"/>
      <c r="N29" s="140"/>
      <c r="O29" s="141"/>
      <c r="P29" s="142"/>
      <c r="Q29" s="139"/>
      <c r="R29" s="139"/>
      <c r="S29" s="139"/>
      <c r="T29" s="139"/>
      <c r="U29" s="139"/>
      <c r="V29" s="139"/>
      <c r="W29" s="121"/>
      <c r="X29" s="140"/>
      <c r="Y29" s="141"/>
      <c r="Z29" s="142"/>
      <c r="AA29" s="563"/>
      <c r="AB29" s="563"/>
      <c r="AC29" s="563"/>
      <c r="AD29" s="563"/>
      <c r="AE29" s="563"/>
      <c r="AF29" s="564"/>
      <c r="AG29" s="266"/>
      <c r="AH29" s="565"/>
      <c r="AI29" s="563"/>
      <c r="AJ29" s="563"/>
      <c r="AK29" s="563"/>
      <c r="AL29" s="563"/>
      <c r="AM29" s="563"/>
      <c r="AN29" s="140"/>
      <c r="AO29" s="141"/>
      <c r="AP29" s="142"/>
      <c r="AQ29" s="121"/>
      <c r="AR29" s="139"/>
      <c r="AS29" s="121"/>
      <c r="AT29" s="139"/>
      <c r="AU29" s="121"/>
      <c r="AV29" s="36"/>
      <c r="AX29" s="29"/>
      <c r="AY29" s="32"/>
      <c r="AZ29" s="322"/>
      <c r="BB29" s="29"/>
      <c r="BC29" s="46"/>
      <c r="BD29" s="32"/>
      <c r="BE29" s="46"/>
      <c r="BF29" s="32"/>
      <c r="BG29" s="46"/>
      <c r="BH29" s="36"/>
      <c r="BJ29" s="29"/>
      <c r="BK29" s="139"/>
      <c r="BL29" s="140"/>
      <c r="BM29" s="141"/>
      <c r="BN29" s="142"/>
      <c r="BO29" s="323"/>
      <c r="BP29" s="139"/>
      <c r="BQ29" s="323"/>
      <c r="BR29" s="139"/>
      <c r="BS29" s="323"/>
      <c r="BT29" s="140"/>
      <c r="BU29" s="141"/>
      <c r="BV29" s="142"/>
      <c r="BW29" s="139"/>
      <c r="BX29" s="140"/>
      <c r="BY29" s="141"/>
      <c r="BZ29" s="142"/>
      <c r="CA29" s="121"/>
      <c r="CB29" s="140"/>
      <c r="CC29" s="141"/>
      <c r="CD29" s="142"/>
      <c r="CE29" s="121"/>
      <c r="CF29" s="139"/>
      <c r="CG29" s="121"/>
      <c r="CH29" s="139"/>
      <c r="CI29" s="121"/>
      <c r="CJ29" s="139"/>
      <c r="CK29" s="121"/>
      <c r="CL29" s="36"/>
      <c r="CN29" s="29"/>
      <c r="CO29" s="143"/>
      <c r="CP29" s="143"/>
      <c r="CQ29" s="143"/>
      <c r="CR29" s="143"/>
      <c r="CS29" s="143"/>
      <c r="CT29" s="144"/>
      <c r="CU29" s="324"/>
      <c r="CV29" s="146"/>
      <c r="CW29" s="124"/>
      <c r="CX29" s="143"/>
      <c r="CY29" s="124"/>
      <c r="CZ29" s="143"/>
      <c r="DA29" s="124"/>
      <c r="DB29" s="36"/>
      <c r="DC29" s="32"/>
      <c r="DD29" s="74"/>
      <c r="DE29" s="34"/>
      <c r="DF29" s="34"/>
      <c r="DG29" s="167"/>
      <c r="DH29" s="90"/>
      <c r="DI29" s="167"/>
      <c r="DJ29" s="90"/>
      <c r="DK29" s="167"/>
      <c r="DL29" s="90"/>
      <c r="DM29" s="168"/>
      <c r="DN29" s="90"/>
      <c r="DP29" s="74"/>
      <c r="DQ29" s="169"/>
      <c r="DR29" s="222">
        <f t="shared" si="15"/>
        <v>0</v>
      </c>
      <c r="DS29" s="323"/>
      <c r="DT29" s="131"/>
      <c r="DU29" s="149"/>
      <c r="DV29" s="328"/>
      <c r="DW29" s="133"/>
      <c r="DX29" s="149"/>
      <c r="DY29" s="149"/>
      <c r="DZ29" s="149"/>
      <c r="EA29" s="134"/>
      <c r="EG29" s="74"/>
      <c r="EH29" s="325"/>
      <c r="EI29" s="152"/>
      <c r="EJ29" s="152"/>
      <c r="EK29" s="152"/>
      <c r="EL29" s="136"/>
      <c r="EO29" s="321"/>
      <c r="EP29" s="321"/>
      <c r="ER29" s="29"/>
      <c r="ES29" s="32"/>
      <c r="ET29" s="32"/>
      <c r="EU29" s="153"/>
      <c r="EV29" s="36"/>
      <c r="EX29" s="29"/>
      <c r="EY29" s="139"/>
      <c r="EZ29" s="139"/>
      <c r="FA29" s="139"/>
      <c r="FB29" s="139"/>
      <c r="FC29" s="139"/>
      <c r="FD29" s="36"/>
      <c r="FF29" s="29"/>
      <c r="FG29" s="143"/>
      <c r="FH29" s="143"/>
      <c r="FI29" s="143"/>
      <c r="FJ29" s="143"/>
      <c r="FK29" s="143"/>
      <c r="FL29" s="144"/>
      <c r="FM29" s="145"/>
      <c r="FN29" s="146"/>
      <c r="FO29" s="154"/>
      <c r="FP29" s="144"/>
      <c r="FQ29" s="145"/>
      <c r="FR29" s="146"/>
      <c r="FS29" s="326"/>
      <c r="FT29" s="36"/>
    </row>
    <row r="30" spans="1:176" s="92" customFormat="1" ht="14.65" customHeight="1" x14ac:dyDescent="0.35">
      <c r="A30" s="118"/>
      <c r="B30" s="46"/>
      <c r="C30" s="243" t="str">
        <f t="shared" si="16"/>
        <v/>
      </c>
      <c r="D30" s="46"/>
      <c r="E30" s="4"/>
      <c r="F30" s="119"/>
      <c r="H30" s="120"/>
      <c r="I30" s="15"/>
      <c r="J30" s="121"/>
      <c r="K30" s="15"/>
      <c r="L30" s="121"/>
      <c r="M30" s="15"/>
      <c r="N30" s="122"/>
      <c r="O30" s="40"/>
      <c r="P30" s="123"/>
      <c r="Q30" s="15"/>
      <c r="R30" s="121"/>
      <c r="S30" s="15"/>
      <c r="T30" s="121"/>
      <c r="U30" s="15"/>
      <c r="V30" s="121"/>
      <c r="W30" s="209">
        <f>SUM($Q30,$S30,$U30)</f>
        <v>0</v>
      </c>
      <c r="X30" s="122"/>
      <c r="Y30" s="40"/>
      <c r="Z30" s="123"/>
      <c r="AA30" s="560"/>
      <c r="AB30" s="224"/>
      <c r="AC30" s="560"/>
      <c r="AD30" s="224"/>
      <c r="AE30" s="560"/>
      <c r="AF30" s="561"/>
      <c r="AG30" s="216"/>
      <c r="AH30" s="562"/>
      <c r="AI30" s="560"/>
      <c r="AJ30" s="224"/>
      <c r="AK30" s="560"/>
      <c r="AL30" s="224"/>
      <c r="AM30" s="560"/>
      <c r="AN30" s="122"/>
      <c r="AO30" s="40"/>
      <c r="AP30" s="123"/>
      <c r="AQ30" s="209">
        <f>$Q30-$AA30+$AI30</f>
        <v>0</v>
      </c>
      <c r="AR30" s="121"/>
      <c r="AS30" s="209">
        <f t="shared" si="4"/>
        <v>0</v>
      </c>
      <c r="AT30" s="121"/>
      <c r="AU30" s="209">
        <f t="shared" si="0"/>
        <v>0</v>
      </c>
      <c r="AV30" s="119"/>
      <c r="AX30" s="120"/>
      <c r="AY30" s="1"/>
      <c r="AZ30" s="318">
        <v>1</v>
      </c>
      <c r="BB30" s="120"/>
      <c r="BC30" s="3">
        <f>CHOOSE($AZ30,0.99052544,1.01191919,1.00441378,1.00744042,0.97985155,0.99723525,0.99723525,0.99723525,1.02737929,0.99839832,1.00012425,0.97994767)</f>
        <v>0.99052543999999998</v>
      </c>
      <c r="BD30" s="46"/>
      <c r="BE30" s="3">
        <f>CHOOSE(AZ30,1.01007311,1.0162446,1.00802785,0.99745216,0.96170212,0.98906071,0.98906071,0.98906071,0.96644255,1.01344958,1.02255772,1.00405015)</f>
        <v>1.01007311</v>
      </c>
      <c r="BF30" s="46"/>
      <c r="BG30" s="3">
        <f>CHOOSE($AZ30, 1.00979385,0.9950623,0.99510091,0.98525914,0.94740453,0.975921526666667,0.975921526666667,0.975921526666667,0.96415274,1.04112113,1.03493102,1.02717428)</f>
        <v>1.0097938500000001</v>
      </c>
      <c r="BH30" s="119"/>
      <c r="BJ30" s="120"/>
      <c r="BK30" s="15"/>
      <c r="BL30" s="122"/>
      <c r="BM30" s="40"/>
      <c r="BN30" s="123"/>
      <c r="BO30" s="209">
        <f t="shared" si="5"/>
        <v>0</v>
      </c>
      <c r="BP30" s="121"/>
      <c r="BQ30" s="209">
        <f t="shared" si="6"/>
        <v>0</v>
      </c>
      <c r="BR30" s="121"/>
      <c r="BS30" s="209">
        <f t="shared" si="7"/>
        <v>0</v>
      </c>
      <c r="BT30" s="122"/>
      <c r="BU30" s="40"/>
      <c r="BV30" s="123"/>
      <c r="BW30" s="15"/>
      <c r="BX30" s="122"/>
      <c r="BY30" s="40"/>
      <c r="BZ30" s="123"/>
      <c r="CA30" s="209">
        <f>(SUM($BO30:$BS30))-$BW30</f>
        <v>0</v>
      </c>
      <c r="CB30" s="122"/>
      <c r="CC30" s="40"/>
      <c r="CD30" s="123"/>
      <c r="CE30" s="209">
        <f t="shared" si="8"/>
        <v>0</v>
      </c>
      <c r="CF30" s="121"/>
      <c r="CG30" s="209">
        <f t="shared" si="9"/>
        <v>0</v>
      </c>
      <c r="CH30" s="121"/>
      <c r="CI30" s="209">
        <f>ROUNDDOWN(CA30-CE30-CG30,0)</f>
        <v>0</v>
      </c>
      <c r="CJ30" s="121"/>
      <c r="CK30" s="209">
        <f>SUM($CE30:$CI30)</f>
        <v>0</v>
      </c>
      <c r="CL30" s="119"/>
      <c r="CN30" s="120"/>
      <c r="CO30" s="13">
        <v>0</v>
      </c>
      <c r="CP30" s="124"/>
      <c r="CQ30" s="13">
        <v>0</v>
      </c>
      <c r="CR30" s="124"/>
      <c r="CS30" s="13">
        <v>0</v>
      </c>
      <c r="CT30" s="125"/>
      <c r="CU30" s="319"/>
      <c r="CV30" s="127"/>
      <c r="CW30" s="210">
        <f>CO30*I30</f>
        <v>0</v>
      </c>
      <c r="CX30" s="124"/>
      <c r="CY30" s="210">
        <f>CQ30*K30</f>
        <v>0</v>
      </c>
      <c r="CZ30" s="124"/>
      <c r="DA30" s="210">
        <f>CS30*M30</f>
        <v>0</v>
      </c>
      <c r="DB30" s="119"/>
      <c r="DC30" s="46"/>
      <c r="DD30" s="130"/>
      <c r="DE30" s="251" t="s">
        <v>140</v>
      </c>
      <c r="DF30" s="156"/>
      <c r="DG30" s="211">
        <f>ROUND(DG28,0)</f>
        <v>0</v>
      </c>
      <c r="DH30" s="90"/>
      <c r="DI30" s="211">
        <f>ROUND(DI28,0)</f>
        <v>0</v>
      </c>
      <c r="DJ30" s="90"/>
      <c r="DK30" s="211">
        <f>DG18+DI18+DK18-DG30-DI30</f>
        <v>0</v>
      </c>
      <c r="DL30" s="90"/>
      <c r="DM30" s="212">
        <f>DK30+DI30+DG30</f>
        <v>0</v>
      </c>
      <c r="DN30" s="90"/>
      <c r="DP30" s="130"/>
      <c r="DQ30" s="209">
        <f t="shared" si="17"/>
        <v>0</v>
      </c>
      <c r="DR30" s="213">
        <f t="shared" si="15"/>
        <v>0</v>
      </c>
      <c r="DS30" s="209">
        <f t="shared" si="18"/>
        <v>0</v>
      </c>
      <c r="DT30" s="213">
        <f t="shared" si="19"/>
        <v>0</v>
      </c>
      <c r="DU30" s="214">
        <f t="shared" si="10"/>
        <v>0</v>
      </c>
      <c r="DV30" s="368">
        <f t="shared" si="10"/>
        <v>0</v>
      </c>
      <c r="DW30" s="369">
        <f t="shared" si="11"/>
        <v>0</v>
      </c>
      <c r="DX30" s="131"/>
      <c r="DY30" s="209">
        <f t="shared" si="12"/>
        <v>0</v>
      </c>
      <c r="DZ30" s="131"/>
      <c r="EA30" s="370">
        <f t="shared" si="13"/>
        <v>0</v>
      </c>
      <c r="EG30" s="130"/>
      <c r="EH30" s="371">
        <f t="shared" si="1"/>
        <v>0</v>
      </c>
      <c r="EI30" s="135"/>
      <c r="EJ30" s="217">
        <f t="shared" si="2"/>
        <v>0</v>
      </c>
      <c r="EK30" s="135"/>
      <c r="EL30" s="372">
        <f t="shared" si="3"/>
        <v>0</v>
      </c>
      <c r="EO30" s="321"/>
      <c r="EP30" s="321"/>
      <c r="ER30" s="120"/>
      <c r="ES30" s="46"/>
      <c r="ET30" s="46"/>
      <c r="EU30" s="13"/>
      <c r="EV30" s="119"/>
      <c r="EX30" s="120"/>
      <c r="EY30" s="5"/>
      <c r="EZ30" s="121"/>
      <c r="FA30" s="5"/>
      <c r="FB30" s="121"/>
      <c r="FC30" s="5"/>
      <c r="FD30" s="119"/>
      <c r="FF30" s="120"/>
      <c r="FG30" s="17">
        <v>0</v>
      </c>
      <c r="FH30" s="137"/>
      <c r="FI30" s="17">
        <v>0</v>
      </c>
      <c r="FJ30" s="137"/>
      <c r="FK30" s="17">
        <v>0</v>
      </c>
      <c r="FL30" s="125"/>
      <c r="FM30" s="126"/>
      <c r="FN30" s="127"/>
      <c r="FO30" s="219">
        <f t="shared" si="14"/>
        <v>0</v>
      </c>
      <c r="FP30" s="125"/>
      <c r="FQ30" s="126"/>
      <c r="FR30" s="127"/>
      <c r="FS30" s="220">
        <f>IFERROR((SUM($EH30:EL30)-SUM($CW30:$DA30)+$EU30+$FO30)," ")</f>
        <v>0</v>
      </c>
      <c r="FT30" s="119"/>
    </row>
    <row r="31" spans="1:176" ht="5.15" customHeight="1" x14ac:dyDescent="0.35">
      <c r="A31" s="115"/>
      <c r="B31" s="32"/>
      <c r="C31" s="46"/>
      <c r="D31" s="32"/>
      <c r="E31" s="32"/>
      <c r="F31" s="36"/>
      <c r="H31" s="29"/>
      <c r="I31" s="139"/>
      <c r="J31" s="139"/>
      <c r="K31" s="139"/>
      <c r="L31" s="139"/>
      <c r="M31" s="139"/>
      <c r="N31" s="140"/>
      <c r="O31" s="141"/>
      <c r="P31" s="142"/>
      <c r="Q31" s="139"/>
      <c r="R31" s="139"/>
      <c r="S31" s="139"/>
      <c r="T31" s="139"/>
      <c r="U31" s="139"/>
      <c r="V31" s="139"/>
      <c r="W31" s="121"/>
      <c r="X31" s="140"/>
      <c r="Y31" s="141"/>
      <c r="Z31" s="142"/>
      <c r="AA31" s="563"/>
      <c r="AB31" s="563"/>
      <c r="AC31" s="563"/>
      <c r="AD31" s="563"/>
      <c r="AE31" s="563"/>
      <c r="AF31" s="564"/>
      <c r="AG31" s="266"/>
      <c r="AH31" s="565"/>
      <c r="AI31" s="563"/>
      <c r="AJ31" s="563"/>
      <c r="AK31" s="563"/>
      <c r="AL31" s="563"/>
      <c r="AM31" s="563"/>
      <c r="AN31" s="140"/>
      <c r="AO31" s="141"/>
      <c r="AP31" s="142"/>
      <c r="AQ31" s="121"/>
      <c r="AR31" s="139"/>
      <c r="AS31" s="121"/>
      <c r="AT31" s="139"/>
      <c r="AU31" s="121"/>
      <c r="AV31" s="36"/>
      <c r="AX31" s="29"/>
      <c r="AY31" s="32"/>
      <c r="AZ31" s="322"/>
      <c r="BB31" s="29"/>
      <c r="BC31" s="46"/>
      <c r="BD31" s="32"/>
      <c r="BE31" s="46"/>
      <c r="BF31" s="32"/>
      <c r="BG31" s="46"/>
      <c r="BH31" s="36"/>
      <c r="BJ31" s="29"/>
      <c r="BK31" s="139"/>
      <c r="BL31" s="140"/>
      <c r="BM31" s="141"/>
      <c r="BN31" s="142"/>
      <c r="BO31" s="323"/>
      <c r="BP31" s="139"/>
      <c r="BQ31" s="323"/>
      <c r="BR31" s="139"/>
      <c r="BS31" s="323"/>
      <c r="BT31" s="140"/>
      <c r="BU31" s="141"/>
      <c r="BV31" s="142"/>
      <c r="BW31" s="139"/>
      <c r="BX31" s="140"/>
      <c r="BY31" s="141"/>
      <c r="BZ31" s="142"/>
      <c r="CA31" s="121"/>
      <c r="CB31" s="140"/>
      <c r="CC31" s="141"/>
      <c r="CD31" s="142"/>
      <c r="CE31" s="121"/>
      <c r="CF31" s="139"/>
      <c r="CG31" s="121"/>
      <c r="CH31" s="139"/>
      <c r="CI31" s="121"/>
      <c r="CJ31" s="139"/>
      <c r="CK31" s="121"/>
      <c r="CL31" s="36"/>
      <c r="CN31" s="29"/>
      <c r="CO31" s="143"/>
      <c r="CP31" s="143"/>
      <c r="CQ31" s="143"/>
      <c r="CR31" s="143"/>
      <c r="CS31" s="143"/>
      <c r="CT31" s="144"/>
      <c r="CU31" s="324"/>
      <c r="CV31" s="146"/>
      <c r="CW31" s="124"/>
      <c r="CX31" s="143"/>
      <c r="CY31" s="124"/>
      <c r="CZ31" s="143"/>
      <c r="DA31" s="124"/>
      <c r="DB31" s="36"/>
      <c r="DC31" s="32"/>
      <c r="DD31" s="74"/>
      <c r="DE31" s="34"/>
      <c r="DF31" s="34"/>
      <c r="DG31" s="34"/>
      <c r="DH31" s="90"/>
      <c r="DI31" s="34"/>
      <c r="DJ31" s="90"/>
      <c r="DK31" s="34"/>
      <c r="DL31" s="90"/>
      <c r="DM31" s="75"/>
      <c r="DN31" s="90"/>
      <c r="DP31" s="74"/>
      <c r="DQ31" s="149"/>
      <c r="DR31" s="222">
        <f t="shared" si="15"/>
        <v>0</v>
      </c>
      <c r="DS31" s="323"/>
      <c r="DT31" s="131"/>
      <c r="DU31" s="149"/>
      <c r="DV31" s="328"/>
      <c r="DW31" s="133"/>
      <c r="DX31" s="149"/>
      <c r="DY31" s="149"/>
      <c r="DZ31" s="149"/>
      <c r="EA31" s="134"/>
      <c r="EG31" s="74"/>
      <c r="EH31" s="325"/>
      <c r="EI31" s="152"/>
      <c r="EJ31" s="152"/>
      <c r="EK31" s="152"/>
      <c r="EL31" s="136"/>
      <c r="EO31" s="321"/>
      <c r="EP31" s="321"/>
      <c r="ER31" s="29"/>
      <c r="ES31" s="32"/>
      <c r="ET31" s="32"/>
      <c r="EU31" s="153"/>
      <c r="EV31" s="36"/>
      <c r="EX31" s="29"/>
      <c r="EY31" s="139"/>
      <c r="EZ31" s="139"/>
      <c r="FA31" s="139"/>
      <c r="FB31" s="139"/>
      <c r="FC31" s="139"/>
      <c r="FD31" s="36"/>
      <c r="FF31" s="29"/>
      <c r="FG31" s="143"/>
      <c r="FH31" s="143"/>
      <c r="FI31" s="143"/>
      <c r="FJ31" s="143"/>
      <c r="FK31" s="143"/>
      <c r="FL31" s="144"/>
      <c r="FM31" s="145"/>
      <c r="FN31" s="146"/>
      <c r="FO31" s="163"/>
      <c r="FP31" s="144"/>
      <c r="FQ31" s="145"/>
      <c r="FR31" s="146"/>
      <c r="FS31" s="326"/>
      <c r="FT31" s="36"/>
    </row>
    <row r="32" spans="1:176" s="92" customFormat="1" ht="14.65" customHeight="1" x14ac:dyDescent="0.35">
      <c r="A32" s="118"/>
      <c r="B32" s="46"/>
      <c r="C32" s="243" t="str">
        <f t="shared" si="16"/>
        <v/>
      </c>
      <c r="D32" s="46"/>
      <c r="E32" s="4"/>
      <c r="F32" s="119"/>
      <c r="H32" s="120"/>
      <c r="I32" s="15"/>
      <c r="J32" s="121"/>
      <c r="K32" s="15"/>
      <c r="L32" s="121"/>
      <c r="M32" s="15"/>
      <c r="N32" s="122"/>
      <c r="O32" s="40"/>
      <c r="P32" s="123"/>
      <c r="Q32" s="15"/>
      <c r="R32" s="121"/>
      <c r="S32" s="15"/>
      <c r="T32" s="121"/>
      <c r="U32" s="15"/>
      <c r="V32" s="121"/>
      <c r="W32" s="209">
        <f>SUM($Q32,$S32,$U32)</f>
        <v>0</v>
      </c>
      <c r="X32" s="122"/>
      <c r="Y32" s="40"/>
      <c r="Z32" s="123"/>
      <c r="AA32" s="560"/>
      <c r="AB32" s="224"/>
      <c r="AC32" s="560"/>
      <c r="AD32" s="224"/>
      <c r="AE32" s="560"/>
      <c r="AF32" s="561"/>
      <c r="AG32" s="216"/>
      <c r="AH32" s="562"/>
      <c r="AI32" s="560"/>
      <c r="AJ32" s="224"/>
      <c r="AK32" s="560"/>
      <c r="AL32" s="224"/>
      <c r="AM32" s="560"/>
      <c r="AN32" s="122"/>
      <c r="AO32" s="40"/>
      <c r="AP32" s="123"/>
      <c r="AQ32" s="209">
        <f>$Q32-$AA32+$AI32</f>
        <v>0</v>
      </c>
      <c r="AR32" s="121"/>
      <c r="AS32" s="209">
        <f t="shared" si="4"/>
        <v>0</v>
      </c>
      <c r="AT32" s="121"/>
      <c r="AU32" s="209">
        <f t="shared" si="0"/>
        <v>0</v>
      </c>
      <c r="AV32" s="119"/>
      <c r="AX32" s="120"/>
      <c r="AY32" s="1"/>
      <c r="AZ32" s="318">
        <v>1</v>
      </c>
      <c r="BB32" s="120"/>
      <c r="BC32" s="3">
        <f>CHOOSE($AZ32,0.99052544,1.01191919,1.00441378,1.00744042,0.97985155,0.99723525,0.99723525,0.99723525,1.02737929,0.99839832,1.00012425,0.97994767)</f>
        <v>0.99052543999999998</v>
      </c>
      <c r="BD32" s="46"/>
      <c r="BE32" s="3">
        <f>CHOOSE(AZ32,1.01007311,1.0162446,1.00802785,0.99745216,0.96170212,0.98906071,0.98906071,0.98906071,0.96644255,1.01344958,1.02255772,1.00405015)</f>
        <v>1.01007311</v>
      </c>
      <c r="BF32" s="46"/>
      <c r="BG32" s="3">
        <f>CHOOSE($AZ32, 1.00979385,0.9950623,0.99510091,0.98525914,0.94740453,0.975921526666667,0.975921526666667,0.975921526666667,0.96415274,1.04112113,1.03493102,1.02717428)</f>
        <v>1.0097938500000001</v>
      </c>
      <c r="BH32" s="119"/>
      <c r="BJ32" s="120"/>
      <c r="BK32" s="15"/>
      <c r="BL32" s="122"/>
      <c r="BM32" s="40"/>
      <c r="BN32" s="123"/>
      <c r="BO32" s="209">
        <f t="shared" si="5"/>
        <v>0</v>
      </c>
      <c r="BP32" s="121"/>
      <c r="BQ32" s="209">
        <f t="shared" si="6"/>
        <v>0</v>
      </c>
      <c r="BR32" s="121"/>
      <c r="BS32" s="209">
        <f t="shared" si="7"/>
        <v>0</v>
      </c>
      <c r="BT32" s="122"/>
      <c r="BU32" s="40"/>
      <c r="BV32" s="123"/>
      <c r="BW32" s="15"/>
      <c r="BX32" s="122"/>
      <c r="BY32" s="40"/>
      <c r="BZ32" s="123"/>
      <c r="CA32" s="209">
        <f>(SUM($BO32:$BS32))-$BW32</f>
        <v>0</v>
      </c>
      <c r="CB32" s="122"/>
      <c r="CC32" s="40"/>
      <c r="CD32" s="123"/>
      <c r="CE32" s="209">
        <f t="shared" si="8"/>
        <v>0</v>
      </c>
      <c r="CF32" s="121"/>
      <c r="CG32" s="209">
        <f t="shared" si="9"/>
        <v>0</v>
      </c>
      <c r="CH32" s="121"/>
      <c r="CI32" s="209">
        <f>ROUNDDOWN(CA32-CE32-CG32,0)</f>
        <v>0</v>
      </c>
      <c r="CJ32" s="121"/>
      <c r="CK32" s="209">
        <f>SUM($CE32:$CI32)</f>
        <v>0</v>
      </c>
      <c r="CL32" s="119"/>
      <c r="CN32" s="120"/>
      <c r="CO32" s="13">
        <v>0</v>
      </c>
      <c r="CP32" s="124"/>
      <c r="CQ32" s="13">
        <v>0</v>
      </c>
      <c r="CR32" s="124"/>
      <c r="CS32" s="13">
        <v>0</v>
      </c>
      <c r="CT32" s="125"/>
      <c r="CU32" s="319"/>
      <c r="CV32" s="127"/>
      <c r="CW32" s="210">
        <f>CO32*I32</f>
        <v>0</v>
      </c>
      <c r="CX32" s="124"/>
      <c r="CY32" s="210">
        <f>CQ32*K32</f>
        <v>0</v>
      </c>
      <c r="CZ32" s="124"/>
      <c r="DA32" s="210">
        <f>CS32*M32</f>
        <v>0</v>
      </c>
      <c r="DB32" s="119"/>
      <c r="DC32" s="46"/>
      <c r="DD32" s="329"/>
      <c r="DE32" s="257" t="s">
        <v>194</v>
      </c>
      <c r="DF32" s="258"/>
      <c r="DG32" s="270">
        <f>SUM(DG30+-DG18)</f>
        <v>0</v>
      </c>
      <c r="DH32" s="90"/>
      <c r="DI32" s="270">
        <f>SUM(DI30+-DI18)</f>
        <v>0</v>
      </c>
      <c r="DJ32" s="90"/>
      <c r="DK32" s="270">
        <f>SUM(DK30+-DK18)</f>
        <v>0</v>
      </c>
      <c r="DL32" s="90"/>
      <c r="DM32" s="330"/>
      <c r="DN32" s="90"/>
      <c r="DP32" s="130"/>
      <c r="DQ32" s="209">
        <f t="shared" si="17"/>
        <v>0</v>
      </c>
      <c r="DR32" s="213">
        <f t="shared" si="15"/>
        <v>0</v>
      </c>
      <c r="DS32" s="209">
        <f t="shared" si="18"/>
        <v>0</v>
      </c>
      <c r="DT32" s="213">
        <f t="shared" si="19"/>
        <v>0</v>
      </c>
      <c r="DU32" s="214">
        <f t="shared" si="10"/>
        <v>0</v>
      </c>
      <c r="DV32" s="368">
        <f t="shared" si="10"/>
        <v>0</v>
      </c>
      <c r="DW32" s="369">
        <f t="shared" si="11"/>
        <v>0</v>
      </c>
      <c r="DX32" s="131"/>
      <c r="DY32" s="209">
        <f t="shared" si="12"/>
        <v>0</v>
      </c>
      <c r="DZ32" s="131"/>
      <c r="EA32" s="370">
        <f t="shared" si="13"/>
        <v>0</v>
      </c>
      <c r="EG32" s="130"/>
      <c r="EH32" s="371">
        <f t="shared" si="1"/>
        <v>0</v>
      </c>
      <c r="EI32" s="135"/>
      <c r="EJ32" s="217">
        <f t="shared" si="2"/>
        <v>0</v>
      </c>
      <c r="EK32" s="135"/>
      <c r="EL32" s="372">
        <f t="shared" si="3"/>
        <v>0</v>
      </c>
      <c r="EO32" s="321"/>
      <c r="EP32" s="321"/>
      <c r="ER32" s="120"/>
      <c r="ES32" s="46"/>
      <c r="ET32" s="46"/>
      <c r="EU32" s="13"/>
      <c r="EV32" s="119"/>
      <c r="EX32" s="120"/>
      <c r="EY32" s="5"/>
      <c r="EZ32" s="121"/>
      <c r="FA32" s="5"/>
      <c r="FB32" s="121"/>
      <c r="FC32" s="5"/>
      <c r="FD32" s="119"/>
      <c r="FF32" s="120"/>
      <c r="FG32" s="17">
        <v>0</v>
      </c>
      <c r="FH32" s="137"/>
      <c r="FI32" s="17">
        <v>0</v>
      </c>
      <c r="FJ32" s="137"/>
      <c r="FK32" s="17">
        <v>0</v>
      </c>
      <c r="FL32" s="125"/>
      <c r="FM32" s="126"/>
      <c r="FN32" s="127"/>
      <c r="FO32" s="219">
        <f t="shared" si="14"/>
        <v>0</v>
      </c>
      <c r="FP32" s="125"/>
      <c r="FQ32" s="126"/>
      <c r="FR32" s="127"/>
      <c r="FS32" s="220">
        <f>IFERROR((SUM($EH32:EL32)-SUM($CW32:$DA32)+$EU32+$FO32)," ")</f>
        <v>0</v>
      </c>
      <c r="FT32" s="119"/>
    </row>
    <row r="33" spans="1:176" ht="5.15" customHeight="1" x14ac:dyDescent="0.35">
      <c r="A33" s="115"/>
      <c r="B33" s="32"/>
      <c r="C33" s="46"/>
      <c r="D33" s="32"/>
      <c r="E33" s="32"/>
      <c r="F33" s="36"/>
      <c r="H33" s="29"/>
      <c r="I33" s="139"/>
      <c r="J33" s="139"/>
      <c r="K33" s="139"/>
      <c r="L33" s="139"/>
      <c r="M33" s="139"/>
      <c r="N33" s="140"/>
      <c r="O33" s="141"/>
      <c r="P33" s="142"/>
      <c r="Q33" s="139"/>
      <c r="R33" s="139"/>
      <c r="S33" s="139"/>
      <c r="T33" s="139"/>
      <c r="U33" s="139"/>
      <c r="V33" s="139"/>
      <c r="W33" s="121"/>
      <c r="X33" s="140"/>
      <c r="Y33" s="141"/>
      <c r="Z33" s="142"/>
      <c r="AA33" s="563"/>
      <c r="AB33" s="563"/>
      <c r="AC33" s="563"/>
      <c r="AD33" s="563"/>
      <c r="AE33" s="563"/>
      <c r="AF33" s="564"/>
      <c r="AG33" s="266"/>
      <c r="AH33" s="565"/>
      <c r="AI33" s="563"/>
      <c r="AJ33" s="563"/>
      <c r="AK33" s="563"/>
      <c r="AL33" s="563"/>
      <c r="AM33" s="563"/>
      <c r="AN33" s="140"/>
      <c r="AO33" s="141"/>
      <c r="AP33" s="142"/>
      <c r="AQ33" s="121"/>
      <c r="AR33" s="139"/>
      <c r="AS33" s="121"/>
      <c r="AT33" s="139"/>
      <c r="AU33" s="121"/>
      <c r="AV33" s="36"/>
      <c r="AX33" s="29"/>
      <c r="AY33" s="32"/>
      <c r="AZ33" s="322"/>
      <c r="BB33" s="29"/>
      <c r="BC33" s="46"/>
      <c r="BD33" s="32"/>
      <c r="BE33" s="46"/>
      <c r="BF33" s="32"/>
      <c r="BG33" s="46"/>
      <c r="BH33" s="36"/>
      <c r="BJ33" s="29"/>
      <c r="BK33" s="139"/>
      <c r="BL33" s="140"/>
      <c r="BM33" s="141"/>
      <c r="BN33" s="142"/>
      <c r="BO33" s="323"/>
      <c r="BP33" s="139"/>
      <c r="BQ33" s="323"/>
      <c r="BR33" s="139"/>
      <c r="BS33" s="323"/>
      <c r="BT33" s="140"/>
      <c r="BU33" s="141"/>
      <c r="BV33" s="142"/>
      <c r="BW33" s="139"/>
      <c r="BX33" s="140"/>
      <c r="BY33" s="141"/>
      <c r="BZ33" s="142"/>
      <c r="CA33" s="121"/>
      <c r="CB33" s="140"/>
      <c r="CC33" s="141"/>
      <c r="CD33" s="142"/>
      <c r="CE33" s="121"/>
      <c r="CF33" s="139"/>
      <c r="CG33" s="121"/>
      <c r="CH33" s="139"/>
      <c r="CI33" s="121"/>
      <c r="CJ33" s="139"/>
      <c r="CK33" s="121"/>
      <c r="CL33" s="36"/>
      <c r="CN33" s="29"/>
      <c r="CO33" s="143"/>
      <c r="CP33" s="143"/>
      <c r="CQ33" s="143"/>
      <c r="CR33" s="143"/>
      <c r="CS33" s="143"/>
      <c r="CT33" s="144"/>
      <c r="CU33" s="324"/>
      <c r="CV33" s="146"/>
      <c r="CW33" s="124"/>
      <c r="CX33" s="143"/>
      <c r="CY33" s="124"/>
      <c r="CZ33" s="143"/>
      <c r="DA33" s="124"/>
      <c r="DB33" s="36"/>
      <c r="DC33" s="32"/>
      <c r="DD33" s="315"/>
      <c r="DJ33" s="90"/>
      <c r="DM33" s="115"/>
      <c r="DP33" s="74"/>
      <c r="DQ33" s="149"/>
      <c r="DR33" s="222">
        <f t="shared" si="15"/>
        <v>0</v>
      </c>
      <c r="DS33" s="323"/>
      <c r="DT33" s="131"/>
      <c r="DU33" s="149"/>
      <c r="DV33" s="328"/>
      <c r="DW33" s="133"/>
      <c r="DX33" s="149"/>
      <c r="DY33" s="149"/>
      <c r="DZ33" s="149"/>
      <c r="EA33" s="134"/>
      <c r="EG33" s="74"/>
      <c r="EH33" s="325"/>
      <c r="EI33" s="152"/>
      <c r="EJ33" s="152"/>
      <c r="EK33" s="152"/>
      <c r="EL33" s="136"/>
      <c r="EO33" s="321"/>
      <c r="EP33" s="321"/>
      <c r="ER33" s="29"/>
      <c r="ES33" s="32"/>
      <c r="ET33" s="32"/>
      <c r="EU33" s="153"/>
      <c r="EV33" s="36"/>
      <c r="EX33" s="29"/>
      <c r="EY33" s="139"/>
      <c r="EZ33" s="139"/>
      <c r="FA33" s="139"/>
      <c r="FB33" s="139"/>
      <c r="FC33" s="139"/>
      <c r="FD33" s="36"/>
      <c r="FF33" s="29"/>
      <c r="FG33" s="143"/>
      <c r="FH33" s="143"/>
      <c r="FI33" s="143"/>
      <c r="FJ33" s="143"/>
      <c r="FK33" s="143"/>
      <c r="FL33" s="144"/>
      <c r="FM33" s="145"/>
      <c r="FN33" s="146"/>
      <c r="FO33" s="154"/>
      <c r="FP33" s="144"/>
      <c r="FQ33" s="145"/>
      <c r="FR33" s="146"/>
      <c r="FS33" s="326"/>
      <c r="FT33" s="36"/>
    </row>
    <row r="34" spans="1:176" s="92" customFormat="1" ht="14.65" customHeight="1" x14ac:dyDescent="0.35">
      <c r="A34" s="118"/>
      <c r="B34" s="46"/>
      <c r="C34" s="243" t="str">
        <f t="shared" si="16"/>
        <v/>
      </c>
      <c r="D34" s="46"/>
      <c r="E34" s="4"/>
      <c r="F34" s="119"/>
      <c r="H34" s="120"/>
      <c r="I34" s="15"/>
      <c r="J34" s="121"/>
      <c r="K34" s="15"/>
      <c r="L34" s="121"/>
      <c r="M34" s="15"/>
      <c r="N34" s="122"/>
      <c r="O34" s="40"/>
      <c r="P34" s="123"/>
      <c r="Q34" s="15"/>
      <c r="R34" s="121"/>
      <c r="S34" s="15"/>
      <c r="T34" s="121"/>
      <c r="U34" s="15"/>
      <c r="V34" s="121"/>
      <c r="W34" s="209">
        <f>SUM($Q34,$S34,$U34)</f>
        <v>0</v>
      </c>
      <c r="X34" s="122"/>
      <c r="Y34" s="40"/>
      <c r="Z34" s="123"/>
      <c r="AA34" s="560"/>
      <c r="AB34" s="224"/>
      <c r="AC34" s="560"/>
      <c r="AD34" s="224"/>
      <c r="AE34" s="560"/>
      <c r="AF34" s="561"/>
      <c r="AG34" s="216"/>
      <c r="AH34" s="562"/>
      <c r="AI34" s="560"/>
      <c r="AJ34" s="224"/>
      <c r="AK34" s="560"/>
      <c r="AL34" s="224"/>
      <c r="AM34" s="560"/>
      <c r="AN34" s="122"/>
      <c r="AO34" s="40"/>
      <c r="AP34" s="123"/>
      <c r="AQ34" s="209">
        <f>$Q34-$AA34+$AI34</f>
        <v>0</v>
      </c>
      <c r="AR34" s="121"/>
      <c r="AS34" s="209">
        <f t="shared" si="4"/>
        <v>0</v>
      </c>
      <c r="AT34" s="121"/>
      <c r="AU34" s="209">
        <f t="shared" ref="AU34:AU96" si="20">U34-AE34+AM34</f>
        <v>0</v>
      </c>
      <c r="AV34" s="119"/>
      <c r="AX34" s="120"/>
      <c r="AY34" s="1"/>
      <c r="AZ34" s="318">
        <v>1</v>
      </c>
      <c r="BB34" s="120"/>
      <c r="BC34" s="3">
        <f>CHOOSE($AZ34,0.99052544,1.01191919,1.00441378,1.00744042,0.97985155,0.99723525,0.99723525,0.99723525,1.02737929,0.99839832,1.00012425,0.97994767)</f>
        <v>0.99052543999999998</v>
      </c>
      <c r="BD34" s="46"/>
      <c r="BE34" s="3">
        <f>CHOOSE(AZ34,1.01007311,1.0162446,1.00802785,0.99745216,0.96170212,0.98906071,0.98906071,0.98906071,0.96644255,1.01344958,1.02255772,1.00405015)</f>
        <v>1.01007311</v>
      </c>
      <c r="BF34" s="46"/>
      <c r="BG34" s="3">
        <f>CHOOSE($AZ34, 1.00979385,0.9950623,0.99510091,0.98525914,0.94740453,0.975921526666667,0.975921526666667,0.975921526666667,0.96415274,1.04112113,1.03493102,1.02717428)</f>
        <v>1.0097938500000001</v>
      </c>
      <c r="BH34" s="119"/>
      <c r="BJ34" s="120"/>
      <c r="BK34" s="15"/>
      <c r="BL34" s="122"/>
      <c r="BM34" s="40"/>
      <c r="BN34" s="123"/>
      <c r="BO34" s="209">
        <f t="shared" si="5"/>
        <v>0</v>
      </c>
      <c r="BP34" s="121"/>
      <c r="BQ34" s="209">
        <f t="shared" si="6"/>
        <v>0</v>
      </c>
      <c r="BR34" s="121"/>
      <c r="BS34" s="209">
        <f t="shared" si="7"/>
        <v>0</v>
      </c>
      <c r="BT34" s="122"/>
      <c r="BU34" s="40"/>
      <c r="BV34" s="123"/>
      <c r="BW34" s="15"/>
      <c r="BX34" s="122"/>
      <c r="BY34" s="40"/>
      <c r="BZ34" s="123"/>
      <c r="CA34" s="209">
        <f>(SUM($BO34:$BS34))-$BW34</f>
        <v>0</v>
      </c>
      <c r="CB34" s="122"/>
      <c r="CC34" s="40"/>
      <c r="CD34" s="123"/>
      <c r="CE34" s="209">
        <f t="shared" si="8"/>
        <v>0</v>
      </c>
      <c r="CF34" s="121"/>
      <c r="CG34" s="209">
        <f t="shared" si="9"/>
        <v>0</v>
      </c>
      <c r="CH34" s="121"/>
      <c r="CI34" s="209">
        <f>ROUNDDOWN(CA34-CE34-CG34,0)</f>
        <v>0</v>
      </c>
      <c r="CJ34" s="121"/>
      <c r="CK34" s="209">
        <f>SUM($CE34:$CI34)</f>
        <v>0</v>
      </c>
      <c r="CL34" s="119"/>
      <c r="CN34" s="120"/>
      <c r="CO34" s="13">
        <v>0</v>
      </c>
      <c r="CP34" s="124"/>
      <c r="CQ34" s="13">
        <v>0</v>
      </c>
      <c r="CR34" s="124"/>
      <c r="CS34" s="13">
        <v>0</v>
      </c>
      <c r="CT34" s="125"/>
      <c r="CU34" s="319"/>
      <c r="CV34" s="127"/>
      <c r="CW34" s="210">
        <f>CO34*I34</f>
        <v>0</v>
      </c>
      <c r="CX34" s="124"/>
      <c r="CY34" s="210">
        <f>CQ34*K34</f>
        <v>0</v>
      </c>
      <c r="CZ34" s="124"/>
      <c r="DA34" s="210">
        <f>CS34*M34</f>
        <v>0</v>
      </c>
      <c r="DB34" s="119"/>
      <c r="DC34" s="46"/>
      <c r="DD34" s="331"/>
      <c r="DM34" s="118"/>
      <c r="DN34" s="89"/>
      <c r="DP34" s="130"/>
      <c r="DQ34" s="209">
        <f t="shared" si="17"/>
        <v>0</v>
      </c>
      <c r="DR34" s="213">
        <f t="shared" si="15"/>
        <v>0</v>
      </c>
      <c r="DS34" s="209">
        <f t="shared" si="18"/>
        <v>0</v>
      </c>
      <c r="DT34" s="213">
        <f t="shared" si="19"/>
        <v>0</v>
      </c>
      <c r="DU34" s="214">
        <f t="shared" si="10"/>
        <v>0</v>
      </c>
      <c r="DV34" s="368">
        <f t="shared" si="10"/>
        <v>0</v>
      </c>
      <c r="DW34" s="369">
        <f t="shared" si="11"/>
        <v>0</v>
      </c>
      <c r="DX34" s="131"/>
      <c r="DY34" s="209">
        <f t="shared" si="12"/>
        <v>0</v>
      </c>
      <c r="DZ34" s="131"/>
      <c r="EA34" s="370">
        <f t="shared" si="13"/>
        <v>0</v>
      </c>
      <c r="EG34" s="130"/>
      <c r="EH34" s="371">
        <f t="shared" si="1"/>
        <v>0</v>
      </c>
      <c r="EI34" s="135"/>
      <c r="EJ34" s="217">
        <f t="shared" si="2"/>
        <v>0</v>
      </c>
      <c r="EK34" s="135"/>
      <c r="EL34" s="372">
        <f t="shared" si="3"/>
        <v>0</v>
      </c>
      <c r="EO34" s="321"/>
      <c r="EP34" s="321"/>
      <c r="ER34" s="120"/>
      <c r="ES34" s="46"/>
      <c r="ET34" s="46"/>
      <c r="EU34" s="13"/>
      <c r="EV34" s="119"/>
      <c r="EX34" s="120"/>
      <c r="EY34" s="5"/>
      <c r="EZ34" s="121"/>
      <c r="FA34" s="5"/>
      <c r="FB34" s="121"/>
      <c r="FC34" s="5"/>
      <c r="FD34" s="119"/>
      <c r="FF34" s="120"/>
      <c r="FG34" s="17">
        <v>0</v>
      </c>
      <c r="FH34" s="137"/>
      <c r="FI34" s="17">
        <v>0</v>
      </c>
      <c r="FJ34" s="137"/>
      <c r="FK34" s="17">
        <v>0</v>
      </c>
      <c r="FL34" s="125"/>
      <c r="FM34" s="126"/>
      <c r="FN34" s="127"/>
      <c r="FO34" s="219">
        <f t="shared" si="14"/>
        <v>0</v>
      </c>
      <c r="FP34" s="125"/>
      <c r="FQ34" s="126"/>
      <c r="FR34" s="127"/>
      <c r="FS34" s="220">
        <f>IFERROR((SUM($EH34:EL34)-SUM($CW34:$DA34)+$EU34+$FO34)," ")</f>
        <v>0</v>
      </c>
      <c r="FT34" s="119"/>
    </row>
    <row r="35" spans="1:176" ht="5.15" customHeight="1" x14ac:dyDescent="0.35">
      <c r="A35" s="115"/>
      <c r="B35" s="32"/>
      <c r="C35" s="46"/>
      <c r="D35" s="32"/>
      <c r="E35" s="32"/>
      <c r="F35" s="36"/>
      <c r="H35" s="29"/>
      <c r="I35" s="139"/>
      <c r="J35" s="139"/>
      <c r="K35" s="139"/>
      <c r="L35" s="139"/>
      <c r="M35" s="139"/>
      <c r="N35" s="140"/>
      <c r="O35" s="141"/>
      <c r="P35" s="142"/>
      <c r="Q35" s="139"/>
      <c r="R35" s="139"/>
      <c r="S35" s="139"/>
      <c r="T35" s="139"/>
      <c r="U35" s="139"/>
      <c r="V35" s="139"/>
      <c r="W35" s="121"/>
      <c r="X35" s="140"/>
      <c r="Y35" s="141"/>
      <c r="Z35" s="142"/>
      <c r="AA35" s="563"/>
      <c r="AB35" s="563"/>
      <c r="AC35" s="563"/>
      <c r="AD35" s="563"/>
      <c r="AE35" s="563"/>
      <c r="AF35" s="564"/>
      <c r="AG35" s="266"/>
      <c r="AH35" s="565"/>
      <c r="AI35" s="563"/>
      <c r="AJ35" s="563"/>
      <c r="AK35" s="563"/>
      <c r="AL35" s="563"/>
      <c r="AM35" s="563"/>
      <c r="AN35" s="140"/>
      <c r="AO35" s="141"/>
      <c r="AP35" s="142"/>
      <c r="AQ35" s="121"/>
      <c r="AR35" s="139"/>
      <c r="AS35" s="121"/>
      <c r="AT35" s="139"/>
      <c r="AU35" s="121"/>
      <c r="AV35" s="36"/>
      <c r="AX35" s="29"/>
      <c r="AY35" s="32"/>
      <c r="AZ35" s="322"/>
      <c r="BB35" s="29"/>
      <c r="BC35" s="46"/>
      <c r="BD35" s="32"/>
      <c r="BE35" s="46"/>
      <c r="BF35" s="32"/>
      <c r="BG35" s="46"/>
      <c r="BH35" s="36"/>
      <c r="BJ35" s="29"/>
      <c r="BK35" s="139"/>
      <c r="BL35" s="140"/>
      <c r="BM35" s="141"/>
      <c r="BN35" s="142"/>
      <c r="BO35" s="323"/>
      <c r="BP35" s="139"/>
      <c r="BQ35" s="323"/>
      <c r="BR35" s="139"/>
      <c r="BS35" s="323"/>
      <c r="BT35" s="140"/>
      <c r="BU35" s="141"/>
      <c r="BV35" s="142"/>
      <c r="BW35" s="139"/>
      <c r="BX35" s="140"/>
      <c r="BY35" s="141"/>
      <c r="BZ35" s="142"/>
      <c r="CA35" s="121"/>
      <c r="CB35" s="140"/>
      <c r="CC35" s="141"/>
      <c r="CD35" s="142"/>
      <c r="CE35" s="121"/>
      <c r="CF35" s="139"/>
      <c r="CG35" s="121"/>
      <c r="CH35" s="139"/>
      <c r="CI35" s="121"/>
      <c r="CJ35" s="139"/>
      <c r="CK35" s="121"/>
      <c r="CL35" s="36"/>
      <c r="CN35" s="29"/>
      <c r="CO35" s="143"/>
      <c r="CP35" s="143"/>
      <c r="CQ35" s="143"/>
      <c r="CR35" s="143"/>
      <c r="CS35" s="143"/>
      <c r="CT35" s="144"/>
      <c r="CU35" s="324"/>
      <c r="CV35" s="146"/>
      <c r="CW35" s="124"/>
      <c r="CX35" s="143"/>
      <c r="CY35" s="124"/>
      <c r="CZ35" s="143"/>
      <c r="DA35" s="124"/>
      <c r="DB35" s="36"/>
      <c r="DC35" s="32"/>
      <c r="DD35" s="315"/>
      <c r="DM35" s="115"/>
      <c r="DP35" s="74"/>
      <c r="DQ35" s="149"/>
      <c r="DR35" s="222">
        <f t="shared" si="15"/>
        <v>0</v>
      </c>
      <c r="DS35" s="323"/>
      <c r="DT35" s="131"/>
      <c r="DU35" s="149"/>
      <c r="DV35" s="328"/>
      <c r="DW35" s="133"/>
      <c r="DX35" s="149"/>
      <c r="DY35" s="149"/>
      <c r="DZ35" s="149"/>
      <c r="EA35" s="134"/>
      <c r="EG35" s="74"/>
      <c r="EH35" s="325"/>
      <c r="EI35" s="152"/>
      <c r="EJ35" s="152"/>
      <c r="EK35" s="152"/>
      <c r="EL35" s="136"/>
      <c r="EO35" s="321"/>
      <c r="EP35" s="321"/>
      <c r="ER35" s="29"/>
      <c r="ES35" s="32"/>
      <c r="ET35" s="32"/>
      <c r="EU35" s="153"/>
      <c r="EV35" s="36"/>
      <c r="EX35" s="29"/>
      <c r="EY35" s="139"/>
      <c r="EZ35" s="139"/>
      <c r="FA35" s="139"/>
      <c r="FB35" s="139"/>
      <c r="FC35" s="139"/>
      <c r="FD35" s="36"/>
      <c r="FF35" s="29"/>
      <c r="FG35" s="143"/>
      <c r="FH35" s="143"/>
      <c r="FI35" s="143"/>
      <c r="FJ35" s="143"/>
      <c r="FK35" s="143"/>
      <c r="FL35" s="144"/>
      <c r="FM35" s="145"/>
      <c r="FN35" s="146"/>
      <c r="FO35" s="163"/>
      <c r="FP35" s="144"/>
      <c r="FQ35" s="145"/>
      <c r="FR35" s="146"/>
      <c r="FS35" s="326"/>
      <c r="FT35" s="36"/>
    </row>
    <row r="36" spans="1:176" s="92" customFormat="1" ht="14.65" customHeight="1" x14ac:dyDescent="0.35">
      <c r="A36" s="118"/>
      <c r="B36" s="46"/>
      <c r="C36" s="243" t="str">
        <f t="shared" si="16"/>
        <v/>
      </c>
      <c r="D36" s="46"/>
      <c r="E36" s="4"/>
      <c r="F36" s="119"/>
      <c r="H36" s="120"/>
      <c r="I36" s="15"/>
      <c r="J36" s="121"/>
      <c r="K36" s="15"/>
      <c r="L36" s="121"/>
      <c r="M36" s="15"/>
      <c r="N36" s="122"/>
      <c r="O36" s="40"/>
      <c r="P36" s="123"/>
      <c r="Q36" s="15"/>
      <c r="R36" s="121"/>
      <c r="S36" s="15"/>
      <c r="T36" s="121"/>
      <c r="U36" s="15"/>
      <c r="V36" s="121"/>
      <c r="W36" s="209">
        <f>SUM($Q36,$S36,$U36)</f>
        <v>0</v>
      </c>
      <c r="X36" s="122"/>
      <c r="Y36" s="40"/>
      <c r="Z36" s="123"/>
      <c r="AA36" s="560"/>
      <c r="AB36" s="224"/>
      <c r="AC36" s="560"/>
      <c r="AD36" s="224"/>
      <c r="AE36" s="560"/>
      <c r="AF36" s="561"/>
      <c r="AG36" s="216"/>
      <c r="AH36" s="562"/>
      <c r="AI36" s="560"/>
      <c r="AJ36" s="224"/>
      <c r="AK36" s="560"/>
      <c r="AL36" s="224"/>
      <c r="AM36" s="560"/>
      <c r="AN36" s="122"/>
      <c r="AO36" s="40"/>
      <c r="AP36" s="123"/>
      <c r="AQ36" s="209">
        <f>$Q36-$AA36+$AI36</f>
        <v>0</v>
      </c>
      <c r="AR36" s="121"/>
      <c r="AS36" s="209">
        <f t="shared" si="4"/>
        <v>0</v>
      </c>
      <c r="AT36" s="121"/>
      <c r="AU36" s="209">
        <f t="shared" si="20"/>
        <v>0</v>
      </c>
      <c r="AV36" s="119"/>
      <c r="AX36" s="120"/>
      <c r="AY36" s="1"/>
      <c r="AZ36" s="318">
        <v>1</v>
      </c>
      <c r="BB36" s="120"/>
      <c r="BC36" s="3">
        <f>CHOOSE($AZ36,0.99052544,1.01191919,1.00441378,1.00744042,0.97985155,0.99723525,0.99723525,0.99723525,1.02737929,0.99839832,1.00012425,0.97994767)</f>
        <v>0.99052543999999998</v>
      </c>
      <c r="BD36" s="46"/>
      <c r="BE36" s="3">
        <f>CHOOSE(AZ36,1.01007311,1.0162446,1.00802785,0.99745216,0.96170212,0.98906071,0.98906071,0.98906071,0.96644255,1.01344958,1.02255772,1.00405015)</f>
        <v>1.01007311</v>
      </c>
      <c r="BF36" s="46"/>
      <c r="BG36" s="3">
        <f>CHOOSE($AZ36, 1.00979385,0.9950623,0.99510091,0.98525914,0.94740453,0.975921526666667,0.975921526666667,0.975921526666667,0.96415274,1.04112113,1.03493102,1.02717428)</f>
        <v>1.0097938500000001</v>
      </c>
      <c r="BH36" s="119"/>
      <c r="BJ36" s="120"/>
      <c r="BK36" s="15"/>
      <c r="BL36" s="122"/>
      <c r="BM36" s="40"/>
      <c r="BN36" s="123"/>
      <c r="BO36" s="209">
        <f t="shared" si="5"/>
        <v>0</v>
      </c>
      <c r="BP36" s="121"/>
      <c r="BQ36" s="209">
        <f t="shared" si="6"/>
        <v>0</v>
      </c>
      <c r="BR36" s="121"/>
      <c r="BS36" s="209">
        <f t="shared" si="7"/>
        <v>0</v>
      </c>
      <c r="BT36" s="122"/>
      <c r="BU36" s="40"/>
      <c r="BV36" s="123"/>
      <c r="BW36" s="15"/>
      <c r="BX36" s="122"/>
      <c r="BY36" s="40"/>
      <c r="BZ36" s="123"/>
      <c r="CA36" s="209">
        <f>(SUM($BO36:$BS36))-$BW36</f>
        <v>0</v>
      </c>
      <c r="CB36" s="122"/>
      <c r="CC36" s="40"/>
      <c r="CD36" s="123"/>
      <c r="CE36" s="209">
        <f t="shared" si="8"/>
        <v>0</v>
      </c>
      <c r="CF36" s="121"/>
      <c r="CG36" s="209">
        <f t="shared" si="9"/>
        <v>0</v>
      </c>
      <c r="CH36" s="121"/>
      <c r="CI36" s="209">
        <f>ROUNDDOWN(CA36-CE36-CG36,0)</f>
        <v>0</v>
      </c>
      <c r="CJ36" s="121"/>
      <c r="CK36" s="209">
        <f>SUM($CE36:$CI36)</f>
        <v>0</v>
      </c>
      <c r="CL36" s="119"/>
      <c r="CN36" s="120"/>
      <c r="CO36" s="13">
        <v>0</v>
      </c>
      <c r="CP36" s="124"/>
      <c r="CQ36" s="13">
        <v>0</v>
      </c>
      <c r="CR36" s="124"/>
      <c r="CS36" s="13">
        <v>0</v>
      </c>
      <c r="CT36" s="125"/>
      <c r="CU36" s="319"/>
      <c r="CV36" s="127"/>
      <c r="CW36" s="210">
        <f>CO36*I36</f>
        <v>0</v>
      </c>
      <c r="CX36" s="124"/>
      <c r="CY36" s="210">
        <f>CQ36*K36</f>
        <v>0</v>
      </c>
      <c r="CZ36" s="124"/>
      <c r="DA36" s="210">
        <f>CS36*M36</f>
        <v>0</v>
      </c>
      <c r="DB36" s="119"/>
      <c r="DC36" s="46"/>
      <c r="DD36" s="315"/>
      <c r="DM36" s="118"/>
      <c r="DN36" s="18"/>
      <c r="DP36" s="130"/>
      <c r="DQ36" s="209">
        <f t="shared" si="17"/>
        <v>0</v>
      </c>
      <c r="DR36" s="213">
        <f t="shared" si="15"/>
        <v>0</v>
      </c>
      <c r="DS36" s="209">
        <f t="shared" si="18"/>
        <v>0</v>
      </c>
      <c r="DT36" s="213">
        <f t="shared" si="19"/>
        <v>0</v>
      </c>
      <c r="DU36" s="214">
        <f t="shared" si="10"/>
        <v>0</v>
      </c>
      <c r="DV36" s="368">
        <f t="shared" si="10"/>
        <v>0</v>
      </c>
      <c r="DW36" s="369">
        <f t="shared" si="11"/>
        <v>0</v>
      </c>
      <c r="DX36" s="131"/>
      <c r="DY36" s="209">
        <f t="shared" si="12"/>
        <v>0</v>
      </c>
      <c r="DZ36" s="131"/>
      <c r="EA36" s="370">
        <f t="shared" si="13"/>
        <v>0</v>
      </c>
      <c r="EG36" s="130"/>
      <c r="EH36" s="371">
        <f t="shared" si="1"/>
        <v>0</v>
      </c>
      <c r="EI36" s="135"/>
      <c r="EJ36" s="217">
        <f t="shared" si="2"/>
        <v>0</v>
      </c>
      <c r="EK36" s="135"/>
      <c r="EL36" s="372">
        <f t="shared" si="3"/>
        <v>0</v>
      </c>
      <c r="EO36" s="321"/>
      <c r="EP36" s="321"/>
      <c r="ER36" s="120"/>
      <c r="ES36" s="46"/>
      <c r="ET36" s="46"/>
      <c r="EU36" s="13"/>
      <c r="EV36" s="119"/>
      <c r="EX36" s="120"/>
      <c r="EY36" s="5"/>
      <c r="EZ36" s="121"/>
      <c r="FA36" s="5"/>
      <c r="FB36" s="121"/>
      <c r="FC36" s="5"/>
      <c r="FD36" s="119"/>
      <c r="FF36" s="120"/>
      <c r="FG36" s="17">
        <v>0</v>
      </c>
      <c r="FH36" s="137"/>
      <c r="FI36" s="17">
        <v>0</v>
      </c>
      <c r="FJ36" s="137"/>
      <c r="FK36" s="17">
        <v>0</v>
      </c>
      <c r="FL36" s="125"/>
      <c r="FM36" s="126"/>
      <c r="FN36" s="127"/>
      <c r="FO36" s="219">
        <f t="shared" si="14"/>
        <v>0</v>
      </c>
      <c r="FP36" s="125"/>
      <c r="FQ36" s="126"/>
      <c r="FR36" s="127"/>
      <c r="FS36" s="220">
        <f>IFERROR((SUM($EH36:EL36)-SUM($CW36:$DA36)+$EU36+$FO36)," ")</f>
        <v>0</v>
      </c>
      <c r="FT36" s="119"/>
    </row>
    <row r="37" spans="1:176" ht="5.15" customHeight="1" x14ac:dyDescent="0.35">
      <c r="A37" s="115"/>
      <c r="B37" s="32"/>
      <c r="C37" s="46"/>
      <c r="D37" s="32"/>
      <c r="E37" s="32"/>
      <c r="F37" s="36"/>
      <c r="H37" s="29"/>
      <c r="I37" s="139"/>
      <c r="J37" s="139"/>
      <c r="K37" s="139"/>
      <c r="L37" s="139"/>
      <c r="M37" s="139"/>
      <c r="N37" s="140"/>
      <c r="O37" s="141"/>
      <c r="P37" s="142"/>
      <c r="Q37" s="139"/>
      <c r="R37" s="139"/>
      <c r="S37" s="139"/>
      <c r="T37" s="139"/>
      <c r="U37" s="139"/>
      <c r="V37" s="139"/>
      <c r="W37" s="121"/>
      <c r="X37" s="140"/>
      <c r="Y37" s="141"/>
      <c r="Z37" s="142"/>
      <c r="AA37" s="563"/>
      <c r="AB37" s="563"/>
      <c r="AC37" s="563"/>
      <c r="AD37" s="563"/>
      <c r="AE37" s="563"/>
      <c r="AF37" s="564"/>
      <c r="AG37" s="266"/>
      <c r="AH37" s="565"/>
      <c r="AI37" s="563"/>
      <c r="AJ37" s="563"/>
      <c r="AK37" s="563"/>
      <c r="AL37" s="563"/>
      <c r="AM37" s="563"/>
      <c r="AN37" s="140"/>
      <c r="AO37" s="141"/>
      <c r="AP37" s="142"/>
      <c r="AQ37" s="121"/>
      <c r="AR37" s="139"/>
      <c r="AS37" s="121"/>
      <c r="AT37" s="139"/>
      <c r="AU37" s="121"/>
      <c r="AV37" s="36"/>
      <c r="AX37" s="29"/>
      <c r="AY37" s="32"/>
      <c r="AZ37" s="322"/>
      <c r="BB37" s="29"/>
      <c r="BC37" s="46"/>
      <c r="BD37" s="32"/>
      <c r="BE37" s="46"/>
      <c r="BF37" s="32"/>
      <c r="BG37" s="46"/>
      <c r="BH37" s="36"/>
      <c r="BJ37" s="29"/>
      <c r="BK37" s="139"/>
      <c r="BL37" s="140"/>
      <c r="BM37" s="141"/>
      <c r="BN37" s="142"/>
      <c r="BO37" s="323"/>
      <c r="BP37" s="139"/>
      <c r="BQ37" s="323"/>
      <c r="BR37" s="139"/>
      <c r="BS37" s="323"/>
      <c r="BT37" s="140"/>
      <c r="BU37" s="141"/>
      <c r="BV37" s="142"/>
      <c r="BW37" s="139"/>
      <c r="BX37" s="140"/>
      <c r="BY37" s="141"/>
      <c r="BZ37" s="142"/>
      <c r="CA37" s="121"/>
      <c r="CB37" s="140"/>
      <c r="CC37" s="141"/>
      <c r="CD37" s="142"/>
      <c r="CE37" s="121"/>
      <c r="CF37" s="139"/>
      <c r="CG37" s="121"/>
      <c r="CH37" s="139"/>
      <c r="CI37" s="121"/>
      <c r="CJ37" s="139"/>
      <c r="CK37" s="121"/>
      <c r="CL37" s="36"/>
      <c r="CN37" s="29"/>
      <c r="CO37" s="143"/>
      <c r="CP37" s="143"/>
      <c r="CQ37" s="143"/>
      <c r="CR37" s="143"/>
      <c r="CS37" s="143"/>
      <c r="CT37" s="144"/>
      <c r="CU37" s="324"/>
      <c r="CV37" s="146"/>
      <c r="CW37" s="124"/>
      <c r="CX37" s="143"/>
      <c r="CY37" s="124"/>
      <c r="CZ37" s="143"/>
      <c r="DA37" s="124"/>
      <c r="DB37" s="36"/>
      <c r="DC37" s="32"/>
      <c r="DD37" s="315"/>
      <c r="DM37" s="115"/>
      <c r="DP37" s="74"/>
      <c r="DQ37" s="149"/>
      <c r="DR37" s="222">
        <f t="shared" si="15"/>
        <v>0</v>
      </c>
      <c r="DS37" s="323"/>
      <c r="DT37" s="131"/>
      <c r="DU37" s="149"/>
      <c r="DV37" s="328"/>
      <c r="DW37" s="133"/>
      <c r="DX37" s="149"/>
      <c r="DY37" s="149"/>
      <c r="DZ37" s="149"/>
      <c r="EA37" s="134"/>
      <c r="EG37" s="74"/>
      <c r="EH37" s="325"/>
      <c r="EI37" s="152"/>
      <c r="EJ37" s="152"/>
      <c r="EK37" s="152"/>
      <c r="EL37" s="136"/>
      <c r="EO37" s="321"/>
      <c r="EP37" s="321"/>
      <c r="ER37" s="29"/>
      <c r="ES37" s="32"/>
      <c r="ET37" s="32"/>
      <c r="EU37" s="153"/>
      <c r="EV37" s="36"/>
      <c r="EX37" s="29"/>
      <c r="EY37" s="139"/>
      <c r="EZ37" s="139"/>
      <c r="FA37" s="139"/>
      <c r="FB37" s="139"/>
      <c r="FC37" s="139"/>
      <c r="FD37" s="36"/>
      <c r="FF37" s="29"/>
      <c r="FG37" s="143"/>
      <c r="FH37" s="143"/>
      <c r="FI37" s="143"/>
      <c r="FJ37" s="143"/>
      <c r="FK37" s="143"/>
      <c r="FL37" s="144"/>
      <c r="FM37" s="145"/>
      <c r="FN37" s="146"/>
      <c r="FO37" s="154"/>
      <c r="FP37" s="144"/>
      <c r="FQ37" s="145"/>
      <c r="FR37" s="146"/>
      <c r="FS37" s="326"/>
      <c r="FT37" s="36"/>
    </row>
    <row r="38" spans="1:176" s="92" customFormat="1" ht="14.65" customHeight="1" x14ac:dyDescent="0.35">
      <c r="A38" s="118"/>
      <c r="B38" s="46"/>
      <c r="C38" s="243" t="str">
        <f t="shared" si="16"/>
        <v/>
      </c>
      <c r="D38" s="46"/>
      <c r="E38" s="4"/>
      <c r="F38" s="119"/>
      <c r="H38" s="120"/>
      <c r="I38" s="15"/>
      <c r="J38" s="121"/>
      <c r="K38" s="15"/>
      <c r="L38" s="121"/>
      <c r="M38" s="15"/>
      <c r="N38" s="122"/>
      <c r="O38" s="40"/>
      <c r="P38" s="123"/>
      <c r="Q38" s="15"/>
      <c r="R38" s="121"/>
      <c r="S38" s="15"/>
      <c r="T38" s="121"/>
      <c r="U38" s="15"/>
      <c r="V38" s="121"/>
      <c r="W38" s="209">
        <f>SUM($Q38,$S38,$U38)</f>
        <v>0</v>
      </c>
      <c r="X38" s="122"/>
      <c r="Y38" s="40"/>
      <c r="Z38" s="123"/>
      <c r="AA38" s="560"/>
      <c r="AB38" s="224"/>
      <c r="AC38" s="560"/>
      <c r="AD38" s="224"/>
      <c r="AE38" s="560"/>
      <c r="AF38" s="561"/>
      <c r="AG38" s="216"/>
      <c r="AH38" s="562"/>
      <c r="AI38" s="560"/>
      <c r="AJ38" s="224"/>
      <c r="AK38" s="560"/>
      <c r="AL38" s="224"/>
      <c r="AM38" s="560"/>
      <c r="AN38" s="122"/>
      <c r="AO38" s="40"/>
      <c r="AP38" s="123"/>
      <c r="AQ38" s="209">
        <f>$Q38-$AA38+$AI38</f>
        <v>0</v>
      </c>
      <c r="AR38" s="121"/>
      <c r="AS38" s="209">
        <f t="shared" si="4"/>
        <v>0</v>
      </c>
      <c r="AT38" s="121"/>
      <c r="AU38" s="209">
        <f t="shared" si="20"/>
        <v>0</v>
      </c>
      <c r="AV38" s="119"/>
      <c r="AX38" s="120"/>
      <c r="AY38" s="1"/>
      <c r="AZ38" s="318">
        <v>1</v>
      </c>
      <c r="BB38" s="120"/>
      <c r="BC38" s="3">
        <f>CHOOSE($AZ38,0.99052544,1.01191919,1.00441378,1.00744042,0.97985155,0.99723525,0.99723525,0.99723525,1.02737929,0.99839832,1.00012425,0.97994767)</f>
        <v>0.99052543999999998</v>
      </c>
      <c r="BD38" s="46"/>
      <c r="BE38" s="3">
        <f>CHOOSE(AZ38,1.01007311,1.0162446,1.00802785,0.99745216,0.96170212,0.98906071,0.98906071,0.98906071,0.96644255,1.01344958,1.02255772,1.00405015)</f>
        <v>1.01007311</v>
      </c>
      <c r="BF38" s="46"/>
      <c r="BG38" s="3">
        <f>CHOOSE($AZ38, 1.00979385,0.9950623,0.99510091,0.98525914,0.94740453,0.975921526666667,0.975921526666667,0.975921526666667,0.96415274,1.04112113,1.03493102,1.02717428)</f>
        <v>1.0097938500000001</v>
      </c>
      <c r="BH38" s="119"/>
      <c r="BJ38" s="120"/>
      <c r="BK38" s="15"/>
      <c r="BL38" s="122"/>
      <c r="BM38" s="40"/>
      <c r="BN38" s="123"/>
      <c r="BO38" s="209">
        <f t="shared" si="5"/>
        <v>0</v>
      </c>
      <c r="BP38" s="121"/>
      <c r="BQ38" s="209">
        <f t="shared" si="6"/>
        <v>0</v>
      </c>
      <c r="BR38" s="121"/>
      <c r="BS38" s="209">
        <f t="shared" si="7"/>
        <v>0</v>
      </c>
      <c r="BT38" s="122"/>
      <c r="BU38" s="40"/>
      <c r="BV38" s="123"/>
      <c r="BW38" s="15"/>
      <c r="BX38" s="122"/>
      <c r="BY38" s="40"/>
      <c r="BZ38" s="123"/>
      <c r="CA38" s="209">
        <f>(SUM($BO38:$BS38))-$BW38</f>
        <v>0</v>
      </c>
      <c r="CB38" s="122"/>
      <c r="CC38" s="40"/>
      <c r="CD38" s="123"/>
      <c r="CE38" s="209">
        <f t="shared" si="8"/>
        <v>0</v>
      </c>
      <c r="CF38" s="121"/>
      <c r="CG38" s="209">
        <f t="shared" si="9"/>
        <v>0</v>
      </c>
      <c r="CH38" s="121"/>
      <c r="CI38" s="209">
        <f>ROUNDDOWN(CA38-CE38-CG38,0)</f>
        <v>0</v>
      </c>
      <c r="CJ38" s="121"/>
      <c r="CK38" s="209">
        <f>SUM($CE38:$CI38)</f>
        <v>0</v>
      </c>
      <c r="CL38" s="119"/>
      <c r="CN38" s="120"/>
      <c r="CO38" s="13">
        <v>0</v>
      </c>
      <c r="CP38" s="124"/>
      <c r="CQ38" s="13">
        <v>0</v>
      </c>
      <c r="CR38" s="124"/>
      <c r="CS38" s="13">
        <v>0</v>
      </c>
      <c r="CT38" s="125"/>
      <c r="CU38" s="319"/>
      <c r="CV38" s="127"/>
      <c r="CW38" s="210">
        <f>CO38*I38</f>
        <v>0</v>
      </c>
      <c r="CX38" s="124"/>
      <c r="CY38" s="210">
        <f>CQ38*K38</f>
        <v>0</v>
      </c>
      <c r="CZ38" s="124"/>
      <c r="DA38" s="210">
        <f>CS38*M38</f>
        <v>0</v>
      </c>
      <c r="DB38" s="119"/>
      <c r="DC38" s="46"/>
      <c r="DD38" s="315"/>
      <c r="DM38" s="118"/>
      <c r="DN38" s="18"/>
      <c r="DP38" s="130"/>
      <c r="DQ38" s="209">
        <f t="shared" si="17"/>
        <v>0</v>
      </c>
      <c r="DR38" s="213">
        <f t="shared" si="15"/>
        <v>0</v>
      </c>
      <c r="DS38" s="209">
        <f t="shared" si="18"/>
        <v>0</v>
      </c>
      <c r="DT38" s="213">
        <f t="shared" si="19"/>
        <v>0</v>
      </c>
      <c r="DU38" s="214">
        <f t="shared" si="10"/>
        <v>0</v>
      </c>
      <c r="DV38" s="368">
        <f t="shared" si="10"/>
        <v>0</v>
      </c>
      <c r="DW38" s="369">
        <f t="shared" si="11"/>
        <v>0</v>
      </c>
      <c r="DX38" s="131"/>
      <c r="DY38" s="209">
        <f t="shared" si="12"/>
        <v>0</v>
      </c>
      <c r="DZ38" s="131"/>
      <c r="EA38" s="370">
        <f t="shared" si="13"/>
        <v>0</v>
      </c>
      <c r="EG38" s="130"/>
      <c r="EH38" s="371">
        <f t="shared" si="1"/>
        <v>0</v>
      </c>
      <c r="EI38" s="135"/>
      <c r="EJ38" s="217">
        <f t="shared" si="2"/>
        <v>0</v>
      </c>
      <c r="EK38" s="135"/>
      <c r="EL38" s="372">
        <f t="shared" si="3"/>
        <v>0</v>
      </c>
      <c r="EO38" s="321"/>
      <c r="EP38" s="321"/>
      <c r="ER38" s="120"/>
      <c r="ES38" s="46"/>
      <c r="ET38" s="46"/>
      <c r="EU38" s="13"/>
      <c r="EV38" s="119"/>
      <c r="EX38" s="120"/>
      <c r="EY38" s="5"/>
      <c r="EZ38" s="121"/>
      <c r="FA38" s="5"/>
      <c r="FB38" s="121"/>
      <c r="FC38" s="5"/>
      <c r="FD38" s="119"/>
      <c r="FF38" s="120"/>
      <c r="FG38" s="17">
        <v>0</v>
      </c>
      <c r="FH38" s="137"/>
      <c r="FI38" s="17">
        <v>0</v>
      </c>
      <c r="FJ38" s="137"/>
      <c r="FK38" s="17">
        <v>0</v>
      </c>
      <c r="FL38" s="125"/>
      <c r="FM38" s="126"/>
      <c r="FN38" s="127"/>
      <c r="FO38" s="219">
        <f t="shared" si="14"/>
        <v>0</v>
      </c>
      <c r="FP38" s="125"/>
      <c r="FQ38" s="126"/>
      <c r="FR38" s="127"/>
      <c r="FS38" s="220">
        <f>IFERROR((SUM($EH38:EL38)-SUM($CW38:$DA38)+$EU38+$FO38)," ")</f>
        <v>0</v>
      </c>
      <c r="FT38" s="119"/>
    </row>
    <row r="39" spans="1:176" ht="5.15" customHeight="1" x14ac:dyDescent="0.35">
      <c r="A39" s="115"/>
      <c r="B39" s="32"/>
      <c r="C39" s="46"/>
      <c r="D39" s="32"/>
      <c r="E39" s="32"/>
      <c r="F39" s="36"/>
      <c r="H39" s="29"/>
      <c r="I39" s="139"/>
      <c r="J39" s="139"/>
      <c r="K39" s="139"/>
      <c r="L39" s="139"/>
      <c r="M39" s="139"/>
      <c r="N39" s="140"/>
      <c r="O39" s="141"/>
      <c r="P39" s="142"/>
      <c r="Q39" s="139"/>
      <c r="R39" s="139"/>
      <c r="S39" s="139"/>
      <c r="T39" s="139"/>
      <c r="U39" s="139"/>
      <c r="V39" s="139"/>
      <c r="W39" s="121"/>
      <c r="X39" s="140"/>
      <c r="Y39" s="141"/>
      <c r="Z39" s="142"/>
      <c r="AA39" s="563"/>
      <c r="AB39" s="563"/>
      <c r="AC39" s="563"/>
      <c r="AD39" s="563"/>
      <c r="AE39" s="563"/>
      <c r="AF39" s="564"/>
      <c r="AG39" s="266"/>
      <c r="AH39" s="565"/>
      <c r="AI39" s="563"/>
      <c r="AJ39" s="563"/>
      <c r="AK39" s="563"/>
      <c r="AL39" s="563"/>
      <c r="AM39" s="563"/>
      <c r="AN39" s="140"/>
      <c r="AO39" s="141"/>
      <c r="AP39" s="142"/>
      <c r="AQ39" s="121"/>
      <c r="AR39" s="139"/>
      <c r="AS39" s="121"/>
      <c r="AT39" s="139"/>
      <c r="AU39" s="121"/>
      <c r="AV39" s="36"/>
      <c r="AX39" s="29"/>
      <c r="AY39" s="32"/>
      <c r="AZ39" s="322"/>
      <c r="BB39" s="29"/>
      <c r="BC39" s="46"/>
      <c r="BD39" s="32"/>
      <c r="BE39" s="46"/>
      <c r="BF39" s="32"/>
      <c r="BG39" s="46"/>
      <c r="BH39" s="36"/>
      <c r="BJ39" s="29"/>
      <c r="BK39" s="139"/>
      <c r="BL39" s="140"/>
      <c r="BM39" s="141"/>
      <c r="BN39" s="142"/>
      <c r="BO39" s="323"/>
      <c r="BP39" s="139"/>
      <c r="BQ39" s="323"/>
      <c r="BR39" s="139"/>
      <c r="BS39" s="323"/>
      <c r="BT39" s="140"/>
      <c r="BU39" s="141"/>
      <c r="BV39" s="142"/>
      <c r="BW39" s="139"/>
      <c r="BX39" s="140"/>
      <c r="BY39" s="141"/>
      <c r="BZ39" s="142"/>
      <c r="CA39" s="121"/>
      <c r="CB39" s="140"/>
      <c r="CC39" s="141"/>
      <c r="CD39" s="142"/>
      <c r="CE39" s="121"/>
      <c r="CF39" s="139"/>
      <c r="CG39" s="121"/>
      <c r="CH39" s="139"/>
      <c r="CI39" s="121"/>
      <c r="CJ39" s="139"/>
      <c r="CK39" s="121"/>
      <c r="CL39" s="36"/>
      <c r="CN39" s="29"/>
      <c r="CO39" s="143"/>
      <c r="CP39" s="143"/>
      <c r="CQ39" s="143"/>
      <c r="CR39" s="143"/>
      <c r="CS39" s="143"/>
      <c r="CT39" s="144"/>
      <c r="CU39" s="324"/>
      <c r="CV39" s="146"/>
      <c r="CW39" s="124"/>
      <c r="CX39" s="143"/>
      <c r="CY39" s="124"/>
      <c r="CZ39" s="143"/>
      <c r="DA39" s="124"/>
      <c r="DB39" s="36"/>
      <c r="DC39" s="32"/>
      <c r="DD39" s="315"/>
      <c r="DM39" s="115"/>
      <c r="DP39" s="74"/>
      <c r="DQ39" s="149"/>
      <c r="DR39" s="222">
        <f t="shared" si="15"/>
        <v>0</v>
      </c>
      <c r="DS39" s="323"/>
      <c r="DT39" s="131"/>
      <c r="DU39" s="149"/>
      <c r="DV39" s="328"/>
      <c r="DW39" s="133"/>
      <c r="DX39" s="149"/>
      <c r="DY39" s="149"/>
      <c r="DZ39" s="149"/>
      <c r="EA39" s="134"/>
      <c r="EG39" s="74"/>
      <c r="EH39" s="325"/>
      <c r="EI39" s="152"/>
      <c r="EJ39" s="152"/>
      <c r="EK39" s="152"/>
      <c r="EL39" s="136"/>
      <c r="EO39" s="321"/>
      <c r="EP39" s="321"/>
      <c r="ER39" s="29"/>
      <c r="ES39" s="32"/>
      <c r="ET39" s="32"/>
      <c r="EU39" s="153"/>
      <c r="EV39" s="36"/>
      <c r="EX39" s="29"/>
      <c r="EY39" s="139"/>
      <c r="EZ39" s="139"/>
      <c r="FA39" s="139"/>
      <c r="FB39" s="139"/>
      <c r="FC39" s="139"/>
      <c r="FD39" s="36"/>
      <c r="FF39" s="29"/>
      <c r="FG39" s="143"/>
      <c r="FH39" s="143"/>
      <c r="FI39" s="143"/>
      <c r="FJ39" s="143"/>
      <c r="FK39" s="143"/>
      <c r="FL39" s="144"/>
      <c r="FM39" s="145"/>
      <c r="FN39" s="146"/>
      <c r="FO39" s="154"/>
      <c r="FP39" s="144"/>
      <c r="FQ39" s="145"/>
      <c r="FR39" s="146"/>
      <c r="FS39" s="326"/>
      <c r="FT39" s="36"/>
    </row>
    <row r="40" spans="1:176" s="92" customFormat="1" ht="14.65" customHeight="1" x14ac:dyDescent="0.35">
      <c r="A40" s="118"/>
      <c r="B40" s="46"/>
      <c r="C40" s="243" t="str">
        <f t="shared" si="16"/>
        <v/>
      </c>
      <c r="D40" s="46"/>
      <c r="E40" s="4"/>
      <c r="F40" s="119"/>
      <c r="H40" s="120"/>
      <c r="I40" s="15"/>
      <c r="J40" s="121"/>
      <c r="K40" s="15"/>
      <c r="L40" s="121"/>
      <c r="M40" s="15"/>
      <c r="N40" s="122"/>
      <c r="O40" s="40"/>
      <c r="P40" s="123"/>
      <c r="Q40" s="15"/>
      <c r="R40" s="121"/>
      <c r="S40" s="15"/>
      <c r="T40" s="121"/>
      <c r="U40" s="15"/>
      <c r="V40" s="121"/>
      <c r="W40" s="209">
        <f>SUM($Q40,$S40,$U40)</f>
        <v>0</v>
      </c>
      <c r="X40" s="122"/>
      <c r="Y40" s="40"/>
      <c r="Z40" s="123"/>
      <c r="AA40" s="560"/>
      <c r="AB40" s="224"/>
      <c r="AC40" s="560"/>
      <c r="AD40" s="224"/>
      <c r="AE40" s="560"/>
      <c r="AF40" s="561"/>
      <c r="AG40" s="216"/>
      <c r="AH40" s="562"/>
      <c r="AI40" s="560"/>
      <c r="AJ40" s="224"/>
      <c r="AK40" s="560"/>
      <c r="AL40" s="224"/>
      <c r="AM40" s="560"/>
      <c r="AN40" s="122"/>
      <c r="AO40" s="40"/>
      <c r="AP40" s="123"/>
      <c r="AQ40" s="209">
        <f>$Q40-$AA40+$AI40</f>
        <v>0</v>
      </c>
      <c r="AR40" s="121"/>
      <c r="AS40" s="209">
        <f t="shared" si="4"/>
        <v>0</v>
      </c>
      <c r="AT40" s="121"/>
      <c r="AU40" s="209">
        <f t="shared" si="20"/>
        <v>0</v>
      </c>
      <c r="AV40" s="119"/>
      <c r="AX40" s="120"/>
      <c r="AY40" s="1"/>
      <c r="AZ40" s="318">
        <v>1</v>
      </c>
      <c r="BB40" s="120"/>
      <c r="BC40" s="3">
        <f>CHOOSE($AZ40,0.99052544,1.01191919,1.00441378,1.00744042,0.97985155,0.99723525,0.99723525,0.99723525,1.02737929,0.99839832,1.00012425,0.97994767)</f>
        <v>0.99052543999999998</v>
      </c>
      <c r="BD40" s="46"/>
      <c r="BE40" s="3">
        <f>CHOOSE(AZ40,1.01007311,1.0162446,1.00802785,0.99745216,0.96170212,0.98906071,0.98906071,0.98906071,0.96644255,1.01344958,1.02255772,1.00405015)</f>
        <v>1.01007311</v>
      </c>
      <c r="BF40" s="46"/>
      <c r="BG40" s="3">
        <f>CHOOSE($AZ40, 1.00979385,0.9950623,0.99510091,0.98525914,0.94740453,0.975921526666667,0.975921526666667,0.975921526666667,0.96415274,1.04112113,1.03493102,1.02717428)</f>
        <v>1.0097938500000001</v>
      </c>
      <c r="BH40" s="119"/>
      <c r="BJ40" s="120"/>
      <c r="BK40" s="15"/>
      <c r="BL40" s="122"/>
      <c r="BM40" s="40"/>
      <c r="BN40" s="123"/>
      <c r="BO40" s="209">
        <f t="shared" si="5"/>
        <v>0</v>
      </c>
      <c r="BP40" s="121"/>
      <c r="BQ40" s="209">
        <f t="shared" si="6"/>
        <v>0</v>
      </c>
      <c r="BR40" s="121"/>
      <c r="BS40" s="209">
        <f t="shared" si="7"/>
        <v>0</v>
      </c>
      <c r="BT40" s="122"/>
      <c r="BU40" s="40"/>
      <c r="BV40" s="123"/>
      <c r="BW40" s="15"/>
      <c r="BX40" s="122"/>
      <c r="BY40" s="40"/>
      <c r="BZ40" s="123"/>
      <c r="CA40" s="209">
        <f>(SUM($BO40:$BS40))-$BW40</f>
        <v>0</v>
      </c>
      <c r="CB40" s="122"/>
      <c r="CC40" s="40"/>
      <c r="CD40" s="123"/>
      <c r="CE40" s="209">
        <f t="shared" si="8"/>
        <v>0</v>
      </c>
      <c r="CF40" s="121"/>
      <c r="CG40" s="209">
        <f t="shared" si="9"/>
        <v>0</v>
      </c>
      <c r="CH40" s="121"/>
      <c r="CI40" s="209">
        <f>ROUNDDOWN(CA40-CE40-CG40,0)</f>
        <v>0</v>
      </c>
      <c r="CJ40" s="121"/>
      <c r="CK40" s="209">
        <f>SUM($CE40:$CI40)</f>
        <v>0</v>
      </c>
      <c r="CL40" s="119"/>
      <c r="CN40" s="120"/>
      <c r="CO40" s="13">
        <v>0</v>
      </c>
      <c r="CP40" s="124"/>
      <c r="CQ40" s="13">
        <v>0</v>
      </c>
      <c r="CR40" s="124"/>
      <c r="CS40" s="13">
        <v>0</v>
      </c>
      <c r="CT40" s="125"/>
      <c r="CU40" s="319"/>
      <c r="CV40" s="127"/>
      <c r="CW40" s="210">
        <f>CO40*I40</f>
        <v>0</v>
      </c>
      <c r="CX40" s="124"/>
      <c r="CY40" s="210">
        <f>CQ40*K40</f>
        <v>0</v>
      </c>
      <c r="CZ40" s="124"/>
      <c r="DA40" s="210">
        <f>CS40*M40</f>
        <v>0</v>
      </c>
      <c r="DB40" s="119"/>
      <c r="DC40" s="46"/>
      <c r="DD40" s="332"/>
      <c r="DM40" s="118"/>
      <c r="DP40" s="130"/>
      <c r="DQ40" s="209">
        <f t="shared" si="17"/>
        <v>0</v>
      </c>
      <c r="DR40" s="213">
        <f t="shared" si="15"/>
        <v>0</v>
      </c>
      <c r="DS40" s="209">
        <f t="shared" si="18"/>
        <v>0</v>
      </c>
      <c r="DT40" s="213">
        <f t="shared" si="19"/>
        <v>0</v>
      </c>
      <c r="DU40" s="214">
        <f t="shared" ref="DU40:DV58" si="21">IF($CI40=0,0,ROUND(($DK$32*($CI40/$CI$120)),0))</f>
        <v>0</v>
      </c>
      <c r="DV40" s="368">
        <f t="shared" si="21"/>
        <v>0</v>
      </c>
      <c r="DW40" s="369">
        <f t="shared" si="11"/>
        <v>0</v>
      </c>
      <c r="DX40" s="131"/>
      <c r="DY40" s="209">
        <f t="shared" si="12"/>
        <v>0</v>
      </c>
      <c r="DZ40" s="131"/>
      <c r="EA40" s="370">
        <f t="shared" si="13"/>
        <v>0</v>
      </c>
      <c r="EG40" s="130"/>
      <c r="EH40" s="371">
        <f t="shared" si="1"/>
        <v>0</v>
      </c>
      <c r="EI40" s="135"/>
      <c r="EJ40" s="217">
        <f t="shared" si="2"/>
        <v>0</v>
      </c>
      <c r="EK40" s="135"/>
      <c r="EL40" s="372">
        <f t="shared" si="3"/>
        <v>0</v>
      </c>
      <c r="EO40" s="321"/>
      <c r="EP40" s="321"/>
      <c r="ER40" s="120"/>
      <c r="ES40" s="46"/>
      <c r="ET40" s="46"/>
      <c r="EU40" s="13"/>
      <c r="EV40" s="119"/>
      <c r="EX40" s="120"/>
      <c r="EY40" s="5"/>
      <c r="EZ40" s="121"/>
      <c r="FA40" s="5"/>
      <c r="FB40" s="121"/>
      <c r="FC40" s="5"/>
      <c r="FD40" s="119"/>
      <c r="FF40" s="120"/>
      <c r="FG40" s="17">
        <v>0</v>
      </c>
      <c r="FH40" s="137"/>
      <c r="FI40" s="17">
        <v>0</v>
      </c>
      <c r="FJ40" s="137"/>
      <c r="FK40" s="17">
        <v>0</v>
      </c>
      <c r="FL40" s="125"/>
      <c r="FM40" s="126"/>
      <c r="FN40" s="127"/>
      <c r="FO40" s="219">
        <f t="shared" si="14"/>
        <v>0</v>
      </c>
      <c r="FP40" s="125"/>
      <c r="FQ40" s="126"/>
      <c r="FR40" s="127"/>
      <c r="FS40" s="220">
        <f>IFERROR((SUM($EH40:EL40)-SUM($CW40:$DA40)+$EU40+$FO40)," ")</f>
        <v>0</v>
      </c>
      <c r="FT40" s="119"/>
    </row>
    <row r="41" spans="1:176" ht="5.15" customHeight="1" x14ac:dyDescent="0.35">
      <c r="A41" s="115"/>
      <c r="B41" s="32"/>
      <c r="C41" s="46"/>
      <c r="D41" s="32"/>
      <c r="E41" s="32"/>
      <c r="F41" s="36"/>
      <c r="H41" s="29"/>
      <c r="I41" s="139"/>
      <c r="J41" s="139"/>
      <c r="K41" s="139"/>
      <c r="L41" s="139"/>
      <c r="M41" s="139"/>
      <c r="N41" s="140"/>
      <c r="O41" s="141"/>
      <c r="P41" s="142"/>
      <c r="Q41" s="139"/>
      <c r="R41" s="139"/>
      <c r="S41" s="139"/>
      <c r="T41" s="139"/>
      <c r="U41" s="139"/>
      <c r="V41" s="139"/>
      <c r="W41" s="121"/>
      <c r="X41" s="140"/>
      <c r="Y41" s="141"/>
      <c r="Z41" s="142"/>
      <c r="AA41" s="563"/>
      <c r="AB41" s="563"/>
      <c r="AC41" s="563"/>
      <c r="AD41" s="563"/>
      <c r="AE41" s="563"/>
      <c r="AF41" s="564"/>
      <c r="AG41" s="266"/>
      <c r="AH41" s="565"/>
      <c r="AI41" s="563"/>
      <c r="AJ41" s="563"/>
      <c r="AK41" s="563"/>
      <c r="AL41" s="563"/>
      <c r="AM41" s="563"/>
      <c r="AN41" s="140"/>
      <c r="AO41" s="141"/>
      <c r="AP41" s="142"/>
      <c r="AQ41" s="121"/>
      <c r="AR41" s="139"/>
      <c r="AS41" s="121"/>
      <c r="AT41" s="139"/>
      <c r="AU41" s="121"/>
      <c r="AV41" s="36"/>
      <c r="AX41" s="29"/>
      <c r="AY41" s="32"/>
      <c r="AZ41" s="322"/>
      <c r="BB41" s="29"/>
      <c r="BC41" s="46"/>
      <c r="BD41" s="32"/>
      <c r="BE41" s="46"/>
      <c r="BF41" s="32"/>
      <c r="BG41" s="46"/>
      <c r="BH41" s="36"/>
      <c r="BJ41" s="29"/>
      <c r="BK41" s="139"/>
      <c r="BL41" s="140"/>
      <c r="BM41" s="141"/>
      <c r="BN41" s="142"/>
      <c r="BO41" s="323"/>
      <c r="BP41" s="139"/>
      <c r="BQ41" s="323"/>
      <c r="BR41" s="139"/>
      <c r="BS41" s="323"/>
      <c r="BT41" s="140"/>
      <c r="BU41" s="141"/>
      <c r="BV41" s="142"/>
      <c r="BW41" s="139"/>
      <c r="BX41" s="140"/>
      <c r="BY41" s="141"/>
      <c r="BZ41" s="142"/>
      <c r="CA41" s="121"/>
      <c r="CB41" s="140"/>
      <c r="CC41" s="141"/>
      <c r="CD41" s="142"/>
      <c r="CE41" s="121"/>
      <c r="CF41" s="139"/>
      <c r="CG41" s="121"/>
      <c r="CH41" s="139"/>
      <c r="CI41" s="121"/>
      <c r="CJ41" s="139"/>
      <c r="CK41" s="121"/>
      <c r="CL41" s="36"/>
      <c r="CN41" s="29"/>
      <c r="CO41" s="143"/>
      <c r="CP41" s="143"/>
      <c r="CQ41" s="143"/>
      <c r="CR41" s="143"/>
      <c r="CS41" s="143"/>
      <c r="CT41" s="144"/>
      <c r="CU41" s="324"/>
      <c r="CV41" s="146"/>
      <c r="CW41" s="124"/>
      <c r="CX41" s="143"/>
      <c r="CY41" s="124"/>
      <c r="CZ41" s="143"/>
      <c r="DA41" s="124"/>
      <c r="DB41" s="36"/>
      <c r="DC41" s="32"/>
      <c r="DD41" s="315"/>
      <c r="DM41" s="115"/>
      <c r="DP41" s="74"/>
      <c r="DQ41" s="149"/>
      <c r="DR41" s="222">
        <f t="shared" si="15"/>
        <v>0</v>
      </c>
      <c r="DS41" s="323"/>
      <c r="DT41" s="131"/>
      <c r="DU41" s="149"/>
      <c r="DV41" s="328"/>
      <c r="DW41" s="133"/>
      <c r="DX41" s="149"/>
      <c r="DY41" s="149"/>
      <c r="DZ41" s="149"/>
      <c r="EA41" s="134"/>
      <c r="EG41" s="74"/>
      <c r="EH41" s="325"/>
      <c r="EI41" s="152"/>
      <c r="EJ41" s="152"/>
      <c r="EK41" s="152"/>
      <c r="EL41" s="136"/>
      <c r="EO41" s="321"/>
      <c r="EP41" s="321"/>
      <c r="ER41" s="29"/>
      <c r="ES41" s="32"/>
      <c r="ET41" s="32"/>
      <c r="EU41" s="153"/>
      <c r="EV41" s="36"/>
      <c r="EX41" s="29"/>
      <c r="EY41" s="139"/>
      <c r="EZ41" s="139"/>
      <c r="FA41" s="139"/>
      <c r="FB41" s="139"/>
      <c r="FC41" s="139"/>
      <c r="FD41" s="36"/>
      <c r="FF41" s="29"/>
      <c r="FG41" s="143"/>
      <c r="FH41" s="143"/>
      <c r="FI41" s="143"/>
      <c r="FJ41" s="143"/>
      <c r="FK41" s="143"/>
      <c r="FL41" s="144"/>
      <c r="FM41" s="145"/>
      <c r="FN41" s="146"/>
      <c r="FO41" s="163"/>
      <c r="FP41" s="144"/>
      <c r="FQ41" s="145"/>
      <c r="FR41" s="146"/>
      <c r="FS41" s="326"/>
      <c r="FT41" s="36"/>
    </row>
    <row r="42" spans="1:176" s="92" customFormat="1" ht="14.65" customHeight="1" x14ac:dyDescent="0.35">
      <c r="A42" s="118"/>
      <c r="B42" s="46"/>
      <c r="C42" s="243" t="str">
        <f t="shared" si="16"/>
        <v/>
      </c>
      <c r="D42" s="46"/>
      <c r="E42" s="4"/>
      <c r="F42" s="119"/>
      <c r="H42" s="120"/>
      <c r="I42" s="15"/>
      <c r="J42" s="121"/>
      <c r="K42" s="15"/>
      <c r="L42" s="121"/>
      <c r="M42" s="15"/>
      <c r="N42" s="122"/>
      <c r="O42" s="40"/>
      <c r="P42" s="123"/>
      <c r="Q42" s="15"/>
      <c r="R42" s="121"/>
      <c r="S42" s="15"/>
      <c r="T42" s="121"/>
      <c r="U42" s="15"/>
      <c r="V42" s="121"/>
      <c r="W42" s="209">
        <f>SUM($Q42,$S42,$U42)</f>
        <v>0</v>
      </c>
      <c r="X42" s="122"/>
      <c r="Y42" s="40"/>
      <c r="Z42" s="123"/>
      <c r="AA42" s="560"/>
      <c r="AB42" s="224"/>
      <c r="AC42" s="560"/>
      <c r="AD42" s="224"/>
      <c r="AE42" s="560"/>
      <c r="AF42" s="561"/>
      <c r="AG42" s="216"/>
      <c r="AH42" s="562"/>
      <c r="AI42" s="560"/>
      <c r="AJ42" s="224"/>
      <c r="AK42" s="560"/>
      <c r="AL42" s="224"/>
      <c r="AM42" s="560"/>
      <c r="AN42" s="122"/>
      <c r="AO42" s="40"/>
      <c r="AP42" s="123"/>
      <c r="AQ42" s="209">
        <f>$Q42-$AA42+$AI42</f>
        <v>0</v>
      </c>
      <c r="AR42" s="121"/>
      <c r="AS42" s="209">
        <f t="shared" si="4"/>
        <v>0</v>
      </c>
      <c r="AT42" s="121"/>
      <c r="AU42" s="209">
        <f t="shared" si="20"/>
        <v>0</v>
      </c>
      <c r="AV42" s="119"/>
      <c r="AX42" s="120"/>
      <c r="AY42" s="1"/>
      <c r="AZ42" s="318">
        <v>1</v>
      </c>
      <c r="BB42" s="120"/>
      <c r="BC42" s="3">
        <f>CHOOSE($AZ42,0.99052544,1.01191919,1.00441378,1.00744042,0.97985155,0.99723525,0.99723525,0.99723525,1.02737929,0.99839832,1.00012425,0.97994767)</f>
        <v>0.99052543999999998</v>
      </c>
      <c r="BD42" s="46"/>
      <c r="BE42" s="3">
        <f>CHOOSE(AZ42,1.01007311,1.0162446,1.00802785,0.99745216,0.96170212,0.98906071,0.98906071,0.98906071,0.96644255,1.01344958,1.02255772,1.00405015)</f>
        <v>1.01007311</v>
      </c>
      <c r="BF42" s="46"/>
      <c r="BG42" s="3">
        <f>CHOOSE($AZ42, 1.00979385,0.9950623,0.99510091,0.98525914,0.94740453,0.975921526666667,0.975921526666667,0.975921526666667,0.96415274,1.04112113,1.03493102,1.02717428)</f>
        <v>1.0097938500000001</v>
      </c>
      <c r="BH42" s="119"/>
      <c r="BJ42" s="120"/>
      <c r="BK42" s="15"/>
      <c r="BL42" s="122"/>
      <c r="BM42" s="40"/>
      <c r="BN42" s="123"/>
      <c r="BO42" s="209">
        <f t="shared" si="5"/>
        <v>0</v>
      </c>
      <c r="BP42" s="121"/>
      <c r="BQ42" s="209">
        <f t="shared" si="6"/>
        <v>0</v>
      </c>
      <c r="BR42" s="121"/>
      <c r="BS42" s="209">
        <f t="shared" si="7"/>
        <v>0</v>
      </c>
      <c r="BT42" s="122"/>
      <c r="BU42" s="40"/>
      <c r="BV42" s="123"/>
      <c r="BW42" s="15"/>
      <c r="BX42" s="122"/>
      <c r="BY42" s="40"/>
      <c r="BZ42" s="123"/>
      <c r="CA42" s="209">
        <f>(SUM($BO42:$BS42))-$BW42</f>
        <v>0</v>
      </c>
      <c r="CB42" s="122"/>
      <c r="CC42" s="40"/>
      <c r="CD42" s="123"/>
      <c r="CE42" s="209">
        <f t="shared" si="8"/>
        <v>0</v>
      </c>
      <c r="CF42" s="121"/>
      <c r="CG42" s="209">
        <f t="shared" si="9"/>
        <v>0</v>
      </c>
      <c r="CH42" s="121"/>
      <c r="CI42" s="209">
        <f>ROUNDDOWN(CA42-CE42-CG42,0)</f>
        <v>0</v>
      </c>
      <c r="CJ42" s="121"/>
      <c r="CK42" s="209">
        <f>SUM($CE42:$CI42)</f>
        <v>0</v>
      </c>
      <c r="CL42" s="119"/>
      <c r="CN42" s="120"/>
      <c r="CO42" s="13">
        <v>0</v>
      </c>
      <c r="CP42" s="124"/>
      <c r="CQ42" s="13">
        <v>0</v>
      </c>
      <c r="CR42" s="124"/>
      <c r="CS42" s="13">
        <v>0</v>
      </c>
      <c r="CT42" s="125"/>
      <c r="CU42" s="319"/>
      <c r="CV42" s="127"/>
      <c r="CW42" s="210">
        <f>CO42*I42</f>
        <v>0</v>
      </c>
      <c r="CX42" s="124"/>
      <c r="CY42" s="210">
        <f>CQ42*K42</f>
        <v>0</v>
      </c>
      <c r="CZ42" s="124"/>
      <c r="DA42" s="210">
        <f>CS42*M42</f>
        <v>0</v>
      </c>
      <c r="DB42" s="119"/>
      <c r="DC42" s="46"/>
      <c r="DD42" s="332"/>
      <c r="DM42" s="118"/>
      <c r="DP42" s="130"/>
      <c r="DQ42" s="209">
        <f t="shared" si="17"/>
        <v>0</v>
      </c>
      <c r="DR42" s="213">
        <f t="shared" si="15"/>
        <v>0</v>
      </c>
      <c r="DS42" s="209">
        <f t="shared" si="18"/>
        <v>0</v>
      </c>
      <c r="DT42" s="213">
        <f t="shared" si="19"/>
        <v>0</v>
      </c>
      <c r="DU42" s="214">
        <f t="shared" si="21"/>
        <v>0</v>
      </c>
      <c r="DV42" s="368">
        <f t="shared" si="21"/>
        <v>0</v>
      </c>
      <c r="DW42" s="369">
        <f t="shared" si="11"/>
        <v>0</v>
      </c>
      <c r="DX42" s="131"/>
      <c r="DY42" s="209">
        <f t="shared" si="12"/>
        <v>0</v>
      </c>
      <c r="DZ42" s="131"/>
      <c r="EA42" s="370">
        <f t="shared" si="13"/>
        <v>0</v>
      </c>
      <c r="EG42" s="130"/>
      <c r="EH42" s="371">
        <f t="shared" si="1"/>
        <v>0</v>
      </c>
      <c r="EI42" s="135"/>
      <c r="EJ42" s="217">
        <f t="shared" si="2"/>
        <v>0</v>
      </c>
      <c r="EK42" s="135"/>
      <c r="EL42" s="372">
        <f t="shared" si="3"/>
        <v>0</v>
      </c>
      <c r="EO42" s="321"/>
      <c r="EP42" s="321"/>
      <c r="ER42" s="120"/>
      <c r="ES42" s="46"/>
      <c r="ET42" s="46"/>
      <c r="EU42" s="13"/>
      <c r="EV42" s="119"/>
      <c r="EX42" s="120"/>
      <c r="EY42" s="5"/>
      <c r="EZ42" s="121"/>
      <c r="FA42" s="5"/>
      <c r="FB42" s="121"/>
      <c r="FC42" s="5"/>
      <c r="FD42" s="119"/>
      <c r="FF42" s="120"/>
      <c r="FG42" s="17">
        <v>0</v>
      </c>
      <c r="FH42" s="137"/>
      <c r="FI42" s="17">
        <v>0</v>
      </c>
      <c r="FJ42" s="137"/>
      <c r="FK42" s="17">
        <v>0</v>
      </c>
      <c r="FL42" s="125"/>
      <c r="FM42" s="126"/>
      <c r="FN42" s="127"/>
      <c r="FO42" s="219">
        <f t="shared" si="14"/>
        <v>0</v>
      </c>
      <c r="FP42" s="125"/>
      <c r="FQ42" s="126"/>
      <c r="FR42" s="127"/>
      <c r="FS42" s="220">
        <f>IFERROR((SUM($EH42:EL42)-SUM($CW42:$DA42)+$EU42+$FO42)," ")</f>
        <v>0</v>
      </c>
      <c r="FT42" s="119"/>
    </row>
    <row r="43" spans="1:176" ht="5.15" customHeight="1" x14ac:dyDescent="0.35">
      <c r="A43" s="115"/>
      <c r="B43" s="32"/>
      <c r="C43" s="46"/>
      <c r="D43" s="32"/>
      <c r="E43" s="32"/>
      <c r="F43" s="36"/>
      <c r="H43" s="29"/>
      <c r="I43" s="139"/>
      <c r="J43" s="139"/>
      <c r="K43" s="139"/>
      <c r="L43" s="139"/>
      <c r="M43" s="139"/>
      <c r="N43" s="140"/>
      <c r="O43" s="141"/>
      <c r="P43" s="142"/>
      <c r="Q43" s="139"/>
      <c r="R43" s="139"/>
      <c r="S43" s="139"/>
      <c r="T43" s="139"/>
      <c r="U43" s="139"/>
      <c r="V43" s="139"/>
      <c r="W43" s="121"/>
      <c r="X43" s="140"/>
      <c r="Y43" s="141"/>
      <c r="Z43" s="142"/>
      <c r="AA43" s="563"/>
      <c r="AB43" s="563"/>
      <c r="AC43" s="563"/>
      <c r="AD43" s="563"/>
      <c r="AE43" s="563"/>
      <c r="AF43" s="564"/>
      <c r="AG43" s="266"/>
      <c r="AH43" s="565"/>
      <c r="AI43" s="563"/>
      <c r="AJ43" s="563"/>
      <c r="AK43" s="563"/>
      <c r="AL43" s="563"/>
      <c r="AM43" s="563"/>
      <c r="AN43" s="140"/>
      <c r="AO43" s="141"/>
      <c r="AP43" s="142"/>
      <c r="AQ43" s="121"/>
      <c r="AR43" s="139"/>
      <c r="AS43" s="121"/>
      <c r="AT43" s="139"/>
      <c r="AU43" s="121"/>
      <c r="AV43" s="36"/>
      <c r="AX43" s="29"/>
      <c r="AY43" s="32"/>
      <c r="AZ43" s="322"/>
      <c r="BB43" s="29"/>
      <c r="BC43" s="46"/>
      <c r="BD43" s="32"/>
      <c r="BE43" s="46"/>
      <c r="BF43" s="32"/>
      <c r="BG43" s="46"/>
      <c r="BH43" s="36"/>
      <c r="BJ43" s="29"/>
      <c r="BK43" s="139"/>
      <c r="BL43" s="140"/>
      <c r="BM43" s="141"/>
      <c r="BN43" s="142"/>
      <c r="BO43" s="323"/>
      <c r="BP43" s="139"/>
      <c r="BQ43" s="323"/>
      <c r="BR43" s="139"/>
      <c r="BS43" s="323"/>
      <c r="BT43" s="140"/>
      <c r="BU43" s="141"/>
      <c r="BV43" s="142"/>
      <c r="BW43" s="139"/>
      <c r="BX43" s="140"/>
      <c r="BY43" s="141"/>
      <c r="BZ43" s="142"/>
      <c r="CA43" s="121"/>
      <c r="CB43" s="140"/>
      <c r="CC43" s="141"/>
      <c r="CD43" s="142"/>
      <c r="CE43" s="121"/>
      <c r="CF43" s="139"/>
      <c r="CG43" s="121"/>
      <c r="CH43" s="139"/>
      <c r="CI43" s="121"/>
      <c r="CJ43" s="139"/>
      <c r="CK43" s="121"/>
      <c r="CL43" s="36"/>
      <c r="CN43" s="29"/>
      <c r="CO43" s="143"/>
      <c r="CP43" s="143"/>
      <c r="CQ43" s="143"/>
      <c r="CR43" s="143"/>
      <c r="CS43" s="143"/>
      <c r="CT43" s="144"/>
      <c r="CU43" s="324"/>
      <c r="CV43" s="146"/>
      <c r="CW43" s="124"/>
      <c r="CX43" s="143"/>
      <c r="CY43" s="124"/>
      <c r="CZ43" s="143"/>
      <c r="DA43" s="124"/>
      <c r="DB43" s="36"/>
      <c r="DC43" s="32"/>
      <c r="DD43" s="315"/>
      <c r="DM43" s="115"/>
      <c r="DP43" s="74"/>
      <c r="DQ43" s="149"/>
      <c r="DR43" s="222">
        <f t="shared" si="15"/>
        <v>0</v>
      </c>
      <c r="DS43" s="323"/>
      <c r="DT43" s="131"/>
      <c r="DU43" s="149"/>
      <c r="DV43" s="328"/>
      <c r="DW43" s="133"/>
      <c r="DX43" s="149"/>
      <c r="DY43" s="149"/>
      <c r="DZ43" s="149"/>
      <c r="EA43" s="134"/>
      <c r="EG43" s="74"/>
      <c r="EH43" s="325"/>
      <c r="EI43" s="152"/>
      <c r="EJ43" s="152"/>
      <c r="EK43" s="152"/>
      <c r="EL43" s="136"/>
      <c r="EO43" s="321"/>
      <c r="EP43" s="321"/>
      <c r="ER43" s="29"/>
      <c r="ES43" s="32"/>
      <c r="ET43" s="32"/>
      <c r="EU43" s="153"/>
      <c r="EV43" s="36"/>
      <c r="EX43" s="29"/>
      <c r="EY43" s="139"/>
      <c r="EZ43" s="139"/>
      <c r="FA43" s="139"/>
      <c r="FB43" s="139"/>
      <c r="FC43" s="139"/>
      <c r="FD43" s="36"/>
      <c r="FF43" s="29"/>
      <c r="FG43" s="143"/>
      <c r="FH43" s="143"/>
      <c r="FI43" s="143"/>
      <c r="FJ43" s="143"/>
      <c r="FK43" s="143"/>
      <c r="FL43" s="144"/>
      <c r="FM43" s="145"/>
      <c r="FN43" s="146"/>
      <c r="FO43" s="163"/>
      <c r="FP43" s="144"/>
      <c r="FQ43" s="145"/>
      <c r="FR43" s="146"/>
      <c r="FS43" s="326"/>
      <c r="FT43" s="36"/>
    </row>
    <row r="44" spans="1:176" s="92" customFormat="1" x14ac:dyDescent="0.35">
      <c r="A44" s="118"/>
      <c r="B44" s="46"/>
      <c r="C44" s="243" t="str">
        <f t="shared" si="16"/>
        <v/>
      </c>
      <c r="D44" s="46"/>
      <c r="E44" s="4"/>
      <c r="F44" s="119"/>
      <c r="H44" s="120"/>
      <c r="I44" s="15"/>
      <c r="J44" s="121"/>
      <c r="K44" s="15"/>
      <c r="L44" s="121"/>
      <c r="M44" s="15"/>
      <c r="N44" s="122"/>
      <c r="O44" s="40"/>
      <c r="P44" s="123"/>
      <c r="Q44" s="15"/>
      <c r="R44" s="121"/>
      <c r="S44" s="15"/>
      <c r="T44" s="121"/>
      <c r="U44" s="15"/>
      <c r="V44" s="121"/>
      <c r="W44" s="209">
        <f>SUM($Q44,$S44,$U44)</f>
        <v>0</v>
      </c>
      <c r="X44" s="122"/>
      <c r="Y44" s="40"/>
      <c r="Z44" s="123"/>
      <c r="AA44" s="560"/>
      <c r="AB44" s="224"/>
      <c r="AC44" s="560"/>
      <c r="AD44" s="224"/>
      <c r="AE44" s="560"/>
      <c r="AF44" s="561"/>
      <c r="AG44" s="216"/>
      <c r="AH44" s="562"/>
      <c r="AI44" s="560"/>
      <c r="AJ44" s="224"/>
      <c r="AK44" s="560"/>
      <c r="AL44" s="224"/>
      <c r="AM44" s="560"/>
      <c r="AN44" s="122"/>
      <c r="AO44" s="40"/>
      <c r="AP44" s="123"/>
      <c r="AQ44" s="209">
        <f>$Q44-$AA44+$AI44</f>
        <v>0</v>
      </c>
      <c r="AR44" s="121"/>
      <c r="AS44" s="209">
        <f t="shared" si="4"/>
        <v>0</v>
      </c>
      <c r="AT44" s="121"/>
      <c r="AU44" s="209">
        <f t="shared" si="20"/>
        <v>0</v>
      </c>
      <c r="AV44" s="119"/>
      <c r="AX44" s="120"/>
      <c r="AY44" s="1"/>
      <c r="AZ44" s="318">
        <v>1</v>
      </c>
      <c r="BB44" s="120"/>
      <c r="BC44" s="3">
        <f>CHOOSE($AZ44,0.99052544,1.01191919,1.00441378,1.00744042,0.97985155,0.99723525,0.99723525,0.99723525,1.02737929,0.99839832,1.00012425,0.97994767)</f>
        <v>0.99052543999999998</v>
      </c>
      <c r="BD44" s="46"/>
      <c r="BE44" s="3">
        <f>CHOOSE(AZ44,1.01007311,1.0162446,1.00802785,0.99745216,0.96170212,0.98906071,0.98906071,0.98906071,0.96644255,1.01344958,1.02255772,1.00405015)</f>
        <v>1.01007311</v>
      </c>
      <c r="BF44" s="46"/>
      <c r="BG44" s="3">
        <f>CHOOSE($AZ44, 1.00979385,0.9950623,0.99510091,0.98525914,0.94740453,0.975921526666667,0.975921526666667,0.975921526666667,0.96415274,1.04112113,1.03493102,1.02717428)</f>
        <v>1.0097938500000001</v>
      </c>
      <c r="BH44" s="119"/>
      <c r="BJ44" s="120"/>
      <c r="BK44" s="15"/>
      <c r="BL44" s="122"/>
      <c r="BM44" s="40"/>
      <c r="BN44" s="123"/>
      <c r="BO44" s="209">
        <f t="shared" si="5"/>
        <v>0</v>
      </c>
      <c r="BP44" s="121"/>
      <c r="BQ44" s="209">
        <f t="shared" si="6"/>
        <v>0</v>
      </c>
      <c r="BR44" s="121"/>
      <c r="BS44" s="209">
        <f t="shared" si="7"/>
        <v>0</v>
      </c>
      <c r="BT44" s="122"/>
      <c r="BU44" s="40"/>
      <c r="BV44" s="123"/>
      <c r="BW44" s="15"/>
      <c r="BX44" s="122"/>
      <c r="BY44" s="40"/>
      <c r="BZ44" s="123"/>
      <c r="CA44" s="209">
        <f>(SUM($BO44:$BS44))-$BW44</f>
        <v>0</v>
      </c>
      <c r="CB44" s="122"/>
      <c r="CC44" s="40"/>
      <c r="CD44" s="123"/>
      <c r="CE44" s="209">
        <f t="shared" si="8"/>
        <v>0</v>
      </c>
      <c r="CF44" s="121"/>
      <c r="CG44" s="209">
        <f t="shared" si="9"/>
        <v>0</v>
      </c>
      <c r="CH44" s="121"/>
      <c r="CI44" s="209">
        <f>ROUNDDOWN(CA44-CE44-CG44,0)</f>
        <v>0</v>
      </c>
      <c r="CJ44" s="121"/>
      <c r="CK44" s="209">
        <f>SUM($CE44:$CI44)</f>
        <v>0</v>
      </c>
      <c r="CL44" s="119"/>
      <c r="CN44" s="120"/>
      <c r="CO44" s="13">
        <v>0</v>
      </c>
      <c r="CP44" s="124"/>
      <c r="CQ44" s="13">
        <v>0</v>
      </c>
      <c r="CR44" s="124"/>
      <c r="CS44" s="13">
        <v>0</v>
      </c>
      <c r="CT44" s="125"/>
      <c r="CU44" s="319"/>
      <c r="CV44" s="127"/>
      <c r="CW44" s="210">
        <f>CO44*I44</f>
        <v>0</v>
      </c>
      <c r="CX44" s="124"/>
      <c r="CY44" s="210">
        <f>CQ44*K44</f>
        <v>0</v>
      </c>
      <c r="CZ44" s="124"/>
      <c r="DA44" s="210">
        <f>CS44*M44</f>
        <v>0</v>
      </c>
      <c r="DB44" s="119"/>
      <c r="DC44" s="46"/>
      <c r="DD44" s="332"/>
      <c r="DM44" s="118"/>
      <c r="DP44" s="130"/>
      <c r="DQ44" s="209">
        <f t="shared" si="17"/>
        <v>0</v>
      </c>
      <c r="DR44" s="213">
        <f t="shared" si="15"/>
        <v>0</v>
      </c>
      <c r="DS44" s="209">
        <f t="shared" si="18"/>
        <v>0</v>
      </c>
      <c r="DT44" s="213">
        <f t="shared" si="19"/>
        <v>0</v>
      </c>
      <c r="DU44" s="214">
        <f t="shared" si="21"/>
        <v>0</v>
      </c>
      <c r="DV44" s="368">
        <f t="shared" si="21"/>
        <v>0</v>
      </c>
      <c r="DW44" s="369">
        <f t="shared" si="11"/>
        <v>0</v>
      </c>
      <c r="DX44" s="131"/>
      <c r="DY44" s="209">
        <f t="shared" si="12"/>
        <v>0</v>
      </c>
      <c r="DZ44" s="131"/>
      <c r="EA44" s="370">
        <f t="shared" si="13"/>
        <v>0</v>
      </c>
      <c r="EG44" s="130"/>
      <c r="EH44" s="371">
        <f t="shared" si="1"/>
        <v>0</v>
      </c>
      <c r="EI44" s="135"/>
      <c r="EJ44" s="217">
        <f t="shared" si="2"/>
        <v>0</v>
      </c>
      <c r="EK44" s="135"/>
      <c r="EL44" s="372">
        <f t="shared" si="3"/>
        <v>0</v>
      </c>
      <c r="EO44" s="321"/>
      <c r="EP44" s="321"/>
      <c r="ER44" s="120"/>
      <c r="ES44" s="46"/>
      <c r="ET44" s="46"/>
      <c r="EU44" s="13"/>
      <c r="EV44" s="119"/>
      <c r="EX44" s="120"/>
      <c r="EY44" s="5"/>
      <c r="EZ44" s="121"/>
      <c r="FA44" s="5"/>
      <c r="FB44" s="121"/>
      <c r="FC44" s="5"/>
      <c r="FD44" s="119"/>
      <c r="FF44" s="120"/>
      <c r="FG44" s="17">
        <v>0</v>
      </c>
      <c r="FH44" s="137"/>
      <c r="FI44" s="17">
        <v>0</v>
      </c>
      <c r="FJ44" s="137"/>
      <c r="FK44" s="17">
        <v>0</v>
      </c>
      <c r="FL44" s="125"/>
      <c r="FM44" s="126"/>
      <c r="FN44" s="127"/>
      <c r="FO44" s="219">
        <f t="shared" si="14"/>
        <v>0</v>
      </c>
      <c r="FP44" s="125"/>
      <c r="FQ44" s="126"/>
      <c r="FR44" s="127"/>
      <c r="FS44" s="220">
        <f>IFERROR((SUM($EH44:EL44)-SUM($CW44:$DA44)+$EU44+$FO44)," ")</f>
        <v>0</v>
      </c>
      <c r="FT44" s="119"/>
    </row>
    <row r="45" spans="1:176" ht="5.15" customHeight="1" x14ac:dyDescent="0.35">
      <c r="A45" s="115"/>
      <c r="B45" s="32"/>
      <c r="C45" s="46"/>
      <c r="D45" s="32"/>
      <c r="E45" s="32"/>
      <c r="F45" s="36"/>
      <c r="H45" s="29"/>
      <c r="I45" s="139"/>
      <c r="J45" s="139"/>
      <c r="K45" s="139"/>
      <c r="L45" s="139"/>
      <c r="M45" s="139"/>
      <c r="N45" s="140"/>
      <c r="O45" s="141"/>
      <c r="P45" s="142"/>
      <c r="Q45" s="139"/>
      <c r="R45" s="139"/>
      <c r="S45" s="139"/>
      <c r="T45" s="139"/>
      <c r="U45" s="139"/>
      <c r="V45" s="139"/>
      <c r="W45" s="121"/>
      <c r="X45" s="140"/>
      <c r="Y45" s="141"/>
      <c r="Z45" s="142"/>
      <c r="AA45" s="563"/>
      <c r="AB45" s="563"/>
      <c r="AC45" s="563"/>
      <c r="AD45" s="563"/>
      <c r="AE45" s="563"/>
      <c r="AF45" s="564"/>
      <c r="AG45" s="266"/>
      <c r="AH45" s="565"/>
      <c r="AI45" s="563"/>
      <c r="AJ45" s="563"/>
      <c r="AK45" s="563"/>
      <c r="AL45" s="563"/>
      <c r="AM45" s="563"/>
      <c r="AN45" s="140"/>
      <c r="AO45" s="141"/>
      <c r="AP45" s="142"/>
      <c r="AQ45" s="121"/>
      <c r="AR45" s="139"/>
      <c r="AS45" s="121"/>
      <c r="AT45" s="139"/>
      <c r="AU45" s="121"/>
      <c r="AV45" s="36"/>
      <c r="AX45" s="29"/>
      <c r="AY45" s="32"/>
      <c r="AZ45" s="322"/>
      <c r="BB45" s="29"/>
      <c r="BC45" s="46"/>
      <c r="BD45" s="32"/>
      <c r="BE45" s="46"/>
      <c r="BF45" s="32"/>
      <c r="BG45" s="46"/>
      <c r="BH45" s="36"/>
      <c r="BJ45" s="29"/>
      <c r="BK45" s="139"/>
      <c r="BL45" s="140"/>
      <c r="BM45" s="141"/>
      <c r="BN45" s="142"/>
      <c r="BO45" s="323"/>
      <c r="BP45" s="139"/>
      <c r="BQ45" s="323"/>
      <c r="BR45" s="139"/>
      <c r="BS45" s="323"/>
      <c r="BT45" s="140"/>
      <c r="BU45" s="141"/>
      <c r="BV45" s="142"/>
      <c r="BW45" s="139"/>
      <c r="BX45" s="140"/>
      <c r="BY45" s="141"/>
      <c r="BZ45" s="142"/>
      <c r="CA45" s="121"/>
      <c r="CB45" s="140"/>
      <c r="CC45" s="141"/>
      <c r="CD45" s="142"/>
      <c r="CE45" s="121"/>
      <c r="CF45" s="139"/>
      <c r="CG45" s="121"/>
      <c r="CH45" s="139"/>
      <c r="CI45" s="121"/>
      <c r="CJ45" s="139"/>
      <c r="CK45" s="121"/>
      <c r="CL45" s="36"/>
      <c r="CN45" s="29"/>
      <c r="CO45" s="143"/>
      <c r="CP45" s="143"/>
      <c r="CQ45" s="143"/>
      <c r="CR45" s="143"/>
      <c r="CS45" s="143"/>
      <c r="CT45" s="144"/>
      <c r="CU45" s="324"/>
      <c r="CV45" s="146"/>
      <c r="CW45" s="124"/>
      <c r="CX45" s="143"/>
      <c r="CY45" s="124"/>
      <c r="CZ45" s="143"/>
      <c r="DA45" s="124"/>
      <c r="DB45" s="36"/>
      <c r="DC45" s="32"/>
      <c r="DD45" s="315"/>
      <c r="DG45" s="174"/>
      <c r="DH45" s="174"/>
      <c r="DI45" s="174"/>
      <c r="DJ45" s="174"/>
      <c r="DK45" s="174"/>
      <c r="DL45" s="174"/>
      <c r="DM45" s="333"/>
      <c r="DP45" s="74"/>
      <c r="DQ45" s="149"/>
      <c r="DR45" s="222">
        <f t="shared" si="15"/>
        <v>0</v>
      </c>
      <c r="DS45" s="323"/>
      <c r="DT45" s="131"/>
      <c r="DU45" s="149"/>
      <c r="DV45" s="328"/>
      <c r="DW45" s="133"/>
      <c r="DX45" s="149"/>
      <c r="DY45" s="149"/>
      <c r="DZ45" s="149"/>
      <c r="EA45" s="134"/>
      <c r="EG45" s="74"/>
      <c r="EH45" s="325"/>
      <c r="EI45" s="152"/>
      <c r="EJ45" s="152"/>
      <c r="EK45" s="152"/>
      <c r="EL45" s="136"/>
      <c r="EO45" s="321"/>
      <c r="EP45" s="321"/>
      <c r="ER45" s="29"/>
      <c r="ES45" s="32"/>
      <c r="ET45" s="32"/>
      <c r="EU45" s="153"/>
      <c r="EV45" s="36"/>
      <c r="EX45" s="29"/>
      <c r="EY45" s="139"/>
      <c r="EZ45" s="139"/>
      <c r="FA45" s="139"/>
      <c r="FB45" s="139"/>
      <c r="FC45" s="139"/>
      <c r="FD45" s="36"/>
      <c r="FF45" s="29"/>
      <c r="FG45" s="143"/>
      <c r="FH45" s="143"/>
      <c r="FI45" s="143"/>
      <c r="FJ45" s="143"/>
      <c r="FK45" s="143"/>
      <c r="FL45" s="144"/>
      <c r="FM45" s="145"/>
      <c r="FN45" s="146"/>
      <c r="FO45" s="154"/>
      <c r="FP45" s="144"/>
      <c r="FQ45" s="145"/>
      <c r="FR45" s="146"/>
      <c r="FS45" s="326"/>
      <c r="FT45" s="36"/>
    </row>
    <row r="46" spans="1:176" s="92" customFormat="1" ht="14.65" customHeight="1" x14ac:dyDescent="0.35">
      <c r="A46" s="118"/>
      <c r="B46" s="46"/>
      <c r="C46" s="243" t="str">
        <f t="shared" si="16"/>
        <v/>
      </c>
      <c r="D46" s="46"/>
      <c r="E46" s="4"/>
      <c r="F46" s="119"/>
      <c r="H46" s="120"/>
      <c r="I46" s="15"/>
      <c r="J46" s="121"/>
      <c r="K46" s="15"/>
      <c r="L46" s="121"/>
      <c r="M46" s="15"/>
      <c r="N46" s="122"/>
      <c r="O46" s="40"/>
      <c r="P46" s="123"/>
      <c r="Q46" s="15"/>
      <c r="R46" s="121"/>
      <c r="S46" s="15"/>
      <c r="T46" s="121"/>
      <c r="U46" s="15"/>
      <c r="V46" s="121"/>
      <c r="W46" s="209">
        <f>SUM($Q46,$S46,$U46)</f>
        <v>0</v>
      </c>
      <c r="X46" s="122"/>
      <c r="Y46" s="40"/>
      <c r="Z46" s="123"/>
      <c r="AA46" s="560"/>
      <c r="AB46" s="224"/>
      <c r="AC46" s="560"/>
      <c r="AD46" s="224"/>
      <c r="AE46" s="560"/>
      <c r="AF46" s="561"/>
      <c r="AG46" s="216"/>
      <c r="AH46" s="562"/>
      <c r="AI46" s="560"/>
      <c r="AJ46" s="224"/>
      <c r="AK46" s="560"/>
      <c r="AL46" s="224"/>
      <c r="AM46" s="560"/>
      <c r="AN46" s="122"/>
      <c r="AO46" s="40"/>
      <c r="AP46" s="123"/>
      <c r="AQ46" s="209">
        <f>$Q46-$AA46+$AI46</f>
        <v>0</v>
      </c>
      <c r="AR46" s="121"/>
      <c r="AS46" s="209">
        <f t="shared" si="4"/>
        <v>0</v>
      </c>
      <c r="AT46" s="121"/>
      <c r="AU46" s="209">
        <f t="shared" si="20"/>
        <v>0</v>
      </c>
      <c r="AV46" s="119"/>
      <c r="AX46" s="120"/>
      <c r="AY46" s="1"/>
      <c r="AZ46" s="318">
        <v>1</v>
      </c>
      <c r="BB46" s="120"/>
      <c r="BC46" s="3">
        <f>CHOOSE($AZ46,0.99052544,1.01191919,1.00441378,1.00744042,0.97985155,0.99723525,0.99723525,0.99723525,1.02737929,0.99839832,1.00012425,0.97994767)</f>
        <v>0.99052543999999998</v>
      </c>
      <c r="BD46" s="46"/>
      <c r="BE46" s="3">
        <f>CHOOSE(AZ46,1.01007311,1.0162446,1.00802785,0.99745216,0.96170212,0.98906071,0.98906071,0.98906071,0.96644255,1.01344958,1.02255772,1.00405015)</f>
        <v>1.01007311</v>
      </c>
      <c r="BF46" s="46"/>
      <c r="BG46" s="3">
        <f>CHOOSE($AZ46, 1.00979385,0.9950623,0.99510091,0.98525914,0.94740453,0.975921526666667,0.975921526666667,0.975921526666667,0.96415274,1.04112113,1.03493102,1.02717428)</f>
        <v>1.0097938500000001</v>
      </c>
      <c r="BH46" s="119"/>
      <c r="BJ46" s="120"/>
      <c r="BK46" s="15"/>
      <c r="BL46" s="122"/>
      <c r="BM46" s="40"/>
      <c r="BN46" s="123"/>
      <c r="BO46" s="209">
        <f t="shared" si="5"/>
        <v>0</v>
      </c>
      <c r="BP46" s="121"/>
      <c r="BQ46" s="209">
        <f t="shared" si="6"/>
        <v>0</v>
      </c>
      <c r="BR46" s="121"/>
      <c r="BS46" s="209">
        <f t="shared" si="7"/>
        <v>0</v>
      </c>
      <c r="BT46" s="122"/>
      <c r="BU46" s="40"/>
      <c r="BV46" s="123"/>
      <c r="BW46" s="15"/>
      <c r="BX46" s="122"/>
      <c r="BY46" s="40"/>
      <c r="BZ46" s="123"/>
      <c r="CA46" s="209">
        <f>(SUM($BO46:$BS46))-$BW46</f>
        <v>0</v>
      </c>
      <c r="CB46" s="122"/>
      <c r="CC46" s="40"/>
      <c r="CD46" s="123"/>
      <c r="CE46" s="209">
        <f t="shared" si="8"/>
        <v>0</v>
      </c>
      <c r="CF46" s="121"/>
      <c r="CG46" s="209">
        <f t="shared" si="9"/>
        <v>0</v>
      </c>
      <c r="CH46" s="121"/>
      <c r="CI46" s="209">
        <f>ROUNDDOWN(CA46-CE46-CG46,0)</f>
        <v>0</v>
      </c>
      <c r="CJ46" s="121"/>
      <c r="CK46" s="209">
        <f>SUM($CE46:$CI46)</f>
        <v>0</v>
      </c>
      <c r="CL46" s="119"/>
      <c r="CN46" s="120"/>
      <c r="CO46" s="13">
        <v>0</v>
      </c>
      <c r="CP46" s="124"/>
      <c r="CQ46" s="13">
        <v>0</v>
      </c>
      <c r="CR46" s="124"/>
      <c r="CS46" s="13">
        <v>0</v>
      </c>
      <c r="CT46" s="125"/>
      <c r="CU46" s="319"/>
      <c r="CV46" s="127"/>
      <c r="CW46" s="210">
        <f>CO46*I46</f>
        <v>0</v>
      </c>
      <c r="CX46" s="124"/>
      <c r="CY46" s="210">
        <f>CQ46*K46</f>
        <v>0</v>
      </c>
      <c r="CZ46" s="124"/>
      <c r="DA46" s="210">
        <f>CS46*M46</f>
        <v>0</v>
      </c>
      <c r="DB46" s="119"/>
      <c r="DC46" s="46"/>
      <c r="DD46" s="332"/>
      <c r="DE46" s="175"/>
      <c r="DF46" s="175"/>
      <c r="DG46" s="174"/>
      <c r="DH46" s="174"/>
      <c r="DI46" s="174"/>
      <c r="DJ46" s="174"/>
      <c r="DK46" s="174"/>
      <c r="DL46" s="174"/>
      <c r="DM46" s="333"/>
      <c r="DP46" s="130"/>
      <c r="DQ46" s="209">
        <f t="shared" si="17"/>
        <v>0</v>
      </c>
      <c r="DR46" s="213">
        <f t="shared" si="15"/>
        <v>0</v>
      </c>
      <c r="DS46" s="209">
        <f t="shared" si="18"/>
        <v>0</v>
      </c>
      <c r="DT46" s="213">
        <f t="shared" si="19"/>
        <v>0</v>
      </c>
      <c r="DU46" s="214">
        <f t="shared" si="21"/>
        <v>0</v>
      </c>
      <c r="DV46" s="368">
        <f t="shared" si="21"/>
        <v>0</v>
      </c>
      <c r="DW46" s="369">
        <f t="shared" si="11"/>
        <v>0</v>
      </c>
      <c r="DX46" s="131"/>
      <c r="DY46" s="209">
        <f t="shared" si="12"/>
        <v>0</v>
      </c>
      <c r="DZ46" s="131"/>
      <c r="EA46" s="370">
        <f t="shared" si="13"/>
        <v>0</v>
      </c>
      <c r="EG46" s="130"/>
      <c r="EH46" s="371">
        <f t="shared" si="1"/>
        <v>0</v>
      </c>
      <c r="EI46" s="135"/>
      <c r="EJ46" s="217">
        <f t="shared" si="2"/>
        <v>0</v>
      </c>
      <c r="EK46" s="135"/>
      <c r="EL46" s="372">
        <f t="shared" si="3"/>
        <v>0</v>
      </c>
      <c r="EO46" s="321"/>
      <c r="EP46" s="321"/>
      <c r="ER46" s="120"/>
      <c r="ES46" s="46"/>
      <c r="ET46" s="46"/>
      <c r="EU46" s="13"/>
      <c r="EV46" s="119"/>
      <c r="EX46" s="120"/>
      <c r="EY46" s="5"/>
      <c r="EZ46" s="121"/>
      <c r="FA46" s="5"/>
      <c r="FB46" s="121"/>
      <c r="FC46" s="5"/>
      <c r="FD46" s="119"/>
      <c r="FF46" s="120"/>
      <c r="FG46" s="17">
        <v>0</v>
      </c>
      <c r="FH46" s="137"/>
      <c r="FI46" s="17">
        <v>0</v>
      </c>
      <c r="FJ46" s="137"/>
      <c r="FK46" s="17">
        <v>0</v>
      </c>
      <c r="FL46" s="125"/>
      <c r="FM46" s="126"/>
      <c r="FN46" s="127"/>
      <c r="FO46" s="219">
        <f t="shared" si="14"/>
        <v>0</v>
      </c>
      <c r="FP46" s="125"/>
      <c r="FQ46" s="126"/>
      <c r="FR46" s="127"/>
      <c r="FS46" s="220">
        <f>IFERROR((SUM($EH46:EL46)-SUM($CW46:$DA46)+$EU46+$FO46)," ")</f>
        <v>0</v>
      </c>
      <c r="FT46" s="119"/>
    </row>
    <row r="47" spans="1:176" ht="5.15" customHeight="1" x14ac:dyDescent="0.35">
      <c r="A47" s="115"/>
      <c r="B47" s="32"/>
      <c r="C47" s="46"/>
      <c r="D47" s="32"/>
      <c r="E47" s="32"/>
      <c r="F47" s="36"/>
      <c r="H47" s="29"/>
      <c r="I47" s="139"/>
      <c r="J47" s="139"/>
      <c r="K47" s="139"/>
      <c r="L47" s="139"/>
      <c r="M47" s="139"/>
      <c r="N47" s="140"/>
      <c r="O47" s="141"/>
      <c r="P47" s="142"/>
      <c r="Q47" s="139"/>
      <c r="R47" s="139"/>
      <c r="S47" s="139"/>
      <c r="T47" s="139"/>
      <c r="U47" s="139"/>
      <c r="V47" s="139"/>
      <c r="W47" s="121"/>
      <c r="X47" s="140"/>
      <c r="Y47" s="141"/>
      <c r="Z47" s="142"/>
      <c r="AA47" s="563"/>
      <c r="AB47" s="563"/>
      <c r="AC47" s="563"/>
      <c r="AD47" s="563"/>
      <c r="AE47" s="563"/>
      <c r="AF47" s="564"/>
      <c r="AG47" s="266"/>
      <c r="AH47" s="565"/>
      <c r="AI47" s="563"/>
      <c r="AJ47" s="563"/>
      <c r="AK47" s="563"/>
      <c r="AL47" s="563"/>
      <c r="AM47" s="563"/>
      <c r="AN47" s="140"/>
      <c r="AO47" s="141"/>
      <c r="AP47" s="142"/>
      <c r="AQ47" s="121"/>
      <c r="AR47" s="139"/>
      <c r="AS47" s="121"/>
      <c r="AT47" s="139"/>
      <c r="AU47" s="121"/>
      <c r="AV47" s="36"/>
      <c r="AX47" s="29"/>
      <c r="AY47" s="32"/>
      <c r="AZ47" s="322"/>
      <c r="BB47" s="29"/>
      <c r="BC47" s="46"/>
      <c r="BD47" s="32"/>
      <c r="BE47" s="46"/>
      <c r="BF47" s="32"/>
      <c r="BG47" s="46"/>
      <c r="BH47" s="36"/>
      <c r="BJ47" s="29"/>
      <c r="BK47" s="139"/>
      <c r="BL47" s="140"/>
      <c r="BM47" s="141"/>
      <c r="BN47" s="142"/>
      <c r="BO47" s="323"/>
      <c r="BP47" s="139"/>
      <c r="BQ47" s="323"/>
      <c r="BR47" s="139"/>
      <c r="BS47" s="323"/>
      <c r="BT47" s="140"/>
      <c r="BU47" s="141"/>
      <c r="BV47" s="142"/>
      <c r="BW47" s="139"/>
      <c r="BX47" s="140"/>
      <c r="BY47" s="141"/>
      <c r="BZ47" s="142"/>
      <c r="CA47" s="121"/>
      <c r="CB47" s="140"/>
      <c r="CC47" s="141"/>
      <c r="CD47" s="142"/>
      <c r="CE47" s="121"/>
      <c r="CF47" s="139"/>
      <c r="CG47" s="121"/>
      <c r="CH47" s="139"/>
      <c r="CI47" s="121"/>
      <c r="CJ47" s="139"/>
      <c r="CK47" s="121"/>
      <c r="CL47" s="36"/>
      <c r="CN47" s="29"/>
      <c r="CO47" s="143"/>
      <c r="CP47" s="143"/>
      <c r="CQ47" s="143"/>
      <c r="CR47" s="143"/>
      <c r="CS47" s="143"/>
      <c r="CT47" s="144"/>
      <c r="CU47" s="324"/>
      <c r="CV47" s="146"/>
      <c r="CW47" s="124"/>
      <c r="CX47" s="143"/>
      <c r="CY47" s="124"/>
      <c r="CZ47" s="143"/>
      <c r="DA47" s="124"/>
      <c r="DB47" s="36"/>
      <c r="DC47" s="32"/>
      <c r="DD47" s="315"/>
      <c r="DG47" s="174"/>
      <c r="DH47" s="174"/>
      <c r="DI47" s="174"/>
      <c r="DJ47" s="174"/>
      <c r="DK47" s="174"/>
      <c r="DL47" s="174"/>
      <c r="DM47" s="333"/>
      <c r="DP47" s="74"/>
      <c r="DQ47" s="149"/>
      <c r="DR47" s="222">
        <f t="shared" si="15"/>
        <v>0</v>
      </c>
      <c r="DS47" s="323"/>
      <c r="DT47" s="131"/>
      <c r="DU47" s="149"/>
      <c r="DV47" s="328"/>
      <c r="DW47" s="133"/>
      <c r="DX47" s="149"/>
      <c r="DY47" s="149"/>
      <c r="DZ47" s="149"/>
      <c r="EA47" s="134"/>
      <c r="EG47" s="74"/>
      <c r="EH47" s="325"/>
      <c r="EI47" s="152"/>
      <c r="EJ47" s="152"/>
      <c r="EK47" s="152"/>
      <c r="EL47" s="136"/>
      <c r="EO47" s="321"/>
      <c r="EP47" s="321"/>
      <c r="ER47" s="29"/>
      <c r="ES47" s="32"/>
      <c r="ET47" s="32"/>
      <c r="EU47" s="153"/>
      <c r="EV47" s="36"/>
      <c r="EX47" s="29"/>
      <c r="EY47" s="139"/>
      <c r="EZ47" s="139"/>
      <c r="FA47" s="139"/>
      <c r="FB47" s="139"/>
      <c r="FC47" s="139"/>
      <c r="FD47" s="36"/>
      <c r="FF47" s="29"/>
      <c r="FG47" s="143"/>
      <c r="FH47" s="143"/>
      <c r="FI47" s="143"/>
      <c r="FJ47" s="143"/>
      <c r="FK47" s="143"/>
      <c r="FL47" s="144"/>
      <c r="FM47" s="145"/>
      <c r="FN47" s="146"/>
      <c r="FO47" s="154"/>
      <c r="FP47" s="144"/>
      <c r="FQ47" s="145"/>
      <c r="FR47" s="146"/>
      <c r="FS47" s="326"/>
      <c r="FT47" s="36"/>
    </row>
    <row r="48" spans="1:176" s="92" customFormat="1" ht="14.65" customHeight="1" x14ac:dyDescent="0.35">
      <c r="A48" s="118"/>
      <c r="B48" s="46"/>
      <c r="C48" s="243" t="str">
        <f t="shared" si="16"/>
        <v/>
      </c>
      <c r="D48" s="46"/>
      <c r="E48" s="4"/>
      <c r="F48" s="119"/>
      <c r="H48" s="120"/>
      <c r="I48" s="15"/>
      <c r="J48" s="121"/>
      <c r="K48" s="15"/>
      <c r="L48" s="121"/>
      <c r="M48" s="15"/>
      <c r="N48" s="122"/>
      <c r="O48" s="40"/>
      <c r="P48" s="123"/>
      <c r="Q48" s="15"/>
      <c r="R48" s="121"/>
      <c r="S48" s="15"/>
      <c r="T48" s="121"/>
      <c r="U48" s="15"/>
      <c r="V48" s="121"/>
      <c r="W48" s="209">
        <f>SUM($Q48,$S48,$U48)</f>
        <v>0</v>
      </c>
      <c r="X48" s="122"/>
      <c r="Y48" s="40"/>
      <c r="Z48" s="123"/>
      <c r="AA48" s="560"/>
      <c r="AB48" s="224"/>
      <c r="AC48" s="560"/>
      <c r="AD48" s="224"/>
      <c r="AE48" s="560"/>
      <c r="AF48" s="561"/>
      <c r="AG48" s="216"/>
      <c r="AH48" s="562"/>
      <c r="AI48" s="560"/>
      <c r="AJ48" s="224"/>
      <c r="AK48" s="560"/>
      <c r="AL48" s="224"/>
      <c r="AM48" s="560"/>
      <c r="AN48" s="122"/>
      <c r="AO48" s="40"/>
      <c r="AP48" s="123"/>
      <c r="AQ48" s="209">
        <f>$Q48-$AA48+$AI48</f>
        <v>0</v>
      </c>
      <c r="AR48" s="121"/>
      <c r="AS48" s="209">
        <f t="shared" si="4"/>
        <v>0</v>
      </c>
      <c r="AT48" s="121"/>
      <c r="AU48" s="209">
        <f t="shared" si="20"/>
        <v>0</v>
      </c>
      <c r="AV48" s="119"/>
      <c r="AX48" s="120"/>
      <c r="AY48" s="1"/>
      <c r="AZ48" s="318">
        <v>1</v>
      </c>
      <c r="BB48" s="120"/>
      <c r="BC48" s="3">
        <f>CHOOSE($AZ48,0.99052544,1.01191919,1.00441378,1.00744042,0.97985155,0.99723525,0.99723525,0.99723525,1.02737929,0.99839832,1.00012425,0.97994767)</f>
        <v>0.99052543999999998</v>
      </c>
      <c r="BD48" s="46"/>
      <c r="BE48" s="3">
        <f>CHOOSE(AZ48,1.01007311,1.0162446,1.00802785,0.99745216,0.96170212,0.98906071,0.98906071,0.98906071,0.96644255,1.01344958,1.02255772,1.00405015)</f>
        <v>1.01007311</v>
      </c>
      <c r="BF48" s="46"/>
      <c r="BG48" s="3">
        <f>CHOOSE($AZ48, 1.00979385,0.9950623,0.99510091,0.98525914,0.94740453,0.975921526666667,0.975921526666667,0.975921526666667,0.96415274,1.04112113,1.03493102,1.02717428)</f>
        <v>1.0097938500000001</v>
      </c>
      <c r="BH48" s="119"/>
      <c r="BJ48" s="120"/>
      <c r="BK48" s="15"/>
      <c r="BL48" s="122"/>
      <c r="BM48" s="40"/>
      <c r="BN48" s="123"/>
      <c r="BO48" s="209">
        <f t="shared" si="5"/>
        <v>0</v>
      </c>
      <c r="BP48" s="121"/>
      <c r="BQ48" s="209">
        <f t="shared" si="6"/>
        <v>0</v>
      </c>
      <c r="BR48" s="121"/>
      <c r="BS48" s="209">
        <f t="shared" si="7"/>
        <v>0</v>
      </c>
      <c r="BT48" s="122"/>
      <c r="BU48" s="40"/>
      <c r="BV48" s="123"/>
      <c r="BW48" s="15"/>
      <c r="BX48" s="122"/>
      <c r="BY48" s="40"/>
      <c r="BZ48" s="123"/>
      <c r="CA48" s="209">
        <f>(SUM($BO48:$BS48))-$BW48</f>
        <v>0</v>
      </c>
      <c r="CB48" s="122"/>
      <c r="CC48" s="40"/>
      <c r="CD48" s="123"/>
      <c r="CE48" s="209">
        <f t="shared" si="8"/>
        <v>0</v>
      </c>
      <c r="CF48" s="121"/>
      <c r="CG48" s="209">
        <f t="shared" si="9"/>
        <v>0</v>
      </c>
      <c r="CH48" s="121"/>
      <c r="CI48" s="209">
        <f>ROUNDDOWN(CA48-CE48-CG48,0)</f>
        <v>0</v>
      </c>
      <c r="CJ48" s="121"/>
      <c r="CK48" s="209">
        <f>SUM($CE48:$CI48)</f>
        <v>0</v>
      </c>
      <c r="CL48" s="119"/>
      <c r="CN48" s="120"/>
      <c r="CO48" s="13">
        <v>0</v>
      </c>
      <c r="CP48" s="124"/>
      <c r="CQ48" s="13">
        <v>0</v>
      </c>
      <c r="CR48" s="124"/>
      <c r="CS48" s="13">
        <v>0</v>
      </c>
      <c r="CT48" s="125"/>
      <c r="CU48" s="319"/>
      <c r="CV48" s="127"/>
      <c r="CW48" s="210">
        <f>CO48*I48</f>
        <v>0</v>
      </c>
      <c r="CX48" s="124"/>
      <c r="CY48" s="210">
        <f>CQ48*K48</f>
        <v>0</v>
      </c>
      <c r="CZ48" s="124"/>
      <c r="DA48" s="210">
        <f>CS48*M48</f>
        <v>0</v>
      </c>
      <c r="DB48" s="119"/>
      <c r="DC48" s="46"/>
      <c r="DD48" s="332"/>
      <c r="DE48" s="175"/>
      <c r="DF48" s="175"/>
      <c r="DG48" s="174"/>
      <c r="DH48" s="174"/>
      <c r="DI48" s="174"/>
      <c r="DJ48" s="174"/>
      <c r="DK48" s="174"/>
      <c r="DL48" s="174"/>
      <c r="DM48" s="333"/>
      <c r="DP48" s="130"/>
      <c r="DQ48" s="209">
        <f t="shared" si="17"/>
        <v>0</v>
      </c>
      <c r="DR48" s="213">
        <f t="shared" si="15"/>
        <v>0</v>
      </c>
      <c r="DS48" s="209">
        <f t="shared" si="18"/>
        <v>0</v>
      </c>
      <c r="DT48" s="213">
        <f t="shared" si="19"/>
        <v>0</v>
      </c>
      <c r="DU48" s="214">
        <f t="shared" si="21"/>
        <v>0</v>
      </c>
      <c r="DV48" s="368">
        <f t="shared" si="21"/>
        <v>0</v>
      </c>
      <c r="DW48" s="369">
        <f t="shared" si="11"/>
        <v>0</v>
      </c>
      <c r="DX48" s="131"/>
      <c r="DY48" s="209">
        <f t="shared" si="12"/>
        <v>0</v>
      </c>
      <c r="DZ48" s="131"/>
      <c r="EA48" s="370">
        <f t="shared" si="13"/>
        <v>0</v>
      </c>
      <c r="EG48" s="130"/>
      <c r="EH48" s="371">
        <f t="shared" si="1"/>
        <v>0</v>
      </c>
      <c r="EI48" s="135"/>
      <c r="EJ48" s="217">
        <f t="shared" si="2"/>
        <v>0</v>
      </c>
      <c r="EK48" s="135"/>
      <c r="EL48" s="372">
        <f t="shared" si="3"/>
        <v>0</v>
      </c>
      <c r="EO48" s="321"/>
      <c r="EP48" s="321"/>
      <c r="ER48" s="120"/>
      <c r="ES48" s="46"/>
      <c r="ET48" s="46"/>
      <c r="EU48" s="13"/>
      <c r="EV48" s="119"/>
      <c r="EX48" s="120"/>
      <c r="EY48" s="5"/>
      <c r="EZ48" s="121"/>
      <c r="FA48" s="5"/>
      <c r="FB48" s="121"/>
      <c r="FC48" s="5"/>
      <c r="FD48" s="119"/>
      <c r="FF48" s="120"/>
      <c r="FG48" s="17">
        <v>0</v>
      </c>
      <c r="FH48" s="137"/>
      <c r="FI48" s="17">
        <v>0</v>
      </c>
      <c r="FJ48" s="137"/>
      <c r="FK48" s="17">
        <v>0</v>
      </c>
      <c r="FL48" s="125"/>
      <c r="FM48" s="126"/>
      <c r="FN48" s="127"/>
      <c r="FO48" s="219">
        <f t="shared" si="14"/>
        <v>0</v>
      </c>
      <c r="FP48" s="125"/>
      <c r="FQ48" s="126"/>
      <c r="FR48" s="127"/>
      <c r="FS48" s="220">
        <f>IFERROR((SUM($EH48:EL48)-SUM($CW48:$DA48)+$EU48+$FO48)," ")</f>
        <v>0</v>
      </c>
      <c r="FT48" s="119"/>
    </row>
    <row r="49" spans="1:176" ht="5.15" customHeight="1" x14ac:dyDescent="0.35">
      <c r="A49" s="115"/>
      <c r="B49" s="32"/>
      <c r="C49" s="46"/>
      <c r="D49" s="32"/>
      <c r="E49" s="32"/>
      <c r="F49" s="36"/>
      <c r="H49" s="29"/>
      <c r="I49" s="139"/>
      <c r="J49" s="139"/>
      <c r="K49" s="139"/>
      <c r="L49" s="139"/>
      <c r="M49" s="139"/>
      <c r="N49" s="140"/>
      <c r="O49" s="141"/>
      <c r="P49" s="142"/>
      <c r="Q49" s="139"/>
      <c r="R49" s="139"/>
      <c r="S49" s="139"/>
      <c r="T49" s="139"/>
      <c r="U49" s="139"/>
      <c r="V49" s="139"/>
      <c r="W49" s="121"/>
      <c r="X49" s="140"/>
      <c r="Y49" s="141"/>
      <c r="Z49" s="142"/>
      <c r="AA49" s="563"/>
      <c r="AB49" s="563"/>
      <c r="AC49" s="563"/>
      <c r="AD49" s="563"/>
      <c r="AE49" s="563"/>
      <c r="AF49" s="564"/>
      <c r="AG49" s="266"/>
      <c r="AH49" s="565"/>
      <c r="AI49" s="563"/>
      <c r="AJ49" s="563"/>
      <c r="AK49" s="563"/>
      <c r="AL49" s="563"/>
      <c r="AM49" s="563"/>
      <c r="AN49" s="140"/>
      <c r="AO49" s="141"/>
      <c r="AP49" s="142"/>
      <c r="AQ49" s="121"/>
      <c r="AR49" s="139"/>
      <c r="AS49" s="121"/>
      <c r="AT49" s="139"/>
      <c r="AU49" s="121"/>
      <c r="AV49" s="36"/>
      <c r="AX49" s="29"/>
      <c r="AY49" s="32"/>
      <c r="AZ49" s="322"/>
      <c r="BB49" s="29"/>
      <c r="BC49" s="46"/>
      <c r="BD49" s="32"/>
      <c r="BE49" s="46"/>
      <c r="BF49" s="32"/>
      <c r="BG49" s="46"/>
      <c r="BH49" s="36"/>
      <c r="BJ49" s="29"/>
      <c r="BK49" s="139"/>
      <c r="BL49" s="140"/>
      <c r="BM49" s="141"/>
      <c r="BN49" s="142"/>
      <c r="BO49" s="323"/>
      <c r="BP49" s="139"/>
      <c r="BQ49" s="323"/>
      <c r="BR49" s="139"/>
      <c r="BS49" s="323"/>
      <c r="BT49" s="140"/>
      <c r="BU49" s="141"/>
      <c r="BV49" s="142"/>
      <c r="BW49" s="139"/>
      <c r="BX49" s="140"/>
      <c r="BY49" s="141"/>
      <c r="BZ49" s="142"/>
      <c r="CA49" s="121"/>
      <c r="CB49" s="140"/>
      <c r="CC49" s="141"/>
      <c r="CD49" s="142"/>
      <c r="CE49" s="121"/>
      <c r="CF49" s="139"/>
      <c r="CG49" s="121"/>
      <c r="CH49" s="139"/>
      <c r="CI49" s="121"/>
      <c r="CJ49" s="139"/>
      <c r="CK49" s="121"/>
      <c r="CL49" s="36"/>
      <c r="CN49" s="29"/>
      <c r="CO49" s="143"/>
      <c r="CP49" s="143"/>
      <c r="CQ49" s="143"/>
      <c r="CR49" s="143"/>
      <c r="CS49" s="143"/>
      <c r="CT49" s="144"/>
      <c r="CU49" s="324"/>
      <c r="CV49" s="146"/>
      <c r="CW49" s="124"/>
      <c r="CX49" s="143"/>
      <c r="CY49" s="124"/>
      <c r="CZ49" s="143"/>
      <c r="DA49" s="124"/>
      <c r="DB49" s="36"/>
      <c r="DC49" s="32"/>
      <c r="DD49" s="315"/>
      <c r="DG49" s="176"/>
      <c r="DH49" s="176"/>
      <c r="DI49" s="176"/>
      <c r="DJ49" s="176"/>
      <c r="DK49" s="176"/>
      <c r="DL49" s="176"/>
      <c r="DM49" s="334"/>
      <c r="DP49" s="74"/>
      <c r="DQ49" s="149"/>
      <c r="DR49" s="222">
        <f t="shared" si="15"/>
        <v>0</v>
      </c>
      <c r="DS49" s="323"/>
      <c r="DT49" s="131"/>
      <c r="DU49" s="149"/>
      <c r="DV49" s="328"/>
      <c r="DW49" s="133"/>
      <c r="DX49" s="149"/>
      <c r="DY49" s="149"/>
      <c r="DZ49" s="149"/>
      <c r="EA49" s="134"/>
      <c r="EG49" s="74"/>
      <c r="EH49" s="325"/>
      <c r="EI49" s="152"/>
      <c r="EJ49" s="152"/>
      <c r="EK49" s="152"/>
      <c r="EL49" s="136"/>
      <c r="EO49" s="321"/>
      <c r="EP49" s="321"/>
      <c r="ER49" s="29"/>
      <c r="ES49" s="32"/>
      <c r="ET49" s="32"/>
      <c r="EU49" s="153"/>
      <c r="EV49" s="36"/>
      <c r="EX49" s="29"/>
      <c r="EY49" s="139"/>
      <c r="EZ49" s="139"/>
      <c r="FA49" s="139"/>
      <c r="FB49" s="139"/>
      <c r="FC49" s="139"/>
      <c r="FD49" s="36"/>
      <c r="FF49" s="29"/>
      <c r="FG49" s="143"/>
      <c r="FH49" s="143"/>
      <c r="FI49" s="143"/>
      <c r="FJ49" s="143"/>
      <c r="FK49" s="143"/>
      <c r="FL49" s="144"/>
      <c r="FM49" s="145"/>
      <c r="FN49" s="146"/>
      <c r="FO49" s="163"/>
      <c r="FP49" s="144"/>
      <c r="FQ49" s="145"/>
      <c r="FR49" s="146"/>
      <c r="FS49" s="326"/>
      <c r="FT49" s="36"/>
    </row>
    <row r="50" spans="1:176" s="92" customFormat="1" ht="14.65" customHeight="1" x14ac:dyDescent="0.35">
      <c r="A50" s="118"/>
      <c r="B50" s="46"/>
      <c r="C50" s="243" t="str">
        <f t="shared" si="16"/>
        <v/>
      </c>
      <c r="D50" s="46"/>
      <c r="E50" s="4"/>
      <c r="F50" s="119"/>
      <c r="H50" s="120"/>
      <c r="I50" s="15"/>
      <c r="J50" s="121"/>
      <c r="K50" s="15"/>
      <c r="L50" s="121"/>
      <c r="M50" s="15"/>
      <c r="N50" s="122"/>
      <c r="O50" s="40"/>
      <c r="P50" s="123"/>
      <c r="Q50" s="15"/>
      <c r="R50" s="121"/>
      <c r="S50" s="15"/>
      <c r="T50" s="121"/>
      <c r="U50" s="15"/>
      <c r="V50" s="121"/>
      <c r="W50" s="209">
        <f>SUM($Q50,$S50,$U50)</f>
        <v>0</v>
      </c>
      <c r="X50" s="122"/>
      <c r="Y50" s="40"/>
      <c r="Z50" s="123"/>
      <c r="AA50" s="560"/>
      <c r="AB50" s="224"/>
      <c r="AC50" s="560"/>
      <c r="AD50" s="224"/>
      <c r="AE50" s="560"/>
      <c r="AF50" s="561"/>
      <c r="AG50" s="216"/>
      <c r="AH50" s="562"/>
      <c r="AI50" s="560"/>
      <c r="AJ50" s="224"/>
      <c r="AK50" s="560"/>
      <c r="AL50" s="224"/>
      <c r="AM50" s="560"/>
      <c r="AN50" s="122"/>
      <c r="AO50" s="40"/>
      <c r="AP50" s="123"/>
      <c r="AQ50" s="209">
        <f>$Q50-$AA50+$AI50</f>
        <v>0</v>
      </c>
      <c r="AR50" s="121"/>
      <c r="AS50" s="209">
        <f t="shared" si="4"/>
        <v>0</v>
      </c>
      <c r="AT50" s="121"/>
      <c r="AU50" s="209">
        <f t="shared" si="20"/>
        <v>0</v>
      </c>
      <c r="AV50" s="119"/>
      <c r="AX50" s="120"/>
      <c r="AY50" s="1"/>
      <c r="AZ50" s="318">
        <v>1</v>
      </c>
      <c r="BB50" s="120"/>
      <c r="BC50" s="3">
        <f>CHOOSE($AZ50,0.99052544,1.01191919,1.00441378,1.00744042,0.97985155,0.99723525,0.99723525,0.99723525,1.02737929,0.99839832,1.00012425,0.97994767)</f>
        <v>0.99052543999999998</v>
      </c>
      <c r="BD50" s="46"/>
      <c r="BE50" s="3">
        <f>CHOOSE(AZ50,1.01007311,1.0162446,1.00802785,0.99745216,0.96170212,0.98906071,0.98906071,0.98906071,0.96644255,1.01344958,1.02255772,1.00405015)</f>
        <v>1.01007311</v>
      </c>
      <c r="BF50" s="46"/>
      <c r="BG50" s="3">
        <f>CHOOSE($AZ50, 1.00979385,0.9950623,0.99510091,0.98525914,0.94740453,0.975921526666667,0.975921526666667,0.975921526666667,0.96415274,1.04112113,1.03493102,1.02717428)</f>
        <v>1.0097938500000001</v>
      </c>
      <c r="BH50" s="119"/>
      <c r="BJ50" s="120"/>
      <c r="BK50" s="15"/>
      <c r="BL50" s="122"/>
      <c r="BM50" s="40"/>
      <c r="BN50" s="123"/>
      <c r="BO50" s="209">
        <f t="shared" si="5"/>
        <v>0</v>
      </c>
      <c r="BP50" s="121"/>
      <c r="BQ50" s="209">
        <f t="shared" si="6"/>
        <v>0</v>
      </c>
      <c r="BR50" s="121"/>
      <c r="BS50" s="209">
        <f t="shared" si="7"/>
        <v>0</v>
      </c>
      <c r="BT50" s="122"/>
      <c r="BU50" s="40"/>
      <c r="BV50" s="123"/>
      <c r="BW50" s="15"/>
      <c r="BX50" s="122"/>
      <c r="BY50" s="40"/>
      <c r="BZ50" s="123"/>
      <c r="CA50" s="209">
        <f>(SUM($BO50:$BS50))-$BW50</f>
        <v>0</v>
      </c>
      <c r="CB50" s="122"/>
      <c r="CC50" s="40"/>
      <c r="CD50" s="123"/>
      <c r="CE50" s="209">
        <f t="shared" si="8"/>
        <v>0</v>
      </c>
      <c r="CF50" s="121"/>
      <c r="CG50" s="209">
        <f t="shared" si="9"/>
        <v>0</v>
      </c>
      <c r="CH50" s="121"/>
      <c r="CI50" s="209">
        <f>ROUNDDOWN(CA50-CE50-CG50,0)</f>
        <v>0</v>
      </c>
      <c r="CJ50" s="121"/>
      <c r="CK50" s="209">
        <f>SUM($CE50:$CI50)</f>
        <v>0</v>
      </c>
      <c r="CL50" s="119"/>
      <c r="CN50" s="120"/>
      <c r="CO50" s="13">
        <v>0</v>
      </c>
      <c r="CP50" s="124"/>
      <c r="CQ50" s="13">
        <v>0</v>
      </c>
      <c r="CR50" s="124"/>
      <c r="CS50" s="13">
        <v>0</v>
      </c>
      <c r="CT50" s="125"/>
      <c r="CU50" s="319"/>
      <c r="CV50" s="127"/>
      <c r="CW50" s="210">
        <f>CO50*I50</f>
        <v>0</v>
      </c>
      <c r="CX50" s="124"/>
      <c r="CY50" s="210">
        <f>CQ50*K50</f>
        <v>0</v>
      </c>
      <c r="CZ50" s="124"/>
      <c r="DA50" s="210">
        <f>CS50*M50</f>
        <v>0</v>
      </c>
      <c r="DB50" s="119"/>
      <c r="DC50" s="46"/>
      <c r="DD50" s="332"/>
      <c r="DE50" s="175"/>
      <c r="DF50" s="175"/>
      <c r="DG50" s="177"/>
      <c r="DH50" s="177"/>
      <c r="DI50" s="177"/>
      <c r="DJ50" s="177"/>
      <c r="DK50" s="177"/>
      <c r="DL50" s="177"/>
      <c r="DM50" s="335"/>
      <c r="DP50" s="130"/>
      <c r="DQ50" s="209">
        <f t="shared" si="17"/>
        <v>0</v>
      </c>
      <c r="DR50" s="213">
        <f t="shared" si="15"/>
        <v>0</v>
      </c>
      <c r="DS50" s="209">
        <f t="shared" si="18"/>
        <v>0</v>
      </c>
      <c r="DT50" s="213">
        <f t="shared" si="19"/>
        <v>0</v>
      </c>
      <c r="DU50" s="214">
        <f t="shared" si="21"/>
        <v>0</v>
      </c>
      <c r="DV50" s="368">
        <f t="shared" si="21"/>
        <v>0</v>
      </c>
      <c r="DW50" s="369">
        <f t="shared" si="11"/>
        <v>0</v>
      </c>
      <c r="DX50" s="131"/>
      <c r="DY50" s="209">
        <f t="shared" si="12"/>
        <v>0</v>
      </c>
      <c r="DZ50" s="131"/>
      <c r="EA50" s="370">
        <f t="shared" si="13"/>
        <v>0</v>
      </c>
      <c r="EG50" s="130"/>
      <c r="EH50" s="371">
        <f t="shared" si="1"/>
        <v>0</v>
      </c>
      <c r="EI50" s="135"/>
      <c r="EJ50" s="217">
        <f t="shared" si="2"/>
        <v>0</v>
      </c>
      <c r="EK50" s="135"/>
      <c r="EL50" s="372">
        <f t="shared" si="3"/>
        <v>0</v>
      </c>
      <c r="EO50" s="321"/>
      <c r="EP50" s="321"/>
      <c r="ER50" s="120"/>
      <c r="ES50" s="46"/>
      <c r="ET50" s="46"/>
      <c r="EU50" s="13"/>
      <c r="EV50" s="119"/>
      <c r="EX50" s="120"/>
      <c r="EY50" s="5"/>
      <c r="EZ50" s="121"/>
      <c r="FA50" s="5"/>
      <c r="FB50" s="121"/>
      <c r="FC50" s="5"/>
      <c r="FD50" s="119"/>
      <c r="FF50" s="120"/>
      <c r="FG50" s="17">
        <v>0</v>
      </c>
      <c r="FH50" s="137"/>
      <c r="FI50" s="17">
        <v>0</v>
      </c>
      <c r="FJ50" s="137"/>
      <c r="FK50" s="17">
        <v>0</v>
      </c>
      <c r="FL50" s="125"/>
      <c r="FM50" s="126"/>
      <c r="FN50" s="127"/>
      <c r="FO50" s="219">
        <f t="shared" si="14"/>
        <v>0</v>
      </c>
      <c r="FP50" s="125"/>
      <c r="FQ50" s="126"/>
      <c r="FR50" s="127"/>
      <c r="FS50" s="220">
        <f>IFERROR((SUM($EH50:EL50)-SUM($CW50:$DA50)+$EU50+$FO50)," ")</f>
        <v>0</v>
      </c>
      <c r="FT50" s="119"/>
    </row>
    <row r="51" spans="1:176" ht="5.15" customHeight="1" x14ac:dyDescent="0.35">
      <c r="A51" s="115"/>
      <c r="B51" s="32"/>
      <c r="C51" s="46"/>
      <c r="D51" s="32"/>
      <c r="E51" s="32"/>
      <c r="F51" s="36"/>
      <c r="H51" s="29"/>
      <c r="I51" s="139"/>
      <c r="J51" s="139"/>
      <c r="K51" s="139"/>
      <c r="L51" s="139"/>
      <c r="M51" s="139"/>
      <c r="N51" s="140"/>
      <c r="O51" s="141"/>
      <c r="P51" s="142"/>
      <c r="Q51" s="139"/>
      <c r="R51" s="139"/>
      <c r="S51" s="139"/>
      <c r="T51" s="139"/>
      <c r="U51" s="139"/>
      <c r="V51" s="139"/>
      <c r="W51" s="121"/>
      <c r="X51" s="140"/>
      <c r="Y51" s="141"/>
      <c r="Z51" s="142"/>
      <c r="AA51" s="563"/>
      <c r="AB51" s="563"/>
      <c r="AC51" s="563"/>
      <c r="AD51" s="563"/>
      <c r="AE51" s="563"/>
      <c r="AF51" s="564"/>
      <c r="AG51" s="266"/>
      <c r="AH51" s="565"/>
      <c r="AI51" s="563"/>
      <c r="AJ51" s="563"/>
      <c r="AK51" s="563"/>
      <c r="AL51" s="563"/>
      <c r="AM51" s="563"/>
      <c r="AN51" s="140"/>
      <c r="AO51" s="141"/>
      <c r="AP51" s="142"/>
      <c r="AQ51" s="121"/>
      <c r="AR51" s="139"/>
      <c r="AS51" s="121"/>
      <c r="AT51" s="139"/>
      <c r="AU51" s="121"/>
      <c r="AV51" s="36"/>
      <c r="AX51" s="29"/>
      <c r="AY51" s="32"/>
      <c r="AZ51" s="322"/>
      <c r="BB51" s="29"/>
      <c r="BC51" s="46"/>
      <c r="BD51" s="32"/>
      <c r="BE51" s="46"/>
      <c r="BF51" s="32"/>
      <c r="BG51" s="46"/>
      <c r="BH51" s="36"/>
      <c r="BJ51" s="29"/>
      <c r="BK51" s="139"/>
      <c r="BL51" s="140"/>
      <c r="BM51" s="141"/>
      <c r="BN51" s="142"/>
      <c r="BO51" s="323"/>
      <c r="BP51" s="139"/>
      <c r="BQ51" s="323"/>
      <c r="BR51" s="139"/>
      <c r="BS51" s="323"/>
      <c r="BT51" s="140"/>
      <c r="BU51" s="141"/>
      <c r="BV51" s="142"/>
      <c r="BW51" s="139"/>
      <c r="BX51" s="140"/>
      <c r="BY51" s="141"/>
      <c r="BZ51" s="142"/>
      <c r="CA51" s="121"/>
      <c r="CB51" s="140"/>
      <c r="CC51" s="141"/>
      <c r="CD51" s="142"/>
      <c r="CE51" s="121"/>
      <c r="CF51" s="139"/>
      <c r="CG51" s="121"/>
      <c r="CH51" s="139"/>
      <c r="CI51" s="121"/>
      <c r="CJ51" s="139"/>
      <c r="CK51" s="121"/>
      <c r="CL51" s="36"/>
      <c r="CN51" s="29"/>
      <c r="CO51" s="143"/>
      <c r="CP51" s="143"/>
      <c r="CQ51" s="143"/>
      <c r="CR51" s="143"/>
      <c r="CS51" s="143"/>
      <c r="CT51" s="144"/>
      <c r="CU51" s="324"/>
      <c r="CV51" s="146"/>
      <c r="CW51" s="124"/>
      <c r="CX51" s="143"/>
      <c r="CY51" s="124"/>
      <c r="CZ51" s="143"/>
      <c r="DA51" s="124"/>
      <c r="DB51" s="36"/>
      <c r="DC51" s="32"/>
      <c r="DD51" s="315"/>
      <c r="DM51" s="115"/>
      <c r="DP51" s="74"/>
      <c r="DQ51" s="149"/>
      <c r="DR51" s="222">
        <f t="shared" si="15"/>
        <v>0</v>
      </c>
      <c r="DS51" s="323"/>
      <c r="DT51" s="131"/>
      <c r="DU51" s="149"/>
      <c r="DV51" s="328"/>
      <c r="DW51" s="133"/>
      <c r="DX51" s="149"/>
      <c r="DY51" s="149"/>
      <c r="DZ51" s="149"/>
      <c r="EA51" s="134"/>
      <c r="EG51" s="74"/>
      <c r="EH51" s="325"/>
      <c r="EI51" s="152"/>
      <c r="EJ51" s="152"/>
      <c r="EK51" s="152"/>
      <c r="EL51" s="136"/>
      <c r="EO51" s="321"/>
      <c r="EP51" s="321"/>
      <c r="ER51" s="29"/>
      <c r="ES51" s="32"/>
      <c r="ET51" s="32"/>
      <c r="EU51" s="153"/>
      <c r="EV51" s="36"/>
      <c r="EX51" s="29"/>
      <c r="EY51" s="139"/>
      <c r="EZ51" s="139"/>
      <c r="FA51" s="139"/>
      <c r="FB51" s="139"/>
      <c r="FC51" s="139"/>
      <c r="FD51" s="36"/>
      <c r="FF51" s="29"/>
      <c r="FG51" s="143"/>
      <c r="FH51" s="143"/>
      <c r="FI51" s="143"/>
      <c r="FJ51" s="143"/>
      <c r="FK51" s="143"/>
      <c r="FL51" s="144"/>
      <c r="FM51" s="145"/>
      <c r="FN51" s="146"/>
      <c r="FO51" s="154"/>
      <c r="FP51" s="144"/>
      <c r="FQ51" s="145"/>
      <c r="FR51" s="146"/>
      <c r="FS51" s="326"/>
      <c r="FT51" s="36"/>
    </row>
    <row r="52" spans="1:176" s="92" customFormat="1" ht="14.65" customHeight="1" x14ac:dyDescent="0.35">
      <c r="A52" s="118"/>
      <c r="B52" s="46"/>
      <c r="C52" s="243" t="str">
        <f t="shared" si="16"/>
        <v/>
      </c>
      <c r="D52" s="46"/>
      <c r="E52" s="4"/>
      <c r="F52" s="119"/>
      <c r="H52" s="120"/>
      <c r="I52" s="15"/>
      <c r="J52" s="121"/>
      <c r="K52" s="15"/>
      <c r="L52" s="121"/>
      <c r="M52" s="15"/>
      <c r="N52" s="122"/>
      <c r="O52" s="40"/>
      <c r="P52" s="123"/>
      <c r="Q52" s="15"/>
      <c r="R52" s="121"/>
      <c r="S52" s="15"/>
      <c r="T52" s="121"/>
      <c r="U52" s="15"/>
      <c r="V52" s="121"/>
      <c r="W52" s="209">
        <f>SUM($Q52,$S52,$U52)</f>
        <v>0</v>
      </c>
      <c r="X52" s="122"/>
      <c r="Y52" s="40"/>
      <c r="Z52" s="123"/>
      <c r="AA52" s="560"/>
      <c r="AB52" s="224"/>
      <c r="AC52" s="560"/>
      <c r="AD52" s="224"/>
      <c r="AE52" s="560"/>
      <c r="AF52" s="561"/>
      <c r="AG52" s="216"/>
      <c r="AH52" s="562"/>
      <c r="AI52" s="560"/>
      <c r="AJ52" s="224"/>
      <c r="AK52" s="560"/>
      <c r="AL52" s="224"/>
      <c r="AM52" s="560"/>
      <c r="AN52" s="122"/>
      <c r="AO52" s="40"/>
      <c r="AP52" s="123"/>
      <c r="AQ52" s="209">
        <f>$Q52-$AA52+$AI52</f>
        <v>0</v>
      </c>
      <c r="AR52" s="121"/>
      <c r="AS52" s="209">
        <f t="shared" si="4"/>
        <v>0</v>
      </c>
      <c r="AT52" s="121"/>
      <c r="AU52" s="209">
        <f t="shared" si="20"/>
        <v>0</v>
      </c>
      <c r="AV52" s="119"/>
      <c r="AX52" s="120"/>
      <c r="AY52" s="1"/>
      <c r="AZ52" s="318">
        <v>1</v>
      </c>
      <c r="BB52" s="120"/>
      <c r="BC52" s="3">
        <f>CHOOSE($AZ52,0.99052544,1.01191919,1.00441378,1.00744042,0.97985155,0.99723525,0.99723525,0.99723525,1.02737929,0.99839832,1.00012425,0.97994767)</f>
        <v>0.99052543999999998</v>
      </c>
      <c r="BD52" s="46"/>
      <c r="BE52" s="3">
        <f>CHOOSE(AZ52,1.01007311,1.0162446,1.00802785,0.99745216,0.96170212,0.98906071,0.98906071,0.98906071,0.96644255,1.01344958,1.02255772,1.00405015)</f>
        <v>1.01007311</v>
      </c>
      <c r="BF52" s="46"/>
      <c r="BG52" s="3">
        <f>CHOOSE($AZ52, 1.00979385,0.9950623,0.99510091,0.98525914,0.94740453,0.975921526666667,0.975921526666667,0.975921526666667,0.96415274,1.04112113,1.03493102,1.02717428)</f>
        <v>1.0097938500000001</v>
      </c>
      <c r="BH52" s="119"/>
      <c r="BJ52" s="120"/>
      <c r="BK52" s="15"/>
      <c r="BL52" s="122"/>
      <c r="BM52" s="40"/>
      <c r="BN52" s="123"/>
      <c r="BO52" s="209">
        <f t="shared" si="5"/>
        <v>0</v>
      </c>
      <c r="BP52" s="121"/>
      <c r="BQ52" s="209">
        <f t="shared" si="6"/>
        <v>0</v>
      </c>
      <c r="BR52" s="121"/>
      <c r="BS52" s="209">
        <f t="shared" si="7"/>
        <v>0</v>
      </c>
      <c r="BT52" s="122"/>
      <c r="BU52" s="40"/>
      <c r="BV52" s="123"/>
      <c r="BW52" s="15"/>
      <c r="BX52" s="122"/>
      <c r="BY52" s="40"/>
      <c r="BZ52" s="123"/>
      <c r="CA52" s="209">
        <f>(SUM($BO52:$BS52))-$BW52</f>
        <v>0</v>
      </c>
      <c r="CB52" s="122"/>
      <c r="CC52" s="40"/>
      <c r="CD52" s="123"/>
      <c r="CE52" s="209">
        <f t="shared" si="8"/>
        <v>0</v>
      </c>
      <c r="CF52" s="121"/>
      <c r="CG52" s="209">
        <f t="shared" si="9"/>
        <v>0</v>
      </c>
      <c r="CH52" s="121"/>
      <c r="CI52" s="209">
        <f>ROUNDDOWN(CA52-CE52-CG52,0)</f>
        <v>0</v>
      </c>
      <c r="CJ52" s="121"/>
      <c r="CK52" s="209">
        <f>SUM($CE52:$CI52)</f>
        <v>0</v>
      </c>
      <c r="CL52" s="119"/>
      <c r="CN52" s="120"/>
      <c r="CO52" s="13">
        <v>0</v>
      </c>
      <c r="CP52" s="124"/>
      <c r="CQ52" s="13">
        <v>0</v>
      </c>
      <c r="CR52" s="124"/>
      <c r="CS52" s="13">
        <v>0</v>
      </c>
      <c r="CT52" s="125"/>
      <c r="CU52" s="319"/>
      <c r="CV52" s="127"/>
      <c r="CW52" s="210">
        <f>CO52*I52</f>
        <v>0</v>
      </c>
      <c r="CX52" s="124"/>
      <c r="CY52" s="210">
        <f>CQ52*K52</f>
        <v>0</v>
      </c>
      <c r="CZ52" s="124"/>
      <c r="DA52" s="210">
        <f>CS52*M52</f>
        <v>0</v>
      </c>
      <c r="DB52" s="119"/>
      <c r="DC52" s="46"/>
      <c r="DD52" s="332"/>
      <c r="DM52" s="118"/>
      <c r="DP52" s="130"/>
      <c r="DQ52" s="209">
        <f t="shared" si="17"/>
        <v>0</v>
      </c>
      <c r="DR52" s="213">
        <f t="shared" si="15"/>
        <v>0</v>
      </c>
      <c r="DS52" s="209">
        <f t="shared" si="18"/>
        <v>0</v>
      </c>
      <c r="DT52" s="213">
        <f t="shared" si="19"/>
        <v>0</v>
      </c>
      <c r="DU52" s="214">
        <f t="shared" si="21"/>
        <v>0</v>
      </c>
      <c r="DV52" s="368">
        <f t="shared" si="21"/>
        <v>0</v>
      </c>
      <c r="DW52" s="369">
        <f t="shared" si="11"/>
        <v>0</v>
      </c>
      <c r="DX52" s="131"/>
      <c r="DY52" s="209">
        <f t="shared" si="12"/>
        <v>0</v>
      </c>
      <c r="DZ52" s="131"/>
      <c r="EA52" s="370">
        <f t="shared" si="13"/>
        <v>0</v>
      </c>
      <c r="EG52" s="130"/>
      <c r="EH52" s="371">
        <f t="shared" si="1"/>
        <v>0</v>
      </c>
      <c r="EI52" s="135"/>
      <c r="EJ52" s="217">
        <f t="shared" si="2"/>
        <v>0</v>
      </c>
      <c r="EK52" s="135"/>
      <c r="EL52" s="372">
        <f t="shared" si="3"/>
        <v>0</v>
      </c>
      <c r="EO52" s="321"/>
      <c r="EP52" s="321"/>
      <c r="ER52" s="120"/>
      <c r="ES52" s="46"/>
      <c r="ET52" s="46"/>
      <c r="EU52" s="13"/>
      <c r="EV52" s="119"/>
      <c r="EX52" s="120"/>
      <c r="EY52" s="5"/>
      <c r="EZ52" s="121"/>
      <c r="FA52" s="5"/>
      <c r="FB52" s="121"/>
      <c r="FC52" s="5"/>
      <c r="FD52" s="119"/>
      <c r="FF52" s="120"/>
      <c r="FG52" s="17">
        <v>0</v>
      </c>
      <c r="FH52" s="137"/>
      <c r="FI52" s="17">
        <v>0</v>
      </c>
      <c r="FJ52" s="137"/>
      <c r="FK52" s="17">
        <v>0</v>
      </c>
      <c r="FL52" s="125"/>
      <c r="FM52" s="126"/>
      <c r="FN52" s="127"/>
      <c r="FO52" s="219">
        <f t="shared" si="14"/>
        <v>0</v>
      </c>
      <c r="FP52" s="125"/>
      <c r="FQ52" s="126"/>
      <c r="FR52" s="127"/>
      <c r="FS52" s="220">
        <f>IFERROR((SUM($EH52:EL52)-SUM($CW52:$DA52)+$EU52+$FO52)," ")</f>
        <v>0</v>
      </c>
      <c r="FT52" s="119"/>
    </row>
    <row r="53" spans="1:176" ht="5.15" customHeight="1" x14ac:dyDescent="0.35">
      <c r="A53" s="115"/>
      <c r="B53" s="32"/>
      <c r="C53" s="46"/>
      <c r="D53" s="32"/>
      <c r="E53" s="32"/>
      <c r="F53" s="36"/>
      <c r="H53" s="29"/>
      <c r="I53" s="139"/>
      <c r="J53" s="139"/>
      <c r="K53" s="139"/>
      <c r="L53" s="139"/>
      <c r="M53" s="139"/>
      <c r="N53" s="140"/>
      <c r="O53" s="141"/>
      <c r="P53" s="142"/>
      <c r="Q53" s="139"/>
      <c r="R53" s="139"/>
      <c r="S53" s="139"/>
      <c r="T53" s="139"/>
      <c r="U53" s="139"/>
      <c r="V53" s="139"/>
      <c r="W53" s="121"/>
      <c r="X53" s="140"/>
      <c r="Y53" s="141"/>
      <c r="Z53" s="142"/>
      <c r="AA53" s="563"/>
      <c r="AB53" s="563"/>
      <c r="AC53" s="563"/>
      <c r="AD53" s="563"/>
      <c r="AE53" s="563"/>
      <c r="AF53" s="564"/>
      <c r="AG53" s="266"/>
      <c r="AH53" s="565"/>
      <c r="AI53" s="563"/>
      <c r="AJ53" s="563"/>
      <c r="AK53" s="563"/>
      <c r="AL53" s="563"/>
      <c r="AM53" s="563"/>
      <c r="AN53" s="140"/>
      <c r="AO53" s="141"/>
      <c r="AP53" s="142"/>
      <c r="AQ53" s="121"/>
      <c r="AR53" s="139"/>
      <c r="AS53" s="121"/>
      <c r="AT53" s="139"/>
      <c r="AU53" s="121"/>
      <c r="AV53" s="36"/>
      <c r="AX53" s="29"/>
      <c r="AY53" s="32"/>
      <c r="AZ53" s="322"/>
      <c r="BB53" s="29"/>
      <c r="BC53" s="46"/>
      <c r="BD53" s="32"/>
      <c r="BE53" s="46"/>
      <c r="BF53" s="32"/>
      <c r="BG53" s="46"/>
      <c r="BH53" s="36"/>
      <c r="BJ53" s="29"/>
      <c r="BK53" s="139"/>
      <c r="BL53" s="140"/>
      <c r="BM53" s="141"/>
      <c r="BN53" s="142"/>
      <c r="BO53" s="323"/>
      <c r="BP53" s="139"/>
      <c r="BQ53" s="323"/>
      <c r="BR53" s="139"/>
      <c r="BS53" s="323"/>
      <c r="BT53" s="140"/>
      <c r="BU53" s="141"/>
      <c r="BV53" s="142"/>
      <c r="BW53" s="139"/>
      <c r="BX53" s="140"/>
      <c r="BY53" s="141"/>
      <c r="BZ53" s="142"/>
      <c r="CA53" s="121"/>
      <c r="CB53" s="140"/>
      <c r="CC53" s="141"/>
      <c r="CD53" s="142"/>
      <c r="CE53" s="121"/>
      <c r="CF53" s="139"/>
      <c r="CG53" s="121"/>
      <c r="CH53" s="139"/>
      <c r="CI53" s="121"/>
      <c r="CJ53" s="139"/>
      <c r="CK53" s="121"/>
      <c r="CL53" s="36"/>
      <c r="CN53" s="29"/>
      <c r="CO53" s="143"/>
      <c r="CP53" s="143"/>
      <c r="CQ53" s="143"/>
      <c r="CR53" s="143"/>
      <c r="CS53" s="143"/>
      <c r="CT53" s="144"/>
      <c r="CU53" s="324"/>
      <c r="CV53" s="146"/>
      <c r="CW53" s="124"/>
      <c r="CX53" s="143"/>
      <c r="CY53" s="124"/>
      <c r="CZ53" s="143"/>
      <c r="DA53" s="124"/>
      <c r="DB53" s="36"/>
      <c r="DC53" s="32"/>
      <c r="DD53" s="315"/>
      <c r="DM53" s="115"/>
      <c r="DP53" s="74"/>
      <c r="DQ53" s="149"/>
      <c r="DR53" s="222">
        <f t="shared" si="15"/>
        <v>0</v>
      </c>
      <c r="DS53" s="323"/>
      <c r="DT53" s="131"/>
      <c r="DU53" s="149"/>
      <c r="DV53" s="328"/>
      <c r="DW53" s="133"/>
      <c r="DX53" s="149"/>
      <c r="DY53" s="149"/>
      <c r="DZ53" s="149"/>
      <c r="EA53" s="134"/>
      <c r="EG53" s="74"/>
      <c r="EH53" s="325"/>
      <c r="EI53" s="152"/>
      <c r="EJ53" s="152"/>
      <c r="EK53" s="152"/>
      <c r="EL53" s="136"/>
      <c r="EO53" s="321"/>
      <c r="EP53" s="321"/>
      <c r="ER53" s="29"/>
      <c r="ES53" s="32"/>
      <c r="ET53" s="32"/>
      <c r="EU53" s="153"/>
      <c r="EV53" s="36"/>
      <c r="EX53" s="29"/>
      <c r="EY53" s="139"/>
      <c r="EZ53" s="139"/>
      <c r="FA53" s="139"/>
      <c r="FB53" s="139"/>
      <c r="FC53" s="139"/>
      <c r="FD53" s="36"/>
      <c r="FF53" s="29"/>
      <c r="FG53" s="143"/>
      <c r="FH53" s="143"/>
      <c r="FI53" s="143"/>
      <c r="FJ53" s="143"/>
      <c r="FK53" s="143"/>
      <c r="FL53" s="144"/>
      <c r="FM53" s="145"/>
      <c r="FN53" s="146"/>
      <c r="FO53" s="163"/>
      <c r="FP53" s="144"/>
      <c r="FQ53" s="145"/>
      <c r="FR53" s="146"/>
      <c r="FS53" s="326"/>
      <c r="FT53" s="36"/>
    </row>
    <row r="54" spans="1:176" s="92" customFormat="1" ht="14.65" customHeight="1" x14ac:dyDescent="0.35">
      <c r="A54" s="118"/>
      <c r="B54" s="46"/>
      <c r="C54" s="243" t="str">
        <f t="shared" si="16"/>
        <v/>
      </c>
      <c r="D54" s="46"/>
      <c r="E54" s="4"/>
      <c r="F54" s="119"/>
      <c r="H54" s="120"/>
      <c r="I54" s="15"/>
      <c r="J54" s="121"/>
      <c r="K54" s="15"/>
      <c r="L54" s="121"/>
      <c r="M54" s="15"/>
      <c r="N54" s="122"/>
      <c r="O54" s="40"/>
      <c r="P54" s="123"/>
      <c r="Q54" s="15"/>
      <c r="R54" s="121"/>
      <c r="S54" s="15"/>
      <c r="T54" s="121"/>
      <c r="U54" s="15"/>
      <c r="V54" s="121"/>
      <c r="W54" s="209">
        <f>SUM($Q54,$S54,$U54)</f>
        <v>0</v>
      </c>
      <c r="X54" s="122"/>
      <c r="Y54" s="40"/>
      <c r="Z54" s="123"/>
      <c r="AA54" s="560"/>
      <c r="AB54" s="224"/>
      <c r="AC54" s="560"/>
      <c r="AD54" s="224"/>
      <c r="AE54" s="560"/>
      <c r="AF54" s="561"/>
      <c r="AG54" s="216"/>
      <c r="AH54" s="562"/>
      <c r="AI54" s="560"/>
      <c r="AJ54" s="224"/>
      <c r="AK54" s="560"/>
      <c r="AL54" s="224"/>
      <c r="AM54" s="560"/>
      <c r="AN54" s="122"/>
      <c r="AO54" s="40"/>
      <c r="AP54" s="123"/>
      <c r="AQ54" s="209">
        <f>$Q54-$AA54+$AI54</f>
        <v>0</v>
      </c>
      <c r="AR54" s="121"/>
      <c r="AS54" s="209">
        <f t="shared" si="4"/>
        <v>0</v>
      </c>
      <c r="AT54" s="121"/>
      <c r="AU54" s="209">
        <f t="shared" si="20"/>
        <v>0</v>
      </c>
      <c r="AV54" s="119"/>
      <c r="AX54" s="120"/>
      <c r="AY54" s="1"/>
      <c r="AZ54" s="318">
        <v>1</v>
      </c>
      <c r="BB54" s="120"/>
      <c r="BC54" s="3">
        <f>CHOOSE($AZ54,0.99052544,1.01191919,1.00441378,1.00744042,0.97985155,0.99723525,0.99723525,0.99723525,1.02737929,0.99839832,1.00012425,0.97994767)</f>
        <v>0.99052543999999998</v>
      </c>
      <c r="BD54" s="46"/>
      <c r="BE54" s="3">
        <f>CHOOSE(AZ54,1.01007311,1.0162446,1.00802785,0.99745216,0.96170212,0.98906071,0.98906071,0.98906071,0.96644255,1.01344958,1.02255772,1.00405015)</f>
        <v>1.01007311</v>
      </c>
      <c r="BF54" s="46"/>
      <c r="BG54" s="3">
        <f>CHOOSE($AZ54, 1.00979385,0.9950623,0.99510091,0.98525914,0.94740453,0.975921526666667,0.975921526666667,0.975921526666667,0.96415274,1.04112113,1.03493102,1.02717428)</f>
        <v>1.0097938500000001</v>
      </c>
      <c r="BH54" s="119"/>
      <c r="BJ54" s="120"/>
      <c r="BK54" s="15"/>
      <c r="BL54" s="122"/>
      <c r="BM54" s="40"/>
      <c r="BN54" s="123"/>
      <c r="BO54" s="209">
        <f t="shared" si="5"/>
        <v>0</v>
      </c>
      <c r="BP54" s="121"/>
      <c r="BQ54" s="209">
        <f t="shared" si="6"/>
        <v>0</v>
      </c>
      <c r="BR54" s="121"/>
      <c r="BS54" s="209">
        <f t="shared" si="7"/>
        <v>0</v>
      </c>
      <c r="BT54" s="122"/>
      <c r="BU54" s="40"/>
      <c r="BV54" s="123"/>
      <c r="BW54" s="15"/>
      <c r="BX54" s="122"/>
      <c r="BY54" s="40"/>
      <c r="BZ54" s="123"/>
      <c r="CA54" s="209">
        <f>(SUM($BO54:$BS54))-$BW54</f>
        <v>0</v>
      </c>
      <c r="CB54" s="122"/>
      <c r="CC54" s="40"/>
      <c r="CD54" s="123"/>
      <c r="CE54" s="209">
        <f t="shared" si="8"/>
        <v>0</v>
      </c>
      <c r="CF54" s="121"/>
      <c r="CG54" s="209">
        <f t="shared" si="9"/>
        <v>0</v>
      </c>
      <c r="CH54" s="121"/>
      <c r="CI54" s="209">
        <f>ROUNDDOWN(CA54-CE54-CG54,0)</f>
        <v>0</v>
      </c>
      <c r="CJ54" s="121"/>
      <c r="CK54" s="209">
        <f>SUM($CE54:$CI54)</f>
        <v>0</v>
      </c>
      <c r="CL54" s="119"/>
      <c r="CN54" s="120"/>
      <c r="CO54" s="13">
        <v>0</v>
      </c>
      <c r="CP54" s="124"/>
      <c r="CQ54" s="13">
        <v>0</v>
      </c>
      <c r="CR54" s="124"/>
      <c r="CS54" s="13">
        <v>0</v>
      </c>
      <c r="CT54" s="125"/>
      <c r="CU54" s="319"/>
      <c r="CV54" s="127"/>
      <c r="CW54" s="210">
        <f>CO54*I54</f>
        <v>0</v>
      </c>
      <c r="CX54" s="124"/>
      <c r="CY54" s="210">
        <f>CQ54*K54</f>
        <v>0</v>
      </c>
      <c r="CZ54" s="124"/>
      <c r="DA54" s="210">
        <f>CS54*M54</f>
        <v>0</v>
      </c>
      <c r="DB54" s="119"/>
      <c r="DC54" s="46"/>
      <c r="DD54" s="332"/>
      <c r="DG54" s="93"/>
      <c r="DH54" s="93"/>
      <c r="DI54" s="93"/>
      <c r="DJ54" s="93"/>
      <c r="DK54" s="178"/>
      <c r="DL54" s="178"/>
      <c r="DM54" s="118"/>
      <c r="DP54" s="130"/>
      <c r="DQ54" s="209">
        <f t="shared" si="17"/>
        <v>0</v>
      </c>
      <c r="DR54" s="213">
        <f t="shared" si="15"/>
        <v>0</v>
      </c>
      <c r="DS54" s="209">
        <f t="shared" si="18"/>
        <v>0</v>
      </c>
      <c r="DT54" s="213">
        <f t="shared" si="19"/>
        <v>0</v>
      </c>
      <c r="DU54" s="214">
        <f t="shared" si="21"/>
        <v>0</v>
      </c>
      <c r="DV54" s="368">
        <f t="shared" si="21"/>
        <v>0</v>
      </c>
      <c r="DW54" s="369">
        <f t="shared" si="11"/>
        <v>0</v>
      </c>
      <c r="DX54" s="131"/>
      <c r="DY54" s="209">
        <f t="shared" si="12"/>
        <v>0</v>
      </c>
      <c r="DZ54" s="131"/>
      <c r="EA54" s="370">
        <f t="shared" si="13"/>
        <v>0</v>
      </c>
      <c r="EG54" s="130"/>
      <c r="EH54" s="371">
        <f t="shared" si="1"/>
        <v>0</v>
      </c>
      <c r="EI54" s="135"/>
      <c r="EJ54" s="217">
        <f t="shared" si="2"/>
        <v>0</v>
      </c>
      <c r="EK54" s="135"/>
      <c r="EL54" s="372">
        <f t="shared" si="3"/>
        <v>0</v>
      </c>
      <c r="EO54" s="321"/>
      <c r="EP54" s="321"/>
      <c r="ER54" s="120"/>
      <c r="ES54" s="46"/>
      <c r="ET54" s="46"/>
      <c r="EU54" s="13"/>
      <c r="EV54" s="119"/>
      <c r="EX54" s="120"/>
      <c r="EY54" s="5"/>
      <c r="EZ54" s="121"/>
      <c r="FA54" s="5"/>
      <c r="FB54" s="121"/>
      <c r="FC54" s="5"/>
      <c r="FD54" s="119"/>
      <c r="FF54" s="120"/>
      <c r="FG54" s="17">
        <v>0</v>
      </c>
      <c r="FH54" s="137"/>
      <c r="FI54" s="17">
        <v>0</v>
      </c>
      <c r="FJ54" s="137"/>
      <c r="FK54" s="17">
        <v>0</v>
      </c>
      <c r="FL54" s="125"/>
      <c r="FM54" s="126"/>
      <c r="FN54" s="127"/>
      <c r="FO54" s="219">
        <f t="shared" si="14"/>
        <v>0</v>
      </c>
      <c r="FP54" s="125"/>
      <c r="FQ54" s="126"/>
      <c r="FR54" s="127"/>
      <c r="FS54" s="220">
        <f>IFERROR((SUM($EH54:EL54)-SUM($CW54:$DA54)+$EU54+$FO54)," ")</f>
        <v>0</v>
      </c>
      <c r="FT54" s="119"/>
    </row>
    <row r="55" spans="1:176" ht="5.15" customHeight="1" x14ac:dyDescent="0.35">
      <c r="A55" s="115"/>
      <c r="B55" s="32"/>
      <c r="C55" s="46"/>
      <c r="D55" s="32"/>
      <c r="E55" s="32"/>
      <c r="F55" s="36"/>
      <c r="H55" s="29"/>
      <c r="I55" s="139"/>
      <c r="J55" s="139"/>
      <c r="K55" s="139"/>
      <c r="L55" s="139"/>
      <c r="M55" s="139"/>
      <c r="N55" s="140"/>
      <c r="O55" s="141"/>
      <c r="P55" s="142"/>
      <c r="Q55" s="139"/>
      <c r="R55" s="139"/>
      <c r="S55" s="139"/>
      <c r="T55" s="139"/>
      <c r="U55" s="139"/>
      <c r="V55" s="139"/>
      <c r="W55" s="121"/>
      <c r="X55" s="140"/>
      <c r="Y55" s="141"/>
      <c r="Z55" s="142"/>
      <c r="AA55" s="563"/>
      <c r="AB55" s="563"/>
      <c r="AC55" s="563"/>
      <c r="AD55" s="563"/>
      <c r="AE55" s="563"/>
      <c r="AF55" s="564"/>
      <c r="AG55" s="266"/>
      <c r="AH55" s="565"/>
      <c r="AI55" s="563"/>
      <c r="AJ55" s="563"/>
      <c r="AK55" s="563"/>
      <c r="AL55" s="563"/>
      <c r="AM55" s="563"/>
      <c r="AN55" s="140"/>
      <c r="AO55" s="141"/>
      <c r="AP55" s="142"/>
      <c r="AQ55" s="121"/>
      <c r="AR55" s="139"/>
      <c r="AS55" s="121"/>
      <c r="AT55" s="139"/>
      <c r="AU55" s="121"/>
      <c r="AV55" s="36"/>
      <c r="AX55" s="29"/>
      <c r="AY55" s="32"/>
      <c r="AZ55" s="322"/>
      <c r="BB55" s="29"/>
      <c r="BC55" s="46"/>
      <c r="BD55" s="32"/>
      <c r="BE55" s="46"/>
      <c r="BF55" s="32"/>
      <c r="BG55" s="46"/>
      <c r="BH55" s="36"/>
      <c r="BJ55" s="29"/>
      <c r="BK55" s="139"/>
      <c r="BL55" s="140"/>
      <c r="BM55" s="141"/>
      <c r="BN55" s="142"/>
      <c r="BO55" s="323"/>
      <c r="BP55" s="139"/>
      <c r="BQ55" s="323"/>
      <c r="BR55" s="139"/>
      <c r="BS55" s="323"/>
      <c r="BT55" s="140"/>
      <c r="BU55" s="141"/>
      <c r="BV55" s="142"/>
      <c r="BW55" s="139"/>
      <c r="BX55" s="140"/>
      <c r="BY55" s="141"/>
      <c r="BZ55" s="142"/>
      <c r="CA55" s="121"/>
      <c r="CB55" s="140"/>
      <c r="CC55" s="141"/>
      <c r="CD55" s="142"/>
      <c r="CE55" s="121"/>
      <c r="CF55" s="139"/>
      <c r="CG55" s="121"/>
      <c r="CH55" s="139"/>
      <c r="CI55" s="121"/>
      <c r="CJ55" s="139"/>
      <c r="CK55" s="121"/>
      <c r="CL55" s="36"/>
      <c r="CN55" s="29"/>
      <c r="CO55" s="143"/>
      <c r="CP55" s="143"/>
      <c r="CQ55" s="143"/>
      <c r="CR55" s="143"/>
      <c r="CS55" s="143"/>
      <c r="CT55" s="144"/>
      <c r="CU55" s="324"/>
      <c r="CV55" s="146"/>
      <c r="CW55" s="124"/>
      <c r="CX55" s="143"/>
      <c r="CY55" s="124"/>
      <c r="CZ55" s="143"/>
      <c r="DA55" s="124"/>
      <c r="DB55" s="36"/>
      <c r="DC55" s="32"/>
      <c r="DD55" s="315"/>
      <c r="DM55" s="115"/>
      <c r="DP55" s="74"/>
      <c r="DQ55" s="149"/>
      <c r="DR55" s="222">
        <f t="shared" si="15"/>
        <v>0</v>
      </c>
      <c r="DS55" s="323"/>
      <c r="DT55" s="131"/>
      <c r="DU55" s="149"/>
      <c r="DV55" s="328"/>
      <c r="DW55" s="133"/>
      <c r="DX55" s="149"/>
      <c r="DY55" s="149"/>
      <c r="DZ55" s="149"/>
      <c r="EA55" s="134"/>
      <c r="EG55" s="74"/>
      <c r="EH55" s="325"/>
      <c r="EI55" s="152"/>
      <c r="EJ55" s="152"/>
      <c r="EK55" s="152"/>
      <c r="EL55" s="136"/>
      <c r="EO55" s="321"/>
      <c r="EP55" s="321"/>
      <c r="ER55" s="29"/>
      <c r="ES55" s="32"/>
      <c r="ET55" s="32"/>
      <c r="EU55" s="153"/>
      <c r="EV55" s="36"/>
      <c r="EX55" s="29"/>
      <c r="EY55" s="139"/>
      <c r="EZ55" s="139"/>
      <c r="FA55" s="139"/>
      <c r="FB55" s="139"/>
      <c r="FC55" s="139"/>
      <c r="FD55" s="36"/>
      <c r="FF55" s="29"/>
      <c r="FG55" s="143"/>
      <c r="FH55" s="143"/>
      <c r="FI55" s="143"/>
      <c r="FJ55" s="143"/>
      <c r="FK55" s="143"/>
      <c r="FL55" s="144"/>
      <c r="FM55" s="145"/>
      <c r="FN55" s="146"/>
      <c r="FO55" s="154"/>
      <c r="FP55" s="144"/>
      <c r="FQ55" s="145"/>
      <c r="FR55" s="146"/>
      <c r="FS55" s="326"/>
      <c r="FT55" s="36"/>
    </row>
    <row r="56" spans="1:176" s="92" customFormat="1" ht="14.65" customHeight="1" x14ac:dyDescent="0.35">
      <c r="A56" s="118"/>
      <c r="B56" s="46"/>
      <c r="C56" s="243" t="str">
        <f t="shared" si="16"/>
        <v/>
      </c>
      <c r="D56" s="46"/>
      <c r="E56" s="4"/>
      <c r="F56" s="119"/>
      <c r="H56" s="120"/>
      <c r="I56" s="15"/>
      <c r="J56" s="121"/>
      <c r="K56" s="15"/>
      <c r="L56" s="121"/>
      <c r="M56" s="15"/>
      <c r="N56" s="122"/>
      <c r="O56" s="40"/>
      <c r="P56" s="123"/>
      <c r="Q56" s="15"/>
      <c r="R56" s="121"/>
      <c r="S56" s="15"/>
      <c r="T56" s="121"/>
      <c r="U56" s="15"/>
      <c r="V56" s="121"/>
      <c r="W56" s="209">
        <f>SUM($Q56,$S56,$U56)</f>
        <v>0</v>
      </c>
      <c r="X56" s="122"/>
      <c r="Y56" s="40"/>
      <c r="Z56" s="123"/>
      <c r="AA56" s="560"/>
      <c r="AB56" s="224"/>
      <c r="AC56" s="560"/>
      <c r="AD56" s="224"/>
      <c r="AE56" s="560"/>
      <c r="AF56" s="561"/>
      <c r="AG56" s="216"/>
      <c r="AH56" s="562"/>
      <c r="AI56" s="560"/>
      <c r="AJ56" s="224"/>
      <c r="AK56" s="560"/>
      <c r="AL56" s="224"/>
      <c r="AM56" s="560"/>
      <c r="AN56" s="122"/>
      <c r="AO56" s="40"/>
      <c r="AP56" s="123"/>
      <c r="AQ56" s="209">
        <f>$Q56-$AA56+$AI56</f>
        <v>0</v>
      </c>
      <c r="AR56" s="121"/>
      <c r="AS56" s="209">
        <f t="shared" si="4"/>
        <v>0</v>
      </c>
      <c r="AT56" s="121"/>
      <c r="AU56" s="209">
        <f t="shared" si="20"/>
        <v>0</v>
      </c>
      <c r="AV56" s="119"/>
      <c r="AX56" s="120"/>
      <c r="AY56" s="1"/>
      <c r="AZ56" s="318">
        <v>1</v>
      </c>
      <c r="BB56" s="120"/>
      <c r="BC56" s="3">
        <f>CHOOSE($AZ56,0.99052544,1.01191919,1.00441378,1.00744042,0.97985155,0.99723525,0.99723525,0.99723525,1.02737929,0.99839832,1.00012425,0.97994767)</f>
        <v>0.99052543999999998</v>
      </c>
      <c r="BD56" s="46"/>
      <c r="BE56" s="3">
        <f>CHOOSE(AZ56,1.01007311,1.0162446,1.00802785,0.99745216,0.96170212,0.98906071,0.98906071,0.98906071,0.96644255,1.01344958,1.02255772,1.00405015)</f>
        <v>1.01007311</v>
      </c>
      <c r="BF56" s="46"/>
      <c r="BG56" s="3">
        <f>CHOOSE($AZ56, 1.00979385,0.9950623,0.99510091,0.98525914,0.94740453,0.975921526666667,0.975921526666667,0.975921526666667,0.96415274,1.04112113,1.03493102,1.02717428)</f>
        <v>1.0097938500000001</v>
      </c>
      <c r="BH56" s="119"/>
      <c r="BJ56" s="120"/>
      <c r="BK56" s="15"/>
      <c r="BL56" s="122"/>
      <c r="BM56" s="40"/>
      <c r="BN56" s="123"/>
      <c r="BO56" s="209">
        <f t="shared" si="5"/>
        <v>0</v>
      </c>
      <c r="BP56" s="121"/>
      <c r="BQ56" s="209">
        <f t="shared" si="6"/>
        <v>0</v>
      </c>
      <c r="BR56" s="121"/>
      <c r="BS56" s="209">
        <f t="shared" si="7"/>
        <v>0</v>
      </c>
      <c r="BT56" s="122"/>
      <c r="BU56" s="40"/>
      <c r="BV56" s="123"/>
      <c r="BW56" s="15"/>
      <c r="BX56" s="122"/>
      <c r="BY56" s="40"/>
      <c r="BZ56" s="123"/>
      <c r="CA56" s="209">
        <f>(SUM($BO56:$BS56))-$BW56</f>
        <v>0</v>
      </c>
      <c r="CB56" s="122"/>
      <c r="CC56" s="40"/>
      <c r="CD56" s="123"/>
      <c r="CE56" s="209">
        <f t="shared" si="8"/>
        <v>0</v>
      </c>
      <c r="CF56" s="121"/>
      <c r="CG56" s="209">
        <f t="shared" si="9"/>
        <v>0</v>
      </c>
      <c r="CH56" s="121"/>
      <c r="CI56" s="209">
        <f>ROUNDDOWN(CA56-CE56-CG56,0)</f>
        <v>0</v>
      </c>
      <c r="CJ56" s="121"/>
      <c r="CK56" s="209">
        <f>SUM($CE56:$CI56)</f>
        <v>0</v>
      </c>
      <c r="CL56" s="119"/>
      <c r="CN56" s="120"/>
      <c r="CO56" s="13">
        <v>0</v>
      </c>
      <c r="CP56" s="124"/>
      <c r="CQ56" s="13">
        <v>0</v>
      </c>
      <c r="CR56" s="124"/>
      <c r="CS56" s="13">
        <v>0</v>
      </c>
      <c r="CT56" s="125"/>
      <c r="CU56" s="319"/>
      <c r="CV56" s="127"/>
      <c r="CW56" s="210">
        <f>CO56*I56</f>
        <v>0</v>
      </c>
      <c r="CX56" s="124"/>
      <c r="CY56" s="210">
        <f>CQ56*K56</f>
        <v>0</v>
      </c>
      <c r="CZ56" s="124"/>
      <c r="DA56" s="210">
        <f>CS56*M56</f>
        <v>0</v>
      </c>
      <c r="DB56" s="119"/>
      <c r="DC56" s="46"/>
      <c r="DD56" s="332"/>
      <c r="DM56" s="118"/>
      <c r="DP56" s="130"/>
      <c r="DQ56" s="209">
        <f t="shared" si="17"/>
        <v>0</v>
      </c>
      <c r="DR56" s="213">
        <f t="shared" si="15"/>
        <v>0</v>
      </c>
      <c r="DS56" s="209">
        <f t="shared" si="18"/>
        <v>0</v>
      </c>
      <c r="DT56" s="213">
        <f t="shared" si="19"/>
        <v>0</v>
      </c>
      <c r="DU56" s="214">
        <f t="shared" si="21"/>
        <v>0</v>
      </c>
      <c r="DV56" s="368">
        <f t="shared" si="21"/>
        <v>0</v>
      </c>
      <c r="DW56" s="369">
        <f t="shared" si="11"/>
        <v>0</v>
      </c>
      <c r="DX56" s="131"/>
      <c r="DY56" s="209">
        <f t="shared" si="12"/>
        <v>0</v>
      </c>
      <c r="DZ56" s="131"/>
      <c r="EA56" s="370">
        <f t="shared" si="13"/>
        <v>0</v>
      </c>
      <c r="EG56" s="130"/>
      <c r="EH56" s="371">
        <f t="shared" si="1"/>
        <v>0</v>
      </c>
      <c r="EI56" s="135"/>
      <c r="EJ56" s="217">
        <f t="shared" si="2"/>
        <v>0</v>
      </c>
      <c r="EK56" s="135"/>
      <c r="EL56" s="372">
        <f t="shared" si="3"/>
        <v>0</v>
      </c>
      <c r="EO56" s="321"/>
      <c r="EP56" s="321"/>
      <c r="ER56" s="120"/>
      <c r="ES56" s="46"/>
      <c r="ET56" s="46"/>
      <c r="EU56" s="13"/>
      <c r="EV56" s="119"/>
      <c r="EX56" s="120"/>
      <c r="EY56" s="5"/>
      <c r="EZ56" s="121"/>
      <c r="FA56" s="5"/>
      <c r="FB56" s="121"/>
      <c r="FC56" s="5"/>
      <c r="FD56" s="119"/>
      <c r="FF56" s="120"/>
      <c r="FG56" s="17">
        <v>0</v>
      </c>
      <c r="FH56" s="137"/>
      <c r="FI56" s="17">
        <v>0</v>
      </c>
      <c r="FJ56" s="137"/>
      <c r="FK56" s="17">
        <v>0</v>
      </c>
      <c r="FL56" s="125"/>
      <c r="FM56" s="126"/>
      <c r="FN56" s="127"/>
      <c r="FO56" s="219">
        <f t="shared" si="14"/>
        <v>0</v>
      </c>
      <c r="FP56" s="125"/>
      <c r="FQ56" s="126"/>
      <c r="FR56" s="127"/>
      <c r="FS56" s="220">
        <f>IFERROR((SUM($EH56:EL56)-SUM($CW56:$DA56)+$EU56+$FO56)," ")</f>
        <v>0</v>
      </c>
      <c r="FT56" s="119"/>
    </row>
    <row r="57" spans="1:176" ht="5.15" customHeight="1" x14ac:dyDescent="0.35">
      <c r="A57" s="115"/>
      <c r="B57" s="32"/>
      <c r="C57" s="46"/>
      <c r="D57" s="32"/>
      <c r="E57" s="32"/>
      <c r="F57" s="36"/>
      <c r="H57" s="29"/>
      <c r="I57" s="139"/>
      <c r="J57" s="139"/>
      <c r="K57" s="139"/>
      <c r="L57" s="139"/>
      <c r="M57" s="139"/>
      <c r="N57" s="140"/>
      <c r="O57" s="141"/>
      <c r="P57" s="142"/>
      <c r="Q57" s="139"/>
      <c r="R57" s="139"/>
      <c r="S57" s="139"/>
      <c r="T57" s="139"/>
      <c r="U57" s="139"/>
      <c r="V57" s="139"/>
      <c r="W57" s="121"/>
      <c r="X57" s="140"/>
      <c r="Y57" s="141"/>
      <c r="Z57" s="142"/>
      <c r="AA57" s="563"/>
      <c r="AB57" s="563"/>
      <c r="AC57" s="563"/>
      <c r="AD57" s="563"/>
      <c r="AE57" s="563"/>
      <c r="AF57" s="564"/>
      <c r="AG57" s="266"/>
      <c r="AH57" s="565"/>
      <c r="AI57" s="563"/>
      <c r="AJ57" s="563"/>
      <c r="AK57" s="563"/>
      <c r="AL57" s="563"/>
      <c r="AM57" s="563"/>
      <c r="AN57" s="140"/>
      <c r="AO57" s="141"/>
      <c r="AP57" s="142"/>
      <c r="AQ57" s="121"/>
      <c r="AR57" s="139"/>
      <c r="AS57" s="121"/>
      <c r="AT57" s="139"/>
      <c r="AU57" s="121"/>
      <c r="AV57" s="36"/>
      <c r="AX57" s="29"/>
      <c r="AY57" s="32"/>
      <c r="AZ57" s="322"/>
      <c r="BB57" s="29"/>
      <c r="BC57" s="46"/>
      <c r="BD57" s="32"/>
      <c r="BE57" s="46"/>
      <c r="BF57" s="32"/>
      <c r="BG57" s="46"/>
      <c r="BH57" s="36"/>
      <c r="BJ57" s="29"/>
      <c r="BK57" s="139"/>
      <c r="BL57" s="140"/>
      <c r="BM57" s="141"/>
      <c r="BN57" s="142"/>
      <c r="BO57" s="323"/>
      <c r="BP57" s="139"/>
      <c r="BQ57" s="323"/>
      <c r="BR57" s="139"/>
      <c r="BS57" s="323"/>
      <c r="BT57" s="140"/>
      <c r="BU57" s="141"/>
      <c r="BV57" s="142"/>
      <c r="BW57" s="139"/>
      <c r="BX57" s="140"/>
      <c r="BY57" s="141"/>
      <c r="BZ57" s="142"/>
      <c r="CA57" s="121"/>
      <c r="CB57" s="140"/>
      <c r="CC57" s="141"/>
      <c r="CD57" s="142"/>
      <c r="CE57" s="121"/>
      <c r="CF57" s="139"/>
      <c r="CG57" s="121"/>
      <c r="CH57" s="139"/>
      <c r="CI57" s="121"/>
      <c r="CJ57" s="139"/>
      <c r="CK57" s="121"/>
      <c r="CL57" s="36"/>
      <c r="CN57" s="29"/>
      <c r="CO57" s="143"/>
      <c r="CP57" s="143"/>
      <c r="CQ57" s="143"/>
      <c r="CR57" s="143"/>
      <c r="CS57" s="143"/>
      <c r="CT57" s="144"/>
      <c r="CU57" s="324"/>
      <c r="CV57" s="146"/>
      <c r="CW57" s="124"/>
      <c r="CX57" s="143"/>
      <c r="CY57" s="124"/>
      <c r="CZ57" s="143"/>
      <c r="DA57" s="124"/>
      <c r="DB57" s="36"/>
      <c r="DC57" s="32"/>
      <c r="DD57" s="315"/>
      <c r="DM57" s="115"/>
      <c r="DP57" s="74"/>
      <c r="DQ57" s="149"/>
      <c r="DR57" s="222">
        <f t="shared" si="15"/>
        <v>0</v>
      </c>
      <c r="DS57" s="323"/>
      <c r="DT57" s="131"/>
      <c r="DU57" s="149"/>
      <c r="DV57" s="328"/>
      <c r="DW57" s="133"/>
      <c r="DX57" s="149"/>
      <c r="DY57" s="149"/>
      <c r="DZ57" s="149"/>
      <c r="EA57" s="134"/>
      <c r="EG57" s="74"/>
      <c r="EH57" s="325"/>
      <c r="EI57" s="152"/>
      <c r="EJ57" s="152"/>
      <c r="EK57" s="152"/>
      <c r="EL57" s="136"/>
      <c r="EO57" s="321"/>
      <c r="EP57" s="321"/>
      <c r="ER57" s="29"/>
      <c r="ES57" s="32"/>
      <c r="ET57" s="32"/>
      <c r="EU57" s="153"/>
      <c r="EV57" s="36"/>
      <c r="EX57" s="29"/>
      <c r="EY57" s="139"/>
      <c r="EZ57" s="139"/>
      <c r="FA57" s="139"/>
      <c r="FB57" s="139"/>
      <c r="FC57" s="139"/>
      <c r="FD57" s="36"/>
      <c r="FF57" s="29"/>
      <c r="FG57" s="143"/>
      <c r="FH57" s="143"/>
      <c r="FI57" s="143"/>
      <c r="FJ57" s="143"/>
      <c r="FK57" s="143"/>
      <c r="FL57" s="144"/>
      <c r="FM57" s="145"/>
      <c r="FN57" s="146"/>
      <c r="FO57" s="154"/>
      <c r="FP57" s="144"/>
      <c r="FQ57" s="145"/>
      <c r="FR57" s="146"/>
      <c r="FS57" s="326"/>
      <c r="FT57" s="36"/>
    </row>
    <row r="58" spans="1:176" s="92" customFormat="1" ht="14.65" customHeight="1" x14ac:dyDescent="0.35">
      <c r="A58" s="118"/>
      <c r="B58" s="46"/>
      <c r="C58" s="243" t="str">
        <f t="shared" si="16"/>
        <v/>
      </c>
      <c r="D58" s="46"/>
      <c r="E58" s="4"/>
      <c r="F58" s="119"/>
      <c r="H58" s="120"/>
      <c r="I58" s="15"/>
      <c r="J58" s="121"/>
      <c r="K58" s="15"/>
      <c r="L58" s="121"/>
      <c r="M58" s="15"/>
      <c r="N58" s="122"/>
      <c r="O58" s="40"/>
      <c r="P58" s="123"/>
      <c r="Q58" s="15"/>
      <c r="R58" s="121"/>
      <c r="S58" s="15"/>
      <c r="T58" s="121"/>
      <c r="U58" s="15"/>
      <c r="V58" s="121"/>
      <c r="W58" s="209">
        <f>SUM($Q58,$S58,$U58)</f>
        <v>0</v>
      </c>
      <c r="X58" s="122"/>
      <c r="Y58" s="40"/>
      <c r="Z58" s="123"/>
      <c r="AA58" s="560"/>
      <c r="AB58" s="224"/>
      <c r="AC58" s="560"/>
      <c r="AD58" s="224"/>
      <c r="AE58" s="560"/>
      <c r="AF58" s="561"/>
      <c r="AG58" s="216"/>
      <c r="AH58" s="562"/>
      <c r="AI58" s="560"/>
      <c r="AJ58" s="224"/>
      <c r="AK58" s="560"/>
      <c r="AL58" s="224"/>
      <c r="AM58" s="560"/>
      <c r="AN58" s="122"/>
      <c r="AO58" s="40"/>
      <c r="AP58" s="123"/>
      <c r="AQ58" s="209">
        <f>$Q58-$AA58+$AI58</f>
        <v>0</v>
      </c>
      <c r="AR58" s="121"/>
      <c r="AS58" s="209">
        <f t="shared" si="4"/>
        <v>0</v>
      </c>
      <c r="AT58" s="121"/>
      <c r="AU58" s="209">
        <f t="shared" si="20"/>
        <v>0</v>
      </c>
      <c r="AV58" s="119"/>
      <c r="AX58" s="120"/>
      <c r="AY58" s="1"/>
      <c r="AZ58" s="318">
        <v>1</v>
      </c>
      <c r="BB58" s="120"/>
      <c r="BC58" s="3">
        <f>CHOOSE($AZ58,0.99052544,1.01191919,1.00441378,1.00744042,0.97985155,0.99723525,0.99723525,0.99723525,1.02737929,0.99839832,1.00012425,0.97994767)</f>
        <v>0.99052543999999998</v>
      </c>
      <c r="BD58" s="46"/>
      <c r="BE58" s="3">
        <f>CHOOSE(AZ58,1.01007311,1.0162446,1.00802785,0.99745216,0.96170212,0.98906071,0.98906071,0.98906071,0.96644255,1.01344958,1.02255772,1.00405015)</f>
        <v>1.01007311</v>
      </c>
      <c r="BF58" s="46"/>
      <c r="BG58" s="3">
        <f>CHOOSE($AZ58, 1.00979385,0.9950623,0.99510091,0.98525914,0.94740453,0.975921526666667,0.975921526666667,0.975921526666667,0.96415274,1.04112113,1.03493102,1.02717428)</f>
        <v>1.0097938500000001</v>
      </c>
      <c r="BH58" s="119"/>
      <c r="BJ58" s="120"/>
      <c r="BK58" s="15"/>
      <c r="BL58" s="122"/>
      <c r="BM58" s="40"/>
      <c r="BN58" s="123"/>
      <c r="BO58" s="209">
        <f t="shared" si="5"/>
        <v>0</v>
      </c>
      <c r="BP58" s="121"/>
      <c r="BQ58" s="209">
        <f t="shared" si="6"/>
        <v>0</v>
      </c>
      <c r="BR58" s="121"/>
      <c r="BS58" s="209">
        <f t="shared" si="7"/>
        <v>0</v>
      </c>
      <c r="BT58" s="122"/>
      <c r="BU58" s="40"/>
      <c r="BV58" s="123"/>
      <c r="BW58" s="15"/>
      <c r="BX58" s="122"/>
      <c r="BY58" s="40"/>
      <c r="BZ58" s="123"/>
      <c r="CA58" s="209">
        <f>(SUM($BO58:$BS58))-$BW58</f>
        <v>0</v>
      </c>
      <c r="CB58" s="122"/>
      <c r="CC58" s="40"/>
      <c r="CD58" s="123"/>
      <c r="CE58" s="209">
        <f t="shared" si="8"/>
        <v>0</v>
      </c>
      <c r="CF58" s="121"/>
      <c r="CG58" s="209">
        <f t="shared" si="9"/>
        <v>0</v>
      </c>
      <c r="CH58" s="121"/>
      <c r="CI58" s="209">
        <f>ROUNDDOWN(CA58-CE58-CG58,0)</f>
        <v>0</v>
      </c>
      <c r="CJ58" s="121"/>
      <c r="CK58" s="209">
        <f>SUM($CE58:$CI58)</f>
        <v>0</v>
      </c>
      <c r="CL58" s="119"/>
      <c r="CN58" s="120"/>
      <c r="CO58" s="13">
        <v>0</v>
      </c>
      <c r="CP58" s="124"/>
      <c r="CQ58" s="13">
        <v>0</v>
      </c>
      <c r="CR58" s="124"/>
      <c r="CS58" s="13">
        <v>0</v>
      </c>
      <c r="CT58" s="125"/>
      <c r="CU58" s="319"/>
      <c r="CV58" s="127"/>
      <c r="CW58" s="210">
        <f>CO58*I58</f>
        <v>0</v>
      </c>
      <c r="CX58" s="124"/>
      <c r="CY58" s="210">
        <f>CQ58*K58</f>
        <v>0</v>
      </c>
      <c r="CZ58" s="124"/>
      <c r="DA58" s="210">
        <f>CS58*M58</f>
        <v>0</v>
      </c>
      <c r="DB58" s="119"/>
      <c r="DC58" s="46"/>
      <c r="DD58" s="332"/>
      <c r="DM58" s="118"/>
      <c r="DP58" s="130"/>
      <c r="DQ58" s="209">
        <f t="shared" si="17"/>
        <v>0</v>
      </c>
      <c r="DR58" s="213">
        <f t="shared" si="15"/>
        <v>0</v>
      </c>
      <c r="DS58" s="209">
        <f t="shared" si="18"/>
        <v>0</v>
      </c>
      <c r="DT58" s="213">
        <f t="shared" si="19"/>
        <v>0</v>
      </c>
      <c r="DU58" s="214">
        <f t="shared" si="21"/>
        <v>0</v>
      </c>
      <c r="DV58" s="368">
        <f t="shared" si="21"/>
        <v>0</v>
      </c>
      <c r="DW58" s="369">
        <f t="shared" si="11"/>
        <v>0</v>
      </c>
      <c r="DX58" s="131"/>
      <c r="DY58" s="209">
        <f t="shared" si="12"/>
        <v>0</v>
      </c>
      <c r="DZ58" s="131"/>
      <c r="EA58" s="370">
        <f t="shared" si="13"/>
        <v>0</v>
      </c>
      <c r="EG58" s="130"/>
      <c r="EH58" s="371">
        <f t="shared" si="1"/>
        <v>0</v>
      </c>
      <c r="EI58" s="135"/>
      <c r="EJ58" s="217">
        <f t="shared" si="2"/>
        <v>0</v>
      </c>
      <c r="EK58" s="135"/>
      <c r="EL58" s="372">
        <f t="shared" si="3"/>
        <v>0</v>
      </c>
      <c r="EO58" s="321"/>
      <c r="EP58" s="321"/>
      <c r="ER58" s="120"/>
      <c r="ES58" s="46"/>
      <c r="ET58" s="46"/>
      <c r="EU58" s="13"/>
      <c r="EV58" s="119"/>
      <c r="EX58" s="120"/>
      <c r="EY58" s="5"/>
      <c r="EZ58" s="121"/>
      <c r="FA58" s="5"/>
      <c r="FB58" s="121"/>
      <c r="FC58" s="5"/>
      <c r="FD58" s="119"/>
      <c r="FF58" s="120"/>
      <c r="FG58" s="17">
        <v>0</v>
      </c>
      <c r="FH58" s="137"/>
      <c r="FI58" s="17">
        <v>0</v>
      </c>
      <c r="FJ58" s="137"/>
      <c r="FK58" s="17">
        <v>0</v>
      </c>
      <c r="FL58" s="125"/>
      <c r="FM58" s="126"/>
      <c r="FN58" s="127"/>
      <c r="FO58" s="219">
        <f t="shared" si="14"/>
        <v>0</v>
      </c>
      <c r="FP58" s="125"/>
      <c r="FQ58" s="126"/>
      <c r="FR58" s="127"/>
      <c r="FS58" s="220">
        <f>IFERROR((SUM($EH58:EL58)-SUM($CW58:$DA58)+$EU58+$FO58)," ")</f>
        <v>0</v>
      </c>
      <c r="FT58" s="119"/>
    </row>
    <row r="59" spans="1:176" ht="5.15" customHeight="1" x14ac:dyDescent="0.35">
      <c r="A59" s="115"/>
      <c r="B59" s="32"/>
      <c r="C59" s="46"/>
      <c r="D59" s="32"/>
      <c r="E59" s="32"/>
      <c r="F59" s="36"/>
      <c r="H59" s="29"/>
      <c r="I59" s="139"/>
      <c r="J59" s="139"/>
      <c r="K59" s="139"/>
      <c r="L59" s="139"/>
      <c r="M59" s="139"/>
      <c r="N59" s="140"/>
      <c r="O59" s="141"/>
      <c r="P59" s="142"/>
      <c r="Q59" s="139"/>
      <c r="R59" s="139"/>
      <c r="S59" s="139"/>
      <c r="T59" s="139"/>
      <c r="U59" s="139"/>
      <c r="V59" s="139"/>
      <c r="W59" s="121"/>
      <c r="X59" s="140"/>
      <c r="Y59" s="141"/>
      <c r="Z59" s="142"/>
      <c r="AA59" s="563"/>
      <c r="AB59" s="563"/>
      <c r="AC59" s="563"/>
      <c r="AD59" s="563"/>
      <c r="AE59" s="563"/>
      <c r="AF59" s="564"/>
      <c r="AG59" s="266"/>
      <c r="AH59" s="565"/>
      <c r="AI59" s="563"/>
      <c r="AJ59" s="563"/>
      <c r="AK59" s="563"/>
      <c r="AL59" s="563"/>
      <c r="AM59" s="563"/>
      <c r="AN59" s="140"/>
      <c r="AO59" s="141"/>
      <c r="AP59" s="142"/>
      <c r="AQ59" s="121"/>
      <c r="AR59" s="139"/>
      <c r="AS59" s="121"/>
      <c r="AT59" s="139"/>
      <c r="AU59" s="121"/>
      <c r="AV59" s="36"/>
      <c r="AX59" s="29"/>
      <c r="AY59" s="32"/>
      <c r="AZ59" s="322"/>
      <c r="BB59" s="29"/>
      <c r="BC59" s="46"/>
      <c r="BD59" s="32"/>
      <c r="BE59" s="46"/>
      <c r="BF59" s="32"/>
      <c r="BG59" s="46"/>
      <c r="BH59" s="36"/>
      <c r="BJ59" s="29"/>
      <c r="BK59" s="139"/>
      <c r="BL59" s="140"/>
      <c r="BM59" s="141"/>
      <c r="BN59" s="142"/>
      <c r="BO59" s="323"/>
      <c r="BP59" s="139"/>
      <c r="BQ59" s="323"/>
      <c r="BR59" s="139"/>
      <c r="BS59" s="323"/>
      <c r="BT59" s="140"/>
      <c r="BU59" s="141"/>
      <c r="BV59" s="142"/>
      <c r="BW59" s="139"/>
      <c r="BX59" s="140"/>
      <c r="BY59" s="141"/>
      <c r="BZ59" s="142"/>
      <c r="CA59" s="121"/>
      <c r="CB59" s="140"/>
      <c r="CC59" s="141"/>
      <c r="CD59" s="142"/>
      <c r="CE59" s="121"/>
      <c r="CF59" s="139"/>
      <c r="CG59" s="121"/>
      <c r="CH59" s="139"/>
      <c r="CI59" s="121"/>
      <c r="CJ59" s="139"/>
      <c r="CK59" s="121"/>
      <c r="CL59" s="36"/>
      <c r="CN59" s="29"/>
      <c r="CO59" s="143"/>
      <c r="CP59" s="143"/>
      <c r="CQ59" s="143"/>
      <c r="CR59" s="143"/>
      <c r="CS59" s="143"/>
      <c r="CT59" s="144"/>
      <c r="CU59" s="324"/>
      <c r="CV59" s="146"/>
      <c r="CW59" s="124"/>
      <c r="CX59" s="143"/>
      <c r="CY59" s="124"/>
      <c r="CZ59" s="143"/>
      <c r="DA59" s="124"/>
      <c r="DB59" s="36"/>
      <c r="DC59" s="32"/>
      <c r="DD59" s="315"/>
      <c r="DM59" s="115"/>
      <c r="DP59" s="74"/>
      <c r="DQ59" s="149"/>
      <c r="DR59" s="222">
        <f t="shared" si="15"/>
        <v>0</v>
      </c>
      <c r="DS59" s="323"/>
      <c r="DT59" s="131"/>
      <c r="DU59" s="149"/>
      <c r="DV59" s="328"/>
      <c r="DW59" s="133"/>
      <c r="DX59" s="149"/>
      <c r="DY59" s="149"/>
      <c r="DZ59" s="149"/>
      <c r="EA59" s="134"/>
      <c r="EG59" s="74"/>
      <c r="EH59" s="325"/>
      <c r="EI59" s="152"/>
      <c r="EJ59" s="152"/>
      <c r="EK59" s="152"/>
      <c r="EL59" s="136"/>
      <c r="EO59" s="321"/>
      <c r="EP59" s="321"/>
      <c r="ER59" s="29"/>
      <c r="ES59" s="32"/>
      <c r="ET59" s="32"/>
      <c r="EU59" s="153"/>
      <c r="EV59" s="36"/>
      <c r="EX59" s="29"/>
      <c r="EY59" s="139"/>
      <c r="EZ59" s="139"/>
      <c r="FA59" s="139"/>
      <c r="FB59" s="139"/>
      <c r="FC59" s="139"/>
      <c r="FD59" s="36"/>
      <c r="FF59" s="29"/>
      <c r="FG59" s="143"/>
      <c r="FH59" s="143"/>
      <c r="FI59" s="143"/>
      <c r="FJ59" s="143"/>
      <c r="FK59" s="143"/>
      <c r="FL59" s="144"/>
      <c r="FM59" s="145"/>
      <c r="FN59" s="146"/>
      <c r="FO59" s="163"/>
      <c r="FP59" s="144"/>
      <c r="FQ59" s="145"/>
      <c r="FR59" s="146"/>
      <c r="FS59" s="326"/>
      <c r="FT59" s="36"/>
    </row>
    <row r="60" spans="1:176" s="92" customFormat="1" ht="14.65" customHeight="1" x14ac:dyDescent="0.35">
      <c r="A60" s="118"/>
      <c r="B60" s="46"/>
      <c r="C60" s="243" t="str">
        <f t="shared" si="16"/>
        <v/>
      </c>
      <c r="D60" s="46"/>
      <c r="E60" s="4"/>
      <c r="F60" s="119"/>
      <c r="H60" s="120"/>
      <c r="I60" s="15"/>
      <c r="J60" s="121"/>
      <c r="K60" s="15"/>
      <c r="L60" s="121"/>
      <c r="M60" s="15"/>
      <c r="N60" s="122"/>
      <c r="O60" s="40"/>
      <c r="P60" s="123"/>
      <c r="Q60" s="15"/>
      <c r="R60" s="121"/>
      <c r="S60" s="15"/>
      <c r="T60" s="121"/>
      <c r="U60" s="15"/>
      <c r="V60" s="121"/>
      <c r="W60" s="209">
        <f>SUM($Q60,$S60,$U60)</f>
        <v>0</v>
      </c>
      <c r="X60" s="122"/>
      <c r="Y60" s="40"/>
      <c r="Z60" s="123"/>
      <c r="AA60" s="560"/>
      <c r="AB60" s="224"/>
      <c r="AC60" s="560"/>
      <c r="AD60" s="224"/>
      <c r="AE60" s="560"/>
      <c r="AF60" s="561"/>
      <c r="AG60" s="216"/>
      <c r="AH60" s="562"/>
      <c r="AI60" s="560"/>
      <c r="AJ60" s="224"/>
      <c r="AK60" s="560"/>
      <c r="AL60" s="224"/>
      <c r="AM60" s="560"/>
      <c r="AN60" s="122"/>
      <c r="AO60" s="40"/>
      <c r="AP60" s="123"/>
      <c r="AQ60" s="209">
        <f>$Q60-$AA60+$AI60</f>
        <v>0</v>
      </c>
      <c r="AR60" s="121"/>
      <c r="AS60" s="209">
        <f t="shared" si="4"/>
        <v>0</v>
      </c>
      <c r="AT60" s="121"/>
      <c r="AU60" s="209">
        <f t="shared" si="20"/>
        <v>0</v>
      </c>
      <c r="AV60" s="119"/>
      <c r="AX60" s="120"/>
      <c r="AY60" s="1"/>
      <c r="AZ60" s="318">
        <v>1</v>
      </c>
      <c r="BB60" s="120"/>
      <c r="BC60" s="3">
        <f>CHOOSE($AZ60,0.99052544,1.01191919,1.00441378,1.00744042,0.97985155,0.99723525,0.99723525,0.99723525,1.02737929,0.99839832,1.00012425,0.97994767)</f>
        <v>0.99052543999999998</v>
      </c>
      <c r="BD60" s="46"/>
      <c r="BE60" s="3">
        <f>CHOOSE(AZ60,1.01007311,1.0162446,1.00802785,0.99745216,0.96170212,0.98906071,0.98906071,0.98906071,0.96644255,1.01344958,1.02255772,1.00405015)</f>
        <v>1.01007311</v>
      </c>
      <c r="BF60" s="46"/>
      <c r="BG60" s="3">
        <f>CHOOSE($AZ60, 1.00979385,0.9950623,0.99510091,0.98525914,0.94740453,0.975921526666667,0.975921526666667,0.975921526666667,0.96415274,1.04112113,1.03493102,1.02717428)</f>
        <v>1.0097938500000001</v>
      </c>
      <c r="BH60" s="119"/>
      <c r="BJ60" s="120"/>
      <c r="BK60" s="15"/>
      <c r="BL60" s="122"/>
      <c r="BM60" s="40"/>
      <c r="BN60" s="123"/>
      <c r="BO60" s="209">
        <f t="shared" si="5"/>
        <v>0</v>
      </c>
      <c r="BP60" s="121"/>
      <c r="BQ60" s="209">
        <f t="shared" si="6"/>
        <v>0</v>
      </c>
      <c r="BR60" s="121"/>
      <c r="BS60" s="209">
        <f t="shared" si="7"/>
        <v>0</v>
      </c>
      <c r="BT60" s="122"/>
      <c r="BU60" s="40"/>
      <c r="BV60" s="123"/>
      <c r="BW60" s="15"/>
      <c r="BX60" s="122"/>
      <c r="BY60" s="40"/>
      <c r="BZ60" s="123"/>
      <c r="CA60" s="209">
        <f>(SUM($BO60:$BS60))-$BW60</f>
        <v>0</v>
      </c>
      <c r="CB60" s="122"/>
      <c r="CC60" s="40"/>
      <c r="CD60" s="123"/>
      <c r="CE60" s="209">
        <f t="shared" si="8"/>
        <v>0</v>
      </c>
      <c r="CF60" s="121"/>
      <c r="CG60" s="209">
        <f t="shared" si="9"/>
        <v>0</v>
      </c>
      <c r="CH60" s="121"/>
      <c r="CI60" s="209">
        <f>ROUNDDOWN(CA60-CE60-CG60,0)</f>
        <v>0</v>
      </c>
      <c r="CJ60" s="121"/>
      <c r="CK60" s="209">
        <f>SUM($CE60:$CI60)</f>
        <v>0</v>
      </c>
      <c r="CL60" s="119"/>
      <c r="CN60" s="120"/>
      <c r="CO60" s="13">
        <v>0</v>
      </c>
      <c r="CP60" s="124"/>
      <c r="CQ60" s="13">
        <v>0</v>
      </c>
      <c r="CR60" s="124"/>
      <c r="CS60" s="13">
        <v>0</v>
      </c>
      <c r="CT60" s="125"/>
      <c r="CU60" s="319"/>
      <c r="CV60" s="127"/>
      <c r="CW60" s="210">
        <f>CO60*I60</f>
        <v>0</v>
      </c>
      <c r="CX60" s="124"/>
      <c r="CY60" s="210">
        <f>CQ60*K60</f>
        <v>0</v>
      </c>
      <c r="CZ60" s="124"/>
      <c r="DA60" s="210">
        <f>CS60*M60</f>
        <v>0</v>
      </c>
      <c r="DB60" s="119"/>
      <c r="DC60" s="46"/>
      <c r="DD60" s="332"/>
      <c r="DM60" s="118"/>
      <c r="DP60" s="130"/>
      <c r="DQ60" s="209">
        <f t="shared" si="17"/>
        <v>0</v>
      </c>
      <c r="DR60" s="213">
        <f t="shared" si="15"/>
        <v>0</v>
      </c>
      <c r="DS60" s="209">
        <f t="shared" si="18"/>
        <v>0</v>
      </c>
      <c r="DT60" s="213">
        <f t="shared" si="19"/>
        <v>0</v>
      </c>
      <c r="DU60" s="214">
        <f t="shared" ref="DU60:DV78" si="22">IF($CI60=0,0,ROUND(($DK$32*($CI60/$CI$120)),0))</f>
        <v>0</v>
      </c>
      <c r="DV60" s="368">
        <f t="shared" si="22"/>
        <v>0</v>
      </c>
      <c r="DW60" s="369">
        <f t="shared" si="11"/>
        <v>0</v>
      </c>
      <c r="DX60" s="131"/>
      <c r="DY60" s="209">
        <f t="shared" si="12"/>
        <v>0</v>
      </c>
      <c r="DZ60" s="131"/>
      <c r="EA60" s="370">
        <f t="shared" si="13"/>
        <v>0</v>
      </c>
      <c r="EG60" s="130"/>
      <c r="EH60" s="371">
        <f t="shared" si="1"/>
        <v>0</v>
      </c>
      <c r="EI60" s="135"/>
      <c r="EJ60" s="217">
        <f t="shared" si="2"/>
        <v>0</v>
      </c>
      <c r="EK60" s="135"/>
      <c r="EL60" s="372">
        <f t="shared" si="3"/>
        <v>0</v>
      </c>
      <c r="EO60" s="321"/>
      <c r="EP60" s="321"/>
      <c r="ER60" s="120"/>
      <c r="ES60" s="46"/>
      <c r="ET60" s="46"/>
      <c r="EU60" s="13"/>
      <c r="EV60" s="119"/>
      <c r="EX60" s="120"/>
      <c r="EY60" s="5"/>
      <c r="EZ60" s="121"/>
      <c r="FA60" s="5"/>
      <c r="FB60" s="121"/>
      <c r="FC60" s="5"/>
      <c r="FD60" s="119"/>
      <c r="FF60" s="120"/>
      <c r="FG60" s="17">
        <v>0</v>
      </c>
      <c r="FH60" s="137"/>
      <c r="FI60" s="17">
        <v>0</v>
      </c>
      <c r="FJ60" s="137"/>
      <c r="FK60" s="17">
        <v>0</v>
      </c>
      <c r="FL60" s="125"/>
      <c r="FM60" s="126"/>
      <c r="FN60" s="127"/>
      <c r="FO60" s="219">
        <f t="shared" si="14"/>
        <v>0</v>
      </c>
      <c r="FP60" s="125"/>
      <c r="FQ60" s="126"/>
      <c r="FR60" s="127"/>
      <c r="FS60" s="220">
        <f>IFERROR((SUM($EH60:EL60)-SUM($CW60:$DA60)+$EU60+$FO60)," ")</f>
        <v>0</v>
      </c>
      <c r="FT60" s="119"/>
    </row>
    <row r="61" spans="1:176" ht="5.15" customHeight="1" x14ac:dyDescent="0.35">
      <c r="A61" s="115"/>
      <c r="B61" s="32"/>
      <c r="C61" s="46"/>
      <c r="D61" s="32"/>
      <c r="E61" s="32"/>
      <c r="F61" s="36"/>
      <c r="H61" s="29"/>
      <c r="I61" s="139"/>
      <c r="J61" s="139"/>
      <c r="K61" s="139"/>
      <c r="L61" s="139"/>
      <c r="M61" s="139"/>
      <c r="N61" s="140"/>
      <c r="O61" s="141"/>
      <c r="P61" s="142"/>
      <c r="Q61" s="139"/>
      <c r="R61" s="139"/>
      <c r="S61" s="139"/>
      <c r="T61" s="139"/>
      <c r="U61" s="139"/>
      <c r="V61" s="139"/>
      <c r="W61" s="121"/>
      <c r="X61" s="140"/>
      <c r="Y61" s="141"/>
      <c r="Z61" s="142"/>
      <c r="AA61" s="563"/>
      <c r="AB61" s="563"/>
      <c r="AC61" s="563"/>
      <c r="AD61" s="563"/>
      <c r="AE61" s="563"/>
      <c r="AF61" s="564"/>
      <c r="AG61" s="266"/>
      <c r="AH61" s="565"/>
      <c r="AI61" s="563"/>
      <c r="AJ61" s="563"/>
      <c r="AK61" s="563"/>
      <c r="AL61" s="563"/>
      <c r="AM61" s="563"/>
      <c r="AN61" s="140"/>
      <c r="AO61" s="141"/>
      <c r="AP61" s="142"/>
      <c r="AQ61" s="121"/>
      <c r="AR61" s="139"/>
      <c r="AS61" s="121"/>
      <c r="AT61" s="139"/>
      <c r="AU61" s="121"/>
      <c r="AV61" s="36"/>
      <c r="AX61" s="29"/>
      <c r="AY61" s="32"/>
      <c r="AZ61" s="322"/>
      <c r="BB61" s="29"/>
      <c r="BC61" s="46"/>
      <c r="BD61" s="32"/>
      <c r="BE61" s="46"/>
      <c r="BF61" s="32"/>
      <c r="BG61" s="46"/>
      <c r="BH61" s="36"/>
      <c r="BJ61" s="29"/>
      <c r="BK61" s="139"/>
      <c r="BL61" s="140"/>
      <c r="BM61" s="141"/>
      <c r="BN61" s="142"/>
      <c r="BO61" s="323"/>
      <c r="BP61" s="139"/>
      <c r="BQ61" s="323"/>
      <c r="BR61" s="139"/>
      <c r="BS61" s="323"/>
      <c r="BT61" s="140"/>
      <c r="BU61" s="141"/>
      <c r="BV61" s="142"/>
      <c r="BW61" s="139"/>
      <c r="BX61" s="140"/>
      <c r="BY61" s="141"/>
      <c r="BZ61" s="142"/>
      <c r="CA61" s="121"/>
      <c r="CB61" s="140"/>
      <c r="CC61" s="141"/>
      <c r="CD61" s="142"/>
      <c r="CE61" s="121"/>
      <c r="CF61" s="139"/>
      <c r="CG61" s="121"/>
      <c r="CH61" s="139"/>
      <c r="CI61" s="121"/>
      <c r="CJ61" s="139"/>
      <c r="CK61" s="121"/>
      <c r="CL61" s="36"/>
      <c r="CN61" s="29"/>
      <c r="CO61" s="143"/>
      <c r="CP61" s="143"/>
      <c r="CQ61" s="143"/>
      <c r="CR61" s="143"/>
      <c r="CS61" s="143"/>
      <c r="CT61" s="144"/>
      <c r="CU61" s="324"/>
      <c r="CV61" s="146"/>
      <c r="CW61" s="124"/>
      <c r="CX61" s="143"/>
      <c r="CY61" s="124"/>
      <c r="CZ61" s="143"/>
      <c r="DA61" s="124"/>
      <c r="DB61" s="36"/>
      <c r="DC61" s="32"/>
      <c r="DD61" s="315"/>
      <c r="DM61" s="115"/>
      <c r="DP61" s="74"/>
      <c r="DQ61" s="149"/>
      <c r="DR61" s="222">
        <f t="shared" si="15"/>
        <v>0</v>
      </c>
      <c r="DS61" s="323"/>
      <c r="DT61" s="131"/>
      <c r="DU61" s="149"/>
      <c r="DV61" s="328"/>
      <c r="DW61" s="133"/>
      <c r="DX61" s="149"/>
      <c r="DY61" s="149"/>
      <c r="DZ61" s="149"/>
      <c r="EA61" s="134"/>
      <c r="EG61" s="74"/>
      <c r="EH61" s="325"/>
      <c r="EI61" s="152"/>
      <c r="EJ61" s="152"/>
      <c r="EK61" s="152"/>
      <c r="EL61" s="136"/>
      <c r="EO61" s="321"/>
      <c r="EP61" s="321"/>
      <c r="ER61" s="29"/>
      <c r="ES61" s="32"/>
      <c r="ET61" s="32"/>
      <c r="EU61" s="153"/>
      <c r="EV61" s="36"/>
      <c r="EX61" s="29"/>
      <c r="EY61" s="139"/>
      <c r="EZ61" s="139"/>
      <c r="FA61" s="139"/>
      <c r="FB61" s="139"/>
      <c r="FC61" s="139"/>
      <c r="FD61" s="36"/>
      <c r="FF61" s="29"/>
      <c r="FG61" s="143"/>
      <c r="FH61" s="143"/>
      <c r="FI61" s="143"/>
      <c r="FJ61" s="143"/>
      <c r="FK61" s="143"/>
      <c r="FL61" s="144"/>
      <c r="FM61" s="145"/>
      <c r="FN61" s="146"/>
      <c r="FO61" s="163"/>
      <c r="FP61" s="144"/>
      <c r="FQ61" s="145"/>
      <c r="FR61" s="146"/>
      <c r="FS61" s="326"/>
      <c r="FT61" s="36"/>
    </row>
    <row r="62" spans="1:176" s="92" customFormat="1" ht="14.65" customHeight="1" x14ac:dyDescent="0.35">
      <c r="A62" s="118"/>
      <c r="B62" s="46"/>
      <c r="C62" s="243" t="str">
        <f t="shared" si="16"/>
        <v/>
      </c>
      <c r="D62" s="46"/>
      <c r="E62" s="4"/>
      <c r="F62" s="119"/>
      <c r="H62" s="120"/>
      <c r="I62" s="15"/>
      <c r="J62" s="121"/>
      <c r="K62" s="15"/>
      <c r="L62" s="121"/>
      <c r="M62" s="15"/>
      <c r="N62" s="122"/>
      <c r="O62" s="40"/>
      <c r="P62" s="123"/>
      <c r="Q62" s="15"/>
      <c r="R62" s="121"/>
      <c r="S62" s="15"/>
      <c r="T62" s="121"/>
      <c r="U62" s="15"/>
      <c r="V62" s="121"/>
      <c r="W62" s="209">
        <f>SUM($Q62,$S62,$U62)</f>
        <v>0</v>
      </c>
      <c r="X62" s="122"/>
      <c r="Y62" s="40"/>
      <c r="Z62" s="123"/>
      <c r="AA62" s="560"/>
      <c r="AB62" s="224"/>
      <c r="AC62" s="560"/>
      <c r="AD62" s="224"/>
      <c r="AE62" s="560"/>
      <c r="AF62" s="561"/>
      <c r="AG62" s="216"/>
      <c r="AH62" s="562"/>
      <c r="AI62" s="560"/>
      <c r="AJ62" s="224"/>
      <c r="AK62" s="560"/>
      <c r="AL62" s="224"/>
      <c r="AM62" s="560"/>
      <c r="AN62" s="122"/>
      <c r="AO62" s="40"/>
      <c r="AP62" s="123"/>
      <c r="AQ62" s="209">
        <f>$Q62-$AA62+$AI62</f>
        <v>0</v>
      </c>
      <c r="AR62" s="121"/>
      <c r="AS62" s="209">
        <f t="shared" si="4"/>
        <v>0</v>
      </c>
      <c r="AT62" s="121"/>
      <c r="AU62" s="209">
        <f t="shared" si="20"/>
        <v>0</v>
      </c>
      <c r="AV62" s="119"/>
      <c r="AX62" s="120"/>
      <c r="AY62" s="1"/>
      <c r="AZ62" s="318">
        <v>1</v>
      </c>
      <c r="BB62" s="120"/>
      <c r="BC62" s="3">
        <f>CHOOSE($AZ62,0.99052544,1.01191919,1.00441378,1.00744042,0.97985155,0.99723525,0.99723525,0.99723525,1.02737929,0.99839832,1.00012425,0.97994767)</f>
        <v>0.99052543999999998</v>
      </c>
      <c r="BD62" s="46"/>
      <c r="BE62" s="3">
        <f>CHOOSE(AZ62,1.01007311,1.0162446,1.00802785,0.99745216,0.96170212,0.98906071,0.98906071,0.98906071,0.96644255,1.01344958,1.02255772,1.00405015)</f>
        <v>1.01007311</v>
      </c>
      <c r="BF62" s="46"/>
      <c r="BG62" s="3">
        <f>CHOOSE($AZ62, 1.00979385,0.9950623,0.99510091,0.98525914,0.94740453,0.975921526666667,0.975921526666667,0.975921526666667,0.96415274,1.04112113,1.03493102,1.02717428)</f>
        <v>1.0097938500000001</v>
      </c>
      <c r="BH62" s="119"/>
      <c r="BJ62" s="120"/>
      <c r="BK62" s="15"/>
      <c r="BL62" s="122"/>
      <c r="BM62" s="40"/>
      <c r="BN62" s="123"/>
      <c r="BO62" s="209">
        <f t="shared" si="5"/>
        <v>0</v>
      </c>
      <c r="BP62" s="121"/>
      <c r="BQ62" s="209">
        <f t="shared" si="6"/>
        <v>0</v>
      </c>
      <c r="BR62" s="121"/>
      <c r="BS62" s="209">
        <f t="shared" si="7"/>
        <v>0</v>
      </c>
      <c r="BT62" s="122"/>
      <c r="BU62" s="40"/>
      <c r="BV62" s="123"/>
      <c r="BW62" s="15"/>
      <c r="BX62" s="122"/>
      <c r="BY62" s="40"/>
      <c r="BZ62" s="123"/>
      <c r="CA62" s="209">
        <f>(SUM($BO62:$BS62))-$BW62</f>
        <v>0</v>
      </c>
      <c r="CB62" s="122"/>
      <c r="CC62" s="40"/>
      <c r="CD62" s="123"/>
      <c r="CE62" s="209">
        <f t="shared" si="8"/>
        <v>0</v>
      </c>
      <c r="CF62" s="121"/>
      <c r="CG62" s="209">
        <f t="shared" si="9"/>
        <v>0</v>
      </c>
      <c r="CH62" s="121"/>
      <c r="CI62" s="209">
        <f>ROUNDDOWN(CA62-CE62-CG62,0)</f>
        <v>0</v>
      </c>
      <c r="CJ62" s="121"/>
      <c r="CK62" s="209">
        <f>SUM($CE62:$CI62)</f>
        <v>0</v>
      </c>
      <c r="CL62" s="119"/>
      <c r="CN62" s="120"/>
      <c r="CO62" s="13">
        <v>0</v>
      </c>
      <c r="CP62" s="124"/>
      <c r="CQ62" s="13">
        <v>0</v>
      </c>
      <c r="CR62" s="124"/>
      <c r="CS62" s="13">
        <v>0</v>
      </c>
      <c r="CT62" s="125"/>
      <c r="CU62" s="319"/>
      <c r="CV62" s="127"/>
      <c r="CW62" s="210">
        <f>CO62*I62</f>
        <v>0</v>
      </c>
      <c r="CX62" s="124"/>
      <c r="CY62" s="210">
        <f>CQ62*K62</f>
        <v>0</v>
      </c>
      <c r="CZ62" s="124"/>
      <c r="DA62" s="210">
        <f>CS62*M62</f>
        <v>0</v>
      </c>
      <c r="DB62" s="119"/>
      <c r="DC62" s="46"/>
      <c r="DD62" s="332"/>
      <c r="DM62" s="118"/>
      <c r="DP62" s="130"/>
      <c r="DQ62" s="209">
        <f t="shared" si="17"/>
        <v>0</v>
      </c>
      <c r="DR62" s="213">
        <f t="shared" si="15"/>
        <v>0</v>
      </c>
      <c r="DS62" s="209">
        <f t="shared" si="18"/>
        <v>0</v>
      </c>
      <c r="DT62" s="213">
        <f t="shared" si="19"/>
        <v>0</v>
      </c>
      <c r="DU62" s="214">
        <f t="shared" si="22"/>
        <v>0</v>
      </c>
      <c r="DV62" s="368">
        <f t="shared" si="22"/>
        <v>0</v>
      </c>
      <c r="DW62" s="369">
        <f t="shared" si="11"/>
        <v>0</v>
      </c>
      <c r="DX62" s="131"/>
      <c r="DY62" s="209">
        <f t="shared" si="12"/>
        <v>0</v>
      </c>
      <c r="DZ62" s="131"/>
      <c r="EA62" s="370">
        <f t="shared" si="13"/>
        <v>0</v>
      </c>
      <c r="EG62" s="130"/>
      <c r="EH62" s="371">
        <f t="shared" si="1"/>
        <v>0</v>
      </c>
      <c r="EI62" s="135"/>
      <c r="EJ62" s="217">
        <f t="shared" si="2"/>
        <v>0</v>
      </c>
      <c r="EK62" s="135"/>
      <c r="EL62" s="372">
        <f t="shared" si="3"/>
        <v>0</v>
      </c>
      <c r="EO62" s="321"/>
      <c r="EP62" s="321"/>
      <c r="ER62" s="120"/>
      <c r="ES62" s="46"/>
      <c r="ET62" s="46"/>
      <c r="EU62" s="13"/>
      <c r="EV62" s="119"/>
      <c r="EX62" s="120"/>
      <c r="EY62" s="5"/>
      <c r="EZ62" s="121"/>
      <c r="FA62" s="5"/>
      <c r="FB62" s="121"/>
      <c r="FC62" s="5"/>
      <c r="FD62" s="119"/>
      <c r="FF62" s="120"/>
      <c r="FG62" s="17">
        <v>0</v>
      </c>
      <c r="FH62" s="137"/>
      <c r="FI62" s="17">
        <v>0</v>
      </c>
      <c r="FJ62" s="137"/>
      <c r="FK62" s="17">
        <v>0</v>
      </c>
      <c r="FL62" s="125"/>
      <c r="FM62" s="126"/>
      <c r="FN62" s="127"/>
      <c r="FO62" s="219">
        <f t="shared" si="14"/>
        <v>0</v>
      </c>
      <c r="FP62" s="125"/>
      <c r="FQ62" s="126"/>
      <c r="FR62" s="127"/>
      <c r="FS62" s="220">
        <f>IFERROR((SUM($EH62:EL62)-SUM($CW62:$DA62)+$EU62+$FO62)," ")</f>
        <v>0</v>
      </c>
      <c r="FT62" s="119"/>
    </row>
    <row r="63" spans="1:176" ht="5.15" customHeight="1" x14ac:dyDescent="0.35">
      <c r="A63" s="115"/>
      <c r="B63" s="32"/>
      <c r="C63" s="46"/>
      <c r="D63" s="32"/>
      <c r="E63" s="32"/>
      <c r="F63" s="36"/>
      <c r="H63" s="29"/>
      <c r="I63" s="139"/>
      <c r="J63" s="139"/>
      <c r="K63" s="139"/>
      <c r="L63" s="139"/>
      <c r="M63" s="139"/>
      <c r="N63" s="140"/>
      <c r="O63" s="141"/>
      <c r="P63" s="142"/>
      <c r="Q63" s="139"/>
      <c r="R63" s="139"/>
      <c r="S63" s="139"/>
      <c r="T63" s="139"/>
      <c r="U63" s="139"/>
      <c r="V63" s="139"/>
      <c r="W63" s="121"/>
      <c r="X63" s="140"/>
      <c r="Y63" s="141"/>
      <c r="Z63" s="142"/>
      <c r="AA63" s="563"/>
      <c r="AB63" s="563"/>
      <c r="AC63" s="563"/>
      <c r="AD63" s="563"/>
      <c r="AE63" s="563"/>
      <c r="AF63" s="564"/>
      <c r="AG63" s="266"/>
      <c r="AH63" s="565"/>
      <c r="AI63" s="563"/>
      <c r="AJ63" s="563"/>
      <c r="AK63" s="563"/>
      <c r="AL63" s="563"/>
      <c r="AM63" s="563"/>
      <c r="AN63" s="140"/>
      <c r="AO63" s="141"/>
      <c r="AP63" s="142"/>
      <c r="AQ63" s="121"/>
      <c r="AR63" s="139"/>
      <c r="AS63" s="121"/>
      <c r="AT63" s="139"/>
      <c r="AU63" s="121"/>
      <c r="AV63" s="36"/>
      <c r="AX63" s="29"/>
      <c r="AY63" s="32"/>
      <c r="AZ63" s="322"/>
      <c r="BB63" s="29"/>
      <c r="BC63" s="46"/>
      <c r="BD63" s="32"/>
      <c r="BE63" s="46"/>
      <c r="BF63" s="32"/>
      <c r="BG63" s="46"/>
      <c r="BH63" s="36"/>
      <c r="BJ63" s="29"/>
      <c r="BK63" s="139"/>
      <c r="BL63" s="140"/>
      <c r="BM63" s="141"/>
      <c r="BN63" s="142"/>
      <c r="BO63" s="323"/>
      <c r="BP63" s="139"/>
      <c r="BQ63" s="323"/>
      <c r="BR63" s="139"/>
      <c r="BS63" s="323"/>
      <c r="BT63" s="140"/>
      <c r="BU63" s="141"/>
      <c r="BV63" s="142"/>
      <c r="BW63" s="139"/>
      <c r="BX63" s="140"/>
      <c r="BY63" s="141"/>
      <c r="BZ63" s="142"/>
      <c r="CA63" s="121"/>
      <c r="CB63" s="140"/>
      <c r="CC63" s="141"/>
      <c r="CD63" s="142"/>
      <c r="CE63" s="121"/>
      <c r="CF63" s="139"/>
      <c r="CG63" s="121"/>
      <c r="CH63" s="139"/>
      <c r="CI63" s="121"/>
      <c r="CJ63" s="139"/>
      <c r="CK63" s="121"/>
      <c r="CL63" s="36"/>
      <c r="CN63" s="29"/>
      <c r="CO63" s="143"/>
      <c r="CP63" s="143"/>
      <c r="CQ63" s="143"/>
      <c r="CR63" s="143"/>
      <c r="CS63" s="143"/>
      <c r="CT63" s="144"/>
      <c r="CU63" s="324"/>
      <c r="CV63" s="146"/>
      <c r="CW63" s="124"/>
      <c r="CX63" s="143"/>
      <c r="CY63" s="124"/>
      <c r="CZ63" s="143"/>
      <c r="DA63" s="124"/>
      <c r="DB63" s="36"/>
      <c r="DC63" s="32"/>
      <c r="DD63" s="315"/>
      <c r="DM63" s="115"/>
      <c r="DP63" s="74"/>
      <c r="DQ63" s="149"/>
      <c r="DR63" s="222">
        <f t="shared" si="15"/>
        <v>0</v>
      </c>
      <c r="DS63" s="323"/>
      <c r="DT63" s="131"/>
      <c r="DU63" s="149"/>
      <c r="DV63" s="328"/>
      <c r="DW63" s="133"/>
      <c r="DX63" s="149"/>
      <c r="DY63" s="149"/>
      <c r="DZ63" s="149"/>
      <c r="EA63" s="134"/>
      <c r="EG63" s="74"/>
      <c r="EH63" s="325"/>
      <c r="EI63" s="152"/>
      <c r="EJ63" s="152"/>
      <c r="EK63" s="152"/>
      <c r="EL63" s="136"/>
      <c r="EO63" s="321"/>
      <c r="EP63" s="321"/>
      <c r="ER63" s="29"/>
      <c r="ES63" s="32"/>
      <c r="ET63" s="32"/>
      <c r="EU63" s="153"/>
      <c r="EV63" s="36"/>
      <c r="EX63" s="29"/>
      <c r="EY63" s="139"/>
      <c r="EZ63" s="139"/>
      <c r="FA63" s="139"/>
      <c r="FB63" s="139"/>
      <c r="FC63" s="139"/>
      <c r="FD63" s="36"/>
      <c r="FF63" s="29"/>
      <c r="FG63" s="143"/>
      <c r="FH63" s="143"/>
      <c r="FI63" s="143"/>
      <c r="FJ63" s="143"/>
      <c r="FK63" s="143"/>
      <c r="FL63" s="144"/>
      <c r="FM63" s="145"/>
      <c r="FN63" s="146"/>
      <c r="FO63" s="154"/>
      <c r="FP63" s="144"/>
      <c r="FQ63" s="145"/>
      <c r="FR63" s="146"/>
      <c r="FS63" s="326"/>
      <c r="FT63" s="36"/>
    </row>
    <row r="64" spans="1:176" s="92" customFormat="1" ht="14.65" customHeight="1" x14ac:dyDescent="0.35">
      <c r="A64" s="118"/>
      <c r="B64" s="46"/>
      <c r="C64" s="243" t="str">
        <f t="shared" si="16"/>
        <v/>
      </c>
      <c r="D64" s="46"/>
      <c r="E64" s="4"/>
      <c r="F64" s="119"/>
      <c r="H64" s="120"/>
      <c r="I64" s="15"/>
      <c r="J64" s="121"/>
      <c r="K64" s="15"/>
      <c r="L64" s="121"/>
      <c r="M64" s="15"/>
      <c r="N64" s="122"/>
      <c r="O64" s="40"/>
      <c r="P64" s="123"/>
      <c r="Q64" s="15"/>
      <c r="R64" s="121"/>
      <c r="S64" s="15"/>
      <c r="T64" s="121"/>
      <c r="U64" s="15"/>
      <c r="V64" s="121"/>
      <c r="W64" s="209">
        <f>SUM($Q64,$S64,$U64)</f>
        <v>0</v>
      </c>
      <c r="X64" s="122"/>
      <c r="Y64" s="40"/>
      <c r="Z64" s="123"/>
      <c r="AA64" s="560"/>
      <c r="AB64" s="224"/>
      <c r="AC64" s="560"/>
      <c r="AD64" s="224"/>
      <c r="AE64" s="560"/>
      <c r="AF64" s="561"/>
      <c r="AG64" s="216"/>
      <c r="AH64" s="562"/>
      <c r="AI64" s="560"/>
      <c r="AJ64" s="224"/>
      <c r="AK64" s="560"/>
      <c r="AL64" s="224"/>
      <c r="AM64" s="560"/>
      <c r="AN64" s="122"/>
      <c r="AO64" s="40"/>
      <c r="AP64" s="123"/>
      <c r="AQ64" s="209">
        <f>$Q64-$AA64+$AI64</f>
        <v>0</v>
      </c>
      <c r="AR64" s="121"/>
      <c r="AS64" s="209">
        <f t="shared" si="4"/>
        <v>0</v>
      </c>
      <c r="AT64" s="121"/>
      <c r="AU64" s="209">
        <f t="shared" si="20"/>
        <v>0</v>
      </c>
      <c r="AV64" s="119"/>
      <c r="AX64" s="120"/>
      <c r="AY64" s="1"/>
      <c r="AZ64" s="318">
        <v>1</v>
      </c>
      <c r="BB64" s="120"/>
      <c r="BC64" s="3">
        <f>CHOOSE($AZ64,0.99052544,1.01191919,1.00441378,1.00744042,0.97985155,0.99723525,0.99723525,0.99723525,1.02737929,0.99839832,1.00012425,0.97994767)</f>
        <v>0.99052543999999998</v>
      </c>
      <c r="BD64" s="46"/>
      <c r="BE64" s="3">
        <f>CHOOSE(AZ64,1.01007311,1.0162446,1.00802785,0.99745216,0.96170212,0.98906071,0.98906071,0.98906071,0.96644255,1.01344958,1.02255772,1.00405015)</f>
        <v>1.01007311</v>
      </c>
      <c r="BF64" s="46"/>
      <c r="BG64" s="3">
        <f>CHOOSE($AZ64, 1.00979385,0.9950623,0.99510091,0.98525914,0.94740453,0.975921526666667,0.975921526666667,0.975921526666667,0.96415274,1.04112113,1.03493102,1.02717428)</f>
        <v>1.0097938500000001</v>
      </c>
      <c r="BH64" s="119"/>
      <c r="BJ64" s="120"/>
      <c r="BK64" s="15"/>
      <c r="BL64" s="122"/>
      <c r="BM64" s="40"/>
      <c r="BN64" s="123"/>
      <c r="BO64" s="209">
        <f t="shared" si="5"/>
        <v>0</v>
      </c>
      <c r="BP64" s="121"/>
      <c r="BQ64" s="209">
        <f t="shared" si="6"/>
        <v>0</v>
      </c>
      <c r="BR64" s="121"/>
      <c r="BS64" s="209">
        <f t="shared" si="7"/>
        <v>0</v>
      </c>
      <c r="BT64" s="122"/>
      <c r="BU64" s="40"/>
      <c r="BV64" s="123"/>
      <c r="BW64" s="15"/>
      <c r="BX64" s="122"/>
      <c r="BY64" s="40"/>
      <c r="BZ64" s="123"/>
      <c r="CA64" s="209">
        <f>(SUM($BO64:$BS64))-$BW64</f>
        <v>0</v>
      </c>
      <c r="CB64" s="122"/>
      <c r="CC64" s="40"/>
      <c r="CD64" s="123"/>
      <c r="CE64" s="209">
        <f t="shared" si="8"/>
        <v>0</v>
      </c>
      <c r="CF64" s="121"/>
      <c r="CG64" s="209">
        <f t="shared" si="9"/>
        <v>0</v>
      </c>
      <c r="CH64" s="121"/>
      <c r="CI64" s="209">
        <f>ROUNDDOWN(CA64-CE64-CG64,0)</f>
        <v>0</v>
      </c>
      <c r="CJ64" s="121"/>
      <c r="CK64" s="209">
        <f>SUM($CE64:$CI64)</f>
        <v>0</v>
      </c>
      <c r="CL64" s="119"/>
      <c r="CN64" s="120"/>
      <c r="CO64" s="13">
        <v>0</v>
      </c>
      <c r="CP64" s="124"/>
      <c r="CQ64" s="13">
        <v>0</v>
      </c>
      <c r="CR64" s="124"/>
      <c r="CS64" s="13">
        <v>0</v>
      </c>
      <c r="CT64" s="125"/>
      <c r="CU64" s="319"/>
      <c r="CV64" s="127"/>
      <c r="CW64" s="210">
        <f>CO64*I64</f>
        <v>0</v>
      </c>
      <c r="CX64" s="124"/>
      <c r="CY64" s="210">
        <f>CQ64*K64</f>
        <v>0</v>
      </c>
      <c r="CZ64" s="124"/>
      <c r="DA64" s="210">
        <f>CS64*M64</f>
        <v>0</v>
      </c>
      <c r="DB64" s="119"/>
      <c r="DC64" s="46"/>
      <c r="DD64" s="332"/>
      <c r="DM64" s="118"/>
      <c r="DP64" s="130"/>
      <c r="DQ64" s="209">
        <f t="shared" si="17"/>
        <v>0</v>
      </c>
      <c r="DR64" s="213">
        <f t="shared" si="15"/>
        <v>0</v>
      </c>
      <c r="DS64" s="209">
        <f t="shared" si="18"/>
        <v>0</v>
      </c>
      <c r="DT64" s="213">
        <f t="shared" si="19"/>
        <v>0</v>
      </c>
      <c r="DU64" s="214">
        <f t="shared" si="22"/>
        <v>0</v>
      </c>
      <c r="DV64" s="368">
        <f t="shared" si="22"/>
        <v>0</v>
      </c>
      <c r="DW64" s="369">
        <f t="shared" si="11"/>
        <v>0</v>
      </c>
      <c r="DX64" s="131"/>
      <c r="DY64" s="209">
        <f t="shared" si="12"/>
        <v>0</v>
      </c>
      <c r="DZ64" s="131"/>
      <c r="EA64" s="370">
        <f t="shared" si="13"/>
        <v>0</v>
      </c>
      <c r="EG64" s="130"/>
      <c r="EH64" s="371">
        <f>(DW64*CO64)</f>
        <v>0</v>
      </c>
      <c r="EI64" s="135"/>
      <c r="EJ64" s="217">
        <f>(DY64*CQ64)</f>
        <v>0</v>
      </c>
      <c r="EK64" s="135"/>
      <c r="EL64" s="372">
        <f>(EA64*CS64)</f>
        <v>0</v>
      </c>
      <c r="EO64" s="321"/>
      <c r="EP64" s="321"/>
      <c r="ER64" s="120"/>
      <c r="ES64" s="46"/>
      <c r="ET64" s="46"/>
      <c r="EU64" s="13"/>
      <c r="EV64" s="119"/>
      <c r="EX64" s="120"/>
      <c r="EY64" s="5"/>
      <c r="EZ64" s="121"/>
      <c r="FA64" s="5"/>
      <c r="FB64" s="121"/>
      <c r="FC64" s="5"/>
      <c r="FD64" s="119"/>
      <c r="FF64" s="120"/>
      <c r="FG64" s="17">
        <v>0</v>
      </c>
      <c r="FH64" s="137"/>
      <c r="FI64" s="17">
        <v>0</v>
      </c>
      <c r="FJ64" s="137"/>
      <c r="FK64" s="17">
        <v>0</v>
      </c>
      <c r="FL64" s="125"/>
      <c r="FM64" s="126"/>
      <c r="FN64" s="127"/>
      <c r="FO64" s="219">
        <f t="shared" si="14"/>
        <v>0</v>
      </c>
      <c r="FP64" s="125"/>
      <c r="FQ64" s="126"/>
      <c r="FR64" s="127"/>
      <c r="FS64" s="220">
        <f>IFERROR((SUM($EH64:EL64)-SUM($CW64:$DA64)+$EU64+$FO64)," ")</f>
        <v>0</v>
      </c>
      <c r="FT64" s="119"/>
    </row>
    <row r="65" spans="1:176" ht="5.15" customHeight="1" x14ac:dyDescent="0.35">
      <c r="A65" s="115"/>
      <c r="B65" s="32"/>
      <c r="C65" s="46"/>
      <c r="D65" s="32"/>
      <c r="E65" s="32"/>
      <c r="F65" s="36"/>
      <c r="H65" s="29"/>
      <c r="I65" s="139"/>
      <c r="J65" s="139"/>
      <c r="K65" s="139"/>
      <c r="L65" s="139"/>
      <c r="M65" s="139"/>
      <c r="N65" s="140"/>
      <c r="O65" s="141"/>
      <c r="P65" s="142"/>
      <c r="Q65" s="139"/>
      <c r="R65" s="139"/>
      <c r="S65" s="139"/>
      <c r="T65" s="139"/>
      <c r="U65" s="139"/>
      <c r="V65" s="139"/>
      <c r="W65" s="121"/>
      <c r="X65" s="140"/>
      <c r="Y65" s="141"/>
      <c r="Z65" s="142"/>
      <c r="AA65" s="563"/>
      <c r="AB65" s="563"/>
      <c r="AC65" s="563"/>
      <c r="AD65" s="563"/>
      <c r="AE65" s="563"/>
      <c r="AF65" s="564"/>
      <c r="AG65" s="266"/>
      <c r="AH65" s="565"/>
      <c r="AI65" s="563"/>
      <c r="AJ65" s="563"/>
      <c r="AK65" s="563"/>
      <c r="AL65" s="563"/>
      <c r="AM65" s="563"/>
      <c r="AN65" s="140"/>
      <c r="AO65" s="141"/>
      <c r="AP65" s="142"/>
      <c r="AQ65" s="121"/>
      <c r="AR65" s="139"/>
      <c r="AS65" s="121"/>
      <c r="AT65" s="139"/>
      <c r="AU65" s="121"/>
      <c r="AV65" s="36"/>
      <c r="AX65" s="29"/>
      <c r="AY65" s="32"/>
      <c r="AZ65" s="322"/>
      <c r="BB65" s="29"/>
      <c r="BC65" s="46"/>
      <c r="BD65" s="32"/>
      <c r="BE65" s="46"/>
      <c r="BF65" s="32"/>
      <c r="BG65" s="46"/>
      <c r="BH65" s="36"/>
      <c r="BJ65" s="29"/>
      <c r="BK65" s="139"/>
      <c r="BL65" s="140"/>
      <c r="BM65" s="141"/>
      <c r="BN65" s="142"/>
      <c r="BO65" s="323"/>
      <c r="BP65" s="139"/>
      <c r="BQ65" s="323"/>
      <c r="BR65" s="139"/>
      <c r="BS65" s="323"/>
      <c r="BT65" s="140"/>
      <c r="BU65" s="141"/>
      <c r="BV65" s="142"/>
      <c r="BW65" s="139"/>
      <c r="BX65" s="140"/>
      <c r="BY65" s="141"/>
      <c r="BZ65" s="142"/>
      <c r="CA65" s="121"/>
      <c r="CB65" s="140"/>
      <c r="CC65" s="141"/>
      <c r="CD65" s="142"/>
      <c r="CE65" s="121"/>
      <c r="CF65" s="139"/>
      <c r="CG65" s="121"/>
      <c r="CH65" s="139"/>
      <c r="CI65" s="121"/>
      <c r="CJ65" s="139"/>
      <c r="CK65" s="121"/>
      <c r="CL65" s="36"/>
      <c r="CN65" s="29"/>
      <c r="CO65" s="143"/>
      <c r="CP65" s="143"/>
      <c r="CQ65" s="143"/>
      <c r="CR65" s="143"/>
      <c r="CS65" s="143"/>
      <c r="CT65" s="144"/>
      <c r="CU65" s="324"/>
      <c r="CV65" s="146"/>
      <c r="CW65" s="124"/>
      <c r="CX65" s="143"/>
      <c r="CY65" s="124"/>
      <c r="CZ65" s="143"/>
      <c r="DA65" s="124"/>
      <c r="DB65" s="36"/>
      <c r="DC65" s="32"/>
      <c r="DD65" s="315"/>
      <c r="DM65" s="115"/>
      <c r="DP65" s="74"/>
      <c r="DQ65" s="149"/>
      <c r="DR65" s="222">
        <f t="shared" si="15"/>
        <v>0</v>
      </c>
      <c r="DS65" s="323"/>
      <c r="DT65" s="131"/>
      <c r="DU65" s="149"/>
      <c r="DV65" s="328"/>
      <c r="DW65" s="133"/>
      <c r="DX65" s="149"/>
      <c r="DY65" s="149"/>
      <c r="DZ65" s="149"/>
      <c r="EA65" s="134"/>
      <c r="EG65" s="74"/>
      <c r="EH65" s="325"/>
      <c r="EI65" s="152"/>
      <c r="EJ65" s="152"/>
      <c r="EK65" s="152"/>
      <c r="EL65" s="136"/>
      <c r="EO65" s="321"/>
      <c r="EP65" s="321"/>
      <c r="ER65" s="29"/>
      <c r="ES65" s="32"/>
      <c r="ET65" s="32"/>
      <c r="EU65" s="153"/>
      <c r="EV65" s="36"/>
      <c r="EX65" s="29"/>
      <c r="EY65" s="139"/>
      <c r="EZ65" s="139"/>
      <c r="FA65" s="139"/>
      <c r="FB65" s="139"/>
      <c r="FC65" s="139"/>
      <c r="FD65" s="36"/>
      <c r="FF65" s="29"/>
      <c r="FG65" s="143"/>
      <c r="FH65" s="143"/>
      <c r="FI65" s="143"/>
      <c r="FJ65" s="143"/>
      <c r="FK65" s="143"/>
      <c r="FL65" s="144"/>
      <c r="FM65" s="145"/>
      <c r="FN65" s="146"/>
      <c r="FO65" s="154"/>
      <c r="FP65" s="144"/>
      <c r="FQ65" s="145"/>
      <c r="FR65" s="146"/>
      <c r="FS65" s="326"/>
      <c r="FT65" s="36"/>
    </row>
    <row r="66" spans="1:176" s="92" customFormat="1" x14ac:dyDescent="0.35">
      <c r="A66" s="118"/>
      <c r="B66" s="46"/>
      <c r="C66" s="243" t="str">
        <f t="shared" si="16"/>
        <v/>
      </c>
      <c r="D66" s="46"/>
      <c r="E66" s="4"/>
      <c r="F66" s="119"/>
      <c r="H66" s="120"/>
      <c r="I66" s="15"/>
      <c r="J66" s="121"/>
      <c r="K66" s="15"/>
      <c r="L66" s="121"/>
      <c r="M66" s="15"/>
      <c r="N66" s="122"/>
      <c r="O66" s="40"/>
      <c r="P66" s="123"/>
      <c r="Q66" s="15"/>
      <c r="R66" s="121"/>
      <c r="S66" s="15"/>
      <c r="T66" s="121"/>
      <c r="U66" s="15"/>
      <c r="V66" s="121"/>
      <c r="W66" s="209">
        <f>SUM($Q66,$S66,$U66)</f>
        <v>0</v>
      </c>
      <c r="X66" s="122"/>
      <c r="Y66" s="40"/>
      <c r="Z66" s="123"/>
      <c r="AA66" s="560"/>
      <c r="AB66" s="224"/>
      <c r="AC66" s="560"/>
      <c r="AD66" s="224"/>
      <c r="AE66" s="560"/>
      <c r="AF66" s="561"/>
      <c r="AG66" s="216"/>
      <c r="AH66" s="562"/>
      <c r="AI66" s="560"/>
      <c r="AJ66" s="224"/>
      <c r="AK66" s="560"/>
      <c r="AL66" s="224"/>
      <c r="AM66" s="560"/>
      <c r="AN66" s="122"/>
      <c r="AO66" s="40"/>
      <c r="AP66" s="123"/>
      <c r="AQ66" s="209">
        <f>$Q66-$AA66+$AI66</f>
        <v>0</v>
      </c>
      <c r="AR66" s="121"/>
      <c r="AS66" s="209">
        <f t="shared" si="4"/>
        <v>0</v>
      </c>
      <c r="AT66" s="121"/>
      <c r="AU66" s="209">
        <f t="shared" si="20"/>
        <v>0</v>
      </c>
      <c r="AV66" s="119"/>
      <c r="AX66" s="120"/>
      <c r="AY66" s="1"/>
      <c r="AZ66" s="318">
        <v>1</v>
      </c>
      <c r="BB66" s="120"/>
      <c r="BC66" s="3">
        <f>CHOOSE($AZ66,0.99052544,1.01191919,1.00441378,1.00744042,0.97985155,0.99723525,0.99723525,0.99723525,1.02737929,0.99839832,1.00012425,0.97994767)</f>
        <v>0.99052543999999998</v>
      </c>
      <c r="BD66" s="46"/>
      <c r="BE66" s="3">
        <f>CHOOSE(AZ66,1.01007311,1.0162446,1.00802785,0.99745216,0.96170212,0.98906071,0.98906071,0.98906071,0.96644255,1.01344958,1.02255772,1.00405015)</f>
        <v>1.01007311</v>
      </c>
      <c r="BF66" s="46"/>
      <c r="BG66" s="3">
        <f>CHOOSE($AZ66, 1.00979385,0.9950623,0.99510091,0.98525914,0.94740453,0.975921526666667,0.975921526666667,0.975921526666667,0.96415274,1.04112113,1.03493102,1.02717428)</f>
        <v>1.0097938500000001</v>
      </c>
      <c r="BH66" s="119"/>
      <c r="BJ66" s="120"/>
      <c r="BK66" s="15"/>
      <c r="BL66" s="122"/>
      <c r="BM66" s="40"/>
      <c r="BN66" s="123"/>
      <c r="BO66" s="209">
        <f t="shared" si="5"/>
        <v>0</v>
      </c>
      <c r="BP66" s="121"/>
      <c r="BQ66" s="209">
        <f t="shared" si="6"/>
        <v>0</v>
      </c>
      <c r="BR66" s="121"/>
      <c r="BS66" s="209">
        <f t="shared" si="7"/>
        <v>0</v>
      </c>
      <c r="BT66" s="122"/>
      <c r="BU66" s="40"/>
      <c r="BV66" s="123"/>
      <c r="BW66" s="15"/>
      <c r="BX66" s="122"/>
      <c r="BY66" s="40"/>
      <c r="BZ66" s="123"/>
      <c r="CA66" s="209">
        <f>(SUM($BO66:$BS66))-$BW66</f>
        <v>0</v>
      </c>
      <c r="CB66" s="122"/>
      <c r="CC66" s="40"/>
      <c r="CD66" s="123"/>
      <c r="CE66" s="209">
        <f t="shared" si="8"/>
        <v>0</v>
      </c>
      <c r="CF66" s="121"/>
      <c r="CG66" s="209">
        <f t="shared" si="9"/>
        <v>0</v>
      </c>
      <c r="CH66" s="121"/>
      <c r="CI66" s="209">
        <f>ROUNDDOWN(CA66-CE66-CG66,0)</f>
        <v>0</v>
      </c>
      <c r="CJ66" s="121"/>
      <c r="CK66" s="209">
        <f>SUM($CE66:$CI66)</f>
        <v>0</v>
      </c>
      <c r="CL66" s="119"/>
      <c r="CN66" s="120"/>
      <c r="CO66" s="13">
        <v>0</v>
      </c>
      <c r="CP66" s="124"/>
      <c r="CQ66" s="13">
        <v>0</v>
      </c>
      <c r="CR66" s="124"/>
      <c r="CS66" s="13">
        <v>0</v>
      </c>
      <c r="CT66" s="125"/>
      <c r="CU66" s="319"/>
      <c r="CV66" s="127"/>
      <c r="CW66" s="210">
        <f>CO66*I66</f>
        <v>0</v>
      </c>
      <c r="CX66" s="124"/>
      <c r="CY66" s="210">
        <f>CQ66*K66</f>
        <v>0</v>
      </c>
      <c r="CZ66" s="124"/>
      <c r="DA66" s="210">
        <f>CS66*M66</f>
        <v>0</v>
      </c>
      <c r="DB66" s="119"/>
      <c r="DC66" s="46"/>
      <c r="DD66" s="332"/>
      <c r="DM66" s="118"/>
      <c r="DP66" s="130"/>
      <c r="DQ66" s="209">
        <f t="shared" si="17"/>
        <v>0</v>
      </c>
      <c r="DR66" s="213">
        <f t="shared" si="15"/>
        <v>0</v>
      </c>
      <c r="DS66" s="209">
        <f t="shared" si="18"/>
        <v>0</v>
      </c>
      <c r="DT66" s="213">
        <f t="shared" si="19"/>
        <v>0</v>
      </c>
      <c r="DU66" s="214">
        <f t="shared" si="22"/>
        <v>0</v>
      </c>
      <c r="DV66" s="368">
        <f t="shared" si="22"/>
        <v>0</v>
      </c>
      <c r="DW66" s="369">
        <f t="shared" si="11"/>
        <v>0</v>
      </c>
      <c r="DX66" s="131"/>
      <c r="DY66" s="209">
        <f t="shared" si="12"/>
        <v>0</v>
      </c>
      <c r="DZ66" s="131"/>
      <c r="EA66" s="370">
        <f t="shared" si="13"/>
        <v>0</v>
      </c>
      <c r="EG66" s="130"/>
      <c r="EH66" s="371">
        <f t="shared" ref="EH66:EH118" si="23">(DW66*CO66)</f>
        <v>0</v>
      </c>
      <c r="EI66" s="135"/>
      <c r="EJ66" s="217">
        <f t="shared" ref="EJ66:EJ118" si="24">(DY66*CQ66)</f>
        <v>0</v>
      </c>
      <c r="EK66" s="135"/>
      <c r="EL66" s="372">
        <f t="shared" ref="EL66:EL118" si="25">(EA66*CS66)</f>
        <v>0</v>
      </c>
      <c r="EO66" s="321"/>
      <c r="EP66" s="321"/>
      <c r="ER66" s="120"/>
      <c r="ES66" s="46"/>
      <c r="ET66" s="46"/>
      <c r="EU66" s="13"/>
      <c r="EV66" s="119"/>
      <c r="EX66" s="120"/>
      <c r="EY66" s="5"/>
      <c r="EZ66" s="121"/>
      <c r="FA66" s="5"/>
      <c r="FB66" s="121"/>
      <c r="FC66" s="5"/>
      <c r="FD66" s="119"/>
      <c r="FF66" s="120"/>
      <c r="FG66" s="17">
        <v>0</v>
      </c>
      <c r="FH66" s="137"/>
      <c r="FI66" s="17">
        <v>0</v>
      </c>
      <c r="FJ66" s="137"/>
      <c r="FK66" s="17">
        <v>0</v>
      </c>
      <c r="FL66" s="125"/>
      <c r="FM66" s="126"/>
      <c r="FN66" s="127"/>
      <c r="FO66" s="219">
        <f t="shared" si="14"/>
        <v>0</v>
      </c>
      <c r="FP66" s="125"/>
      <c r="FQ66" s="126"/>
      <c r="FR66" s="127"/>
      <c r="FS66" s="220">
        <f>IFERROR((SUM($EH66:EL66)-SUM($CW66:$DA66)+$EU66+$FO66)," ")</f>
        <v>0</v>
      </c>
      <c r="FT66" s="119"/>
    </row>
    <row r="67" spans="1:176" ht="5.15" customHeight="1" x14ac:dyDescent="0.35">
      <c r="A67" s="115"/>
      <c r="B67" s="32"/>
      <c r="C67" s="46"/>
      <c r="D67" s="32"/>
      <c r="E67" s="32"/>
      <c r="F67" s="36"/>
      <c r="H67" s="29"/>
      <c r="I67" s="139"/>
      <c r="J67" s="139"/>
      <c r="K67" s="139"/>
      <c r="L67" s="139"/>
      <c r="M67" s="139"/>
      <c r="N67" s="140"/>
      <c r="O67" s="141"/>
      <c r="P67" s="142"/>
      <c r="Q67" s="139"/>
      <c r="R67" s="139"/>
      <c r="S67" s="139"/>
      <c r="T67" s="139"/>
      <c r="U67" s="139"/>
      <c r="V67" s="139"/>
      <c r="W67" s="121"/>
      <c r="X67" s="140"/>
      <c r="Y67" s="141"/>
      <c r="Z67" s="142"/>
      <c r="AA67" s="563"/>
      <c r="AB67" s="563"/>
      <c r="AC67" s="563"/>
      <c r="AD67" s="563"/>
      <c r="AE67" s="563"/>
      <c r="AF67" s="564"/>
      <c r="AG67" s="266"/>
      <c r="AH67" s="565"/>
      <c r="AI67" s="563"/>
      <c r="AJ67" s="563"/>
      <c r="AK67" s="563"/>
      <c r="AL67" s="563"/>
      <c r="AM67" s="563"/>
      <c r="AN67" s="140"/>
      <c r="AO67" s="141"/>
      <c r="AP67" s="142"/>
      <c r="AQ67" s="121"/>
      <c r="AR67" s="139"/>
      <c r="AS67" s="121"/>
      <c r="AT67" s="139"/>
      <c r="AU67" s="121"/>
      <c r="AV67" s="36"/>
      <c r="AX67" s="29"/>
      <c r="AY67" s="32"/>
      <c r="AZ67" s="322"/>
      <c r="BB67" s="29"/>
      <c r="BC67" s="46"/>
      <c r="BD67" s="32"/>
      <c r="BE67" s="46"/>
      <c r="BF67" s="32"/>
      <c r="BG67" s="46"/>
      <c r="BH67" s="36"/>
      <c r="BJ67" s="29"/>
      <c r="BK67" s="139"/>
      <c r="BL67" s="140"/>
      <c r="BM67" s="141"/>
      <c r="BN67" s="142"/>
      <c r="BO67" s="323"/>
      <c r="BP67" s="139"/>
      <c r="BQ67" s="323"/>
      <c r="BR67" s="139"/>
      <c r="BS67" s="323"/>
      <c r="BT67" s="140"/>
      <c r="BU67" s="141"/>
      <c r="BV67" s="142"/>
      <c r="BW67" s="139"/>
      <c r="BX67" s="140"/>
      <c r="BY67" s="141"/>
      <c r="BZ67" s="142"/>
      <c r="CA67" s="121"/>
      <c r="CB67" s="140"/>
      <c r="CC67" s="141"/>
      <c r="CD67" s="142"/>
      <c r="CE67" s="121"/>
      <c r="CF67" s="139"/>
      <c r="CG67" s="121"/>
      <c r="CH67" s="139"/>
      <c r="CI67" s="121"/>
      <c r="CJ67" s="139"/>
      <c r="CK67" s="121"/>
      <c r="CL67" s="36"/>
      <c r="CN67" s="29"/>
      <c r="CO67" s="143"/>
      <c r="CP67" s="143"/>
      <c r="CQ67" s="143"/>
      <c r="CR67" s="143"/>
      <c r="CS67" s="143"/>
      <c r="CT67" s="144"/>
      <c r="CU67" s="324"/>
      <c r="CV67" s="146"/>
      <c r="CW67" s="124"/>
      <c r="CX67" s="143"/>
      <c r="CY67" s="124"/>
      <c r="CZ67" s="143"/>
      <c r="DA67" s="124"/>
      <c r="DB67" s="36"/>
      <c r="DC67" s="32"/>
      <c r="DD67" s="315"/>
      <c r="DG67" s="174"/>
      <c r="DH67" s="174"/>
      <c r="DI67" s="174"/>
      <c r="DJ67" s="174"/>
      <c r="DK67" s="174"/>
      <c r="DL67" s="174"/>
      <c r="DM67" s="333"/>
      <c r="DP67" s="74"/>
      <c r="DQ67" s="149"/>
      <c r="DR67" s="222">
        <f t="shared" si="15"/>
        <v>0</v>
      </c>
      <c r="DS67" s="323"/>
      <c r="DT67" s="131"/>
      <c r="DU67" s="149"/>
      <c r="DV67" s="328"/>
      <c r="DW67" s="133"/>
      <c r="DX67" s="149"/>
      <c r="DY67" s="149"/>
      <c r="DZ67" s="149"/>
      <c r="EA67" s="134"/>
      <c r="EG67" s="74"/>
      <c r="EH67" s="325"/>
      <c r="EI67" s="152"/>
      <c r="EJ67" s="152"/>
      <c r="EK67" s="152"/>
      <c r="EL67" s="136"/>
      <c r="EO67" s="321"/>
      <c r="EP67" s="321"/>
      <c r="ER67" s="29"/>
      <c r="ES67" s="32"/>
      <c r="ET67" s="32"/>
      <c r="EU67" s="153"/>
      <c r="EV67" s="36"/>
      <c r="EX67" s="29"/>
      <c r="EY67" s="139"/>
      <c r="EZ67" s="139"/>
      <c r="FA67" s="139"/>
      <c r="FB67" s="139"/>
      <c r="FC67" s="139"/>
      <c r="FD67" s="36"/>
      <c r="FF67" s="29"/>
      <c r="FG67" s="143"/>
      <c r="FH67" s="143"/>
      <c r="FI67" s="143"/>
      <c r="FJ67" s="143"/>
      <c r="FK67" s="143"/>
      <c r="FL67" s="144"/>
      <c r="FM67" s="145"/>
      <c r="FN67" s="146"/>
      <c r="FO67" s="163"/>
      <c r="FP67" s="144"/>
      <c r="FQ67" s="145"/>
      <c r="FR67" s="146"/>
      <c r="FS67" s="326"/>
      <c r="FT67" s="36"/>
    </row>
    <row r="68" spans="1:176" s="92" customFormat="1" x14ac:dyDescent="0.35">
      <c r="A68" s="118"/>
      <c r="B68" s="46"/>
      <c r="C68" s="243" t="str">
        <f t="shared" si="16"/>
        <v/>
      </c>
      <c r="D68" s="46"/>
      <c r="E68" s="4"/>
      <c r="F68" s="119"/>
      <c r="H68" s="120"/>
      <c r="I68" s="15"/>
      <c r="J68" s="121"/>
      <c r="K68" s="15"/>
      <c r="L68" s="121"/>
      <c r="M68" s="15"/>
      <c r="N68" s="122"/>
      <c r="O68" s="40"/>
      <c r="P68" s="123"/>
      <c r="Q68" s="15"/>
      <c r="R68" s="121"/>
      <c r="S68" s="15"/>
      <c r="T68" s="121"/>
      <c r="U68" s="15"/>
      <c r="V68" s="121"/>
      <c r="W68" s="209">
        <f>SUM($Q68,$S68,$U68)</f>
        <v>0</v>
      </c>
      <c r="X68" s="122"/>
      <c r="Y68" s="40"/>
      <c r="Z68" s="123"/>
      <c r="AA68" s="560"/>
      <c r="AB68" s="224"/>
      <c r="AC68" s="560"/>
      <c r="AD68" s="224"/>
      <c r="AE68" s="560"/>
      <c r="AF68" s="561"/>
      <c r="AG68" s="216"/>
      <c r="AH68" s="562"/>
      <c r="AI68" s="560"/>
      <c r="AJ68" s="224"/>
      <c r="AK68" s="560"/>
      <c r="AL68" s="224"/>
      <c r="AM68" s="560"/>
      <c r="AN68" s="122"/>
      <c r="AO68" s="40"/>
      <c r="AP68" s="123"/>
      <c r="AQ68" s="209">
        <f>$Q68-$AA68+$AI68</f>
        <v>0</v>
      </c>
      <c r="AR68" s="121"/>
      <c r="AS68" s="209">
        <f t="shared" si="4"/>
        <v>0</v>
      </c>
      <c r="AT68" s="121"/>
      <c r="AU68" s="209">
        <f t="shared" si="20"/>
        <v>0</v>
      </c>
      <c r="AV68" s="119"/>
      <c r="AX68" s="120"/>
      <c r="AY68" s="1"/>
      <c r="AZ68" s="318">
        <v>1</v>
      </c>
      <c r="BB68" s="120"/>
      <c r="BC68" s="3">
        <f>CHOOSE($AZ68,0.99052544,1.01191919,1.00441378,1.00744042,0.97985155,0.99723525,0.99723525,0.99723525,1.02737929,0.99839832,1.00012425,0.97994767)</f>
        <v>0.99052543999999998</v>
      </c>
      <c r="BD68" s="46"/>
      <c r="BE68" s="3">
        <f>CHOOSE(AZ68,1.01007311,1.0162446,1.00802785,0.99745216,0.96170212,0.98906071,0.98906071,0.98906071,0.96644255,1.01344958,1.02255772,1.00405015)</f>
        <v>1.01007311</v>
      </c>
      <c r="BF68" s="46"/>
      <c r="BG68" s="3">
        <f>CHOOSE($AZ68, 1.00979385,0.9950623,0.99510091,0.98525914,0.94740453,0.975921526666667,0.975921526666667,0.975921526666667,0.96415274,1.04112113,1.03493102,1.02717428)</f>
        <v>1.0097938500000001</v>
      </c>
      <c r="BH68" s="119"/>
      <c r="BJ68" s="120"/>
      <c r="BK68" s="15"/>
      <c r="BL68" s="122"/>
      <c r="BM68" s="40"/>
      <c r="BN68" s="123"/>
      <c r="BO68" s="209">
        <f t="shared" si="5"/>
        <v>0</v>
      </c>
      <c r="BP68" s="121"/>
      <c r="BQ68" s="209">
        <f t="shared" si="6"/>
        <v>0</v>
      </c>
      <c r="BR68" s="121"/>
      <c r="BS68" s="209">
        <f t="shared" si="7"/>
        <v>0</v>
      </c>
      <c r="BT68" s="122"/>
      <c r="BU68" s="40"/>
      <c r="BV68" s="123"/>
      <c r="BW68" s="15"/>
      <c r="BX68" s="122"/>
      <c r="BY68" s="40"/>
      <c r="BZ68" s="123"/>
      <c r="CA68" s="209">
        <f>(SUM($BO68:$BS68))-$BW68</f>
        <v>0</v>
      </c>
      <c r="CB68" s="122"/>
      <c r="CC68" s="40"/>
      <c r="CD68" s="123"/>
      <c r="CE68" s="209">
        <f t="shared" si="8"/>
        <v>0</v>
      </c>
      <c r="CF68" s="121"/>
      <c r="CG68" s="209">
        <f t="shared" si="9"/>
        <v>0</v>
      </c>
      <c r="CH68" s="121"/>
      <c r="CI68" s="209">
        <f>ROUNDDOWN(CA68-CE68-CG68,0)</f>
        <v>0</v>
      </c>
      <c r="CJ68" s="121"/>
      <c r="CK68" s="209">
        <f>SUM($CE68:$CI68)</f>
        <v>0</v>
      </c>
      <c r="CL68" s="119"/>
      <c r="CN68" s="120"/>
      <c r="CO68" s="13">
        <v>0</v>
      </c>
      <c r="CP68" s="124"/>
      <c r="CQ68" s="13">
        <v>0</v>
      </c>
      <c r="CR68" s="124"/>
      <c r="CS68" s="13">
        <v>0</v>
      </c>
      <c r="CT68" s="125"/>
      <c r="CU68" s="319"/>
      <c r="CV68" s="127"/>
      <c r="CW68" s="210">
        <f>CO68*I68</f>
        <v>0</v>
      </c>
      <c r="CX68" s="124"/>
      <c r="CY68" s="210">
        <f>CQ68*K68</f>
        <v>0</v>
      </c>
      <c r="CZ68" s="124"/>
      <c r="DA68" s="210">
        <f>CS68*M68</f>
        <v>0</v>
      </c>
      <c r="DB68" s="119"/>
      <c r="DC68" s="46"/>
      <c r="DD68" s="332"/>
      <c r="DE68" s="175"/>
      <c r="DF68" s="175"/>
      <c r="DG68" s="174"/>
      <c r="DH68" s="174"/>
      <c r="DI68" s="174"/>
      <c r="DJ68" s="174"/>
      <c r="DK68" s="174"/>
      <c r="DL68" s="174"/>
      <c r="DM68" s="333"/>
      <c r="DP68" s="130"/>
      <c r="DQ68" s="209">
        <f t="shared" si="17"/>
        <v>0</v>
      </c>
      <c r="DR68" s="213">
        <f t="shared" si="15"/>
        <v>0</v>
      </c>
      <c r="DS68" s="209">
        <f t="shared" si="18"/>
        <v>0</v>
      </c>
      <c r="DT68" s="213">
        <f t="shared" si="19"/>
        <v>0</v>
      </c>
      <c r="DU68" s="214">
        <f t="shared" si="22"/>
        <v>0</v>
      </c>
      <c r="DV68" s="368">
        <f t="shared" si="22"/>
        <v>0</v>
      </c>
      <c r="DW68" s="369">
        <f t="shared" si="11"/>
        <v>0</v>
      </c>
      <c r="DX68" s="131"/>
      <c r="DY68" s="209">
        <f t="shared" si="12"/>
        <v>0</v>
      </c>
      <c r="DZ68" s="131"/>
      <c r="EA68" s="370">
        <f t="shared" si="13"/>
        <v>0</v>
      </c>
      <c r="EG68" s="130"/>
      <c r="EH68" s="371">
        <f t="shared" si="23"/>
        <v>0</v>
      </c>
      <c r="EI68" s="135"/>
      <c r="EJ68" s="217">
        <f t="shared" si="24"/>
        <v>0</v>
      </c>
      <c r="EK68" s="135"/>
      <c r="EL68" s="372">
        <f t="shared" si="25"/>
        <v>0</v>
      </c>
      <c r="EO68" s="321"/>
      <c r="EP68" s="321"/>
      <c r="ER68" s="120"/>
      <c r="ES68" s="46"/>
      <c r="ET68" s="46"/>
      <c r="EU68" s="13"/>
      <c r="EV68" s="119"/>
      <c r="EX68" s="120"/>
      <c r="EY68" s="5"/>
      <c r="EZ68" s="121"/>
      <c r="FA68" s="5"/>
      <c r="FB68" s="121"/>
      <c r="FC68" s="5"/>
      <c r="FD68" s="119"/>
      <c r="FF68" s="120"/>
      <c r="FG68" s="17">
        <v>0</v>
      </c>
      <c r="FH68" s="137"/>
      <c r="FI68" s="17">
        <v>0</v>
      </c>
      <c r="FJ68" s="137"/>
      <c r="FK68" s="17">
        <v>0</v>
      </c>
      <c r="FL68" s="125"/>
      <c r="FM68" s="126"/>
      <c r="FN68" s="127"/>
      <c r="FO68" s="219">
        <f t="shared" si="14"/>
        <v>0</v>
      </c>
      <c r="FP68" s="125"/>
      <c r="FQ68" s="126"/>
      <c r="FR68" s="127"/>
      <c r="FS68" s="220">
        <f>IFERROR((SUM($EH68:EL68)-SUM($CW68:$DA68)+$EU68+$FO68)," ")</f>
        <v>0</v>
      </c>
      <c r="FT68" s="119"/>
    </row>
    <row r="69" spans="1:176" ht="5.15" customHeight="1" x14ac:dyDescent="0.35">
      <c r="A69" s="115"/>
      <c r="B69" s="32"/>
      <c r="C69" s="46"/>
      <c r="D69" s="32"/>
      <c r="E69" s="32"/>
      <c r="F69" s="36"/>
      <c r="H69" s="29"/>
      <c r="I69" s="139"/>
      <c r="J69" s="139"/>
      <c r="K69" s="139"/>
      <c r="L69" s="139"/>
      <c r="M69" s="139"/>
      <c r="N69" s="140"/>
      <c r="O69" s="141"/>
      <c r="P69" s="142"/>
      <c r="Q69" s="139"/>
      <c r="R69" s="139"/>
      <c r="S69" s="139"/>
      <c r="T69" s="139"/>
      <c r="U69" s="139"/>
      <c r="V69" s="139"/>
      <c r="W69" s="121"/>
      <c r="X69" s="140"/>
      <c r="Y69" s="141"/>
      <c r="Z69" s="142"/>
      <c r="AA69" s="563"/>
      <c r="AB69" s="563"/>
      <c r="AC69" s="563"/>
      <c r="AD69" s="563"/>
      <c r="AE69" s="563"/>
      <c r="AF69" s="564"/>
      <c r="AG69" s="266"/>
      <c r="AH69" s="565"/>
      <c r="AI69" s="563"/>
      <c r="AJ69" s="563"/>
      <c r="AK69" s="563"/>
      <c r="AL69" s="563"/>
      <c r="AM69" s="563"/>
      <c r="AN69" s="140"/>
      <c r="AO69" s="141"/>
      <c r="AP69" s="142"/>
      <c r="AQ69" s="121"/>
      <c r="AR69" s="139"/>
      <c r="AS69" s="121"/>
      <c r="AT69" s="139"/>
      <c r="AU69" s="121"/>
      <c r="AV69" s="36"/>
      <c r="AX69" s="29"/>
      <c r="AY69" s="32"/>
      <c r="AZ69" s="322"/>
      <c r="BB69" s="29"/>
      <c r="BC69" s="46"/>
      <c r="BD69" s="32"/>
      <c r="BE69" s="46"/>
      <c r="BF69" s="32"/>
      <c r="BG69" s="46"/>
      <c r="BH69" s="36"/>
      <c r="BJ69" s="29"/>
      <c r="BK69" s="139"/>
      <c r="BL69" s="140"/>
      <c r="BM69" s="141"/>
      <c r="BN69" s="142"/>
      <c r="BO69" s="323"/>
      <c r="BP69" s="139"/>
      <c r="BQ69" s="323"/>
      <c r="BR69" s="139"/>
      <c r="BS69" s="323"/>
      <c r="BT69" s="140"/>
      <c r="BU69" s="141"/>
      <c r="BV69" s="142"/>
      <c r="BW69" s="139"/>
      <c r="BX69" s="140"/>
      <c r="BY69" s="141"/>
      <c r="BZ69" s="142"/>
      <c r="CA69" s="121"/>
      <c r="CB69" s="140"/>
      <c r="CC69" s="141"/>
      <c r="CD69" s="142"/>
      <c r="CE69" s="121"/>
      <c r="CF69" s="139"/>
      <c r="CG69" s="121"/>
      <c r="CH69" s="139"/>
      <c r="CI69" s="121"/>
      <c r="CJ69" s="139"/>
      <c r="CK69" s="121"/>
      <c r="CL69" s="36"/>
      <c r="CN69" s="29"/>
      <c r="CO69" s="143"/>
      <c r="CP69" s="143"/>
      <c r="CQ69" s="143"/>
      <c r="CR69" s="143"/>
      <c r="CS69" s="143"/>
      <c r="CT69" s="144"/>
      <c r="CU69" s="324"/>
      <c r="CV69" s="146"/>
      <c r="CW69" s="124"/>
      <c r="CX69" s="143"/>
      <c r="CY69" s="124"/>
      <c r="CZ69" s="143"/>
      <c r="DA69" s="124"/>
      <c r="DB69" s="36"/>
      <c r="DC69" s="32"/>
      <c r="DD69" s="315"/>
      <c r="DG69" s="174"/>
      <c r="DH69" s="174"/>
      <c r="DI69" s="174"/>
      <c r="DJ69" s="174"/>
      <c r="DK69" s="174"/>
      <c r="DL69" s="174"/>
      <c r="DM69" s="333"/>
      <c r="DN69" s="174"/>
      <c r="DP69" s="74"/>
      <c r="DQ69" s="149"/>
      <c r="DR69" s="222">
        <f t="shared" si="15"/>
        <v>0</v>
      </c>
      <c r="DS69" s="323"/>
      <c r="DT69" s="131"/>
      <c r="DU69" s="149"/>
      <c r="DV69" s="328"/>
      <c r="DW69" s="133"/>
      <c r="DX69" s="149"/>
      <c r="DY69" s="149"/>
      <c r="DZ69" s="149"/>
      <c r="EA69" s="134"/>
      <c r="EG69" s="74"/>
      <c r="EH69" s="325"/>
      <c r="EI69" s="152"/>
      <c r="EJ69" s="152"/>
      <c r="EK69" s="152"/>
      <c r="EL69" s="136"/>
      <c r="EO69" s="321"/>
      <c r="EP69" s="321"/>
      <c r="ER69" s="29"/>
      <c r="ES69" s="32"/>
      <c r="ET69" s="32"/>
      <c r="EU69" s="153"/>
      <c r="EV69" s="36"/>
      <c r="EX69" s="29"/>
      <c r="EY69" s="139"/>
      <c r="EZ69" s="139"/>
      <c r="FA69" s="139"/>
      <c r="FB69" s="139"/>
      <c r="FC69" s="139"/>
      <c r="FD69" s="36"/>
      <c r="FF69" s="29"/>
      <c r="FG69" s="143"/>
      <c r="FH69" s="143"/>
      <c r="FI69" s="143"/>
      <c r="FJ69" s="143"/>
      <c r="FK69" s="143"/>
      <c r="FL69" s="144"/>
      <c r="FM69" s="145"/>
      <c r="FN69" s="146"/>
      <c r="FO69" s="154"/>
      <c r="FP69" s="144"/>
      <c r="FQ69" s="145"/>
      <c r="FR69" s="146"/>
      <c r="FS69" s="326"/>
      <c r="FT69" s="36"/>
    </row>
    <row r="70" spans="1:176" s="92" customFormat="1" x14ac:dyDescent="0.35">
      <c r="A70" s="118"/>
      <c r="B70" s="46"/>
      <c r="C70" s="243" t="str">
        <f t="shared" si="16"/>
        <v/>
      </c>
      <c r="D70" s="46"/>
      <c r="E70" s="4"/>
      <c r="F70" s="119"/>
      <c r="H70" s="120"/>
      <c r="I70" s="15"/>
      <c r="J70" s="121"/>
      <c r="K70" s="15"/>
      <c r="L70" s="121"/>
      <c r="M70" s="15"/>
      <c r="N70" s="122"/>
      <c r="O70" s="40"/>
      <c r="P70" s="123"/>
      <c r="Q70" s="15"/>
      <c r="R70" s="121"/>
      <c r="S70" s="15"/>
      <c r="T70" s="121"/>
      <c r="U70" s="15"/>
      <c r="V70" s="121"/>
      <c r="W70" s="209">
        <f>SUM($Q70,$S70,$U70)</f>
        <v>0</v>
      </c>
      <c r="X70" s="122"/>
      <c r="Y70" s="40"/>
      <c r="Z70" s="123"/>
      <c r="AA70" s="560"/>
      <c r="AB70" s="224"/>
      <c r="AC70" s="560"/>
      <c r="AD70" s="224"/>
      <c r="AE70" s="560"/>
      <c r="AF70" s="561"/>
      <c r="AG70" s="216"/>
      <c r="AH70" s="562"/>
      <c r="AI70" s="560"/>
      <c r="AJ70" s="224"/>
      <c r="AK70" s="560"/>
      <c r="AL70" s="224"/>
      <c r="AM70" s="560"/>
      <c r="AN70" s="122"/>
      <c r="AO70" s="40"/>
      <c r="AP70" s="123"/>
      <c r="AQ70" s="209">
        <f>$Q70-$AA70+$AI70</f>
        <v>0</v>
      </c>
      <c r="AR70" s="121"/>
      <c r="AS70" s="209">
        <f t="shared" si="4"/>
        <v>0</v>
      </c>
      <c r="AT70" s="121"/>
      <c r="AU70" s="209">
        <f t="shared" si="20"/>
        <v>0</v>
      </c>
      <c r="AV70" s="119"/>
      <c r="AX70" s="120"/>
      <c r="AY70" s="1"/>
      <c r="AZ70" s="318">
        <v>1</v>
      </c>
      <c r="BB70" s="120"/>
      <c r="BC70" s="3">
        <f>CHOOSE($AZ70,0.99052544,1.01191919,1.00441378,1.00744042,0.97985155,0.99723525,0.99723525,0.99723525,1.02737929,0.99839832,1.00012425,0.97994767)</f>
        <v>0.99052543999999998</v>
      </c>
      <c r="BD70" s="46"/>
      <c r="BE70" s="3">
        <f>CHOOSE(AZ70,1.01007311,1.0162446,1.00802785,0.99745216,0.96170212,0.98906071,0.98906071,0.98906071,0.96644255,1.01344958,1.02255772,1.00405015)</f>
        <v>1.01007311</v>
      </c>
      <c r="BF70" s="46"/>
      <c r="BG70" s="3">
        <f>CHOOSE($AZ70, 1.00979385,0.9950623,0.99510091,0.98525914,0.94740453,0.975921526666667,0.975921526666667,0.975921526666667,0.96415274,1.04112113,1.03493102,1.02717428)</f>
        <v>1.0097938500000001</v>
      </c>
      <c r="BH70" s="119"/>
      <c r="BJ70" s="120"/>
      <c r="BK70" s="15"/>
      <c r="BL70" s="122"/>
      <c r="BM70" s="40"/>
      <c r="BN70" s="123"/>
      <c r="BO70" s="209">
        <f t="shared" si="5"/>
        <v>0</v>
      </c>
      <c r="BP70" s="121"/>
      <c r="BQ70" s="209">
        <f t="shared" si="6"/>
        <v>0</v>
      </c>
      <c r="BR70" s="121"/>
      <c r="BS70" s="209">
        <f t="shared" si="7"/>
        <v>0</v>
      </c>
      <c r="BT70" s="122"/>
      <c r="BU70" s="40"/>
      <c r="BV70" s="123"/>
      <c r="BW70" s="15"/>
      <c r="BX70" s="122"/>
      <c r="BY70" s="40"/>
      <c r="BZ70" s="123"/>
      <c r="CA70" s="209">
        <f>(SUM($BO70:$BS70))-$BW70</f>
        <v>0</v>
      </c>
      <c r="CB70" s="122"/>
      <c r="CC70" s="40"/>
      <c r="CD70" s="123"/>
      <c r="CE70" s="209">
        <f t="shared" si="8"/>
        <v>0</v>
      </c>
      <c r="CF70" s="121"/>
      <c r="CG70" s="209">
        <f t="shared" si="9"/>
        <v>0</v>
      </c>
      <c r="CH70" s="121"/>
      <c r="CI70" s="209">
        <f>ROUNDDOWN(CA70-CE70-CG70,0)</f>
        <v>0</v>
      </c>
      <c r="CJ70" s="121"/>
      <c r="CK70" s="209">
        <f>SUM($CE70:$CI70)</f>
        <v>0</v>
      </c>
      <c r="CL70" s="119"/>
      <c r="CN70" s="120"/>
      <c r="CO70" s="13">
        <v>0</v>
      </c>
      <c r="CP70" s="124"/>
      <c r="CQ70" s="13">
        <v>0</v>
      </c>
      <c r="CR70" s="124"/>
      <c r="CS70" s="13">
        <v>0</v>
      </c>
      <c r="CT70" s="125"/>
      <c r="CU70" s="319"/>
      <c r="CV70" s="127"/>
      <c r="CW70" s="210">
        <f>CO70*I70</f>
        <v>0</v>
      </c>
      <c r="CX70" s="124"/>
      <c r="CY70" s="210">
        <f>CQ70*K70</f>
        <v>0</v>
      </c>
      <c r="CZ70" s="124"/>
      <c r="DA70" s="210">
        <f>CS70*M70</f>
        <v>0</v>
      </c>
      <c r="DB70" s="119"/>
      <c r="DC70" s="46"/>
      <c r="DD70" s="332"/>
      <c r="DE70" s="175"/>
      <c r="DF70" s="175"/>
      <c r="DG70" s="174"/>
      <c r="DH70" s="174"/>
      <c r="DI70" s="174"/>
      <c r="DJ70" s="174"/>
      <c r="DK70" s="174"/>
      <c r="DL70" s="174"/>
      <c r="DM70" s="333"/>
      <c r="DN70" s="174"/>
      <c r="DP70" s="130"/>
      <c r="DQ70" s="209">
        <f t="shared" si="17"/>
        <v>0</v>
      </c>
      <c r="DR70" s="213">
        <f t="shared" si="15"/>
        <v>0</v>
      </c>
      <c r="DS70" s="209">
        <f t="shared" si="18"/>
        <v>0</v>
      </c>
      <c r="DT70" s="213">
        <f t="shared" si="19"/>
        <v>0</v>
      </c>
      <c r="DU70" s="214">
        <f t="shared" si="22"/>
        <v>0</v>
      </c>
      <c r="DV70" s="368">
        <f t="shared" si="22"/>
        <v>0</v>
      </c>
      <c r="DW70" s="369">
        <f t="shared" si="11"/>
        <v>0</v>
      </c>
      <c r="DX70" s="131"/>
      <c r="DY70" s="209">
        <f t="shared" si="12"/>
        <v>0</v>
      </c>
      <c r="DZ70" s="131"/>
      <c r="EA70" s="370">
        <f t="shared" si="13"/>
        <v>0</v>
      </c>
      <c r="EG70" s="130"/>
      <c r="EH70" s="371">
        <f t="shared" si="23"/>
        <v>0</v>
      </c>
      <c r="EI70" s="135"/>
      <c r="EJ70" s="217">
        <f t="shared" si="24"/>
        <v>0</v>
      </c>
      <c r="EK70" s="135"/>
      <c r="EL70" s="372">
        <f t="shared" si="25"/>
        <v>0</v>
      </c>
      <c r="EO70" s="321"/>
      <c r="EP70" s="321"/>
      <c r="ER70" s="120"/>
      <c r="ES70" s="46"/>
      <c r="ET70" s="46"/>
      <c r="EU70" s="13"/>
      <c r="EV70" s="119"/>
      <c r="EX70" s="120"/>
      <c r="EY70" s="5"/>
      <c r="EZ70" s="121"/>
      <c r="FA70" s="5"/>
      <c r="FB70" s="121"/>
      <c r="FC70" s="5"/>
      <c r="FD70" s="119"/>
      <c r="FF70" s="120"/>
      <c r="FG70" s="17">
        <v>0</v>
      </c>
      <c r="FH70" s="137"/>
      <c r="FI70" s="17">
        <v>0</v>
      </c>
      <c r="FJ70" s="137"/>
      <c r="FK70" s="17">
        <v>0</v>
      </c>
      <c r="FL70" s="125"/>
      <c r="FM70" s="126"/>
      <c r="FN70" s="127"/>
      <c r="FO70" s="219">
        <f t="shared" si="14"/>
        <v>0</v>
      </c>
      <c r="FP70" s="125"/>
      <c r="FQ70" s="126"/>
      <c r="FR70" s="127"/>
      <c r="FS70" s="220">
        <f>IFERROR((SUM($EH70:EL70)-SUM($CW70:$DA70)+$EU70+$FO70)," ")</f>
        <v>0</v>
      </c>
      <c r="FT70" s="119"/>
    </row>
    <row r="71" spans="1:176" ht="5.15" customHeight="1" x14ac:dyDescent="0.35">
      <c r="A71" s="115"/>
      <c r="B71" s="32"/>
      <c r="C71" s="46"/>
      <c r="D71" s="32"/>
      <c r="E71" s="32"/>
      <c r="F71" s="36"/>
      <c r="H71" s="29"/>
      <c r="I71" s="139"/>
      <c r="J71" s="139"/>
      <c r="K71" s="139"/>
      <c r="L71" s="139"/>
      <c r="M71" s="139"/>
      <c r="N71" s="140"/>
      <c r="O71" s="141"/>
      <c r="P71" s="142"/>
      <c r="Q71" s="139"/>
      <c r="R71" s="139"/>
      <c r="S71" s="139"/>
      <c r="T71" s="139"/>
      <c r="U71" s="139"/>
      <c r="V71" s="139"/>
      <c r="W71" s="121"/>
      <c r="X71" s="140"/>
      <c r="Y71" s="141"/>
      <c r="Z71" s="142"/>
      <c r="AA71" s="563"/>
      <c r="AB71" s="563"/>
      <c r="AC71" s="563"/>
      <c r="AD71" s="563"/>
      <c r="AE71" s="563"/>
      <c r="AF71" s="564"/>
      <c r="AG71" s="266"/>
      <c r="AH71" s="565"/>
      <c r="AI71" s="563"/>
      <c r="AJ71" s="563"/>
      <c r="AK71" s="563"/>
      <c r="AL71" s="563"/>
      <c r="AM71" s="563"/>
      <c r="AN71" s="140"/>
      <c r="AO71" s="141"/>
      <c r="AP71" s="142"/>
      <c r="AQ71" s="121"/>
      <c r="AR71" s="139"/>
      <c r="AS71" s="121"/>
      <c r="AT71" s="139"/>
      <c r="AU71" s="121"/>
      <c r="AV71" s="36"/>
      <c r="AX71" s="29"/>
      <c r="AY71" s="32"/>
      <c r="AZ71" s="322"/>
      <c r="BB71" s="29"/>
      <c r="BC71" s="46"/>
      <c r="BD71" s="32"/>
      <c r="BE71" s="46"/>
      <c r="BF71" s="32"/>
      <c r="BG71" s="46"/>
      <c r="BH71" s="36"/>
      <c r="BJ71" s="29"/>
      <c r="BK71" s="139"/>
      <c r="BL71" s="140"/>
      <c r="BM71" s="141"/>
      <c r="BN71" s="142"/>
      <c r="BO71" s="323"/>
      <c r="BP71" s="139"/>
      <c r="BQ71" s="323"/>
      <c r="BR71" s="139"/>
      <c r="BS71" s="323"/>
      <c r="BT71" s="140"/>
      <c r="BU71" s="141"/>
      <c r="BV71" s="142"/>
      <c r="BW71" s="139"/>
      <c r="BX71" s="140"/>
      <c r="BY71" s="141"/>
      <c r="BZ71" s="142"/>
      <c r="CA71" s="121"/>
      <c r="CB71" s="140"/>
      <c r="CC71" s="141"/>
      <c r="CD71" s="142"/>
      <c r="CE71" s="121"/>
      <c r="CF71" s="139"/>
      <c r="CG71" s="121"/>
      <c r="CH71" s="139"/>
      <c r="CI71" s="121"/>
      <c r="CJ71" s="139"/>
      <c r="CK71" s="121"/>
      <c r="CL71" s="36"/>
      <c r="CN71" s="29"/>
      <c r="CO71" s="143"/>
      <c r="CP71" s="143"/>
      <c r="CQ71" s="143"/>
      <c r="CR71" s="143"/>
      <c r="CS71" s="143"/>
      <c r="CT71" s="144"/>
      <c r="CU71" s="324"/>
      <c r="CV71" s="146"/>
      <c r="CW71" s="124"/>
      <c r="CX71" s="143"/>
      <c r="CY71" s="124"/>
      <c r="CZ71" s="143"/>
      <c r="DA71" s="124"/>
      <c r="DB71" s="36"/>
      <c r="DC71" s="32"/>
      <c r="DD71" s="315"/>
      <c r="DG71" s="176"/>
      <c r="DH71" s="176"/>
      <c r="DI71" s="176"/>
      <c r="DJ71" s="176"/>
      <c r="DK71" s="176"/>
      <c r="DL71" s="176"/>
      <c r="DM71" s="334"/>
      <c r="DN71" s="333"/>
      <c r="DP71" s="74"/>
      <c r="DQ71" s="149"/>
      <c r="DR71" s="222">
        <f t="shared" si="15"/>
        <v>0</v>
      </c>
      <c r="DS71" s="323"/>
      <c r="DT71" s="131"/>
      <c r="DU71" s="149"/>
      <c r="DV71" s="328"/>
      <c r="DW71" s="133"/>
      <c r="DX71" s="149"/>
      <c r="DY71" s="149"/>
      <c r="DZ71" s="149"/>
      <c r="EA71" s="134"/>
      <c r="EG71" s="74"/>
      <c r="EH71" s="325"/>
      <c r="EI71" s="152"/>
      <c r="EJ71" s="152"/>
      <c r="EK71" s="152"/>
      <c r="EL71" s="136"/>
      <c r="EO71" s="321"/>
      <c r="EP71" s="321"/>
      <c r="ER71" s="29"/>
      <c r="ES71" s="32"/>
      <c r="ET71" s="32"/>
      <c r="EU71" s="153"/>
      <c r="EV71" s="36"/>
      <c r="EX71" s="29"/>
      <c r="EY71" s="139"/>
      <c r="EZ71" s="139"/>
      <c r="FA71" s="139"/>
      <c r="FB71" s="139"/>
      <c r="FC71" s="139"/>
      <c r="FD71" s="36"/>
      <c r="FF71" s="29"/>
      <c r="FG71" s="143"/>
      <c r="FH71" s="143"/>
      <c r="FI71" s="143"/>
      <c r="FJ71" s="143"/>
      <c r="FK71" s="143"/>
      <c r="FL71" s="144"/>
      <c r="FM71" s="145"/>
      <c r="FN71" s="146"/>
      <c r="FO71" s="163"/>
      <c r="FP71" s="144"/>
      <c r="FQ71" s="145"/>
      <c r="FR71" s="146"/>
      <c r="FS71" s="326"/>
      <c r="FT71" s="36"/>
    </row>
    <row r="72" spans="1:176" s="92" customFormat="1" x14ac:dyDescent="0.35">
      <c r="A72" s="118"/>
      <c r="B72" s="46"/>
      <c r="C72" s="243" t="str">
        <f t="shared" si="16"/>
        <v/>
      </c>
      <c r="D72" s="46"/>
      <c r="E72" s="4"/>
      <c r="F72" s="119"/>
      <c r="H72" s="120"/>
      <c r="I72" s="15"/>
      <c r="J72" s="121"/>
      <c r="K72" s="15"/>
      <c r="L72" s="121"/>
      <c r="M72" s="15"/>
      <c r="N72" s="122"/>
      <c r="O72" s="40"/>
      <c r="P72" s="123"/>
      <c r="Q72" s="15"/>
      <c r="R72" s="121"/>
      <c r="S72" s="15"/>
      <c r="T72" s="121"/>
      <c r="U72" s="15"/>
      <c r="V72" s="121"/>
      <c r="W72" s="209">
        <f>SUM($Q72,$S72,$U72)</f>
        <v>0</v>
      </c>
      <c r="X72" s="122"/>
      <c r="Y72" s="40"/>
      <c r="Z72" s="123"/>
      <c r="AA72" s="560"/>
      <c r="AB72" s="224"/>
      <c r="AC72" s="560"/>
      <c r="AD72" s="224"/>
      <c r="AE72" s="560"/>
      <c r="AF72" s="561"/>
      <c r="AG72" s="216"/>
      <c r="AH72" s="562"/>
      <c r="AI72" s="560"/>
      <c r="AJ72" s="224"/>
      <c r="AK72" s="560"/>
      <c r="AL72" s="224"/>
      <c r="AM72" s="560"/>
      <c r="AN72" s="122"/>
      <c r="AO72" s="40"/>
      <c r="AP72" s="123"/>
      <c r="AQ72" s="209">
        <f>$Q72-$AA72+$AI72</f>
        <v>0</v>
      </c>
      <c r="AR72" s="121"/>
      <c r="AS72" s="209">
        <f t="shared" si="4"/>
        <v>0</v>
      </c>
      <c r="AT72" s="121"/>
      <c r="AU72" s="209">
        <f t="shared" si="20"/>
        <v>0</v>
      </c>
      <c r="AV72" s="119"/>
      <c r="AX72" s="120"/>
      <c r="AY72" s="1"/>
      <c r="AZ72" s="318">
        <v>1</v>
      </c>
      <c r="BB72" s="120"/>
      <c r="BC72" s="3">
        <f>CHOOSE($AZ72,0.99052544,1.01191919,1.00441378,1.00744042,0.97985155,0.99723525,0.99723525,0.99723525,1.02737929,0.99839832,1.00012425,0.97994767)</f>
        <v>0.99052543999999998</v>
      </c>
      <c r="BD72" s="46"/>
      <c r="BE72" s="3">
        <f>CHOOSE(AZ72,1.01007311,1.0162446,1.00802785,0.99745216,0.96170212,0.98906071,0.98906071,0.98906071,0.96644255,1.01344958,1.02255772,1.00405015)</f>
        <v>1.01007311</v>
      </c>
      <c r="BF72" s="46"/>
      <c r="BG72" s="3">
        <f>CHOOSE($AZ72, 1.00979385,0.9950623,0.99510091,0.98525914,0.94740453,0.975921526666667,0.975921526666667,0.975921526666667,0.96415274,1.04112113,1.03493102,1.02717428)</f>
        <v>1.0097938500000001</v>
      </c>
      <c r="BH72" s="119"/>
      <c r="BJ72" s="120"/>
      <c r="BK72" s="15"/>
      <c r="BL72" s="122"/>
      <c r="BM72" s="40"/>
      <c r="BN72" s="123"/>
      <c r="BO72" s="209">
        <f t="shared" si="5"/>
        <v>0</v>
      </c>
      <c r="BP72" s="121"/>
      <c r="BQ72" s="209">
        <f t="shared" si="6"/>
        <v>0</v>
      </c>
      <c r="BR72" s="121"/>
      <c r="BS72" s="209">
        <f t="shared" si="7"/>
        <v>0</v>
      </c>
      <c r="BT72" s="122"/>
      <c r="BU72" s="40"/>
      <c r="BV72" s="123"/>
      <c r="BW72" s="15"/>
      <c r="BX72" s="122"/>
      <c r="BY72" s="40"/>
      <c r="BZ72" s="123"/>
      <c r="CA72" s="209">
        <f>(SUM($BO72:$BS72))-$BW72</f>
        <v>0</v>
      </c>
      <c r="CB72" s="122"/>
      <c r="CC72" s="40"/>
      <c r="CD72" s="123"/>
      <c r="CE72" s="209">
        <f t="shared" si="8"/>
        <v>0</v>
      </c>
      <c r="CF72" s="121"/>
      <c r="CG72" s="209">
        <f t="shared" si="9"/>
        <v>0</v>
      </c>
      <c r="CH72" s="121"/>
      <c r="CI72" s="209">
        <f>ROUNDDOWN(CA72-CE72-CG72,0)</f>
        <v>0</v>
      </c>
      <c r="CJ72" s="121"/>
      <c r="CK72" s="209">
        <f>SUM($CE72:$CI72)</f>
        <v>0</v>
      </c>
      <c r="CL72" s="119"/>
      <c r="CN72" s="120"/>
      <c r="CO72" s="13">
        <v>0</v>
      </c>
      <c r="CP72" s="124"/>
      <c r="CQ72" s="13">
        <v>0</v>
      </c>
      <c r="CR72" s="124"/>
      <c r="CS72" s="13">
        <v>0</v>
      </c>
      <c r="CT72" s="125"/>
      <c r="CU72" s="319"/>
      <c r="CV72" s="127"/>
      <c r="CW72" s="210">
        <f>CO72*I72</f>
        <v>0</v>
      </c>
      <c r="CX72" s="124"/>
      <c r="CY72" s="210">
        <f>CQ72*K72</f>
        <v>0</v>
      </c>
      <c r="CZ72" s="124"/>
      <c r="DA72" s="210">
        <f>CS72*M72</f>
        <v>0</v>
      </c>
      <c r="DB72" s="119"/>
      <c r="DC72" s="46"/>
      <c r="DD72" s="332"/>
      <c r="DE72" s="175"/>
      <c r="DF72" s="175"/>
      <c r="DG72" s="177"/>
      <c r="DH72" s="177"/>
      <c r="DI72" s="177"/>
      <c r="DJ72" s="177"/>
      <c r="DK72" s="177"/>
      <c r="DL72" s="177"/>
      <c r="DM72" s="335"/>
      <c r="DN72" s="333"/>
      <c r="DP72" s="130"/>
      <c r="DQ72" s="209">
        <f t="shared" si="17"/>
        <v>0</v>
      </c>
      <c r="DR72" s="213">
        <f t="shared" si="15"/>
        <v>0</v>
      </c>
      <c r="DS72" s="209">
        <f t="shared" si="18"/>
        <v>0</v>
      </c>
      <c r="DT72" s="213">
        <f t="shared" si="19"/>
        <v>0</v>
      </c>
      <c r="DU72" s="214">
        <f t="shared" si="22"/>
        <v>0</v>
      </c>
      <c r="DV72" s="368">
        <f t="shared" si="22"/>
        <v>0</v>
      </c>
      <c r="DW72" s="369">
        <f t="shared" si="11"/>
        <v>0</v>
      </c>
      <c r="DX72" s="131"/>
      <c r="DY72" s="209">
        <f t="shared" si="12"/>
        <v>0</v>
      </c>
      <c r="DZ72" s="131"/>
      <c r="EA72" s="370">
        <f t="shared" si="13"/>
        <v>0</v>
      </c>
      <c r="EG72" s="130"/>
      <c r="EH72" s="371">
        <f t="shared" si="23"/>
        <v>0</v>
      </c>
      <c r="EI72" s="135"/>
      <c r="EJ72" s="217">
        <f t="shared" si="24"/>
        <v>0</v>
      </c>
      <c r="EK72" s="135"/>
      <c r="EL72" s="372">
        <f t="shared" si="25"/>
        <v>0</v>
      </c>
      <c r="EO72" s="321"/>
      <c r="EP72" s="321"/>
      <c r="ER72" s="120"/>
      <c r="ES72" s="46"/>
      <c r="ET72" s="46"/>
      <c r="EU72" s="13"/>
      <c r="EV72" s="119"/>
      <c r="EX72" s="120"/>
      <c r="EY72" s="5"/>
      <c r="EZ72" s="121"/>
      <c r="FA72" s="5"/>
      <c r="FB72" s="121"/>
      <c r="FC72" s="5"/>
      <c r="FD72" s="119"/>
      <c r="FF72" s="120"/>
      <c r="FG72" s="17">
        <v>0</v>
      </c>
      <c r="FH72" s="137"/>
      <c r="FI72" s="17">
        <v>0</v>
      </c>
      <c r="FJ72" s="137"/>
      <c r="FK72" s="17">
        <v>0</v>
      </c>
      <c r="FL72" s="125"/>
      <c r="FM72" s="126"/>
      <c r="FN72" s="127"/>
      <c r="FO72" s="219">
        <f t="shared" si="14"/>
        <v>0</v>
      </c>
      <c r="FP72" s="125"/>
      <c r="FQ72" s="126"/>
      <c r="FR72" s="127"/>
      <c r="FS72" s="220">
        <f>IFERROR((SUM($EH72:EL72)-SUM($CW72:$DA72)+$EU72+$FO72)," ")</f>
        <v>0</v>
      </c>
      <c r="FT72" s="119"/>
    </row>
    <row r="73" spans="1:176" ht="5.15" customHeight="1" x14ac:dyDescent="0.35">
      <c r="A73" s="115"/>
      <c r="B73" s="32"/>
      <c r="C73" s="46"/>
      <c r="D73" s="32"/>
      <c r="E73" s="32"/>
      <c r="F73" s="36"/>
      <c r="H73" s="29"/>
      <c r="I73" s="139"/>
      <c r="J73" s="139"/>
      <c r="K73" s="139"/>
      <c r="L73" s="139"/>
      <c r="M73" s="139"/>
      <c r="N73" s="140"/>
      <c r="O73" s="141"/>
      <c r="P73" s="142"/>
      <c r="Q73" s="139"/>
      <c r="R73" s="139"/>
      <c r="S73" s="139"/>
      <c r="T73" s="139"/>
      <c r="U73" s="139"/>
      <c r="V73" s="139"/>
      <c r="W73" s="121"/>
      <c r="X73" s="140"/>
      <c r="Y73" s="141"/>
      <c r="Z73" s="142"/>
      <c r="AA73" s="563"/>
      <c r="AB73" s="563"/>
      <c r="AC73" s="563"/>
      <c r="AD73" s="563"/>
      <c r="AE73" s="563"/>
      <c r="AF73" s="564"/>
      <c r="AG73" s="266"/>
      <c r="AH73" s="565"/>
      <c r="AI73" s="563"/>
      <c r="AJ73" s="563"/>
      <c r="AK73" s="563"/>
      <c r="AL73" s="563"/>
      <c r="AM73" s="563"/>
      <c r="AN73" s="140"/>
      <c r="AO73" s="141"/>
      <c r="AP73" s="142"/>
      <c r="AQ73" s="121"/>
      <c r="AR73" s="139"/>
      <c r="AS73" s="121"/>
      <c r="AT73" s="139"/>
      <c r="AU73" s="121"/>
      <c r="AV73" s="36"/>
      <c r="AX73" s="29"/>
      <c r="AY73" s="32"/>
      <c r="AZ73" s="322"/>
      <c r="BB73" s="29"/>
      <c r="BC73" s="46"/>
      <c r="BD73" s="32"/>
      <c r="BE73" s="46"/>
      <c r="BF73" s="32"/>
      <c r="BG73" s="46"/>
      <c r="BH73" s="36"/>
      <c r="BJ73" s="29"/>
      <c r="BK73" s="139"/>
      <c r="BL73" s="140"/>
      <c r="BM73" s="141"/>
      <c r="BN73" s="142"/>
      <c r="BO73" s="323"/>
      <c r="BP73" s="139"/>
      <c r="BQ73" s="323"/>
      <c r="BR73" s="139"/>
      <c r="BS73" s="323"/>
      <c r="BT73" s="140"/>
      <c r="BU73" s="141"/>
      <c r="BV73" s="142"/>
      <c r="BW73" s="139"/>
      <c r="BX73" s="140"/>
      <c r="BY73" s="141"/>
      <c r="BZ73" s="142"/>
      <c r="CA73" s="121"/>
      <c r="CB73" s="140"/>
      <c r="CC73" s="141"/>
      <c r="CD73" s="142"/>
      <c r="CE73" s="121"/>
      <c r="CF73" s="139"/>
      <c r="CG73" s="121"/>
      <c r="CH73" s="139"/>
      <c r="CI73" s="121"/>
      <c r="CJ73" s="139"/>
      <c r="CK73" s="121"/>
      <c r="CL73" s="36"/>
      <c r="CN73" s="29"/>
      <c r="CO73" s="143"/>
      <c r="CP73" s="143"/>
      <c r="CQ73" s="143"/>
      <c r="CR73" s="143"/>
      <c r="CS73" s="143"/>
      <c r="CT73" s="144"/>
      <c r="CU73" s="324"/>
      <c r="CV73" s="146"/>
      <c r="CW73" s="124"/>
      <c r="CX73" s="143"/>
      <c r="CY73" s="124"/>
      <c r="CZ73" s="143"/>
      <c r="DA73" s="124"/>
      <c r="DB73" s="36"/>
      <c r="DC73" s="32"/>
      <c r="DD73" s="315"/>
      <c r="DM73" s="115"/>
      <c r="DN73" s="334"/>
      <c r="DP73" s="74"/>
      <c r="DQ73" s="149"/>
      <c r="DR73" s="222">
        <f t="shared" si="15"/>
        <v>0</v>
      </c>
      <c r="DS73" s="323"/>
      <c r="DT73" s="131"/>
      <c r="DU73" s="149"/>
      <c r="DV73" s="328"/>
      <c r="DW73" s="133"/>
      <c r="DX73" s="149"/>
      <c r="DY73" s="149"/>
      <c r="DZ73" s="149"/>
      <c r="EA73" s="134"/>
      <c r="EG73" s="74"/>
      <c r="EH73" s="325"/>
      <c r="EI73" s="152"/>
      <c r="EJ73" s="152"/>
      <c r="EK73" s="152"/>
      <c r="EL73" s="136"/>
      <c r="EO73" s="321"/>
      <c r="EP73" s="321"/>
      <c r="ER73" s="29"/>
      <c r="ES73" s="32"/>
      <c r="ET73" s="32"/>
      <c r="EU73" s="153"/>
      <c r="EV73" s="36"/>
      <c r="EX73" s="29"/>
      <c r="EY73" s="139"/>
      <c r="EZ73" s="139"/>
      <c r="FA73" s="139"/>
      <c r="FB73" s="139"/>
      <c r="FC73" s="139"/>
      <c r="FD73" s="36"/>
      <c r="FF73" s="29"/>
      <c r="FG73" s="143"/>
      <c r="FH73" s="143"/>
      <c r="FI73" s="143"/>
      <c r="FJ73" s="143"/>
      <c r="FK73" s="143"/>
      <c r="FL73" s="144"/>
      <c r="FM73" s="145"/>
      <c r="FN73" s="146"/>
      <c r="FO73" s="154"/>
      <c r="FP73" s="144"/>
      <c r="FQ73" s="145"/>
      <c r="FR73" s="146"/>
      <c r="FS73" s="326"/>
      <c r="FT73" s="36"/>
    </row>
    <row r="74" spans="1:176" s="92" customFormat="1" x14ac:dyDescent="0.35">
      <c r="A74" s="118"/>
      <c r="B74" s="46"/>
      <c r="C74" s="243" t="str">
        <f t="shared" si="16"/>
        <v/>
      </c>
      <c r="D74" s="46"/>
      <c r="E74" s="4"/>
      <c r="F74" s="119"/>
      <c r="H74" s="120"/>
      <c r="I74" s="15"/>
      <c r="J74" s="121"/>
      <c r="K74" s="15"/>
      <c r="L74" s="121"/>
      <c r="M74" s="15"/>
      <c r="N74" s="122"/>
      <c r="O74" s="40"/>
      <c r="P74" s="123"/>
      <c r="Q74" s="15"/>
      <c r="R74" s="121"/>
      <c r="S74" s="15"/>
      <c r="T74" s="121"/>
      <c r="U74" s="15"/>
      <c r="V74" s="121"/>
      <c r="W74" s="209">
        <f>SUM($Q74,$S74,$U74)</f>
        <v>0</v>
      </c>
      <c r="X74" s="122"/>
      <c r="Y74" s="40"/>
      <c r="Z74" s="123"/>
      <c r="AA74" s="560"/>
      <c r="AB74" s="224"/>
      <c r="AC74" s="560"/>
      <c r="AD74" s="224"/>
      <c r="AE74" s="560"/>
      <c r="AF74" s="561"/>
      <c r="AG74" s="216"/>
      <c r="AH74" s="562"/>
      <c r="AI74" s="560"/>
      <c r="AJ74" s="224"/>
      <c r="AK74" s="560"/>
      <c r="AL74" s="224"/>
      <c r="AM74" s="560"/>
      <c r="AN74" s="122"/>
      <c r="AO74" s="40"/>
      <c r="AP74" s="123"/>
      <c r="AQ74" s="209">
        <f>$Q74-$AA74+$AI74</f>
        <v>0</v>
      </c>
      <c r="AR74" s="121"/>
      <c r="AS74" s="209">
        <f t="shared" si="4"/>
        <v>0</v>
      </c>
      <c r="AT74" s="121"/>
      <c r="AU74" s="209">
        <f t="shared" si="20"/>
        <v>0</v>
      </c>
      <c r="AV74" s="119"/>
      <c r="AX74" s="120"/>
      <c r="AY74" s="1"/>
      <c r="AZ74" s="318">
        <v>1</v>
      </c>
      <c r="BB74" s="120"/>
      <c r="BC74" s="3">
        <f>CHOOSE($AZ74,0.99052544,1.01191919,1.00441378,1.00744042,0.97985155,0.99723525,0.99723525,0.99723525,1.02737929,0.99839832,1.00012425,0.97994767)</f>
        <v>0.99052543999999998</v>
      </c>
      <c r="BD74" s="46"/>
      <c r="BE74" s="3">
        <f>CHOOSE(AZ74,1.01007311,1.0162446,1.00802785,0.99745216,0.96170212,0.98906071,0.98906071,0.98906071,0.96644255,1.01344958,1.02255772,1.00405015)</f>
        <v>1.01007311</v>
      </c>
      <c r="BF74" s="46"/>
      <c r="BG74" s="3">
        <f>CHOOSE($AZ74, 1.00979385,0.9950623,0.99510091,0.98525914,0.94740453,0.975921526666667,0.975921526666667,0.975921526666667,0.96415274,1.04112113,1.03493102,1.02717428)</f>
        <v>1.0097938500000001</v>
      </c>
      <c r="BH74" s="119"/>
      <c r="BJ74" s="120"/>
      <c r="BK74" s="15"/>
      <c r="BL74" s="122"/>
      <c r="BM74" s="40"/>
      <c r="BN74" s="123"/>
      <c r="BO74" s="209">
        <f t="shared" si="5"/>
        <v>0</v>
      </c>
      <c r="BP74" s="121"/>
      <c r="BQ74" s="209">
        <f t="shared" si="6"/>
        <v>0</v>
      </c>
      <c r="BR74" s="121"/>
      <c r="BS74" s="209">
        <f t="shared" si="7"/>
        <v>0</v>
      </c>
      <c r="BT74" s="122"/>
      <c r="BU74" s="40"/>
      <c r="BV74" s="123"/>
      <c r="BW74" s="15"/>
      <c r="BX74" s="122"/>
      <c r="BY74" s="40"/>
      <c r="BZ74" s="123"/>
      <c r="CA74" s="209">
        <f>(SUM($BO74:$BS74))-$BW74</f>
        <v>0</v>
      </c>
      <c r="CB74" s="122"/>
      <c r="CC74" s="40"/>
      <c r="CD74" s="123"/>
      <c r="CE74" s="209">
        <f t="shared" si="8"/>
        <v>0</v>
      </c>
      <c r="CF74" s="121"/>
      <c r="CG74" s="209">
        <f t="shared" si="9"/>
        <v>0</v>
      </c>
      <c r="CH74" s="121"/>
      <c r="CI74" s="209">
        <f>ROUNDDOWN(CA74-CE74-CG74,0)</f>
        <v>0</v>
      </c>
      <c r="CJ74" s="121"/>
      <c r="CK74" s="209">
        <f>SUM($CE74:$CI74)</f>
        <v>0</v>
      </c>
      <c r="CL74" s="119"/>
      <c r="CN74" s="120"/>
      <c r="CO74" s="13">
        <v>0</v>
      </c>
      <c r="CP74" s="124"/>
      <c r="CQ74" s="13">
        <v>0</v>
      </c>
      <c r="CR74" s="124"/>
      <c r="CS74" s="13">
        <v>0</v>
      </c>
      <c r="CT74" s="125"/>
      <c r="CU74" s="319"/>
      <c r="CV74" s="127"/>
      <c r="CW74" s="210">
        <f>CO74*I74</f>
        <v>0</v>
      </c>
      <c r="CX74" s="124"/>
      <c r="CY74" s="210">
        <f>CQ74*K74</f>
        <v>0</v>
      </c>
      <c r="CZ74" s="124"/>
      <c r="DA74" s="210">
        <f>CS74*M74</f>
        <v>0</v>
      </c>
      <c r="DB74" s="119"/>
      <c r="DC74" s="46"/>
      <c r="DD74" s="332"/>
      <c r="DM74" s="118"/>
      <c r="DN74" s="335"/>
      <c r="DP74" s="130"/>
      <c r="DQ74" s="209">
        <f t="shared" si="17"/>
        <v>0</v>
      </c>
      <c r="DR74" s="213">
        <f t="shared" si="15"/>
        <v>0</v>
      </c>
      <c r="DS74" s="209">
        <f t="shared" si="18"/>
        <v>0</v>
      </c>
      <c r="DT74" s="213">
        <f t="shared" si="19"/>
        <v>0</v>
      </c>
      <c r="DU74" s="214">
        <f t="shared" si="22"/>
        <v>0</v>
      </c>
      <c r="DV74" s="368">
        <f t="shared" si="22"/>
        <v>0</v>
      </c>
      <c r="DW74" s="369">
        <f t="shared" si="11"/>
        <v>0</v>
      </c>
      <c r="DX74" s="131"/>
      <c r="DY74" s="209">
        <f t="shared" si="12"/>
        <v>0</v>
      </c>
      <c r="DZ74" s="131"/>
      <c r="EA74" s="370">
        <f t="shared" si="13"/>
        <v>0</v>
      </c>
      <c r="EG74" s="130"/>
      <c r="EH74" s="371">
        <f t="shared" si="23"/>
        <v>0</v>
      </c>
      <c r="EI74" s="135"/>
      <c r="EJ74" s="217">
        <f t="shared" si="24"/>
        <v>0</v>
      </c>
      <c r="EK74" s="135"/>
      <c r="EL74" s="372">
        <f t="shared" si="25"/>
        <v>0</v>
      </c>
      <c r="EO74" s="321"/>
      <c r="EP74" s="321"/>
      <c r="ER74" s="120"/>
      <c r="ES74" s="46"/>
      <c r="ET74" s="46"/>
      <c r="EU74" s="13"/>
      <c r="EV74" s="119"/>
      <c r="EX74" s="120"/>
      <c r="EY74" s="5"/>
      <c r="EZ74" s="121"/>
      <c r="FA74" s="5"/>
      <c r="FB74" s="121"/>
      <c r="FC74" s="5"/>
      <c r="FD74" s="119"/>
      <c r="FF74" s="120"/>
      <c r="FG74" s="17">
        <v>0</v>
      </c>
      <c r="FH74" s="137"/>
      <c r="FI74" s="17">
        <v>0</v>
      </c>
      <c r="FJ74" s="137"/>
      <c r="FK74" s="17">
        <v>0</v>
      </c>
      <c r="FL74" s="125"/>
      <c r="FM74" s="126"/>
      <c r="FN74" s="127"/>
      <c r="FO74" s="219">
        <f t="shared" si="14"/>
        <v>0</v>
      </c>
      <c r="FP74" s="125"/>
      <c r="FQ74" s="126"/>
      <c r="FR74" s="127"/>
      <c r="FS74" s="220">
        <f>IFERROR((SUM($EH74:EL74)-SUM($CW74:$DA74)+$EU74+$FO74)," ")</f>
        <v>0</v>
      </c>
      <c r="FT74" s="119"/>
    </row>
    <row r="75" spans="1:176" ht="5.15" customHeight="1" x14ac:dyDescent="0.35">
      <c r="A75" s="115"/>
      <c r="B75" s="32"/>
      <c r="C75" s="46"/>
      <c r="D75" s="32"/>
      <c r="E75" s="32"/>
      <c r="F75" s="36"/>
      <c r="H75" s="29"/>
      <c r="I75" s="139"/>
      <c r="J75" s="139"/>
      <c r="K75" s="139"/>
      <c r="L75" s="139"/>
      <c r="M75" s="139"/>
      <c r="N75" s="140"/>
      <c r="O75" s="141"/>
      <c r="P75" s="142"/>
      <c r="Q75" s="139"/>
      <c r="R75" s="139"/>
      <c r="S75" s="139"/>
      <c r="T75" s="139"/>
      <c r="U75" s="139"/>
      <c r="V75" s="139"/>
      <c r="W75" s="121"/>
      <c r="X75" s="140"/>
      <c r="Y75" s="141"/>
      <c r="Z75" s="142"/>
      <c r="AA75" s="563"/>
      <c r="AB75" s="563"/>
      <c r="AC75" s="563"/>
      <c r="AD75" s="563"/>
      <c r="AE75" s="563"/>
      <c r="AF75" s="564"/>
      <c r="AG75" s="266"/>
      <c r="AH75" s="565"/>
      <c r="AI75" s="563"/>
      <c r="AJ75" s="563"/>
      <c r="AK75" s="563"/>
      <c r="AL75" s="563"/>
      <c r="AM75" s="563"/>
      <c r="AN75" s="140"/>
      <c r="AO75" s="141"/>
      <c r="AP75" s="142"/>
      <c r="AQ75" s="121"/>
      <c r="AR75" s="139"/>
      <c r="AS75" s="121"/>
      <c r="AT75" s="139"/>
      <c r="AU75" s="121"/>
      <c r="AV75" s="36"/>
      <c r="AX75" s="29"/>
      <c r="AY75" s="32"/>
      <c r="AZ75" s="322"/>
      <c r="BB75" s="29"/>
      <c r="BC75" s="46"/>
      <c r="BD75" s="32"/>
      <c r="BE75" s="46"/>
      <c r="BF75" s="32"/>
      <c r="BG75" s="46"/>
      <c r="BH75" s="36"/>
      <c r="BJ75" s="29"/>
      <c r="BK75" s="139"/>
      <c r="BL75" s="140"/>
      <c r="BM75" s="141"/>
      <c r="BN75" s="142"/>
      <c r="BO75" s="323"/>
      <c r="BP75" s="139"/>
      <c r="BQ75" s="323"/>
      <c r="BR75" s="139"/>
      <c r="BS75" s="323"/>
      <c r="BT75" s="140"/>
      <c r="BU75" s="141"/>
      <c r="BV75" s="142"/>
      <c r="BW75" s="139"/>
      <c r="BX75" s="140"/>
      <c r="BY75" s="141"/>
      <c r="BZ75" s="142"/>
      <c r="CA75" s="121"/>
      <c r="CB75" s="140"/>
      <c r="CC75" s="141"/>
      <c r="CD75" s="142"/>
      <c r="CE75" s="121"/>
      <c r="CF75" s="139"/>
      <c r="CG75" s="121"/>
      <c r="CH75" s="139"/>
      <c r="CI75" s="121"/>
      <c r="CJ75" s="139"/>
      <c r="CK75" s="121"/>
      <c r="CL75" s="36"/>
      <c r="CN75" s="29"/>
      <c r="CO75" s="143"/>
      <c r="CP75" s="143"/>
      <c r="CQ75" s="143"/>
      <c r="CR75" s="143"/>
      <c r="CS75" s="143"/>
      <c r="CT75" s="144"/>
      <c r="CU75" s="324"/>
      <c r="CV75" s="146"/>
      <c r="CW75" s="124"/>
      <c r="CX75" s="143"/>
      <c r="CY75" s="124"/>
      <c r="CZ75" s="143"/>
      <c r="DA75" s="124"/>
      <c r="DB75" s="36"/>
      <c r="DC75" s="32"/>
      <c r="DD75" s="315"/>
      <c r="DM75" s="115"/>
      <c r="DN75" s="115"/>
      <c r="DP75" s="74"/>
      <c r="DQ75" s="149"/>
      <c r="DR75" s="222">
        <f t="shared" si="15"/>
        <v>0</v>
      </c>
      <c r="DS75" s="323"/>
      <c r="DT75" s="131"/>
      <c r="DU75" s="149"/>
      <c r="DV75" s="328"/>
      <c r="DW75" s="133"/>
      <c r="DX75" s="149"/>
      <c r="DY75" s="149"/>
      <c r="DZ75" s="149"/>
      <c r="EA75" s="134"/>
      <c r="EG75" s="74"/>
      <c r="EH75" s="325"/>
      <c r="EI75" s="152"/>
      <c r="EJ75" s="152"/>
      <c r="EK75" s="152"/>
      <c r="EL75" s="136"/>
      <c r="EO75" s="321"/>
      <c r="EP75" s="321"/>
      <c r="ER75" s="29"/>
      <c r="ES75" s="32"/>
      <c r="ET75" s="32"/>
      <c r="EU75" s="153"/>
      <c r="EV75" s="36"/>
      <c r="EX75" s="29"/>
      <c r="EY75" s="139"/>
      <c r="EZ75" s="139"/>
      <c r="FA75" s="139"/>
      <c r="FB75" s="139"/>
      <c r="FC75" s="139"/>
      <c r="FD75" s="36"/>
      <c r="FF75" s="29"/>
      <c r="FG75" s="143"/>
      <c r="FH75" s="143"/>
      <c r="FI75" s="143"/>
      <c r="FJ75" s="143"/>
      <c r="FK75" s="143"/>
      <c r="FL75" s="144"/>
      <c r="FM75" s="145"/>
      <c r="FN75" s="146"/>
      <c r="FO75" s="154"/>
      <c r="FP75" s="144"/>
      <c r="FQ75" s="145"/>
      <c r="FR75" s="146"/>
      <c r="FS75" s="326"/>
      <c r="FT75" s="36"/>
    </row>
    <row r="76" spans="1:176" s="92" customFormat="1" x14ac:dyDescent="0.35">
      <c r="A76" s="118"/>
      <c r="B76" s="46"/>
      <c r="C76" s="243" t="str">
        <f t="shared" si="16"/>
        <v/>
      </c>
      <c r="D76" s="46"/>
      <c r="E76" s="4"/>
      <c r="F76" s="119"/>
      <c r="H76" s="120"/>
      <c r="I76" s="15"/>
      <c r="J76" s="121"/>
      <c r="K76" s="15"/>
      <c r="L76" s="121"/>
      <c r="M76" s="15"/>
      <c r="N76" s="122"/>
      <c r="O76" s="40"/>
      <c r="P76" s="123"/>
      <c r="Q76" s="15"/>
      <c r="R76" s="121"/>
      <c r="S76" s="15"/>
      <c r="T76" s="121"/>
      <c r="U76" s="15"/>
      <c r="V76" s="121"/>
      <c r="W76" s="209">
        <f>SUM($Q76,$S76,$U76)</f>
        <v>0</v>
      </c>
      <c r="X76" s="122"/>
      <c r="Y76" s="40"/>
      <c r="Z76" s="123"/>
      <c r="AA76" s="560"/>
      <c r="AB76" s="224"/>
      <c r="AC76" s="560"/>
      <c r="AD76" s="224"/>
      <c r="AE76" s="560"/>
      <c r="AF76" s="561"/>
      <c r="AG76" s="216"/>
      <c r="AH76" s="562"/>
      <c r="AI76" s="560"/>
      <c r="AJ76" s="224"/>
      <c r="AK76" s="560"/>
      <c r="AL76" s="224"/>
      <c r="AM76" s="560"/>
      <c r="AN76" s="122"/>
      <c r="AO76" s="40"/>
      <c r="AP76" s="123"/>
      <c r="AQ76" s="209">
        <f>$Q76-$AA76+$AI76</f>
        <v>0</v>
      </c>
      <c r="AR76" s="121"/>
      <c r="AS76" s="209">
        <f t="shared" si="4"/>
        <v>0</v>
      </c>
      <c r="AT76" s="121"/>
      <c r="AU76" s="209">
        <f t="shared" si="20"/>
        <v>0</v>
      </c>
      <c r="AV76" s="119"/>
      <c r="AX76" s="120"/>
      <c r="AY76" s="1"/>
      <c r="AZ76" s="318">
        <v>1</v>
      </c>
      <c r="BB76" s="120"/>
      <c r="BC76" s="3">
        <f>CHOOSE($AZ76,0.99052544,1.01191919,1.00441378,1.00744042,0.97985155,0.99723525,0.99723525,0.99723525,1.02737929,0.99839832,1.00012425,0.97994767)</f>
        <v>0.99052543999999998</v>
      </c>
      <c r="BD76" s="46"/>
      <c r="BE76" s="3">
        <f>CHOOSE(AZ76,1.01007311,1.0162446,1.00802785,0.99745216,0.96170212,0.98906071,0.98906071,0.98906071,0.96644255,1.01344958,1.02255772,1.00405015)</f>
        <v>1.01007311</v>
      </c>
      <c r="BF76" s="46"/>
      <c r="BG76" s="3">
        <f>CHOOSE($AZ76, 1.00979385,0.9950623,0.99510091,0.98525914,0.94740453,0.975921526666667,0.975921526666667,0.975921526666667,0.96415274,1.04112113,1.03493102,1.02717428)</f>
        <v>1.0097938500000001</v>
      </c>
      <c r="BH76" s="119"/>
      <c r="BJ76" s="120"/>
      <c r="BK76" s="15"/>
      <c r="BL76" s="122"/>
      <c r="BM76" s="40"/>
      <c r="BN76" s="123"/>
      <c r="BO76" s="209">
        <f t="shared" si="5"/>
        <v>0</v>
      </c>
      <c r="BP76" s="121"/>
      <c r="BQ76" s="209">
        <f t="shared" si="6"/>
        <v>0</v>
      </c>
      <c r="BR76" s="121"/>
      <c r="BS76" s="209">
        <f t="shared" si="7"/>
        <v>0</v>
      </c>
      <c r="BT76" s="122"/>
      <c r="BU76" s="40"/>
      <c r="BV76" s="123"/>
      <c r="BW76" s="15"/>
      <c r="BX76" s="122"/>
      <c r="BY76" s="40"/>
      <c r="BZ76" s="123"/>
      <c r="CA76" s="209">
        <f>(SUM($BO76:$BS76))-$BW76</f>
        <v>0</v>
      </c>
      <c r="CB76" s="122"/>
      <c r="CC76" s="40"/>
      <c r="CD76" s="123"/>
      <c r="CE76" s="209">
        <f t="shared" si="8"/>
        <v>0</v>
      </c>
      <c r="CF76" s="121"/>
      <c r="CG76" s="209">
        <f t="shared" si="9"/>
        <v>0</v>
      </c>
      <c r="CH76" s="121"/>
      <c r="CI76" s="209">
        <f>ROUNDDOWN(CA76-CE76-CG76,0)</f>
        <v>0</v>
      </c>
      <c r="CJ76" s="121"/>
      <c r="CK76" s="209">
        <f>SUM($CE76:$CI76)</f>
        <v>0</v>
      </c>
      <c r="CL76" s="119"/>
      <c r="CN76" s="120"/>
      <c r="CO76" s="13">
        <v>0</v>
      </c>
      <c r="CP76" s="124"/>
      <c r="CQ76" s="13">
        <v>0</v>
      </c>
      <c r="CR76" s="124"/>
      <c r="CS76" s="13">
        <v>0</v>
      </c>
      <c r="CT76" s="125"/>
      <c r="CU76" s="319"/>
      <c r="CV76" s="127"/>
      <c r="CW76" s="210">
        <f>CO76*I76</f>
        <v>0</v>
      </c>
      <c r="CX76" s="124"/>
      <c r="CY76" s="210">
        <f>CQ76*K76</f>
        <v>0</v>
      </c>
      <c r="CZ76" s="124"/>
      <c r="DA76" s="210">
        <f>CS76*M76</f>
        <v>0</v>
      </c>
      <c r="DB76" s="119"/>
      <c r="DC76" s="46"/>
      <c r="DD76" s="332"/>
      <c r="DG76" s="93"/>
      <c r="DH76" s="93"/>
      <c r="DI76" s="93"/>
      <c r="DJ76" s="93"/>
      <c r="DK76" s="178"/>
      <c r="DL76" s="178"/>
      <c r="DM76" s="118"/>
      <c r="DN76" s="118"/>
      <c r="DP76" s="130"/>
      <c r="DQ76" s="209">
        <f t="shared" si="17"/>
        <v>0</v>
      </c>
      <c r="DR76" s="213">
        <f t="shared" si="15"/>
        <v>0</v>
      </c>
      <c r="DS76" s="209">
        <f t="shared" si="18"/>
        <v>0</v>
      </c>
      <c r="DT76" s="213">
        <f t="shared" si="19"/>
        <v>0</v>
      </c>
      <c r="DU76" s="214">
        <f t="shared" si="22"/>
        <v>0</v>
      </c>
      <c r="DV76" s="368">
        <f t="shared" si="22"/>
        <v>0</v>
      </c>
      <c r="DW76" s="369">
        <f t="shared" si="11"/>
        <v>0</v>
      </c>
      <c r="DX76" s="131"/>
      <c r="DY76" s="209">
        <f t="shared" si="12"/>
        <v>0</v>
      </c>
      <c r="DZ76" s="131"/>
      <c r="EA76" s="370">
        <f t="shared" si="13"/>
        <v>0</v>
      </c>
      <c r="EG76" s="130"/>
      <c r="EH76" s="371">
        <f t="shared" si="23"/>
        <v>0</v>
      </c>
      <c r="EI76" s="135"/>
      <c r="EJ76" s="217">
        <f t="shared" si="24"/>
        <v>0</v>
      </c>
      <c r="EK76" s="135"/>
      <c r="EL76" s="372">
        <f t="shared" si="25"/>
        <v>0</v>
      </c>
      <c r="EO76" s="321"/>
      <c r="EP76" s="321"/>
      <c r="ER76" s="120"/>
      <c r="ES76" s="46"/>
      <c r="ET76" s="46"/>
      <c r="EU76" s="13"/>
      <c r="EV76" s="119"/>
      <c r="EX76" s="120"/>
      <c r="EY76" s="5"/>
      <c r="EZ76" s="121"/>
      <c r="FA76" s="5"/>
      <c r="FB76" s="121"/>
      <c r="FC76" s="5"/>
      <c r="FD76" s="119"/>
      <c r="FF76" s="120"/>
      <c r="FG76" s="17">
        <v>0</v>
      </c>
      <c r="FH76" s="137"/>
      <c r="FI76" s="17">
        <v>0</v>
      </c>
      <c r="FJ76" s="137"/>
      <c r="FK76" s="17">
        <v>0</v>
      </c>
      <c r="FL76" s="125"/>
      <c r="FM76" s="126"/>
      <c r="FN76" s="127"/>
      <c r="FO76" s="219">
        <f t="shared" si="14"/>
        <v>0</v>
      </c>
      <c r="FP76" s="125"/>
      <c r="FQ76" s="126"/>
      <c r="FR76" s="127"/>
      <c r="FS76" s="220">
        <f>IFERROR((SUM($EH76:EL76)-SUM($CW76:$DA76)+$EU76+$FO76)," ")</f>
        <v>0</v>
      </c>
      <c r="FT76" s="119"/>
    </row>
    <row r="77" spans="1:176" ht="5.15" customHeight="1" x14ac:dyDescent="0.35">
      <c r="A77" s="115"/>
      <c r="B77" s="32"/>
      <c r="C77" s="46"/>
      <c r="D77" s="32"/>
      <c r="E77" s="32"/>
      <c r="F77" s="36"/>
      <c r="H77" s="29"/>
      <c r="I77" s="139"/>
      <c r="J77" s="139"/>
      <c r="K77" s="139"/>
      <c r="L77" s="139"/>
      <c r="M77" s="139"/>
      <c r="N77" s="140"/>
      <c r="O77" s="141"/>
      <c r="P77" s="142"/>
      <c r="Q77" s="139"/>
      <c r="R77" s="139"/>
      <c r="S77" s="139"/>
      <c r="T77" s="139"/>
      <c r="U77" s="139"/>
      <c r="V77" s="139"/>
      <c r="W77" s="121"/>
      <c r="X77" s="140"/>
      <c r="Y77" s="141"/>
      <c r="Z77" s="142"/>
      <c r="AA77" s="563"/>
      <c r="AB77" s="563"/>
      <c r="AC77" s="563"/>
      <c r="AD77" s="563"/>
      <c r="AE77" s="563"/>
      <c r="AF77" s="564"/>
      <c r="AG77" s="266"/>
      <c r="AH77" s="565"/>
      <c r="AI77" s="563"/>
      <c r="AJ77" s="563"/>
      <c r="AK77" s="563"/>
      <c r="AL77" s="563"/>
      <c r="AM77" s="563"/>
      <c r="AN77" s="140"/>
      <c r="AO77" s="141"/>
      <c r="AP77" s="142"/>
      <c r="AQ77" s="121"/>
      <c r="AR77" s="139"/>
      <c r="AS77" s="121"/>
      <c r="AT77" s="139"/>
      <c r="AU77" s="121"/>
      <c r="AV77" s="36"/>
      <c r="AX77" s="29"/>
      <c r="AY77" s="32"/>
      <c r="AZ77" s="322"/>
      <c r="BB77" s="29"/>
      <c r="BC77" s="46"/>
      <c r="BD77" s="32"/>
      <c r="BE77" s="46"/>
      <c r="BF77" s="32"/>
      <c r="BG77" s="46"/>
      <c r="BH77" s="36"/>
      <c r="BJ77" s="29"/>
      <c r="BK77" s="139"/>
      <c r="BL77" s="140"/>
      <c r="BM77" s="141"/>
      <c r="BN77" s="142"/>
      <c r="BO77" s="323"/>
      <c r="BP77" s="139"/>
      <c r="BQ77" s="323"/>
      <c r="BR77" s="139"/>
      <c r="BS77" s="323"/>
      <c r="BT77" s="140"/>
      <c r="BU77" s="141"/>
      <c r="BV77" s="142"/>
      <c r="BW77" s="139"/>
      <c r="BX77" s="140"/>
      <c r="BY77" s="141"/>
      <c r="BZ77" s="142"/>
      <c r="CA77" s="121"/>
      <c r="CB77" s="140"/>
      <c r="CC77" s="141"/>
      <c r="CD77" s="142"/>
      <c r="CE77" s="121"/>
      <c r="CF77" s="139"/>
      <c r="CG77" s="121"/>
      <c r="CH77" s="139"/>
      <c r="CI77" s="121"/>
      <c r="CJ77" s="139"/>
      <c r="CK77" s="121"/>
      <c r="CL77" s="36"/>
      <c r="CN77" s="29"/>
      <c r="CO77" s="143"/>
      <c r="CP77" s="143"/>
      <c r="CQ77" s="143"/>
      <c r="CR77" s="143"/>
      <c r="CS77" s="143"/>
      <c r="CT77" s="144"/>
      <c r="CU77" s="324"/>
      <c r="CV77" s="146"/>
      <c r="CW77" s="124"/>
      <c r="CX77" s="143"/>
      <c r="CY77" s="124"/>
      <c r="CZ77" s="143"/>
      <c r="DA77" s="124"/>
      <c r="DB77" s="36"/>
      <c r="DC77" s="32"/>
      <c r="DD77" s="315"/>
      <c r="DM77" s="115"/>
      <c r="DN77" s="115"/>
      <c r="DP77" s="74"/>
      <c r="DQ77" s="149"/>
      <c r="DR77" s="222">
        <f t="shared" si="15"/>
        <v>0</v>
      </c>
      <c r="DS77" s="323"/>
      <c r="DT77" s="131"/>
      <c r="DU77" s="149"/>
      <c r="DV77" s="328"/>
      <c r="DW77" s="133"/>
      <c r="DX77" s="149"/>
      <c r="DY77" s="149"/>
      <c r="DZ77" s="149"/>
      <c r="EA77" s="134"/>
      <c r="EG77" s="74"/>
      <c r="EH77" s="325"/>
      <c r="EI77" s="152"/>
      <c r="EJ77" s="152"/>
      <c r="EK77" s="152"/>
      <c r="EL77" s="136"/>
      <c r="EO77" s="321"/>
      <c r="EP77" s="321"/>
      <c r="ER77" s="29"/>
      <c r="ES77" s="32"/>
      <c r="ET77" s="32"/>
      <c r="EU77" s="153"/>
      <c r="EV77" s="36"/>
      <c r="EX77" s="29"/>
      <c r="EY77" s="139"/>
      <c r="EZ77" s="139"/>
      <c r="FA77" s="139"/>
      <c r="FB77" s="139"/>
      <c r="FC77" s="139"/>
      <c r="FD77" s="36"/>
      <c r="FF77" s="29"/>
      <c r="FG77" s="143"/>
      <c r="FH77" s="143"/>
      <c r="FI77" s="143"/>
      <c r="FJ77" s="143"/>
      <c r="FK77" s="143"/>
      <c r="FL77" s="144"/>
      <c r="FM77" s="145"/>
      <c r="FN77" s="146"/>
      <c r="FO77" s="163"/>
      <c r="FP77" s="144"/>
      <c r="FQ77" s="145"/>
      <c r="FR77" s="146"/>
      <c r="FS77" s="326"/>
      <c r="FT77" s="36"/>
    </row>
    <row r="78" spans="1:176" s="92" customFormat="1" x14ac:dyDescent="0.35">
      <c r="A78" s="118"/>
      <c r="B78" s="46"/>
      <c r="C78" s="243" t="str">
        <f t="shared" si="16"/>
        <v/>
      </c>
      <c r="D78" s="46"/>
      <c r="E78" s="4"/>
      <c r="F78" s="119"/>
      <c r="H78" s="120"/>
      <c r="I78" s="15"/>
      <c r="J78" s="121"/>
      <c r="K78" s="15"/>
      <c r="L78" s="121"/>
      <c r="M78" s="15"/>
      <c r="N78" s="122"/>
      <c r="O78" s="40"/>
      <c r="P78" s="123"/>
      <c r="Q78" s="15"/>
      <c r="R78" s="121"/>
      <c r="S78" s="15"/>
      <c r="T78" s="121"/>
      <c r="U78" s="15"/>
      <c r="V78" s="121"/>
      <c r="W78" s="209">
        <f>SUM($Q78,$S78,$U78)</f>
        <v>0</v>
      </c>
      <c r="X78" s="122"/>
      <c r="Y78" s="40"/>
      <c r="Z78" s="123"/>
      <c r="AA78" s="560"/>
      <c r="AB78" s="224"/>
      <c r="AC78" s="560"/>
      <c r="AD78" s="224"/>
      <c r="AE78" s="560"/>
      <c r="AF78" s="561"/>
      <c r="AG78" s="216"/>
      <c r="AH78" s="562"/>
      <c r="AI78" s="560"/>
      <c r="AJ78" s="224"/>
      <c r="AK78" s="560"/>
      <c r="AL78" s="224"/>
      <c r="AM78" s="560"/>
      <c r="AN78" s="122"/>
      <c r="AO78" s="40"/>
      <c r="AP78" s="123"/>
      <c r="AQ78" s="209">
        <f>$Q78-$AA78+$AI78</f>
        <v>0</v>
      </c>
      <c r="AR78" s="121"/>
      <c r="AS78" s="209">
        <f t="shared" si="4"/>
        <v>0</v>
      </c>
      <c r="AT78" s="121"/>
      <c r="AU78" s="209">
        <f t="shared" si="20"/>
        <v>0</v>
      </c>
      <c r="AV78" s="119"/>
      <c r="AX78" s="120"/>
      <c r="AY78" s="1"/>
      <c r="AZ78" s="318">
        <v>1</v>
      </c>
      <c r="BB78" s="120"/>
      <c r="BC78" s="3">
        <f>CHOOSE($AZ78,0.99052544,1.01191919,1.00441378,1.00744042,0.97985155,0.99723525,0.99723525,0.99723525,1.02737929,0.99839832,1.00012425,0.97994767)</f>
        <v>0.99052543999999998</v>
      </c>
      <c r="BD78" s="46"/>
      <c r="BE78" s="3">
        <f>CHOOSE(AZ78,1.01007311,1.0162446,1.00802785,0.99745216,0.96170212,0.98906071,0.98906071,0.98906071,0.96644255,1.01344958,1.02255772,1.00405015)</f>
        <v>1.01007311</v>
      </c>
      <c r="BF78" s="46"/>
      <c r="BG78" s="3">
        <f>CHOOSE($AZ78, 1.00979385,0.9950623,0.99510091,0.98525914,0.94740453,0.975921526666667,0.975921526666667,0.975921526666667,0.96415274,1.04112113,1.03493102,1.02717428)</f>
        <v>1.0097938500000001</v>
      </c>
      <c r="BH78" s="119"/>
      <c r="BJ78" s="120"/>
      <c r="BK78" s="15"/>
      <c r="BL78" s="122"/>
      <c r="BM78" s="40"/>
      <c r="BN78" s="123"/>
      <c r="BO78" s="209">
        <f t="shared" si="5"/>
        <v>0</v>
      </c>
      <c r="BP78" s="121"/>
      <c r="BQ78" s="209">
        <f t="shared" si="6"/>
        <v>0</v>
      </c>
      <c r="BR78" s="121"/>
      <c r="BS78" s="209">
        <f t="shared" si="7"/>
        <v>0</v>
      </c>
      <c r="BT78" s="122"/>
      <c r="BU78" s="40"/>
      <c r="BV78" s="123"/>
      <c r="BW78" s="15"/>
      <c r="BX78" s="122"/>
      <c r="BY78" s="40"/>
      <c r="BZ78" s="123"/>
      <c r="CA78" s="209">
        <f>(SUM($BO78:$BS78))-$BW78</f>
        <v>0</v>
      </c>
      <c r="CB78" s="122"/>
      <c r="CC78" s="40"/>
      <c r="CD78" s="123"/>
      <c r="CE78" s="209">
        <f t="shared" si="8"/>
        <v>0</v>
      </c>
      <c r="CF78" s="121"/>
      <c r="CG78" s="209">
        <f t="shared" si="9"/>
        <v>0</v>
      </c>
      <c r="CH78" s="121"/>
      <c r="CI78" s="209">
        <f>ROUNDDOWN(CA78-CE78-CG78,0)</f>
        <v>0</v>
      </c>
      <c r="CJ78" s="121"/>
      <c r="CK78" s="209">
        <f>SUM($CE78:$CI78)</f>
        <v>0</v>
      </c>
      <c r="CL78" s="119"/>
      <c r="CN78" s="120"/>
      <c r="CO78" s="13">
        <v>0</v>
      </c>
      <c r="CP78" s="124"/>
      <c r="CQ78" s="13">
        <v>0</v>
      </c>
      <c r="CR78" s="124"/>
      <c r="CS78" s="13">
        <v>0</v>
      </c>
      <c r="CT78" s="125"/>
      <c r="CU78" s="319"/>
      <c r="CV78" s="127"/>
      <c r="CW78" s="210">
        <f>CO78*I78</f>
        <v>0</v>
      </c>
      <c r="CX78" s="124"/>
      <c r="CY78" s="210">
        <f>CQ78*K78</f>
        <v>0</v>
      </c>
      <c r="CZ78" s="124"/>
      <c r="DA78" s="210">
        <f>CS78*M78</f>
        <v>0</v>
      </c>
      <c r="DB78" s="119"/>
      <c r="DC78" s="46"/>
      <c r="DD78" s="332"/>
      <c r="DM78" s="118"/>
      <c r="DN78" s="118"/>
      <c r="DP78" s="130"/>
      <c r="DQ78" s="209">
        <f t="shared" si="17"/>
        <v>0</v>
      </c>
      <c r="DR78" s="213">
        <f t="shared" si="15"/>
        <v>0</v>
      </c>
      <c r="DS78" s="209">
        <f t="shared" si="18"/>
        <v>0</v>
      </c>
      <c r="DT78" s="213">
        <f t="shared" si="19"/>
        <v>0</v>
      </c>
      <c r="DU78" s="214">
        <f t="shared" si="22"/>
        <v>0</v>
      </c>
      <c r="DV78" s="368">
        <f t="shared" si="22"/>
        <v>0</v>
      </c>
      <c r="DW78" s="369">
        <f t="shared" si="11"/>
        <v>0</v>
      </c>
      <c r="DX78" s="131"/>
      <c r="DY78" s="209">
        <f t="shared" si="12"/>
        <v>0</v>
      </c>
      <c r="DZ78" s="131"/>
      <c r="EA78" s="370">
        <f t="shared" si="13"/>
        <v>0</v>
      </c>
      <c r="EG78" s="130"/>
      <c r="EH78" s="371">
        <f t="shared" si="23"/>
        <v>0</v>
      </c>
      <c r="EI78" s="135"/>
      <c r="EJ78" s="217">
        <f t="shared" si="24"/>
        <v>0</v>
      </c>
      <c r="EK78" s="135"/>
      <c r="EL78" s="372">
        <f t="shared" si="25"/>
        <v>0</v>
      </c>
      <c r="EO78" s="321"/>
      <c r="EP78" s="321"/>
      <c r="ER78" s="120"/>
      <c r="ES78" s="46"/>
      <c r="ET78" s="46"/>
      <c r="EU78" s="13"/>
      <c r="EV78" s="119"/>
      <c r="EX78" s="120"/>
      <c r="EY78" s="5"/>
      <c r="EZ78" s="121"/>
      <c r="FA78" s="5"/>
      <c r="FB78" s="121"/>
      <c r="FC78" s="5"/>
      <c r="FD78" s="119"/>
      <c r="FF78" s="120"/>
      <c r="FG78" s="17">
        <v>0</v>
      </c>
      <c r="FH78" s="137"/>
      <c r="FI78" s="17">
        <v>0</v>
      </c>
      <c r="FJ78" s="137"/>
      <c r="FK78" s="17">
        <v>0</v>
      </c>
      <c r="FL78" s="125"/>
      <c r="FM78" s="126"/>
      <c r="FN78" s="127"/>
      <c r="FO78" s="219">
        <f t="shared" si="14"/>
        <v>0</v>
      </c>
      <c r="FP78" s="125"/>
      <c r="FQ78" s="126"/>
      <c r="FR78" s="127"/>
      <c r="FS78" s="220">
        <f>IFERROR((SUM($EH78:EL78)-SUM($CW78:$DA78)+$EU78+$FO78)," ")</f>
        <v>0</v>
      </c>
      <c r="FT78" s="119"/>
    </row>
    <row r="79" spans="1:176" ht="5.15" customHeight="1" x14ac:dyDescent="0.35">
      <c r="A79" s="115"/>
      <c r="B79" s="32"/>
      <c r="C79" s="46"/>
      <c r="D79" s="32"/>
      <c r="E79" s="32"/>
      <c r="F79" s="36"/>
      <c r="H79" s="29"/>
      <c r="I79" s="139"/>
      <c r="J79" s="139"/>
      <c r="K79" s="139"/>
      <c r="L79" s="139"/>
      <c r="M79" s="139"/>
      <c r="N79" s="140"/>
      <c r="O79" s="141"/>
      <c r="P79" s="142"/>
      <c r="Q79" s="139"/>
      <c r="R79" s="139"/>
      <c r="S79" s="139"/>
      <c r="T79" s="139"/>
      <c r="U79" s="139"/>
      <c r="V79" s="139"/>
      <c r="W79" s="121"/>
      <c r="X79" s="140"/>
      <c r="Y79" s="141"/>
      <c r="Z79" s="142"/>
      <c r="AA79" s="563"/>
      <c r="AB79" s="563"/>
      <c r="AC79" s="563"/>
      <c r="AD79" s="563"/>
      <c r="AE79" s="563"/>
      <c r="AF79" s="564"/>
      <c r="AG79" s="266"/>
      <c r="AH79" s="565"/>
      <c r="AI79" s="563"/>
      <c r="AJ79" s="563"/>
      <c r="AK79" s="563"/>
      <c r="AL79" s="563"/>
      <c r="AM79" s="563"/>
      <c r="AN79" s="140"/>
      <c r="AO79" s="141"/>
      <c r="AP79" s="142"/>
      <c r="AQ79" s="121"/>
      <c r="AR79" s="139"/>
      <c r="AS79" s="121"/>
      <c r="AT79" s="139"/>
      <c r="AU79" s="121"/>
      <c r="AV79" s="36"/>
      <c r="AX79" s="29"/>
      <c r="AY79" s="32"/>
      <c r="AZ79" s="322"/>
      <c r="BB79" s="29"/>
      <c r="BC79" s="46"/>
      <c r="BD79" s="32"/>
      <c r="BE79" s="46"/>
      <c r="BF79" s="32"/>
      <c r="BG79" s="46"/>
      <c r="BH79" s="36"/>
      <c r="BJ79" s="29"/>
      <c r="BK79" s="139"/>
      <c r="BL79" s="140"/>
      <c r="BM79" s="141"/>
      <c r="BN79" s="142"/>
      <c r="BO79" s="323"/>
      <c r="BP79" s="139"/>
      <c r="BQ79" s="323"/>
      <c r="BR79" s="139"/>
      <c r="BS79" s="323"/>
      <c r="BT79" s="140"/>
      <c r="BU79" s="141"/>
      <c r="BV79" s="142"/>
      <c r="BW79" s="139"/>
      <c r="BX79" s="140"/>
      <c r="BY79" s="141"/>
      <c r="BZ79" s="142"/>
      <c r="CA79" s="121"/>
      <c r="CB79" s="140"/>
      <c r="CC79" s="141"/>
      <c r="CD79" s="142"/>
      <c r="CE79" s="121"/>
      <c r="CF79" s="139"/>
      <c r="CG79" s="121"/>
      <c r="CH79" s="139"/>
      <c r="CI79" s="121"/>
      <c r="CJ79" s="139"/>
      <c r="CK79" s="121"/>
      <c r="CL79" s="36"/>
      <c r="CN79" s="29"/>
      <c r="CO79" s="143"/>
      <c r="CP79" s="143"/>
      <c r="CQ79" s="143"/>
      <c r="CR79" s="143"/>
      <c r="CS79" s="143"/>
      <c r="CT79" s="144"/>
      <c r="CU79" s="324"/>
      <c r="CV79" s="146"/>
      <c r="CW79" s="124"/>
      <c r="CX79" s="143"/>
      <c r="CY79" s="124"/>
      <c r="CZ79" s="143"/>
      <c r="DA79" s="124"/>
      <c r="DB79" s="36"/>
      <c r="DC79" s="32"/>
      <c r="DD79" s="315"/>
      <c r="DM79" s="115"/>
      <c r="DN79" s="115"/>
      <c r="DP79" s="74"/>
      <c r="DQ79" s="149"/>
      <c r="DR79" s="222">
        <f t="shared" si="15"/>
        <v>0</v>
      </c>
      <c r="DS79" s="323"/>
      <c r="DT79" s="131"/>
      <c r="DU79" s="149"/>
      <c r="DV79" s="328"/>
      <c r="DW79" s="133"/>
      <c r="DX79" s="149"/>
      <c r="DY79" s="149"/>
      <c r="DZ79" s="149"/>
      <c r="EA79" s="134"/>
      <c r="EG79" s="74"/>
      <c r="EH79" s="325"/>
      <c r="EI79" s="152"/>
      <c r="EJ79" s="152"/>
      <c r="EK79" s="152"/>
      <c r="EL79" s="136"/>
      <c r="EO79" s="321"/>
      <c r="EP79" s="321"/>
      <c r="ER79" s="29"/>
      <c r="ES79" s="32"/>
      <c r="ET79" s="32"/>
      <c r="EU79" s="153"/>
      <c r="EV79" s="36"/>
      <c r="EX79" s="29"/>
      <c r="EY79" s="139"/>
      <c r="EZ79" s="139"/>
      <c r="FA79" s="139"/>
      <c r="FB79" s="139"/>
      <c r="FC79" s="139"/>
      <c r="FD79" s="36"/>
      <c r="FF79" s="29"/>
      <c r="FG79" s="143"/>
      <c r="FH79" s="143"/>
      <c r="FI79" s="143"/>
      <c r="FJ79" s="143"/>
      <c r="FK79" s="143"/>
      <c r="FL79" s="144"/>
      <c r="FM79" s="145"/>
      <c r="FN79" s="146"/>
      <c r="FO79" s="163"/>
      <c r="FP79" s="144"/>
      <c r="FQ79" s="145"/>
      <c r="FR79" s="146"/>
      <c r="FS79" s="326"/>
      <c r="FT79" s="36"/>
    </row>
    <row r="80" spans="1:176" s="92" customFormat="1" x14ac:dyDescent="0.35">
      <c r="A80" s="118"/>
      <c r="B80" s="46"/>
      <c r="C80" s="243" t="str">
        <f t="shared" si="16"/>
        <v/>
      </c>
      <c r="D80" s="46"/>
      <c r="E80" s="4"/>
      <c r="F80" s="119"/>
      <c r="H80" s="120"/>
      <c r="I80" s="15"/>
      <c r="J80" s="121"/>
      <c r="K80" s="15"/>
      <c r="L80" s="121"/>
      <c r="M80" s="15"/>
      <c r="N80" s="122"/>
      <c r="O80" s="40"/>
      <c r="P80" s="123"/>
      <c r="Q80" s="15"/>
      <c r="R80" s="121"/>
      <c r="S80" s="15"/>
      <c r="T80" s="121"/>
      <c r="U80" s="15"/>
      <c r="V80" s="121"/>
      <c r="W80" s="209">
        <f>SUM($Q80,$S80,$U80)</f>
        <v>0</v>
      </c>
      <c r="X80" s="122"/>
      <c r="Y80" s="40"/>
      <c r="Z80" s="123"/>
      <c r="AA80" s="560"/>
      <c r="AB80" s="224"/>
      <c r="AC80" s="560"/>
      <c r="AD80" s="224"/>
      <c r="AE80" s="560"/>
      <c r="AF80" s="561"/>
      <c r="AG80" s="216"/>
      <c r="AH80" s="562"/>
      <c r="AI80" s="560"/>
      <c r="AJ80" s="224"/>
      <c r="AK80" s="560"/>
      <c r="AL80" s="224"/>
      <c r="AM80" s="560"/>
      <c r="AN80" s="122"/>
      <c r="AO80" s="40"/>
      <c r="AP80" s="123"/>
      <c r="AQ80" s="209">
        <f>$Q80-$AA80+$AI80</f>
        <v>0</v>
      </c>
      <c r="AR80" s="121"/>
      <c r="AS80" s="209">
        <f t="shared" si="4"/>
        <v>0</v>
      </c>
      <c r="AT80" s="121"/>
      <c r="AU80" s="209">
        <f t="shared" si="20"/>
        <v>0</v>
      </c>
      <c r="AV80" s="119"/>
      <c r="AX80" s="120"/>
      <c r="AY80" s="1"/>
      <c r="AZ80" s="318">
        <v>1</v>
      </c>
      <c r="BB80" s="120"/>
      <c r="BC80" s="3">
        <f>CHOOSE($AZ80,0.99052544,1.01191919,1.00441378,1.00744042,0.97985155,0.99723525,0.99723525,0.99723525,1.02737929,0.99839832,1.00012425,0.97994767)</f>
        <v>0.99052543999999998</v>
      </c>
      <c r="BD80" s="46"/>
      <c r="BE80" s="3">
        <f>CHOOSE(AZ80,1.01007311,1.0162446,1.00802785,0.99745216,0.96170212,0.98906071,0.98906071,0.98906071,0.96644255,1.01344958,1.02255772,1.00405015)</f>
        <v>1.01007311</v>
      </c>
      <c r="BF80" s="46"/>
      <c r="BG80" s="3">
        <f>CHOOSE($AZ80, 1.00979385,0.9950623,0.99510091,0.98525914,0.94740453,0.975921526666667,0.975921526666667,0.975921526666667,0.96415274,1.04112113,1.03493102,1.02717428)</f>
        <v>1.0097938500000001</v>
      </c>
      <c r="BH80" s="119"/>
      <c r="BJ80" s="120"/>
      <c r="BK80" s="15"/>
      <c r="BL80" s="122"/>
      <c r="BM80" s="40"/>
      <c r="BN80" s="123"/>
      <c r="BO80" s="209">
        <f t="shared" si="5"/>
        <v>0</v>
      </c>
      <c r="BP80" s="121"/>
      <c r="BQ80" s="209">
        <f t="shared" si="6"/>
        <v>0</v>
      </c>
      <c r="BR80" s="121"/>
      <c r="BS80" s="209">
        <f t="shared" si="7"/>
        <v>0</v>
      </c>
      <c r="BT80" s="122"/>
      <c r="BU80" s="40"/>
      <c r="BV80" s="123"/>
      <c r="BW80" s="15"/>
      <c r="BX80" s="122"/>
      <c r="BY80" s="40"/>
      <c r="BZ80" s="123"/>
      <c r="CA80" s="209">
        <f>(SUM($BO80:$BS80))-$BW80</f>
        <v>0</v>
      </c>
      <c r="CB80" s="122"/>
      <c r="CC80" s="40"/>
      <c r="CD80" s="123"/>
      <c r="CE80" s="209">
        <f t="shared" si="8"/>
        <v>0</v>
      </c>
      <c r="CF80" s="121"/>
      <c r="CG80" s="209">
        <f t="shared" si="9"/>
        <v>0</v>
      </c>
      <c r="CH80" s="121"/>
      <c r="CI80" s="209">
        <f>ROUNDDOWN(CA80-CE80-CG80,0)</f>
        <v>0</v>
      </c>
      <c r="CJ80" s="121"/>
      <c r="CK80" s="209">
        <f>SUM($CE80:$CI80)</f>
        <v>0</v>
      </c>
      <c r="CL80" s="119"/>
      <c r="CN80" s="120"/>
      <c r="CO80" s="13">
        <v>0</v>
      </c>
      <c r="CP80" s="124"/>
      <c r="CQ80" s="13">
        <v>0</v>
      </c>
      <c r="CR80" s="124"/>
      <c r="CS80" s="13">
        <v>0</v>
      </c>
      <c r="CT80" s="125"/>
      <c r="CU80" s="319"/>
      <c r="CV80" s="127"/>
      <c r="CW80" s="210">
        <f>CO80*I80</f>
        <v>0</v>
      </c>
      <c r="CX80" s="124"/>
      <c r="CY80" s="210">
        <f>CQ80*K80</f>
        <v>0</v>
      </c>
      <c r="CZ80" s="124"/>
      <c r="DA80" s="210">
        <f>CS80*M80</f>
        <v>0</v>
      </c>
      <c r="DB80" s="119"/>
      <c r="DC80" s="46"/>
      <c r="DD80" s="332"/>
      <c r="DM80" s="118"/>
      <c r="DN80" s="118"/>
      <c r="DP80" s="130"/>
      <c r="DQ80" s="209">
        <f t="shared" si="17"/>
        <v>0</v>
      </c>
      <c r="DR80" s="213">
        <f t="shared" si="15"/>
        <v>0</v>
      </c>
      <c r="DS80" s="209">
        <f t="shared" si="18"/>
        <v>0</v>
      </c>
      <c r="DT80" s="213">
        <f t="shared" si="19"/>
        <v>0</v>
      </c>
      <c r="DU80" s="214">
        <f t="shared" ref="DU80:DV98" si="26">IF($CI80=0,0,ROUND(($DK$32*($CI80/$CI$120)),0))</f>
        <v>0</v>
      </c>
      <c r="DV80" s="368">
        <f t="shared" si="26"/>
        <v>0</v>
      </c>
      <c r="DW80" s="369">
        <f t="shared" si="11"/>
        <v>0</v>
      </c>
      <c r="DX80" s="131"/>
      <c r="DY80" s="209">
        <f t="shared" si="12"/>
        <v>0</v>
      </c>
      <c r="DZ80" s="131"/>
      <c r="EA80" s="370">
        <f t="shared" si="13"/>
        <v>0</v>
      </c>
      <c r="EG80" s="130"/>
      <c r="EH80" s="371">
        <f t="shared" si="23"/>
        <v>0</v>
      </c>
      <c r="EI80" s="135"/>
      <c r="EJ80" s="217">
        <f t="shared" si="24"/>
        <v>0</v>
      </c>
      <c r="EK80" s="135"/>
      <c r="EL80" s="372">
        <f t="shared" si="25"/>
        <v>0</v>
      </c>
      <c r="EO80" s="321"/>
      <c r="EP80" s="321"/>
      <c r="ER80" s="120"/>
      <c r="ES80" s="46"/>
      <c r="ET80" s="46"/>
      <c r="EU80" s="13"/>
      <c r="EV80" s="119"/>
      <c r="EX80" s="120"/>
      <c r="EY80" s="5"/>
      <c r="EZ80" s="121"/>
      <c r="FA80" s="5"/>
      <c r="FB80" s="121"/>
      <c r="FC80" s="5"/>
      <c r="FD80" s="119"/>
      <c r="FF80" s="120"/>
      <c r="FG80" s="17">
        <v>0</v>
      </c>
      <c r="FH80" s="137"/>
      <c r="FI80" s="17">
        <v>0</v>
      </c>
      <c r="FJ80" s="137"/>
      <c r="FK80" s="17">
        <v>0</v>
      </c>
      <c r="FL80" s="125"/>
      <c r="FM80" s="126"/>
      <c r="FN80" s="127"/>
      <c r="FO80" s="219">
        <f t="shared" si="14"/>
        <v>0</v>
      </c>
      <c r="FP80" s="125"/>
      <c r="FQ80" s="126"/>
      <c r="FR80" s="127"/>
      <c r="FS80" s="220">
        <f>IFERROR((SUM($EH80:EL80)-SUM($CW80:$DA80)+$EU80+$FO80)," ")</f>
        <v>0</v>
      </c>
      <c r="FT80" s="119"/>
    </row>
    <row r="81" spans="1:176" ht="5.15" customHeight="1" x14ac:dyDescent="0.35">
      <c r="A81" s="115"/>
      <c r="B81" s="32"/>
      <c r="C81" s="46"/>
      <c r="D81" s="32"/>
      <c r="E81" s="32"/>
      <c r="F81" s="36"/>
      <c r="H81" s="29"/>
      <c r="I81" s="139"/>
      <c r="J81" s="139"/>
      <c r="K81" s="139"/>
      <c r="L81" s="139"/>
      <c r="M81" s="139"/>
      <c r="N81" s="140"/>
      <c r="O81" s="141"/>
      <c r="P81" s="142"/>
      <c r="Q81" s="139"/>
      <c r="R81" s="139"/>
      <c r="S81" s="139"/>
      <c r="T81" s="139"/>
      <c r="U81" s="139"/>
      <c r="V81" s="139"/>
      <c r="W81" s="121"/>
      <c r="X81" s="140"/>
      <c r="Y81" s="141"/>
      <c r="Z81" s="142"/>
      <c r="AA81" s="563"/>
      <c r="AB81" s="563"/>
      <c r="AC81" s="563"/>
      <c r="AD81" s="563"/>
      <c r="AE81" s="563"/>
      <c r="AF81" s="564"/>
      <c r="AG81" s="266"/>
      <c r="AH81" s="565"/>
      <c r="AI81" s="563"/>
      <c r="AJ81" s="563"/>
      <c r="AK81" s="563"/>
      <c r="AL81" s="563"/>
      <c r="AM81" s="563"/>
      <c r="AN81" s="140"/>
      <c r="AO81" s="141"/>
      <c r="AP81" s="142"/>
      <c r="AQ81" s="121"/>
      <c r="AR81" s="139"/>
      <c r="AS81" s="121"/>
      <c r="AT81" s="139"/>
      <c r="AU81" s="121"/>
      <c r="AV81" s="36"/>
      <c r="AX81" s="29"/>
      <c r="AY81" s="32"/>
      <c r="AZ81" s="322"/>
      <c r="BB81" s="29"/>
      <c r="BC81" s="46"/>
      <c r="BD81" s="32"/>
      <c r="BE81" s="46"/>
      <c r="BF81" s="32"/>
      <c r="BG81" s="46"/>
      <c r="BH81" s="36"/>
      <c r="BJ81" s="29"/>
      <c r="BK81" s="139"/>
      <c r="BL81" s="140"/>
      <c r="BM81" s="141"/>
      <c r="BN81" s="142"/>
      <c r="BO81" s="323"/>
      <c r="BP81" s="139"/>
      <c r="BQ81" s="323"/>
      <c r="BR81" s="139"/>
      <c r="BS81" s="323"/>
      <c r="BT81" s="140"/>
      <c r="BU81" s="141"/>
      <c r="BV81" s="142"/>
      <c r="BW81" s="139"/>
      <c r="BX81" s="140"/>
      <c r="BY81" s="141"/>
      <c r="BZ81" s="142"/>
      <c r="CA81" s="121"/>
      <c r="CB81" s="140"/>
      <c r="CC81" s="141"/>
      <c r="CD81" s="142"/>
      <c r="CE81" s="121"/>
      <c r="CF81" s="139"/>
      <c r="CG81" s="121"/>
      <c r="CH81" s="139"/>
      <c r="CI81" s="121"/>
      <c r="CJ81" s="139"/>
      <c r="CK81" s="121"/>
      <c r="CL81" s="36"/>
      <c r="CN81" s="29"/>
      <c r="CO81" s="143"/>
      <c r="CP81" s="143"/>
      <c r="CQ81" s="143"/>
      <c r="CR81" s="143"/>
      <c r="CS81" s="143"/>
      <c r="CT81" s="144"/>
      <c r="CU81" s="324"/>
      <c r="CV81" s="146"/>
      <c r="CW81" s="124"/>
      <c r="CX81" s="143"/>
      <c r="CY81" s="124"/>
      <c r="CZ81" s="143"/>
      <c r="DA81" s="124"/>
      <c r="DB81" s="36"/>
      <c r="DC81" s="32"/>
      <c r="DD81" s="315"/>
      <c r="DM81" s="115"/>
      <c r="DN81" s="115"/>
      <c r="DP81" s="74"/>
      <c r="DQ81" s="149"/>
      <c r="DR81" s="222">
        <f t="shared" si="15"/>
        <v>0</v>
      </c>
      <c r="DS81" s="323"/>
      <c r="DT81" s="131"/>
      <c r="DU81" s="149"/>
      <c r="DV81" s="328"/>
      <c r="DW81" s="133"/>
      <c r="DX81" s="149"/>
      <c r="DY81" s="149"/>
      <c r="DZ81" s="149"/>
      <c r="EA81" s="134"/>
      <c r="EG81" s="74"/>
      <c r="EH81" s="325"/>
      <c r="EI81" s="152"/>
      <c r="EJ81" s="152"/>
      <c r="EK81" s="152"/>
      <c r="EL81" s="136"/>
      <c r="EO81" s="321"/>
      <c r="EP81" s="321"/>
      <c r="ER81" s="29"/>
      <c r="ES81" s="32"/>
      <c r="ET81" s="32"/>
      <c r="EU81" s="153"/>
      <c r="EV81" s="36"/>
      <c r="EX81" s="29"/>
      <c r="EY81" s="139"/>
      <c r="EZ81" s="139"/>
      <c r="FA81" s="139"/>
      <c r="FB81" s="139"/>
      <c r="FC81" s="139"/>
      <c r="FD81" s="36"/>
      <c r="FF81" s="29"/>
      <c r="FG81" s="143"/>
      <c r="FH81" s="143"/>
      <c r="FI81" s="143"/>
      <c r="FJ81" s="143"/>
      <c r="FK81" s="143"/>
      <c r="FL81" s="144"/>
      <c r="FM81" s="145"/>
      <c r="FN81" s="146"/>
      <c r="FO81" s="154"/>
      <c r="FP81" s="144"/>
      <c r="FQ81" s="145"/>
      <c r="FR81" s="146"/>
      <c r="FS81" s="326"/>
      <c r="FT81" s="36"/>
    </row>
    <row r="82" spans="1:176" s="92" customFormat="1" x14ac:dyDescent="0.35">
      <c r="A82" s="118"/>
      <c r="B82" s="46"/>
      <c r="C82" s="243" t="str">
        <f t="shared" si="16"/>
        <v/>
      </c>
      <c r="D82" s="46"/>
      <c r="E82" s="4"/>
      <c r="F82" s="119"/>
      <c r="H82" s="120"/>
      <c r="I82" s="15"/>
      <c r="J82" s="121"/>
      <c r="K82" s="15"/>
      <c r="L82" s="121"/>
      <c r="M82" s="15"/>
      <c r="N82" s="122"/>
      <c r="O82" s="40"/>
      <c r="P82" s="123"/>
      <c r="Q82" s="15"/>
      <c r="R82" s="121"/>
      <c r="S82" s="15"/>
      <c r="T82" s="121"/>
      <c r="U82" s="15"/>
      <c r="V82" s="121"/>
      <c r="W82" s="209">
        <f>SUM($Q82,$S82,$U82)</f>
        <v>0</v>
      </c>
      <c r="X82" s="122"/>
      <c r="Y82" s="40"/>
      <c r="Z82" s="123"/>
      <c r="AA82" s="560"/>
      <c r="AB82" s="224"/>
      <c r="AC82" s="560"/>
      <c r="AD82" s="224"/>
      <c r="AE82" s="560"/>
      <c r="AF82" s="561"/>
      <c r="AG82" s="216"/>
      <c r="AH82" s="562"/>
      <c r="AI82" s="560"/>
      <c r="AJ82" s="224"/>
      <c r="AK82" s="560"/>
      <c r="AL82" s="224"/>
      <c r="AM82" s="560"/>
      <c r="AN82" s="122"/>
      <c r="AO82" s="40"/>
      <c r="AP82" s="123"/>
      <c r="AQ82" s="209">
        <f>$Q82-$AA82+$AI82</f>
        <v>0</v>
      </c>
      <c r="AR82" s="121"/>
      <c r="AS82" s="209">
        <f t="shared" si="4"/>
        <v>0</v>
      </c>
      <c r="AT82" s="121"/>
      <c r="AU82" s="209">
        <f t="shared" si="20"/>
        <v>0</v>
      </c>
      <c r="AV82" s="119"/>
      <c r="AX82" s="120"/>
      <c r="AY82" s="1"/>
      <c r="AZ82" s="318">
        <v>1</v>
      </c>
      <c r="BB82" s="120"/>
      <c r="BC82" s="3">
        <f>CHOOSE($AZ82,0.99052544,1.01191919,1.00441378,1.00744042,0.97985155,0.99723525,0.99723525,0.99723525,1.02737929,0.99839832,1.00012425,0.97994767)</f>
        <v>0.99052543999999998</v>
      </c>
      <c r="BD82" s="46"/>
      <c r="BE82" s="3">
        <f>CHOOSE(AZ82,1.01007311,1.0162446,1.00802785,0.99745216,0.96170212,0.98906071,0.98906071,0.98906071,0.96644255,1.01344958,1.02255772,1.00405015)</f>
        <v>1.01007311</v>
      </c>
      <c r="BF82" s="46"/>
      <c r="BG82" s="3">
        <f>CHOOSE($AZ82, 1.00979385,0.9950623,0.99510091,0.98525914,0.94740453,0.975921526666667,0.975921526666667,0.975921526666667,0.96415274,1.04112113,1.03493102,1.02717428)</f>
        <v>1.0097938500000001</v>
      </c>
      <c r="BH82" s="119"/>
      <c r="BJ82" s="120"/>
      <c r="BK82" s="15"/>
      <c r="BL82" s="122"/>
      <c r="BM82" s="40"/>
      <c r="BN82" s="123"/>
      <c r="BO82" s="209">
        <f t="shared" si="5"/>
        <v>0</v>
      </c>
      <c r="BP82" s="121"/>
      <c r="BQ82" s="209">
        <f t="shared" si="6"/>
        <v>0</v>
      </c>
      <c r="BR82" s="121"/>
      <c r="BS82" s="209">
        <f t="shared" si="7"/>
        <v>0</v>
      </c>
      <c r="BT82" s="122"/>
      <c r="BU82" s="40"/>
      <c r="BV82" s="123"/>
      <c r="BW82" s="15"/>
      <c r="BX82" s="122"/>
      <c r="BY82" s="40"/>
      <c r="BZ82" s="123"/>
      <c r="CA82" s="209">
        <f>(SUM($BO82:$BS82))-$BW82</f>
        <v>0</v>
      </c>
      <c r="CB82" s="122"/>
      <c r="CC82" s="40"/>
      <c r="CD82" s="123"/>
      <c r="CE82" s="209">
        <f t="shared" si="8"/>
        <v>0</v>
      </c>
      <c r="CF82" s="121"/>
      <c r="CG82" s="209">
        <f t="shared" si="9"/>
        <v>0</v>
      </c>
      <c r="CH82" s="121"/>
      <c r="CI82" s="209">
        <f>ROUNDDOWN(CA82-CE82-CG82,0)</f>
        <v>0</v>
      </c>
      <c r="CJ82" s="121"/>
      <c r="CK82" s="209">
        <f>SUM($CE82:$CI82)</f>
        <v>0</v>
      </c>
      <c r="CL82" s="119"/>
      <c r="CN82" s="120"/>
      <c r="CO82" s="13">
        <v>0</v>
      </c>
      <c r="CP82" s="124"/>
      <c r="CQ82" s="13">
        <v>0</v>
      </c>
      <c r="CR82" s="124"/>
      <c r="CS82" s="13">
        <v>0</v>
      </c>
      <c r="CT82" s="125"/>
      <c r="CU82" s="319"/>
      <c r="CV82" s="127"/>
      <c r="CW82" s="210">
        <f>CO82*I82</f>
        <v>0</v>
      </c>
      <c r="CX82" s="124"/>
      <c r="CY82" s="210">
        <f>CQ82*K82</f>
        <v>0</v>
      </c>
      <c r="CZ82" s="124"/>
      <c r="DA82" s="210">
        <f>CS82*M82</f>
        <v>0</v>
      </c>
      <c r="DB82" s="119"/>
      <c r="DC82" s="46"/>
      <c r="DD82" s="332"/>
      <c r="DM82" s="118"/>
      <c r="DN82" s="118"/>
      <c r="DP82" s="130"/>
      <c r="DQ82" s="209">
        <f t="shared" si="17"/>
        <v>0</v>
      </c>
      <c r="DR82" s="213">
        <f t="shared" si="15"/>
        <v>0</v>
      </c>
      <c r="DS82" s="209">
        <f t="shared" si="18"/>
        <v>0</v>
      </c>
      <c r="DT82" s="213">
        <f t="shared" si="19"/>
        <v>0</v>
      </c>
      <c r="DU82" s="214">
        <f t="shared" si="26"/>
        <v>0</v>
      </c>
      <c r="DV82" s="368">
        <f t="shared" si="26"/>
        <v>0</v>
      </c>
      <c r="DW82" s="369">
        <f t="shared" si="11"/>
        <v>0</v>
      </c>
      <c r="DX82" s="131"/>
      <c r="DY82" s="209">
        <f t="shared" si="12"/>
        <v>0</v>
      </c>
      <c r="DZ82" s="131"/>
      <c r="EA82" s="370">
        <f t="shared" si="13"/>
        <v>0</v>
      </c>
      <c r="EG82" s="130"/>
      <c r="EH82" s="371">
        <f t="shared" si="23"/>
        <v>0</v>
      </c>
      <c r="EI82" s="135"/>
      <c r="EJ82" s="217">
        <f t="shared" si="24"/>
        <v>0</v>
      </c>
      <c r="EK82" s="135"/>
      <c r="EL82" s="372">
        <f t="shared" si="25"/>
        <v>0</v>
      </c>
      <c r="EO82" s="321"/>
      <c r="EP82" s="321"/>
      <c r="ER82" s="120"/>
      <c r="ES82" s="46"/>
      <c r="ET82" s="46"/>
      <c r="EU82" s="13"/>
      <c r="EV82" s="119"/>
      <c r="EX82" s="120"/>
      <c r="EY82" s="5"/>
      <c r="EZ82" s="121"/>
      <c r="FA82" s="5"/>
      <c r="FB82" s="121"/>
      <c r="FC82" s="5"/>
      <c r="FD82" s="119"/>
      <c r="FF82" s="120"/>
      <c r="FG82" s="17">
        <v>0</v>
      </c>
      <c r="FH82" s="137"/>
      <c r="FI82" s="17">
        <v>0</v>
      </c>
      <c r="FJ82" s="137"/>
      <c r="FK82" s="17">
        <v>0</v>
      </c>
      <c r="FL82" s="125"/>
      <c r="FM82" s="126"/>
      <c r="FN82" s="127"/>
      <c r="FO82" s="219">
        <f t="shared" si="14"/>
        <v>0</v>
      </c>
      <c r="FP82" s="125"/>
      <c r="FQ82" s="126"/>
      <c r="FR82" s="127"/>
      <c r="FS82" s="220">
        <f>IFERROR((SUM($EH82:EL82)-SUM($CW82:$DA82)+$EU82+$FO82)," ")</f>
        <v>0</v>
      </c>
      <c r="FT82" s="119"/>
    </row>
    <row r="83" spans="1:176" ht="5.15" customHeight="1" x14ac:dyDescent="0.35">
      <c r="A83" s="115"/>
      <c r="B83" s="32"/>
      <c r="C83" s="46"/>
      <c r="D83" s="32"/>
      <c r="E83" s="32"/>
      <c r="F83" s="36"/>
      <c r="H83" s="29"/>
      <c r="I83" s="139"/>
      <c r="J83" s="139"/>
      <c r="K83" s="139"/>
      <c r="L83" s="139"/>
      <c r="M83" s="139"/>
      <c r="N83" s="140"/>
      <c r="O83" s="141"/>
      <c r="P83" s="142"/>
      <c r="Q83" s="139"/>
      <c r="R83" s="139"/>
      <c r="S83" s="139"/>
      <c r="T83" s="139"/>
      <c r="U83" s="139"/>
      <c r="V83" s="139"/>
      <c r="W83" s="121"/>
      <c r="X83" s="140"/>
      <c r="Y83" s="141"/>
      <c r="Z83" s="142"/>
      <c r="AA83" s="563"/>
      <c r="AB83" s="563"/>
      <c r="AC83" s="563"/>
      <c r="AD83" s="563"/>
      <c r="AE83" s="563"/>
      <c r="AF83" s="564"/>
      <c r="AG83" s="266"/>
      <c r="AH83" s="565"/>
      <c r="AI83" s="563"/>
      <c r="AJ83" s="563"/>
      <c r="AK83" s="563"/>
      <c r="AL83" s="563"/>
      <c r="AM83" s="563"/>
      <c r="AN83" s="140"/>
      <c r="AO83" s="141"/>
      <c r="AP83" s="142"/>
      <c r="AQ83" s="121"/>
      <c r="AR83" s="139"/>
      <c r="AS83" s="121"/>
      <c r="AT83" s="139"/>
      <c r="AU83" s="121"/>
      <c r="AV83" s="36"/>
      <c r="AX83" s="29"/>
      <c r="AY83" s="32"/>
      <c r="AZ83" s="322"/>
      <c r="BB83" s="29"/>
      <c r="BC83" s="46"/>
      <c r="BD83" s="32"/>
      <c r="BE83" s="46"/>
      <c r="BF83" s="32"/>
      <c r="BG83" s="46"/>
      <c r="BH83" s="36"/>
      <c r="BJ83" s="29"/>
      <c r="BK83" s="139"/>
      <c r="BL83" s="140"/>
      <c r="BM83" s="141"/>
      <c r="BN83" s="142"/>
      <c r="BO83" s="323"/>
      <c r="BP83" s="139"/>
      <c r="BQ83" s="323"/>
      <c r="BR83" s="139"/>
      <c r="BS83" s="323"/>
      <c r="BT83" s="140"/>
      <c r="BU83" s="141"/>
      <c r="BV83" s="142"/>
      <c r="BW83" s="139"/>
      <c r="BX83" s="140"/>
      <c r="BY83" s="141"/>
      <c r="BZ83" s="142"/>
      <c r="CA83" s="121"/>
      <c r="CB83" s="140"/>
      <c r="CC83" s="141"/>
      <c r="CD83" s="142"/>
      <c r="CE83" s="121"/>
      <c r="CF83" s="139"/>
      <c r="CG83" s="121"/>
      <c r="CH83" s="139"/>
      <c r="CI83" s="121"/>
      <c r="CJ83" s="139"/>
      <c r="CK83" s="121"/>
      <c r="CL83" s="36"/>
      <c r="CN83" s="29"/>
      <c r="CO83" s="143"/>
      <c r="CP83" s="143"/>
      <c r="CQ83" s="143"/>
      <c r="CR83" s="143"/>
      <c r="CS83" s="143"/>
      <c r="CT83" s="144"/>
      <c r="CU83" s="324"/>
      <c r="CV83" s="146"/>
      <c r="CW83" s="124"/>
      <c r="CX83" s="143"/>
      <c r="CY83" s="124"/>
      <c r="CZ83" s="143"/>
      <c r="DA83" s="124"/>
      <c r="DB83" s="36"/>
      <c r="DC83" s="32"/>
      <c r="DD83" s="315"/>
      <c r="DM83" s="115"/>
      <c r="DN83" s="115"/>
      <c r="DP83" s="74"/>
      <c r="DQ83" s="149"/>
      <c r="DR83" s="222">
        <f t="shared" si="15"/>
        <v>0</v>
      </c>
      <c r="DS83" s="323"/>
      <c r="DT83" s="131"/>
      <c r="DU83" s="149"/>
      <c r="DV83" s="328"/>
      <c r="DW83" s="133"/>
      <c r="DX83" s="149"/>
      <c r="DY83" s="149"/>
      <c r="DZ83" s="149"/>
      <c r="EA83" s="134"/>
      <c r="EG83" s="74"/>
      <c r="EH83" s="325"/>
      <c r="EI83" s="152"/>
      <c r="EJ83" s="152"/>
      <c r="EK83" s="152"/>
      <c r="EL83" s="136"/>
      <c r="EO83" s="321"/>
      <c r="EP83" s="321"/>
      <c r="ER83" s="29"/>
      <c r="ES83" s="32"/>
      <c r="ET83" s="32"/>
      <c r="EU83" s="153"/>
      <c r="EV83" s="36"/>
      <c r="EX83" s="29"/>
      <c r="EY83" s="139"/>
      <c r="EZ83" s="139"/>
      <c r="FA83" s="139"/>
      <c r="FB83" s="139"/>
      <c r="FC83" s="139"/>
      <c r="FD83" s="36"/>
      <c r="FF83" s="29"/>
      <c r="FG83" s="143"/>
      <c r="FH83" s="143"/>
      <c r="FI83" s="143"/>
      <c r="FJ83" s="143"/>
      <c r="FK83" s="143"/>
      <c r="FL83" s="144"/>
      <c r="FM83" s="145"/>
      <c r="FN83" s="146"/>
      <c r="FO83" s="154"/>
      <c r="FP83" s="144"/>
      <c r="FQ83" s="145"/>
      <c r="FR83" s="146"/>
      <c r="FS83" s="326"/>
      <c r="FT83" s="36"/>
    </row>
    <row r="84" spans="1:176" s="92" customFormat="1" x14ac:dyDescent="0.35">
      <c r="A84" s="118"/>
      <c r="B84" s="46"/>
      <c r="C84" s="243" t="str">
        <f t="shared" si="16"/>
        <v/>
      </c>
      <c r="D84" s="46"/>
      <c r="E84" s="4"/>
      <c r="F84" s="119"/>
      <c r="H84" s="120"/>
      <c r="I84" s="15"/>
      <c r="J84" s="121"/>
      <c r="K84" s="15"/>
      <c r="L84" s="121"/>
      <c r="M84" s="15"/>
      <c r="N84" s="122"/>
      <c r="O84" s="40"/>
      <c r="P84" s="123"/>
      <c r="Q84" s="15"/>
      <c r="R84" s="121"/>
      <c r="S84" s="15"/>
      <c r="T84" s="121"/>
      <c r="U84" s="15"/>
      <c r="V84" s="121"/>
      <c r="W84" s="209">
        <f>SUM($Q84,$S84,$U84)</f>
        <v>0</v>
      </c>
      <c r="X84" s="122"/>
      <c r="Y84" s="40"/>
      <c r="Z84" s="123"/>
      <c r="AA84" s="560"/>
      <c r="AB84" s="224"/>
      <c r="AC84" s="560"/>
      <c r="AD84" s="224"/>
      <c r="AE84" s="560"/>
      <c r="AF84" s="561"/>
      <c r="AG84" s="216"/>
      <c r="AH84" s="562"/>
      <c r="AI84" s="560"/>
      <c r="AJ84" s="224"/>
      <c r="AK84" s="560"/>
      <c r="AL84" s="224"/>
      <c r="AM84" s="560"/>
      <c r="AN84" s="122"/>
      <c r="AO84" s="40"/>
      <c r="AP84" s="123"/>
      <c r="AQ84" s="209">
        <f>$Q84-$AA84+$AI84</f>
        <v>0</v>
      </c>
      <c r="AR84" s="121"/>
      <c r="AS84" s="209">
        <f t="shared" ref="AS84:AS118" si="27">$S84-$AC84+$AK84</f>
        <v>0</v>
      </c>
      <c r="AT84" s="121"/>
      <c r="AU84" s="209">
        <f t="shared" si="20"/>
        <v>0</v>
      </c>
      <c r="AV84" s="119"/>
      <c r="AX84" s="120"/>
      <c r="AY84" s="1"/>
      <c r="AZ84" s="318">
        <v>1</v>
      </c>
      <c r="BB84" s="120"/>
      <c r="BC84" s="3">
        <f>CHOOSE($AZ84,0.99052544,1.01191919,1.00441378,1.00744042,0.97985155,0.99723525,0.99723525,0.99723525,1.02737929,0.99839832,1.00012425,0.97994767)</f>
        <v>0.99052543999999998</v>
      </c>
      <c r="BD84" s="46"/>
      <c r="BE84" s="3">
        <f>CHOOSE(AZ84,1.01007311,1.0162446,1.00802785,0.99745216,0.96170212,0.98906071,0.98906071,0.98906071,0.96644255,1.01344958,1.02255772,1.00405015)</f>
        <v>1.01007311</v>
      </c>
      <c r="BF84" s="46"/>
      <c r="BG84" s="3">
        <f>CHOOSE($AZ84, 1.00979385,0.9950623,0.99510091,0.98525914,0.94740453,0.975921526666667,0.975921526666667,0.975921526666667,0.96415274,1.04112113,1.03493102,1.02717428)</f>
        <v>1.0097938500000001</v>
      </c>
      <c r="BH84" s="119"/>
      <c r="BJ84" s="120"/>
      <c r="BK84" s="15"/>
      <c r="BL84" s="122"/>
      <c r="BM84" s="40"/>
      <c r="BN84" s="123"/>
      <c r="BO84" s="209">
        <f t="shared" ref="BO84:BO118" si="28">ROUNDUP(((($Q84/30)*$BC84)*$BK84),0)</f>
        <v>0</v>
      </c>
      <c r="BP84" s="121"/>
      <c r="BQ84" s="209">
        <f t="shared" ref="BQ84:BQ118" si="29">ROUNDUP(((($S84/30)*$BE84)*$BK84),0)</f>
        <v>0</v>
      </c>
      <c r="BR84" s="121"/>
      <c r="BS84" s="209">
        <f t="shared" ref="BS84:BS118" si="30">ROUNDDOWN(((($U84/30)*$BG84)*$BK84),0)</f>
        <v>0</v>
      </c>
      <c r="BT84" s="122"/>
      <c r="BU84" s="40"/>
      <c r="BV84" s="123"/>
      <c r="BW84" s="15"/>
      <c r="BX84" s="122"/>
      <c r="BY84" s="40"/>
      <c r="BZ84" s="123"/>
      <c r="CA84" s="209">
        <f>(SUM($BO84:$BS84))-$BW84</f>
        <v>0</v>
      </c>
      <c r="CB84" s="122"/>
      <c r="CC84" s="40"/>
      <c r="CD84" s="123"/>
      <c r="CE84" s="209">
        <f t="shared" ref="CE84:CE118" si="31">IF($BO84=0,(0),ROUNDUP(BO84/(SUM($BO84:$BS84))*$CA84,0))</f>
        <v>0</v>
      </c>
      <c r="CF84" s="121"/>
      <c r="CG84" s="209">
        <f t="shared" ref="CG84:CG118" si="32">IF($BQ84=0,(0),ROUNDUP(BQ84/(SUM($BO84:$BS84))*$CA84,0))</f>
        <v>0</v>
      </c>
      <c r="CH84" s="121"/>
      <c r="CI84" s="209">
        <f>ROUNDDOWN(CA84-CE84-CG84,0)</f>
        <v>0</v>
      </c>
      <c r="CJ84" s="121"/>
      <c r="CK84" s="209">
        <f>SUM($CE84:$CI84)</f>
        <v>0</v>
      </c>
      <c r="CL84" s="119"/>
      <c r="CN84" s="120"/>
      <c r="CO84" s="13">
        <v>0</v>
      </c>
      <c r="CP84" s="124"/>
      <c r="CQ84" s="13">
        <v>0</v>
      </c>
      <c r="CR84" s="124"/>
      <c r="CS84" s="13">
        <v>0</v>
      </c>
      <c r="CT84" s="125"/>
      <c r="CU84" s="319"/>
      <c r="CV84" s="127"/>
      <c r="CW84" s="210">
        <f>CO84*I84</f>
        <v>0</v>
      </c>
      <c r="CX84" s="124"/>
      <c r="CY84" s="210">
        <f>CQ84*K84</f>
        <v>0</v>
      </c>
      <c r="CZ84" s="124"/>
      <c r="DA84" s="210">
        <f>CS84*M84</f>
        <v>0</v>
      </c>
      <c r="DB84" s="119"/>
      <c r="DC84" s="46"/>
      <c r="DD84" s="332"/>
      <c r="DM84" s="118"/>
      <c r="DN84" s="118"/>
      <c r="DP84" s="130"/>
      <c r="DQ84" s="209">
        <f t="shared" si="17"/>
        <v>0</v>
      </c>
      <c r="DR84" s="213">
        <f t="shared" si="17"/>
        <v>0</v>
      </c>
      <c r="DS84" s="209">
        <f t="shared" si="18"/>
        <v>0</v>
      </c>
      <c r="DT84" s="213">
        <f t="shared" si="19"/>
        <v>0</v>
      </c>
      <c r="DU84" s="214">
        <f t="shared" si="26"/>
        <v>0</v>
      </c>
      <c r="DV84" s="368">
        <f t="shared" si="26"/>
        <v>0</v>
      </c>
      <c r="DW84" s="369">
        <f t="shared" ref="DW84:DW118" si="33">(DQ84+CE84)</f>
        <v>0</v>
      </c>
      <c r="DX84" s="131"/>
      <c r="DY84" s="209">
        <f t="shared" ref="DY84:DY118" si="34">(DS84+CG84)</f>
        <v>0</v>
      </c>
      <c r="DZ84" s="131"/>
      <c r="EA84" s="370">
        <f t="shared" ref="EA84:EA118" si="35">(DU84+CI84)</f>
        <v>0</v>
      </c>
      <c r="EG84" s="130"/>
      <c r="EH84" s="371">
        <f t="shared" si="23"/>
        <v>0</v>
      </c>
      <c r="EI84" s="135"/>
      <c r="EJ84" s="217">
        <f t="shared" si="24"/>
        <v>0</v>
      </c>
      <c r="EK84" s="135"/>
      <c r="EL84" s="372">
        <f t="shared" si="25"/>
        <v>0</v>
      </c>
      <c r="EO84" s="321"/>
      <c r="EP84" s="321"/>
      <c r="ER84" s="120"/>
      <c r="ES84" s="46"/>
      <c r="ET84" s="46"/>
      <c r="EU84" s="13"/>
      <c r="EV84" s="119"/>
      <c r="EX84" s="120"/>
      <c r="EY84" s="5"/>
      <c r="EZ84" s="121"/>
      <c r="FA84" s="5"/>
      <c r="FB84" s="121"/>
      <c r="FC84" s="5"/>
      <c r="FD84" s="119"/>
      <c r="FF84" s="120"/>
      <c r="FG84" s="17">
        <v>0</v>
      </c>
      <c r="FH84" s="137"/>
      <c r="FI84" s="17">
        <v>0</v>
      </c>
      <c r="FJ84" s="137"/>
      <c r="FK84" s="17">
        <v>0</v>
      </c>
      <c r="FL84" s="125"/>
      <c r="FM84" s="126"/>
      <c r="FN84" s="127"/>
      <c r="FO84" s="219">
        <f t="shared" ref="FO84:FO118" si="36">(SUMPRODUCT($EY84:$FC84,$FG84:$FK84))</f>
        <v>0</v>
      </c>
      <c r="FP84" s="125"/>
      <c r="FQ84" s="126"/>
      <c r="FR84" s="127"/>
      <c r="FS84" s="220">
        <f>IFERROR((SUM($EH84:EL84)-SUM($CW84:$DA84)+$EU84+$FO84)," ")</f>
        <v>0</v>
      </c>
      <c r="FT84" s="119"/>
    </row>
    <row r="85" spans="1:176" ht="5.15" customHeight="1" x14ac:dyDescent="0.35">
      <c r="A85" s="115"/>
      <c r="B85" s="32"/>
      <c r="C85" s="46"/>
      <c r="D85" s="32"/>
      <c r="E85" s="32"/>
      <c r="F85" s="36"/>
      <c r="H85" s="29"/>
      <c r="I85" s="139"/>
      <c r="J85" s="139"/>
      <c r="K85" s="139"/>
      <c r="L85" s="139"/>
      <c r="M85" s="139"/>
      <c r="N85" s="140"/>
      <c r="O85" s="141"/>
      <c r="P85" s="142"/>
      <c r="Q85" s="139"/>
      <c r="R85" s="139"/>
      <c r="S85" s="139"/>
      <c r="T85" s="139"/>
      <c r="U85" s="139"/>
      <c r="V85" s="139"/>
      <c r="W85" s="121"/>
      <c r="X85" s="140"/>
      <c r="Y85" s="141"/>
      <c r="Z85" s="142"/>
      <c r="AA85" s="563"/>
      <c r="AB85" s="563"/>
      <c r="AC85" s="563"/>
      <c r="AD85" s="563"/>
      <c r="AE85" s="563"/>
      <c r="AF85" s="564"/>
      <c r="AG85" s="266"/>
      <c r="AH85" s="565"/>
      <c r="AI85" s="563"/>
      <c r="AJ85" s="563"/>
      <c r="AK85" s="563"/>
      <c r="AL85" s="563"/>
      <c r="AM85" s="563"/>
      <c r="AN85" s="140"/>
      <c r="AO85" s="141"/>
      <c r="AP85" s="142"/>
      <c r="AQ85" s="121"/>
      <c r="AR85" s="139"/>
      <c r="AS85" s="121"/>
      <c r="AT85" s="139"/>
      <c r="AU85" s="121"/>
      <c r="AV85" s="36"/>
      <c r="AX85" s="29"/>
      <c r="AY85" s="32"/>
      <c r="AZ85" s="322"/>
      <c r="BB85" s="29"/>
      <c r="BC85" s="46"/>
      <c r="BD85" s="32"/>
      <c r="BE85" s="46"/>
      <c r="BF85" s="32"/>
      <c r="BG85" s="46"/>
      <c r="BH85" s="36"/>
      <c r="BJ85" s="29"/>
      <c r="BK85" s="139"/>
      <c r="BL85" s="140"/>
      <c r="BM85" s="141"/>
      <c r="BN85" s="142"/>
      <c r="BO85" s="323"/>
      <c r="BP85" s="139"/>
      <c r="BQ85" s="323"/>
      <c r="BR85" s="139"/>
      <c r="BS85" s="323"/>
      <c r="BT85" s="140"/>
      <c r="BU85" s="141"/>
      <c r="BV85" s="142"/>
      <c r="BW85" s="139"/>
      <c r="BX85" s="140"/>
      <c r="BY85" s="141"/>
      <c r="BZ85" s="142"/>
      <c r="CA85" s="121"/>
      <c r="CB85" s="140"/>
      <c r="CC85" s="141"/>
      <c r="CD85" s="142"/>
      <c r="CE85" s="121"/>
      <c r="CF85" s="139"/>
      <c r="CG85" s="121"/>
      <c r="CH85" s="139"/>
      <c r="CI85" s="121"/>
      <c r="CJ85" s="139"/>
      <c r="CK85" s="121"/>
      <c r="CL85" s="36"/>
      <c r="CN85" s="29"/>
      <c r="CO85" s="143"/>
      <c r="CP85" s="143"/>
      <c r="CQ85" s="143"/>
      <c r="CR85" s="143"/>
      <c r="CS85" s="143"/>
      <c r="CT85" s="144"/>
      <c r="CU85" s="324"/>
      <c r="CV85" s="146"/>
      <c r="CW85" s="124"/>
      <c r="CX85" s="143"/>
      <c r="CY85" s="124"/>
      <c r="CZ85" s="143"/>
      <c r="DA85" s="124"/>
      <c r="DB85" s="36"/>
      <c r="DC85" s="32"/>
      <c r="DD85" s="315"/>
      <c r="DM85" s="115"/>
      <c r="DN85" s="115"/>
      <c r="DP85" s="74"/>
      <c r="DQ85" s="149"/>
      <c r="DR85" s="222">
        <f t="shared" ref="DR85:DR118" si="37">IF($CE85=0,0,ROUND(($DG$32*($CE85/$CE$120)),0))</f>
        <v>0</v>
      </c>
      <c r="DS85" s="323"/>
      <c r="DT85" s="131"/>
      <c r="DU85" s="149"/>
      <c r="DV85" s="328"/>
      <c r="DW85" s="133"/>
      <c r="DX85" s="149"/>
      <c r="DY85" s="149"/>
      <c r="DZ85" s="149"/>
      <c r="EA85" s="134"/>
      <c r="EG85" s="74"/>
      <c r="EH85" s="325"/>
      <c r="EI85" s="152"/>
      <c r="EJ85" s="152"/>
      <c r="EK85" s="152"/>
      <c r="EL85" s="136"/>
      <c r="EO85" s="321"/>
      <c r="EP85" s="321"/>
      <c r="ER85" s="29"/>
      <c r="ES85" s="32"/>
      <c r="ET85" s="32"/>
      <c r="EU85" s="153"/>
      <c r="EV85" s="36"/>
      <c r="EX85" s="29"/>
      <c r="EY85" s="139"/>
      <c r="EZ85" s="139"/>
      <c r="FA85" s="139"/>
      <c r="FB85" s="139"/>
      <c r="FC85" s="139"/>
      <c r="FD85" s="36"/>
      <c r="FF85" s="29"/>
      <c r="FG85" s="143"/>
      <c r="FH85" s="143"/>
      <c r="FI85" s="143"/>
      <c r="FJ85" s="143"/>
      <c r="FK85" s="143"/>
      <c r="FL85" s="144"/>
      <c r="FM85" s="145"/>
      <c r="FN85" s="146"/>
      <c r="FO85" s="163"/>
      <c r="FP85" s="144"/>
      <c r="FQ85" s="145"/>
      <c r="FR85" s="146"/>
      <c r="FS85" s="326"/>
      <c r="FT85" s="36"/>
    </row>
    <row r="86" spans="1:176" s="92" customFormat="1" x14ac:dyDescent="0.35">
      <c r="A86" s="118"/>
      <c r="B86" s="46"/>
      <c r="C86" s="243" t="str">
        <f t="shared" ref="C86:C114" si="38">IF(E86="","",C84+1)</f>
        <v/>
      </c>
      <c r="D86" s="46"/>
      <c r="E86" s="4"/>
      <c r="F86" s="119"/>
      <c r="H86" s="120"/>
      <c r="I86" s="15"/>
      <c r="J86" s="121"/>
      <c r="K86" s="15"/>
      <c r="L86" s="121"/>
      <c r="M86" s="15"/>
      <c r="N86" s="122"/>
      <c r="O86" s="40"/>
      <c r="P86" s="123"/>
      <c r="Q86" s="15"/>
      <c r="R86" s="121"/>
      <c r="S86" s="15"/>
      <c r="T86" s="121"/>
      <c r="U86" s="15"/>
      <c r="V86" s="121"/>
      <c r="W86" s="209">
        <f>SUM($Q86,$S86,$U86)</f>
        <v>0</v>
      </c>
      <c r="X86" s="122"/>
      <c r="Y86" s="40"/>
      <c r="Z86" s="123"/>
      <c r="AA86" s="560"/>
      <c r="AB86" s="224"/>
      <c r="AC86" s="560"/>
      <c r="AD86" s="224"/>
      <c r="AE86" s="560"/>
      <c r="AF86" s="561"/>
      <c r="AG86" s="216"/>
      <c r="AH86" s="562"/>
      <c r="AI86" s="560"/>
      <c r="AJ86" s="224"/>
      <c r="AK86" s="560"/>
      <c r="AL86" s="224"/>
      <c r="AM86" s="560"/>
      <c r="AN86" s="122"/>
      <c r="AO86" s="40"/>
      <c r="AP86" s="123"/>
      <c r="AQ86" s="209">
        <f>$Q86-$AA86+$AI86</f>
        <v>0</v>
      </c>
      <c r="AR86" s="121"/>
      <c r="AS86" s="209">
        <f t="shared" si="27"/>
        <v>0</v>
      </c>
      <c r="AT86" s="121"/>
      <c r="AU86" s="209">
        <f t="shared" si="20"/>
        <v>0</v>
      </c>
      <c r="AV86" s="119"/>
      <c r="AX86" s="120"/>
      <c r="AY86" s="1"/>
      <c r="AZ86" s="318">
        <v>1</v>
      </c>
      <c r="BB86" s="120"/>
      <c r="BC86" s="3">
        <f>CHOOSE($AZ86,0.99052544,1.01191919,1.00441378,1.00744042,0.97985155,0.99723525,0.99723525,0.99723525,1.02737929,0.99839832,1.00012425,0.97994767)</f>
        <v>0.99052543999999998</v>
      </c>
      <c r="BD86" s="46"/>
      <c r="BE86" s="3">
        <f>CHOOSE(AZ86,1.01007311,1.0162446,1.00802785,0.99745216,0.96170212,0.98906071,0.98906071,0.98906071,0.96644255,1.01344958,1.02255772,1.00405015)</f>
        <v>1.01007311</v>
      </c>
      <c r="BF86" s="46"/>
      <c r="BG86" s="3">
        <f>CHOOSE($AZ86, 1.00979385,0.9950623,0.99510091,0.98525914,0.94740453,0.975921526666667,0.975921526666667,0.975921526666667,0.96415274,1.04112113,1.03493102,1.02717428)</f>
        <v>1.0097938500000001</v>
      </c>
      <c r="BH86" s="119"/>
      <c r="BJ86" s="120"/>
      <c r="BK86" s="15"/>
      <c r="BL86" s="122"/>
      <c r="BM86" s="40"/>
      <c r="BN86" s="123"/>
      <c r="BO86" s="209">
        <f t="shared" si="28"/>
        <v>0</v>
      </c>
      <c r="BP86" s="121"/>
      <c r="BQ86" s="209">
        <f t="shared" si="29"/>
        <v>0</v>
      </c>
      <c r="BR86" s="121"/>
      <c r="BS86" s="209">
        <f t="shared" si="30"/>
        <v>0</v>
      </c>
      <c r="BT86" s="122"/>
      <c r="BU86" s="40"/>
      <c r="BV86" s="123"/>
      <c r="BW86" s="15"/>
      <c r="BX86" s="122"/>
      <c r="BY86" s="40"/>
      <c r="BZ86" s="123"/>
      <c r="CA86" s="209">
        <f>(SUM($BO86:$BS86))-$BW86</f>
        <v>0</v>
      </c>
      <c r="CB86" s="122"/>
      <c r="CC86" s="40"/>
      <c r="CD86" s="123"/>
      <c r="CE86" s="209">
        <f t="shared" si="31"/>
        <v>0</v>
      </c>
      <c r="CF86" s="121"/>
      <c r="CG86" s="209">
        <f t="shared" si="32"/>
        <v>0</v>
      </c>
      <c r="CH86" s="121"/>
      <c r="CI86" s="209">
        <f>ROUNDDOWN(CA86-CE86-CG86,0)</f>
        <v>0</v>
      </c>
      <c r="CJ86" s="121"/>
      <c r="CK86" s="209">
        <f>SUM($CE86:$CI86)</f>
        <v>0</v>
      </c>
      <c r="CL86" s="119"/>
      <c r="CN86" s="120"/>
      <c r="CO86" s="13">
        <v>0</v>
      </c>
      <c r="CP86" s="124"/>
      <c r="CQ86" s="13">
        <v>0</v>
      </c>
      <c r="CR86" s="124"/>
      <c r="CS86" s="13">
        <v>0</v>
      </c>
      <c r="CT86" s="125"/>
      <c r="CU86" s="319"/>
      <c r="CV86" s="127"/>
      <c r="CW86" s="210">
        <f>CO86*I86</f>
        <v>0</v>
      </c>
      <c r="CX86" s="124"/>
      <c r="CY86" s="210">
        <f>CQ86*K86</f>
        <v>0</v>
      </c>
      <c r="CZ86" s="124"/>
      <c r="DA86" s="210">
        <f>CS86*M86</f>
        <v>0</v>
      </c>
      <c r="DB86" s="119"/>
      <c r="DC86" s="46"/>
      <c r="DD86" s="332"/>
      <c r="DM86" s="118"/>
      <c r="DN86" s="118"/>
      <c r="DP86" s="130"/>
      <c r="DQ86" s="209">
        <f t="shared" ref="DQ86:DQ118" si="39">IF($CE86=0,0,ROUND(($DG$32*($CE86/$CE$120)),0))</f>
        <v>0</v>
      </c>
      <c r="DR86" s="213">
        <f t="shared" si="37"/>
        <v>0</v>
      </c>
      <c r="DS86" s="209">
        <f t="shared" ref="DS86:DS118" si="40">IF($CG86=0,0,ROUND(($DI$32*($CG86/$CG$120)),0))</f>
        <v>0</v>
      </c>
      <c r="DT86" s="213">
        <f t="shared" ref="DT86:DT118" si="41">IF($CG86=0,0,ROUND(($DI$32*($CG86/$CG$120)),0))</f>
        <v>0</v>
      </c>
      <c r="DU86" s="214">
        <f t="shared" si="26"/>
        <v>0</v>
      </c>
      <c r="DV86" s="368">
        <f t="shared" si="26"/>
        <v>0</v>
      </c>
      <c r="DW86" s="369">
        <f t="shared" si="33"/>
        <v>0</v>
      </c>
      <c r="DX86" s="131"/>
      <c r="DY86" s="209">
        <f t="shared" si="34"/>
        <v>0</v>
      </c>
      <c r="DZ86" s="131"/>
      <c r="EA86" s="370">
        <f t="shared" si="35"/>
        <v>0</v>
      </c>
      <c r="EG86" s="130"/>
      <c r="EH86" s="371">
        <f t="shared" si="23"/>
        <v>0</v>
      </c>
      <c r="EI86" s="135"/>
      <c r="EJ86" s="217">
        <f t="shared" si="24"/>
        <v>0</v>
      </c>
      <c r="EK86" s="135"/>
      <c r="EL86" s="372">
        <f t="shared" si="25"/>
        <v>0</v>
      </c>
      <c r="EO86" s="321"/>
      <c r="EP86" s="321"/>
      <c r="ER86" s="120"/>
      <c r="ES86" s="46"/>
      <c r="ET86" s="46"/>
      <c r="EU86" s="13"/>
      <c r="EV86" s="119"/>
      <c r="EX86" s="120"/>
      <c r="EY86" s="5"/>
      <c r="EZ86" s="121"/>
      <c r="FA86" s="5"/>
      <c r="FB86" s="121"/>
      <c r="FC86" s="5"/>
      <c r="FD86" s="119"/>
      <c r="FF86" s="120"/>
      <c r="FG86" s="17">
        <v>0</v>
      </c>
      <c r="FH86" s="137"/>
      <c r="FI86" s="17">
        <v>0</v>
      </c>
      <c r="FJ86" s="137"/>
      <c r="FK86" s="17">
        <v>0</v>
      </c>
      <c r="FL86" s="125"/>
      <c r="FM86" s="126"/>
      <c r="FN86" s="127"/>
      <c r="FO86" s="219">
        <f t="shared" si="36"/>
        <v>0</v>
      </c>
      <c r="FP86" s="125"/>
      <c r="FQ86" s="126"/>
      <c r="FR86" s="127"/>
      <c r="FS86" s="220">
        <f>IFERROR((SUM($EH86:EL86)-SUM($CW86:$DA86)+$EU86+$FO86)," ")</f>
        <v>0</v>
      </c>
      <c r="FT86" s="119"/>
    </row>
    <row r="87" spans="1:176" ht="5.15" customHeight="1" x14ac:dyDescent="0.35">
      <c r="A87" s="115"/>
      <c r="B87" s="32"/>
      <c r="C87" s="46"/>
      <c r="D87" s="32"/>
      <c r="E87" s="32"/>
      <c r="F87" s="36"/>
      <c r="H87" s="29"/>
      <c r="I87" s="139"/>
      <c r="J87" s="139"/>
      <c r="K87" s="139"/>
      <c r="L87" s="139"/>
      <c r="M87" s="139"/>
      <c r="N87" s="140"/>
      <c r="O87" s="141"/>
      <c r="P87" s="142"/>
      <c r="Q87" s="139"/>
      <c r="R87" s="139"/>
      <c r="S87" s="139"/>
      <c r="T87" s="139"/>
      <c r="U87" s="139"/>
      <c r="V87" s="139"/>
      <c r="W87" s="121"/>
      <c r="X87" s="140"/>
      <c r="Y87" s="141"/>
      <c r="Z87" s="142"/>
      <c r="AA87" s="563"/>
      <c r="AB87" s="563"/>
      <c r="AC87" s="563"/>
      <c r="AD87" s="563"/>
      <c r="AE87" s="563"/>
      <c r="AF87" s="564"/>
      <c r="AG87" s="266"/>
      <c r="AH87" s="565"/>
      <c r="AI87" s="563"/>
      <c r="AJ87" s="563"/>
      <c r="AK87" s="563"/>
      <c r="AL87" s="563"/>
      <c r="AM87" s="563"/>
      <c r="AN87" s="140"/>
      <c r="AO87" s="141"/>
      <c r="AP87" s="142"/>
      <c r="AQ87" s="121"/>
      <c r="AR87" s="139"/>
      <c r="AS87" s="121"/>
      <c r="AT87" s="139"/>
      <c r="AU87" s="121"/>
      <c r="AV87" s="36"/>
      <c r="AX87" s="29"/>
      <c r="AY87" s="32"/>
      <c r="AZ87" s="322"/>
      <c r="BB87" s="29"/>
      <c r="BC87" s="46"/>
      <c r="BD87" s="32"/>
      <c r="BE87" s="46"/>
      <c r="BF87" s="32"/>
      <c r="BG87" s="46"/>
      <c r="BH87" s="36"/>
      <c r="BJ87" s="29"/>
      <c r="BK87" s="139"/>
      <c r="BL87" s="140"/>
      <c r="BM87" s="141"/>
      <c r="BN87" s="142"/>
      <c r="BO87" s="323"/>
      <c r="BP87" s="139"/>
      <c r="BQ87" s="323"/>
      <c r="BR87" s="139"/>
      <c r="BS87" s="323"/>
      <c r="BT87" s="140"/>
      <c r="BU87" s="141"/>
      <c r="BV87" s="142"/>
      <c r="BW87" s="139"/>
      <c r="BX87" s="140"/>
      <c r="BY87" s="141"/>
      <c r="BZ87" s="142"/>
      <c r="CA87" s="121"/>
      <c r="CB87" s="140"/>
      <c r="CC87" s="141"/>
      <c r="CD87" s="142"/>
      <c r="CE87" s="121"/>
      <c r="CF87" s="139"/>
      <c r="CG87" s="121"/>
      <c r="CH87" s="139"/>
      <c r="CI87" s="121"/>
      <c r="CJ87" s="139"/>
      <c r="CK87" s="121"/>
      <c r="CL87" s="36"/>
      <c r="CN87" s="29"/>
      <c r="CO87" s="143"/>
      <c r="CP87" s="143"/>
      <c r="CQ87" s="143"/>
      <c r="CR87" s="143"/>
      <c r="CS87" s="143"/>
      <c r="CT87" s="144"/>
      <c r="CU87" s="324"/>
      <c r="CV87" s="146"/>
      <c r="CW87" s="124"/>
      <c r="CX87" s="143"/>
      <c r="CY87" s="124"/>
      <c r="CZ87" s="143"/>
      <c r="DA87" s="124"/>
      <c r="DB87" s="36"/>
      <c r="DC87" s="32"/>
      <c r="DD87" s="315"/>
      <c r="DM87" s="115"/>
      <c r="DN87" s="115"/>
      <c r="DP87" s="74"/>
      <c r="DQ87" s="149"/>
      <c r="DR87" s="222">
        <f t="shared" si="37"/>
        <v>0</v>
      </c>
      <c r="DS87" s="323"/>
      <c r="DT87" s="131"/>
      <c r="DU87" s="149"/>
      <c r="DV87" s="328"/>
      <c r="DW87" s="133"/>
      <c r="DX87" s="149"/>
      <c r="DY87" s="149"/>
      <c r="DZ87" s="149"/>
      <c r="EA87" s="134"/>
      <c r="EG87" s="74"/>
      <c r="EH87" s="325"/>
      <c r="EI87" s="152"/>
      <c r="EJ87" s="152"/>
      <c r="EK87" s="152"/>
      <c r="EL87" s="136"/>
      <c r="EO87" s="321"/>
      <c r="EP87" s="321"/>
      <c r="ER87" s="29"/>
      <c r="ES87" s="32"/>
      <c r="ET87" s="32"/>
      <c r="EU87" s="153"/>
      <c r="EV87" s="36"/>
      <c r="EX87" s="29"/>
      <c r="EY87" s="139"/>
      <c r="EZ87" s="139"/>
      <c r="FA87" s="139"/>
      <c r="FB87" s="139"/>
      <c r="FC87" s="139"/>
      <c r="FD87" s="36"/>
      <c r="FF87" s="29"/>
      <c r="FG87" s="143"/>
      <c r="FH87" s="143"/>
      <c r="FI87" s="143"/>
      <c r="FJ87" s="143"/>
      <c r="FK87" s="143"/>
      <c r="FL87" s="144"/>
      <c r="FM87" s="145"/>
      <c r="FN87" s="146"/>
      <c r="FO87" s="154"/>
      <c r="FP87" s="144"/>
      <c r="FQ87" s="145"/>
      <c r="FR87" s="146"/>
      <c r="FS87" s="326"/>
      <c r="FT87" s="36"/>
    </row>
    <row r="88" spans="1:176" s="92" customFormat="1" x14ac:dyDescent="0.35">
      <c r="A88" s="118"/>
      <c r="B88" s="46"/>
      <c r="C88" s="243" t="str">
        <f t="shared" si="38"/>
        <v/>
      </c>
      <c r="D88" s="46"/>
      <c r="E88" s="4"/>
      <c r="F88" s="119"/>
      <c r="H88" s="120"/>
      <c r="I88" s="15"/>
      <c r="J88" s="121"/>
      <c r="K88" s="15"/>
      <c r="L88" s="121"/>
      <c r="M88" s="15"/>
      <c r="N88" s="122"/>
      <c r="O88" s="40"/>
      <c r="P88" s="123"/>
      <c r="Q88" s="15"/>
      <c r="R88" s="121"/>
      <c r="S88" s="15"/>
      <c r="T88" s="121"/>
      <c r="U88" s="15"/>
      <c r="V88" s="121"/>
      <c r="W88" s="209">
        <f>SUM($Q88,$S88,$U88)</f>
        <v>0</v>
      </c>
      <c r="X88" s="122"/>
      <c r="Y88" s="40"/>
      <c r="Z88" s="123"/>
      <c r="AA88" s="560"/>
      <c r="AB88" s="224"/>
      <c r="AC88" s="560"/>
      <c r="AD88" s="224"/>
      <c r="AE88" s="560"/>
      <c r="AF88" s="561"/>
      <c r="AG88" s="216"/>
      <c r="AH88" s="562"/>
      <c r="AI88" s="560"/>
      <c r="AJ88" s="224"/>
      <c r="AK88" s="560"/>
      <c r="AL88" s="224"/>
      <c r="AM88" s="560"/>
      <c r="AN88" s="122"/>
      <c r="AO88" s="40"/>
      <c r="AP88" s="123"/>
      <c r="AQ88" s="209">
        <f>$Q88-$AA88+$AI88</f>
        <v>0</v>
      </c>
      <c r="AR88" s="121"/>
      <c r="AS88" s="209">
        <f t="shared" si="27"/>
        <v>0</v>
      </c>
      <c r="AT88" s="121"/>
      <c r="AU88" s="209">
        <f t="shared" si="20"/>
        <v>0</v>
      </c>
      <c r="AV88" s="119"/>
      <c r="AX88" s="120"/>
      <c r="AY88" s="1"/>
      <c r="AZ88" s="318">
        <v>1</v>
      </c>
      <c r="BB88" s="120"/>
      <c r="BC88" s="3">
        <f>CHOOSE($AZ88,0.99052544,1.01191919,1.00441378,1.00744042,0.97985155,0.99723525,0.99723525,0.99723525,1.02737929,0.99839832,1.00012425,0.97994767)</f>
        <v>0.99052543999999998</v>
      </c>
      <c r="BD88" s="46"/>
      <c r="BE88" s="3">
        <f>CHOOSE(AZ88,1.01007311,1.0162446,1.00802785,0.99745216,0.96170212,0.98906071,0.98906071,0.98906071,0.96644255,1.01344958,1.02255772,1.00405015)</f>
        <v>1.01007311</v>
      </c>
      <c r="BF88" s="46"/>
      <c r="BG88" s="3">
        <f>CHOOSE($AZ88, 1.00979385,0.9950623,0.99510091,0.98525914,0.94740453,0.975921526666667,0.975921526666667,0.975921526666667,0.96415274,1.04112113,1.03493102,1.02717428)</f>
        <v>1.0097938500000001</v>
      </c>
      <c r="BH88" s="119"/>
      <c r="BJ88" s="120"/>
      <c r="BK88" s="15"/>
      <c r="BL88" s="122"/>
      <c r="BM88" s="40"/>
      <c r="BN88" s="123"/>
      <c r="BO88" s="209">
        <f t="shared" si="28"/>
        <v>0</v>
      </c>
      <c r="BP88" s="121"/>
      <c r="BQ88" s="209">
        <f t="shared" si="29"/>
        <v>0</v>
      </c>
      <c r="BR88" s="121"/>
      <c r="BS88" s="209">
        <f t="shared" si="30"/>
        <v>0</v>
      </c>
      <c r="BT88" s="122"/>
      <c r="BU88" s="40"/>
      <c r="BV88" s="123"/>
      <c r="BW88" s="15"/>
      <c r="BX88" s="122"/>
      <c r="BY88" s="40"/>
      <c r="BZ88" s="123"/>
      <c r="CA88" s="209">
        <f>(SUM($BO88:$BS88))-$BW88</f>
        <v>0</v>
      </c>
      <c r="CB88" s="122"/>
      <c r="CC88" s="40"/>
      <c r="CD88" s="123"/>
      <c r="CE88" s="209">
        <f t="shared" si="31"/>
        <v>0</v>
      </c>
      <c r="CF88" s="121"/>
      <c r="CG88" s="209">
        <f t="shared" si="32"/>
        <v>0</v>
      </c>
      <c r="CH88" s="121"/>
      <c r="CI88" s="209">
        <f>ROUNDDOWN(CA88-CE88-CG88,0)</f>
        <v>0</v>
      </c>
      <c r="CJ88" s="121"/>
      <c r="CK88" s="209">
        <f>SUM($CE88:$CI88)</f>
        <v>0</v>
      </c>
      <c r="CL88" s="119"/>
      <c r="CN88" s="120"/>
      <c r="CO88" s="13">
        <v>0</v>
      </c>
      <c r="CP88" s="124"/>
      <c r="CQ88" s="13">
        <v>0</v>
      </c>
      <c r="CR88" s="124"/>
      <c r="CS88" s="13">
        <v>0</v>
      </c>
      <c r="CT88" s="125"/>
      <c r="CU88" s="319"/>
      <c r="CV88" s="127"/>
      <c r="CW88" s="210">
        <f>CO88*I88</f>
        <v>0</v>
      </c>
      <c r="CX88" s="124"/>
      <c r="CY88" s="210">
        <f>CQ88*K88</f>
        <v>0</v>
      </c>
      <c r="CZ88" s="124"/>
      <c r="DA88" s="210">
        <f>CS88*M88</f>
        <v>0</v>
      </c>
      <c r="DB88" s="119"/>
      <c r="DC88" s="46"/>
      <c r="DD88" s="332"/>
      <c r="DM88" s="118"/>
      <c r="DN88" s="118"/>
      <c r="DP88" s="130"/>
      <c r="DQ88" s="209">
        <f t="shared" si="39"/>
        <v>0</v>
      </c>
      <c r="DR88" s="213">
        <f t="shared" si="37"/>
        <v>0</v>
      </c>
      <c r="DS88" s="209">
        <f t="shared" si="40"/>
        <v>0</v>
      </c>
      <c r="DT88" s="213">
        <f t="shared" si="41"/>
        <v>0</v>
      </c>
      <c r="DU88" s="214">
        <f t="shared" si="26"/>
        <v>0</v>
      </c>
      <c r="DV88" s="368">
        <f t="shared" si="26"/>
        <v>0</v>
      </c>
      <c r="DW88" s="369">
        <f t="shared" si="33"/>
        <v>0</v>
      </c>
      <c r="DX88" s="131"/>
      <c r="DY88" s="209">
        <f t="shared" si="34"/>
        <v>0</v>
      </c>
      <c r="DZ88" s="131"/>
      <c r="EA88" s="370">
        <f t="shared" si="35"/>
        <v>0</v>
      </c>
      <c r="EG88" s="130"/>
      <c r="EH88" s="371">
        <f t="shared" si="23"/>
        <v>0</v>
      </c>
      <c r="EI88" s="135"/>
      <c r="EJ88" s="217">
        <f t="shared" si="24"/>
        <v>0</v>
      </c>
      <c r="EK88" s="135"/>
      <c r="EL88" s="372">
        <f t="shared" si="25"/>
        <v>0</v>
      </c>
      <c r="EO88" s="321"/>
      <c r="EP88" s="321"/>
      <c r="ER88" s="120"/>
      <c r="ES88" s="46"/>
      <c r="ET88" s="46"/>
      <c r="EU88" s="13"/>
      <c r="EV88" s="119"/>
      <c r="EX88" s="120"/>
      <c r="EY88" s="5"/>
      <c r="EZ88" s="121"/>
      <c r="FA88" s="5"/>
      <c r="FB88" s="121"/>
      <c r="FC88" s="5"/>
      <c r="FD88" s="119"/>
      <c r="FF88" s="120"/>
      <c r="FG88" s="17">
        <v>0</v>
      </c>
      <c r="FH88" s="137"/>
      <c r="FI88" s="17">
        <v>0</v>
      </c>
      <c r="FJ88" s="137"/>
      <c r="FK88" s="17">
        <v>0</v>
      </c>
      <c r="FL88" s="125"/>
      <c r="FM88" s="126"/>
      <c r="FN88" s="127"/>
      <c r="FO88" s="219">
        <f t="shared" si="36"/>
        <v>0</v>
      </c>
      <c r="FP88" s="125"/>
      <c r="FQ88" s="126"/>
      <c r="FR88" s="127"/>
      <c r="FS88" s="220">
        <f>IFERROR((SUM($EH88:EL88)-SUM($CW88:$DA88)+$EU88+$FO88)," ")</f>
        <v>0</v>
      </c>
      <c r="FT88" s="119"/>
    </row>
    <row r="89" spans="1:176" ht="5.15" customHeight="1" x14ac:dyDescent="0.35">
      <c r="A89" s="115"/>
      <c r="B89" s="32"/>
      <c r="C89" s="46"/>
      <c r="D89" s="32"/>
      <c r="E89" s="32"/>
      <c r="F89" s="36"/>
      <c r="H89" s="29"/>
      <c r="I89" s="139"/>
      <c r="J89" s="139"/>
      <c r="K89" s="139"/>
      <c r="L89" s="139"/>
      <c r="M89" s="139"/>
      <c r="N89" s="140"/>
      <c r="O89" s="141"/>
      <c r="P89" s="142"/>
      <c r="Q89" s="139"/>
      <c r="R89" s="139"/>
      <c r="S89" s="139"/>
      <c r="T89" s="139"/>
      <c r="U89" s="139"/>
      <c r="V89" s="139"/>
      <c r="W89" s="121"/>
      <c r="X89" s="140"/>
      <c r="Y89" s="141"/>
      <c r="Z89" s="142"/>
      <c r="AA89" s="563"/>
      <c r="AB89" s="563"/>
      <c r="AC89" s="563"/>
      <c r="AD89" s="563"/>
      <c r="AE89" s="563"/>
      <c r="AF89" s="564"/>
      <c r="AG89" s="266"/>
      <c r="AH89" s="565"/>
      <c r="AI89" s="563"/>
      <c r="AJ89" s="563"/>
      <c r="AK89" s="563"/>
      <c r="AL89" s="563"/>
      <c r="AM89" s="563"/>
      <c r="AN89" s="140"/>
      <c r="AO89" s="141"/>
      <c r="AP89" s="142"/>
      <c r="AQ89" s="121"/>
      <c r="AR89" s="139"/>
      <c r="AS89" s="121"/>
      <c r="AT89" s="139"/>
      <c r="AU89" s="121"/>
      <c r="AV89" s="36"/>
      <c r="AX89" s="29"/>
      <c r="AY89" s="32"/>
      <c r="AZ89" s="322"/>
      <c r="BB89" s="29"/>
      <c r="BC89" s="46"/>
      <c r="BD89" s="32"/>
      <c r="BE89" s="46"/>
      <c r="BF89" s="32"/>
      <c r="BG89" s="46"/>
      <c r="BH89" s="36"/>
      <c r="BJ89" s="29"/>
      <c r="BK89" s="139"/>
      <c r="BL89" s="140"/>
      <c r="BM89" s="141"/>
      <c r="BN89" s="142"/>
      <c r="BO89" s="323"/>
      <c r="BP89" s="139"/>
      <c r="BQ89" s="323"/>
      <c r="BR89" s="139"/>
      <c r="BS89" s="323"/>
      <c r="BT89" s="140"/>
      <c r="BU89" s="141"/>
      <c r="BV89" s="142"/>
      <c r="BW89" s="139"/>
      <c r="BX89" s="140"/>
      <c r="BY89" s="141"/>
      <c r="BZ89" s="142"/>
      <c r="CA89" s="121"/>
      <c r="CB89" s="140"/>
      <c r="CC89" s="141"/>
      <c r="CD89" s="142"/>
      <c r="CE89" s="121"/>
      <c r="CF89" s="139"/>
      <c r="CG89" s="121"/>
      <c r="CH89" s="139"/>
      <c r="CI89" s="121"/>
      <c r="CJ89" s="139"/>
      <c r="CK89" s="121"/>
      <c r="CL89" s="36"/>
      <c r="CN89" s="29"/>
      <c r="CO89" s="143"/>
      <c r="CP89" s="143"/>
      <c r="CQ89" s="143"/>
      <c r="CR89" s="143"/>
      <c r="CS89" s="143"/>
      <c r="CT89" s="144"/>
      <c r="CU89" s="324"/>
      <c r="CV89" s="146"/>
      <c r="CW89" s="124"/>
      <c r="CX89" s="143"/>
      <c r="CY89" s="124"/>
      <c r="CZ89" s="143"/>
      <c r="DA89" s="124"/>
      <c r="DB89" s="36"/>
      <c r="DC89" s="32"/>
      <c r="DD89" s="315"/>
      <c r="DG89" s="174"/>
      <c r="DH89" s="174"/>
      <c r="DI89" s="174"/>
      <c r="DJ89" s="174"/>
      <c r="DK89" s="174"/>
      <c r="DL89" s="174"/>
      <c r="DM89" s="333"/>
      <c r="DN89" s="115"/>
      <c r="DP89" s="74"/>
      <c r="DQ89" s="149"/>
      <c r="DR89" s="222">
        <f t="shared" si="37"/>
        <v>0</v>
      </c>
      <c r="DS89" s="323"/>
      <c r="DT89" s="131"/>
      <c r="DU89" s="149"/>
      <c r="DV89" s="328"/>
      <c r="DW89" s="133"/>
      <c r="DX89" s="149"/>
      <c r="DY89" s="149"/>
      <c r="DZ89" s="149"/>
      <c r="EA89" s="134"/>
      <c r="EG89" s="74"/>
      <c r="EH89" s="325"/>
      <c r="EI89" s="152"/>
      <c r="EJ89" s="152"/>
      <c r="EK89" s="152"/>
      <c r="EL89" s="136"/>
      <c r="EO89" s="321"/>
      <c r="EP89" s="321"/>
      <c r="ER89" s="29"/>
      <c r="ES89" s="32"/>
      <c r="ET89" s="32"/>
      <c r="EU89" s="153"/>
      <c r="EV89" s="36"/>
      <c r="EX89" s="29"/>
      <c r="EY89" s="139"/>
      <c r="EZ89" s="139"/>
      <c r="FA89" s="139"/>
      <c r="FB89" s="139"/>
      <c r="FC89" s="139"/>
      <c r="FD89" s="36"/>
      <c r="FF89" s="29"/>
      <c r="FG89" s="143"/>
      <c r="FH89" s="143"/>
      <c r="FI89" s="143"/>
      <c r="FJ89" s="143"/>
      <c r="FK89" s="143"/>
      <c r="FL89" s="144"/>
      <c r="FM89" s="145"/>
      <c r="FN89" s="146"/>
      <c r="FO89" s="163"/>
      <c r="FP89" s="144"/>
      <c r="FQ89" s="145"/>
      <c r="FR89" s="146"/>
      <c r="FS89" s="326"/>
      <c r="FT89" s="36"/>
    </row>
    <row r="90" spans="1:176" s="92" customFormat="1" x14ac:dyDescent="0.35">
      <c r="A90" s="118"/>
      <c r="B90" s="46"/>
      <c r="C90" s="243" t="str">
        <f t="shared" si="38"/>
        <v/>
      </c>
      <c r="D90" s="46"/>
      <c r="E90" s="4"/>
      <c r="F90" s="119"/>
      <c r="H90" s="120"/>
      <c r="I90" s="15"/>
      <c r="J90" s="121"/>
      <c r="K90" s="15"/>
      <c r="L90" s="121"/>
      <c r="M90" s="15"/>
      <c r="N90" s="122"/>
      <c r="O90" s="40"/>
      <c r="P90" s="123"/>
      <c r="Q90" s="15"/>
      <c r="R90" s="121"/>
      <c r="S90" s="15"/>
      <c r="T90" s="121"/>
      <c r="U90" s="15"/>
      <c r="V90" s="121"/>
      <c r="W90" s="209">
        <f>SUM($Q90,$S90,$U90)</f>
        <v>0</v>
      </c>
      <c r="X90" s="122"/>
      <c r="Y90" s="40"/>
      <c r="Z90" s="123"/>
      <c r="AA90" s="560"/>
      <c r="AB90" s="224"/>
      <c r="AC90" s="560"/>
      <c r="AD90" s="224"/>
      <c r="AE90" s="560"/>
      <c r="AF90" s="561"/>
      <c r="AG90" s="216"/>
      <c r="AH90" s="562"/>
      <c r="AI90" s="560"/>
      <c r="AJ90" s="224"/>
      <c r="AK90" s="560"/>
      <c r="AL90" s="224"/>
      <c r="AM90" s="560"/>
      <c r="AN90" s="122"/>
      <c r="AO90" s="40"/>
      <c r="AP90" s="123"/>
      <c r="AQ90" s="209">
        <f>$Q90-$AA90+$AI90</f>
        <v>0</v>
      </c>
      <c r="AR90" s="121"/>
      <c r="AS90" s="209">
        <f t="shared" si="27"/>
        <v>0</v>
      </c>
      <c r="AT90" s="121"/>
      <c r="AU90" s="209">
        <f t="shared" si="20"/>
        <v>0</v>
      </c>
      <c r="AV90" s="119"/>
      <c r="AX90" s="120"/>
      <c r="AY90" s="1"/>
      <c r="AZ90" s="318">
        <v>1</v>
      </c>
      <c r="BB90" s="120"/>
      <c r="BC90" s="3">
        <f>CHOOSE($AZ90,0.99052544,1.01191919,1.00441378,1.00744042,0.97985155,0.99723525,0.99723525,0.99723525,1.02737929,0.99839832,1.00012425,0.97994767)</f>
        <v>0.99052543999999998</v>
      </c>
      <c r="BD90" s="46"/>
      <c r="BE90" s="3">
        <f>CHOOSE(AZ90,1.01007311,1.0162446,1.00802785,0.99745216,0.96170212,0.98906071,0.98906071,0.98906071,0.96644255,1.01344958,1.02255772,1.00405015)</f>
        <v>1.01007311</v>
      </c>
      <c r="BF90" s="46"/>
      <c r="BG90" s="3">
        <f>CHOOSE($AZ90, 1.00979385,0.9950623,0.99510091,0.98525914,0.94740453,0.975921526666667,0.975921526666667,0.975921526666667,0.96415274,1.04112113,1.03493102,1.02717428)</f>
        <v>1.0097938500000001</v>
      </c>
      <c r="BH90" s="119"/>
      <c r="BJ90" s="120"/>
      <c r="BK90" s="15"/>
      <c r="BL90" s="122"/>
      <c r="BM90" s="40"/>
      <c r="BN90" s="123"/>
      <c r="BO90" s="209">
        <f t="shared" si="28"/>
        <v>0</v>
      </c>
      <c r="BP90" s="121"/>
      <c r="BQ90" s="209">
        <f t="shared" si="29"/>
        <v>0</v>
      </c>
      <c r="BR90" s="121"/>
      <c r="BS90" s="209">
        <f t="shared" si="30"/>
        <v>0</v>
      </c>
      <c r="BT90" s="122"/>
      <c r="BU90" s="40"/>
      <c r="BV90" s="123"/>
      <c r="BW90" s="15"/>
      <c r="BX90" s="122"/>
      <c r="BY90" s="40"/>
      <c r="BZ90" s="123"/>
      <c r="CA90" s="209">
        <f>(SUM($BO90:$BS90))-$BW90</f>
        <v>0</v>
      </c>
      <c r="CB90" s="122"/>
      <c r="CC90" s="40"/>
      <c r="CD90" s="123"/>
      <c r="CE90" s="209">
        <f t="shared" si="31"/>
        <v>0</v>
      </c>
      <c r="CF90" s="121"/>
      <c r="CG90" s="209">
        <f t="shared" si="32"/>
        <v>0</v>
      </c>
      <c r="CH90" s="121"/>
      <c r="CI90" s="209">
        <f>ROUNDDOWN(CA90-CE90-CG90,0)</f>
        <v>0</v>
      </c>
      <c r="CJ90" s="121"/>
      <c r="CK90" s="209">
        <f>SUM($CE90:$CI90)</f>
        <v>0</v>
      </c>
      <c r="CL90" s="119"/>
      <c r="CN90" s="120"/>
      <c r="CO90" s="13">
        <v>0</v>
      </c>
      <c r="CP90" s="124"/>
      <c r="CQ90" s="13">
        <v>0</v>
      </c>
      <c r="CR90" s="124"/>
      <c r="CS90" s="13">
        <v>0</v>
      </c>
      <c r="CT90" s="125"/>
      <c r="CU90" s="319"/>
      <c r="CV90" s="127"/>
      <c r="CW90" s="210">
        <f>CO90*I90</f>
        <v>0</v>
      </c>
      <c r="CX90" s="124"/>
      <c r="CY90" s="210">
        <f>CQ90*K90</f>
        <v>0</v>
      </c>
      <c r="CZ90" s="124"/>
      <c r="DA90" s="210">
        <f>CS90*M90</f>
        <v>0</v>
      </c>
      <c r="DB90" s="119"/>
      <c r="DC90" s="46"/>
      <c r="DD90" s="332"/>
      <c r="DE90" s="175"/>
      <c r="DF90" s="175"/>
      <c r="DG90" s="174"/>
      <c r="DH90" s="174"/>
      <c r="DI90" s="174"/>
      <c r="DJ90" s="174"/>
      <c r="DK90" s="174"/>
      <c r="DL90" s="174"/>
      <c r="DM90" s="333"/>
      <c r="DN90" s="118"/>
      <c r="DP90" s="130"/>
      <c r="DQ90" s="209">
        <f t="shared" si="39"/>
        <v>0</v>
      </c>
      <c r="DR90" s="213">
        <f t="shared" si="37"/>
        <v>0</v>
      </c>
      <c r="DS90" s="209">
        <f t="shared" si="40"/>
        <v>0</v>
      </c>
      <c r="DT90" s="213">
        <f t="shared" si="41"/>
        <v>0</v>
      </c>
      <c r="DU90" s="214">
        <f t="shared" si="26"/>
        <v>0</v>
      </c>
      <c r="DV90" s="368">
        <f t="shared" si="26"/>
        <v>0</v>
      </c>
      <c r="DW90" s="369">
        <f t="shared" si="33"/>
        <v>0</v>
      </c>
      <c r="DX90" s="131"/>
      <c r="DY90" s="209">
        <f t="shared" si="34"/>
        <v>0</v>
      </c>
      <c r="DZ90" s="131"/>
      <c r="EA90" s="370">
        <f t="shared" si="35"/>
        <v>0</v>
      </c>
      <c r="EG90" s="130"/>
      <c r="EH90" s="371">
        <f t="shared" si="23"/>
        <v>0</v>
      </c>
      <c r="EI90" s="135"/>
      <c r="EJ90" s="217">
        <f t="shared" si="24"/>
        <v>0</v>
      </c>
      <c r="EK90" s="135"/>
      <c r="EL90" s="372">
        <f t="shared" si="25"/>
        <v>0</v>
      </c>
      <c r="EO90" s="321"/>
      <c r="EP90" s="321"/>
      <c r="ER90" s="120"/>
      <c r="ES90" s="46"/>
      <c r="ET90" s="46"/>
      <c r="EU90" s="13"/>
      <c r="EV90" s="119"/>
      <c r="EX90" s="120"/>
      <c r="EY90" s="5"/>
      <c r="EZ90" s="121"/>
      <c r="FA90" s="5"/>
      <c r="FB90" s="121"/>
      <c r="FC90" s="5"/>
      <c r="FD90" s="119"/>
      <c r="FF90" s="120"/>
      <c r="FG90" s="17">
        <v>0</v>
      </c>
      <c r="FH90" s="137"/>
      <c r="FI90" s="17">
        <v>0</v>
      </c>
      <c r="FJ90" s="137"/>
      <c r="FK90" s="17">
        <v>0</v>
      </c>
      <c r="FL90" s="125"/>
      <c r="FM90" s="126"/>
      <c r="FN90" s="127"/>
      <c r="FO90" s="219">
        <f t="shared" si="36"/>
        <v>0</v>
      </c>
      <c r="FP90" s="125"/>
      <c r="FQ90" s="126"/>
      <c r="FR90" s="127"/>
      <c r="FS90" s="220">
        <f>IFERROR((SUM($EH90:EL90)-SUM($CW90:$DA90)+$EU90+$FO90)," ")</f>
        <v>0</v>
      </c>
      <c r="FT90" s="119"/>
    </row>
    <row r="91" spans="1:176" ht="5.15" customHeight="1" x14ac:dyDescent="0.35">
      <c r="A91" s="115"/>
      <c r="B91" s="32"/>
      <c r="C91" s="46"/>
      <c r="D91" s="32"/>
      <c r="E91" s="32"/>
      <c r="F91" s="36"/>
      <c r="H91" s="29"/>
      <c r="I91" s="139"/>
      <c r="J91" s="139"/>
      <c r="K91" s="139"/>
      <c r="L91" s="139"/>
      <c r="M91" s="139"/>
      <c r="N91" s="140"/>
      <c r="O91" s="141"/>
      <c r="P91" s="142"/>
      <c r="Q91" s="139"/>
      <c r="R91" s="139"/>
      <c r="S91" s="139"/>
      <c r="T91" s="139"/>
      <c r="U91" s="139"/>
      <c r="V91" s="139"/>
      <c r="W91" s="121"/>
      <c r="X91" s="140"/>
      <c r="Y91" s="141"/>
      <c r="Z91" s="142"/>
      <c r="AA91" s="563"/>
      <c r="AB91" s="563"/>
      <c r="AC91" s="563"/>
      <c r="AD91" s="563"/>
      <c r="AE91" s="563"/>
      <c r="AF91" s="564"/>
      <c r="AG91" s="266"/>
      <c r="AH91" s="565"/>
      <c r="AI91" s="563"/>
      <c r="AJ91" s="563"/>
      <c r="AK91" s="563"/>
      <c r="AL91" s="563"/>
      <c r="AM91" s="563"/>
      <c r="AN91" s="140"/>
      <c r="AO91" s="141"/>
      <c r="AP91" s="142"/>
      <c r="AQ91" s="121"/>
      <c r="AR91" s="139"/>
      <c r="AS91" s="121"/>
      <c r="AT91" s="139"/>
      <c r="AU91" s="121"/>
      <c r="AV91" s="36"/>
      <c r="AX91" s="29"/>
      <c r="AY91" s="32"/>
      <c r="AZ91" s="322"/>
      <c r="BB91" s="29"/>
      <c r="BC91" s="46"/>
      <c r="BD91" s="32"/>
      <c r="BE91" s="46"/>
      <c r="BF91" s="32"/>
      <c r="BG91" s="46"/>
      <c r="BH91" s="36"/>
      <c r="BJ91" s="29"/>
      <c r="BK91" s="139"/>
      <c r="BL91" s="140"/>
      <c r="BM91" s="141"/>
      <c r="BN91" s="142"/>
      <c r="BO91" s="323"/>
      <c r="BP91" s="139"/>
      <c r="BQ91" s="323"/>
      <c r="BR91" s="139"/>
      <c r="BS91" s="323"/>
      <c r="BT91" s="140"/>
      <c r="BU91" s="141"/>
      <c r="BV91" s="142"/>
      <c r="BW91" s="139"/>
      <c r="BX91" s="140"/>
      <c r="BY91" s="141"/>
      <c r="BZ91" s="142"/>
      <c r="CA91" s="121"/>
      <c r="CB91" s="140"/>
      <c r="CC91" s="141"/>
      <c r="CD91" s="142"/>
      <c r="CE91" s="121"/>
      <c r="CF91" s="139"/>
      <c r="CG91" s="121"/>
      <c r="CH91" s="139"/>
      <c r="CI91" s="121"/>
      <c r="CJ91" s="139"/>
      <c r="CK91" s="121"/>
      <c r="CL91" s="36"/>
      <c r="CN91" s="29"/>
      <c r="CO91" s="143"/>
      <c r="CP91" s="143"/>
      <c r="CQ91" s="143"/>
      <c r="CR91" s="143"/>
      <c r="CS91" s="143"/>
      <c r="CT91" s="144"/>
      <c r="CU91" s="324"/>
      <c r="CV91" s="146"/>
      <c r="CW91" s="124"/>
      <c r="CX91" s="143"/>
      <c r="CY91" s="124"/>
      <c r="CZ91" s="143"/>
      <c r="DA91" s="124"/>
      <c r="DB91" s="36"/>
      <c r="DC91" s="32"/>
      <c r="DD91" s="315"/>
      <c r="DG91" s="174"/>
      <c r="DH91" s="174"/>
      <c r="DI91" s="174"/>
      <c r="DJ91" s="174"/>
      <c r="DK91" s="174"/>
      <c r="DL91" s="174"/>
      <c r="DM91" s="333"/>
      <c r="DN91" s="333"/>
      <c r="DP91" s="74"/>
      <c r="DQ91" s="149"/>
      <c r="DR91" s="222">
        <f t="shared" si="37"/>
        <v>0</v>
      </c>
      <c r="DS91" s="323"/>
      <c r="DT91" s="131"/>
      <c r="DU91" s="149"/>
      <c r="DV91" s="328"/>
      <c r="DW91" s="133"/>
      <c r="DX91" s="149"/>
      <c r="DY91" s="149"/>
      <c r="DZ91" s="149"/>
      <c r="EA91" s="134"/>
      <c r="EG91" s="74"/>
      <c r="EH91" s="325"/>
      <c r="EI91" s="152"/>
      <c r="EJ91" s="152"/>
      <c r="EK91" s="152"/>
      <c r="EL91" s="136"/>
      <c r="EO91" s="321"/>
      <c r="EP91" s="321"/>
      <c r="ER91" s="29"/>
      <c r="ES91" s="32"/>
      <c r="ET91" s="32"/>
      <c r="EU91" s="153"/>
      <c r="EV91" s="36"/>
      <c r="EX91" s="29"/>
      <c r="EY91" s="139"/>
      <c r="EZ91" s="139"/>
      <c r="FA91" s="139"/>
      <c r="FB91" s="139"/>
      <c r="FC91" s="139"/>
      <c r="FD91" s="36"/>
      <c r="FF91" s="29"/>
      <c r="FG91" s="143"/>
      <c r="FH91" s="143"/>
      <c r="FI91" s="143"/>
      <c r="FJ91" s="143"/>
      <c r="FK91" s="143"/>
      <c r="FL91" s="144"/>
      <c r="FM91" s="145"/>
      <c r="FN91" s="146"/>
      <c r="FO91" s="154"/>
      <c r="FP91" s="144"/>
      <c r="FQ91" s="145"/>
      <c r="FR91" s="146"/>
      <c r="FS91" s="326"/>
      <c r="FT91" s="36"/>
    </row>
    <row r="92" spans="1:176" s="92" customFormat="1" x14ac:dyDescent="0.35">
      <c r="A92" s="118"/>
      <c r="B92" s="46"/>
      <c r="C92" s="243" t="str">
        <f t="shared" si="38"/>
        <v/>
      </c>
      <c r="D92" s="46"/>
      <c r="E92" s="4"/>
      <c r="F92" s="119"/>
      <c r="H92" s="120"/>
      <c r="I92" s="15"/>
      <c r="J92" s="121"/>
      <c r="K92" s="15"/>
      <c r="L92" s="121"/>
      <c r="M92" s="15"/>
      <c r="N92" s="122"/>
      <c r="O92" s="40"/>
      <c r="P92" s="123"/>
      <c r="Q92" s="15"/>
      <c r="R92" s="121"/>
      <c r="S92" s="15"/>
      <c r="T92" s="121"/>
      <c r="U92" s="15"/>
      <c r="V92" s="121"/>
      <c r="W92" s="209">
        <f>SUM($Q92,$S92,$U92)</f>
        <v>0</v>
      </c>
      <c r="X92" s="122"/>
      <c r="Y92" s="40"/>
      <c r="Z92" s="123"/>
      <c r="AA92" s="560"/>
      <c r="AB92" s="224"/>
      <c r="AC92" s="560"/>
      <c r="AD92" s="224"/>
      <c r="AE92" s="560"/>
      <c r="AF92" s="561"/>
      <c r="AG92" s="216"/>
      <c r="AH92" s="562"/>
      <c r="AI92" s="560"/>
      <c r="AJ92" s="224"/>
      <c r="AK92" s="560"/>
      <c r="AL92" s="224"/>
      <c r="AM92" s="560"/>
      <c r="AN92" s="122"/>
      <c r="AO92" s="40"/>
      <c r="AP92" s="123"/>
      <c r="AQ92" s="209">
        <f>$Q92-$AA92+$AI92</f>
        <v>0</v>
      </c>
      <c r="AR92" s="121"/>
      <c r="AS92" s="209">
        <f t="shared" si="27"/>
        <v>0</v>
      </c>
      <c r="AT92" s="121"/>
      <c r="AU92" s="209">
        <f t="shared" si="20"/>
        <v>0</v>
      </c>
      <c r="AV92" s="119"/>
      <c r="AX92" s="120"/>
      <c r="AY92" s="1"/>
      <c r="AZ92" s="318">
        <v>1</v>
      </c>
      <c r="BB92" s="120"/>
      <c r="BC92" s="3">
        <f>CHOOSE($AZ92,0.99052544,1.01191919,1.00441378,1.00744042,0.97985155,0.99723525,0.99723525,0.99723525,1.02737929,0.99839832,1.00012425,0.97994767)</f>
        <v>0.99052543999999998</v>
      </c>
      <c r="BD92" s="46"/>
      <c r="BE92" s="3">
        <f>CHOOSE(AZ92,1.01007311,1.0162446,1.00802785,0.99745216,0.96170212,0.98906071,0.98906071,0.98906071,0.96644255,1.01344958,1.02255772,1.00405015)</f>
        <v>1.01007311</v>
      </c>
      <c r="BF92" s="46"/>
      <c r="BG92" s="3">
        <f>CHOOSE($AZ92, 1.00979385,0.9950623,0.99510091,0.98525914,0.94740453,0.975921526666667,0.975921526666667,0.975921526666667,0.96415274,1.04112113,1.03493102,1.02717428)</f>
        <v>1.0097938500000001</v>
      </c>
      <c r="BH92" s="119"/>
      <c r="BJ92" s="120"/>
      <c r="BK92" s="15"/>
      <c r="BL92" s="122"/>
      <c r="BM92" s="40"/>
      <c r="BN92" s="123"/>
      <c r="BO92" s="209">
        <f t="shared" si="28"/>
        <v>0</v>
      </c>
      <c r="BP92" s="121"/>
      <c r="BQ92" s="209">
        <f t="shared" si="29"/>
        <v>0</v>
      </c>
      <c r="BR92" s="121"/>
      <c r="BS92" s="209">
        <f t="shared" si="30"/>
        <v>0</v>
      </c>
      <c r="BT92" s="122"/>
      <c r="BU92" s="40"/>
      <c r="BV92" s="123"/>
      <c r="BW92" s="15"/>
      <c r="BX92" s="122"/>
      <c r="BY92" s="40"/>
      <c r="BZ92" s="123"/>
      <c r="CA92" s="209">
        <f>(SUM($BO92:$BS92))-$BW92</f>
        <v>0</v>
      </c>
      <c r="CB92" s="122"/>
      <c r="CC92" s="40"/>
      <c r="CD92" s="123"/>
      <c r="CE92" s="209">
        <f t="shared" si="31"/>
        <v>0</v>
      </c>
      <c r="CF92" s="121"/>
      <c r="CG92" s="209">
        <f t="shared" si="32"/>
        <v>0</v>
      </c>
      <c r="CH92" s="121"/>
      <c r="CI92" s="209">
        <f>ROUNDDOWN(CA92-CE92-CG92,0)</f>
        <v>0</v>
      </c>
      <c r="CJ92" s="121"/>
      <c r="CK92" s="209">
        <f>SUM($CE92:$CI92)</f>
        <v>0</v>
      </c>
      <c r="CL92" s="119"/>
      <c r="CN92" s="120"/>
      <c r="CO92" s="13">
        <v>0</v>
      </c>
      <c r="CP92" s="124"/>
      <c r="CQ92" s="13">
        <v>0</v>
      </c>
      <c r="CR92" s="124"/>
      <c r="CS92" s="13">
        <v>0</v>
      </c>
      <c r="CT92" s="125"/>
      <c r="CU92" s="319"/>
      <c r="CV92" s="127"/>
      <c r="CW92" s="210">
        <f>CO92*I92</f>
        <v>0</v>
      </c>
      <c r="CX92" s="124"/>
      <c r="CY92" s="210">
        <f>CQ92*K92</f>
        <v>0</v>
      </c>
      <c r="CZ92" s="124"/>
      <c r="DA92" s="210">
        <f>CS92*M92</f>
        <v>0</v>
      </c>
      <c r="DB92" s="119"/>
      <c r="DC92" s="46"/>
      <c r="DD92" s="332"/>
      <c r="DE92" s="175"/>
      <c r="DF92" s="175"/>
      <c r="DG92" s="174"/>
      <c r="DH92" s="174"/>
      <c r="DI92" s="174"/>
      <c r="DJ92" s="174"/>
      <c r="DK92" s="174"/>
      <c r="DL92" s="174"/>
      <c r="DM92" s="333"/>
      <c r="DN92" s="333"/>
      <c r="DP92" s="130"/>
      <c r="DQ92" s="209">
        <f t="shared" si="39"/>
        <v>0</v>
      </c>
      <c r="DR92" s="213">
        <f t="shared" si="37"/>
        <v>0</v>
      </c>
      <c r="DS92" s="209">
        <f t="shared" si="40"/>
        <v>0</v>
      </c>
      <c r="DT92" s="213">
        <f t="shared" si="41"/>
        <v>0</v>
      </c>
      <c r="DU92" s="214">
        <f t="shared" si="26"/>
        <v>0</v>
      </c>
      <c r="DV92" s="368">
        <f t="shared" si="26"/>
        <v>0</v>
      </c>
      <c r="DW92" s="369">
        <f t="shared" si="33"/>
        <v>0</v>
      </c>
      <c r="DX92" s="131"/>
      <c r="DY92" s="209">
        <f t="shared" si="34"/>
        <v>0</v>
      </c>
      <c r="DZ92" s="131"/>
      <c r="EA92" s="370">
        <f t="shared" si="35"/>
        <v>0</v>
      </c>
      <c r="EG92" s="130"/>
      <c r="EH92" s="371">
        <f t="shared" si="23"/>
        <v>0</v>
      </c>
      <c r="EI92" s="135"/>
      <c r="EJ92" s="217">
        <f t="shared" si="24"/>
        <v>0</v>
      </c>
      <c r="EK92" s="135"/>
      <c r="EL92" s="372">
        <f t="shared" si="25"/>
        <v>0</v>
      </c>
      <c r="EO92" s="321"/>
      <c r="EP92" s="321"/>
      <c r="ER92" s="120"/>
      <c r="ES92" s="46"/>
      <c r="ET92" s="46"/>
      <c r="EU92" s="13"/>
      <c r="EV92" s="119"/>
      <c r="EX92" s="120"/>
      <c r="EY92" s="5"/>
      <c r="EZ92" s="121"/>
      <c r="FA92" s="5"/>
      <c r="FB92" s="121"/>
      <c r="FC92" s="5"/>
      <c r="FD92" s="119"/>
      <c r="FF92" s="120"/>
      <c r="FG92" s="17">
        <v>0</v>
      </c>
      <c r="FH92" s="137"/>
      <c r="FI92" s="17">
        <v>0</v>
      </c>
      <c r="FJ92" s="137"/>
      <c r="FK92" s="17">
        <v>0</v>
      </c>
      <c r="FL92" s="125"/>
      <c r="FM92" s="126"/>
      <c r="FN92" s="127"/>
      <c r="FO92" s="219">
        <f t="shared" si="36"/>
        <v>0</v>
      </c>
      <c r="FP92" s="125"/>
      <c r="FQ92" s="126"/>
      <c r="FR92" s="127"/>
      <c r="FS92" s="220">
        <f>IFERROR((SUM($EH92:EL92)-SUM($CW92:$DA92)+$EU92+$FO92)," ")</f>
        <v>0</v>
      </c>
      <c r="FT92" s="119"/>
    </row>
    <row r="93" spans="1:176" ht="5.15" customHeight="1" x14ac:dyDescent="0.35">
      <c r="A93" s="115"/>
      <c r="B93" s="32"/>
      <c r="C93" s="46"/>
      <c r="D93" s="32"/>
      <c r="E93" s="32"/>
      <c r="F93" s="36"/>
      <c r="H93" s="29"/>
      <c r="I93" s="139"/>
      <c r="J93" s="139"/>
      <c r="K93" s="139"/>
      <c r="L93" s="139"/>
      <c r="M93" s="139"/>
      <c r="N93" s="140"/>
      <c r="O93" s="141"/>
      <c r="P93" s="142"/>
      <c r="Q93" s="139"/>
      <c r="R93" s="139"/>
      <c r="S93" s="139"/>
      <c r="T93" s="139"/>
      <c r="U93" s="139"/>
      <c r="V93" s="139"/>
      <c r="W93" s="121"/>
      <c r="X93" s="140"/>
      <c r="Y93" s="141"/>
      <c r="Z93" s="142"/>
      <c r="AA93" s="563"/>
      <c r="AB93" s="563"/>
      <c r="AC93" s="563"/>
      <c r="AD93" s="563"/>
      <c r="AE93" s="563"/>
      <c r="AF93" s="564"/>
      <c r="AG93" s="266"/>
      <c r="AH93" s="565"/>
      <c r="AI93" s="563"/>
      <c r="AJ93" s="563"/>
      <c r="AK93" s="563"/>
      <c r="AL93" s="563"/>
      <c r="AM93" s="563"/>
      <c r="AN93" s="140"/>
      <c r="AO93" s="141"/>
      <c r="AP93" s="142"/>
      <c r="AQ93" s="121"/>
      <c r="AR93" s="139"/>
      <c r="AS93" s="121"/>
      <c r="AT93" s="139"/>
      <c r="AU93" s="121"/>
      <c r="AV93" s="36"/>
      <c r="AX93" s="29"/>
      <c r="AY93" s="32"/>
      <c r="AZ93" s="322"/>
      <c r="BB93" s="29"/>
      <c r="BC93" s="46"/>
      <c r="BD93" s="32"/>
      <c r="BE93" s="46"/>
      <c r="BF93" s="32"/>
      <c r="BG93" s="46"/>
      <c r="BH93" s="36"/>
      <c r="BJ93" s="29"/>
      <c r="BK93" s="139"/>
      <c r="BL93" s="140"/>
      <c r="BM93" s="141"/>
      <c r="BN93" s="142"/>
      <c r="BO93" s="323"/>
      <c r="BP93" s="139"/>
      <c r="BQ93" s="323"/>
      <c r="BR93" s="139"/>
      <c r="BS93" s="323"/>
      <c r="BT93" s="140"/>
      <c r="BU93" s="141"/>
      <c r="BV93" s="142"/>
      <c r="BW93" s="139"/>
      <c r="BX93" s="140"/>
      <c r="BY93" s="141"/>
      <c r="BZ93" s="142"/>
      <c r="CA93" s="121"/>
      <c r="CB93" s="140"/>
      <c r="CC93" s="141"/>
      <c r="CD93" s="142"/>
      <c r="CE93" s="121"/>
      <c r="CF93" s="139"/>
      <c r="CG93" s="121"/>
      <c r="CH93" s="139"/>
      <c r="CI93" s="121"/>
      <c r="CJ93" s="139"/>
      <c r="CK93" s="121"/>
      <c r="CL93" s="36"/>
      <c r="CN93" s="29"/>
      <c r="CO93" s="143"/>
      <c r="CP93" s="143"/>
      <c r="CQ93" s="143"/>
      <c r="CR93" s="143"/>
      <c r="CS93" s="143"/>
      <c r="CT93" s="144"/>
      <c r="CU93" s="324"/>
      <c r="CV93" s="146"/>
      <c r="CW93" s="124"/>
      <c r="CX93" s="143"/>
      <c r="CY93" s="124"/>
      <c r="CZ93" s="143"/>
      <c r="DA93" s="124"/>
      <c r="DB93" s="36"/>
      <c r="DC93" s="32"/>
      <c r="DD93" s="315"/>
      <c r="DG93" s="176"/>
      <c r="DH93" s="176"/>
      <c r="DI93" s="176"/>
      <c r="DJ93" s="176"/>
      <c r="DK93" s="176"/>
      <c r="DL93" s="176"/>
      <c r="DM93" s="334"/>
      <c r="DN93" s="333"/>
      <c r="DP93" s="74"/>
      <c r="DQ93" s="149"/>
      <c r="DR93" s="222">
        <f t="shared" si="37"/>
        <v>0</v>
      </c>
      <c r="DS93" s="323"/>
      <c r="DT93" s="131"/>
      <c r="DU93" s="149"/>
      <c r="DV93" s="328"/>
      <c r="DW93" s="133"/>
      <c r="DX93" s="149"/>
      <c r="DY93" s="149"/>
      <c r="DZ93" s="149"/>
      <c r="EA93" s="134"/>
      <c r="EG93" s="74"/>
      <c r="EH93" s="325"/>
      <c r="EI93" s="152"/>
      <c r="EJ93" s="152"/>
      <c r="EK93" s="152"/>
      <c r="EL93" s="136"/>
      <c r="EO93" s="321"/>
      <c r="EP93" s="321"/>
      <c r="ER93" s="29"/>
      <c r="ES93" s="32"/>
      <c r="ET93" s="32"/>
      <c r="EU93" s="153"/>
      <c r="EV93" s="36"/>
      <c r="EX93" s="29"/>
      <c r="EY93" s="139"/>
      <c r="EZ93" s="139"/>
      <c r="FA93" s="139"/>
      <c r="FB93" s="139"/>
      <c r="FC93" s="139"/>
      <c r="FD93" s="36"/>
      <c r="FF93" s="29"/>
      <c r="FG93" s="143"/>
      <c r="FH93" s="143"/>
      <c r="FI93" s="143"/>
      <c r="FJ93" s="143"/>
      <c r="FK93" s="143"/>
      <c r="FL93" s="144"/>
      <c r="FM93" s="145"/>
      <c r="FN93" s="146"/>
      <c r="FO93" s="154"/>
      <c r="FP93" s="144"/>
      <c r="FQ93" s="145"/>
      <c r="FR93" s="146"/>
      <c r="FS93" s="326"/>
      <c r="FT93" s="36"/>
    </row>
    <row r="94" spans="1:176" s="92" customFormat="1" x14ac:dyDescent="0.35">
      <c r="A94" s="118"/>
      <c r="B94" s="46"/>
      <c r="C94" s="243" t="str">
        <f t="shared" si="38"/>
        <v/>
      </c>
      <c r="D94" s="46"/>
      <c r="E94" s="4"/>
      <c r="F94" s="119"/>
      <c r="H94" s="120"/>
      <c r="I94" s="15"/>
      <c r="J94" s="121"/>
      <c r="K94" s="15"/>
      <c r="L94" s="121"/>
      <c r="M94" s="15"/>
      <c r="N94" s="122"/>
      <c r="O94" s="40"/>
      <c r="P94" s="123"/>
      <c r="Q94" s="15"/>
      <c r="R94" s="121"/>
      <c r="S94" s="15"/>
      <c r="T94" s="121"/>
      <c r="U94" s="15"/>
      <c r="V94" s="121"/>
      <c r="W94" s="209">
        <f>SUM($Q94,$S94,$U94)</f>
        <v>0</v>
      </c>
      <c r="X94" s="122"/>
      <c r="Y94" s="40"/>
      <c r="Z94" s="123"/>
      <c r="AA94" s="560"/>
      <c r="AB94" s="224"/>
      <c r="AC94" s="560"/>
      <c r="AD94" s="224"/>
      <c r="AE94" s="560"/>
      <c r="AF94" s="561"/>
      <c r="AG94" s="216"/>
      <c r="AH94" s="562"/>
      <c r="AI94" s="560"/>
      <c r="AJ94" s="224"/>
      <c r="AK94" s="560"/>
      <c r="AL94" s="224"/>
      <c r="AM94" s="560"/>
      <c r="AN94" s="122"/>
      <c r="AO94" s="40"/>
      <c r="AP94" s="123"/>
      <c r="AQ94" s="209">
        <f>$Q94-$AA94+$AI94</f>
        <v>0</v>
      </c>
      <c r="AR94" s="121"/>
      <c r="AS94" s="209">
        <f t="shared" si="27"/>
        <v>0</v>
      </c>
      <c r="AT94" s="121"/>
      <c r="AU94" s="209">
        <f t="shared" si="20"/>
        <v>0</v>
      </c>
      <c r="AV94" s="119"/>
      <c r="AX94" s="120"/>
      <c r="AY94" s="1"/>
      <c r="AZ94" s="318">
        <v>1</v>
      </c>
      <c r="BB94" s="120"/>
      <c r="BC94" s="3">
        <f>CHOOSE($AZ94,0.99052544,1.01191919,1.00441378,1.00744042,0.97985155,0.99723525,0.99723525,0.99723525,1.02737929,0.99839832,1.00012425,0.97994767)</f>
        <v>0.99052543999999998</v>
      </c>
      <c r="BD94" s="46"/>
      <c r="BE94" s="3">
        <f>CHOOSE(AZ94,1.01007311,1.0162446,1.00802785,0.99745216,0.96170212,0.98906071,0.98906071,0.98906071,0.96644255,1.01344958,1.02255772,1.00405015)</f>
        <v>1.01007311</v>
      </c>
      <c r="BF94" s="46"/>
      <c r="BG94" s="3">
        <f>CHOOSE($AZ94, 1.00979385,0.9950623,0.99510091,0.98525914,0.94740453,0.975921526666667,0.975921526666667,0.975921526666667,0.96415274,1.04112113,1.03493102,1.02717428)</f>
        <v>1.0097938500000001</v>
      </c>
      <c r="BH94" s="119"/>
      <c r="BJ94" s="120"/>
      <c r="BK94" s="15"/>
      <c r="BL94" s="122"/>
      <c r="BM94" s="40"/>
      <c r="BN94" s="123"/>
      <c r="BO94" s="209">
        <f t="shared" si="28"/>
        <v>0</v>
      </c>
      <c r="BP94" s="121"/>
      <c r="BQ94" s="209">
        <f t="shared" si="29"/>
        <v>0</v>
      </c>
      <c r="BR94" s="121"/>
      <c r="BS94" s="209">
        <f t="shared" si="30"/>
        <v>0</v>
      </c>
      <c r="BT94" s="122"/>
      <c r="BU94" s="40"/>
      <c r="BV94" s="123"/>
      <c r="BW94" s="15"/>
      <c r="BX94" s="122"/>
      <c r="BY94" s="40"/>
      <c r="BZ94" s="123"/>
      <c r="CA94" s="209">
        <f>(SUM($BO94:$BS94))-$BW94</f>
        <v>0</v>
      </c>
      <c r="CB94" s="122"/>
      <c r="CC94" s="40"/>
      <c r="CD94" s="123"/>
      <c r="CE94" s="209">
        <f t="shared" si="31"/>
        <v>0</v>
      </c>
      <c r="CF94" s="121"/>
      <c r="CG94" s="209">
        <f t="shared" si="32"/>
        <v>0</v>
      </c>
      <c r="CH94" s="121"/>
      <c r="CI94" s="209">
        <f>ROUNDDOWN(CA94-CE94-CG94,0)</f>
        <v>0</v>
      </c>
      <c r="CJ94" s="121"/>
      <c r="CK94" s="209">
        <f>SUM($CE94:$CI94)</f>
        <v>0</v>
      </c>
      <c r="CL94" s="119"/>
      <c r="CN94" s="120"/>
      <c r="CO94" s="13">
        <v>0</v>
      </c>
      <c r="CP94" s="124"/>
      <c r="CQ94" s="13">
        <v>0</v>
      </c>
      <c r="CR94" s="124"/>
      <c r="CS94" s="13">
        <v>0</v>
      </c>
      <c r="CT94" s="125"/>
      <c r="CU94" s="319"/>
      <c r="CV94" s="127"/>
      <c r="CW94" s="210">
        <f>CO94*I94</f>
        <v>0</v>
      </c>
      <c r="CX94" s="124"/>
      <c r="CY94" s="210">
        <f>CQ94*K94</f>
        <v>0</v>
      </c>
      <c r="CZ94" s="124"/>
      <c r="DA94" s="210">
        <f>CS94*M94</f>
        <v>0</v>
      </c>
      <c r="DB94" s="119"/>
      <c r="DC94" s="46"/>
      <c r="DD94" s="332"/>
      <c r="DE94" s="175"/>
      <c r="DF94" s="175"/>
      <c r="DG94" s="177"/>
      <c r="DH94" s="177"/>
      <c r="DI94" s="177"/>
      <c r="DJ94" s="177"/>
      <c r="DK94" s="177"/>
      <c r="DL94" s="177"/>
      <c r="DM94" s="335"/>
      <c r="DN94" s="333"/>
      <c r="DP94" s="130"/>
      <c r="DQ94" s="209">
        <f t="shared" si="39"/>
        <v>0</v>
      </c>
      <c r="DR94" s="213">
        <f t="shared" si="37"/>
        <v>0</v>
      </c>
      <c r="DS94" s="209">
        <f t="shared" si="40"/>
        <v>0</v>
      </c>
      <c r="DT94" s="213">
        <f t="shared" si="41"/>
        <v>0</v>
      </c>
      <c r="DU94" s="214">
        <f t="shared" si="26"/>
        <v>0</v>
      </c>
      <c r="DV94" s="368">
        <f t="shared" si="26"/>
        <v>0</v>
      </c>
      <c r="DW94" s="369">
        <f t="shared" si="33"/>
        <v>0</v>
      </c>
      <c r="DX94" s="131"/>
      <c r="DY94" s="209">
        <f t="shared" si="34"/>
        <v>0</v>
      </c>
      <c r="DZ94" s="131"/>
      <c r="EA94" s="370">
        <f t="shared" si="35"/>
        <v>0</v>
      </c>
      <c r="EG94" s="130"/>
      <c r="EH94" s="371">
        <f t="shared" si="23"/>
        <v>0</v>
      </c>
      <c r="EI94" s="135"/>
      <c r="EJ94" s="217">
        <f t="shared" si="24"/>
        <v>0</v>
      </c>
      <c r="EK94" s="135"/>
      <c r="EL94" s="372">
        <f t="shared" si="25"/>
        <v>0</v>
      </c>
      <c r="EO94" s="321"/>
      <c r="EP94" s="321"/>
      <c r="ER94" s="120"/>
      <c r="ES94" s="46"/>
      <c r="ET94" s="46"/>
      <c r="EU94" s="13"/>
      <c r="EV94" s="119"/>
      <c r="EX94" s="120"/>
      <c r="EY94" s="5"/>
      <c r="EZ94" s="121"/>
      <c r="FA94" s="5"/>
      <c r="FB94" s="121"/>
      <c r="FC94" s="5"/>
      <c r="FD94" s="119"/>
      <c r="FF94" s="120"/>
      <c r="FG94" s="17">
        <v>0</v>
      </c>
      <c r="FH94" s="137"/>
      <c r="FI94" s="17">
        <v>0</v>
      </c>
      <c r="FJ94" s="137"/>
      <c r="FK94" s="17">
        <v>0</v>
      </c>
      <c r="FL94" s="125"/>
      <c r="FM94" s="126"/>
      <c r="FN94" s="127"/>
      <c r="FO94" s="219">
        <f t="shared" si="36"/>
        <v>0</v>
      </c>
      <c r="FP94" s="125"/>
      <c r="FQ94" s="126"/>
      <c r="FR94" s="127"/>
      <c r="FS94" s="220">
        <f>IFERROR((SUM($EH94:EL94)-SUM($CW94:$DA94)+$EU94+$FO94)," ")</f>
        <v>0</v>
      </c>
      <c r="FT94" s="119"/>
    </row>
    <row r="95" spans="1:176" ht="5.15" customHeight="1" x14ac:dyDescent="0.35">
      <c r="A95" s="115"/>
      <c r="B95" s="32"/>
      <c r="C95" s="46"/>
      <c r="D95" s="32"/>
      <c r="E95" s="32"/>
      <c r="F95" s="36"/>
      <c r="H95" s="29"/>
      <c r="I95" s="139"/>
      <c r="J95" s="139"/>
      <c r="K95" s="139"/>
      <c r="L95" s="139"/>
      <c r="M95" s="139"/>
      <c r="N95" s="140"/>
      <c r="O95" s="141"/>
      <c r="P95" s="142"/>
      <c r="Q95" s="139"/>
      <c r="R95" s="139"/>
      <c r="S95" s="139"/>
      <c r="T95" s="139"/>
      <c r="U95" s="139"/>
      <c r="V95" s="139"/>
      <c r="W95" s="121"/>
      <c r="X95" s="140"/>
      <c r="Y95" s="141"/>
      <c r="Z95" s="142"/>
      <c r="AA95" s="563"/>
      <c r="AB95" s="563"/>
      <c r="AC95" s="563"/>
      <c r="AD95" s="563"/>
      <c r="AE95" s="563"/>
      <c r="AF95" s="564"/>
      <c r="AG95" s="266"/>
      <c r="AH95" s="565"/>
      <c r="AI95" s="563"/>
      <c r="AJ95" s="563"/>
      <c r="AK95" s="563"/>
      <c r="AL95" s="563"/>
      <c r="AM95" s="563"/>
      <c r="AN95" s="140"/>
      <c r="AO95" s="141"/>
      <c r="AP95" s="142"/>
      <c r="AQ95" s="121"/>
      <c r="AR95" s="139"/>
      <c r="AS95" s="121"/>
      <c r="AT95" s="139"/>
      <c r="AU95" s="121"/>
      <c r="AV95" s="36"/>
      <c r="AX95" s="29"/>
      <c r="AY95" s="32"/>
      <c r="AZ95" s="322"/>
      <c r="BB95" s="29"/>
      <c r="BC95" s="46"/>
      <c r="BD95" s="32"/>
      <c r="BE95" s="46"/>
      <c r="BF95" s="32"/>
      <c r="BG95" s="46"/>
      <c r="BH95" s="36"/>
      <c r="BJ95" s="29"/>
      <c r="BK95" s="139"/>
      <c r="BL95" s="140"/>
      <c r="BM95" s="141"/>
      <c r="BN95" s="142"/>
      <c r="BO95" s="323"/>
      <c r="BP95" s="139"/>
      <c r="BQ95" s="323"/>
      <c r="BR95" s="139"/>
      <c r="BS95" s="323"/>
      <c r="BT95" s="140"/>
      <c r="BU95" s="141"/>
      <c r="BV95" s="142"/>
      <c r="BW95" s="139"/>
      <c r="BX95" s="140"/>
      <c r="BY95" s="141"/>
      <c r="BZ95" s="142"/>
      <c r="CA95" s="121"/>
      <c r="CB95" s="140"/>
      <c r="CC95" s="141"/>
      <c r="CD95" s="142"/>
      <c r="CE95" s="121"/>
      <c r="CF95" s="139"/>
      <c r="CG95" s="121"/>
      <c r="CH95" s="139"/>
      <c r="CI95" s="121"/>
      <c r="CJ95" s="139"/>
      <c r="CK95" s="121"/>
      <c r="CL95" s="36"/>
      <c r="CN95" s="29"/>
      <c r="CO95" s="143"/>
      <c r="CP95" s="143"/>
      <c r="CQ95" s="143"/>
      <c r="CR95" s="143"/>
      <c r="CS95" s="143"/>
      <c r="CT95" s="144"/>
      <c r="CU95" s="324"/>
      <c r="CV95" s="146"/>
      <c r="CW95" s="124"/>
      <c r="CX95" s="143"/>
      <c r="CY95" s="124"/>
      <c r="CZ95" s="143"/>
      <c r="DA95" s="124"/>
      <c r="DB95" s="36"/>
      <c r="DC95" s="32"/>
      <c r="DD95" s="315"/>
      <c r="DM95" s="115"/>
      <c r="DN95" s="334"/>
      <c r="DP95" s="74"/>
      <c r="DQ95" s="149"/>
      <c r="DR95" s="222">
        <f t="shared" si="37"/>
        <v>0</v>
      </c>
      <c r="DS95" s="323"/>
      <c r="DT95" s="131"/>
      <c r="DU95" s="149"/>
      <c r="DV95" s="328"/>
      <c r="DW95" s="133"/>
      <c r="DX95" s="149"/>
      <c r="DY95" s="149"/>
      <c r="DZ95" s="149"/>
      <c r="EA95" s="134"/>
      <c r="EG95" s="74"/>
      <c r="EH95" s="325"/>
      <c r="EI95" s="152"/>
      <c r="EJ95" s="152"/>
      <c r="EK95" s="152"/>
      <c r="EL95" s="136"/>
      <c r="EO95" s="321"/>
      <c r="EP95" s="321"/>
      <c r="ER95" s="29"/>
      <c r="ES95" s="32"/>
      <c r="ET95" s="32"/>
      <c r="EU95" s="153"/>
      <c r="EV95" s="36"/>
      <c r="EX95" s="29"/>
      <c r="EY95" s="139"/>
      <c r="EZ95" s="139"/>
      <c r="FA95" s="139"/>
      <c r="FB95" s="139"/>
      <c r="FC95" s="139"/>
      <c r="FD95" s="36"/>
      <c r="FF95" s="29"/>
      <c r="FG95" s="143"/>
      <c r="FH95" s="143"/>
      <c r="FI95" s="143"/>
      <c r="FJ95" s="143"/>
      <c r="FK95" s="143"/>
      <c r="FL95" s="144"/>
      <c r="FM95" s="145"/>
      <c r="FN95" s="146"/>
      <c r="FO95" s="163"/>
      <c r="FP95" s="144"/>
      <c r="FQ95" s="145"/>
      <c r="FR95" s="146"/>
      <c r="FS95" s="326"/>
      <c r="FT95" s="36"/>
    </row>
    <row r="96" spans="1:176" s="92" customFormat="1" x14ac:dyDescent="0.35">
      <c r="A96" s="118"/>
      <c r="B96" s="46"/>
      <c r="C96" s="243" t="str">
        <f t="shared" si="38"/>
        <v/>
      </c>
      <c r="D96" s="46"/>
      <c r="E96" s="4"/>
      <c r="F96" s="119"/>
      <c r="H96" s="120"/>
      <c r="I96" s="15"/>
      <c r="J96" s="121"/>
      <c r="K96" s="15"/>
      <c r="L96" s="121"/>
      <c r="M96" s="15"/>
      <c r="N96" s="122"/>
      <c r="O96" s="40"/>
      <c r="P96" s="123"/>
      <c r="Q96" s="15"/>
      <c r="R96" s="121"/>
      <c r="S96" s="15"/>
      <c r="T96" s="121"/>
      <c r="U96" s="15"/>
      <c r="V96" s="121"/>
      <c r="W96" s="209">
        <f>SUM($Q96,$S96,$U96)</f>
        <v>0</v>
      </c>
      <c r="X96" s="122"/>
      <c r="Y96" s="40"/>
      <c r="Z96" s="123"/>
      <c r="AA96" s="560"/>
      <c r="AB96" s="224"/>
      <c r="AC96" s="560"/>
      <c r="AD96" s="224"/>
      <c r="AE96" s="560"/>
      <c r="AF96" s="561"/>
      <c r="AG96" s="216"/>
      <c r="AH96" s="562"/>
      <c r="AI96" s="560"/>
      <c r="AJ96" s="224"/>
      <c r="AK96" s="560"/>
      <c r="AL96" s="224"/>
      <c r="AM96" s="560"/>
      <c r="AN96" s="122"/>
      <c r="AO96" s="40"/>
      <c r="AP96" s="123"/>
      <c r="AQ96" s="209">
        <f>$Q96-$AA96+$AI96</f>
        <v>0</v>
      </c>
      <c r="AR96" s="121"/>
      <c r="AS96" s="209">
        <f t="shared" si="27"/>
        <v>0</v>
      </c>
      <c r="AT96" s="121"/>
      <c r="AU96" s="209">
        <f t="shared" si="20"/>
        <v>0</v>
      </c>
      <c r="AV96" s="119"/>
      <c r="AX96" s="120"/>
      <c r="AY96" s="1"/>
      <c r="AZ96" s="318">
        <v>1</v>
      </c>
      <c r="BB96" s="120"/>
      <c r="BC96" s="3">
        <f>CHOOSE($AZ96,0.99052544,1.01191919,1.00441378,1.00744042,0.97985155,0.99723525,0.99723525,0.99723525,1.02737929,0.99839832,1.00012425,0.97994767)</f>
        <v>0.99052543999999998</v>
      </c>
      <c r="BD96" s="46"/>
      <c r="BE96" s="3">
        <f>CHOOSE(AZ96,1.01007311,1.0162446,1.00802785,0.99745216,0.96170212,0.98906071,0.98906071,0.98906071,0.96644255,1.01344958,1.02255772,1.00405015)</f>
        <v>1.01007311</v>
      </c>
      <c r="BF96" s="46"/>
      <c r="BG96" s="3">
        <f>CHOOSE($AZ96, 1.00979385,0.9950623,0.99510091,0.98525914,0.94740453,0.975921526666667,0.975921526666667,0.975921526666667,0.96415274,1.04112113,1.03493102,1.02717428)</f>
        <v>1.0097938500000001</v>
      </c>
      <c r="BH96" s="119"/>
      <c r="BJ96" s="120"/>
      <c r="BK96" s="15"/>
      <c r="BL96" s="122"/>
      <c r="BM96" s="40"/>
      <c r="BN96" s="123"/>
      <c r="BO96" s="209">
        <f t="shared" si="28"/>
        <v>0</v>
      </c>
      <c r="BP96" s="121"/>
      <c r="BQ96" s="209">
        <f t="shared" si="29"/>
        <v>0</v>
      </c>
      <c r="BR96" s="121"/>
      <c r="BS96" s="209">
        <f t="shared" si="30"/>
        <v>0</v>
      </c>
      <c r="BT96" s="122"/>
      <c r="BU96" s="40"/>
      <c r="BV96" s="123"/>
      <c r="BW96" s="15"/>
      <c r="BX96" s="122"/>
      <c r="BY96" s="40"/>
      <c r="BZ96" s="123"/>
      <c r="CA96" s="209">
        <f>(SUM($BO96:$BS96))-$BW96</f>
        <v>0</v>
      </c>
      <c r="CB96" s="122"/>
      <c r="CC96" s="40"/>
      <c r="CD96" s="123"/>
      <c r="CE96" s="209">
        <f t="shared" si="31"/>
        <v>0</v>
      </c>
      <c r="CF96" s="121"/>
      <c r="CG96" s="209">
        <f t="shared" si="32"/>
        <v>0</v>
      </c>
      <c r="CH96" s="121"/>
      <c r="CI96" s="209">
        <f>ROUNDDOWN(CA96-CE96-CG96,0)</f>
        <v>0</v>
      </c>
      <c r="CJ96" s="121"/>
      <c r="CK96" s="209">
        <f>SUM($CE96:$CI96)</f>
        <v>0</v>
      </c>
      <c r="CL96" s="119"/>
      <c r="CN96" s="120"/>
      <c r="CO96" s="13">
        <v>0</v>
      </c>
      <c r="CP96" s="124"/>
      <c r="CQ96" s="13">
        <v>0</v>
      </c>
      <c r="CR96" s="124"/>
      <c r="CS96" s="13">
        <v>0</v>
      </c>
      <c r="CT96" s="125"/>
      <c r="CU96" s="319"/>
      <c r="CV96" s="127"/>
      <c r="CW96" s="210">
        <f>CO96*I96</f>
        <v>0</v>
      </c>
      <c r="CX96" s="124"/>
      <c r="CY96" s="210">
        <f>CQ96*K96</f>
        <v>0</v>
      </c>
      <c r="CZ96" s="124"/>
      <c r="DA96" s="210">
        <f>CS96*M96</f>
        <v>0</v>
      </c>
      <c r="DB96" s="119"/>
      <c r="DC96" s="46"/>
      <c r="DD96" s="332"/>
      <c r="DE96" s="18"/>
      <c r="DF96" s="18"/>
      <c r="DG96" s="18"/>
      <c r="DH96" s="18"/>
      <c r="DI96" s="18"/>
      <c r="DJ96" s="18"/>
      <c r="DK96" s="18"/>
      <c r="DL96" s="18"/>
      <c r="DM96" s="115"/>
      <c r="DN96" s="335"/>
      <c r="DP96" s="130"/>
      <c r="DQ96" s="209">
        <f t="shared" si="39"/>
        <v>0</v>
      </c>
      <c r="DR96" s="213">
        <f t="shared" si="37"/>
        <v>0</v>
      </c>
      <c r="DS96" s="209">
        <f t="shared" si="40"/>
        <v>0</v>
      </c>
      <c r="DT96" s="213">
        <f t="shared" si="41"/>
        <v>0</v>
      </c>
      <c r="DU96" s="214">
        <f t="shared" si="26"/>
        <v>0</v>
      </c>
      <c r="DV96" s="368">
        <f t="shared" si="26"/>
        <v>0</v>
      </c>
      <c r="DW96" s="369">
        <f t="shared" si="33"/>
        <v>0</v>
      </c>
      <c r="DX96" s="131"/>
      <c r="DY96" s="209">
        <f t="shared" si="34"/>
        <v>0</v>
      </c>
      <c r="DZ96" s="131"/>
      <c r="EA96" s="370">
        <f t="shared" si="35"/>
        <v>0</v>
      </c>
      <c r="EG96" s="130"/>
      <c r="EH96" s="371">
        <f t="shared" si="23"/>
        <v>0</v>
      </c>
      <c r="EI96" s="135"/>
      <c r="EJ96" s="217">
        <f t="shared" si="24"/>
        <v>0</v>
      </c>
      <c r="EK96" s="135"/>
      <c r="EL96" s="372">
        <f t="shared" si="25"/>
        <v>0</v>
      </c>
      <c r="EO96" s="321"/>
      <c r="EP96" s="321"/>
      <c r="ER96" s="120"/>
      <c r="ES96" s="46"/>
      <c r="ET96" s="46"/>
      <c r="EU96" s="13"/>
      <c r="EV96" s="119"/>
      <c r="EX96" s="120"/>
      <c r="EY96" s="5"/>
      <c r="EZ96" s="121"/>
      <c r="FA96" s="5"/>
      <c r="FB96" s="121"/>
      <c r="FC96" s="5"/>
      <c r="FD96" s="119"/>
      <c r="FF96" s="120"/>
      <c r="FG96" s="17">
        <v>0</v>
      </c>
      <c r="FH96" s="137"/>
      <c r="FI96" s="17">
        <v>0</v>
      </c>
      <c r="FJ96" s="137"/>
      <c r="FK96" s="17">
        <v>0</v>
      </c>
      <c r="FL96" s="125"/>
      <c r="FM96" s="126"/>
      <c r="FN96" s="127"/>
      <c r="FO96" s="219">
        <f t="shared" si="36"/>
        <v>0</v>
      </c>
      <c r="FP96" s="125"/>
      <c r="FQ96" s="126"/>
      <c r="FR96" s="127"/>
      <c r="FS96" s="220">
        <f>IFERROR((SUM($EH96:EL96)-SUM($CW96:$DA96)+$EU96+$FO96)," ")</f>
        <v>0</v>
      </c>
      <c r="FT96" s="119"/>
    </row>
    <row r="97" spans="1:176" ht="5.15" customHeight="1" x14ac:dyDescent="0.35">
      <c r="A97" s="115"/>
      <c r="B97" s="32"/>
      <c r="C97" s="46"/>
      <c r="D97" s="32"/>
      <c r="E97" s="32"/>
      <c r="F97" s="36"/>
      <c r="H97" s="29"/>
      <c r="I97" s="139"/>
      <c r="J97" s="139"/>
      <c r="K97" s="139"/>
      <c r="L97" s="139"/>
      <c r="M97" s="139"/>
      <c r="N97" s="140"/>
      <c r="O97" s="141"/>
      <c r="P97" s="142"/>
      <c r="Q97" s="139"/>
      <c r="R97" s="139"/>
      <c r="S97" s="139"/>
      <c r="T97" s="139"/>
      <c r="U97" s="139"/>
      <c r="V97" s="139"/>
      <c r="W97" s="121"/>
      <c r="X97" s="140"/>
      <c r="Y97" s="141"/>
      <c r="Z97" s="142"/>
      <c r="AA97" s="563"/>
      <c r="AB97" s="563"/>
      <c r="AC97" s="563"/>
      <c r="AD97" s="563"/>
      <c r="AE97" s="563"/>
      <c r="AF97" s="564"/>
      <c r="AG97" s="266"/>
      <c r="AH97" s="565"/>
      <c r="AI97" s="563"/>
      <c r="AJ97" s="563"/>
      <c r="AK97" s="563"/>
      <c r="AL97" s="563"/>
      <c r="AM97" s="563"/>
      <c r="AN97" s="140"/>
      <c r="AO97" s="141"/>
      <c r="AP97" s="142"/>
      <c r="AQ97" s="121"/>
      <c r="AR97" s="139"/>
      <c r="AS97" s="121"/>
      <c r="AT97" s="139"/>
      <c r="AU97" s="121"/>
      <c r="AV97" s="36"/>
      <c r="AX97" s="29"/>
      <c r="AY97" s="32"/>
      <c r="AZ97" s="322"/>
      <c r="BB97" s="29"/>
      <c r="BC97" s="46"/>
      <c r="BD97" s="32"/>
      <c r="BE97" s="46"/>
      <c r="BF97" s="32"/>
      <c r="BG97" s="46"/>
      <c r="BH97" s="36"/>
      <c r="BJ97" s="29"/>
      <c r="BK97" s="139"/>
      <c r="BL97" s="140"/>
      <c r="BM97" s="141"/>
      <c r="BN97" s="142"/>
      <c r="BO97" s="323"/>
      <c r="BP97" s="139"/>
      <c r="BQ97" s="323"/>
      <c r="BR97" s="139"/>
      <c r="BS97" s="323"/>
      <c r="BT97" s="140"/>
      <c r="BU97" s="141"/>
      <c r="BV97" s="142"/>
      <c r="BW97" s="139"/>
      <c r="BX97" s="140"/>
      <c r="BY97" s="141"/>
      <c r="BZ97" s="142"/>
      <c r="CA97" s="121"/>
      <c r="CB97" s="140"/>
      <c r="CC97" s="141"/>
      <c r="CD97" s="142"/>
      <c r="CE97" s="121"/>
      <c r="CF97" s="139"/>
      <c r="CG97" s="121"/>
      <c r="CH97" s="139"/>
      <c r="CI97" s="121"/>
      <c r="CJ97" s="139"/>
      <c r="CK97" s="121"/>
      <c r="CL97" s="36"/>
      <c r="CN97" s="29"/>
      <c r="CO97" s="143"/>
      <c r="CP97" s="143"/>
      <c r="CQ97" s="143"/>
      <c r="CR97" s="143"/>
      <c r="CS97" s="143"/>
      <c r="CT97" s="144"/>
      <c r="CU97" s="324"/>
      <c r="CV97" s="146"/>
      <c r="CW97" s="124"/>
      <c r="CX97" s="143"/>
      <c r="CY97" s="124"/>
      <c r="CZ97" s="143"/>
      <c r="DA97" s="124"/>
      <c r="DB97" s="36"/>
      <c r="DC97" s="32"/>
      <c r="DD97" s="315"/>
      <c r="DM97" s="115"/>
      <c r="DN97" s="115"/>
      <c r="DP97" s="74"/>
      <c r="DQ97" s="149"/>
      <c r="DR97" s="222">
        <f t="shared" si="37"/>
        <v>0</v>
      </c>
      <c r="DS97" s="323"/>
      <c r="DT97" s="131"/>
      <c r="DU97" s="149"/>
      <c r="DV97" s="328"/>
      <c r="DW97" s="133"/>
      <c r="DX97" s="149"/>
      <c r="DY97" s="149"/>
      <c r="DZ97" s="149"/>
      <c r="EA97" s="134"/>
      <c r="EG97" s="74"/>
      <c r="EH97" s="325"/>
      <c r="EI97" s="152"/>
      <c r="EJ97" s="152"/>
      <c r="EK97" s="152"/>
      <c r="EL97" s="136"/>
      <c r="EO97" s="321"/>
      <c r="EP97" s="321"/>
      <c r="ER97" s="29"/>
      <c r="ES97" s="32"/>
      <c r="ET97" s="32"/>
      <c r="EU97" s="153"/>
      <c r="EV97" s="36"/>
      <c r="EX97" s="29"/>
      <c r="EY97" s="139"/>
      <c r="EZ97" s="139"/>
      <c r="FA97" s="139"/>
      <c r="FB97" s="139"/>
      <c r="FC97" s="139"/>
      <c r="FD97" s="36"/>
      <c r="FF97" s="29"/>
      <c r="FG97" s="143"/>
      <c r="FH97" s="143"/>
      <c r="FI97" s="143"/>
      <c r="FJ97" s="143"/>
      <c r="FK97" s="143"/>
      <c r="FL97" s="144"/>
      <c r="FM97" s="145"/>
      <c r="FN97" s="146"/>
      <c r="FO97" s="163"/>
      <c r="FP97" s="144"/>
      <c r="FQ97" s="145"/>
      <c r="FR97" s="146"/>
      <c r="FS97" s="326"/>
      <c r="FT97" s="36"/>
    </row>
    <row r="98" spans="1:176" s="92" customFormat="1" x14ac:dyDescent="0.35">
      <c r="A98" s="118"/>
      <c r="B98" s="46"/>
      <c r="C98" s="243" t="str">
        <f t="shared" si="38"/>
        <v/>
      </c>
      <c r="D98" s="46"/>
      <c r="E98" s="4"/>
      <c r="F98" s="119"/>
      <c r="H98" s="120"/>
      <c r="I98" s="15"/>
      <c r="J98" s="121"/>
      <c r="K98" s="15"/>
      <c r="L98" s="121"/>
      <c r="M98" s="15"/>
      <c r="N98" s="122"/>
      <c r="O98" s="40"/>
      <c r="P98" s="123"/>
      <c r="Q98" s="15"/>
      <c r="R98" s="121"/>
      <c r="S98" s="15"/>
      <c r="T98" s="121"/>
      <c r="U98" s="15"/>
      <c r="V98" s="121"/>
      <c r="W98" s="209">
        <f>SUM($Q98,$S98,$U98)</f>
        <v>0</v>
      </c>
      <c r="X98" s="122"/>
      <c r="Y98" s="40"/>
      <c r="Z98" s="123"/>
      <c r="AA98" s="560"/>
      <c r="AB98" s="224"/>
      <c r="AC98" s="560"/>
      <c r="AD98" s="224"/>
      <c r="AE98" s="560"/>
      <c r="AF98" s="561"/>
      <c r="AG98" s="216"/>
      <c r="AH98" s="562"/>
      <c r="AI98" s="560"/>
      <c r="AJ98" s="224"/>
      <c r="AK98" s="560"/>
      <c r="AL98" s="224"/>
      <c r="AM98" s="560"/>
      <c r="AN98" s="122"/>
      <c r="AO98" s="40"/>
      <c r="AP98" s="123"/>
      <c r="AQ98" s="209">
        <f>$Q98-$AA98+$AI98</f>
        <v>0</v>
      </c>
      <c r="AR98" s="121"/>
      <c r="AS98" s="209">
        <f t="shared" si="27"/>
        <v>0</v>
      </c>
      <c r="AT98" s="121"/>
      <c r="AU98" s="209">
        <f t="shared" ref="AU98:AU118" si="42">U98-AE98+AM98</f>
        <v>0</v>
      </c>
      <c r="AV98" s="119"/>
      <c r="AX98" s="120"/>
      <c r="AY98" s="1"/>
      <c r="AZ98" s="318">
        <v>1</v>
      </c>
      <c r="BB98" s="120"/>
      <c r="BC98" s="3">
        <f>CHOOSE($AZ98,0.99052544,1.01191919,1.00441378,1.00744042,0.97985155,0.99723525,0.99723525,0.99723525,1.02737929,0.99839832,1.00012425,0.97994767)</f>
        <v>0.99052543999999998</v>
      </c>
      <c r="BD98" s="46"/>
      <c r="BE98" s="3">
        <f>CHOOSE(AZ98,1.01007311,1.0162446,1.00802785,0.99745216,0.96170212,0.98906071,0.98906071,0.98906071,0.96644255,1.01344958,1.02255772,1.00405015)</f>
        <v>1.01007311</v>
      </c>
      <c r="BF98" s="46"/>
      <c r="BG98" s="3">
        <f>CHOOSE($AZ98, 1.00979385,0.9950623,0.99510091,0.98525914,0.94740453,0.975921526666667,0.975921526666667,0.975921526666667,0.96415274,1.04112113,1.03493102,1.02717428)</f>
        <v>1.0097938500000001</v>
      </c>
      <c r="BH98" s="119"/>
      <c r="BJ98" s="120"/>
      <c r="BK98" s="15"/>
      <c r="BL98" s="122"/>
      <c r="BM98" s="40"/>
      <c r="BN98" s="123"/>
      <c r="BO98" s="209">
        <f t="shared" si="28"/>
        <v>0</v>
      </c>
      <c r="BP98" s="121"/>
      <c r="BQ98" s="209">
        <f t="shared" si="29"/>
        <v>0</v>
      </c>
      <c r="BR98" s="121"/>
      <c r="BS98" s="209">
        <f t="shared" si="30"/>
        <v>0</v>
      </c>
      <c r="BT98" s="122"/>
      <c r="BU98" s="40"/>
      <c r="BV98" s="123"/>
      <c r="BW98" s="15"/>
      <c r="BX98" s="122"/>
      <c r="BY98" s="40"/>
      <c r="BZ98" s="123"/>
      <c r="CA98" s="209">
        <f>(SUM($BO98:$BS98))-$BW98</f>
        <v>0</v>
      </c>
      <c r="CB98" s="122"/>
      <c r="CC98" s="40"/>
      <c r="CD98" s="123"/>
      <c r="CE98" s="209">
        <f t="shared" si="31"/>
        <v>0</v>
      </c>
      <c r="CF98" s="121"/>
      <c r="CG98" s="209">
        <f t="shared" si="32"/>
        <v>0</v>
      </c>
      <c r="CH98" s="121"/>
      <c r="CI98" s="209">
        <f>ROUNDDOWN(CA98-CE98-CG98,0)</f>
        <v>0</v>
      </c>
      <c r="CJ98" s="121"/>
      <c r="CK98" s="209">
        <f>SUM($CE98:$CI98)</f>
        <v>0</v>
      </c>
      <c r="CL98" s="119"/>
      <c r="CN98" s="120"/>
      <c r="CO98" s="13">
        <v>0</v>
      </c>
      <c r="CP98" s="124"/>
      <c r="CQ98" s="13">
        <v>0</v>
      </c>
      <c r="CR98" s="124"/>
      <c r="CS98" s="13">
        <v>0</v>
      </c>
      <c r="CT98" s="125"/>
      <c r="CU98" s="319"/>
      <c r="CV98" s="127"/>
      <c r="CW98" s="210">
        <f>CO98*I98</f>
        <v>0</v>
      </c>
      <c r="CX98" s="124"/>
      <c r="CY98" s="210">
        <f>CQ98*K98</f>
        <v>0</v>
      </c>
      <c r="CZ98" s="124"/>
      <c r="DA98" s="210">
        <f>CS98*M98</f>
        <v>0</v>
      </c>
      <c r="DB98" s="119"/>
      <c r="DC98" s="46"/>
      <c r="DD98" s="332"/>
      <c r="DE98" s="18"/>
      <c r="DF98" s="18"/>
      <c r="DG98" s="18"/>
      <c r="DH98" s="18"/>
      <c r="DI98" s="18"/>
      <c r="DJ98" s="18"/>
      <c r="DK98" s="18"/>
      <c r="DL98" s="18"/>
      <c r="DM98" s="115"/>
      <c r="DN98" s="118"/>
      <c r="DP98" s="130"/>
      <c r="DQ98" s="209">
        <f t="shared" si="39"/>
        <v>0</v>
      </c>
      <c r="DR98" s="213">
        <f t="shared" si="37"/>
        <v>0</v>
      </c>
      <c r="DS98" s="209">
        <f t="shared" si="40"/>
        <v>0</v>
      </c>
      <c r="DT98" s="213">
        <f t="shared" si="41"/>
        <v>0</v>
      </c>
      <c r="DU98" s="214">
        <f t="shared" si="26"/>
        <v>0</v>
      </c>
      <c r="DV98" s="368">
        <f t="shared" si="26"/>
        <v>0</v>
      </c>
      <c r="DW98" s="369">
        <f t="shared" si="33"/>
        <v>0</v>
      </c>
      <c r="DX98" s="131"/>
      <c r="DY98" s="209">
        <f t="shared" si="34"/>
        <v>0</v>
      </c>
      <c r="DZ98" s="131"/>
      <c r="EA98" s="370">
        <f t="shared" si="35"/>
        <v>0</v>
      </c>
      <c r="EG98" s="130"/>
      <c r="EH98" s="371">
        <f t="shared" si="23"/>
        <v>0</v>
      </c>
      <c r="EI98" s="135"/>
      <c r="EJ98" s="217">
        <f t="shared" si="24"/>
        <v>0</v>
      </c>
      <c r="EK98" s="135"/>
      <c r="EL98" s="372">
        <f t="shared" si="25"/>
        <v>0</v>
      </c>
      <c r="EO98" s="321"/>
      <c r="EP98" s="321"/>
      <c r="ER98" s="120"/>
      <c r="ES98" s="46"/>
      <c r="ET98" s="46"/>
      <c r="EU98" s="13"/>
      <c r="EV98" s="119"/>
      <c r="EX98" s="120"/>
      <c r="EY98" s="5"/>
      <c r="EZ98" s="121"/>
      <c r="FA98" s="5"/>
      <c r="FB98" s="121"/>
      <c r="FC98" s="5"/>
      <c r="FD98" s="119"/>
      <c r="FF98" s="120"/>
      <c r="FG98" s="17">
        <v>0</v>
      </c>
      <c r="FH98" s="137"/>
      <c r="FI98" s="17">
        <v>0</v>
      </c>
      <c r="FJ98" s="137"/>
      <c r="FK98" s="17">
        <v>0</v>
      </c>
      <c r="FL98" s="125"/>
      <c r="FM98" s="126"/>
      <c r="FN98" s="127"/>
      <c r="FO98" s="219">
        <f t="shared" si="36"/>
        <v>0</v>
      </c>
      <c r="FP98" s="125"/>
      <c r="FQ98" s="126"/>
      <c r="FR98" s="127"/>
      <c r="FS98" s="220">
        <f>IFERROR((SUM($EH98:EL98)-SUM($CW98:$DA98)+$EU98+$FO98)," ")</f>
        <v>0</v>
      </c>
      <c r="FT98" s="119"/>
    </row>
    <row r="99" spans="1:176" ht="5.15" customHeight="1" x14ac:dyDescent="0.35">
      <c r="A99" s="115"/>
      <c r="B99" s="32"/>
      <c r="C99" s="46"/>
      <c r="D99" s="32"/>
      <c r="E99" s="32"/>
      <c r="F99" s="36"/>
      <c r="H99" s="29"/>
      <c r="I99" s="139"/>
      <c r="J99" s="139"/>
      <c r="K99" s="139"/>
      <c r="L99" s="139"/>
      <c r="M99" s="139"/>
      <c r="N99" s="140"/>
      <c r="O99" s="141"/>
      <c r="P99" s="142"/>
      <c r="Q99" s="139"/>
      <c r="R99" s="139"/>
      <c r="S99" s="139"/>
      <c r="T99" s="139"/>
      <c r="U99" s="139"/>
      <c r="V99" s="139"/>
      <c r="W99" s="121"/>
      <c r="X99" s="140"/>
      <c r="Y99" s="141"/>
      <c r="Z99" s="142"/>
      <c r="AA99" s="563"/>
      <c r="AB99" s="563"/>
      <c r="AC99" s="563"/>
      <c r="AD99" s="563"/>
      <c r="AE99" s="563"/>
      <c r="AF99" s="564"/>
      <c r="AG99" s="266"/>
      <c r="AH99" s="565"/>
      <c r="AI99" s="563"/>
      <c r="AJ99" s="563"/>
      <c r="AK99" s="563"/>
      <c r="AL99" s="563"/>
      <c r="AM99" s="563"/>
      <c r="AN99" s="140"/>
      <c r="AO99" s="141"/>
      <c r="AP99" s="142"/>
      <c r="AQ99" s="121"/>
      <c r="AR99" s="139"/>
      <c r="AS99" s="121"/>
      <c r="AT99" s="139"/>
      <c r="AU99" s="121"/>
      <c r="AV99" s="36"/>
      <c r="AX99" s="29"/>
      <c r="AY99" s="32"/>
      <c r="AZ99" s="322"/>
      <c r="BB99" s="29"/>
      <c r="BC99" s="46"/>
      <c r="BD99" s="32"/>
      <c r="BE99" s="46"/>
      <c r="BF99" s="32"/>
      <c r="BG99" s="46"/>
      <c r="BH99" s="36"/>
      <c r="BJ99" s="29"/>
      <c r="BK99" s="139"/>
      <c r="BL99" s="140"/>
      <c r="BM99" s="141"/>
      <c r="BN99" s="142"/>
      <c r="BO99" s="323"/>
      <c r="BP99" s="139"/>
      <c r="BQ99" s="323"/>
      <c r="BR99" s="139"/>
      <c r="BS99" s="323"/>
      <c r="BT99" s="140"/>
      <c r="BU99" s="141"/>
      <c r="BV99" s="142"/>
      <c r="BW99" s="139"/>
      <c r="BX99" s="140"/>
      <c r="BY99" s="141"/>
      <c r="BZ99" s="142"/>
      <c r="CA99" s="121"/>
      <c r="CB99" s="140"/>
      <c r="CC99" s="141"/>
      <c r="CD99" s="142"/>
      <c r="CE99" s="121"/>
      <c r="CF99" s="139"/>
      <c r="CG99" s="121"/>
      <c r="CH99" s="139"/>
      <c r="CI99" s="121"/>
      <c r="CJ99" s="139"/>
      <c r="CK99" s="121"/>
      <c r="CL99" s="36"/>
      <c r="CN99" s="29"/>
      <c r="CO99" s="143"/>
      <c r="CP99" s="143"/>
      <c r="CQ99" s="143"/>
      <c r="CR99" s="143"/>
      <c r="CS99" s="143"/>
      <c r="CT99" s="144"/>
      <c r="CU99" s="324"/>
      <c r="CV99" s="146"/>
      <c r="CW99" s="124"/>
      <c r="CX99" s="143"/>
      <c r="CY99" s="124"/>
      <c r="CZ99" s="143"/>
      <c r="DA99" s="124"/>
      <c r="DB99" s="36"/>
      <c r="DC99" s="32"/>
      <c r="DD99" s="315"/>
      <c r="DM99" s="115"/>
      <c r="DN99" s="115"/>
      <c r="DP99" s="74"/>
      <c r="DQ99" s="149"/>
      <c r="DR99" s="222">
        <f t="shared" si="37"/>
        <v>0</v>
      </c>
      <c r="DS99" s="323"/>
      <c r="DT99" s="131"/>
      <c r="DU99" s="149"/>
      <c r="DV99" s="328"/>
      <c r="DW99" s="133"/>
      <c r="DX99" s="149"/>
      <c r="DY99" s="149"/>
      <c r="DZ99" s="149"/>
      <c r="EA99" s="134"/>
      <c r="EG99" s="74"/>
      <c r="EH99" s="325"/>
      <c r="EI99" s="152"/>
      <c r="EJ99" s="152"/>
      <c r="EK99" s="152"/>
      <c r="EL99" s="136"/>
      <c r="EO99" s="321"/>
      <c r="EP99" s="321"/>
      <c r="ER99" s="29"/>
      <c r="ES99" s="32"/>
      <c r="ET99" s="32"/>
      <c r="EU99" s="153"/>
      <c r="EV99" s="36"/>
      <c r="EX99" s="29"/>
      <c r="EY99" s="139"/>
      <c r="EZ99" s="139"/>
      <c r="FA99" s="139"/>
      <c r="FB99" s="139"/>
      <c r="FC99" s="139"/>
      <c r="FD99" s="36"/>
      <c r="FF99" s="29"/>
      <c r="FG99" s="143"/>
      <c r="FH99" s="143"/>
      <c r="FI99" s="143"/>
      <c r="FJ99" s="143"/>
      <c r="FK99" s="143"/>
      <c r="FL99" s="144"/>
      <c r="FM99" s="145"/>
      <c r="FN99" s="146"/>
      <c r="FO99" s="154"/>
      <c r="FP99" s="144"/>
      <c r="FQ99" s="145"/>
      <c r="FR99" s="146"/>
      <c r="FS99" s="326"/>
      <c r="FT99" s="36"/>
    </row>
    <row r="100" spans="1:176" s="92" customFormat="1" x14ac:dyDescent="0.35">
      <c r="A100" s="118"/>
      <c r="B100" s="46"/>
      <c r="C100" s="243"/>
      <c r="D100" s="46"/>
      <c r="E100" s="4"/>
      <c r="F100" s="119"/>
      <c r="H100" s="120"/>
      <c r="I100" s="15"/>
      <c r="J100" s="121"/>
      <c r="K100" s="15"/>
      <c r="L100" s="121"/>
      <c r="M100" s="15"/>
      <c r="N100" s="122"/>
      <c r="O100" s="40"/>
      <c r="P100" s="123"/>
      <c r="Q100" s="15"/>
      <c r="R100" s="121"/>
      <c r="S100" s="15"/>
      <c r="T100" s="121"/>
      <c r="U100" s="15"/>
      <c r="V100" s="121"/>
      <c r="W100" s="209">
        <f>SUM($Q100,$S100,$U100)</f>
        <v>0</v>
      </c>
      <c r="X100" s="122"/>
      <c r="Y100" s="40"/>
      <c r="Z100" s="123"/>
      <c r="AA100" s="560"/>
      <c r="AB100" s="224"/>
      <c r="AC100" s="560"/>
      <c r="AD100" s="224"/>
      <c r="AE100" s="560"/>
      <c r="AF100" s="561"/>
      <c r="AG100" s="216"/>
      <c r="AH100" s="562"/>
      <c r="AI100" s="560"/>
      <c r="AJ100" s="224"/>
      <c r="AK100" s="560"/>
      <c r="AL100" s="224"/>
      <c r="AM100" s="560"/>
      <c r="AN100" s="122"/>
      <c r="AO100" s="40"/>
      <c r="AP100" s="123"/>
      <c r="AQ100" s="209">
        <f>$Q100-$AA100+$AI100</f>
        <v>0</v>
      </c>
      <c r="AR100" s="121"/>
      <c r="AS100" s="209">
        <f t="shared" si="27"/>
        <v>0</v>
      </c>
      <c r="AT100" s="121"/>
      <c r="AU100" s="209">
        <f t="shared" si="42"/>
        <v>0</v>
      </c>
      <c r="AV100" s="119"/>
      <c r="AX100" s="120"/>
      <c r="AY100" s="1"/>
      <c r="AZ100" s="318">
        <v>1</v>
      </c>
      <c r="BB100" s="120"/>
      <c r="BC100" s="3">
        <f>CHOOSE($AZ100,0.99052544,1.01191919,1.00441378,1.00744042,0.97985155,0.99723525,0.99723525,0.99723525,1.02737929,0.99839832,1.00012425,0.97994767)</f>
        <v>0.99052543999999998</v>
      </c>
      <c r="BD100" s="46"/>
      <c r="BE100" s="3">
        <f>CHOOSE(AZ100,1.01007311,1.0162446,1.00802785,0.99745216,0.96170212,0.98906071,0.98906071,0.98906071,0.96644255,1.01344958,1.02255772,1.00405015)</f>
        <v>1.01007311</v>
      </c>
      <c r="BF100" s="46"/>
      <c r="BG100" s="3">
        <f>CHOOSE($AZ100, 1.00979385,0.9950623,0.99510091,0.98525914,0.94740453,0.975921526666667,0.975921526666667,0.975921526666667,0.96415274,1.04112113,1.03493102,1.02717428)</f>
        <v>1.0097938500000001</v>
      </c>
      <c r="BH100" s="119"/>
      <c r="BJ100" s="120"/>
      <c r="BK100" s="15"/>
      <c r="BL100" s="122"/>
      <c r="BM100" s="40"/>
      <c r="BN100" s="123"/>
      <c r="BO100" s="209">
        <f t="shared" si="28"/>
        <v>0</v>
      </c>
      <c r="BP100" s="121"/>
      <c r="BQ100" s="209">
        <f t="shared" si="29"/>
        <v>0</v>
      </c>
      <c r="BR100" s="121"/>
      <c r="BS100" s="209">
        <f t="shared" si="30"/>
        <v>0</v>
      </c>
      <c r="BT100" s="122"/>
      <c r="BU100" s="40"/>
      <c r="BV100" s="123"/>
      <c r="BW100" s="15"/>
      <c r="BX100" s="122"/>
      <c r="BY100" s="40"/>
      <c r="BZ100" s="123"/>
      <c r="CA100" s="209">
        <f>(SUM($BO100:$BS100))-$BW100</f>
        <v>0</v>
      </c>
      <c r="CB100" s="122"/>
      <c r="CC100" s="40"/>
      <c r="CD100" s="123"/>
      <c r="CE100" s="209">
        <f t="shared" si="31"/>
        <v>0</v>
      </c>
      <c r="CF100" s="121"/>
      <c r="CG100" s="209">
        <f t="shared" si="32"/>
        <v>0</v>
      </c>
      <c r="CH100" s="121"/>
      <c r="CI100" s="209">
        <f>ROUNDDOWN(CA100-CE100-CG100,0)</f>
        <v>0</v>
      </c>
      <c r="CJ100" s="121"/>
      <c r="CK100" s="209">
        <f>SUM($CE100:$CI100)</f>
        <v>0</v>
      </c>
      <c r="CL100" s="119"/>
      <c r="CN100" s="120"/>
      <c r="CO100" s="13">
        <v>0</v>
      </c>
      <c r="CP100" s="124"/>
      <c r="CQ100" s="13">
        <v>0</v>
      </c>
      <c r="CR100" s="124"/>
      <c r="CS100" s="13">
        <v>0</v>
      </c>
      <c r="CT100" s="125"/>
      <c r="CU100" s="319"/>
      <c r="CV100" s="127"/>
      <c r="CW100" s="210">
        <f>CO100*I100</f>
        <v>0</v>
      </c>
      <c r="CX100" s="124"/>
      <c r="CY100" s="210">
        <f>CQ100*K100</f>
        <v>0</v>
      </c>
      <c r="CZ100" s="124"/>
      <c r="DA100" s="210">
        <f>CS100*M100</f>
        <v>0</v>
      </c>
      <c r="DB100" s="119"/>
      <c r="DC100" s="46"/>
      <c r="DD100" s="332"/>
      <c r="DE100" s="18"/>
      <c r="DF100" s="18"/>
      <c r="DG100" s="18"/>
      <c r="DH100" s="18"/>
      <c r="DI100" s="18"/>
      <c r="DJ100" s="18"/>
      <c r="DK100" s="18"/>
      <c r="DL100" s="18"/>
      <c r="DM100" s="115"/>
      <c r="DN100" s="118"/>
      <c r="DP100" s="130"/>
      <c r="DQ100" s="209">
        <f t="shared" si="39"/>
        <v>0</v>
      </c>
      <c r="DR100" s="213">
        <f t="shared" si="37"/>
        <v>0</v>
      </c>
      <c r="DS100" s="209">
        <f t="shared" si="40"/>
        <v>0</v>
      </c>
      <c r="DT100" s="213">
        <f t="shared" si="41"/>
        <v>0</v>
      </c>
      <c r="DU100" s="214">
        <f t="shared" ref="DU100:DV118" si="43">IF($CI100=0,0,ROUND(($DK$32*($CI100/$CI$120)),0))</f>
        <v>0</v>
      </c>
      <c r="DV100" s="368">
        <f t="shared" si="43"/>
        <v>0</v>
      </c>
      <c r="DW100" s="369">
        <f t="shared" si="33"/>
        <v>0</v>
      </c>
      <c r="DX100" s="131"/>
      <c r="DY100" s="209">
        <f t="shared" si="34"/>
        <v>0</v>
      </c>
      <c r="DZ100" s="131"/>
      <c r="EA100" s="370">
        <f t="shared" si="35"/>
        <v>0</v>
      </c>
      <c r="EG100" s="130"/>
      <c r="EH100" s="371">
        <f t="shared" si="23"/>
        <v>0</v>
      </c>
      <c r="EI100" s="135"/>
      <c r="EJ100" s="217">
        <f t="shared" si="24"/>
        <v>0</v>
      </c>
      <c r="EK100" s="135"/>
      <c r="EL100" s="372">
        <f t="shared" si="25"/>
        <v>0</v>
      </c>
      <c r="EO100" s="321"/>
      <c r="EP100" s="321"/>
      <c r="ER100" s="120"/>
      <c r="ES100" s="46"/>
      <c r="ET100" s="46"/>
      <c r="EU100" s="13"/>
      <c r="EV100" s="119"/>
      <c r="EX100" s="120"/>
      <c r="EY100" s="5"/>
      <c r="EZ100" s="121"/>
      <c r="FA100" s="5"/>
      <c r="FB100" s="121"/>
      <c r="FC100" s="5"/>
      <c r="FD100" s="119"/>
      <c r="FF100" s="120"/>
      <c r="FG100" s="17">
        <v>0</v>
      </c>
      <c r="FH100" s="137"/>
      <c r="FI100" s="17">
        <v>0</v>
      </c>
      <c r="FJ100" s="137"/>
      <c r="FK100" s="17">
        <v>0</v>
      </c>
      <c r="FL100" s="125"/>
      <c r="FM100" s="126"/>
      <c r="FN100" s="127"/>
      <c r="FO100" s="219">
        <f t="shared" si="36"/>
        <v>0</v>
      </c>
      <c r="FP100" s="125"/>
      <c r="FQ100" s="126"/>
      <c r="FR100" s="127"/>
      <c r="FS100" s="220">
        <f>IFERROR((SUM($EH100:EL100)-SUM($CW100:$DA100)+$EU100+$FO100)," ")</f>
        <v>0</v>
      </c>
      <c r="FT100" s="119"/>
    </row>
    <row r="101" spans="1:176" ht="5.15" customHeight="1" x14ac:dyDescent="0.35">
      <c r="A101" s="115"/>
      <c r="B101" s="32"/>
      <c r="C101" s="46"/>
      <c r="D101" s="32"/>
      <c r="E101" s="32"/>
      <c r="F101" s="36"/>
      <c r="H101" s="29"/>
      <c r="I101" s="139"/>
      <c r="J101" s="139"/>
      <c r="K101" s="139"/>
      <c r="L101" s="139"/>
      <c r="M101" s="139"/>
      <c r="N101" s="140"/>
      <c r="O101" s="141"/>
      <c r="P101" s="142"/>
      <c r="Q101" s="139"/>
      <c r="R101" s="139"/>
      <c r="S101" s="139"/>
      <c r="T101" s="139"/>
      <c r="U101" s="139"/>
      <c r="V101" s="139"/>
      <c r="W101" s="121"/>
      <c r="X101" s="140"/>
      <c r="Y101" s="141"/>
      <c r="Z101" s="142"/>
      <c r="AA101" s="563"/>
      <c r="AB101" s="563"/>
      <c r="AC101" s="563"/>
      <c r="AD101" s="563"/>
      <c r="AE101" s="563"/>
      <c r="AF101" s="564"/>
      <c r="AG101" s="266"/>
      <c r="AH101" s="565"/>
      <c r="AI101" s="563"/>
      <c r="AJ101" s="563"/>
      <c r="AK101" s="563"/>
      <c r="AL101" s="563"/>
      <c r="AM101" s="563"/>
      <c r="AN101" s="140"/>
      <c r="AO101" s="141"/>
      <c r="AP101" s="142"/>
      <c r="AQ101" s="121"/>
      <c r="AR101" s="139"/>
      <c r="AS101" s="121"/>
      <c r="AT101" s="139"/>
      <c r="AU101" s="121"/>
      <c r="AV101" s="36"/>
      <c r="AX101" s="29"/>
      <c r="AY101" s="32"/>
      <c r="AZ101" s="322"/>
      <c r="BB101" s="29"/>
      <c r="BC101" s="46"/>
      <c r="BD101" s="32"/>
      <c r="BE101" s="46"/>
      <c r="BF101" s="32"/>
      <c r="BG101" s="46"/>
      <c r="BH101" s="36"/>
      <c r="BJ101" s="29"/>
      <c r="BK101" s="139"/>
      <c r="BL101" s="140"/>
      <c r="BM101" s="141"/>
      <c r="BN101" s="142"/>
      <c r="BO101" s="323"/>
      <c r="BP101" s="139"/>
      <c r="BQ101" s="323"/>
      <c r="BR101" s="139"/>
      <c r="BS101" s="323"/>
      <c r="BT101" s="140"/>
      <c r="BU101" s="141"/>
      <c r="BV101" s="142"/>
      <c r="BW101" s="139"/>
      <c r="BX101" s="140"/>
      <c r="BY101" s="141"/>
      <c r="BZ101" s="142"/>
      <c r="CA101" s="121"/>
      <c r="CB101" s="140"/>
      <c r="CC101" s="141"/>
      <c r="CD101" s="142"/>
      <c r="CE101" s="121"/>
      <c r="CF101" s="139"/>
      <c r="CG101" s="121"/>
      <c r="CH101" s="139"/>
      <c r="CI101" s="121"/>
      <c r="CJ101" s="139"/>
      <c r="CK101" s="121"/>
      <c r="CL101" s="36"/>
      <c r="CN101" s="29"/>
      <c r="CO101" s="143"/>
      <c r="CP101" s="143"/>
      <c r="CQ101" s="143"/>
      <c r="CR101" s="143"/>
      <c r="CS101" s="143"/>
      <c r="CT101" s="144"/>
      <c r="CU101" s="324"/>
      <c r="CV101" s="146"/>
      <c r="CW101" s="124"/>
      <c r="CX101" s="143"/>
      <c r="CY101" s="124"/>
      <c r="CZ101" s="143"/>
      <c r="DA101" s="124"/>
      <c r="DB101" s="36"/>
      <c r="DC101" s="32"/>
      <c r="DD101" s="315"/>
      <c r="DM101" s="115"/>
      <c r="DN101" s="115"/>
      <c r="DP101" s="74"/>
      <c r="DQ101" s="149"/>
      <c r="DR101" s="222">
        <f t="shared" si="37"/>
        <v>0</v>
      </c>
      <c r="DS101" s="323"/>
      <c r="DT101" s="131"/>
      <c r="DU101" s="149"/>
      <c r="DV101" s="328"/>
      <c r="DW101" s="133"/>
      <c r="DX101" s="149"/>
      <c r="DY101" s="149"/>
      <c r="DZ101" s="149"/>
      <c r="EA101" s="134"/>
      <c r="EG101" s="74"/>
      <c r="EH101" s="325"/>
      <c r="EI101" s="152"/>
      <c r="EJ101" s="152"/>
      <c r="EK101" s="152"/>
      <c r="EL101" s="136"/>
      <c r="EO101" s="321"/>
      <c r="EP101" s="321"/>
      <c r="ER101" s="29"/>
      <c r="ES101" s="32"/>
      <c r="ET101" s="32"/>
      <c r="EU101" s="153"/>
      <c r="EV101" s="36"/>
      <c r="EX101" s="29"/>
      <c r="EY101" s="139"/>
      <c r="EZ101" s="139"/>
      <c r="FA101" s="139"/>
      <c r="FB101" s="139"/>
      <c r="FC101" s="139"/>
      <c r="FD101" s="36"/>
      <c r="FF101" s="29"/>
      <c r="FG101" s="143"/>
      <c r="FH101" s="143"/>
      <c r="FI101" s="143"/>
      <c r="FJ101" s="143"/>
      <c r="FK101" s="143"/>
      <c r="FL101" s="144"/>
      <c r="FM101" s="145"/>
      <c r="FN101" s="146"/>
      <c r="FO101" s="154"/>
      <c r="FP101" s="144"/>
      <c r="FQ101" s="145"/>
      <c r="FR101" s="146"/>
      <c r="FS101" s="326"/>
      <c r="FT101" s="36"/>
    </row>
    <row r="102" spans="1:176" s="92" customFormat="1" x14ac:dyDescent="0.35">
      <c r="A102" s="118"/>
      <c r="B102" s="46"/>
      <c r="C102" s="243"/>
      <c r="D102" s="46"/>
      <c r="E102" s="4"/>
      <c r="F102" s="119"/>
      <c r="H102" s="120"/>
      <c r="I102" s="15"/>
      <c r="J102" s="121"/>
      <c r="K102" s="15"/>
      <c r="L102" s="121"/>
      <c r="M102" s="15"/>
      <c r="N102" s="122"/>
      <c r="O102" s="40"/>
      <c r="P102" s="123"/>
      <c r="Q102" s="15"/>
      <c r="R102" s="121"/>
      <c r="S102" s="15"/>
      <c r="T102" s="121"/>
      <c r="U102" s="15"/>
      <c r="V102" s="121"/>
      <c r="W102" s="209">
        <f>SUM($Q102,$S102,$U102)</f>
        <v>0</v>
      </c>
      <c r="X102" s="122"/>
      <c r="Y102" s="40"/>
      <c r="Z102" s="123"/>
      <c r="AA102" s="560"/>
      <c r="AB102" s="224"/>
      <c r="AC102" s="560"/>
      <c r="AD102" s="224"/>
      <c r="AE102" s="560"/>
      <c r="AF102" s="561"/>
      <c r="AG102" s="216"/>
      <c r="AH102" s="562"/>
      <c r="AI102" s="560"/>
      <c r="AJ102" s="224"/>
      <c r="AK102" s="560"/>
      <c r="AL102" s="224"/>
      <c r="AM102" s="560"/>
      <c r="AN102" s="122"/>
      <c r="AO102" s="40"/>
      <c r="AP102" s="123"/>
      <c r="AQ102" s="209">
        <f>$Q102-$AA102+$AI102</f>
        <v>0</v>
      </c>
      <c r="AR102" s="121"/>
      <c r="AS102" s="209">
        <f t="shared" si="27"/>
        <v>0</v>
      </c>
      <c r="AT102" s="121"/>
      <c r="AU102" s="209">
        <f t="shared" si="42"/>
        <v>0</v>
      </c>
      <c r="AV102" s="119"/>
      <c r="AX102" s="120"/>
      <c r="AY102" s="1"/>
      <c r="AZ102" s="318">
        <v>1</v>
      </c>
      <c r="BB102" s="120"/>
      <c r="BC102" s="3">
        <f>CHOOSE($AZ102,0.99052544,1.01191919,1.00441378,1.00744042,0.97985155,0.99723525,0.99723525,0.99723525,1.02737929,0.99839832,1.00012425,0.97994767)</f>
        <v>0.99052543999999998</v>
      </c>
      <c r="BD102" s="46"/>
      <c r="BE102" s="3">
        <f>CHOOSE(AZ102,1.01007311,1.0162446,1.00802785,0.99745216,0.96170212,0.98906071,0.98906071,0.98906071,0.96644255,1.01344958,1.02255772,1.00405015)</f>
        <v>1.01007311</v>
      </c>
      <c r="BF102" s="46"/>
      <c r="BG102" s="3">
        <f>CHOOSE($AZ102, 1.00979385,0.9950623,0.99510091,0.98525914,0.94740453,0.975921526666667,0.975921526666667,0.975921526666667,0.96415274,1.04112113,1.03493102,1.02717428)</f>
        <v>1.0097938500000001</v>
      </c>
      <c r="BH102" s="119"/>
      <c r="BJ102" s="120"/>
      <c r="BK102" s="15"/>
      <c r="BL102" s="122"/>
      <c r="BM102" s="40"/>
      <c r="BN102" s="123"/>
      <c r="BO102" s="209">
        <f t="shared" si="28"/>
        <v>0</v>
      </c>
      <c r="BP102" s="121"/>
      <c r="BQ102" s="209">
        <f t="shared" si="29"/>
        <v>0</v>
      </c>
      <c r="BR102" s="121"/>
      <c r="BS102" s="209">
        <f t="shared" si="30"/>
        <v>0</v>
      </c>
      <c r="BT102" s="122"/>
      <c r="BU102" s="40"/>
      <c r="BV102" s="123"/>
      <c r="BW102" s="15"/>
      <c r="BX102" s="122"/>
      <c r="BY102" s="40"/>
      <c r="BZ102" s="123"/>
      <c r="CA102" s="209">
        <f>(SUM($BO102:$BS102))-$BW102</f>
        <v>0</v>
      </c>
      <c r="CB102" s="122"/>
      <c r="CC102" s="40"/>
      <c r="CD102" s="123"/>
      <c r="CE102" s="209">
        <f t="shared" si="31"/>
        <v>0</v>
      </c>
      <c r="CF102" s="121"/>
      <c r="CG102" s="209">
        <f t="shared" si="32"/>
        <v>0</v>
      </c>
      <c r="CH102" s="121"/>
      <c r="CI102" s="209">
        <f>ROUNDDOWN(CA102-CE102-CG102,0)</f>
        <v>0</v>
      </c>
      <c r="CJ102" s="121"/>
      <c r="CK102" s="209">
        <f>SUM($CE102:$CI102)</f>
        <v>0</v>
      </c>
      <c r="CL102" s="119"/>
      <c r="CN102" s="120"/>
      <c r="CO102" s="13">
        <v>0</v>
      </c>
      <c r="CP102" s="124"/>
      <c r="CQ102" s="13">
        <v>0</v>
      </c>
      <c r="CR102" s="124"/>
      <c r="CS102" s="13">
        <v>0</v>
      </c>
      <c r="CT102" s="125"/>
      <c r="CU102" s="319"/>
      <c r="CV102" s="127"/>
      <c r="CW102" s="210">
        <f>CO102*I102</f>
        <v>0</v>
      </c>
      <c r="CX102" s="124"/>
      <c r="CY102" s="210">
        <f>CQ102*K102</f>
        <v>0</v>
      </c>
      <c r="CZ102" s="124"/>
      <c r="DA102" s="210">
        <f>CS102*M102</f>
        <v>0</v>
      </c>
      <c r="DB102" s="119"/>
      <c r="DC102" s="46"/>
      <c r="DD102" s="332"/>
      <c r="DE102" s="18"/>
      <c r="DF102" s="18"/>
      <c r="DG102" s="18"/>
      <c r="DH102" s="18"/>
      <c r="DI102" s="18"/>
      <c r="DJ102" s="18"/>
      <c r="DK102" s="18"/>
      <c r="DL102" s="18"/>
      <c r="DM102" s="115"/>
      <c r="DN102" s="118"/>
      <c r="DP102" s="130"/>
      <c r="DQ102" s="209">
        <f t="shared" si="39"/>
        <v>0</v>
      </c>
      <c r="DR102" s="213">
        <f t="shared" si="37"/>
        <v>0</v>
      </c>
      <c r="DS102" s="209">
        <f t="shared" si="40"/>
        <v>0</v>
      </c>
      <c r="DT102" s="213">
        <f t="shared" si="41"/>
        <v>0</v>
      </c>
      <c r="DU102" s="214">
        <f t="shared" si="43"/>
        <v>0</v>
      </c>
      <c r="DV102" s="368">
        <f t="shared" si="43"/>
        <v>0</v>
      </c>
      <c r="DW102" s="369">
        <f t="shared" si="33"/>
        <v>0</v>
      </c>
      <c r="DX102" s="131"/>
      <c r="DY102" s="209">
        <f t="shared" si="34"/>
        <v>0</v>
      </c>
      <c r="DZ102" s="131"/>
      <c r="EA102" s="370">
        <f t="shared" si="35"/>
        <v>0</v>
      </c>
      <c r="EG102" s="130"/>
      <c r="EH102" s="371">
        <f t="shared" si="23"/>
        <v>0</v>
      </c>
      <c r="EI102" s="135"/>
      <c r="EJ102" s="217">
        <f t="shared" si="24"/>
        <v>0</v>
      </c>
      <c r="EK102" s="135"/>
      <c r="EL102" s="372">
        <f t="shared" si="25"/>
        <v>0</v>
      </c>
      <c r="EO102" s="321"/>
      <c r="EP102" s="321"/>
      <c r="ER102" s="120"/>
      <c r="ES102" s="46"/>
      <c r="ET102" s="46"/>
      <c r="EU102" s="13"/>
      <c r="EV102" s="119"/>
      <c r="EX102" s="120"/>
      <c r="EY102" s="5"/>
      <c r="EZ102" s="121"/>
      <c r="FA102" s="5"/>
      <c r="FB102" s="121"/>
      <c r="FC102" s="5"/>
      <c r="FD102" s="119"/>
      <c r="FF102" s="120"/>
      <c r="FG102" s="17">
        <v>0</v>
      </c>
      <c r="FH102" s="137"/>
      <c r="FI102" s="17">
        <v>0</v>
      </c>
      <c r="FJ102" s="137"/>
      <c r="FK102" s="17">
        <v>0</v>
      </c>
      <c r="FL102" s="125"/>
      <c r="FM102" s="126"/>
      <c r="FN102" s="127"/>
      <c r="FO102" s="219">
        <f t="shared" si="36"/>
        <v>0</v>
      </c>
      <c r="FP102" s="125"/>
      <c r="FQ102" s="126"/>
      <c r="FR102" s="127"/>
      <c r="FS102" s="220">
        <f>IFERROR((SUM($EH102:EL102)-SUM($CW102:$DA102)+$EU102+$FO102)," ")</f>
        <v>0</v>
      </c>
      <c r="FT102" s="119"/>
    </row>
    <row r="103" spans="1:176" ht="5.15" customHeight="1" x14ac:dyDescent="0.35">
      <c r="A103" s="115"/>
      <c r="B103" s="32"/>
      <c r="C103" s="46"/>
      <c r="D103" s="32"/>
      <c r="E103" s="32"/>
      <c r="F103" s="36"/>
      <c r="H103" s="29"/>
      <c r="I103" s="139"/>
      <c r="J103" s="139"/>
      <c r="K103" s="139"/>
      <c r="L103" s="139"/>
      <c r="M103" s="139"/>
      <c r="N103" s="140"/>
      <c r="O103" s="141"/>
      <c r="P103" s="142"/>
      <c r="Q103" s="139"/>
      <c r="R103" s="139"/>
      <c r="S103" s="139"/>
      <c r="T103" s="139"/>
      <c r="U103" s="139"/>
      <c r="V103" s="139"/>
      <c r="W103" s="121"/>
      <c r="X103" s="140"/>
      <c r="Y103" s="141"/>
      <c r="Z103" s="142"/>
      <c r="AA103" s="563"/>
      <c r="AB103" s="563"/>
      <c r="AC103" s="563"/>
      <c r="AD103" s="563"/>
      <c r="AE103" s="563"/>
      <c r="AF103" s="564"/>
      <c r="AG103" s="266"/>
      <c r="AH103" s="565"/>
      <c r="AI103" s="563"/>
      <c r="AJ103" s="563"/>
      <c r="AK103" s="563"/>
      <c r="AL103" s="563"/>
      <c r="AM103" s="563"/>
      <c r="AN103" s="140"/>
      <c r="AO103" s="141"/>
      <c r="AP103" s="142"/>
      <c r="AQ103" s="121"/>
      <c r="AR103" s="139"/>
      <c r="AS103" s="121"/>
      <c r="AT103" s="139"/>
      <c r="AU103" s="121"/>
      <c r="AV103" s="36"/>
      <c r="AX103" s="29"/>
      <c r="AY103" s="32"/>
      <c r="AZ103" s="322"/>
      <c r="BB103" s="29"/>
      <c r="BC103" s="46"/>
      <c r="BD103" s="32"/>
      <c r="BE103" s="46"/>
      <c r="BF103" s="32"/>
      <c r="BG103" s="46"/>
      <c r="BH103" s="36"/>
      <c r="BJ103" s="29"/>
      <c r="BK103" s="139"/>
      <c r="BL103" s="140"/>
      <c r="BM103" s="141"/>
      <c r="BN103" s="142"/>
      <c r="BO103" s="323"/>
      <c r="BP103" s="139"/>
      <c r="BQ103" s="323"/>
      <c r="BR103" s="139"/>
      <c r="BS103" s="323"/>
      <c r="BT103" s="140"/>
      <c r="BU103" s="141"/>
      <c r="BV103" s="142"/>
      <c r="BW103" s="139"/>
      <c r="BX103" s="140"/>
      <c r="BY103" s="141"/>
      <c r="BZ103" s="142"/>
      <c r="CA103" s="121"/>
      <c r="CB103" s="140"/>
      <c r="CC103" s="141"/>
      <c r="CD103" s="142"/>
      <c r="CE103" s="121"/>
      <c r="CF103" s="139"/>
      <c r="CG103" s="121"/>
      <c r="CH103" s="139"/>
      <c r="CI103" s="121"/>
      <c r="CJ103" s="139"/>
      <c r="CK103" s="121"/>
      <c r="CL103" s="36"/>
      <c r="CN103" s="29"/>
      <c r="CO103" s="143"/>
      <c r="CP103" s="143"/>
      <c r="CQ103" s="143"/>
      <c r="CR103" s="143"/>
      <c r="CS103" s="143"/>
      <c r="CT103" s="144"/>
      <c r="CU103" s="324"/>
      <c r="CV103" s="146"/>
      <c r="CW103" s="124"/>
      <c r="CX103" s="143"/>
      <c r="CY103" s="124"/>
      <c r="CZ103" s="143"/>
      <c r="DA103" s="124"/>
      <c r="DB103" s="36"/>
      <c r="DC103" s="32"/>
      <c r="DD103" s="315"/>
      <c r="DM103" s="115"/>
      <c r="DN103" s="115"/>
      <c r="DP103" s="74"/>
      <c r="DQ103" s="149"/>
      <c r="DR103" s="222">
        <f t="shared" si="37"/>
        <v>0</v>
      </c>
      <c r="DS103" s="323"/>
      <c r="DT103" s="131"/>
      <c r="DU103" s="149"/>
      <c r="DV103" s="328"/>
      <c r="DW103" s="133"/>
      <c r="DX103" s="149"/>
      <c r="DY103" s="149"/>
      <c r="DZ103" s="149"/>
      <c r="EA103" s="134"/>
      <c r="EG103" s="74"/>
      <c r="EH103" s="325"/>
      <c r="EI103" s="152"/>
      <c r="EJ103" s="152"/>
      <c r="EK103" s="152"/>
      <c r="EL103" s="136"/>
      <c r="EO103" s="321"/>
      <c r="EP103" s="321"/>
      <c r="ER103" s="29"/>
      <c r="ES103" s="32"/>
      <c r="ET103" s="32"/>
      <c r="EU103" s="153"/>
      <c r="EV103" s="36"/>
      <c r="EX103" s="29"/>
      <c r="EY103" s="139"/>
      <c r="EZ103" s="139"/>
      <c r="FA103" s="139"/>
      <c r="FB103" s="139"/>
      <c r="FC103" s="139"/>
      <c r="FD103" s="36"/>
      <c r="FF103" s="29"/>
      <c r="FG103" s="143"/>
      <c r="FH103" s="143"/>
      <c r="FI103" s="143"/>
      <c r="FJ103" s="143"/>
      <c r="FK103" s="143"/>
      <c r="FL103" s="144"/>
      <c r="FM103" s="145"/>
      <c r="FN103" s="146"/>
      <c r="FO103" s="163"/>
      <c r="FP103" s="144"/>
      <c r="FQ103" s="145"/>
      <c r="FR103" s="146"/>
      <c r="FS103" s="326"/>
      <c r="FT103" s="36"/>
    </row>
    <row r="104" spans="1:176" s="92" customFormat="1" x14ac:dyDescent="0.35">
      <c r="A104" s="118"/>
      <c r="B104" s="46"/>
      <c r="C104" s="243" t="str">
        <f t="shared" si="38"/>
        <v/>
      </c>
      <c r="D104" s="46"/>
      <c r="E104" s="4"/>
      <c r="F104" s="119"/>
      <c r="H104" s="120"/>
      <c r="I104" s="15"/>
      <c r="J104" s="121"/>
      <c r="K104" s="15"/>
      <c r="L104" s="121"/>
      <c r="M104" s="15"/>
      <c r="N104" s="122"/>
      <c r="O104" s="40"/>
      <c r="P104" s="123"/>
      <c r="Q104" s="15"/>
      <c r="R104" s="121"/>
      <c r="S104" s="15"/>
      <c r="T104" s="121"/>
      <c r="U104" s="15"/>
      <c r="V104" s="121"/>
      <c r="W104" s="209">
        <f>SUM($Q104,$S104,$U104)</f>
        <v>0</v>
      </c>
      <c r="X104" s="122"/>
      <c r="Y104" s="40"/>
      <c r="Z104" s="123"/>
      <c r="AA104" s="560"/>
      <c r="AB104" s="224"/>
      <c r="AC104" s="560"/>
      <c r="AD104" s="224"/>
      <c r="AE104" s="560"/>
      <c r="AF104" s="561"/>
      <c r="AG104" s="216"/>
      <c r="AH104" s="562"/>
      <c r="AI104" s="560"/>
      <c r="AJ104" s="224"/>
      <c r="AK104" s="560"/>
      <c r="AL104" s="224"/>
      <c r="AM104" s="560"/>
      <c r="AN104" s="122"/>
      <c r="AO104" s="40"/>
      <c r="AP104" s="123"/>
      <c r="AQ104" s="209">
        <f>$Q104-$AA104+$AI104</f>
        <v>0</v>
      </c>
      <c r="AR104" s="121"/>
      <c r="AS104" s="209">
        <f t="shared" si="27"/>
        <v>0</v>
      </c>
      <c r="AT104" s="121"/>
      <c r="AU104" s="209">
        <f t="shared" si="42"/>
        <v>0</v>
      </c>
      <c r="AV104" s="119"/>
      <c r="AX104" s="120"/>
      <c r="AY104" s="1"/>
      <c r="AZ104" s="318">
        <v>1</v>
      </c>
      <c r="BB104" s="120"/>
      <c r="BC104" s="3">
        <f>CHOOSE($AZ104,0.99052544,1.01191919,1.00441378,1.00744042,0.97985155,0.99723525,0.99723525,0.99723525,1.02737929,0.99839832,1.00012425,0.97994767)</f>
        <v>0.99052543999999998</v>
      </c>
      <c r="BD104" s="46"/>
      <c r="BE104" s="3">
        <f>CHOOSE(AZ104,1.01007311,1.0162446,1.00802785,0.99745216,0.96170212,0.98906071,0.98906071,0.98906071,0.96644255,1.01344958,1.02255772,1.00405015)</f>
        <v>1.01007311</v>
      </c>
      <c r="BF104" s="46"/>
      <c r="BG104" s="3">
        <f>CHOOSE($AZ104, 1.00979385,0.9950623,0.99510091,0.98525914,0.94740453,0.975921526666667,0.975921526666667,0.975921526666667,0.96415274,1.04112113,1.03493102,1.02717428)</f>
        <v>1.0097938500000001</v>
      </c>
      <c r="BH104" s="119"/>
      <c r="BJ104" s="120"/>
      <c r="BK104" s="15"/>
      <c r="BL104" s="122"/>
      <c r="BM104" s="40"/>
      <c r="BN104" s="123"/>
      <c r="BO104" s="209">
        <f t="shared" si="28"/>
        <v>0</v>
      </c>
      <c r="BP104" s="121"/>
      <c r="BQ104" s="209">
        <f t="shared" si="29"/>
        <v>0</v>
      </c>
      <c r="BR104" s="121"/>
      <c r="BS104" s="209">
        <f t="shared" si="30"/>
        <v>0</v>
      </c>
      <c r="BT104" s="122"/>
      <c r="BU104" s="40"/>
      <c r="BV104" s="123"/>
      <c r="BW104" s="15"/>
      <c r="BX104" s="122"/>
      <c r="BY104" s="40"/>
      <c r="BZ104" s="123"/>
      <c r="CA104" s="209">
        <f>(SUM($BO104:$BS104))-$BW104</f>
        <v>0</v>
      </c>
      <c r="CB104" s="122"/>
      <c r="CC104" s="40"/>
      <c r="CD104" s="123"/>
      <c r="CE104" s="209">
        <f t="shared" si="31"/>
        <v>0</v>
      </c>
      <c r="CF104" s="121"/>
      <c r="CG104" s="209">
        <f t="shared" si="32"/>
        <v>0</v>
      </c>
      <c r="CH104" s="121"/>
      <c r="CI104" s="209">
        <f>ROUNDDOWN(CA104-CE104-CG104,0)</f>
        <v>0</v>
      </c>
      <c r="CJ104" s="121"/>
      <c r="CK104" s="209">
        <f>SUM($CE104:$CI104)</f>
        <v>0</v>
      </c>
      <c r="CL104" s="119"/>
      <c r="CN104" s="120"/>
      <c r="CO104" s="13">
        <v>0</v>
      </c>
      <c r="CP104" s="124"/>
      <c r="CQ104" s="13">
        <v>0</v>
      </c>
      <c r="CR104" s="124"/>
      <c r="CS104" s="13">
        <v>0</v>
      </c>
      <c r="CT104" s="125"/>
      <c r="CU104" s="319"/>
      <c r="CV104" s="127"/>
      <c r="CW104" s="210">
        <f>CO104*I104</f>
        <v>0</v>
      </c>
      <c r="CX104" s="124"/>
      <c r="CY104" s="210">
        <f>CQ104*K104</f>
        <v>0</v>
      </c>
      <c r="CZ104" s="124"/>
      <c r="DA104" s="210">
        <f>CS104*M104</f>
        <v>0</v>
      </c>
      <c r="DB104" s="119"/>
      <c r="DC104" s="46"/>
      <c r="DD104" s="332"/>
      <c r="DE104" s="18"/>
      <c r="DF104" s="18"/>
      <c r="DG104" s="18"/>
      <c r="DH104" s="18"/>
      <c r="DI104" s="18"/>
      <c r="DJ104" s="18"/>
      <c r="DK104" s="18"/>
      <c r="DL104" s="18"/>
      <c r="DM104" s="115"/>
      <c r="DN104" s="118"/>
      <c r="DP104" s="130"/>
      <c r="DQ104" s="209">
        <f t="shared" si="39"/>
        <v>0</v>
      </c>
      <c r="DR104" s="213">
        <f t="shared" si="37"/>
        <v>0</v>
      </c>
      <c r="DS104" s="209">
        <f t="shared" si="40"/>
        <v>0</v>
      </c>
      <c r="DT104" s="213">
        <f t="shared" si="41"/>
        <v>0</v>
      </c>
      <c r="DU104" s="214">
        <f t="shared" si="43"/>
        <v>0</v>
      </c>
      <c r="DV104" s="368">
        <f t="shared" si="43"/>
        <v>0</v>
      </c>
      <c r="DW104" s="369">
        <f t="shared" si="33"/>
        <v>0</v>
      </c>
      <c r="DX104" s="131"/>
      <c r="DY104" s="209">
        <f t="shared" si="34"/>
        <v>0</v>
      </c>
      <c r="DZ104" s="131"/>
      <c r="EA104" s="370">
        <f t="shared" si="35"/>
        <v>0</v>
      </c>
      <c r="EG104" s="130"/>
      <c r="EH104" s="371">
        <f t="shared" si="23"/>
        <v>0</v>
      </c>
      <c r="EI104" s="135"/>
      <c r="EJ104" s="217">
        <f t="shared" si="24"/>
        <v>0</v>
      </c>
      <c r="EK104" s="135"/>
      <c r="EL104" s="372">
        <f t="shared" si="25"/>
        <v>0</v>
      </c>
      <c r="EO104" s="321"/>
      <c r="EP104" s="321"/>
      <c r="ER104" s="120"/>
      <c r="ES104" s="46"/>
      <c r="ET104" s="46"/>
      <c r="EU104" s="13"/>
      <c r="EV104" s="119"/>
      <c r="EX104" s="120"/>
      <c r="EY104" s="5"/>
      <c r="EZ104" s="121"/>
      <c r="FA104" s="5"/>
      <c r="FB104" s="121"/>
      <c r="FC104" s="5"/>
      <c r="FD104" s="119"/>
      <c r="FF104" s="120"/>
      <c r="FG104" s="17">
        <v>0</v>
      </c>
      <c r="FH104" s="137"/>
      <c r="FI104" s="17">
        <v>0</v>
      </c>
      <c r="FJ104" s="137"/>
      <c r="FK104" s="17">
        <v>0</v>
      </c>
      <c r="FL104" s="125"/>
      <c r="FM104" s="126"/>
      <c r="FN104" s="127"/>
      <c r="FO104" s="219">
        <f t="shared" si="36"/>
        <v>0</v>
      </c>
      <c r="FP104" s="125"/>
      <c r="FQ104" s="126"/>
      <c r="FR104" s="127"/>
      <c r="FS104" s="220">
        <f>IFERROR((SUM($EH104:EL104)-SUM($CW104:$DA104)+$EU104+$FO104)," ")</f>
        <v>0</v>
      </c>
      <c r="FT104" s="119"/>
    </row>
    <row r="105" spans="1:176" ht="5.15" customHeight="1" x14ac:dyDescent="0.35">
      <c r="A105" s="115"/>
      <c r="B105" s="32"/>
      <c r="C105" s="46"/>
      <c r="D105" s="32"/>
      <c r="E105" s="32"/>
      <c r="F105" s="36"/>
      <c r="H105" s="29"/>
      <c r="I105" s="139"/>
      <c r="J105" s="139"/>
      <c r="K105" s="139"/>
      <c r="L105" s="139"/>
      <c r="M105" s="139"/>
      <c r="N105" s="140"/>
      <c r="O105" s="141"/>
      <c r="P105" s="142"/>
      <c r="Q105" s="139"/>
      <c r="R105" s="139"/>
      <c r="S105" s="139"/>
      <c r="T105" s="139"/>
      <c r="U105" s="139"/>
      <c r="V105" s="139"/>
      <c r="W105" s="121"/>
      <c r="X105" s="140"/>
      <c r="Y105" s="141"/>
      <c r="Z105" s="142"/>
      <c r="AA105" s="563"/>
      <c r="AB105" s="563"/>
      <c r="AC105" s="563"/>
      <c r="AD105" s="563"/>
      <c r="AE105" s="563"/>
      <c r="AF105" s="564"/>
      <c r="AG105" s="266"/>
      <c r="AH105" s="565"/>
      <c r="AI105" s="563"/>
      <c r="AJ105" s="563"/>
      <c r="AK105" s="563"/>
      <c r="AL105" s="563"/>
      <c r="AM105" s="563"/>
      <c r="AN105" s="140"/>
      <c r="AO105" s="141"/>
      <c r="AP105" s="142"/>
      <c r="AQ105" s="121"/>
      <c r="AR105" s="139"/>
      <c r="AS105" s="121"/>
      <c r="AT105" s="139"/>
      <c r="AU105" s="121"/>
      <c r="AV105" s="36"/>
      <c r="AX105" s="29"/>
      <c r="AY105" s="32"/>
      <c r="AZ105" s="322"/>
      <c r="BB105" s="29"/>
      <c r="BC105" s="46"/>
      <c r="BD105" s="32"/>
      <c r="BE105" s="46"/>
      <c r="BF105" s="32"/>
      <c r="BG105" s="46"/>
      <c r="BH105" s="36"/>
      <c r="BJ105" s="29"/>
      <c r="BK105" s="139"/>
      <c r="BL105" s="140"/>
      <c r="BM105" s="141"/>
      <c r="BN105" s="142"/>
      <c r="BO105" s="323"/>
      <c r="BP105" s="139"/>
      <c r="BQ105" s="323"/>
      <c r="BR105" s="139"/>
      <c r="BS105" s="323"/>
      <c r="BT105" s="140"/>
      <c r="BU105" s="141"/>
      <c r="BV105" s="142"/>
      <c r="BW105" s="139"/>
      <c r="BX105" s="140"/>
      <c r="BY105" s="141"/>
      <c r="BZ105" s="142"/>
      <c r="CA105" s="121"/>
      <c r="CB105" s="140"/>
      <c r="CC105" s="141"/>
      <c r="CD105" s="142"/>
      <c r="CE105" s="121"/>
      <c r="CF105" s="139"/>
      <c r="CG105" s="121"/>
      <c r="CH105" s="139"/>
      <c r="CI105" s="121"/>
      <c r="CJ105" s="139"/>
      <c r="CK105" s="121"/>
      <c r="CL105" s="36"/>
      <c r="CN105" s="29"/>
      <c r="CO105" s="143"/>
      <c r="CP105" s="143"/>
      <c r="CQ105" s="143"/>
      <c r="CR105" s="143"/>
      <c r="CS105" s="143"/>
      <c r="CT105" s="144"/>
      <c r="CU105" s="324"/>
      <c r="CV105" s="146"/>
      <c r="CW105" s="124"/>
      <c r="CX105" s="143"/>
      <c r="CY105" s="124"/>
      <c r="CZ105" s="143"/>
      <c r="DA105" s="124"/>
      <c r="DB105" s="36"/>
      <c r="DC105" s="32"/>
      <c r="DD105" s="315"/>
      <c r="DM105" s="115"/>
      <c r="DN105" s="115"/>
      <c r="DP105" s="74"/>
      <c r="DQ105" s="149"/>
      <c r="DR105" s="222">
        <f t="shared" si="37"/>
        <v>0</v>
      </c>
      <c r="DS105" s="323"/>
      <c r="DT105" s="131"/>
      <c r="DU105" s="149"/>
      <c r="DV105" s="328"/>
      <c r="DW105" s="133"/>
      <c r="DX105" s="149"/>
      <c r="DY105" s="149"/>
      <c r="DZ105" s="149"/>
      <c r="EA105" s="134"/>
      <c r="EG105" s="74"/>
      <c r="EH105" s="325"/>
      <c r="EI105" s="152"/>
      <c r="EJ105" s="152"/>
      <c r="EK105" s="152"/>
      <c r="EL105" s="136"/>
      <c r="EO105" s="321"/>
      <c r="EP105" s="321"/>
      <c r="ER105" s="29"/>
      <c r="ES105" s="32"/>
      <c r="ET105" s="32"/>
      <c r="EU105" s="153"/>
      <c r="EV105" s="36"/>
      <c r="EX105" s="29"/>
      <c r="EY105" s="139"/>
      <c r="EZ105" s="139"/>
      <c r="FA105" s="139"/>
      <c r="FB105" s="139"/>
      <c r="FC105" s="139"/>
      <c r="FD105" s="36"/>
      <c r="FF105" s="29"/>
      <c r="FG105" s="143"/>
      <c r="FH105" s="143"/>
      <c r="FI105" s="143"/>
      <c r="FJ105" s="143"/>
      <c r="FK105" s="143"/>
      <c r="FL105" s="144"/>
      <c r="FM105" s="145"/>
      <c r="FN105" s="146"/>
      <c r="FO105" s="154"/>
      <c r="FP105" s="144"/>
      <c r="FQ105" s="145"/>
      <c r="FR105" s="146"/>
      <c r="FS105" s="326"/>
      <c r="FT105" s="36"/>
    </row>
    <row r="106" spans="1:176" s="92" customFormat="1" x14ac:dyDescent="0.35">
      <c r="A106" s="118"/>
      <c r="B106" s="46"/>
      <c r="C106" s="243" t="str">
        <f t="shared" si="38"/>
        <v/>
      </c>
      <c r="D106" s="46"/>
      <c r="E106" s="4"/>
      <c r="F106" s="119"/>
      <c r="H106" s="120"/>
      <c r="I106" s="15"/>
      <c r="J106" s="121"/>
      <c r="K106" s="15"/>
      <c r="L106" s="121"/>
      <c r="M106" s="15"/>
      <c r="N106" s="122"/>
      <c r="O106" s="40"/>
      <c r="P106" s="123"/>
      <c r="Q106" s="15"/>
      <c r="R106" s="121"/>
      <c r="S106" s="15"/>
      <c r="T106" s="121"/>
      <c r="U106" s="15"/>
      <c r="V106" s="121"/>
      <c r="W106" s="209">
        <f>SUM($Q106,$S106,$U106)</f>
        <v>0</v>
      </c>
      <c r="X106" s="122"/>
      <c r="Y106" s="40"/>
      <c r="Z106" s="123"/>
      <c r="AA106" s="560"/>
      <c r="AB106" s="224"/>
      <c r="AC106" s="560"/>
      <c r="AD106" s="224"/>
      <c r="AE106" s="560"/>
      <c r="AF106" s="561"/>
      <c r="AG106" s="216"/>
      <c r="AH106" s="562"/>
      <c r="AI106" s="560"/>
      <c r="AJ106" s="224"/>
      <c r="AK106" s="560"/>
      <c r="AL106" s="224"/>
      <c r="AM106" s="560"/>
      <c r="AN106" s="122"/>
      <c r="AO106" s="40"/>
      <c r="AP106" s="123"/>
      <c r="AQ106" s="209">
        <f>$Q106-$AA106+$AI106</f>
        <v>0</v>
      </c>
      <c r="AR106" s="121"/>
      <c r="AS106" s="209">
        <f t="shared" si="27"/>
        <v>0</v>
      </c>
      <c r="AT106" s="121"/>
      <c r="AU106" s="209">
        <f t="shared" si="42"/>
        <v>0</v>
      </c>
      <c r="AV106" s="119"/>
      <c r="AX106" s="120"/>
      <c r="AY106" s="1"/>
      <c r="AZ106" s="318">
        <v>1</v>
      </c>
      <c r="BB106" s="120"/>
      <c r="BC106" s="3">
        <f>CHOOSE($AZ106,0.99052544,1.01191919,1.00441378,1.00744042,0.97985155,0.99723525,0.99723525,0.99723525,1.02737929,0.99839832,1.00012425,0.97994767)</f>
        <v>0.99052543999999998</v>
      </c>
      <c r="BD106" s="46"/>
      <c r="BE106" s="3">
        <f>CHOOSE(AZ106,1.01007311,1.0162446,1.00802785,0.99745216,0.96170212,0.98906071,0.98906071,0.98906071,0.96644255,1.01344958,1.02255772,1.00405015)</f>
        <v>1.01007311</v>
      </c>
      <c r="BF106" s="46"/>
      <c r="BG106" s="3">
        <f>CHOOSE($AZ106, 1.00979385,0.9950623,0.99510091,0.98525914,0.94740453,0.975921526666667,0.975921526666667,0.975921526666667,0.96415274,1.04112113,1.03493102,1.02717428)</f>
        <v>1.0097938500000001</v>
      </c>
      <c r="BH106" s="119"/>
      <c r="BJ106" s="120"/>
      <c r="BK106" s="15"/>
      <c r="BL106" s="122"/>
      <c r="BM106" s="40"/>
      <c r="BN106" s="123"/>
      <c r="BO106" s="209">
        <f t="shared" si="28"/>
        <v>0</v>
      </c>
      <c r="BP106" s="121"/>
      <c r="BQ106" s="209">
        <f t="shared" si="29"/>
        <v>0</v>
      </c>
      <c r="BR106" s="121"/>
      <c r="BS106" s="209">
        <f t="shared" si="30"/>
        <v>0</v>
      </c>
      <c r="BT106" s="122"/>
      <c r="BU106" s="40"/>
      <c r="BV106" s="123"/>
      <c r="BW106" s="15"/>
      <c r="BX106" s="122"/>
      <c r="BY106" s="40"/>
      <c r="BZ106" s="123"/>
      <c r="CA106" s="209">
        <f>(SUM($BO106:$BS106))-$BW106</f>
        <v>0</v>
      </c>
      <c r="CB106" s="122"/>
      <c r="CC106" s="40"/>
      <c r="CD106" s="123"/>
      <c r="CE106" s="209">
        <f t="shared" si="31"/>
        <v>0</v>
      </c>
      <c r="CF106" s="121"/>
      <c r="CG106" s="209">
        <f t="shared" si="32"/>
        <v>0</v>
      </c>
      <c r="CH106" s="121"/>
      <c r="CI106" s="209">
        <f>ROUNDDOWN(CA106-CE106-CG106,0)</f>
        <v>0</v>
      </c>
      <c r="CJ106" s="121"/>
      <c r="CK106" s="209">
        <f>SUM($CE106:$CI106)</f>
        <v>0</v>
      </c>
      <c r="CL106" s="119"/>
      <c r="CN106" s="120"/>
      <c r="CO106" s="13">
        <v>0</v>
      </c>
      <c r="CP106" s="124"/>
      <c r="CQ106" s="13">
        <v>0</v>
      </c>
      <c r="CR106" s="124"/>
      <c r="CS106" s="13">
        <v>0</v>
      </c>
      <c r="CT106" s="125"/>
      <c r="CU106" s="319"/>
      <c r="CV106" s="127"/>
      <c r="CW106" s="210">
        <f>CO106*I106</f>
        <v>0</v>
      </c>
      <c r="CX106" s="124"/>
      <c r="CY106" s="210">
        <f>CQ106*K106</f>
        <v>0</v>
      </c>
      <c r="CZ106" s="124"/>
      <c r="DA106" s="210">
        <f>CS106*M106</f>
        <v>0</v>
      </c>
      <c r="DB106" s="119"/>
      <c r="DC106" s="46"/>
      <c r="DD106" s="332"/>
      <c r="DE106" s="18"/>
      <c r="DF106" s="18"/>
      <c r="DG106" s="18"/>
      <c r="DH106" s="18"/>
      <c r="DI106" s="18"/>
      <c r="DJ106" s="18"/>
      <c r="DK106" s="18"/>
      <c r="DL106" s="18"/>
      <c r="DM106" s="115"/>
      <c r="DN106" s="118"/>
      <c r="DP106" s="130"/>
      <c r="DQ106" s="209">
        <f t="shared" si="39"/>
        <v>0</v>
      </c>
      <c r="DR106" s="213">
        <f t="shared" si="37"/>
        <v>0</v>
      </c>
      <c r="DS106" s="209">
        <f t="shared" si="40"/>
        <v>0</v>
      </c>
      <c r="DT106" s="213">
        <f t="shared" si="41"/>
        <v>0</v>
      </c>
      <c r="DU106" s="214">
        <f t="shared" si="43"/>
        <v>0</v>
      </c>
      <c r="DV106" s="368">
        <f t="shared" si="43"/>
        <v>0</v>
      </c>
      <c r="DW106" s="369">
        <f t="shared" si="33"/>
        <v>0</v>
      </c>
      <c r="DX106" s="131"/>
      <c r="DY106" s="209">
        <f t="shared" si="34"/>
        <v>0</v>
      </c>
      <c r="DZ106" s="131"/>
      <c r="EA106" s="370">
        <f t="shared" si="35"/>
        <v>0</v>
      </c>
      <c r="EG106" s="130"/>
      <c r="EH106" s="371">
        <f t="shared" si="23"/>
        <v>0</v>
      </c>
      <c r="EI106" s="135"/>
      <c r="EJ106" s="217">
        <f t="shared" si="24"/>
        <v>0</v>
      </c>
      <c r="EK106" s="135"/>
      <c r="EL106" s="372">
        <f t="shared" si="25"/>
        <v>0</v>
      </c>
      <c r="EO106" s="321"/>
      <c r="EP106" s="321"/>
      <c r="ER106" s="120"/>
      <c r="ES106" s="46"/>
      <c r="ET106" s="46"/>
      <c r="EU106" s="13"/>
      <c r="EV106" s="119"/>
      <c r="EX106" s="120"/>
      <c r="EY106" s="5"/>
      <c r="EZ106" s="121"/>
      <c r="FA106" s="5"/>
      <c r="FB106" s="121"/>
      <c r="FC106" s="5"/>
      <c r="FD106" s="119"/>
      <c r="FF106" s="120"/>
      <c r="FG106" s="17">
        <v>0</v>
      </c>
      <c r="FH106" s="137"/>
      <c r="FI106" s="17">
        <v>0</v>
      </c>
      <c r="FJ106" s="137"/>
      <c r="FK106" s="17">
        <v>0</v>
      </c>
      <c r="FL106" s="125"/>
      <c r="FM106" s="126"/>
      <c r="FN106" s="127"/>
      <c r="FO106" s="219">
        <f t="shared" si="36"/>
        <v>0</v>
      </c>
      <c r="FP106" s="125"/>
      <c r="FQ106" s="126"/>
      <c r="FR106" s="127"/>
      <c r="FS106" s="220">
        <f>IFERROR((SUM($EH106:EL106)-SUM($CW106:$DA106)+$EU106+$FO106)," ")</f>
        <v>0</v>
      </c>
      <c r="FT106" s="119"/>
    </row>
    <row r="107" spans="1:176" ht="5.15" customHeight="1" x14ac:dyDescent="0.35">
      <c r="A107" s="115"/>
      <c r="B107" s="32"/>
      <c r="C107" s="46"/>
      <c r="D107" s="32"/>
      <c r="E107" s="32"/>
      <c r="F107" s="36"/>
      <c r="H107" s="29"/>
      <c r="I107" s="139"/>
      <c r="J107" s="139"/>
      <c r="K107" s="139"/>
      <c r="L107" s="139"/>
      <c r="M107" s="139"/>
      <c r="N107" s="140"/>
      <c r="O107" s="141"/>
      <c r="P107" s="142"/>
      <c r="Q107" s="139"/>
      <c r="R107" s="139"/>
      <c r="S107" s="139"/>
      <c r="T107" s="139"/>
      <c r="U107" s="139"/>
      <c r="V107" s="139"/>
      <c r="W107" s="121"/>
      <c r="X107" s="140"/>
      <c r="Y107" s="141"/>
      <c r="Z107" s="142"/>
      <c r="AA107" s="563"/>
      <c r="AB107" s="563"/>
      <c r="AC107" s="563"/>
      <c r="AD107" s="563"/>
      <c r="AE107" s="563"/>
      <c r="AF107" s="564"/>
      <c r="AG107" s="266"/>
      <c r="AH107" s="565"/>
      <c r="AI107" s="563"/>
      <c r="AJ107" s="563"/>
      <c r="AK107" s="563"/>
      <c r="AL107" s="563"/>
      <c r="AM107" s="563"/>
      <c r="AN107" s="140"/>
      <c r="AO107" s="141"/>
      <c r="AP107" s="142"/>
      <c r="AQ107" s="121"/>
      <c r="AR107" s="139"/>
      <c r="AS107" s="121"/>
      <c r="AT107" s="139"/>
      <c r="AU107" s="121"/>
      <c r="AV107" s="36"/>
      <c r="AX107" s="29"/>
      <c r="AY107" s="32"/>
      <c r="AZ107" s="322"/>
      <c r="BB107" s="29"/>
      <c r="BC107" s="46"/>
      <c r="BD107" s="32"/>
      <c r="BE107" s="46"/>
      <c r="BF107" s="32"/>
      <c r="BG107" s="46"/>
      <c r="BH107" s="36"/>
      <c r="BJ107" s="29"/>
      <c r="BK107" s="139"/>
      <c r="BL107" s="140"/>
      <c r="BM107" s="141"/>
      <c r="BN107" s="142"/>
      <c r="BO107" s="323"/>
      <c r="BP107" s="139"/>
      <c r="BQ107" s="323"/>
      <c r="BR107" s="139"/>
      <c r="BS107" s="323"/>
      <c r="BT107" s="140"/>
      <c r="BU107" s="141"/>
      <c r="BV107" s="142"/>
      <c r="BW107" s="139"/>
      <c r="BX107" s="140"/>
      <c r="BY107" s="141"/>
      <c r="BZ107" s="142"/>
      <c r="CA107" s="121"/>
      <c r="CB107" s="140"/>
      <c r="CC107" s="141"/>
      <c r="CD107" s="142"/>
      <c r="CE107" s="121"/>
      <c r="CF107" s="139"/>
      <c r="CG107" s="121"/>
      <c r="CH107" s="139"/>
      <c r="CI107" s="121"/>
      <c r="CJ107" s="139"/>
      <c r="CK107" s="121"/>
      <c r="CL107" s="36"/>
      <c r="CN107" s="29"/>
      <c r="CO107" s="143"/>
      <c r="CP107" s="143"/>
      <c r="CQ107" s="143"/>
      <c r="CR107" s="143"/>
      <c r="CS107" s="143"/>
      <c r="CT107" s="144"/>
      <c r="CU107" s="324"/>
      <c r="CV107" s="146"/>
      <c r="CW107" s="124"/>
      <c r="CX107" s="143"/>
      <c r="CY107" s="124"/>
      <c r="CZ107" s="143"/>
      <c r="DA107" s="124"/>
      <c r="DB107" s="36"/>
      <c r="DC107" s="32"/>
      <c r="DD107" s="315"/>
      <c r="DM107" s="115"/>
      <c r="DN107" s="115"/>
      <c r="DP107" s="74"/>
      <c r="DQ107" s="149"/>
      <c r="DR107" s="222">
        <f t="shared" si="37"/>
        <v>0</v>
      </c>
      <c r="DS107" s="323"/>
      <c r="DT107" s="131"/>
      <c r="DU107" s="149"/>
      <c r="DV107" s="328"/>
      <c r="DW107" s="133"/>
      <c r="DX107" s="149"/>
      <c r="DY107" s="149"/>
      <c r="DZ107" s="149"/>
      <c r="EA107" s="134"/>
      <c r="EG107" s="74"/>
      <c r="EH107" s="325"/>
      <c r="EI107" s="152"/>
      <c r="EJ107" s="152"/>
      <c r="EK107" s="152"/>
      <c r="EL107" s="136"/>
      <c r="EO107" s="321"/>
      <c r="EP107" s="321"/>
      <c r="ER107" s="29"/>
      <c r="ES107" s="32"/>
      <c r="ET107" s="32"/>
      <c r="EU107" s="153"/>
      <c r="EV107" s="36"/>
      <c r="EX107" s="29"/>
      <c r="EY107" s="139"/>
      <c r="EZ107" s="139"/>
      <c r="FA107" s="139"/>
      <c r="FB107" s="139"/>
      <c r="FC107" s="139"/>
      <c r="FD107" s="36"/>
      <c r="FF107" s="29"/>
      <c r="FG107" s="143"/>
      <c r="FH107" s="143"/>
      <c r="FI107" s="143"/>
      <c r="FJ107" s="143"/>
      <c r="FK107" s="143"/>
      <c r="FL107" s="144"/>
      <c r="FM107" s="145"/>
      <c r="FN107" s="146"/>
      <c r="FO107" s="163"/>
      <c r="FP107" s="144"/>
      <c r="FQ107" s="145"/>
      <c r="FR107" s="146"/>
      <c r="FS107" s="326"/>
      <c r="FT107" s="36"/>
    </row>
    <row r="108" spans="1:176" s="92" customFormat="1" x14ac:dyDescent="0.35">
      <c r="A108" s="118"/>
      <c r="B108" s="46"/>
      <c r="C108" s="243" t="str">
        <f t="shared" si="38"/>
        <v/>
      </c>
      <c r="D108" s="46"/>
      <c r="E108" s="4"/>
      <c r="F108" s="119"/>
      <c r="H108" s="120"/>
      <c r="I108" s="15"/>
      <c r="J108" s="121"/>
      <c r="K108" s="15"/>
      <c r="L108" s="121"/>
      <c r="M108" s="15"/>
      <c r="N108" s="122"/>
      <c r="O108" s="40"/>
      <c r="P108" s="123"/>
      <c r="Q108" s="15"/>
      <c r="R108" s="121"/>
      <c r="S108" s="15"/>
      <c r="T108" s="121"/>
      <c r="U108" s="15"/>
      <c r="V108" s="121"/>
      <c r="W108" s="209">
        <f>SUM($Q108,$S108,$U108)</f>
        <v>0</v>
      </c>
      <c r="X108" s="122"/>
      <c r="Y108" s="40"/>
      <c r="Z108" s="123"/>
      <c r="AA108" s="560"/>
      <c r="AB108" s="224"/>
      <c r="AC108" s="560"/>
      <c r="AD108" s="224"/>
      <c r="AE108" s="560"/>
      <c r="AF108" s="561"/>
      <c r="AG108" s="216"/>
      <c r="AH108" s="562"/>
      <c r="AI108" s="560"/>
      <c r="AJ108" s="224"/>
      <c r="AK108" s="560"/>
      <c r="AL108" s="224"/>
      <c r="AM108" s="560"/>
      <c r="AN108" s="122"/>
      <c r="AO108" s="40"/>
      <c r="AP108" s="123"/>
      <c r="AQ108" s="209">
        <f>$Q108-$AA108+$AI108</f>
        <v>0</v>
      </c>
      <c r="AR108" s="121"/>
      <c r="AS108" s="209">
        <f t="shared" si="27"/>
        <v>0</v>
      </c>
      <c r="AT108" s="121"/>
      <c r="AU108" s="209">
        <f t="shared" si="42"/>
        <v>0</v>
      </c>
      <c r="AV108" s="119"/>
      <c r="AX108" s="120"/>
      <c r="AY108" s="1"/>
      <c r="AZ108" s="318">
        <v>1</v>
      </c>
      <c r="BB108" s="120"/>
      <c r="BC108" s="3">
        <f>CHOOSE($AZ108,0.99052544,1.01191919,1.00441378,1.00744042,0.97985155,0.99723525,0.99723525,0.99723525,1.02737929,0.99839832,1.00012425,0.97994767)</f>
        <v>0.99052543999999998</v>
      </c>
      <c r="BD108" s="46"/>
      <c r="BE108" s="3">
        <f>CHOOSE(AZ108,1.01007311,1.0162446,1.00802785,0.99745216,0.96170212,0.98906071,0.98906071,0.98906071,0.96644255,1.01344958,1.02255772,1.00405015)</f>
        <v>1.01007311</v>
      </c>
      <c r="BF108" s="46"/>
      <c r="BG108" s="3">
        <f>CHOOSE($AZ108, 1.00979385,0.9950623,0.99510091,0.98525914,0.94740453,0.975921526666667,0.975921526666667,0.975921526666667,0.96415274,1.04112113,1.03493102,1.02717428)</f>
        <v>1.0097938500000001</v>
      </c>
      <c r="BH108" s="119"/>
      <c r="BJ108" s="120"/>
      <c r="BK108" s="15"/>
      <c r="BL108" s="122"/>
      <c r="BM108" s="40"/>
      <c r="BN108" s="123"/>
      <c r="BO108" s="209">
        <f t="shared" si="28"/>
        <v>0</v>
      </c>
      <c r="BP108" s="121"/>
      <c r="BQ108" s="209">
        <f t="shared" si="29"/>
        <v>0</v>
      </c>
      <c r="BR108" s="121"/>
      <c r="BS108" s="209">
        <f t="shared" si="30"/>
        <v>0</v>
      </c>
      <c r="BT108" s="122"/>
      <c r="BU108" s="40"/>
      <c r="BV108" s="123"/>
      <c r="BW108" s="15"/>
      <c r="BX108" s="122"/>
      <c r="BY108" s="40"/>
      <c r="BZ108" s="123"/>
      <c r="CA108" s="209">
        <f>(SUM($BO108:$BS108))-$BW108</f>
        <v>0</v>
      </c>
      <c r="CB108" s="122"/>
      <c r="CC108" s="40"/>
      <c r="CD108" s="123"/>
      <c r="CE108" s="209">
        <f t="shared" si="31"/>
        <v>0</v>
      </c>
      <c r="CF108" s="121"/>
      <c r="CG108" s="209">
        <f t="shared" si="32"/>
        <v>0</v>
      </c>
      <c r="CH108" s="121"/>
      <c r="CI108" s="209">
        <f>ROUNDDOWN(CA108-CE108-CG108,0)</f>
        <v>0</v>
      </c>
      <c r="CJ108" s="121"/>
      <c r="CK108" s="209">
        <f>SUM($CE108:$CI108)</f>
        <v>0</v>
      </c>
      <c r="CL108" s="119"/>
      <c r="CN108" s="120"/>
      <c r="CO108" s="13">
        <v>0</v>
      </c>
      <c r="CP108" s="124"/>
      <c r="CQ108" s="13">
        <v>0</v>
      </c>
      <c r="CR108" s="124"/>
      <c r="CS108" s="13">
        <v>0</v>
      </c>
      <c r="CT108" s="125"/>
      <c r="CU108" s="319"/>
      <c r="CV108" s="127"/>
      <c r="CW108" s="210">
        <f>CO108*I108</f>
        <v>0</v>
      </c>
      <c r="CX108" s="124"/>
      <c r="CY108" s="210">
        <f>CQ108*K108</f>
        <v>0</v>
      </c>
      <c r="CZ108" s="124"/>
      <c r="DA108" s="210">
        <f>CS108*M108</f>
        <v>0</v>
      </c>
      <c r="DB108" s="119"/>
      <c r="DC108" s="46"/>
      <c r="DD108" s="332"/>
      <c r="DE108" s="18"/>
      <c r="DF108" s="18"/>
      <c r="DG108" s="18"/>
      <c r="DH108" s="18"/>
      <c r="DI108" s="18"/>
      <c r="DJ108" s="18"/>
      <c r="DK108" s="18"/>
      <c r="DL108" s="18"/>
      <c r="DM108" s="115"/>
      <c r="DN108" s="118"/>
      <c r="DP108" s="130"/>
      <c r="DQ108" s="209">
        <f t="shared" si="39"/>
        <v>0</v>
      </c>
      <c r="DR108" s="213">
        <f t="shared" si="37"/>
        <v>0</v>
      </c>
      <c r="DS108" s="209">
        <f t="shared" si="40"/>
        <v>0</v>
      </c>
      <c r="DT108" s="213">
        <f t="shared" si="41"/>
        <v>0</v>
      </c>
      <c r="DU108" s="214">
        <f t="shared" si="43"/>
        <v>0</v>
      </c>
      <c r="DV108" s="368">
        <f t="shared" si="43"/>
        <v>0</v>
      </c>
      <c r="DW108" s="369">
        <f t="shared" si="33"/>
        <v>0</v>
      </c>
      <c r="DX108" s="131"/>
      <c r="DY108" s="209">
        <f t="shared" si="34"/>
        <v>0</v>
      </c>
      <c r="DZ108" s="131"/>
      <c r="EA108" s="370">
        <f t="shared" si="35"/>
        <v>0</v>
      </c>
      <c r="EG108" s="130"/>
      <c r="EH108" s="371">
        <f t="shared" si="23"/>
        <v>0</v>
      </c>
      <c r="EI108" s="135"/>
      <c r="EJ108" s="217">
        <f t="shared" si="24"/>
        <v>0</v>
      </c>
      <c r="EK108" s="135"/>
      <c r="EL108" s="372">
        <f t="shared" si="25"/>
        <v>0</v>
      </c>
      <c r="EO108" s="321"/>
      <c r="EP108" s="321"/>
      <c r="ER108" s="120"/>
      <c r="ES108" s="46"/>
      <c r="ET108" s="46"/>
      <c r="EU108" s="13"/>
      <c r="EV108" s="119"/>
      <c r="EX108" s="120"/>
      <c r="EY108" s="5"/>
      <c r="EZ108" s="121"/>
      <c r="FA108" s="5"/>
      <c r="FB108" s="121"/>
      <c r="FC108" s="5"/>
      <c r="FD108" s="119"/>
      <c r="FF108" s="120"/>
      <c r="FG108" s="17">
        <v>0</v>
      </c>
      <c r="FH108" s="137"/>
      <c r="FI108" s="17">
        <v>0</v>
      </c>
      <c r="FJ108" s="137"/>
      <c r="FK108" s="17">
        <v>0</v>
      </c>
      <c r="FL108" s="125"/>
      <c r="FM108" s="126"/>
      <c r="FN108" s="127"/>
      <c r="FO108" s="219">
        <f t="shared" si="36"/>
        <v>0</v>
      </c>
      <c r="FP108" s="125"/>
      <c r="FQ108" s="126"/>
      <c r="FR108" s="127"/>
      <c r="FS108" s="220">
        <f>IFERROR((SUM($EH108:EL108)-SUM($CW108:$DA108)+$EU108+$FO108)," ")</f>
        <v>0</v>
      </c>
      <c r="FT108" s="119"/>
    </row>
    <row r="109" spans="1:176" ht="5.15" customHeight="1" x14ac:dyDescent="0.35">
      <c r="A109" s="115"/>
      <c r="B109" s="32"/>
      <c r="C109" s="46"/>
      <c r="D109" s="32"/>
      <c r="E109" s="32"/>
      <c r="F109" s="36"/>
      <c r="H109" s="29"/>
      <c r="I109" s="139"/>
      <c r="J109" s="139"/>
      <c r="K109" s="139"/>
      <c r="L109" s="139"/>
      <c r="M109" s="139"/>
      <c r="N109" s="140"/>
      <c r="O109" s="141"/>
      <c r="P109" s="142"/>
      <c r="Q109" s="139"/>
      <c r="R109" s="139"/>
      <c r="S109" s="139"/>
      <c r="T109" s="139"/>
      <c r="U109" s="139"/>
      <c r="V109" s="139"/>
      <c r="W109" s="121"/>
      <c r="X109" s="140"/>
      <c r="Y109" s="141"/>
      <c r="Z109" s="142"/>
      <c r="AA109" s="563"/>
      <c r="AB109" s="563"/>
      <c r="AC109" s="563"/>
      <c r="AD109" s="563"/>
      <c r="AE109" s="563"/>
      <c r="AF109" s="564"/>
      <c r="AG109" s="266"/>
      <c r="AH109" s="565"/>
      <c r="AI109" s="563"/>
      <c r="AJ109" s="563"/>
      <c r="AK109" s="563"/>
      <c r="AL109" s="563"/>
      <c r="AM109" s="563"/>
      <c r="AN109" s="140"/>
      <c r="AO109" s="141"/>
      <c r="AP109" s="142"/>
      <c r="AQ109" s="121"/>
      <c r="AR109" s="139"/>
      <c r="AS109" s="121"/>
      <c r="AT109" s="139"/>
      <c r="AU109" s="121"/>
      <c r="AV109" s="36"/>
      <c r="AX109" s="29"/>
      <c r="AY109" s="32"/>
      <c r="AZ109" s="322"/>
      <c r="BB109" s="29"/>
      <c r="BC109" s="46"/>
      <c r="BD109" s="32"/>
      <c r="BE109" s="46"/>
      <c r="BF109" s="32"/>
      <c r="BG109" s="46"/>
      <c r="BH109" s="36"/>
      <c r="BJ109" s="29"/>
      <c r="BK109" s="139"/>
      <c r="BL109" s="140"/>
      <c r="BM109" s="141"/>
      <c r="BN109" s="142"/>
      <c r="BO109" s="323"/>
      <c r="BP109" s="139"/>
      <c r="BQ109" s="323"/>
      <c r="BR109" s="139"/>
      <c r="BS109" s="323"/>
      <c r="BT109" s="140"/>
      <c r="BU109" s="141"/>
      <c r="BV109" s="142"/>
      <c r="BW109" s="139"/>
      <c r="BX109" s="140"/>
      <c r="BY109" s="141"/>
      <c r="BZ109" s="142"/>
      <c r="CA109" s="121"/>
      <c r="CB109" s="140"/>
      <c r="CC109" s="141"/>
      <c r="CD109" s="142"/>
      <c r="CE109" s="121"/>
      <c r="CF109" s="139"/>
      <c r="CG109" s="121"/>
      <c r="CH109" s="139"/>
      <c r="CI109" s="121"/>
      <c r="CJ109" s="139"/>
      <c r="CK109" s="121"/>
      <c r="CL109" s="36"/>
      <c r="CN109" s="29"/>
      <c r="CO109" s="143"/>
      <c r="CP109" s="143"/>
      <c r="CQ109" s="143"/>
      <c r="CR109" s="143"/>
      <c r="CS109" s="143"/>
      <c r="CT109" s="144"/>
      <c r="CU109" s="324"/>
      <c r="CV109" s="146"/>
      <c r="CW109" s="124"/>
      <c r="CX109" s="143"/>
      <c r="CY109" s="124"/>
      <c r="CZ109" s="143"/>
      <c r="DA109" s="124"/>
      <c r="DB109" s="36"/>
      <c r="DC109" s="32"/>
      <c r="DD109" s="315"/>
      <c r="DM109" s="115"/>
      <c r="DN109" s="115"/>
      <c r="DP109" s="74"/>
      <c r="DQ109" s="149"/>
      <c r="DR109" s="222">
        <f t="shared" si="37"/>
        <v>0</v>
      </c>
      <c r="DS109" s="323"/>
      <c r="DT109" s="131"/>
      <c r="DU109" s="149"/>
      <c r="DV109" s="328"/>
      <c r="DW109" s="133"/>
      <c r="DX109" s="149"/>
      <c r="DY109" s="149"/>
      <c r="DZ109" s="149"/>
      <c r="EA109" s="134"/>
      <c r="EG109" s="74"/>
      <c r="EH109" s="325"/>
      <c r="EI109" s="152"/>
      <c r="EJ109" s="152"/>
      <c r="EK109" s="152"/>
      <c r="EL109" s="136"/>
      <c r="EO109" s="321"/>
      <c r="EP109" s="321"/>
      <c r="ER109" s="29"/>
      <c r="ES109" s="32"/>
      <c r="ET109" s="32"/>
      <c r="EU109" s="153"/>
      <c r="EV109" s="36"/>
      <c r="EX109" s="29"/>
      <c r="EY109" s="139"/>
      <c r="EZ109" s="139"/>
      <c r="FA109" s="139"/>
      <c r="FB109" s="139"/>
      <c r="FC109" s="139"/>
      <c r="FD109" s="36"/>
      <c r="FF109" s="29"/>
      <c r="FG109" s="143"/>
      <c r="FH109" s="143"/>
      <c r="FI109" s="143"/>
      <c r="FJ109" s="143"/>
      <c r="FK109" s="143"/>
      <c r="FL109" s="144"/>
      <c r="FM109" s="145"/>
      <c r="FN109" s="146"/>
      <c r="FO109" s="154"/>
      <c r="FP109" s="144"/>
      <c r="FQ109" s="145"/>
      <c r="FR109" s="146"/>
      <c r="FS109" s="326"/>
      <c r="FT109" s="36"/>
    </row>
    <row r="110" spans="1:176" s="92" customFormat="1" x14ac:dyDescent="0.35">
      <c r="A110" s="118"/>
      <c r="B110" s="46"/>
      <c r="C110" s="243" t="str">
        <f t="shared" si="38"/>
        <v/>
      </c>
      <c r="D110" s="46"/>
      <c r="E110" s="4"/>
      <c r="F110" s="119"/>
      <c r="H110" s="120"/>
      <c r="I110" s="15"/>
      <c r="J110" s="121"/>
      <c r="K110" s="15"/>
      <c r="L110" s="121"/>
      <c r="M110" s="15"/>
      <c r="N110" s="122"/>
      <c r="O110" s="40"/>
      <c r="P110" s="123"/>
      <c r="Q110" s="15"/>
      <c r="R110" s="121"/>
      <c r="S110" s="15"/>
      <c r="T110" s="121"/>
      <c r="U110" s="15"/>
      <c r="V110" s="121"/>
      <c r="W110" s="209">
        <f>SUM($Q110,$S110,$U110)</f>
        <v>0</v>
      </c>
      <c r="X110" s="122"/>
      <c r="Y110" s="40"/>
      <c r="Z110" s="123"/>
      <c r="AA110" s="560"/>
      <c r="AB110" s="224"/>
      <c r="AC110" s="560"/>
      <c r="AD110" s="224"/>
      <c r="AE110" s="560"/>
      <c r="AF110" s="561"/>
      <c r="AG110" s="216"/>
      <c r="AH110" s="562"/>
      <c r="AI110" s="560"/>
      <c r="AJ110" s="224"/>
      <c r="AK110" s="560"/>
      <c r="AL110" s="224"/>
      <c r="AM110" s="560"/>
      <c r="AN110" s="122"/>
      <c r="AO110" s="40"/>
      <c r="AP110" s="123"/>
      <c r="AQ110" s="209">
        <f>$Q110-$AA110+$AI110</f>
        <v>0</v>
      </c>
      <c r="AR110" s="121"/>
      <c r="AS110" s="209">
        <f t="shared" si="27"/>
        <v>0</v>
      </c>
      <c r="AT110" s="121"/>
      <c r="AU110" s="209">
        <f t="shared" si="42"/>
        <v>0</v>
      </c>
      <c r="AV110" s="119"/>
      <c r="AX110" s="120"/>
      <c r="AY110" s="1"/>
      <c r="AZ110" s="318">
        <v>1</v>
      </c>
      <c r="BB110" s="120"/>
      <c r="BC110" s="3">
        <f>CHOOSE($AZ110,0.99052544,1.01191919,1.00441378,1.00744042,0.97985155,0.99723525,0.99723525,0.99723525,1.02737929,0.99839832,1.00012425,0.97994767)</f>
        <v>0.99052543999999998</v>
      </c>
      <c r="BD110" s="46"/>
      <c r="BE110" s="3">
        <f>CHOOSE(AZ110,1.01007311,1.0162446,1.00802785,0.99745216,0.96170212,0.98906071,0.98906071,0.98906071,0.96644255,1.01344958,1.02255772,1.00405015)</f>
        <v>1.01007311</v>
      </c>
      <c r="BF110" s="46"/>
      <c r="BG110" s="3">
        <f>CHOOSE($AZ110, 1.00979385,0.9950623,0.99510091,0.98525914,0.94740453,0.975921526666667,0.975921526666667,0.975921526666667,0.96415274,1.04112113,1.03493102,1.02717428)</f>
        <v>1.0097938500000001</v>
      </c>
      <c r="BH110" s="119"/>
      <c r="BJ110" s="120"/>
      <c r="BK110" s="15"/>
      <c r="BL110" s="122"/>
      <c r="BM110" s="40"/>
      <c r="BN110" s="123"/>
      <c r="BO110" s="209">
        <f t="shared" si="28"/>
        <v>0</v>
      </c>
      <c r="BP110" s="121"/>
      <c r="BQ110" s="209">
        <f t="shared" si="29"/>
        <v>0</v>
      </c>
      <c r="BR110" s="121"/>
      <c r="BS110" s="209">
        <f t="shared" si="30"/>
        <v>0</v>
      </c>
      <c r="BT110" s="122"/>
      <c r="BU110" s="40"/>
      <c r="BV110" s="123"/>
      <c r="BW110" s="15"/>
      <c r="BX110" s="122"/>
      <c r="BY110" s="40"/>
      <c r="BZ110" s="123"/>
      <c r="CA110" s="209">
        <f>(SUM($BO110:$BS110))-$BW110</f>
        <v>0</v>
      </c>
      <c r="CB110" s="122"/>
      <c r="CC110" s="40"/>
      <c r="CD110" s="123"/>
      <c r="CE110" s="209">
        <f t="shared" si="31"/>
        <v>0</v>
      </c>
      <c r="CF110" s="121"/>
      <c r="CG110" s="209">
        <f t="shared" si="32"/>
        <v>0</v>
      </c>
      <c r="CH110" s="121"/>
      <c r="CI110" s="209">
        <f>ROUNDDOWN(CA110-CE110-CG110,0)</f>
        <v>0</v>
      </c>
      <c r="CJ110" s="121"/>
      <c r="CK110" s="209">
        <f>SUM($CE110:$CI110)</f>
        <v>0</v>
      </c>
      <c r="CL110" s="119"/>
      <c r="CN110" s="120"/>
      <c r="CO110" s="13">
        <v>0</v>
      </c>
      <c r="CP110" s="124"/>
      <c r="CQ110" s="13">
        <v>0</v>
      </c>
      <c r="CR110" s="124"/>
      <c r="CS110" s="13">
        <v>0</v>
      </c>
      <c r="CT110" s="125"/>
      <c r="CU110" s="319"/>
      <c r="CV110" s="127"/>
      <c r="CW110" s="210">
        <f>CO110*I110</f>
        <v>0</v>
      </c>
      <c r="CX110" s="124"/>
      <c r="CY110" s="210">
        <f>CQ110*K110</f>
        <v>0</v>
      </c>
      <c r="CZ110" s="124"/>
      <c r="DA110" s="210">
        <f>CS110*M110</f>
        <v>0</v>
      </c>
      <c r="DB110" s="119"/>
      <c r="DC110" s="46"/>
      <c r="DD110" s="332"/>
      <c r="DE110" s="18"/>
      <c r="DF110" s="18"/>
      <c r="DG110" s="18"/>
      <c r="DH110" s="18"/>
      <c r="DI110" s="18"/>
      <c r="DJ110" s="18"/>
      <c r="DK110" s="18"/>
      <c r="DL110" s="18"/>
      <c r="DM110" s="115"/>
      <c r="DN110" s="118"/>
      <c r="DP110" s="130"/>
      <c r="DQ110" s="209">
        <f t="shared" si="39"/>
        <v>0</v>
      </c>
      <c r="DR110" s="213">
        <f t="shared" si="37"/>
        <v>0</v>
      </c>
      <c r="DS110" s="209">
        <f t="shared" si="40"/>
        <v>0</v>
      </c>
      <c r="DT110" s="213">
        <f t="shared" si="41"/>
        <v>0</v>
      </c>
      <c r="DU110" s="214">
        <f t="shared" si="43"/>
        <v>0</v>
      </c>
      <c r="DV110" s="368">
        <f t="shared" si="43"/>
        <v>0</v>
      </c>
      <c r="DW110" s="369">
        <f t="shared" si="33"/>
        <v>0</v>
      </c>
      <c r="DX110" s="131"/>
      <c r="DY110" s="209">
        <f t="shared" si="34"/>
        <v>0</v>
      </c>
      <c r="DZ110" s="131"/>
      <c r="EA110" s="370">
        <f t="shared" si="35"/>
        <v>0</v>
      </c>
      <c r="EG110" s="130"/>
      <c r="EH110" s="371">
        <f t="shared" si="23"/>
        <v>0</v>
      </c>
      <c r="EI110" s="135"/>
      <c r="EJ110" s="217">
        <f t="shared" si="24"/>
        <v>0</v>
      </c>
      <c r="EK110" s="135"/>
      <c r="EL110" s="372">
        <f t="shared" si="25"/>
        <v>0</v>
      </c>
      <c r="EO110" s="321"/>
      <c r="EP110" s="321"/>
      <c r="ER110" s="120"/>
      <c r="ES110" s="46"/>
      <c r="ET110" s="46"/>
      <c r="EU110" s="13"/>
      <c r="EV110" s="119"/>
      <c r="EX110" s="120"/>
      <c r="EY110" s="5"/>
      <c r="EZ110" s="121"/>
      <c r="FA110" s="5"/>
      <c r="FB110" s="121"/>
      <c r="FC110" s="5"/>
      <c r="FD110" s="119"/>
      <c r="FF110" s="120"/>
      <c r="FG110" s="17">
        <v>0</v>
      </c>
      <c r="FH110" s="137"/>
      <c r="FI110" s="17">
        <v>0</v>
      </c>
      <c r="FJ110" s="137"/>
      <c r="FK110" s="17">
        <v>0</v>
      </c>
      <c r="FL110" s="125"/>
      <c r="FM110" s="126"/>
      <c r="FN110" s="127"/>
      <c r="FO110" s="219">
        <f t="shared" si="36"/>
        <v>0</v>
      </c>
      <c r="FP110" s="125"/>
      <c r="FQ110" s="126"/>
      <c r="FR110" s="127"/>
      <c r="FS110" s="220">
        <f>IFERROR((SUM($EH110:EL110)-SUM($CW110:$DA110)+$EU110+$FO110)," ")</f>
        <v>0</v>
      </c>
      <c r="FT110" s="119"/>
    </row>
    <row r="111" spans="1:176" ht="5.15" customHeight="1" x14ac:dyDescent="0.35">
      <c r="A111" s="115"/>
      <c r="B111" s="32"/>
      <c r="C111" s="46"/>
      <c r="D111" s="32"/>
      <c r="E111" s="32"/>
      <c r="F111" s="36"/>
      <c r="H111" s="29"/>
      <c r="I111" s="139"/>
      <c r="J111" s="139"/>
      <c r="K111" s="139"/>
      <c r="L111" s="139"/>
      <c r="M111" s="139"/>
      <c r="N111" s="140"/>
      <c r="O111" s="141"/>
      <c r="P111" s="142"/>
      <c r="Q111" s="139"/>
      <c r="R111" s="139"/>
      <c r="S111" s="139"/>
      <c r="T111" s="139"/>
      <c r="U111" s="139"/>
      <c r="V111" s="139"/>
      <c r="W111" s="121"/>
      <c r="X111" s="140"/>
      <c r="Y111" s="141"/>
      <c r="Z111" s="142"/>
      <c r="AA111" s="563"/>
      <c r="AB111" s="563"/>
      <c r="AC111" s="563"/>
      <c r="AD111" s="563"/>
      <c r="AE111" s="563"/>
      <c r="AF111" s="564"/>
      <c r="AG111" s="266"/>
      <c r="AH111" s="565"/>
      <c r="AI111" s="563"/>
      <c r="AJ111" s="563"/>
      <c r="AK111" s="563"/>
      <c r="AL111" s="563"/>
      <c r="AM111" s="563"/>
      <c r="AN111" s="140"/>
      <c r="AO111" s="141"/>
      <c r="AP111" s="142"/>
      <c r="AQ111" s="121"/>
      <c r="AR111" s="139"/>
      <c r="AS111" s="121"/>
      <c r="AT111" s="139"/>
      <c r="AU111" s="121"/>
      <c r="AV111" s="36"/>
      <c r="AX111" s="29"/>
      <c r="AY111" s="32"/>
      <c r="AZ111" s="322"/>
      <c r="BB111" s="29"/>
      <c r="BC111" s="46"/>
      <c r="BD111" s="32"/>
      <c r="BE111" s="46"/>
      <c r="BF111" s="32"/>
      <c r="BG111" s="46"/>
      <c r="BH111" s="36"/>
      <c r="BJ111" s="29"/>
      <c r="BK111" s="139"/>
      <c r="BL111" s="140"/>
      <c r="BM111" s="141"/>
      <c r="BN111" s="142"/>
      <c r="BO111" s="323"/>
      <c r="BP111" s="139"/>
      <c r="BQ111" s="323"/>
      <c r="BR111" s="139"/>
      <c r="BS111" s="323"/>
      <c r="BT111" s="140"/>
      <c r="BU111" s="141"/>
      <c r="BV111" s="142"/>
      <c r="BW111" s="139"/>
      <c r="BX111" s="140"/>
      <c r="BY111" s="141"/>
      <c r="BZ111" s="142"/>
      <c r="CA111" s="121"/>
      <c r="CB111" s="140"/>
      <c r="CC111" s="141"/>
      <c r="CD111" s="142"/>
      <c r="CE111" s="121"/>
      <c r="CF111" s="139"/>
      <c r="CG111" s="121"/>
      <c r="CH111" s="139"/>
      <c r="CI111" s="121"/>
      <c r="CJ111" s="139"/>
      <c r="CK111" s="121"/>
      <c r="CL111" s="36"/>
      <c r="CN111" s="29"/>
      <c r="CO111" s="143"/>
      <c r="CP111" s="143"/>
      <c r="CQ111" s="143"/>
      <c r="CR111" s="143"/>
      <c r="CS111" s="143"/>
      <c r="CT111" s="144"/>
      <c r="CU111" s="324"/>
      <c r="CV111" s="146"/>
      <c r="CW111" s="124"/>
      <c r="CX111" s="143"/>
      <c r="CY111" s="124"/>
      <c r="CZ111" s="143"/>
      <c r="DA111" s="124"/>
      <c r="DB111" s="36"/>
      <c r="DC111" s="32"/>
      <c r="DD111" s="315"/>
      <c r="DM111" s="115"/>
      <c r="DN111" s="115"/>
      <c r="DP111" s="74"/>
      <c r="DQ111" s="149"/>
      <c r="DR111" s="222">
        <f t="shared" si="37"/>
        <v>0</v>
      </c>
      <c r="DS111" s="323"/>
      <c r="DT111" s="131"/>
      <c r="DU111" s="149"/>
      <c r="DV111" s="328"/>
      <c r="DW111" s="133"/>
      <c r="DX111" s="149"/>
      <c r="DY111" s="149"/>
      <c r="DZ111" s="149"/>
      <c r="EA111" s="134"/>
      <c r="EG111" s="74"/>
      <c r="EH111" s="325"/>
      <c r="EI111" s="152"/>
      <c r="EJ111" s="152"/>
      <c r="EK111" s="152"/>
      <c r="EL111" s="136"/>
      <c r="EO111" s="321"/>
      <c r="EP111" s="321"/>
      <c r="ER111" s="29"/>
      <c r="ES111" s="32"/>
      <c r="ET111" s="32"/>
      <c r="EU111" s="153"/>
      <c r="EV111" s="36"/>
      <c r="EX111" s="29"/>
      <c r="EY111" s="139"/>
      <c r="EZ111" s="139"/>
      <c r="FA111" s="139"/>
      <c r="FB111" s="139"/>
      <c r="FC111" s="139"/>
      <c r="FD111" s="36"/>
      <c r="FF111" s="29"/>
      <c r="FG111" s="143"/>
      <c r="FH111" s="143"/>
      <c r="FI111" s="143"/>
      <c r="FJ111" s="143"/>
      <c r="FK111" s="143"/>
      <c r="FL111" s="144"/>
      <c r="FM111" s="145"/>
      <c r="FN111" s="146"/>
      <c r="FO111" s="154"/>
      <c r="FP111" s="144"/>
      <c r="FQ111" s="145"/>
      <c r="FR111" s="146"/>
      <c r="FS111" s="326"/>
      <c r="FT111" s="36"/>
    </row>
    <row r="112" spans="1:176" s="92" customFormat="1" x14ac:dyDescent="0.35">
      <c r="A112" s="118"/>
      <c r="B112" s="46"/>
      <c r="C112" s="243" t="str">
        <f t="shared" si="38"/>
        <v/>
      </c>
      <c r="D112" s="46"/>
      <c r="E112" s="4"/>
      <c r="F112" s="119"/>
      <c r="H112" s="120"/>
      <c r="I112" s="15"/>
      <c r="J112" s="121"/>
      <c r="K112" s="15"/>
      <c r="L112" s="121"/>
      <c r="M112" s="15"/>
      <c r="N112" s="122"/>
      <c r="O112" s="40"/>
      <c r="P112" s="123"/>
      <c r="Q112" s="15"/>
      <c r="R112" s="121"/>
      <c r="S112" s="15"/>
      <c r="T112" s="121"/>
      <c r="U112" s="15"/>
      <c r="V112" s="121"/>
      <c r="W112" s="209">
        <f>SUM($Q112,$S112,$U112)</f>
        <v>0</v>
      </c>
      <c r="X112" s="122"/>
      <c r="Y112" s="40"/>
      <c r="Z112" s="123"/>
      <c r="AA112" s="560"/>
      <c r="AB112" s="224"/>
      <c r="AC112" s="560"/>
      <c r="AD112" s="224"/>
      <c r="AE112" s="560"/>
      <c r="AF112" s="561"/>
      <c r="AG112" s="216"/>
      <c r="AH112" s="562"/>
      <c r="AI112" s="560"/>
      <c r="AJ112" s="224"/>
      <c r="AK112" s="560"/>
      <c r="AL112" s="224"/>
      <c r="AM112" s="560"/>
      <c r="AN112" s="122"/>
      <c r="AO112" s="40"/>
      <c r="AP112" s="123"/>
      <c r="AQ112" s="209">
        <f>$Q112-$AA112+$AI112</f>
        <v>0</v>
      </c>
      <c r="AR112" s="121"/>
      <c r="AS112" s="209">
        <f t="shared" si="27"/>
        <v>0</v>
      </c>
      <c r="AT112" s="121"/>
      <c r="AU112" s="209">
        <f t="shared" si="42"/>
        <v>0</v>
      </c>
      <c r="AV112" s="119"/>
      <c r="AX112" s="120"/>
      <c r="AY112" s="1"/>
      <c r="AZ112" s="318">
        <v>1</v>
      </c>
      <c r="BB112" s="120"/>
      <c r="BC112" s="3">
        <f>CHOOSE($AZ112,0.99052544,1.01191919,1.00441378,1.00744042,0.97985155,0.99723525,0.99723525,0.99723525,1.02737929,0.99839832,1.00012425,0.97994767)</f>
        <v>0.99052543999999998</v>
      </c>
      <c r="BD112" s="46"/>
      <c r="BE112" s="3">
        <f>CHOOSE(AZ112,1.01007311,1.0162446,1.00802785,0.99745216,0.96170212,0.98906071,0.98906071,0.98906071,0.96644255,1.01344958,1.02255772,1.00405015)</f>
        <v>1.01007311</v>
      </c>
      <c r="BF112" s="46"/>
      <c r="BG112" s="3">
        <f>CHOOSE($AZ112, 1.00979385,0.9950623,0.99510091,0.98525914,0.94740453,0.975921526666667,0.975921526666667,0.975921526666667,0.96415274,1.04112113,1.03493102,1.02717428)</f>
        <v>1.0097938500000001</v>
      </c>
      <c r="BH112" s="119"/>
      <c r="BJ112" s="120"/>
      <c r="BK112" s="15"/>
      <c r="BL112" s="122"/>
      <c r="BM112" s="40"/>
      <c r="BN112" s="123"/>
      <c r="BO112" s="209">
        <f t="shared" si="28"/>
        <v>0</v>
      </c>
      <c r="BP112" s="121"/>
      <c r="BQ112" s="209">
        <f t="shared" si="29"/>
        <v>0</v>
      </c>
      <c r="BR112" s="121"/>
      <c r="BS112" s="209">
        <f t="shared" si="30"/>
        <v>0</v>
      </c>
      <c r="BT112" s="122"/>
      <c r="BU112" s="40"/>
      <c r="BV112" s="123"/>
      <c r="BW112" s="15"/>
      <c r="BX112" s="122"/>
      <c r="BY112" s="40"/>
      <c r="BZ112" s="123"/>
      <c r="CA112" s="209">
        <f>(SUM($BO112:$BS112))-$BW112</f>
        <v>0</v>
      </c>
      <c r="CB112" s="122"/>
      <c r="CC112" s="40"/>
      <c r="CD112" s="123"/>
      <c r="CE112" s="209">
        <f t="shared" si="31"/>
        <v>0</v>
      </c>
      <c r="CF112" s="121"/>
      <c r="CG112" s="209">
        <f t="shared" si="32"/>
        <v>0</v>
      </c>
      <c r="CH112" s="121"/>
      <c r="CI112" s="209">
        <f>ROUNDDOWN(CA112-CE112-CG112,0)</f>
        <v>0</v>
      </c>
      <c r="CJ112" s="121"/>
      <c r="CK112" s="209">
        <f>SUM($CE112:$CI112)</f>
        <v>0</v>
      </c>
      <c r="CL112" s="119"/>
      <c r="CN112" s="120"/>
      <c r="CO112" s="13">
        <v>0</v>
      </c>
      <c r="CP112" s="124"/>
      <c r="CQ112" s="13">
        <v>0</v>
      </c>
      <c r="CR112" s="124"/>
      <c r="CS112" s="13">
        <v>0</v>
      </c>
      <c r="CT112" s="125"/>
      <c r="CU112" s="319"/>
      <c r="CV112" s="127"/>
      <c r="CW112" s="210">
        <f>CO112*I112</f>
        <v>0</v>
      </c>
      <c r="CX112" s="124"/>
      <c r="CY112" s="210">
        <f>CQ112*K112</f>
        <v>0</v>
      </c>
      <c r="CZ112" s="124"/>
      <c r="DA112" s="210">
        <f>CS112*M112</f>
        <v>0</v>
      </c>
      <c r="DB112" s="119"/>
      <c r="DC112" s="46"/>
      <c r="DD112" s="332"/>
      <c r="DE112" s="18"/>
      <c r="DF112" s="18"/>
      <c r="DG112" s="18"/>
      <c r="DH112" s="18"/>
      <c r="DI112" s="18"/>
      <c r="DJ112" s="18"/>
      <c r="DK112" s="18"/>
      <c r="DL112" s="18"/>
      <c r="DM112" s="115"/>
      <c r="DN112" s="118"/>
      <c r="DP112" s="130"/>
      <c r="DQ112" s="209">
        <f t="shared" si="39"/>
        <v>0</v>
      </c>
      <c r="DR112" s="213">
        <f t="shared" si="37"/>
        <v>0</v>
      </c>
      <c r="DS112" s="209">
        <f t="shared" si="40"/>
        <v>0</v>
      </c>
      <c r="DT112" s="213">
        <f t="shared" si="41"/>
        <v>0</v>
      </c>
      <c r="DU112" s="214">
        <f t="shared" si="43"/>
        <v>0</v>
      </c>
      <c r="DV112" s="368">
        <f t="shared" si="43"/>
        <v>0</v>
      </c>
      <c r="DW112" s="369">
        <f t="shared" si="33"/>
        <v>0</v>
      </c>
      <c r="DX112" s="131"/>
      <c r="DY112" s="209">
        <f t="shared" si="34"/>
        <v>0</v>
      </c>
      <c r="DZ112" s="131"/>
      <c r="EA112" s="370">
        <f t="shared" si="35"/>
        <v>0</v>
      </c>
      <c r="EG112" s="130"/>
      <c r="EH112" s="371">
        <f t="shared" si="23"/>
        <v>0</v>
      </c>
      <c r="EI112" s="135"/>
      <c r="EJ112" s="217">
        <f t="shared" si="24"/>
        <v>0</v>
      </c>
      <c r="EK112" s="135"/>
      <c r="EL112" s="372">
        <f t="shared" si="25"/>
        <v>0</v>
      </c>
      <c r="EO112" s="321"/>
      <c r="EP112" s="321"/>
      <c r="ER112" s="120"/>
      <c r="ES112" s="46"/>
      <c r="ET112" s="46"/>
      <c r="EU112" s="13"/>
      <c r="EV112" s="119"/>
      <c r="EX112" s="120"/>
      <c r="EY112" s="5"/>
      <c r="EZ112" s="121"/>
      <c r="FA112" s="5"/>
      <c r="FB112" s="121"/>
      <c r="FC112" s="5"/>
      <c r="FD112" s="119"/>
      <c r="FF112" s="120"/>
      <c r="FG112" s="17">
        <v>0</v>
      </c>
      <c r="FH112" s="137"/>
      <c r="FI112" s="17">
        <v>0</v>
      </c>
      <c r="FJ112" s="137"/>
      <c r="FK112" s="17">
        <v>0</v>
      </c>
      <c r="FL112" s="125"/>
      <c r="FM112" s="126"/>
      <c r="FN112" s="127"/>
      <c r="FO112" s="219">
        <f t="shared" si="36"/>
        <v>0</v>
      </c>
      <c r="FP112" s="125"/>
      <c r="FQ112" s="126"/>
      <c r="FR112" s="127"/>
      <c r="FS112" s="220">
        <f>IFERROR((SUM($EH112:EL112)-SUM($CW112:$DA112)+$EU112+$FO112)," ")</f>
        <v>0</v>
      </c>
      <c r="FT112" s="119"/>
    </row>
    <row r="113" spans="1:178" ht="5.15" customHeight="1" x14ac:dyDescent="0.35">
      <c r="A113" s="115"/>
      <c r="B113" s="32"/>
      <c r="C113" s="46"/>
      <c r="D113" s="32"/>
      <c r="E113" s="32"/>
      <c r="F113" s="36"/>
      <c r="H113" s="29"/>
      <c r="I113" s="139"/>
      <c r="J113" s="139"/>
      <c r="K113" s="139"/>
      <c r="L113" s="139"/>
      <c r="M113" s="139"/>
      <c r="N113" s="140"/>
      <c r="O113" s="141"/>
      <c r="P113" s="142"/>
      <c r="Q113" s="139"/>
      <c r="R113" s="139"/>
      <c r="S113" s="139"/>
      <c r="T113" s="139"/>
      <c r="U113" s="139"/>
      <c r="V113" s="139"/>
      <c r="W113" s="121"/>
      <c r="X113" s="140"/>
      <c r="Y113" s="141"/>
      <c r="Z113" s="142"/>
      <c r="AA113" s="563"/>
      <c r="AB113" s="563"/>
      <c r="AC113" s="563"/>
      <c r="AD113" s="563"/>
      <c r="AE113" s="563"/>
      <c r="AF113" s="564"/>
      <c r="AG113" s="266"/>
      <c r="AH113" s="565"/>
      <c r="AI113" s="563"/>
      <c r="AJ113" s="563"/>
      <c r="AK113" s="563"/>
      <c r="AL113" s="563"/>
      <c r="AM113" s="563"/>
      <c r="AN113" s="140"/>
      <c r="AO113" s="141"/>
      <c r="AP113" s="142"/>
      <c r="AQ113" s="121"/>
      <c r="AR113" s="139"/>
      <c r="AS113" s="121"/>
      <c r="AT113" s="139"/>
      <c r="AU113" s="121"/>
      <c r="AV113" s="36"/>
      <c r="AX113" s="29"/>
      <c r="AY113" s="32"/>
      <c r="AZ113" s="322"/>
      <c r="BB113" s="29"/>
      <c r="BC113" s="46"/>
      <c r="BD113" s="32"/>
      <c r="BE113" s="46"/>
      <c r="BF113" s="32"/>
      <c r="BG113" s="46"/>
      <c r="BH113" s="36"/>
      <c r="BJ113" s="29"/>
      <c r="BK113" s="139"/>
      <c r="BL113" s="140"/>
      <c r="BM113" s="141"/>
      <c r="BN113" s="142"/>
      <c r="BO113" s="323"/>
      <c r="BP113" s="139"/>
      <c r="BQ113" s="323"/>
      <c r="BR113" s="139"/>
      <c r="BS113" s="323"/>
      <c r="BT113" s="140"/>
      <c r="BU113" s="141"/>
      <c r="BV113" s="142"/>
      <c r="BW113" s="139"/>
      <c r="BX113" s="140"/>
      <c r="BY113" s="141"/>
      <c r="BZ113" s="142"/>
      <c r="CA113" s="121"/>
      <c r="CB113" s="140"/>
      <c r="CC113" s="141"/>
      <c r="CD113" s="142"/>
      <c r="CE113" s="121"/>
      <c r="CF113" s="139"/>
      <c r="CG113" s="121"/>
      <c r="CH113" s="139"/>
      <c r="CI113" s="121"/>
      <c r="CJ113" s="139"/>
      <c r="CK113" s="121"/>
      <c r="CL113" s="36"/>
      <c r="CN113" s="29"/>
      <c r="CO113" s="143"/>
      <c r="CP113" s="143"/>
      <c r="CQ113" s="143"/>
      <c r="CR113" s="143"/>
      <c r="CS113" s="143"/>
      <c r="CT113" s="144"/>
      <c r="CU113" s="324"/>
      <c r="CV113" s="146"/>
      <c r="CW113" s="124"/>
      <c r="CX113" s="143"/>
      <c r="CY113" s="124"/>
      <c r="CZ113" s="143"/>
      <c r="DA113" s="124"/>
      <c r="DB113" s="36"/>
      <c r="DC113" s="32"/>
      <c r="DD113" s="315"/>
      <c r="DM113" s="115"/>
      <c r="DN113" s="333"/>
      <c r="DP113" s="74"/>
      <c r="DQ113" s="149"/>
      <c r="DR113" s="222">
        <f t="shared" si="37"/>
        <v>0</v>
      </c>
      <c r="DS113" s="323"/>
      <c r="DT113" s="131"/>
      <c r="DU113" s="149"/>
      <c r="DV113" s="328"/>
      <c r="DW113" s="133"/>
      <c r="DX113" s="149"/>
      <c r="DY113" s="149"/>
      <c r="DZ113" s="149"/>
      <c r="EA113" s="134"/>
      <c r="EG113" s="74"/>
      <c r="EH113" s="325"/>
      <c r="EI113" s="152"/>
      <c r="EJ113" s="152"/>
      <c r="EK113" s="152"/>
      <c r="EL113" s="136"/>
      <c r="EO113" s="321"/>
      <c r="EP113" s="321"/>
      <c r="ER113" s="29"/>
      <c r="ES113" s="32"/>
      <c r="ET113" s="32"/>
      <c r="EU113" s="153"/>
      <c r="EV113" s="36"/>
      <c r="EX113" s="29"/>
      <c r="EY113" s="139"/>
      <c r="EZ113" s="139"/>
      <c r="FA113" s="139"/>
      <c r="FB113" s="139"/>
      <c r="FC113" s="139"/>
      <c r="FD113" s="36"/>
      <c r="FF113" s="29"/>
      <c r="FG113" s="143"/>
      <c r="FH113" s="143"/>
      <c r="FI113" s="143"/>
      <c r="FJ113" s="143"/>
      <c r="FK113" s="143"/>
      <c r="FL113" s="144"/>
      <c r="FM113" s="145"/>
      <c r="FN113" s="146"/>
      <c r="FO113" s="163"/>
      <c r="FP113" s="144"/>
      <c r="FQ113" s="145"/>
      <c r="FR113" s="146"/>
      <c r="FS113" s="326"/>
      <c r="FT113" s="36"/>
    </row>
    <row r="114" spans="1:178" s="92" customFormat="1" x14ac:dyDescent="0.35">
      <c r="A114" s="118"/>
      <c r="B114" s="46"/>
      <c r="C114" s="243" t="str">
        <f t="shared" si="38"/>
        <v/>
      </c>
      <c r="D114" s="46"/>
      <c r="E114" s="4"/>
      <c r="F114" s="119"/>
      <c r="H114" s="120"/>
      <c r="I114" s="15"/>
      <c r="J114" s="121"/>
      <c r="K114" s="15"/>
      <c r="L114" s="121"/>
      <c r="M114" s="15"/>
      <c r="N114" s="122"/>
      <c r="O114" s="40"/>
      <c r="P114" s="123"/>
      <c r="Q114" s="15"/>
      <c r="R114" s="121"/>
      <c r="S114" s="15"/>
      <c r="T114" s="121"/>
      <c r="U114" s="15"/>
      <c r="V114" s="121"/>
      <c r="W114" s="209">
        <f>SUM($Q114,$S114,$U114)</f>
        <v>0</v>
      </c>
      <c r="X114" s="122"/>
      <c r="Y114" s="40"/>
      <c r="Z114" s="123"/>
      <c r="AA114" s="560"/>
      <c r="AB114" s="224"/>
      <c r="AC114" s="560"/>
      <c r="AD114" s="224"/>
      <c r="AE114" s="560"/>
      <c r="AF114" s="561"/>
      <c r="AG114" s="216"/>
      <c r="AH114" s="562"/>
      <c r="AI114" s="560"/>
      <c r="AJ114" s="224"/>
      <c r="AK114" s="560"/>
      <c r="AL114" s="224"/>
      <c r="AM114" s="560"/>
      <c r="AN114" s="122"/>
      <c r="AO114" s="40"/>
      <c r="AP114" s="123"/>
      <c r="AQ114" s="209">
        <f>$Q114-$AA114+$AI114</f>
        <v>0</v>
      </c>
      <c r="AR114" s="121"/>
      <c r="AS114" s="209">
        <f t="shared" si="27"/>
        <v>0</v>
      </c>
      <c r="AT114" s="121"/>
      <c r="AU114" s="209">
        <f t="shared" si="42"/>
        <v>0</v>
      </c>
      <c r="AV114" s="119"/>
      <c r="AX114" s="120"/>
      <c r="AY114" s="1"/>
      <c r="AZ114" s="318">
        <v>1</v>
      </c>
      <c r="BB114" s="120"/>
      <c r="BC114" s="3">
        <f>CHOOSE($AZ114,0.99052544,1.01191919,1.00441378,1.00744042,0.97985155,0.99723525,0.99723525,0.99723525,1.02737929,0.99839832,1.00012425,0.97994767)</f>
        <v>0.99052543999999998</v>
      </c>
      <c r="BD114" s="46"/>
      <c r="BE114" s="3">
        <f>CHOOSE(AZ114,1.01007311,1.0162446,1.00802785,0.99745216,0.96170212,0.98906071,0.98906071,0.98906071,0.96644255,1.01344958,1.02255772,1.00405015)</f>
        <v>1.01007311</v>
      </c>
      <c r="BF114" s="46"/>
      <c r="BG114" s="3">
        <f>CHOOSE($AZ114, 1.00979385,0.9950623,0.99510091,0.98525914,0.94740453,0.975921526666667,0.975921526666667,0.975921526666667,0.96415274,1.04112113,1.03493102,1.02717428)</f>
        <v>1.0097938500000001</v>
      </c>
      <c r="BH114" s="119"/>
      <c r="BJ114" s="120"/>
      <c r="BK114" s="15"/>
      <c r="BL114" s="122"/>
      <c r="BM114" s="40"/>
      <c r="BN114" s="123"/>
      <c r="BO114" s="209">
        <f t="shared" si="28"/>
        <v>0</v>
      </c>
      <c r="BP114" s="121"/>
      <c r="BQ114" s="209">
        <f t="shared" si="29"/>
        <v>0</v>
      </c>
      <c r="BR114" s="121"/>
      <c r="BS114" s="209">
        <f t="shared" si="30"/>
        <v>0</v>
      </c>
      <c r="BT114" s="122"/>
      <c r="BU114" s="40"/>
      <c r="BV114" s="123"/>
      <c r="BW114" s="15"/>
      <c r="BX114" s="122"/>
      <c r="BY114" s="40"/>
      <c r="BZ114" s="123"/>
      <c r="CA114" s="209">
        <f>(SUM($BO114:$BS114))-$BW114</f>
        <v>0</v>
      </c>
      <c r="CB114" s="122"/>
      <c r="CC114" s="40"/>
      <c r="CD114" s="123"/>
      <c r="CE114" s="209">
        <f t="shared" si="31"/>
        <v>0</v>
      </c>
      <c r="CF114" s="121"/>
      <c r="CG114" s="209">
        <f t="shared" si="32"/>
        <v>0</v>
      </c>
      <c r="CH114" s="121"/>
      <c r="CI114" s="209">
        <f>ROUNDDOWN(CA114-CE114-CG114,0)</f>
        <v>0</v>
      </c>
      <c r="CJ114" s="121"/>
      <c r="CK114" s="209">
        <f>SUM($CE114:$CI114)</f>
        <v>0</v>
      </c>
      <c r="CL114" s="119"/>
      <c r="CN114" s="120"/>
      <c r="CO114" s="13">
        <v>0</v>
      </c>
      <c r="CP114" s="124"/>
      <c r="CQ114" s="13">
        <v>0</v>
      </c>
      <c r="CR114" s="124"/>
      <c r="CS114" s="13">
        <v>0</v>
      </c>
      <c r="CT114" s="125"/>
      <c r="CU114" s="319"/>
      <c r="CV114" s="127"/>
      <c r="CW114" s="210">
        <f>CO114*I114</f>
        <v>0</v>
      </c>
      <c r="CX114" s="124"/>
      <c r="CY114" s="210">
        <f>CQ114*K114</f>
        <v>0</v>
      </c>
      <c r="CZ114" s="124"/>
      <c r="DA114" s="210">
        <f>CS114*M114</f>
        <v>0</v>
      </c>
      <c r="DB114" s="119"/>
      <c r="DC114" s="46"/>
      <c r="DD114" s="332"/>
      <c r="DE114" s="18"/>
      <c r="DF114" s="18"/>
      <c r="DG114" s="18"/>
      <c r="DH114" s="18"/>
      <c r="DI114" s="18"/>
      <c r="DJ114" s="18"/>
      <c r="DK114" s="18"/>
      <c r="DL114" s="18"/>
      <c r="DM114" s="115"/>
      <c r="DN114" s="333"/>
      <c r="DP114" s="130"/>
      <c r="DQ114" s="209">
        <f t="shared" si="39"/>
        <v>0</v>
      </c>
      <c r="DR114" s="213">
        <f t="shared" si="37"/>
        <v>0</v>
      </c>
      <c r="DS114" s="209">
        <f t="shared" si="40"/>
        <v>0</v>
      </c>
      <c r="DT114" s="213">
        <f t="shared" si="41"/>
        <v>0</v>
      </c>
      <c r="DU114" s="214">
        <f t="shared" si="43"/>
        <v>0</v>
      </c>
      <c r="DV114" s="368">
        <f t="shared" si="43"/>
        <v>0</v>
      </c>
      <c r="DW114" s="369">
        <f t="shared" si="33"/>
        <v>0</v>
      </c>
      <c r="DX114" s="131"/>
      <c r="DY114" s="209">
        <f t="shared" si="34"/>
        <v>0</v>
      </c>
      <c r="DZ114" s="131"/>
      <c r="EA114" s="370">
        <f t="shared" si="35"/>
        <v>0</v>
      </c>
      <c r="EG114" s="130"/>
      <c r="EH114" s="371">
        <f t="shared" si="23"/>
        <v>0</v>
      </c>
      <c r="EI114" s="135"/>
      <c r="EJ114" s="217">
        <f t="shared" si="24"/>
        <v>0</v>
      </c>
      <c r="EK114" s="135"/>
      <c r="EL114" s="372">
        <f t="shared" si="25"/>
        <v>0</v>
      </c>
      <c r="EO114" s="321"/>
      <c r="EP114" s="321"/>
      <c r="ER114" s="120"/>
      <c r="ES114" s="46"/>
      <c r="ET114" s="46"/>
      <c r="EU114" s="13"/>
      <c r="EV114" s="119"/>
      <c r="EX114" s="120"/>
      <c r="EY114" s="5"/>
      <c r="EZ114" s="121"/>
      <c r="FA114" s="5"/>
      <c r="FB114" s="121"/>
      <c r="FC114" s="5"/>
      <c r="FD114" s="119"/>
      <c r="FF114" s="120"/>
      <c r="FG114" s="17">
        <v>0</v>
      </c>
      <c r="FH114" s="137"/>
      <c r="FI114" s="17">
        <v>0</v>
      </c>
      <c r="FJ114" s="137"/>
      <c r="FK114" s="17">
        <v>0</v>
      </c>
      <c r="FL114" s="125"/>
      <c r="FM114" s="126"/>
      <c r="FN114" s="127"/>
      <c r="FO114" s="219">
        <f t="shared" si="36"/>
        <v>0</v>
      </c>
      <c r="FP114" s="125"/>
      <c r="FQ114" s="126"/>
      <c r="FR114" s="127"/>
      <c r="FS114" s="220">
        <f>IFERROR((SUM($EH114:EL114)-SUM($CW114:$DA114)+$EU114+$FO114)," ")</f>
        <v>0</v>
      </c>
      <c r="FT114" s="119"/>
    </row>
    <row r="115" spans="1:178" ht="5.15" customHeight="1" x14ac:dyDescent="0.35">
      <c r="A115" s="115"/>
      <c r="B115" s="32"/>
      <c r="C115" s="46"/>
      <c r="D115" s="32"/>
      <c r="E115" s="32"/>
      <c r="F115" s="36"/>
      <c r="H115" s="29"/>
      <c r="I115" s="139"/>
      <c r="J115" s="139"/>
      <c r="K115" s="139"/>
      <c r="L115" s="139"/>
      <c r="M115" s="139"/>
      <c r="N115" s="140"/>
      <c r="O115" s="141"/>
      <c r="P115" s="142"/>
      <c r="Q115" s="139"/>
      <c r="R115" s="139"/>
      <c r="S115" s="139"/>
      <c r="T115" s="139"/>
      <c r="U115" s="139"/>
      <c r="V115" s="139"/>
      <c r="W115" s="121"/>
      <c r="X115" s="140"/>
      <c r="Y115" s="141"/>
      <c r="Z115" s="142"/>
      <c r="AA115" s="563"/>
      <c r="AB115" s="563"/>
      <c r="AC115" s="563"/>
      <c r="AD115" s="563"/>
      <c r="AE115" s="563"/>
      <c r="AF115" s="564"/>
      <c r="AG115" s="266"/>
      <c r="AH115" s="565"/>
      <c r="AI115" s="563"/>
      <c r="AJ115" s="563"/>
      <c r="AK115" s="563"/>
      <c r="AL115" s="563"/>
      <c r="AM115" s="563"/>
      <c r="AN115" s="140"/>
      <c r="AO115" s="141"/>
      <c r="AP115" s="142"/>
      <c r="AQ115" s="121"/>
      <c r="AR115" s="139"/>
      <c r="AS115" s="121"/>
      <c r="AT115" s="139"/>
      <c r="AU115" s="121"/>
      <c r="AV115" s="36"/>
      <c r="AX115" s="29"/>
      <c r="AY115" s="32"/>
      <c r="AZ115" s="322"/>
      <c r="BB115" s="29"/>
      <c r="BC115" s="46"/>
      <c r="BD115" s="32"/>
      <c r="BE115" s="46"/>
      <c r="BF115" s="32"/>
      <c r="BG115" s="46"/>
      <c r="BH115" s="36"/>
      <c r="BJ115" s="29"/>
      <c r="BK115" s="139"/>
      <c r="BL115" s="140"/>
      <c r="BM115" s="141"/>
      <c r="BN115" s="142"/>
      <c r="BO115" s="323"/>
      <c r="BP115" s="139"/>
      <c r="BQ115" s="323"/>
      <c r="BR115" s="139"/>
      <c r="BS115" s="323"/>
      <c r="BT115" s="140"/>
      <c r="BU115" s="141"/>
      <c r="BV115" s="142"/>
      <c r="BW115" s="139"/>
      <c r="BX115" s="140"/>
      <c r="BY115" s="141"/>
      <c r="BZ115" s="142"/>
      <c r="CA115" s="121"/>
      <c r="CB115" s="140"/>
      <c r="CC115" s="141"/>
      <c r="CD115" s="142"/>
      <c r="CE115" s="121"/>
      <c r="CF115" s="139"/>
      <c r="CG115" s="121"/>
      <c r="CH115" s="139"/>
      <c r="CI115" s="121"/>
      <c r="CJ115" s="139"/>
      <c r="CK115" s="121"/>
      <c r="CL115" s="36"/>
      <c r="CN115" s="29"/>
      <c r="CO115" s="143"/>
      <c r="CP115" s="143"/>
      <c r="CQ115" s="143"/>
      <c r="CR115" s="143"/>
      <c r="CS115" s="143"/>
      <c r="CT115" s="144"/>
      <c r="CU115" s="324"/>
      <c r="CV115" s="146"/>
      <c r="CW115" s="124"/>
      <c r="CX115" s="143"/>
      <c r="CY115" s="124"/>
      <c r="CZ115" s="143"/>
      <c r="DA115" s="124"/>
      <c r="DB115" s="36"/>
      <c r="DC115" s="32"/>
      <c r="DD115" s="315"/>
      <c r="DM115" s="115"/>
      <c r="DN115" s="333"/>
      <c r="DP115" s="74"/>
      <c r="DQ115" s="149"/>
      <c r="DR115" s="222">
        <f t="shared" si="37"/>
        <v>0</v>
      </c>
      <c r="DS115" s="323"/>
      <c r="DT115" s="131"/>
      <c r="DU115" s="149"/>
      <c r="DV115" s="328"/>
      <c r="DW115" s="133"/>
      <c r="DX115" s="149"/>
      <c r="DY115" s="149"/>
      <c r="DZ115" s="149"/>
      <c r="EA115" s="134"/>
      <c r="EG115" s="74"/>
      <c r="EH115" s="325"/>
      <c r="EI115" s="152"/>
      <c r="EJ115" s="152"/>
      <c r="EK115" s="152"/>
      <c r="EL115" s="136"/>
      <c r="EO115" s="321"/>
      <c r="EP115" s="321"/>
      <c r="ER115" s="29"/>
      <c r="ES115" s="32"/>
      <c r="ET115" s="32"/>
      <c r="EU115" s="153"/>
      <c r="EV115" s="36"/>
      <c r="EX115" s="29"/>
      <c r="EY115" s="139"/>
      <c r="EZ115" s="139"/>
      <c r="FA115" s="139"/>
      <c r="FB115" s="139"/>
      <c r="FC115" s="139"/>
      <c r="FD115" s="36"/>
      <c r="FF115" s="29"/>
      <c r="FG115" s="143"/>
      <c r="FH115" s="143"/>
      <c r="FI115" s="143"/>
      <c r="FJ115" s="143"/>
      <c r="FK115" s="143"/>
      <c r="FL115" s="144"/>
      <c r="FM115" s="145"/>
      <c r="FN115" s="146"/>
      <c r="FO115" s="154"/>
      <c r="FP115" s="144"/>
      <c r="FQ115" s="145"/>
      <c r="FR115" s="146"/>
      <c r="FS115" s="326"/>
      <c r="FT115" s="36"/>
    </row>
    <row r="116" spans="1:178" s="92" customFormat="1" x14ac:dyDescent="0.35">
      <c r="A116" s="118"/>
      <c r="B116" s="46"/>
      <c r="C116" s="11"/>
      <c r="D116" s="46"/>
      <c r="E116" s="4"/>
      <c r="F116" s="119"/>
      <c r="H116" s="120"/>
      <c r="I116" s="15"/>
      <c r="J116" s="121"/>
      <c r="K116" s="15"/>
      <c r="L116" s="121"/>
      <c r="M116" s="15"/>
      <c r="N116" s="122"/>
      <c r="O116" s="40"/>
      <c r="P116" s="123"/>
      <c r="Q116" s="15"/>
      <c r="R116" s="121"/>
      <c r="S116" s="15"/>
      <c r="T116" s="121"/>
      <c r="U116" s="15"/>
      <c r="V116" s="121"/>
      <c r="W116" s="209">
        <f>SUM($Q116,$S116,$U116)</f>
        <v>0</v>
      </c>
      <c r="X116" s="122"/>
      <c r="Y116" s="40"/>
      <c r="Z116" s="123"/>
      <c r="AA116" s="560"/>
      <c r="AB116" s="224"/>
      <c r="AC116" s="560"/>
      <c r="AD116" s="224"/>
      <c r="AE116" s="560"/>
      <c r="AF116" s="561"/>
      <c r="AG116" s="216"/>
      <c r="AH116" s="562"/>
      <c r="AI116" s="560"/>
      <c r="AJ116" s="224"/>
      <c r="AK116" s="560"/>
      <c r="AL116" s="224"/>
      <c r="AM116" s="560"/>
      <c r="AN116" s="122"/>
      <c r="AO116" s="40"/>
      <c r="AP116" s="123"/>
      <c r="AQ116" s="209">
        <f>$Q116-$AA116+$AI116</f>
        <v>0</v>
      </c>
      <c r="AR116" s="121"/>
      <c r="AS116" s="209">
        <f t="shared" si="27"/>
        <v>0</v>
      </c>
      <c r="AT116" s="121"/>
      <c r="AU116" s="209">
        <f t="shared" si="42"/>
        <v>0</v>
      </c>
      <c r="AV116" s="119"/>
      <c r="AX116" s="120"/>
      <c r="AY116" s="1"/>
      <c r="AZ116" s="318">
        <v>1</v>
      </c>
      <c r="BB116" s="120"/>
      <c r="BC116" s="3">
        <f>CHOOSE($AZ116,0.99052544,1.01191919,1.00441378,1.00744042,0.97985155,0.99723525,0.99723525,0.99723525,1.02737929,0.99839832,1.00012425,0.97994767)</f>
        <v>0.99052543999999998</v>
      </c>
      <c r="BD116" s="46"/>
      <c r="BE116" s="3">
        <f>CHOOSE(AZ116,1.01007311,1.0162446,1.00802785,0.99745216,0.96170212,0.98906071,0.98906071,0.98906071,0.96644255,1.01344958,1.02255772,1.00405015)</f>
        <v>1.01007311</v>
      </c>
      <c r="BF116" s="46"/>
      <c r="BG116" s="3">
        <f>CHOOSE($AZ116, 1.00979385,0.9950623,0.99510091,0.98525914,0.94740453,0.975921526666667,0.975921526666667,0.975921526666667,0.96415274,1.04112113,1.03493102,1.02717428)</f>
        <v>1.0097938500000001</v>
      </c>
      <c r="BH116" s="119"/>
      <c r="BJ116" s="120"/>
      <c r="BK116" s="15"/>
      <c r="BL116" s="122"/>
      <c r="BM116" s="40"/>
      <c r="BN116" s="123"/>
      <c r="BO116" s="209">
        <f t="shared" si="28"/>
        <v>0</v>
      </c>
      <c r="BP116" s="121"/>
      <c r="BQ116" s="209">
        <f t="shared" si="29"/>
        <v>0</v>
      </c>
      <c r="BR116" s="121"/>
      <c r="BS116" s="209">
        <f t="shared" si="30"/>
        <v>0</v>
      </c>
      <c r="BT116" s="122"/>
      <c r="BU116" s="40"/>
      <c r="BV116" s="123"/>
      <c r="BW116" s="15"/>
      <c r="BX116" s="122"/>
      <c r="BY116" s="40"/>
      <c r="BZ116" s="123"/>
      <c r="CA116" s="209">
        <f>(SUM($BO116:$BS116))-$BW116</f>
        <v>0</v>
      </c>
      <c r="CB116" s="122"/>
      <c r="CC116" s="40"/>
      <c r="CD116" s="123"/>
      <c r="CE116" s="209">
        <f t="shared" si="31"/>
        <v>0</v>
      </c>
      <c r="CF116" s="121"/>
      <c r="CG116" s="209">
        <f t="shared" si="32"/>
        <v>0</v>
      </c>
      <c r="CH116" s="121"/>
      <c r="CI116" s="209">
        <f>ROUNDDOWN(CA116-CE116-CG116,0)</f>
        <v>0</v>
      </c>
      <c r="CJ116" s="121"/>
      <c r="CK116" s="209">
        <f>SUM($CE116:$CI116)</f>
        <v>0</v>
      </c>
      <c r="CL116" s="119"/>
      <c r="CN116" s="120"/>
      <c r="CO116" s="13">
        <v>0</v>
      </c>
      <c r="CP116" s="124"/>
      <c r="CQ116" s="13">
        <v>0</v>
      </c>
      <c r="CR116" s="124"/>
      <c r="CS116" s="13">
        <v>0</v>
      </c>
      <c r="CT116" s="125"/>
      <c r="CU116" s="319"/>
      <c r="CV116" s="127"/>
      <c r="CW116" s="210">
        <f>CO116*I116</f>
        <v>0</v>
      </c>
      <c r="CX116" s="124"/>
      <c r="CY116" s="210">
        <f>CQ116*K116</f>
        <v>0</v>
      </c>
      <c r="CZ116" s="336"/>
      <c r="DA116" s="375">
        <f>CS116*M116</f>
        <v>0</v>
      </c>
      <c r="DB116" s="119"/>
      <c r="DC116" s="46"/>
      <c r="DD116" s="332"/>
      <c r="DE116" s="18"/>
      <c r="DF116" s="18"/>
      <c r="DG116" s="18"/>
      <c r="DH116" s="18"/>
      <c r="DI116" s="18"/>
      <c r="DJ116" s="18"/>
      <c r="DK116" s="18"/>
      <c r="DL116" s="18"/>
      <c r="DM116" s="115"/>
      <c r="DN116" s="333"/>
      <c r="DP116" s="130"/>
      <c r="DQ116" s="209">
        <f t="shared" si="39"/>
        <v>0</v>
      </c>
      <c r="DR116" s="213">
        <f t="shared" si="37"/>
        <v>0</v>
      </c>
      <c r="DS116" s="209">
        <f t="shared" si="40"/>
        <v>0</v>
      </c>
      <c r="DT116" s="213">
        <f t="shared" si="41"/>
        <v>0</v>
      </c>
      <c r="DU116" s="214">
        <f t="shared" si="43"/>
        <v>0</v>
      </c>
      <c r="DV116" s="368">
        <f t="shared" si="43"/>
        <v>0</v>
      </c>
      <c r="DW116" s="369">
        <f t="shared" si="33"/>
        <v>0</v>
      </c>
      <c r="DX116" s="131"/>
      <c r="DY116" s="209">
        <f t="shared" si="34"/>
        <v>0</v>
      </c>
      <c r="DZ116" s="131"/>
      <c r="EA116" s="370">
        <f t="shared" si="35"/>
        <v>0</v>
      </c>
      <c r="EG116" s="130"/>
      <c r="EH116" s="371">
        <f t="shared" si="23"/>
        <v>0</v>
      </c>
      <c r="EI116" s="135"/>
      <c r="EJ116" s="217">
        <f t="shared" si="24"/>
        <v>0</v>
      </c>
      <c r="EK116" s="135"/>
      <c r="EL116" s="372">
        <f t="shared" si="25"/>
        <v>0</v>
      </c>
      <c r="EO116" s="321"/>
      <c r="EP116" s="321"/>
      <c r="ER116" s="120"/>
      <c r="ES116" s="46"/>
      <c r="ET116" s="46"/>
      <c r="EU116" s="13"/>
      <c r="EV116" s="119"/>
      <c r="EX116" s="120"/>
      <c r="EY116" s="5"/>
      <c r="EZ116" s="121"/>
      <c r="FA116" s="5"/>
      <c r="FB116" s="121"/>
      <c r="FC116" s="5"/>
      <c r="FD116" s="119"/>
      <c r="FF116" s="120"/>
      <c r="FG116" s="17">
        <v>0</v>
      </c>
      <c r="FH116" s="137"/>
      <c r="FI116" s="17">
        <v>0</v>
      </c>
      <c r="FJ116" s="137"/>
      <c r="FK116" s="17">
        <v>0</v>
      </c>
      <c r="FL116" s="125"/>
      <c r="FM116" s="126"/>
      <c r="FN116" s="127"/>
      <c r="FO116" s="219">
        <f t="shared" si="36"/>
        <v>0</v>
      </c>
      <c r="FP116" s="125"/>
      <c r="FQ116" s="126"/>
      <c r="FR116" s="127"/>
      <c r="FS116" s="220">
        <f>IFERROR((SUM($EH116:EL116)-SUM($CW116:$DA116)+$EU116+$FO116)," ")</f>
        <v>0</v>
      </c>
      <c r="FT116" s="119"/>
    </row>
    <row r="117" spans="1:178" ht="5.15" customHeight="1" x14ac:dyDescent="0.35">
      <c r="A117" s="115"/>
      <c r="B117" s="32"/>
      <c r="C117" s="46"/>
      <c r="D117" s="32"/>
      <c r="E117" s="32"/>
      <c r="F117" s="36"/>
      <c r="H117" s="29"/>
      <c r="I117" s="139"/>
      <c r="J117" s="139"/>
      <c r="K117" s="139"/>
      <c r="L117" s="139"/>
      <c r="M117" s="139"/>
      <c r="N117" s="140"/>
      <c r="O117" s="141"/>
      <c r="P117" s="142"/>
      <c r="Q117" s="139"/>
      <c r="R117" s="139"/>
      <c r="S117" s="139"/>
      <c r="T117" s="139"/>
      <c r="U117" s="139"/>
      <c r="V117" s="139"/>
      <c r="W117" s="121"/>
      <c r="X117" s="140"/>
      <c r="Y117" s="141"/>
      <c r="Z117" s="142"/>
      <c r="AA117" s="563"/>
      <c r="AB117" s="563"/>
      <c r="AC117" s="563"/>
      <c r="AD117" s="563"/>
      <c r="AE117" s="563"/>
      <c r="AF117" s="564"/>
      <c r="AG117" s="266"/>
      <c r="AH117" s="565"/>
      <c r="AI117" s="563"/>
      <c r="AJ117" s="563"/>
      <c r="AK117" s="563"/>
      <c r="AL117" s="563"/>
      <c r="AM117" s="563"/>
      <c r="AN117" s="140"/>
      <c r="AO117" s="141"/>
      <c r="AP117" s="142"/>
      <c r="AQ117" s="121"/>
      <c r="AR117" s="139"/>
      <c r="AS117" s="121"/>
      <c r="AT117" s="139"/>
      <c r="AU117" s="121"/>
      <c r="AV117" s="36"/>
      <c r="AX117" s="29"/>
      <c r="AY117" s="32"/>
      <c r="AZ117" s="322"/>
      <c r="BB117" s="29"/>
      <c r="BC117" s="46"/>
      <c r="BD117" s="32"/>
      <c r="BE117" s="46"/>
      <c r="BF117" s="32"/>
      <c r="BG117" s="46"/>
      <c r="BH117" s="36"/>
      <c r="BJ117" s="29"/>
      <c r="BK117" s="139"/>
      <c r="BL117" s="140"/>
      <c r="BM117" s="141"/>
      <c r="BN117" s="142"/>
      <c r="BO117" s="323"/>
      <c r="BP117" s="139"/>
      <c r="BQ117" s="323"/>
      <c r="BR117" s="139"/>
      <c r="BS117" s="323"/>
      <c r="BT117" s="140"/>
      <c r="BU117" s="141"/>
      <c r="BV117" s="142"/>
      <c r="BW117" s="139"/>
      <c r="BX117" s="140"/>
      <c r="BY117" s="141"/>
      <c r="BZ117" s="142"/>
      <c r="CA117" s="121"/>
      <c r="CB117" s="140"/>
      <c r="CC117" s="141"/>
      <c r="CD117" s="142"/>
      <c r="CE117" s="121"/>
      <c r="CF117" s="139"/>
      <c r="CG117" s="121"/>
      <c r="CH117" s="139"/>
      <c r="CI117" s="121"/>
      <c r="CJ117" s="139"/>
      <c r="CK117" s="121"/>
      <c r="CL117" s="36"/>
      <c r="CN117" s="29"/>
      <c r="CO117" s="143"/>
      <c r="CP117" s="143"/>
      <c r="CQ117" s="143"/>
      <c r="CR117" s="143"/>
      <c r="CS117" s="143"/>
      <c r="CT117" s="144"/>
      <c r="CU117" s="324"/>
      <c r="CV117" s="146"/>
      <c r="CW117" s="124"/>
      <c r="CX117" s="143"/>
      <c r="CY117" s="124"/>
      <c r="CZ117" s="143"/>
      <c r="DA117" s="124"/>
      <c r="DB117" s="36"/>
      <c r="DC117" s="32"/>
      <c r="DD117" s="315"/>
      <c r="DM117" s="115"/>
      <c r="DN117" s="334"/>
      <c r="DP117" s="74"/>
      <c r="DQ117" s="149"/>
      <c r="DR117" s="222">
        <f t="shared" si="37"/>
        <v>0</v>
      </c>
      <c r="DS117" s="323"/>
      <c r="DT117" s="131"/>
      <c r="DU117" s="149"/>
      <c r="DV117" s="328"/>
      <c r="DW117" s="133"/>
      <c r="DX117" s="149"/>
      <c r="DY117" s="149"/>
      <c r="DZ117" s="149"/>
      <c r="EA117" s="134"/>
      <c r="EG117" s="74"/>
      <c r="EH117" s="325"/>
      <c r="EI117" s="152"/>
      <c r="EJ117" s="152"/>
      <c r="EK117" s="152"/>
      <c r="EL117" s="136"/>
      <c r="EO117" s="321"/>
      <c r="EP117" s="321"/>
      <c r="ER117" s="29"/>
      <c r="ES117" s="32"/>
      <c r="ET117" s="32"/>
      <c r="EU117" s="153"/>
      <c r="EV117" s="36"/>
      <c r="EX117" s="29"/>
      <c r="EY117" s="139"/>
      <c r="EZ117" s="139"/>
      <c r="FA117" s="139"/>
      <c r="FB117" s="139"/>
      <c r="FC117" s="139"/>
      <c r="FD117" s="36"/>
      <c r="FF117" s="29"/>
      <c r="FG117" s="143"/>
      <c r="FH117" s="143"/>
      <c r="FI117" s="143"/>
      <c r="FJ117" s="143"/>
      <c r="FK117" s="143"/>
      <c r="FL117" s="144"/>
      <c r="FM117" s="145"/>
      <c r="FN117" s="146"/>
      <c r="FO117" s="154"/>
      <c r="FP117" s="144"/>
      <c r="FQ117" s="145"/>
      <c r="FR117" s="146"/>
      <c r="FS117" s="326"/>
      <c r="FT117" s="36"/>
    </row>
    <row r="118" spans="1:178" s="92" customFormat="1" ht="15" thickBot="1" x14ac:dyDescent="0.4">
      <c r="A118" s="118"/>
      <c r="B118" s="46"/>
      <c r="C118" s="11"/>
      <c r="D118" s="46"/>
      <c r="E118" s="4"/>
      <c r="F118" s="119"/>
      <c r="H118" s="120"/>
      <c r="I118" s="15"/>
      <c r="J118" s="121"/>
      <c r="K118" s="15"/>
      <c r="L118" s="121"/>
      <c r="M118" s="15"/>
      <c r="N118" s="122"/>
      <c r="O118" s="40"/>
      <c r="P118" s="123"/>
      <c r="Q118" s="15"/>
      <c r="R118" s="121"/>
      <c r="S118" s="15"/>
      <c r="T118" s="121"/>
      <c r="U118" s="15"/>
      <c r="V118" s="121"/>
      <c r="W118" s="209">
        <f>SUM($Q118,$S118,$U118)</f>
        <v>0</v>
      </c>
      <c r="X118" s="122"/>
      <c r="Y118" s="40"/>
      <c r="Z118" s="123"/>
      <c r="AA118" s="560"/>
      <c r="AB118" s="224"/>
      <c r="AC118" s="560"/>
      <c r="AD118" s="224"/>
      <c r="AE118" s="560"/>
      <c r="AF118" s="561"/>
      <c r="AG118" s="216"/>
      <c r="AH118" s="562"/>
      <c r="AI118" s="560"/>
      <c r="AJ118" s="224"/>
      <c r="AK118" s="560"/>
      <c r="AL118" s="224"/>
      <c r="AM118" s="560"/>
      <c r="AN118" s="122"/>
      <c r="AO118" s="40"/>
      <c r="AP118" s="123"/>
      <c r="AQ118" s="209">
        <f>$Q118-$AA118+$AI118</f>
        <v>0</v>
      </c>
      <c r="AR118" s="121"/>
      <c r="AS118" s="209">
        <f t="shared" si="27"/>
        <v>0</v>
      </c>
      <c r="AT118" s="121"/>
      <c r="AU118" s="209">
        <f t="shared" si="42"/>
        <v>0</v>
      </c>
      <c r="AV118" s="119"/>
      <c r="AX118" s="120"/>
      <c r="AY118" s="1"/>
      <c r="AZ118" s="318">
        <v>1</v>
      </c>
      <c r="BB118" s="120"/>
      <c r="BC118" s="3">
        <f>CHOOSE($AZ118,0.99052544,1.01191919,1.00441378,1.00744042,0.97985155,0.99723525,0.99723525,0.99723525,1.02737929,0.99839832,1.00012425,0.97994767)</f>
        <v>0.99052543999999998</v>
      </c>
      <c r="BD118" s="46"/>
      <c r="BE118" s="3">
        <f>CHOOSE(AZ118,1.01007311,1.0162446,1.00802785,0.99745216,0.96170212,0.98906071,0.98906071,0.98906071,0.96644255,1.01344958,1.02255772,1.00405015)</f>
        <v>1.01007311</v>
      </c>
      <c r="BF118" s="46"/>
      <c r="BG118" s="3">
        <f>CHOOSE($AZ118, 1.00979385,0.9950623,0.99510091,0.98525914,0.94740453,0.975921526666667,0.975921526666667,0.975921526666667,0.96415274,1.04112113,1.03493102,1.02717428)</f>
        <v>1.0097938500000001</v>
      </c>
      <c r="BH118" s="119"/>
      <c r="BJ118" s="120"/>
      <c r="BK118" s="15"/>
      <c r="BL118" s="122"/>
      <c r="BM118" s="40"/>
      <c r="BN118" s="123"/>
      <c r="BO118" s="209">
        <f t="shared" si="28"/>
        <v>0</v>
      </c>
      <c r="BP118" s="121"/>
      <c r="BQ118" s="209">
        <f t="shared" si="29"/>
        <v>0</v>
      </c>
      <c r="BR118" s="121"/>
      <c r="BS118" s="209">
        <f t="shared" si="30"/>
        <v>0</v>
      </c>
      <c r="BT118" s="122"/>
      <c r="BU118" s="40"/>
      <c r="BV118" s="123"/>
      <c r="BW118" s="15"/>
      <c r="BX118" s="122"/>
      <c r="BY118" s="40"/>
      <c r="BZ118" s="123"/>
      <c r="CA118" s="209">
        <f>(SUM($BO118:$BS118))-$BW118</f>
        <v>0</v>
      </c>
      <c r="CB118" s="122"/>
      <c r="CC118" s="40"/>
      <c r="CD118" s="123"/>
      <c r="CE118" s="209">
        <f t="shared" si="31"/>
        <v>0</v>
      </c>
      <c r="CF118" s="121"/>
      <c r="CG118" s="209">
        <f t="shared" si="32"/>
        <v>0</v>
      </c>
      <c r="CH118" s="121"/>
      <c r="CI118" s="209">
        <f>ROUNDDOWN(CA118-CE118-CG118,0)</f>
        <v>0</v>
      </c>
      <c r="CJ118" s="121"/>
      <c r="CK118" s="209">
        <f>SUM($CE118:$CI118)</f>
        <v>0</v>
      </c>
      <c r="CL118" s="119"/>
      <c r="CN118" s="120"/>
      <c r="CO118" s="13">
        <v>0</v>
      </c>
      <c r="CP118" s="124"/>
      <c r="CQ118" s="13">
        <v>0</v>
      </c>
      <c r="CR118" s="124"/>
      <c r="CS118" s="13">
        <v>0</v>
      </c>
      <c r="CT118" s="125"/>
      <c r="CU118" s="337"/>
      <c r="CV118" s="338"/>
      <c r="CW118" s="376">
        <f>CO118*I118</f>
        <v>0</v>
      </c>
      <c r="CX118" s="339"/>
      <c r="CY118" s="376">
        <f>CQ118*K118</f>
        <v>0</v>
      </c>
      <c r="CZ118" s="339"/>
      <c r="DA118" s="376">
        <f>CS118*M118</f>
        <v>0</v>
      </c>
      <c r="DB118" s="340"/>
      <c r="DC118" s="46"/>
      <c r="DD118" s="341"/>
      <c r="DE118" s="342"/>
      <c r="DF118" s="342"/>
      <c r="DG118" s="342"/>
      <c r="DH118" s="342"/>
      <c r="DI118" s="342"/>
      <c r="DJ118" s="342"/>
      <c r="DK118" s="342"/>
      <c r="DL118" s="342"/>
      <c r="DM118" s="343"/>
      <c r="DN118" s="177"/>
      <c r="DP118" s="277"/>
      <c r="DQ118" s="209">
        <f t="shared" si="39"/>
        <v>0</v>
      </c>
      <c r="DR118" s="213">
        <f t="shared" si="37"/>
        <v>0</v>
      </c>
      <c r="DS118" s="209">
        <f t="shared" si="40"/>
        <v>0</v>
      </c>
      <c r="DT118" s="213">
        <f t="shared" si="41"/>
        <v>0</v>
      </c>
      <c r="DU118" s="214">
        <f t="shared" si="43"/>
        <v>0</v>
      </c>
      <c r="DV118" s="368">
        <f t="shared" si="43"/>
        <v>0</v>
      </c>
      <c r="DW118" s="369">
        <f t="shared" si="33"/>
        <v>0</v>
      </c>
      <c r="DX118" s="131"/>
      <c r="DY118" s="209">
        <f t="shared" si="34"/>
        <v>0</v>
      </c>
      <c r="DZ118" s="131"/>
      <c r="EA118" s="370">
        <f t="shared" si="35"/>
        <v>0</v>
      </c>
      <c r="EG118" s="130"/>
      <c r="EH118" s="377">
        <f t="shared" si="23"/>
        <v>0</v>
      </c>
      <c r="EI118" s="344"/>
      <c r="EJ118" s="378">
        <f t="shared" si="24"/>
        <v>0</v>
      </c>
      <c r="EK118" s="344"/>
      <c r="EL118" s="379">
        <f t="shared" si="25"/>
        <v>0</v>
      </c>
      <c r="EO118" s="321"/>
      <c r="EP118" s="321"/>
      <c r="ER118" s="120"/>
      <c r="ES118" s="46"/>
      <c r="ET118" s="46"/>
      <c r="EU118" s="13"/>
      <c r="EV118" s="119"/>
      <c r="EX118" s="120"/>
      <c r="EY118" s="5"/>
      <c r="EZ118" s="121"/>
      <c r="FA118" s="5"/>
      <c r="FB118" s="121"/>
      <c r="FC118" s="5"/>
      <c r="FD118" s="119"/>
      <c r="FF118" s="120"/>
      <c r="FG118" s="17">
        <v>0</v>
      </c>
      <c r="FH118" s="137"/>
      <c r="FI118" s="17">
        <v>0</v>
      </c>
      <c r="FJ118" s="137"/>
      <c r="FK118" s="17">
        <v>0</v>
      </c>
      <c r="FL118" s="125"/>
      <c r="FM118" s="126"/>
      <c r="FN118" s="127"/>
      <c r="FO118" s="219">
        <f t="shared" si="36"/>
        <v>0</v>
      </c>
      <c r="FP118" s="125"/>
      <c r="FQ118" s="126"/>
      <c r="FR118" s="127"/>
      <c r="FS118" s="220">
        <f>IFERROR((SUM($EH118:EL118)-SUM($CW118:$DA118)+$EU118+$FO118)," ")</f>
        <v>0</v>
      </c>
      <c r="FT118" s="119"/>
    </row>
    <row r="119" spans="1:178" ht="5.15" customHeight="1" thickBot="1" x14ac:dyDescent="0.4">
      <c r="A119" s="115"/>
      <c r="B119" s="29"/>
      <c r="C119" s="46"/>
      <c r="D119" s="32"/>
      <c r="E119" s="32"/>
      <c r="F119" s="36"/>
      <c r="H119" s="29"/>
      <c r="I119" s="139"/>
      <c r="J119" s="139"/>
      <c r="K119" s="139"/>
      <c r="L119" s="139"/>
      <c r="M119" s="139"/>
      <c r="N119" s="140"/>
      <c r="O119" s="345"/>
      <c r="P119" s="142"/>
      <c r="Q119" s="139"/>
      <c r="R119" s="139"/>
      <c r="S119" s="139"/>
      <c r="T119" s="139"/>
      <c r="U119" s="139"/>
      <c r="V119" s="139"/>
      <c r="W119" s="121"/>
      <c r="X119" s="140"/>
      <c r="Y119" s="141"/>
      <c r="Z119" s="142"/>
      <c r="AA119" s="139"/>
      <c r="AB119" s="139"/>
      <c r="AC119" s="139"/>
      <c r="AD119" s="139"/>
      <c r="AE119" s="139"/>
      <c r="AF119" s="140"/>
      <c r="AG119" s="141"/>
      <c r="AH119" s="142"/>
      <c r="AI119" s="139"/>
      <c r="AJ119" s="139"/>
      <c r="AK119" s="139"/>
      <c r="AL119" s="139"/>
      <c r="AM119" s="139"/>
      <c r="AN119" s="140"/>
      <c r="AO119" s="141"/>
      <c r="AP119" s="142"/>
      <c r="AQ119" s="121"/>
      <c r="AR119" s="139"/>
      <c r="AS119" s="121"/>
      <c r="AT119" s="139"/>
      <c r="AU119" s="121"/>
      <c r="AV119" s="36"/>
      <c r="AX119" s="29"/>
      <c r="AY119" s="32"/>
      <c r="AZ119" s="322"/>
      <c r="BB119" s="29"/>
      <c r="BC119" s="46"/>
      <c r="BD119" s="32"/>
      <c r="BE119" s="46"/>
      <c r="BF119" s="32"/>
      <c r="BG119" s="46"/>
      <c r="BH119" s="36"/>
      <c r="BJ119" s="29"/>
      <c r="BK119" s="139"/>
      <c r="BL119" s="140"/>
      <c r="BM119" s="141"/>
      <c r="BN119" s="142"/>
      <c r="BO119" s="121"/>
      <c r="BP119" s="139"/>
      <c r="BQ119" s="121"/>
      <c r="BR119" s="139"/>
      <c r="BS119" s="121"/>
      <c r="BT119" s="140"/>
      <c r="BU119" s="141"/>
      <c r="BV119" s="142"/>
      <c r="BW119" s="139"/>
      <c r="BX119" s="140"/>
      <c r="BY119" s="141"/>
      <c r="BZ119" s="142"/>
      <c r="CA119" s="346"/>
      <c r="CB119" s="140"/>
      <c r="CC119" s="141"/>
      <c r="CD119" s="142"/>
      <c r="CE119" s="121"/>
      <c r="CF119" s="139"/>
      <c r="CG119" s="121"/>
      <c r="CH119" s="139"/>
      <c r="CI119" s="121"/>
      <c r="CJ119" s="139"/>
      <c r="CK119" s="121"/>
      <c r="CL119" s="36"/>
      <c r="CN119" s="29"/>
      <c r="CO119" s="143"/>
      <c r="CP119" s="143"/>
      <c r="CQ119" s="143"/>
      <c r="CR119" s="143"/>
      <c r="CS119" s="143"/>
      <c r="CT119" s="144"/>
      <c r="CU119" s="145"/>
      <c r="CV119" s="146"/>
      <c r="CW119" s="124"/>
      <c r="CX119" s="143"/>
      <c r="CY119" s="124"/>
      <c r="CZ119" s="143"/>
      <c r="DA119" s="124"/>
      <c r="DB119" s="32"/>
      <c r="DC119" s="32"/>
      <c r="DD119" s="347"/>
      <c r="DE119" s="342"/>
      <c r="DF119" s="342"/>
      <c r="DG119" s="342"/>
      <c r="DH119" s="342"/>
      <c r="DI119" s="342"/>
      <c r="DJ119" s="342"/>
      <c r="DK119" s="342"/>
      <c r="DL119" s="342"/>
      <c r="DM119" s="348"/>
      <c r="DP119" s="34"/>
      <c r="DQ119" s="149"/>
      <c r="DR119" s="149"/>
      <c r="DS119" s="149"/>
      <c r="DT119" s="149"/>
      <c r="DU119" s="149"/>
      <c r="DV119" s="349"/>
      <c r="DW119" s="350"/>
      <c r="DX119" s="351"/>
      <c r="DY119" s="351"/>
      <c r="DZ119" s="351"/>
      <c r="EA119" s="278"/>
      <c r="EG119" s="74"/>
      <c r="EH119" s="352"/>
      <c r="EI119" s="353"/>
      <c r="EJ119" s="353"/>
      <c r="EK119" s="353"/>
      <c r="EL119" s="354"/>
      <c r="EO119" s="321"/>
      <c r="EP119" s="321"/>
      <c r="ER119" s="29"/>
      <c r="ES119" s="32"/>
      <c r="ET119" s="32"/>
      <c r="EU119" s="153"/>
      <c r="EV119" s="36"/>
      <c r="EX119" s="29"/>
      <c r="EY119" s="139"/>
      <c r="EZ119" s="139"/>
      <c r="FA119" s="139"/>
      <c r="FB119" s="139"/>
      <c r="FC119" s="139"/>
      <c r="FD119" s="36"/>
      <c r="FF119" s="29"/>
      <c r="FG119" s="355"/>
      <c r="FH119" s="355"/>
      <c r="FI119" s="355"/>
      <c r="FJ119" s="355"/>
      <c r="FK119" s="355"/>
      <c r="FL119" s="36"/>
      <c r="FN119" s="29"/>
      <c r="FO119" s="356"/>
      <c r="FP119" s="36"/>
      <c r="FR119" s="29"/>
      <c r="FS119" s="357"/>
      <c r="FT119" s="36"/>
    </row>
    <row r="120" spans="1:178" ht="15" thickBot="1" x14ac:dyDescent="0.4">
      <c r="B120" s="260"/>
      <c r="C120" s="179"/>
      <c r="D120" s="179"/>
      <c r="E120" s="179" t="s">
        <v>162</v>
      </c>
      <c r="F120" s="179"/>
      <c r="G120" s="179"/>
      <c r="H120" s="179"/>
      <c r="I120" s="230">
        <f>SUM(I18:I118)</f>
        <v>0</v>
      </c>
      <c r="J120" s="187"/>
      <c r="K120" s="230">
        <f>SUM(K18:K118)</f>
        <v>0</v>
      </c>
      <c r="L120" s="187"/>
      <c r="M120" s="230">
        <f>SUM(M18:M118)</f>
        <v>0</v>
      </c>
      <c r="N120" s="187"/>
      <c r="O120" s="187"/>
      <c r="P120" s="187"/>
      <c r="Q120" s="230">
        <f>SUM(Q18:Q118)</f>
        <v>0</v>
      </c>
      <c r="R120" s="187"/>
      <c r="S120" s="230">
        <f>SUM(S18:S118)</f>
        <v>0</v>
      </c>
      <c r="T120" s="187"/>
      <c r="U120" s="230">
        <f>SUM(U18:U118)</f>
        <v>0</v>
      </c>
      <c r="V120" s="187"/>
      <c r="W120" s="230">
        <f>SUM(W18:W118)</f>
        <v>0</v>
      </c>
      <c r="X120" s="187"/>
      <c r="Y120" s="187"/>
      <c r="Z120" s="187"/>
      <c r="AA120" s="230">
        <f>SUM(AA18:AA118)</f>
        <v>0</v>
      </c>
      <c r="AB120" s="187"/>
      <c r="AC120" s="230">
        <f>SUM(AC18:AC118)</f>
        <v>0</v>
      </c>
      <c r="AD120" s="187"/>
      <c r="AE120" s="230">
        <f>SUM(AE18:AE118)</f>
        <v>0</v>
      </c>
      <c r="AF120" s="187"/>
      <c r="AG120" s="187"/>
      <c r="AH120" s="187"/>
      <c r="AI120" s="230">
        <f>SUM(AI18:AI118)</f>
        <v>0</v>
      </c>
      <c r="AJ120" s="187"/>
      <c r="AK120" s="230">
        <f>SUM(AK18:AK118)</f>
        <v>0</v>
      </c>
      <c r="AL120" s="187"/>
      <c r="AM120" s="230">
        <f>SUM(AM18:AM118)</f>
        <v>0</v>
      </c>
      <c r="AN120" s="187"/>
      <c r="AO120" s="187"/>
      <c r="AP120" s="187"/>
      <c r="AQ120" s="230">
        <f>SUM(AQ18:AQ118)</f>
        <v>0</v>
      </c>
      <c r="AR120" s="187"/>
      <c r="AS120" s="230">
        <f>SUM(AS18:AS118)</f>
        <v>0</v>
      </c>
      <c r="AT120" s="187"/>
      <c r="AU120" s="230">
        <f>SUM(AU18:AU118)</f>
        <v>0</v>
      </c>
      <c r="AV120" s="179"/>
      <c r="AW120" s="179"/>
      <c r="AX120" s="179"/>
      <c r="AY120" s="179"/>
      <c r="AZ120" s="179"/>
      <c r="BA120" s="179"/>
      <c r="BB120" s="179"/>
      <c r="BC120" s="179"/>
      <c r="BD120" s="179"/>
      <c r="BE120" s="179"/>
      <c r="BF120" s="179"/>
      <c r="BG120" s="179"/>
      <c r="BH120" s="179"/>
      <c r="BI120" s="179"/>
      <c r="BJ120" s="179"/>
      <c r="BK120" s="230">
        <f>SUM(BK18:BK118)</f>
        <v>0</v>
      </c>
      <c r="BL120" s="187"/>
      <c r="BM120" s="187"/>
      <c r="BN120" s="187"/>
      <c r="BO120" s="230">
        <f>SUM(BO18:BO118)</f>
        <v>0</v>
      </c>
      <c r="BP120" s="187"/>
      <c r="BQ120" s="230">
        <f>SUM(BQ18:BQ118)</f>
        <v>0</v>
      </c>
      <c r="BR120" s="187"/>
      <c r="BS120" s="230">
        <f>SUM(BS18:BS118)</f>
        <v>0</v>
      </c>
      <c r="BT120" s="187"/>
      <c r="BU120" s="187"/>
      <c r="BV120" s="187"/>
      <c r="BW120" s="230">
        <f>SUM(BW18:BW118)</f>
        <v>0</v>
      </c>
      <c r="BX120" s="187"/>
      <c r="BY120" s="187"/>
      <c r="BZ120" s="187"/>
      <c r="CA120" s="230">
        <f>SUM(CA18:CA118)</f>
        <v>0</v>
      </c>
      <c r="CB120" s="187"/>
      <c r="CC120" s="187"/>
      <c r="CD120" s="187"/>
      <c r="CE120" s="230">
        <f>SUM(CE18:CE118)</f>
        <v>0</v>
      </c>
      <c r="CF120" s="187"/>
      <c r="CG120" s="230">
        <f>SUM(CG18:CG118)</f>
        <v>0</v>
      </c>
      <c r="CH120" s="187"/>
      <c r="CI120" s="230">
        <f>SUM(CI18:CI118)</f>
        <v>0</v>
      </c>
      <c r="CJ120" s="187"/>
      <c r="CK120" s="230">
        <f>SUM(CK18:CK119)</f>
        <v>0</v>
      </c>
      <c r="CL120" s="179"/>
      <c r="CM120" s="179"/>
      <c r="CN120" s="179"/>
      <c r="CO120" s="190"/>
      <c r="CP120" s="190"/>
      <c r="CQ120" s="190"/>
      <c r="CR120" s="190"/>
      <c r="CS120" s="190"/>
      <c r="CT120" s="190"/>
      <c r="CU120" s="190"/>
      <c r="CV120" s="190"/>
      <c r="CW120" s="232">
        <f>SUM(CW18:CW118)</f>
        <v>0</v>
      </c>
      <c r="CX120" s="190"/>
      <c r="CY120" s="232">
        <f>SUM(CY18:CY118)</f>
        <v>0</v>
      </c>
      <c r="CZ120" s="190"/>
      <c r="DA120" s="232">
        <f>SUM(DA18:DA118)</f>
        <v>0</v>
      </c>
      <c r="DB120" s="358"/>
      <c r="DC120" s="359"/>
      <c r="DD120" s="179"/>
      <c r="DE120" s="360"/>
      <c r="DF120" s="360"/>
      <c r="DG120" s="360"/>
      <c r="DH120" s="360"/>
      <c r="DI120" s="360"/>
      <c r="DJ120" s="360"/>
      <c r="DK120" s="360"/>
      <c r="DL120" s="360"/>
      <c r="DM120" s="360"/>
      <c r="DN120" s="360"/>
      <c r="DO120" s="358"/>
      <c r="DP120" s="179"/>
      <c r="DQ120" s="234">
        <f>SUM(DQ18:DQ118)</f>
        <v>0</v>
      </c>
      <c r="DR120" s="234">
        <f>SUM(DR17:DR119)</f>
        <v>0</v>
      </c>
      <c r="DS120" s="234">
        <f>SUM(DS18:DS118)</f>
        <v>0</v>
      </c>
      <c r="DT120" s="234">
        <f>SUM(DT18:DT118)</f>
        <v>0</v>
      </c>
      <c r="DU120" s="234">
        <f>SUM(DU18:DU118)</f>
        <v>0</v>
      </c>
      <c r="DV120" s="380">
        <f>SUM(DV18:DV118)</f>
        <v>0</v>
      </c>
      <c r="DW120" s="234">
        <f>SUM(DW18:DW118)</f>
        <v>0</v>
      </c>
      <c r="DX120" s="192"/>
      <c r="DY120" s="234">
        <f>SUM(DY18:DY118)</f>
        <v>0</v>
      </c>
      <c r="DZ120" s="192"/>
      <c r="EA120" s="234">
        <f>SUM(EA18:EA118)</f>
        <v>0</v>
      </c>
      <c r="EB120" s="194"/>
      <c r="EC120" s="194"/>
      <c r="ED120" s="194"/>
      <c r="EE120" s="194"/>
      <c r="EF120" s="194"/>
      <c r="EG120" s="361"/>
      <c r="EH120" s="239">
        <f>SUM(EH18:EH118)</f>
        <v>0</v>
      </c>
      <c r="EI120" s="196"/>
      <c r="EJ120" s="239">
        <f>SUM(EJ18:EJ118)</f>
        <v>0</v>
      </c>
      <c r="EK120" s="196"/>
      <c r="EL120" s="239">
        <f>SUM(EL18:EL118)</f>
        <v>0</v>
      </c>
      <c r="EM120" s="194"/>
      <c r="EN120" s="194"/>
      <c r="EO120" s="362"/>
      <c r="EP120" s="362"/>
      <c r="EQ120" s="179"/>
      <c r="ER120" s="361"/>
      <c r="ES120" s="194"/>
      <c r="ET120" s="194"/>
      <c r="EU120" s="381">
        <f>SUM(EU18:EU118)</f>
        <v>0</v>
      </c>
      <c r="EV120" s="364"/>
      <c r="EW120" s="194"/>
      <c r="EX120" s="361"/>
      <c r="EY120" s="382">
        <f>SUM(EY18:EY118)</f>
        <v>0</v>
      </c>
      <c r="EZ120" s="262"/>
      <c r="FA120" s="382">
        <f>SUM(FA18:FA118)</f>
        <v>0</v>
      </c>
      <c r="FB120" s="262"/>
      <c r="FC120" s="382">
        <f>SUM(FC18:FC118)</f>
        <v>0</v>
      </c>
      <c r="FD120" s="364"/>
      <c r="FE120" s="194"/>
      <c r="FF120" s="361"/>
      <c r="FG120" s="363"/>
      <c r="FH120" s="365"/>
      <c r="FI120" s="363"/>
      <c r="FJ120" s="365"/>
      <c r="FK120" s="363"/>
      <c r="FL120" s="364"/>
      <c r="FM120" s="194"/>
      <c r="FN120" s="361"/>
      <c r="FO120" s="381">
        <f>SUM(FO18:FO118)</f>
        <v>0</v>
      </c>
      <c r="FP120" s="366"/>
      <c r="FQ120" s="197"/>
      <c r="FR120" s="367"/>
      <c r="FS120" s="383">
        <f>SUM(FS18:FS118)</f>
        <v>0</v>
      </c>
      <c r="FT120" s="364"/>
      <c r="FU120" s="92"/>
      <c r="FV120" s="92"/>
    </row>
    <row r="121" spans="1:178" x14ac:dyDescent="0.35">
      <c r="DQ121" s="199"/>
      <c r="DR121" s="199"/>
      <c r="DS121" s="199"/>
      <c r="DT121" s="199"/>
      <c r="DU121" s="199"/>
    </row>
  </sheetData>
  <sheetProtection algorithmName="SHA-512" hashValue="OAXhc8BWTjSlZXooYEDiYQmpxbUBFipgOK03+jn0C+XgPpwVGMlvoWQ3DDDV90nl3+HdbN779qEQ4jPdMEAPyA==" saltValue="B4IPqixN5XhpUh0/rkJpAA==" spinCount="100000" sheet="1" objects="1" scenarios="1"/>
  <mergeCells count="45">
    <mergeCell ref="CD13:CL13"/>
    <mergeCell ref="AX13:AZ16"/>
    <mergeCell ref="BB13:BH13"/>
    <mergeCell ref="BJ13:BL16"/>
    <mergeCell ref="BN13:BT13"/>
    <mergeCell ref="BV13:BX16"/>
    <mergeCell ref="BZ13:CB16"/>
    <mergeCell ref="AQ9:AS9"/>
    <mergeCell ref="FN13:FP16"/>
    <mergeCell ref="AQ6:AS6"/>
    <mergeCell ref="AQ7:AS7"/>
    <mergeCell ref="B13:C16"/>
    <mergeCell ref="E13:F16"/>
    <mergeCell ref="H13:N13"/>
    <mergeCell ref="P13:X13"/>
    <mergeCell ref="Z13:AF13"/>
    <mergeCell ref="AH13:AN13"/>
    <mergeCell ref="AP13:AV13"/>
    <mergeCell ref="AJ7:AK7"/>
    <mergeCell ref="AJ8:AK8"/>
    <mergeCell ref="F9:I9"/>
    <mergeCell ref="CN13:CT13"/>
    <mergeCell ref="CV13:DB13"/>
    <mergeCell ref="FR13:FT16"/>
    <mergeCell ref="B2:AU2"/>
    <mergeCell ref="B3:AU3"/>
    <mergeCell ref="FF13:FL13"/>
    <mergeCell ref="B5:K5"/>
    <mergeCell ref="M5:X5"/>
    <mergeCell ref="Z5:AN5"/>
    <mergeCell ref="AP5:AU5"/>
    <mergeCell ref="BC5:BH7"/>
    <mergeCell ref="AI6:AI7"/>
    <mergeCell ref="AJ6:AK6"/>
    <mergeCell ref="F7:I7"/>
    <mergeCell ref="M7:S10"/>
    <mergeCell ref="BC8:BH10"/>
    <mergeCell ref="AJ9:AK9"/>
    <mergeCell ref="AQ8:AS8"/>
    <mergeCell ref="DQ13:DU13"/>
    <mergeCell ref="ER13:EV16"/>
    <mergeCell ref="EX13:FD13"/>
    <mergeCell ref="DE13:DM13"/>
    <mergeCell ref="DW13:EA13"/>
    <mergeCell ref="EH13:EL13"/>
  </mergeCells>
  <dataValidations count="2">
    <dataValidation type="list" allowBlank="1" showInputMessage="1" showErrorMessage="1" sqref="AU9" xr:uid="{00000000-0002-0000-0500-000000000000}">
      <formula1>yesno</formula1>
    </dataValidation>
    <dataValidation type="decimal" operator="lessThan" allowBlank="1" showInputMessage="1" showErrorMessage="1" errorTitle="Use a negative number" error="FFVP Reclaim should be input as a negative number using the minus sign (Example, -15.24)" promptTitle="Use a negative number" sqref="EU18:EU118" xr:uid="{00000000-0002-0000-0500-000001000000}">
      <formula1>0</formula1>
    </dataValidation>
  </dataValidations>
  <hyperlinks>
    <hyperlink ref="FR13:FT16" location="'NSLP-Std RECALC ErrorCategories'!BC8" display="21: TOTAL FISCAL ACTION FOR SITE:" xr:uid="{00000000-0004-0000-05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Drop Down 1">
              <controlPr defaultSize="0" autoLine="0" autoPict="0">
                <anchor moveWithCells="1">
                  <from>
                    <xdr:col>50</xdr:col>
                    <xdr:colOff>0</xdr:colOff>
                    <xdr:row>16</xdr:row>
                    <xdr:rowOff>31750</xdr:rowOff>
                  </from>
                  <to>
                    <xdr:col>51</xdr:col>
                    <xdr:colOff>0</xdr:colOff>
                    <xdr:row>18</xdr:row>
                    <xdr:rowOff>19050</xdr:rowOff>
                  </to>
                </anchor>
              </controlPr>
            </control>
          </mc:Choice>
        </mc:AlternateContent>
        <mc:AlternateContent xmlns:mc="http://schemas.openxmlformats.org/markup-compatibility/2006">
          <mc:Choice Requires="x14">
            <control shapeId="86018" r:id="rId5" name="Drop Down 2">
              <controlPr defaultSize="0" autoLine="0" autoPict="0">
                <anchor moveWithCells="1">
                  <from>
                    <xdr:col>50</xdr:col>
                    <xdr:colOff>0</xdr:colOff>
                    <xdr:row>19</xdr:row>
                    <xdr:rowOff>0</xdr:rowOff>
                  </from>
                  <to>
                    <xdr:col>51</xdr:col>
                    <xdr:colOff>0</xdr:colOff>
                    <xdr:row>20</xdr:row>
                    <xdr:rowOff>19050</xdr:rowOff>
                  </to>
                </anchor>
              </controlPr>
            </control>
          </mc:Choice>
        </mc:AlternateContent>
        <mc:AlternateContent xmlns:mc="http://schemas.openxmlformats.org/markup-compatibility/2006">
          <mc:Choice Requires="x14">
            <control shapeId="86019" r:id="rId6" name="Drop Down 3">
              <controlPr defaultSize="0" autoLine="0" autoPict="0">
                <anchor moveWithCells="1">
                  <from>
                    <xdr:col>50</xdr:col>
                    <xdr:colOff>0</xdr:colOff>
                    <xdr:row>20</xdr:row>
                    <xdr:rowOff>38100</xdr:rowOff>
                  </from>
                  <to>
                    <xdr:col>51</xdr:col>
                    <xdr:colOff>0</xdr:colOff>
                    <xdr:row>22</xdr:row>
                    <xdr:rowOff>0</xdr:rowOff>
                  </to>
                </anchor>
              </controlPr>
            </control>
          </mc:Choice>
        </mc:AlternateContent>
        <mc:AlternateContent xmlns:mc="http://schemas.openxmlformats.org/markup-compatibility/2006">
          <mc:Choice Requires="x14">
            <control shapeId="86020" r:id="rId7" name="Drop Down 4">
              <controlPr defaultSize="0" autoLine="0" autoPict="0">
                <anchor moveWithCells="1">
                  <from>
                    <xdr:col>50</xdr:col>
                    <xdr:colOff>0</xdr:colOff>
                    <xdr:row>23</xdr:row>
                    <xdr:rowOff>0</xdr:rowOff>
                  </from>
                  <to>
                    <xdr:col>51</xdr:col>
                    <xdr:colOff>0</xdr:colOff>
                    <xdr:row>24</xdr:row>
                    <xdr:rowOff>19050</xdr:rowOff>
                  </to>
                </anchor>
              </controlPr>
            </control>
          </mc:Choice>
        </mc:AlternateContent>
        <mc:AlternateContent xmlns:mc="http://schemas.openxmlformats.org/markup-compatibility/2006">
          <mc:Choice Requires="x14">
            <control shapeId="86021" r:id="rId8" name="Drop Down 5">
              <controlPr defaultSize="0" autoLine="0" autoPict="0">
                <anchor moveWithCells="1">
                  <from>
                    <xdr:col>50</xdr:col>
                    <xdr:colOff>0</xdr:colOff>
                    <xdr:row>25</xdr:row>
                    <xdr:rowOff>0</xdr:rowOff>
                  </from>
                  <to>
                    <xdr:col>51</xdr:col>
                    <xdr:colOff>0</xdr:colOff>
                    <xdr:row>26</xdr:row>
                    <xdr:rowOff>19050</xdr:rowOff>
                  </to>
                </anchor>
              </controlPr>
            </control>
          </mc:Choice>
        </mc:AlternateContent>
        <mc:AlternateContent xmlns:mc="http://schemas.openxmlformats.org/markup-compatibility/2006">
          <mc:Choice Requires="x14">
            <control shapeId="86022" r:id="rId9" name="Drop Down 6">
              <controlPr defaultSize="0" autoLine="0" autoPict="0">
                <anchor moveWithCells="1">
                  <from>
                    <xdr:col>50</xdr:col>
                    <xdr:colOff>0</xdr:colOff>
                    <xdr:row>27</xdr:row>
                    <xdr:rowOff>0</xdr:rowOff>
                  </from>
                  <to>
                    <xdr:col>51</xdr:col>
                    <xdr:colOff>0</xdr:colOff>
                    <xdr:row>28</xdr:row>
                    <xdr:rowOff>19050</xdr:rowOff>
                  </to>
                </anchor>
              </controlPr>
            </control>
          </mc:Choice>
        </mc:AlternateContent>
        <mc:AlternateContent xmlns:mc="http://schemas.openxmlformats.org/markup-compatibility/2006">
          <mc:Choice Requires="x14">
            <control shapeId="86023" r:id="rId10" name="Drop Down 7">
              <controlPr defaultSize="0" autoLine="0" autoPict="0">
                <anchor moveWithCells="1">
                  <from>
                    <xdr:col>50</xdr:col>
                    <xdr:colOff>0</xdr:colOff>
                    <xdr:row>29</xdr:row>
                    <xdr:rowOff>0</xdr:rowOff>
                  </from>
                  <to>
                    <xdr:col>51</xdr:col>
                    <xdr:colOff>0</xdr:colOff>
                    <xdr:row>30</xdr:row>
                    <xdr:rowOff>19050</xdr:rowOff>
                  </to>
                </anchor>
              </controlPr>
            </control>
          </mc:Choice>
        </mc:AlternateContent>
        <mc:AlternateContent xmlns:mc="http://schemas.openxmlformats.org/markup-compatibility/2006">
          <mc:Choice Requires="x14">
            <control shapeId="86024" r:id="rId11" name="Drop Down 8">
              <controlPr defaultSize="0" autoLine="0" autoPict="0">
                <anchor moveWithCells="1">
                  <from>
                    <xdr:col>50</xdr:col>
                    <xdr:colOff>0</xdr:colOff>
                    <xdr:row>31</xdr:row>
                    <xdr:rowOff>0</xdr:rowOff>
                  </from>
                  <to>
                    <xdr:col>51</xdr:col>
                    <xdr:colOff>0</xdr:colOff>
                    <xdr:row>32</xdr:row>
                    <xdr:rowOff>19050</xdr:rowOff>
                  </to>
                </anchor>
              </controlPr>
            </control>
          </mc:Choice>
        </mc:AlternateContent>
        <mc:AlternateContent xmlns:mc="http://schemas.openxmlformats.org/markup-compatibility/2006">
          <mc:Choice Requires="x14">
            <control shapeId="86025" r:id="rId12" name="Drop Down 9">
              <controlPr defaultSize="0" autoLine="0" autoPict="0">
                <anchor moveWithCells="1">
                  <from>
                    <xdr:col>50</xdr:col>
                    <xdr:colOff>0</xdr:colOff>
                    <xdr:row>33</xdr:row>
                    <xdr:rowOff>0</xdr:rowOff>
                  </from>
                  <to>
                    <xdr:col>51</xdr:col>
                    <xdr:colOff>0</xdr:colOff>
                    <xdr:row>34</xdr:row>
                    <xdr:rowOff>19050</xdr:rowOff>
                  </to>
                </anchor>
              </controlPr>
            </control>
          </mc:Choice>
        </mc:AlternateContent>
        <mc:AlternateContent xmlns:mc="http://schemas.openxmlformats.org/markup-compatibility/2006">
          <mc:Choice Requires="x14">
            <control shapeId="86026" r:id="rId13" name="Drop Down 10">
              <controlPr defaultSize="0" autoLine="0" autoPict="0">
                <anchor moveWithCells="1">
                  <from>
                    <xdr:col>50</xdr:col>
                    <xdr:colOff>0</xdr:colOff>
                    <xdr:row>35</xdr:row>
                    <xdr:rowOff>0</xdr:rowOff>
                  </from>
                  <to>
                    <xdr:col>51</xdr:col>
                    <xdr:colOff>0</xdr:colOff>
                    <xdr:row>36</xdr:row>
                    <xdr:rowOff>19050</xdr:rowOff>
                  </to>
                </anchor>
              </controlPr>
            </control>
          </mc:Choice>
        </mc:AlternateContent>
        <mc:AlternateContent xmlns:mc="http://schemas.openxmlformats.org/markup-compatibility/2006">
          <mc:Choice Requires="x14">
            <control shapeId="86027" r:id="rId14" name="Drop Down 11">
              <controlPr defaultSize="0" autoLine="0" autoPict="0">
                <anchor moveWithCells="1">
                  <from>
                    <xdr:col>50</xdr:col>
                    <xdr:colOff>0</xdr:colOff>
                    <xdr:row>37</xdr:row>
                    <xdr:rowOff>0</xdr:rowOff>
                  </from>
                  <to>
                    <xdr:col>51</xdr:col>
                    <xdr:colOff>0</xdr:colOff>
                    <xdr:row>38</xdr:row>
                    <xdr:rowOff>19050</xdr:rowOff>
                  </to>
                </anchor>
              </controlPr>
            </control>
          </mc:Choice>
        </mc:AlternateContent>
        <mc:AlternateContent xmlns:mc="http://schemas.openxmlformats.org/markup-compatibility/2006">
          <mc:Choice Requires="x14">
            <control shapeId="86028" r:id="rId15" name="Drop Down 12">
              <controlPr defaultSize="0" autoLine="0" autoPict="0">
                <anchor moveWithCells="1">
                  <from>
                    <xdr:col>50</xdr:col>
                    <xdr:colOff>0</xdr:colOff>
                    <xdr:row>39</xdr:row>
                    <xdr:rowOff>0</xdr:rowOff>
                  </from>
                  <to>
                    <xdr:col>51</xdr:col>
                    <xdr:colOff>0</xdr:colOff>
                    <xdr:row>40</xdr:row>
                    <xdr:rowOff>19050</xdr:rowOff>
                  </to>
                </anchor>
              </controlPr>
            </control>
          </mc:Choice>
        </mc:AlternateContent>
        <mc:AlternateContent xmlns:mc="http://schemas.openxmlformats.org/markup-compatibility/2006">
          <mc:Choice Requires="x14">
            <control shapeId="86029" r:id="rId16" name="Drop Down 13">
              <controlPr defaultSize="0" autoLine="0" autoPict="0">
                <anchor moveWithCells="1">
                  <from>
                    <xdr:col>50</xdr:col>
                    <xdr:colOff>0</xdr:colOff>
                    <xdr:row>41</xdr:row>
                    <xdr:rowOff>0</xdr:rowOff>
                  </from>
                  <to>
                    <xdr:col>51</xdr:col>
                    <xdr:colOff>0</xdr:colOff>
                    <xdr:row>42</xdr:row>
                    <xdr:rowOff>19050</xdr:rowOff>
                  </to>
                </anchor>
              </controlPr>
            </control>
          </mc:Choice>
        </mc:AlternateContent>
        <mc:AlternateContent xmlns:mc="http://schemas.openxmlformats.org/markup-compatibility/2006">
          <mc:Choice Requires="x14">
            <control shapeId="86030" r:id="rId17" name="Drop Down 14">
              <controlPr defaultSize="0" autoLine="0" autoPict="0">
                <anchor moveWithCells="1">
                  <from>
                    <xdr:col>50</xdr:col>
                    <xdr:colOff>0</xdr:colOff>
                    <xdr:row>43</xdr:row>
                    <xdr:rowOff>0</xdr:rowOff>
                  </from>
                  <to>
                    <xdr:col>51</xdr:col>
                    <xdr:colOff>0</xdr:colOff>
                    <xdr:row>44</xdr:row>
                    <xdr:rowOff>0</xdr:rowOff>
                  </to>
                </anchor>
              </controlPr>
            </control>
          </mc:Choice>
        </mc:AlternateContent>
        <mc:AlternateContent xmlns:mc="http://schemas.openxmlformats.org/markup-compatibility/2006">
          <mc:Choice Requires="x14">
            <control shapeId="86031" r:id="rId18" name="Drop Down 15">
              <controlPr defaultSize="0" autoLine="0" autoPict="0">
                <anchor moveWithCells="1">
                  <from>
                    <xdr:col>50</xdr:col>
                    <xdr:colOff>0</xdr:colOff>
                    <xdr:row>45</xdr:row>
                    <xdr:rowOff>0</xdr:rowOff>
                  </from>
                  <to>
                    <xdr:col>51</xdr:col>
                    <xdr:colOff>0</xdr:colOff>
                    <xdr:row>46</xdr:row>
                    <xdr:rowOff>19050</xdr:rowOff>
                  </to>
                </anchor>
              </controlPr>
            </control>
          </mc:Choice>
        </mc:AlternateContent>
        <mc:AlternateContent xmlns:mc="http://schemas.openxmlformats.org/markup-compatibility/2006">
          <mc:Choice Requires="x14">
            <control shapeId="86032" r:id="rId19" name="Drop Down 16">
              <controlPr defaultSize="0" autoLine="0" autoPict="0">
                <anchor moveWithCells="1">
                  <from>
                    <xdr:col>50</xdr:col>
                    <xdr:colOff>0</xdr:colOff>
                    <xdr:row>47</xdr:row>
                    <xdr:rowOff>0</xdr:rowOff>
                  </from>
                  <to>
                    <xdr:col>51</xdr:col>
                    <xdr:colOff>0</xdr:colOff>
                    <xdr:row>48</xdr:row>
                    <xdr:rowOff>19050</xdr:rowOff>
                  </to>
                </anchor>
              </controlPr>
            </control>
          </mc:Choice>
        </mc:AlternateContent>
        <mc:AlternateContent xmlns:mc="http://schemas.openxmlformats.org/markup-compatibility/2006">
          <mc:Choice Requires="x14">
            <control shapeId="86033" r:id="rId20" name="Drop Down 17">
              <controlPr defaultSize="0" autoLine="0" autoPict="0">
                <anchor moveWithCells="1">
                  <from>
                    <xdr:col>50</xdr:col>
                    <xdr:colOff>0</xdr:colOff>
                    <xdr:row>49</xdr:row>
                    <xdr:rowOff>0</xdr:rowOff>
                  </from>
                  <to>
                    <xdr:col>51</xdr:col>
                    <xdr:colOff>0</xdr:colOff>
                    <xdr:row>50</xdr:row>
                    <xdr:rowOff>19050</xdr:rowOff>
                  </to>
                </anchor>
              </controlPr>
            </control>
          </mc:Choice>
        </mc:AlternateContent>
        <mc:AlternateContent xmlns:mc="http://schemas.openxmlformats.org/markup-compatibility/2006">
          <mc:Choice Requires="x14">
            <control shapeId="86034" r:id="rId21" name="Drop Down 18">
              <controlPr defaultSize="0" autoLine="0" autoPict="0">
                <anchor moveWithCells="1">
                  <from>
                    <xdr:col>50</xdr:col>
                    <xdr:colOff>0</xdr:colOff>
                    <xdr:row>51</xdr:row>
                    <xdr:rowOff>0</xdr:rowOff>
                  </from>
                  <to>
                    <xdr:col>51</xdr:col>
                    <xdr:colOff>0</xdr:colOff>
                    <xdr:row>52</xdr:row>
                    <xdr:rowOff>19050</xdr:rowOff>
                  </to>
                </anchor>
              </controlPr>
            </control>
          </mc:Choice>
        </mc:AlternateContent>
        <mc:AlternateContent xmlns:mc="http://schemas.openxmlformats.org/markup-compatibility/2006">
          <mc:Choice Requires="x14">
            <control shapeId="86035" r:id="rId22" name="Drop Down 19">
              <controlPr defaultSize="0" autoLine="0" autoPict="0">
                <anchor moveWithCells="1">
                  <from>
                    <xdr:col>50</xdr:col>
                    <xdr:colOff>0</xdr:colOff>
                    <xdr:row>53</xdr:row>
                    <xdr:rowOff>0</xdr:rowOff>
                  </from>
                  <to>
                    <xdr:col>51</xdr:col>
                    <xdr:colOff>0</xdr:colOff>
                    <xdr:row>54</xdr:row>
                    <xdr:rowOff>19050</xdr:rowOff>
                  </to>
                </anchor>
              </controlPr>
            </control>
          </mc:Choice>
        </mc:AlternateContent>
        <mc:AlternateContent xmlns:mc="http://schemas.openxmlformats.org/markup-compatibility/2006">
          <mc:Choice Requires="x14">
            <control shapeId="86036" r:id="rId23" name="Drop Down 20">
              <controlPr defaultSize="0" autoLine="0" autoPict="0">
                <anchor moveWithCells="1">
                  <from>
                    <xdr:col>50</xdr:col>
                    <xdr:colOff>0</xdr:colOff>
                    <xdr:row>55</xdr:row>
                    <xdr:rowOff>0</xdr:rowOff>
                  </from>
                  <to>
                    <xdr:col>51</xdr:col>
                    <xdr:colOff>0</xdr:colOff>
                    <xdr:row>56</xdr:row>
                    <xdr:rowOff>19050</xdr:rowOff>
                  </to>
                </anchor>
              </controlPr>
            </control>
          </mc:Choice>
        </mc:AlternateContent>
        <mc:AlternateContent xmlns:mc="http://schemas.openxmlformats.org/markup-compatibility/2006">
          <mc:Choice Requires="x14">
            <control shapeId="86037" r:id="rId24" name="Drop Down 21">
              <controlPr defaultSize="0" autoLine="0" autoPict="0">
                <anchor moveWithCells="1">
                  <from>
                    <xdr:col>50</xdr:col>
                    <xdr:colOff>0</xdr:colOff>
                    <xdr:row>57</xdr:row>
                    <xdr:rowOff>0</xdr:rowOff>
                  </from>
                  <to>
                    <xdr:col>51</xdr:col>
                    <xdr:colOff>0</xdr:colOff>
                    <xdr:row>58</xdr:row>
                    <xdr:rowOff>19050</xdr:rowOff>
                  </to>
                </anchor>
              </controlPr>
            </control>
          </mc:Choice>
        </mc:AlternateContent>
        <mc:AlternateContent xmlns:mc="http://schemas.openxmlformats.org/markup-compatibility/2006">
          <mc:Choice Requires="x14">
            <control shapeId="86038" r:id="rId25" name="Drop Down 22">
              <controlPr defaultSize="0" autoLine="0" autoPict="0">
                <anchor moveWithCells="1">
                  <from>
                    <xdr:col>50</xdr:col>
                    <xdr:colOff>0</xdr:colOff>
                    <xdr:row>59</xdr:row>
                    <xdr:rowOff>0</xdr:rowOff>
                  </from>
                  <to>
                    <xdr:col>51</xdr:col>
                    <xdr:colOff>0</xdr:colOff>
                    <xdr:row>60</xdr:row>
                    <xdr:rowOff>19050</xdr:rowOff>
                  </to>
                </anchor>
              </controlPr>
            </control>
          </mc:Choice>
        </mc:AlternateContent>
        <mc:AlternateContent xmlns:mc="http://schemas.openxmlformats.org/markup-compatibility/2006">
          <mc:Choice Requires="x14">
            <control shapeId="86039" r:id="rId26" name="Drop Down 23">
              <controlPr defaultSize="0" autoLine="0" autoPict="0">
                <anchor moveWithCells="1">
                  <from>
                    <xdr:col>50</xdr:col>
                    <xdr:colOff>0</xdr:colOff>
                    <xdr:row>61</xdr:row>
                    <xdr:rowOff>0</xdr:rowOff>
                  </from>
                  <to>
                    <xdr:col>51</xdr:col>
                    <xdr:colOff>0</xdr:colOff>
                    <xdr:row>62</xdr:row>
                    <xdr:rowOff>19050</xdr:rowOff>
                  </to>
                </anchor>
              </controlPr>
            </control>
          </mc:Choice>
        </mc:AlternateContent>
        <mc:AlternateContent xmlns:mc="http://schemas.openxmlformats.org/markup-compatibility/2006">
          <mc:Choice Requires="x14">
            <control shapeId="86040" r:id="rId27" name="Drop Down 24">
              <controlPr defaultSize="0" autoLine="0" autoPict="0">
                <anchor moveWithCells="1">
                  <from>
                    <xdr:col>50</xdr:col>
                    <xdr:colOff>0</xdr:colOff>
                    <xdr:row>63</xdr:row>
                    <xdr:rowOff>0</xdr:rowOff>
                  </from>
                  <to>
                    <xdr:col>51</xdr:col>
                    <xdr:colOff>0</xdr:colOff>
                    <xdr:row>64</xdr:row>
                    <xdr:rowOff>19050</xdr:rowOff>
                  </to>
                </anchor>
              </controlPr>
            </control>
          </mc:Choice>
        </mc:AlternateContent>
        <mc:AlternateContent xmlns:mc="http://schemas.openxmlformats.org/markup-compatibility/2006">
          <mc:Choice Requires="x14">
            <control shapeId="86041" r:id="rId28" name="Drop Down 25">
              <controlPr defaultSize="0" autoLine="0" autoPict="0">
                <anchor moveWithCells="1">
                  <from>
                    <xdr:col>50</xdr:col>
                    <xdr:colOff>0</xdr:colOff>
                    <xdr:row>65</xdr:row>
                    <xdr:rowOff>0</xdr:rowOff>
                  </from>
                  <to>
                    <xdr:col>51</xdr:col>
                    <xdr:colOff>0</xdr:colOff>
                    <xdr:row>66</xdr:row>
                    <xdr:rowOff>19050</xdr:rowOff>
                  </to>
                </anchor>
              </controlPr>
            </control>
          </mc:Choice>
        </mc:AlternateContent>
        <mc:AlternateContent xmlns:mc="http://schemas.openxmlformats.org/markup-compatibility/2006">
          <mc:Choice Requires="x14">
            <control shapeId="86042" r:id="rId29" name="Drop Down 26">
              <controlPr defaultSize="0" autoLine="0" autoPict="0">
                <anchor moveWithCells="1">
                  <from>
                    <xdr:col>50</xdr:col>
                    <xdr:colOff>0</xdr:colOff>
                    <xdr:row>67</xdr:row>
                    <xdr:rowOff>0</xdr:rowOff>
                  </from>
                  <to>
                    <xdr:col>51</xdr:col>
                    <xdr:colOff>0</xdr:colOff>
                    <xdr:row>68</xdr:row>
                    <xdr:rowOff>19050</xdr:rowOff>
                  </to>
                </anchor>
              </controlPr>
            </control>
          </mc:Choice>
        </mc:AlternateContent>
        <mc:AlternateContent xmlns:mc="http://schemas.openxmlformats.org/markup-compatibility/2006">
          <mc:Choice Requires="x14">
            <control shapeId="86043" r:id="rId30" name="Drop Down 27">
              <controlPr defaultSize="0" autoLine="0" autoPict="0">
                <anchor moveWithCells="1">
                  <from>
                    <xdr:col>50</xdr:col>
                    <xdr:colOff>0</xdr:colOff>
                    <xdr:row>69</xdr:row>
                    <xdr:rowOff>0</xdr:rowOff>
                  </from>
                  <to>
                    <xdr:col>51</xdr:col>
                    <xdr:colOff>0</xdr:colOff>
                    <xdr:row>70</xdr:row>
                    <xdr:rowOff>19050</xdr:rowOff>
                  </to>
                </anchor>
              </controlPr>
            </control>
          </mc:Choice>
        </mc:AlternateContent>
        <mc:AlternateContent xmlns:mc="http://schemas.openxmlformats.org/markup-compatibility/2006">
          <mc:Choice Requires="x14">
            <control shapeId="86044" r:id="rId31" name="Drop Down 28">
              <controlPr defaultSize="0" autoLine="0" autoPict="0">
                <anchor moveWithCells="1">
                  <from>
                    <xdr:col>50</xdr:col>
                    <xdr:colOff>0</xdr:colOff>
                    <xdr:row>71</xdr:row>
                    <xdr:rowOff>0</xdr:rowOff>
                  </from>
                  <to>
                    <xdr:col>51</xdr:col>
                    <xdr:colOff>0</xdr:colOff>
                    <xdr:row>72</xdr:row>
                    <xdr:rowOff>19050</xdr:rowOff>
                  </to>
                </anchor>
              </controlPr>
            </control>
          </mc:Choice>
        </mc:AlternateContent>
        <mc:AlternateContent xmlns:mc="http://schemas.openxmlformats.org/markup-compatibility/2006">
          <mc:Choice Requires="x14">
            <control shapeId="86045" r:id="rId32" name="Drop Down 29">
              <controlPr defaultSize="0" autoLine="0" autoPict="0">
                <anchor moveWithCells="1">
                  <from>
                    <xdr:col>50</xdr:col>
                    <xdr:colOff>0</xdr:colOff>
                    <xdr:row>73</xdr:row>
                    <xdr:rowOff>0</xdr:rowOff>
                  </from>
                  <to>
                    <xdr:col>51</xdr:col>
                    <xdr:colOff>0</xdr:colOff>
                    <xdr:row>74</xdr:row>
                    <xdr:rowOff>19050</xdr:rowOff>
                  </to>
                </anchor>
              </controlPr>
            </control>
          </mc:Choice>
        </mc:AlternateContent>
        <mc:AlternateContent xmlns:mc="http://schemas.openxmlformats.org/markup-compatibility/2006">
          <mc:Choice Requires="x14">
            <control shapeId="86046" r:id="rId33" name="Drop Down 30">
              <controlPr defaultSize="0" autoLine="0" autoPict="0">
                <anchor moveWithCells="1">
                  <from>
                    <xdr:col>50</xdr:col>
                    <xdr:colOff>0</xdr:colOff>
                    <xdr:row>75</xdr:row>
                    <xdr:rowOff>0</xdr:rowOff>
                  </from>
                  <to>
                    <xdr:col>51</xdr:col>
                    <xdr:colOff>0</xdr:colOff>
                    <xdr:row>76</xdr:row>
                    <xdr:rowOff>19050</xdr:rowOff>
                  </to>
                </anchor>
              </controlPr>
            </control>
          </mc:Choice>
        </mc:AlternateContent>
        <mc:AlternateContent xmlns:mc="http://schemas.openxmlformats.org/markup-compatibility/2006">
          <mc:Choice Requires="x14">
            <control shapeId="86047" r:id="rId34" name="Drop Down 31">
              <controlPr defaultSize="0" autoLine="0" autoPict="0">
                <anchor moveWithCells="1">
                  <from>
                    <xdr:col>50</xdr:col>
                    <xdr:colOff>0</xdr:colOff>
                    <xdr:row>77</xdr:row>
                    <xdr:rowOff>0</xdr:rowOff>
                  </from>
                  <to>
                    <xdr:col>51</xdr:col>
                    <xdr:colOff>0</xdr:colOff>
                    <xdr:row>78</xdr:row>
                    <xdr:rowOff>19050</xdr:rowOff>
                  </to>
                </anchor>
              </controlPr>
            </control>
          </mc:Choice>
        </mc:AlternateContent>
        <mc:AlternateContent xmlns:mc="http://schemas.openxmlformats.org/markup-compatibility/2006">
          <mc:Choice Requires="x14">
            <control shapeId="86048" r:id="rId35" name="Drop Down 32">
              <controlPr defaultSize="0" autoLine="0" autoPict="0">
                <anchor moveWithCells="1">
                  <from>
                    <xdr:col>50</xdr:col>
                    <xdr:colOff>0</xdr:colOff>
                    <xdr:row>79</xdr:row>
                    <xdr:rowOff>0</xdr:rowOff>
                  </from>
                  <to>
                    <xdr:col>51</xdr:col>
                    <xdr:colOff>0</xdr:colOff>
                    <xdr:row>80</xdr:row>
                    <xdr:rowOff>19050</xdr:rowOff>
                  </to>
                </anchor>
              </controlPr>
            </control>
          </mc:Choice>
        </mc:AlternateContent>
        <mc:AlternateContent xmlns:mc="http://schemas.openxmlformats.org/markup-compatibility/2006">
          <mc:Choice Requires="x14">
            <control shapeId="86049" r:id="rId36" name="Drop Down 33">
              <controlPr defaultSize="0" autoLine="0" autoPict="0">
                <anchor moveWithCells="1">
                  <from>
                    <xdr:col>50</xdr:col>
                    <xdr:colOff>0</xdr:colOff>
                    <xdr:row>81</xdr:row>
                    <xdr:rowOff>0</xdr:rowOff>
                  </from>
                  <to>
                    <xdr:col>51</xdr:col>
                    <xdr:colOff>0</xdr:colOff>
                    <xdr:row>82</xdr:row>
                    <xdr:rowOff>19050</xdr:rowOff>
                  </to>
                </anchor>
              </controlPr>
            </control>
          </mc:Choice>
        </mc:AlternateContent>
        <mc:AlternateContent xmlns:mc="http://schemas.openxmlformats.org/markup-compatibility/2006">
          <mc:Choice Requires="x14">
            <control shapeId="86050" r:id="rId37" name="Drop Down 34">
              <controlPr defaultSize="0" autoLine="0" autoPict="0">
                <anchor moveWithCells="1">
                  <from>
                    <xdr:col>50</xdr:col>
                    <xdr:colOff>0</xdr:colOff>
                    <xdr:row>83</xdr:row>
                    <xdr:rowOff>0</xdr:rowOff>
                  </from>
                  <to>
                    <xdr:col>51</xdr:col>
                    <xdr:colOff>0</xdr:colOff>
                    <xdr:row>84</xdr:row>
                    <xdr:rowOff>19050</xdr:rowOff>
                  </to>
                </anchor>
              </controlPr>
            </control>
          </mc:Choice>
        </mc:AlternateContent>
        <mc:AlternateContent xmlns:mc="http://schemas.openxmlformats.org/markup-compatibility/2006">
          <mc:Choice Requires="x14">
            <control shapeId="86051" r:id="rId38" name="Drop Down 35">
              <controlPr defaultSize="0" autoLine="0" autoPict="0">
                <anchor moveWithCells="1">
                  <from>
                    <xdr:col>50</xdr:col>
                    <xdr:colOff>0</xdr:colOff>
                    <xdr:row>85</xdr:row>
                    <xdr:rowOff>0</xdr:rowOff>
                  </from>
                  <to>
                    <xdr:col>51</xdr:col>
                    <xdr:colOff>0</xdr:colOff>
                    <xdr:row>86</xdr:row>
                    <xdr:rowOff>19050</xdr:rowOff>
                  </to>
                </anchor>
              </controlPr>
            </control>
          </mc:Choice>
        </mc:AlternateContent>
        <mc:AlternateContent xmlns:mc="http://schemas.openxmlformats.org/markup-compatibility/2006">
          <mc:Choice Requires="x14">
            <control shapeId="86052" r:id="rId39" name="Drop Down 36">
              <controlPr defaultSize="0" autoLine="0" autoPict="0">
                <anchor moveWithCells="1">
                  <from>
                    <xdr:col>50</xdr:col>
                    <xdr:colOff>0</xdr:colOff>
                    <xdr:row>87</xdr:row>
                    <xdr:rowOff>0</xdr:rowOff>
                  </from>
                  <to>
                    <xdr:col>51</xdr:col>
                    <xdr:colOff>0</xdr:colOff>
                    <xdr:row>88</xdr:row>
                    <xdr:rowOff>19050</xdr:rowOff>
                  </to>
                </anchor>
              </controlPr>
            </control>
          </mc:Choice>
        </mc:AlternateContent>
        <mc:AlternateContent xmlns:mc="http://schemas.openxmlformats.org/markup-compatibility/2006">
          <mc:Choice Requires="x14">
            <control shapeId="86053" r:id="rId40" name="Drop Down 37">
              <controlPr defaultSize="0" autoLine="0" autoPict="0">
                <anchor moveWithCells="1">
                  <from>
                    <xdr:col>50</xdr:col>
                    <xdr:colOff>0</xdr:colOff>
                    <xdr:row>89</xdr:row>
                    <xdr:rowOff>0</xdr:rowOff>
                  </from>
                  <to>
                    <xdr:col>51</xdr:col>
                    <xdr:colOff>0</xdr:colOff>
                    <xdr:row>90</xdr:row>
                    <xdr:rowOff>19050</xdr:rowOff>
                  </to>
                </anchor>
              </controlPr>
            </control>
          </mc:Choice>
        </mc:AlternateContent>
        <mc:AlternateContent xmlns:mc="http://schemas.openxmlformats.org/markup-compatibility/2006">
          <mc:Choice Requires="x14">
            <control shapeId="86054" r:id="rId41" name="Drop Down 38">
              <controlPr defaultSize="0" autoLine="0" autoPict="0">
                <anchor moveWithCells="1">
                  <from>
                    <xdr:col>50</xdr:col>
                    <xdr:colOff>0</xdr:colOff>
                    <xdr:row>91</xdr:row>
                    <xdr:rowOff>0</xdr:rowOff>
                  </from>
                  <to>
                    <xdr:col>51</xdr:col>
                    <xdr:colOff>0</xdr:colOff>
                    <xdr:row>92</xdr:row>
                    <xdr:rowOff>19050</xdr:rowOff>
                  </to>
                </anchor>
              </controlPr>
            </control>
          </mc:Choice>
        </mc:AlternateContent>
        <mc:AlternateContent xmlns:mc="http://schemas.openxmlformats.org/markup-compatibility/2006">
          <mc:Choice Requires="x14">
            <control shapeId="86055" r:id="rId42" name="Drop Down 39">
              <controlPr defaultSize="0" autoLine="0" autoPict="0">
                <anchor moveWithCells="1">
                  <from>
                    <xdr:col>50</xdr:col>
                    <xdr:colOff>0</xdr:colOff>
                    <xdr:row>93</xdr:row>
                    <xdr:rowOff>0</xdr:rowOff>
                  </from>
                  <to>
                    <xdr:col>51</xdr:col>
                    <xdr:colOff>0</xdr:colOff>
                    <xdr:row>94</xdr:row>
                    <xdr:rowOff>19050</xdr:rowOff>
                  </to>
                </anchor>
              </controlPr>
            </control>
          </mc:Choice>
        </mc:AlternateContent>
        <mc:AlternateContent xmlns:mc="http://schemas.openxmlformats.org/markup-compatibility/2006">
          <mc:Choice Requires="x14">
            <control shapeId="86056" r:id="rId43" name="Drop Down 40">
              <controlPr defaultSize="0" autoLine="0" autoPict="0">
                <anchor moveWithCells="1">
                  <from>
                    <xdr:col>50</xdr:col>
                    <xdr:colOff>0</xdr:colOff>
                    <xdr:row>95</xdr:row>
                    <xdr:rowOff>0</xdr:rowOff>
                  </from>
                  <to>
                    <xdr:col>51</xdr:col>
                    <xdr:colOff>0</xdr:colOff>
                    <xdr:row>96</xdr:row>
                    <xdr:rowOff>19050</xdr:rowOff>
                  </to>
                </anchor>
              </controlPr>
            </control>
          </mc:Choice>
        </mc:AlternateContent>
        <mc:AlternateContent xmlns:mc="http://schemas.openxmlformats.org/markup-compatibility/2006">
          <mc:Choice Requires="x14">
            <control shapeId="86057" r:id="rId44" name="Drop Down 41">
              <controlPr defaultSize="0" autoLine="0" autoPict="0">
                <anchor moveWithCells="1">
                  <from>
                    <xdr:col>50</xdr:col>
                    <xdr:colOff>0</xdr:colOff>
                    <xdr:row>97</xdr:row>
                    <xdr:rowOff>0</xdr:rowOff>
                  </from>
                  <to>
                    <xdr:col>51</xdr:col>
                    <xdr:colOff>0</xdr:colOff>
                    <xdr:row>98</xdr:row>
                    <xdr:rowOff>19050</xdr:rowOff>
                  </to>
                </anchor>
              </controlPr>
            </control>
          </mc:Choice>
        </mc:AlternateContent>
        <mc:AlternateContent xmlns:mc="http://schemas.openxmlformats.org/markup-compatibility/2006">
          <mc:Choice Requires="x14">
            <control shapeId="86058" r:id="rId45" name="Drop Down 42">
              <controlPr defaultSize="0" autoLine="0" autoPict="0">
                <anchor moveWithCells="1">
                  <from>
                    <xdr:col>50</xdr:col>
                    <xdr:colOff>0</xdr:colOff>
                    <xdr:row>99</xdr:row>
                    <xdr:rowOff>0</xdr:rowOff>
                  </from>
                  <to>
                    <xdr:col>51</xdr:col>
                    <xdr:colOff>0</xdr:colOff>
                    <xdr:row>100</xdr:row>
                    <xdr:rowOff>19050</xdr:rowOff>
                  </to>
                </anchor>
              </controlPr>
            </control>
          </mc:Choice>
        </mc:AlternateContent>
        <mc:AlternateContent xmlns:mc="http://schemas.openxmlformats.org/markup-compatibility/2006">
          <mc:Choice Requires="x14">
            <control shapeId="86059" r:id="rId46" name="Drop Down 43">
              <controlPr defaultSize="0" autoLine="0" autoPict="0">
                <anchor moveWithCells="1">
                  <from>
                    <xdr:col>50</xdr:col>
                    <xdr:colOff>0</xdr:colOff>
                    <xdr:row>101</xdr:row>
                    <xdr:rowOff>0</xdr:rowOff>
                  </from>
                  <to>
                    <xdr:col>51</xdr:col>
                    <xdr:colOff>0</xdr:colOff>
                    <xdr:row>102</xdr:row>
                    <xdr:rowOff>19050</xdr:rowOff>
                  </to>
                </anchor>
              </controlPr>
            </control>
          </mc:Choice>
        </mc:AlternateContent>
        <mc:AlternateContent xmlns:mc="http://schemas.openxmlformats.org/markup-compatibility/2006">
          <mc:Choice Requires="x14">
            <control shapeId="86060" r:id="rId47" name="Drop Down 44">
              <controlPr defaultSize="0" autoLine="0" autoPict="0">
                <anchor moveWithCells="1">
                  <from>
                    <xdr:col>50</xdr:col>
                    <xdr:colOff>0</xdr:colOff>
                    <xdr:row>103</xdr:row>
                    <xdr:rowOff>0</xdr:rowOff>
                  </from>
                  <to>
                    <xdr:col>51</xdr:col>
                    <xdr:colOff>0</xdr:colOff>
                    <xdr:row>104</xdr:row>
                    <xdr:rowOff>19050</xdr:rowOff>
                  </to>
                </anchor>
              </controlPr>
            </control>
          </mc:Choice>
        </mc:AlternateContent>
        <mc:AlternateContent xmlns:mc="http://schemas.openxmlformats.org/markup-compatibility/2006">
          <mc:Choice Requires="x14">
            <control shapeId="86061" r:id="rId48" name="Drop Down 45">
              <controlPr defaultSize="0" autoLine="0" autoPict="0">
                <anchor moveWithCells="1">
                  <from>
                    <xdr:col>50</xdr:col>
                    <xdr:colOff>0</xdr:colOff>
                    <xdr:row>105</xdr:row>
                    <xdr:rowOff>0</xdr:rowOff>
                  </from>
                  <to>
                    <xdr:col>51</xdr:col>
                    <xdr:colOff>0</xdr:colOff>
                    <xdr:row>106</xdr:row>
                    <xdr:rowOff>19050</xdr:rowOff>
                  </to>
                </anchor>
              </controlPr>
            </control>
          </mc:Choice>
        </mc:AlternateContent>
        <mc:AlternateContent xmlns:mc="http://schemas.openxmlformats.org/markup-compatibility/2006">
          <mc:Choice Requires="x14">
            <control shapeId="86062" r:id="rId49" name="Drop Down 46">
              <controlPr defaultSize="0" autoLine="0" autoPict="0">
                <anchor moveWithCells="1">
                  <from>
                    <xdr:col>50</xdr:col>
                    <xdr:colOff>0</xdr:colOff>
                    <xdr:row>107</xdr:row>
                    <xdr:rowOff>0</xdr:rowOff>
                  </from>
                  <to>
                    <xdr:col>51</xdr:col>
                    <xdr:colOff>0</xdr:colOff>
                    <xdr:row>108</xdr:row>
                    <xdr:rowOff>19050</xdr:rowOff>
                  </to>
                </anchor>
              </controlPr>
            </control>
          </mc:Choice>
        </mc:AlternateContent>
        <mc:AlternateContent xmlns:mc="http://schemas.openxmlformats.org/markup-compatibility/2006">
          <mc:Choice Requires="x14">
            <control shapeId="86063" r:id="rId50" name="Drop Down 47">
              <controlPr defaultSize="0" autoLine="0" autoPict="0">
                <anchor moveWithCells="1">
                  <from>
                    <xdr:col>50</xdr:col>
                    <xdr:colOff>0</xdr:colOff>
                    <xdr:row>109</xdr:row>
                    <xdr:rowOff>0</xdr:rowOff>
                  </from>
                  <to>
                    <xdr:col>51</xdr:col>
                    <xdr:colOff>0</xdr:colOff>
                    <xdr:row>110</xdr:row>
                    <xdr:rowOff>19050</xdr:rowOff>
                  </to>
                </anchor>
              </controlPr>
            </control>
          </mc:Choice>
        </mc:AlternateContent>
        <mc:AlternateContent xmlns:mc="http://schemas.openxmlformats.org/markup-compatibility/2006">
          <mc:Choice Requires="x14">
            <control shapeId="86064" r:id="rId51" name="Drop Down 48">
              <controlPr defaultSize="0" autoLine="0" autoPict="0">
                <anchor moveWithCells="1">
                  <from>
                    <xdr:col>50</xdr:col>
                    <xdr:colOff>0</xdr:colOff>
                    <xdr:row>111</xdr:row>
                    <xdr:rowOff>0</xdr:rowOff>
                  </from>
                  <to>
                    <xdr:col>51</xdr:col>
                    <xdr:colOff>0</xdr:colOff>
                    <xdr:row>112</xdr:row>
                    <xdr:rowOff>19050</xdr:rowOff>
                  </to>
                </anchor>
              </controlPr>
            </control>
          </mc:Choice>
        </mc:AlternateContent>
        <mc:AlternateContent xmlns:mc="http://schemas.openxmlformats.org/markup-compatibility/2006">
          <mc:Choice Requires="x14">
            <control shapeId="86065" r:id="rId52" name="Drop Down 49">
              <controlPr defaultSize="0" autoLine="0" autoPict="0">
                <anchor moveWithCells="1">
                  <from>
                    <xdr:col>50</xdr:col>
                    <xdr:colOff>0</xdr:colOff>
                    <xdr:row>113</xdr:row>
                    <xdr:rowOff>0</xdr:rowOff>
                  </from>
                  <to>
                    <xdr:col>51</xdr:col>
                    <xdr:colOff>0</xdr:colOff>
                    <xdr:row>114</xdr:row>
                    <xdr:rowOff>19050</xdr:rowOff>
                  </to>
                </anchor>
              </controlPr>
            </control>
          </mc:Choice>
        </mc:AlternateContent>
        <mc:AlternateContent xmlns:mc="http://schemas.openxmlformats.org/markup-compatibility/2006">
          <mc:Choice Requires="x14">
            <control shapeId="86066" r:id="rId53" name="Drop Down 50">
              <controlPr defaultSize="0" autoLine="0" autoPict="0">
                <anchor moveWithCells="1">
                  <from>
                    <xdr:col>50</xdr:col>
                    <xdr:colOff>0</xdr:colOff>
                    <xdr:row>115</xdr:row>
                    <xdr:rowOff>0</xdr:rowOff>
                  </from>
                  <to>
                    <xdr:col>51</xdr:col>
                    <xdr:colOff>0</xdr:colOff>
                    <xdr:row>116</xdr:row>
                    <xdr:rowOff>19050</xdr:rowOff>
                  </to>
                </anchor>
              </controlPr>
            </control>
          </mc:Choice>
        </mc:AlternateContent>
        <mc:AlternateContent xmlns:mc="http://schemas.openxmlformats.org/markup-compatibility/2006">
          <mc:Choice Requires="x14">
            <control shapeId="86067" r:id="rId54" name="Drop Down 51">
              <controlPr defaultSize="0" autoLine="0" autoPict="0">
                <anchor moveWithCells="1">
                  <from>
                    <xdr:col>50</xdr:col>
                    <xdr:colOff>0</xdr:colOff>
                    <xdr:row>117</xdr:row>
                    <xdr:rowOff>0</xdr:rowOff>
                  </from>
                  <to>
                    <xdr:col>51</xdr:col>
                    <xdr:colOff>0</xdr:colOff>
                    <xdr:row>118</xdr:row>
                    <xdr:rowOff>0</xdr:rowOff>
                  </to>
                </anchor>
              </controlPr>
            </control>
          </mc:Choice>
        </mc:AlternateContent>
        <mc:AlternateContent xmlns:mc="http://schemas.openxmlformats.org/markup-compatibility/2006">
          <mc:Choice Requires="x14">
            <control shapeId="86080" r:id="rId55" name="Drop Down 64">
              <controlPr defaultSize="0" autoLine="0" autoPict="0">
                <anchor moveWithCells="1">
                  <from>
                    <xdr:col>10</xdr:col>
                    <xdr:colOff>57150</xdr:colOff>
                    <xdr:row>7</xdr:row>
                    <xdr:rowOff>76200</xdr:rowOff>
                  </from>
                  <to>
                    <xdr:col>10</xdr:col>
                    <xdr:colOff>762000</xdr:colOff>
                    <xdr:row>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EP373"/>
  <sheetViews>
    <sheetView zoomScale="82" zoomScaleNormal="82" zoomScalePageLayoutView="85" workbookViewId="0">
      <pane xSplit="5" ySplit="16" topLeftCell="T17" activePane="bottomRight" state="frozen"/>
      <selection pane="topRight" activeCell="F1" sqref="F1"/>
      <selection pane="bottomLeft" activeCell="A17" sqref="A17"/>
      <selection pane="bottomRight" activeCell="AM100" sqref="AM100"/>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7" style="18" customWidth="1"/>
    <col min="12" max="12" width="1" style="18" customWidth="1"/>
    <col min="13" max="13" width="15.7265625" style="18" customWidth="1"/>
    <col min="14" max="16" width="0.7265625" style="18" customWidth="1"/>
    <col min="17" max="17" width="15.7265625" style="18" customWidth="1"/>
    <col min="18" max="18" width="0.7265625" style="18" customWidth="1"/>
    <col min="19" max="19" width="17.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6.269531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7.26953125" style="18" customWidth="1"/>
    <col min="46" max="46" width="0.7265625" style="18" customWidth="1"/>
    <col min="47" max="47" width="15.7265625" style="18" customWidth="1"/>
    <col min="48" max="50" width="0.7265625" style="18" customWidth="1"/>
    <col min="51" max="51" width="15.7265625" style="18" customWidth="1"/>
    <col min="52" max="54" width="0.7265625" style="18" customWidth="1"/>
    <col min="55" max="55" width="17.7265625" style="18" customWidth="1"/>
    <col min="56" max="58" width="0.26953125" style="18" customWidth="1"/>
    <col min="59" max="59" width="17" style="18" customWidth="1"/>
    <col min="60" max="60" width="0.7265625" style="18" customWidth="1"/>
    <col min="61" max="61" width="15.7265625" style="18" customWidth="1"/>
    <col min="62" max="64" width="0.7265625" style="18" customWidth="1"/>
    <col min="65" max="65" width="15.7265625" style="18" customWidth="1"/>
    <col min="66" max="66" width="0.7265625" style="18" customWidth="1"/>
    <col min="67" max="67" width="1" style="18" customWidth="1"/>
    <col min="68" max="68" width="0.7265625" style="18" customWidth="1"/>
    <col min="69" max="69" width="15.7265625" style="18" customWidth="1"/>
    <col min="70" max="70" width="0.7265625" style="18" customWidth="1"/>
    <col min="71" max="71" width="16.26953125" style="18" customWidth="1"/>
    <col min="72" max="72" width="0.7265625" style="18" customWidth="1"/>
    <col min="73" max="73" width="15.7265625" style="18" customWidth="1"/>
    <col min="74" max="76" width="0.7265625" style="18" customWidth="1"/>
    <col min="77" max="77" width="15.7265625" style="18" customWidth="1"/>
    <col min="78" max="80" width="0.7265625" style="18" customWidth="1"/>
    <col min="81" max="81" width="15.7265625" style="18" customWidth="1"/>
    <col min="82" max="82" width="0.7265625" style="18" customWidth="1"/>
    <col min="83" max="83" width="1.26953125" style="18" customWidth="1"/>
    <col min="84" max="84" width="0.7265625" style="18" customWidth="1"/>
    <col min="85" max="85" width="15.7265625" style="18" customWidth="1"/>
    <col min="86" max="86" width="0.7265625" style="18" customWidth="1"/>
    <col min="87" max="87" width="15.7265625" style="18" customWidth="1"/>
    <col min="88" max="88" width="0.7265625" style="18" customWidth="1"/>
    <col min="89" max="89" width="15.7265625" style="18" customWidth="1"/>
    <col min="90" max="90" width="0.7265625" style="18" customWidth="1"/>
    <col min="91" max="91" width="15.7265625" style="18" customWidth="1"/>
    <col min="92" max="92" width="0.7265625" style="18" customWidth="1"/>
    <col min="93" max="93" width="0.7265625" style="18" hidden="1" customWidth="1"/>
    <col min="94" max="94" width="1.26953125" style="18" customWidth="1"/>
    <col min="95" max="95" width="0.7265625" style="18" customWidth="1"/>
    <col min="96" max="96" width="15.7265625" style="18" customWidth="1"/>
    <col min="97" max="97" width="0.7265625" style="18" customWidth="1"/>
    <col min="98" max="98" width="15.7265625" style="18" customWidth="1"/>
    <col min="99" max="99" width="0.7265625" style="18" customWidth="1"/>
    <col min="100" max="100" width="15.7265625" style="18" customWidth="1"/>
    <col min="101" max="101" width="0.7265625" style="18" customWidth="1"/>
    <col min="102" max="102" width="1" style="18" customWidth="1"/>
    <col min="103" max="103" width="0.7265625" style="18" customWidth="1"/>
    <col min="104" max="104" width="15.7265625" style="18" customWidth="1"/>
    <col min="105" max="105" width="0.7265625" style="18" customWidth="1"/>
    <col min="106" max="106" width="17" style="18" customWidth="1"/>
    <col min="107" max="107" width="0.7265625" style="18" customWidth="1"/>
    <col min="108" max="108" width="15.54296875" style="18" customWidth="1"/>
    <col min="109" max="110" width="1.26953125" style="18" customWidth="1"/>
    <col min="111" max="111" width="1" style="18" customWidth="1"/>
    <col min="112" max="112" width="33" style="18" customWidth="1"/>
    <col min="113" max="113" width="0.7265625" style="18" customWidth="1"/>
    <col min="114" max="114" width="14.453125" style="18" customWidth="1"/>
    <col min="115" max="115" width="0.7265625" style="18" customWidth="1"/>
    <col min="116" max="116" width="14.453125" style="18" customWidth="1"/>
    <col min="117" max="117" width="0.7265625" style="18" customWidth="1"/>
    <col min="118" max="118" width="14.453125" style="18" customWidth="1"/>
    <col min="119" max="119" width="0.7265625" style="18" customWidth="1"/>
    <col min="120" max="120" width="16.7265625" style="18" customWidth="1"/>
    <col min="121" max="121" width="0.26953125" style="18" customWidth="1"/>
    <col min="122" max="124" width="0.7265625" style="18" hidden="1" customWidth="1"/>
    <col min="125" max="125" width="0.7265625" style="18" customWidth="1"/>
    <col min="126" max="126" width="16.453125" style="18" customWidth="1"/>
    <col min="127" max="127" width="0.54296875" style="18" customWidth="1"/>
    <col min="128" max="128" width="16.453125" style="18" customWidth="1"/>
    <col min="129" max="129" width="0.54296875" style="18" customWidth="1"/>
    <col min="130" max="130" width="16" style="18" customWidth="1"/>
    <col min="131" max="131" width="0.54296875" style="18" customWidth="1"/>
    <col min="132" max="132" width="0.453125" style="18" customWidth="1"/>
    <col min="133" max="133" width="13.54296875" style="18" customWidth="1"/>
    <col min="134" max="134" width="0.7265625" style="18" customWidth="1"/>
    <col min="135" max="135" width="13.7265625" style="18" customWidth="1"/>
    <col min="136" max="136" width="0.453125" style="18" customWidth="1"/>
    <col min="137" max="137" width="15.453125" style="18" customWidth="1"/>
    <col min="138" max="138" width="0.7265625" style="18" customWidth="1"/>
    <col min="139" max="139" width="15" style="18" customWidth="1"/>
    <col min="140" max="140" width="1.26953125" style="18" customWidth="1"/>
    <col min="141" max="141" width="15.7265625" style="18" customWidth="1"/>
    <col min="142" max="142" width="2" style="18" hidden="1" customWidth="1"/>
    <col min="143" max="143" width="1.26953125" style="18" customWidth="1"/>
    <col min="144" max="144" width="15.7265625" style="18" customWidth="1"/>
    <col min="145" max="145" width="0.54296875" style="18" customWidth="1"/>
    <col min="146" max="146" width="15.7265625" style="423" customWidth="1"/>
    <col min="147" max="16384" width="8.7265625" style="18"/>
  </cols>
  <sheetData>
    <row r="1" spans="2:146" ht="5.15" customHeight="1" x14ac:dyDescent="0.35">
      <c r="AV1" s="304"/>
      <c r="AW1" s="304"/>
      <c r="AX1" s="304"/>
      <c r="AY1" s="304" t="s">
        <v>37</v>
      </c>
      <c r="EP1" s="19"/>
    </row>
    <row r="2" spans="2:146" ht="18.75" customHeight="1" x14ac:dyDescent="0.45">
      <c r="B2" s="667" t="s">
        <v>210</v>
      </c>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304"/>
      <c r="AW2" s="304"/>
      <c r="AX2" s="304"/>
      <c r="AY2" s="304" t="s">
        <v>48</v>
      </c>
      <c r="EP2" s="19"/>
    </row>
    <row r="3" spans="2:146" ht="15" customHeight="1" x14ac:dyDescent="0.35">
      <c r="B3" s="669" t="s">
        <v>0</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304"/>
      <c r="AW3" s="304"/>
      <c r="AX3" s="304"/>
      <c r="AY3" s="304" t="s">
        <v>38</v>
      </c>
      <c r="EP3" s="19"/>
    </row>
    <row r="4" spans="2:146" ht="5.15" customHeight="1" thickBot="1" x14ac:dyDescent="0.4">
      <c r="AV4" s="304"/>
      <c r="AW4" s="304"/>
      <c r="AX4" s="304"/>
      <c r="AY4" s="304" t="s">
        <v>148</v>
      </c>
      <c r="EP4" s="19"/>
    </row>
    <row r="5" spans="2:146" ht="22.5" customHeight="1" thickBot="1" x14ac:dyDescent="0.4">
      <c r="B5" s="638" t="s">
        <v>6</v>
      </c>
      <c r="C5" s="639"/>
      <c r="D5" s="639"/>
      <c r="E5" s="639"/>
      <c r="F5" s="639"/>
      <c r="G5" s="639"/>
      <c r="H5" s="639"/>
      <c r="I5" s="639"/>
      <c r="J5" s="639"/>
      <c r="K5" s="640"/>
      <c r="L5" s="19"/>
      <c r="M5" s="638" t="s">
        <v>229</v>
      </c>
      <c r="N5" s="639"/>
      <c r="O5" s="639"/>
      <c r="P5" s="639"/>
      <c r="Q5" s="639"/>
      <c r="R5" s="639"/>
      <c r="S5" s="639"/>
      <c r="T5" s="639"/>
      <c r="U5" s="639"/>
      <c r="V5" s="639"/>
      <c r="W5" s="639"/>
      <c r="X5" s="640"/>
      <c r="Y5" s="20"/>
      <c r="Z5" s="638" t="s">
        <v>230</v>
      </c>
      <c r="AA5" s="639"/>
      <c r="AB5" s="639"/>
      <c r="AC5" s="639"/>
      <c r="AD5" s="639"/>
      <c r="AE5" s="639"/>
      <c r="AF5" s="639"/>
      <c r="AG5" s="639"/>
      <c r="AH5" s="639"/>
      <c r="AI5" s="639"/>
      <c r="AJ5" s="639"/>
      <c r="AK5" s="639"/>
      <c r="AL5" s="639"/>
      <c r="AM5" s="639"/>
      <c r="AN5" s="640"/>
      <c r="AP5" s="638" t="s">
        <v>129</v>
      </c>
      <c r="AQ5" s="639"/>
      <c r="AR5" s="639"/>
      <c r="AS5" s="639"/>
      <c r="AT5" s="639"/>
      <c r="AU5" s="640"/>
      <c r="AV5" s="304"/>
      <c r="AW5" s="304"/>
      <c r="AX5" s="304"/>
      <c r="AY5" s="304" t="s">
        <v>149</v>
      </c>
      <c r="BC5" s="623" t="s">
        <v>52</v>
      </c>
      <c r="BD5" s="624"/>
      <c r="BE5" s="624"/>
      <c r="BF5" s="624"/>
      <c r="BG5" s="624"/>
      <c r="BH5" s="624"/>
      <c r="BI5" s="624"/>
      <c r="BJ5" s="625"/>
      <c r="EP5" s="19"/>
    </row>
    <row r="6" spans="2:146"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202">
        <f>'NSLP-Std RECALC '!AC6</f>
        <v>0</v>
      </c>
      <c r="AD6" s="32">
        <v>3</v>
      </c>
      <c r="AE6" s="33" t="s">
        <v>30</v>
      </c>
      <c r="AF6" s="34"/>
      <c r="AG6" s="34"/>
      <c r="AH6" s="34"/>
      <c r="AI6" s="646" t="s">
        <v>135</v>
      </c>
      <c r="AJ6" s="671" t="s">
        <v>127</v>
      </c>
      <c r="AK6" s="672"/>
      <c r="AL6" s="35"/>
      <c r="AM6" s="206">
        <f>IF(U8=0,0,IF($AU$8="Yes",(AC6/($U$8)),IF($AU$9="Yes",(AC6/($U$8)),0)))</f>
        <v>0</v>
      </c>
      <c r="AN6" s="36"/>
      <c r="AP6" s="37"/>
      <c r="AQ6" s="676" t="s">
        <v>131</v>
      </c>
      <c r="AR6" s="676"/>
      <c r="AS6" s="676"/>
      <c r="AT6" s="35"/>
      <c r="AU6" s="203">
        <f>SUM(AC6:AC9)</f>
        <v>0</v>
      </c>
      <c r="AV6" s="304"/>
      <c r="AW6" s="304"/>
      <c r="AX6" s="304"/>
      <c r="AY6" s="304" t="s">
        <v>150</v>
      </c>
      <c r="BC6" s="626"/>
      <c r="BD6" s="627"/>
      <c r="BE6" s="627"/>
      <c r="BF6" s="627"/>
      <c r="BG6" s="627"/>
      <c r="BH6" s="627"/>
      <c r="BI6" s="627"/>
      <c r="BJ6" s="628"/>
      <c r="EP6" s="19"/>
    </row>
    <row r="7" spans="2:146" ht="18.75" customHeight="1" thickBot="1" x14ac:dyDescent="0.4">
      <c r="B7" s="41" t="s">
        <v>20</v>
      </c>
      <c r="C7" s="42"/>
      <c r="D7" s="43" t="s">
        <v>7</v>
      </c>
      <c r="E7" s="43"/>
      <c r="F7" s="680">
        <f>'NSLP-Std RECALC '!F7:I7</f>
        <v>0</v>
      </c>
      <c r="G7" s="681"/>
      <c r="H7" s="681"/>
      <c r="I7" s="682"/>
      <c r="J7" s="43"/>
      <c r="K7" s="44" t="s">
        <v>23</v>
      </c>
      <c r="L7" s="25"/>
      <c r="M7" s="644" t="s">
        <v>175</v>
      </c>
      <c r="N7" s="645"/>
      <c r="O7" s="645"/>
      <c r="P7" s="645"/>
      <c r="Q7" s="645"/>
      <c r="R7" s="645"/>
      <c r="S7" s="645"/>
      <c r="T7" s="45"/>
      <c r="U7" s="46" t="s">
        <v>2</v>
      </c>
      <c r="V7" s="45"/>
      <c r="W7" s="46" t="s">
        <v>3</v>
      </c>
      <c r="X7" s="36"/>
      <c r="Z7" s="47"/>
      <c r="AA7" s="48" t="s">
        <v>137</v>
      </c>
      <c r="AB7" s="49"/>
      <c r="AC7" s="202">
        <f>'NSLP-Std RECALC '!AC7</f>
        <v>0</v>
      </c>
      <c r="AD7" s="46"/>
      <c r="AE7" s="202">
        <f>U8-AC6-AC7+AC9</f>
        <v>0</v>
      </c>
      <c r="AF7" s="34"/>
      <c r="AG7" s="34"/>
      <c r="AH7" s="50"/>
      <c r="AI7" s="647"/>
      <c r="AJ7" s="673" t="s">
        <v>137</v>
      </c>
      <c r="AK7" s="674"/>
      <c r="AL7" s="51"/>
      <c r="AM7" s="207">
        <f>IF(U8=0,0,IF($AU$8="Yes",(AC7/($U$8)),IF($AU$9="Yes",(AC7/($U$8)),0)))</f>
        <v>0</v>
      </c>
      <c r="AN7" s="36"/>
      <c r="AP7" s="52"/>
      <c r="AQ7" s="572" t="s">
        <v>227</v>
      </c>
      <c r="AR7" s="572"/>
      <c r="AS7" s="572"/>
      <c r="AT7" s="55"/>
      <c r="AU7" s="204">
        <f>IF( ((U8+W8 )&gt;0),((AU6)/(U8+W8)),0)</f>
        <v>0</v>
      </c>
      <c r="AV7" s="304"/>
      <c r="AW7" s="304"/>
      <c r="AX7" s="304"/>
      <c r="AY7" s="304" t="s">
        <v>42</v>
      </c>
      <c r="BC7" s="629"/>
      <c r="BD7" s="630"/>
      <c r="BE7" s="630"/>
      <c r="BF7" s="630"/>
      <c r="BG7" s="630"/>
      <c r="BH7" s="630"/>
      <c r="BI7" s="630"/>
      <c r="BJ7" s="631"/>
      <c r="EP7" s="19"/>
    </row>
    <row r="8" spans="2:146" ht="27.75" customHeight="1" x14ac:dyDescent="0.35">
      <c r="B8" s="41" t="s">
        <v>21</v>
      </c>
      <c r="C8" s="42"/>
      <c r="D8" s="57"/>
      <c r="E8" s="57"/>
      <c r="F8" s="57"/>
      <c r="G8" s="57"/>
      <c r="H8" s="57"/>
      <c r="I8" s="57"/>
      <c r="J8" s="57"/>
      <c r="K8" s="58"/>
      <c r="L8" s="25"/>
      <c r="M8" s="644"/>
      <c r="N8" s="645"/>
      <c r="O8" s="645"/>
      <c r="P8" s="645"/>
      <c r="Q8" s="645"/>
      <c r="R8" s="645"/>
      <c r="S8" s="645"/>
      <c r="T8" s="45"/>
      <c r="U8" s="3">
        <f>'NSLP-Std RECALC '!U8</f>
        <v>0</v>
      </c>
      <c r="V8" s="46"/>
      <c r="W8" s="3">
        <f>'NSLP-Std RECALC '!W8</f>
        <v>0</v>
      </c>
      <c r="X8" s="36"/>
      <c r="Z8" s="47"/>
      <c r="AA8" s="59" t="s">
        <v>138</v>
      </c>
      <c r="AB8" s="60"/>
      <c r="AC8" s="202">
        <f>'NSLP-Std RECALC '!AC8</f>
        <v>0</v>
      </c>
      <c r="AD8" s="46"/>
      <c r="AE8" s="61" t="s">
        <v>130</v>
      </c>
      <c r="AF8" s="34"/>
      <c r="AG8" s="34"/>
      <c r="AH8" s="50"/>
      <c r="AI8" s="34"/>
      <c r="AJ8" s="573" t="s">
        <v>138</v>
      </c>
      <c r="AK8" s="574"/>
      <c r="AL8" s="51"/>
      <c r="AM8" s="207">
        <f>IF(W8=0,0,IF($AU$8="Yes",(AC8/($W$8)),IF($AU$9="Yes",(AC8/($W$8)),0)))</f>
        <v>0</v>
      </c>
      <c r="AN8" s="36"/>
      <c r="AP8" s="52"/>
      <c r="AQ8" s="675" t="s">
        <v>238</v>
      </c>
      <c r="AR8" s="675"/>
      <c r="AS8" s="675"/>
      <c r="AT8" s="51"/>
      <c r="AU8" s="205" t="str">
        <f>IF(((ABS(AU7))&gt;=0.03),"YES","NO")</f>
        <v>NO</v>
      </c>
      <c r="AV8" s="304" t="s">
        <v>125</v>
      </c>
      <c r="AW8" s="304"/>
      <c r="AX8" s="304"/>
      <c r="AY8" s="304" t="s">
        <v>43</v>
      </c>
      <c r="BC8" s="632">
        <f>(IFERROR(EP120,"DATA INCOMPLETE"))</f>
        <v>0</v>
      </c>
      <c r="BD8" s="633"/>
      <c r="BE8" s="633"/>
      <c r="BF8" s="633"/>
      <c r="BG8" s="633"/>
      <c r="BH8" s="633"/>
      <c r="BI8" s="633"/>
      <c r="BJ8" s="634"/>
      <c r="DZ8" s="18" t="s">
        <v>199</v>
      </c>
      <c r="EP8" s="19"/>
    </row>
    <row r="9" spans="2:146" ht="19.5" customHeight="1" x14ac:dyDescent="0.35">
      <c r="B9" s="41" t="s">
        <v>22</v>
      </c>
      <c r="C9" s="66"/>
      <c r="D9" s="57" t="s">
        <v>8</v>
      </c>
      <c r="E9" s="57"/>
      <c r="F9" s="680">
        <f>'NSLP-Std RECALC '!F9:I9</f>
        <v>0</v>
      </c>
      <c r="G9" s="681"/>
      <c r="H9" s="681"/>
      <c r="I9" s="682"/>
      <c r="J9" s="57"/>
      <c r="K9" s="58"/>
      <c r="L9" s="25"/>
      <c r="M9" s="644"/>
      <c r="N9" s="645"/>
      <c r="O9" s="645"/>
      <c r="P9" s="645"/>
      <c r="Q9" s="645"/>
      <c r="R9" s="645"/>
      <c r="S9" s="645"/>
      <c r="T9" s="43"/>
      <c r="U9" s="32"/>
      <c r="V9" s="32"/>
      <c r="W9" s="32"/>
      <c r="X9" s="36"/>
      <c r="Z9" s="47"/>
      <c r="AA9" s="48" t="s">
        <v>128</v>
      </c>
      <c r="AB9" s="49"/>
      <c r="AC9" s="202">
        <f>'NSLP-Std RECALC '!AC9</f>
        <v>0</v>
      </c>
      <c r="AD9" s="32"/>
      <c r="AE9" s="202">
        <f>W8+AC6-AC8-AC9</f>
        <v>0</v>
      </c>
      <c r="AF9" s="34"/>
      <c r="AG9" s="34"/>
      <c r="AH9" s="50"/>
      <c r="AI9" s="34"/>
      <c r="AJ9" s="673" t="s">
        <v>128</v>
      </c>
      <c r="AK9" s="674"/>
      <c r="AL9" s="51"/>
      <c r="AM9" s="207">
        <f>IF(W8=0,0,IF($AU$8="Yes",(AC9/($W$8)),IF($AU$9="Yes",(AC9/($W$8)),0)))</f>
        <v>0</v>
      </c>
      <c r="AN9" s="36"/>
      <c r="AP9" s="52"/>
      <c r="AQ9" s="675" t="s">
        <v>151</v>
      </c>
      <c r="AR9" s="675"/>
      <c r="AS9" s="675"/>
      <c r="AT9" s="69"/>
      <c r="AU9" s="6" t="s">
        <v>144</v>
      </c>
      <c r="AV9" s="304" t="s">
        <v>126</v>
      </c>
      <c r="AW9" s="304"/>
      <c r="AX9" s="304"/>
      <c r="AY9" s="304" t="s">
        <v>44</v>
      </c>
      <c r="BC9" s="635"/>
      <c r="BD9" s="636"/>
      <c r="BE9" s="636"/>
      <c r="BF9" s="636"/>
      <c r="BG9" s="636"/>
      <c r="BH9" s="636"/>
      <c r="BI9" s="636"/>
      <c r="BJ9" s="637"/>
      <c r="CK9" s="70"/>
      <c r="DX9" s="70"/>
      <c r="DY9" s="70"/>
      <c r="EP9" s="19"/>
    </row>
    <row r="10" spans="2:146"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V10" s="304"/>
      <c r="AW10" s="304"/>
      <c r="AX10" s="304"/>
      <c r="AY10" s="304" t="s">
        <v>45</v>
      </c>
      <c r="BC10" s="635"/>
      <c r="BD10" s="636"/>
      <c r="BE10" s="636"/>
      <c r="BF10" s="636"/>
      <c r="BG10" s="636"/>
      <c r="BH10" s="636"/>
      <c r="BI10" s="636"/>
      <c r="BJ10" s="637"/>
      <c r="EP10" s="19"/>
    </row>
    <row r="11" spans="2:146"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V11" s="304"/>
      <c r="AW11" s="304"/>
      <c r="AX11" s="304"/>
      <c r="AY11" s="304" t="s">
        <v>146</v>
      </c>
      <c r="BC11" s="85"/>
      <c r="BD11" s="86"/>
      <c r="BE11" s="86"/>
      <c r="BF11" s="86"/>
      <c r="BG11" s="86"/>
      <c r="BH11" s="86"/>
      <c r="BI11" s="86"/>
      <c r="BJ11" s="87"/>
      <c r="EP11" s="19"/>
    </row>
    <row r="12" spans="2:146" ht="5.15" customHeight="1" thickBot="1" x14ac:dyDescent="0.4">
      <c r="C12" s="25"/>
      <c r="D12" s="25"/>
      <c r="E12" s="25"/>
      <c r="F12" s="25"/>
      <c r="G12" s="25"/>
      <c r="H12" s="25"/>
      <c r="I12" s="25"/>
      <c r="J12" s="25"/>
      <c r="K12" s="25"/>
      <c r="L12" s="25"/>
      <c r="M12" s="25"/>
      <c r="N12" s="25"/>
      <c r="O12" s="25"/>
      <c r="P12" s="25"/>
      <c r="Q12" s="25"/>
      <c r="R12" s="25"/>
      <c r="S12" s="25"/>
      <c r="T12" s="25"/>
      <c r="AY12" s="304" t="s">
        <v>47</v>
      </c>
      <c r="EP12" s="384"/>
    </row>
    <row r="13" spans="2:146" ht="30" customHeight="1" thickBot="1" x14ac:dyDescent="0.4">
      <c r="B13" s="611" t="s">
        <v>1</v>
      </c>
      <c r="C13" s="612"/>
      <c r="D13" s="27"/>
      <c r="E13" s="611" t="s">
        <v>9</v>
      </c>
      <c r="F13" s="612"/>
      <c r="H13" s="578" t="s">
        <v>58</v>
      </c>
      <c r="I13" s="579"/>
      <c r="J13" s="579"/>
      <c r="K13" s="579"/>
      <c r="L13" s="579"/>
      <c r="M13" s="579"/>
      <c r="N13" s="580"/>
      <c r="O13" s="305"/>
      <c r="P13" s="578" t="s">
        <v>59</v>
      </c>
      <c r="Q13" s="579"/>
      <c r="R13" s="579"/>
      <c r="S13" s="579"/>
      <c r="T13" s="579"/>
      <c r="U13" s="579"/>
      <c r="V13" s="579"/>
      <c r="W13" s="579"/>
      <c r="X13" s="580"/>
      <c r="Z13" s="581" t="s">
        <v>60</v>
      </c>
      <c r="AA13" s="582"/>
      <c r="AB13" s="582"/>
      <c r="AC13" s="582"/>
      <c r="AD13" s="582"/>
      <c r="AE13" s="582"/>
      <c r="AF13" s="583"/>
      <c r="AH13" s="581" t="s">
        <v>61</v>
      </c>
      <c r="AI13" s="582"/>
      <c r="AJ13" s="582"/>
      <c r="AK13" s="582"/>
      <c r="AL13" s="582"/>
      <c r="AM13" s="582"/>
      <c r="AN13" s="583"/>
      <c r="AP13" s="584" t="s">
        <v>62</v>
      </c>
      <c r="AQ13" s="585"/>
      <c r="AR13" s="585"/>
      <c r="AS13" s="585"/>
      <c r="AT13" s="585"/>
      <c r="AU13" s="585"/>
      <c r="AV13" s="586"/>
      <c r="AX13" s="597" t="s">
        <v>63</v>
      </c>
      <c r="AY13" s="598"/>
      <c r="AZ13" s="599"/>
      <c r="BB13" s="581" t="s">
        <v>64</v>
      </c>
      <c r="BC13" s="582"/>
      <c r="BD13" s="582"/>
      <c r="BE13" s="582"/>
      <c r="BF13" s="582"/>
      <c r="BG13" s="582"/>
      <c r="BH13" s="582"/>
      <c r="BI13" s="582"/>
      <c r="BJ13" s="583"/>
      <c r="BL13" s="677" t="s">
        <v>65</v>
      </c>
      <c r="BM13" s="598"/>
      <c r="BN13" s="599"/>
      <c r="BP13" s="578" t="s">
        <v>66</v>
      </c>
      <c r="BQ13" s="579"/>
      <c r="BR13" s="579"/>
      <c r="BS13" s="579"/>
      <c r="BT13" s="579"/>
      <c r="BU13" s="579"/>
      <c r="BV13" s="580"/>
      <c r="BW13" s="306"/>
      <c r="BX13" s="597" t="s">
        <v>67</v>
      </c>
      <c r="BY13" s="598"/>
      <c r="BZ13" s="599"/>
      <c r="CA13" s="307"/>
      <c r="CB13" s="597" t="s">
        <v>240</v>
      </c>
      <c r="CC13" s="598"/>
      <c r="CD13" s="599"/>
      <c r="CF13" s="578" t="s">
        <v>69</v>
      </c>
      <c r="CG13" s="579"/>
      <c r="CH13" s="579"/>
      <c r="CI13" s="579"/>
      <c r="CJ13" s="579"/>
      <c r="CK13" s="579"/>
      <c r="CL13" s="579"/>
      <c r="CM13" s="579"/>
      <c r="CN13" s="580"/>
      <c r="CO13" s="88"/>
      <c r="CP13" s="306"/>
      <c r="CQ13" s="578" t="s">
        <v>187</v>
      </c>
      <c r="CR13" s="579"/>
      <c r="CS13" s="579"/>
      <c r="CT13" s="579"/>
      <c r="CU13" s="579"/>
      <c r="CV13" s="579"/>
      <c r="CW13" s="580"/>
      <c r="CY13" s="578" t="s">
        <v>188</v>
      </c>
      <c r="CZ13" s="579"/>
      <c r="DA13" s="579"/>
      <c r="DB13" s="579"/>
      <c r="DC13" s="579"/>
      <c r="DD13" s="579"/>
      <c r="DE13" s="580"/>
      <c r="DF13" s="306"/>
      <c r="DG13" s="244"/>
      <c r="DH13" s="608" t="s">
        <v>196</v>
      </c>
      <c r="DI13" s="608"/>
      <c r="DJ13" s="608"/>
      <c r="DK13" s="608"/>
      <c r="DL13" s="608"/>
      <c r="DM13" s="608"/>
      <c r="DN13" s="608"/>
      <c r="DO13" s="608"/>
      <c r="DP13" s="609"/>
      <c r="DQ13" s="89"/>
      <c r="DR13" s="648" t="s">
        <v>165</v>
      </c>
      <c r="DS13" s="649"/>
      <c r="DT13" s="95"/>
      <c r="DU13" s="306"/>
      <c r="DV13" s="663" t="s">
        <v>233</v>
      </c>
      <c r="DW13" s="606"/>
      <c r="DX13" s="606"/>
      <c r="DY13" s="606"/>
      <c r="DZ13" s="664"/>
      <c r="EA13" s="306"/>
      <c r="EC13" s="665" t="s">
        <v>189</v>
      </c>
      <c r="ED13" s="610"/>
      <c r="EE13" s="610"/>
      <c r="EF13" s="610"/>
      <c r="EG13" s="666"/>
      <c r="EI13" s="665" t="s">
        <v>190</v>
      </c>
      <c r="EJ13" s="610"/>
      <c r="EK13" s="610"/>
      <c r="EL13" s="610"/>
      <c r="EM13" s="610"/>
      <c r="EN13" s="666"/>
      <c r="EP13" s="678" t="s">
        <v>198</v>
      </c>
    </row>
    <row r="14" spans="2:146" ht="5.15" customHeight="1" thickBot="1" x14ac:dyDescent="0.4">
      <c r="B14" s="613"/>
      <c r="C14" s="614"/>
      <c r="D14" s="32"/>
      <c r="E14" s="613"/>
      <c r="F14" s="614"/>
      <c r="H14" s="29"/>
      <c r="I14" s="98"/>
      <c r="J14" s="98"/>
      <c r="K14" s="98"/>
      <c r="L14" s="98"/>
      <c r="M14" s="98"/>
      <c r="N14" s="36"/>
      <c r="O14" s="312"/>
      <c r="P14" s="29"/>
      <c r="Q14" s="95"/>
      <c r="R14" s="95"/>
      <c r="S14" s="95"/>
      <c r="T14" s="95"/>
      <c r="U14" s="95"/>
      <c r="V14" s="95"/>
      <c r="W14" s="95"/>
      <c r="X14" s="36"/>
      <c r="Z14" s="29"/>
      <c r="AA14" s="98"/>
      <c r="AB14" s="98"/>
      <c r="AC14" s="98"/>
      <c r="AD14" s="98"/>
      <c r="AE14" s="98"/>
      <c r="AF14" s="36"/>
      <c r="AH14" s="29"/>
      <c r="AI14" s="98"/>
      <c r="AJ14" s="98"/>
      <c r="AK14" s="98"/>
      <c r="AL14" s="98"/>
      <c r="AM14" s="98"/>
      <c r="AN14" s="36"/>
      <c r="AP14" s="29"/>
      <c r="AQ14" s="99"/>
      <c r="AR14" s="99"/>
      <c r="AS14" s="99"/>
      <c r="AT14" s="99"/>
      <c r="AU14" s="99"/>
      <c r="AV14" s="36"/>
      <c r="AX14" s="600"/>
      <c r="AY14" s="601"/>
      <c r="AZ14" s="602"/>
      <c r="BB14" s="29"/>
      <c r="BC14" s="98"/>
      <c r="BD14" s="98"/>
      <c r="BE14" s="98"/>
      <c r="BF14" s="98"/>
      <c r="BG14" s="98"/>
      <c r="BH14" s="98"/>
      <c r="BI14" s="98"/>
      <c r="BJ14" s="36"/>
      <c r="BL14" s="600"/>
      <c r="BM14" s="601"/>
      <c r="BN14" s="602"/>
      <c r="BP14" s="29"/>
      <c r="BQ14" s="95"/>
      <c r="BR14" s="95"/>
      <c r="BS14" s="95"/>
      <c r="BT14" s="95"/>
      <c r="BU14" s="95"/>
      <c r="BV14" s="313"/>
      <c r="BW14" s="306"/>
      <c r="BX14" s="600"/>
      <c r="BY14" s="601"/>
      <c r="BZ14" s="602"/>
      <c r="CA14" s="89"/>
      <c r="CB14" s="600"/>
      <c r="CC14" s="601"/>
      <c r="CD14" s="602"/>
      <c r="CF14" s="29"/>
      <c r="CG14" s="95"/>
      <c r="CH14" s="95"/>
      <c r="CI14" s="95"/>
      <c r="CJ14" s="95"/>
      <c r="CK14" s="95"/>
      <c r="CL14" s="314"/>
      <c r="CM14" s="98"/>
      <c r="CN14" s="36"/>
      <c r="CP14" s="306"/>
      <c r="CQ14" s="100"/>
      <c r="CR14" s="95"/>
      <c r="CS14" s="95"/>
      <c r="CT14" s="95"/>
      <c r="CU14" s="95"/>
      <c r="CV14" s="95"/>
      <c r="CW14" s="36"/>
      <c r="CY14" s="29"/>
      <c r="CZ14" s="95"/>
      <c r="DA14" s="95"/>
      <c r="DB14" s="95"/>
      <c r="DC14" s="95"/>
      <c r="DD14" s="95"/>
      <c r="DE14" s="36"/>
      <c r="DF14" s="306"/>
      <c r="DG14" s="74"/>
      <c r="DH14" s="102"/>
      <c r="DI14" s="102"/>
      <c r="DJ14" s="102"/>
      <c r="DK14" s="102"/>
      <c r="DL14" s="102"/>
      <c r="DM14" s="102"/>
      <c r="DN14" s="102"/>
      <c r="DO14" s="102"/>
      <c r="DP14" s="103"/>
      <c r="DR14" s="650"/>
      <c r="DS14" s="651"/>
      <c r="DT14" s="95"/>
      <c r="DU14" s="306"/>
      <c r="DV14" s="74"/>
      <c r="DW14" s="34"/>
      <c r="DX14" s="34"/>
      <c r="DY14" s="34"/>
      <c r="DZ14" s="75"/>
      <c r="EA14" s="306"/>
      <c r="EC14" s="34"/>
      <c r="ED14" s="34"/>
      <c r="EE14" s="34"/>
      <c r="EF14" s="34"/>
      <c r="EG14" s="94"/>
      <c r="EI14" s="91"/>
      <c r="EJ14" s="116"/>
      <c r="EK14" s="385"/>
      <c r="EL14" s="116"/>
      <c r="EM14" s="116"/>
      <c r="EN14" s="94"/>
      <c r="EP14" s="679"/>
    </row>
    <row r="15" spans="2:146" ht="29.5" thickBot="1" x14ac:dyDescent="0.4">
      <c r="B15" s="613"/>
      <c r="C15" s="614"/>
      <c r="D15" s="32"/>
      <c r="E15" s="613"/>
      <c r="F15" s="614"/>
      <c r="H15" s="29"/>
      <c r="I15" s="107" t="s">
        <v>2</v>
      </c>
      <c r="J15" s="46"/>
      <c r="K15" s="107" t="s">
        <v>3</v>
      </c>
      <c r="L15" s="46"/>
      <c r="M15" s="107" t="s">
        <v>4</v>
      </c>
      <c r="N15" s="36"/>
      <c r="P15" s="29"/>
      <c r="Q15" s="107" t="s">
        <v>2</v>
      </c>
      <c r="R15" s="46"/>
      <c r="S15" s="107" t="s">
        <v>3</v>
      </c>
      <c r="T15" s="46"/>
      <c r="U15" s="107" t="s">
        <v>4</v>
      </c>
      <c r="V15" s="32"/>
      <c r="W15" s="107" t="s">
        <v>5</v>
      </c>
      <c r="X15" s="36"/>
      <c r="Z15" s="29"/>
      <c r="AA15" s="107" t="s">
        <v>2</v>
      </c>
      <c r="AB15" s="46"/>
      <c r="AC15" s="107" t="s">
        <v>3</v>
      </c>
      <c r="AD15" s="46"/>
      <c r="AE15" s="107" t="s">
        <v>4</v>
      </c>
      <c r="AF15" s="36"/>
      <c r="AH15" s="29"/>
      <c r="AI15" s="107" t="s">
        <v>2</v>
      </c>
      <c r="AJ15" s="46"/>
      <c r="AK15" s="107" t="s">
        <v>3</v>
      </c>
      <c r="AL15" s="46"/>
      <c r="AM15" s="107" t="s">
        <v>4</v>
      </c>
      <c r="AN15" s="36"/>
      <c r="AP15" s="29"/>
      <c r="AQ15" s="107" t="s">
        <v>2</v>
      </c>
      <c r="AR15" s="46"/>
      <c r="AS15" s="107" t="s">
        <v>3</v>
      </c>
      <c r="AT15" s="46"/>
      <c r="AU15" s="107" t="s">
        <v>4</v>
      </c>
      <c r="AV15" s="36"/>
      <c r="AX15" s="600"/>
      <c r="AY15" s="601"/>
      <c r="AZ15" s="602"/>
      <c r="BB15" s="29"/>
      <c r="BC15" s="107" t="s">
        <v>2</v>
      </c>
      <c r="BD15" s="46"/>
      <c r="BE15" s="46"/>
      <c r="BF15" s="46"/>
      <c r="BG15" s="107" t="s">
        <v>3</v>
      </c>
      <c r="BH15" s="46"/>
      <c r="BI15" s="107" t="s">
        <v>4</v>
      </c>
      <c r="BJ15" s="36"/>
      <c r="BL15" s="600"/>
      <c r="BM15" s="601"/>
      <c r="BN15" s="602"/>
      <c r="BP15" s="29"/>
      <c r="BQ15" s="107" t="s">
        <v>2</v>
      </c>
      <c r="BR15" s="46"/>
      <c r="BS15" s="107" t="s">
        <v>3</v>
      </c>
      <c r="BT15" s="46"/>
      <c r="BU15" s="107" t="s">
        <v>4</v>
      </c>
      <c r="BV15" s="36"/>
      <c r="BX15" s="600"/>
      <c r="BY15" s="601"/>
      <c r="BZ15" s="602"/>
      <c r="CA15" s="89"/>
      <c r="CB15" s="600"/>
      <c r="CC15" s="601"/>
      <c r="CD15" s="602"/>
      <c r="CF15" s="29"/>
      <c r="CG15" s="107" t="s">
        <v>2</v>
      </c>
      <c r="CH15" s="46"/>
      <c r="CI15" s="107" t="s">
        <v>3</v>
      </c>
      <c r="CJ15" s="46"/>
      <c r="CK15" s="107" t="s">
        <v>4</v>
      </c>
      <c r="CL15" s="32"/>
      <c r="CM15" s="107" t="s">
        <v>5</v>
      </c>
      <c r="CN15" s="36"/>
      <c r="CQ15" s="29"/>
      <c r="CR15" s="107" t="s">
        <v>2</v>
      </c>
      <c r="CS15" s="46"/>
      <c r="CT15" s="107" t="s">
        <v>3</v>
      </c>
      <c r="CU15" s="46"/>
      <c r="CV15" s="107" t="s">
        <v>4</v>
      </c>
      <c r="CW15" s="36"/>
      <c r="CY15" s="29"/>
      <c r="CZ15" s="107" t="s">
        <v>2</v>
      </c>
      <c r="DA15" s="46"/>
      <c r="DB15" s="107" t="s">
        <v>3</v>
      </c>
      <c r="DC15" s="46"/>
      <c r="DD15" s="107" t="s">
        <v>4</v>
      </c>
      <c r="DE15" s="36"/>
      <c r="DG15" s="74"/>
      <c r="DH15" s="34"/>
      <c r="DI15" s="34"/>
      <c r="DJ15" s="108" t="s">
        <v>152</v>
      </c>
      <c r="DK15" s="90"/>
      <c r="DL15" s="108" t="s">
        <v>153</v>
      </c>
      <c r="DM15" s="90"/>
      <c r="DN15" s="109" t="s">
        <v>154</v>
      </c>
      <c r="DO15" s="90"/>
      <c r="DP15" s="109" t="s">
        <v>5</v>
      </c>
      <c r="DR15" s="650"/>
      <c r="DS15" s="651"/>
      <c r="DT15" s="95"/>
      <c r="DV15" s="108" t="s">
        <v>134</v>
      </c>
      <c r="DW15" s="90"/>
      <c r="DX15" s="108" t="s">
        <v>133</v>
      </c>
      <c r="DY15" s="90"/>
      <c r="DZ15" s="108" t="s">
        <v>180</v>
      </c>
      <c r="EC15" s="108" t="s">
        <v>30</v>
      </c>
      <c r="ED15" s="90"/>
      <c r="EE15" s="108" t="s">
        <v>130</v>
      </c>
      <c r="EF15" s="112"/>
      <c r="EG15" s="108" t="s">
        <v>32</v>
      </c>
      <c r="EI15" s="108" t="s">
        <v>30</v>
      </c>
      <c r="EJ15" s="90"/>
      <c r="EK15" s="108" t="s">
        <v>130</v>
      </c>
      <c r="EL15" s="112"/>
      <c r="EM15" s="90"/>
      <c r="EN15" s="108" t="s">
        <v>32</v>
      </c>
      <c r="EP15" s="679"/>
    </row>
    <row r="16" spans="2:146" ht="5.15" customHeight="1" thickBot="1" x14ac:dyDescent="0.4">
      <c r="B16" s="615"/>
      <c r="C16" s="616"/>
      <c r="D16" s="114"/>
      <c r="E16" s="615"/>
      <c r="F16" s="616"/>
      <c r="H16" s="76"/>
      <c r="I16" s="80"/>
      <c r="J16" s="80"/>
      <c r="K16" s="386"/>
      <c r="L16" s="80"/>
      <c r="M16" s="80"/>
      <c r="N16" s="81"/>
      <c r="P16" s="76"/>
      <c r="Q16" s="80"/>
      <c r="R16" s="80"/>
      <c r="S16" s="80"/>
      <c r="T16" s="80"/>
      <c r="U16" s="80"/>
      <c r="V16" s="80"/>
      <c r="W16" s="80"/>
      <c r="X16" s="81"/>
      <c r="Z16" s="76"/>
      <c r="AA16" s="80"/>
      <c r="AB16" s="80"/>
      <c r="AC16" s="80"/>
      <c r="AD16" s="80"/>
      <c r="AE16" s="80"/>
      <c r="AF16" s="81"/>
      <c r="AH16" s="76"/>
      <c r="AI16" s="80"/>
      <c r="AJ16" s="80"/>
      <c r="AK16" s="80"/>
      <c r="AL16" s="80"/>
      <c r="AM16" s="80"/>
      <c r="AN16" s="81"/>
      <c r="AP16" s="76"/>
      <c r="AQ16" s="80"/>
      <c r="AR16" s="80"/>
      <c r="AS16" s="80"/>
      <c r="AT16" s="80"/>
      <c r="AU16" s="80"/>
      <c r="AV16" s="81"/>
      <c r="AX16" s="603"/>
      <c r="AY16" s="604"/>
      <c r="AZ16" s="605"/>
      <c r="BB16" s="76"/>
      <c r="BC16" s="80"/>
      <c r="BD16" s="80"/>
      <c r="BE16" s="80"/>
      <c r="BF16" s="80"/>
      <c r="BG16" s="80"/>
      <c r="BH16" s="80"/>
      <c r="BI16" s="80"/>
      <c r="BJ16" s="81"/>
      <c r="BL16" s="603"/>
      <c r="BM16" s="604"/>
      <c r="BN16" s="605"/>
      <c r="BP16" s="76"/>
      <c r="BQ16" s="80"/>
      <c r="BR16" s="80"/>
      <c r="BS16" s="80"/>
      <c r="BT16" s="80"/>
      <c r="BU16" s="80"/>
      <c r="BV16" s="81"/>
      <c r="BX16" s="603"/>
      <c r="BY16" s="604"/>
      <c r="BZ16" s="605"/>
      <c r="CA16" s="89"/>
      <c r="CB16" s="603"/>
      <c r="CC16" s="604"/>
      <c r="CD16" s="605"/>
      <c r="CF16" s="76"/>
      <c r="CG16" s="80"/>
      <c r="CH16" s="80"/>
      <c r="CI16" s="80"/>
      <c r="CJ16" s="80"/>
      <c r="CK16" s="80"/>
      <c r="CL16" s="80"/>
      <c r="CM16" s="80"/>
      <c r="CN16" s="81"/>
      <c r="CQ16" s="76"/>
      <c r="CR16" s="80"/>
      <c r="CS16" s="80"/>
      <c r="CT16" s="80"/>
      <c r="CU16" s="80"/>
      <c r="CV16" s="80"/>
      <c r="CW16" s="81"/>
      <c r="CY16" s="76"/>
      <c r="CZ16" s="80"/>
      <c r="DA16" s="80"/>
      <c r="DB16" s="80"/>
      <c r="DC16" s="80"/>
      <c r="DD16" s="80"/>
      <c r="DE16" s="81"/>
      <c r="DG16" s="82"/>
      <c r="DH16" s="83"/>
      <c r="DI16" s="83"/>
      <c r="DJ16" s="83"/>
      <c r="DK16" s="90"/>
      <c r="DL16" s="83"/>
      <c r="DM16" s="90"/>
      <c r="DN16" s="83"/>
      <c r="DO16" s="90"/>
      <c r="DP16" s="84"/>
      <c r="DR16" s="652"/>
      <c r="DS16" s="653"/>
      <c r="DT16" s="95"/>
      <c r="DV16" s="74"/>
      <c r="DW16" s="90"/>
      <c r="DX16" s="34"/>
      <c r="DY16" s="90"/>
      <c r="DZ16" s="75"/>
      <c r="EC16" s="387"/>
      <c r="ED16" s="90"/>
      <c r="EE16" s="388"/>
      <c r="EF16" s="389"/>
      <c r="EG16" s="390"/>
      <c r="EI16" s="387"/>
      <c r="EJ16" s="90"/>
      <c r="EK16" s="388"/>
      <c r="EL16" s="391"/>
      <c r="EM16" s="90"/>
      <c r="EN16" s="392"/>
      <c r="EP16" s="393"/>
    </row>
    <row r="17" spans="1:146" ht="5.15" customHeight="1" x14ac:dyDescent="0.35">
      <c r="A17" s="115"/>
      <c r="B17" s="32"/>
      <c r="C17" s="32"/>
      <c r="D17" s="32"/>
      <c r="E17" s="32"/>
      <c r="F17" s="36"/>
      <c r="H17" s="29"/>
      <c r="I17" s="32"/>
      <c r="J17" s="32"/>
      <c r="K17" s="32"/>
      <c r="L17" s="32"/>
      <c r="M17" s="32"/>
      <c r="N17" s="36"/>
      <c r="O17" s="312"/>
      <c r="P17" s="29"/>
      <c r="Q17" s="32"/>
      <c r="R17" s="32"/>
      <c r="S17" s="32"/>
      <c r="T17" s="32"/>
      <c r="U17" s="32"/>
      <c r="V17" s="32"/>
      <c r="W17" s="32"/>
      <c r="X17" s="36"/>
      <c r="Z17" s="29"/>
      <c r="AA17" s="32"/>
      <c r="AB17" s="32"/>
      <c r="AC17" s="32"/>
      <c r="AD17" s="32"/>
      <c r="AE17" s="32"/>
      <c r="AF17" s="36"/>
      <c r="AH17" s="29"/>
      <c r="AI17" s="32"/>
      <c r="AJ17" s="32"/>
      <c r="AK17" s="32"/>
      <c r="AL17" s="32"/>
      <c r="AM17" s="32"/>
      <c r="AN17" s="36"/>
      <c r="AP17" s="29"/>
      <c r="AQ17" s="32"/>
      <c r="AR17" s="32"/>
      <c r="AS17" s="32"/>
      <c r="AT17" s="32"/>
      <c r="AU17" s="32"/>
      <c r="AV17" s="36"/>
      <c r="AX17" s="29"/>
      <c r="AY17" s="32"/>
      <c r="AZ17" s="36"/>
      <c r="BB17" s="29"/>
      <c r="BC17" s="32"/>
      <c r="BD17" s="32"/>
      <c r="BE17" s="32"/>
      <c r="BF17" s="32"/>
      <c r="BG17" s="32"/>
      <c r="BH17" s="32"/>
      <c r="BI17" s="32"/>
      <c r="BJ17" s="36"/>
      <c r="BL17" s="29"/>
      <c r="BM17" s="32"/>
      <c r="BN17" s="36"/>
      <c r="BP17" s="29"/>
      <c r="BQ17" s="32"/>
      <c r="BR17" s="32"/>
      <c r="BS17" s="32"/>
      <c r="BT17" s="32"/>
      <c r="BU17" s="32"/>
      <c r="BV17" s="36"/>
      <c r="BX17" s="29"/>
      <c r="BY17" s="32"/>
      <c r="BZ17" s="36"/>
      <c r="CA17" s="312"/>
      <c r="CB17" s="29"/>
      <c r="CC17" s="32"/>
      <c r="CD17" s="36"/>
      <c r="CF17" s="29"/>
      <c r="CG17" s="32"/>
      <c r="CH17" s="32"/>
      <c r="CI17" s="32"/>
      <c r="CJ17" s="32"/>
      <c r="CK17" s="32"/>
      <c r="CL17" s="32"/>
      <c r="CM17" s="32"/>
      <c r="CN17" s="36"/>
      <c r="CQ17" s="29"/>
      <c r="CR17" s="32"/>
      <c r="CS17" s="32"/>
      <c r="CT17" s="32"/>
      <c r="CU17" s="32"/>
      <c r="CV17" s="32"/>
      <c r="CW17" s="36"/>
      <c r="CY17" s="29"/>
      <c r="CZ17" s="32"/>
      <c r="DA17" s="32"/>
      <c r="DB17" s="32"/>
      <c r="DC17" s="32"/>
      <c r="DD17" s="32"/>
      <c r="DE17" s="36"/>
      <c r="DG17" s="37"/>
      <c r="DH17" s="116"/>
      <c r="DI17" s="116"/>
      <c r="DJ17" s="116"/>
      <c r="DK17" s="90"/>
      <c r="DL17" s="116"/>
      <c r="DM17" s="90"/>
      <c r="DN17" s="116"/>
      <c r="DO17" s="90"/>
      <c r="DP17" s="106"/>
      <c r="DR17" s="29"/>
      <c r="DS17" s="36"/>
      <c r="DT17" s="32"/>
      <c r="DV17" s="37"/>
      <c r="DW17" s="90"/>
      <c r="DX17" s="116"/>
      <c r="DY17" s="90"/>
      <c r="DZ17" s="106"/>
      <c r="EC17" s="394"/>
      <c r="ED17" s="90"/>
      <c r="EE17" s="395"/>
      <c r="EF17" s="34"/>
      <c r="EG17" s="396"/>
      <c r="EI17" s="52"/>
      <c r="EJ17" s="90"/>
      <c r="EK17" s="51"/>
      <c r="EL17" s="397"/>
      <c r="EM17" s="90"/>
      <c r="EN17" s="398"/>
      <c r="EP17" s="399"/>
    </row>
    <row r="18" spans="1:146" s="92" customFormat="1" x14ac:dyDescent="0.35">
      <c r="A18" s="118"/>
      <c r="B18" s="46"/>
      <c r="C18" s="243" t="str">
        <f>IF(E18="","","1")</f>
        <v/>
      </c>
      <c r="D18" s="46"/>
      <c r="E18" s="4"/>
      <c r="F18" s="119"/>
      <c r="H18" s="120"/>
      <c r="I18" s="15"/>
      <c r="J18" s="121"/>
      <c r="K18" s="15"/>
      <c r="L18" s="121"/>
      <c r="M18" s="15"/>
      <c r="N18" s="122"/>
      <c r="O18" s="40"/>
      <c r="P18" s="123"/>
      <c r="Q18" s="15"/>
      <c r="R18" s="121"/>
      <c r="S18" s="15"/>
      <c r="T18" s="121"/>
      <c r="U18" s="15"/>
      <c r="V18" s="121"/>
      <c r="W18" s="209">
        <f>SUM($Q18,$S18,$U18)</f>
        <v>0</v>
      </c>
      <c r="X18" s="122"/>
      <c r="Y18" s="40"/>
      <c r="Z18" s="123"/>
      <c r="AA18" s="560"/>
      <c r="AB18" s="224"/>
      <c r="AC18" s="560"/>
      <c r="AD18" s="224"/>
      <c r="AE18" s="560"/>
      <c r="AF18" s="561"/>
      <c r="AG18" s="216"/>
      <c r="AH18" s="562"/>
      <c r="AI18" s="560"/>
      <c r="AJ18" s="224"/>
      <c r="AK18" s="560"/>
      <c r="AL18" s="224"/>
      <c r="AM18" s="560"/>
      <c r="AN18" s="122"/>
      <c r="AO18" s="40"/>
      <c r="AP18" s="123"/>
      <c r="AQ18" s="209">
        <f>$Q18-$AA18+$AI18</f>
        <v>0</v>
      </c>
      <c r="AR18" s="121"/>
      <c r="AS18" s="209">
        <f>$S18-$AC18+$AK18</f>
        <v>0</v>
      </c>
      <c r="AT18" s="121"/>
      <c r="AU18" s="209">
        <f t="shared" ref="AU18:AU32" si="0">U18-AE18+AM18</f>
        <v>0</v>
      </c>
      <c r="AV18" s="119"/>
      <c r="AX18" s="120"/>
      <c r="AY18" s="1"/>
      <c r="AZ18" s="318">
        <v>1</v>
      </c>
      <c r="BB18" s="120"/>
      <c r="BC18" s="3">
        <f>CHOOSE($AZ18,0.99052544,1.01191919,1.00441378,1.00744042,0.97985155,0.99723525,0.99723525,0.99723525,1.02737929,0.99839832,1.00012425,0.97994767)</f>
        <v>0.99052543999999998</v>
      </c>
      <c r="BD18" s="46"/>
      <c r="BE18" s="46"/>
      <c r="BF18" s="46"/>
      <c r="BG18" s="3">
        <f>CHOOSE($AZ18,1.01007311,1.0162446,1.00802785,0.99745216,0.96170212,0.98906071,0.98906071,0.98906071,0.96644255,1.01344958,1.02255772,1.00405015)</f>
        <v>1.01007311</v>
      </c>
      <c r="BH18" s="46"/>
      <c r="BI18" s="3">
        <f>CHOOSE($AZ18, 1.00979385,0.9950623,0.99510091,0.98525914,0.94740453,0.975921526666667,0.975921526666667,0.975921526666667,0.96415274,1.04112113,1.03493102,1.02717428)</f>
        <v>1.0097938500000001</v>
      </c>
      <c r="BJ18" s="119"/>
      <c r="BL18" s="120"/>
      <c r="BM18" s="15"/>
      <c r="BN18" s="122"/>
      <c r="BO18" s="40"/>
      <c r="BP18" s="123"/>
      <c r="BQ18" s="209">
        <f>ROUNDUP(((($Q18/30)*$BC18)*$BM18),0)</f>
        <v>0</v>
      </c>
      <c r="BR18" s="121"/>
      <c r="BS18" s="209">
        <f>ROUNDUP(((($S18/30)*$BG18)*$BM18),0)</f>
        <v>0</v>
      </c>
      <c r="BT18" s="121"/>
      <c r="BU18" s="209">
        <f>ROUNDDOWN(((($U18/30)*$BI18)*$BM18),0)</f>
        <v>0</v>
      </c>
      <c r="BV18" s="122"/>
      <c r="BW18" s="40"/>
      <c r="BX18" s="123"/>
      <c r="BY18" s="15"/>
      <c r="BZ18" s="122"/>
      <c r="CA18" s="40"/>
      <c r="CB18" s="123"/>
      <c r="CC18" s="209">
        <f>(SUM($BQ18:$BU18))-$BY18</f>
        <v>0</v>
      </c>
      <c r="CD18" s="122"/>
      <c r="CE18" s="40"/>
      <c r="CF18" s="123"/>
      <c r="CG18" s="209">
        <f>IF($BQ18=0,(0),ROUNDUP(BQ18/(SUM($BQ18:$BU18))*$CC18,0))</f>
        <v>0</v>
      </c>
      <c r="CH18" s="121"/>
      <c r="CI18" s="209">
        <f>IF($BS18=0,(0),ROUNDUP(BS18/(SUM($BQ18:$BU18))*$CC18,0))</f>
        <v>0</v>
      </c>
      <c r="CJ18" s="121"/>
      <c r="CK18" s="209">
        <f>ROUNDDOWN(CC18-CG18-CI18,0)</f>
        <v>0</v>
      </c>
      <c r="CL18" s="121"/>
      <c r="CM18" s="209">
        <f>SUM($CG18:$CK18)</f>
        <v>0</v>
      </c>
      <c r="CN18" s="119"/>
      <c r="CQ18" s="120"/>
      <c r="CR18" s="13">
        <v>0</v>
      </c>
      <c r="CS18" s="124"/>
      <c r="CT18" s="13">
        <v>0</v>
      </c>
      <c r="CU18" s="124"/>
      <c r="CV18" s="13">
        <v>0</v>
      </c>
      <c r="CW18" s="125"/>
      <c r="CX18" s="126"/>
      <c r="CY18" s="127"/>
      <c r="CZ18" s="210">
        <f>CR18*I18</f>
        <v>0</v>
      </c>
      <c r="DA18" s="124"/>
      <c r="DB18" s="210">
        <f>CT18*K18</f>
        <v>0</v>
      </c>
      <c r="DC18" s="124"/>
      <c r="DD18" s="210">
        <f>CV18*M18</f>
        <v>0</v>
      </c>
      <c r="DE18" s="119"/>
      <c r="DG18" s="130"/>
      <c r="DH18" s="251" t="s">
        <v>163</v>
      </c>
      <c r="DI18" s="129"/>
      <c r="DJ18" s="211">
        <f>CG120</f>
        <v>0</v>
      </c>
      <c r="DK18" s="90"/>
      <c r="DL18" s="211">
        <f>CI120</f>
        <v>0</v>
      </c>
      <c r="DM18" s="90"/>
      <c r="DN18" s="211">
        <f>CK120</f>
        <v>0</v>
      </c>
      <c r="DO18" s="90"/>
      <c r="DP18" s="212">
        <f>CM120</f>
        <v>0</v>
      </c>
      <c r="DR18" s="424">
        <f>IF($CE18=0,0,ROUND(($DG$32*($CE18/$CE120)),0))</f>
        <v>0</v>
      </c>
      <c r="DS18" s="119"/>
      <c r="DT18" s="46"/>
      <c r="DV18" s="369">
        <f>IF($DW$120=$DJ$32,$DW$18,IF($DW$120&lt;&gt;$DJ$32,IF(AND($DJ$32&lt;0,$DW$120&lt;0),$DJ$32-$DW$120+$DW$18,IF(DW18="", DJ32,$DJ$32-$DW$120+$DW$18))))</f>
        <v>0</v>
      </c>
      <c r="DW18" s="280">
        <f t="shared" ref="DV18:DW38" si="1">IF($CG18=0,0,ROUND(($DJ$32*($CG18/$CG$120)),0))</f>
        <v>0</v>
      </c>
      <c r="DX18" s="209">
        <f>IF($DY$120=$DL$32,$DY$18,IF($DY$120&lt;&gt;$DL$32,IF(AND($DL$32&lt;0,$DY$120&lt;0),$DL$32-$DY$120+$DY$18,IF(DY18="", DL32,$DL$32-$DY$120+$DY$18))))</f>
        <v>0</v>
      </c>
      <c r="DY18" s="280">
        <f>IF($CI18=0,0,ROUND(($DL$32*($CI18/$CI$120)),0))</f>
        <v>0</v>
      </c>
      <c r="DZ18" s="370">
        <f>IF($EA$120=$DN$32,$EA$18,IF($EA$120&lt;&gt;$DN$32,IF(AND($DN$32&lt;0,$EA$120&lt;0),$DN$32-$EA$120+$EA$18,IF(EA18="", DN32,$DN$32-$EA$120+$EA$18))))</f>
        <v>0</v>
      </c>
      <c r="EA18" s="216">
        <f>IF($CK18=0,0,ROUND(($DN$32*($CK18/$CK$120)),0))</f>
        <v>0</v>
      </c>
      <c r="EB18" s="40"/>
      <c r="EC18" s="369">
        <f>(DV18+CG18)</f>
        <v>0</v>
      </c>
      <c r="ED18" s="400"/>
      <c r="EE18" s="209">
        <f>(DX18+CI18)</f>
        <v>0</v>
      </c>
      <c r="EF18" s="149"/>
      <c r="EG18" s="370">
        <f>($DZ18+$CK18)</f>
        <v>0</v>
      </c>
      <c r="EH18" s="18"/>
      <c r="EI18" s="371">
        <f>(EC18*CR18)</f>
        <v>0</v>
      </c>
      <c r="EJ18" s="264"/>
      <c r="EK18" s="217">
        <f>(EE18*CT18)</f>
        <v>0</v>
      </c>
      <c r="EL18" s="401"/>
      <c r="EM18" s="264"/>
      <c r="EN18" s="372">
        <f>(EG18*CV18)</f>
        <v>0</v>
      </c>
      <c r="EO18" s="126"/>
      <c r="EP18" s="301">
        <f>SUM(EI18:EN18)-SUM(CZ18:DD18)</f>
        <v>0</v>
      </c>
    </row>
    <row r="19" spans="1:146" ht="5.15" customHeight="1" x14ac:dyDescent="0.35">
      <c r="A19" s="115"/>
      <c r="B19" s="32"/>
      <c r="C19" s="46"/>
      <c r="D19" s="32"/>
      <c r="E19" s="32"/>
      <c r="F19" s="36"/>
      <c r="H19" s="29"/>
      <c r="I19" s="139"/>
      <c r="J19" s="139"/>
      <c r="K19" s="139"/>
      <c r="L19" s="139"/>
      <c r="M19" s="139"/>
      <c r="N19" s="140"/>
      <c r="O19" s="141"/>
      <c r="P19" s="142"/>
      <c r="Q19" s="139"/>
      <c r="R19" s="139"/>
      <c r="S19" s="139"/>
      <c r="T19" s="139"/>
      <c r="U19" s="139"/>
      <c r="V19" s="139"/>
      <c r="W19" s="121"/>
      <c r="X19" s="140"/>
      <c r="Y19" s="141"/>
      <c r="Z19" s="142"/>
      <c r="AA19" s="563"/>
      <c r="AB19" s="563"/>
      <c r="AC19" s="563"/>
      <c r="AD19" s="563"/>
      <c r="AE19" s="563"/>
      <c r="AF19" s="564"/>
      <c r="AG19" s="266"/>
      <c r="AH19" s="565"/>
      <c r="AI19" s="563"/>
      <c r="AJ19" s="563"/>
      <c r="AK19" s="563"/>
      <c r="AL19" s="563"/>
      <c r="AM19" s="563"/>
      <c r="AN19" s="140"/>
      <c r="AO19" s="141"/>
      <c r="AP19" s="142"/>
      <c r="AQ19" s="121"/>
      <c r="AR19" s="139"/>
      <c r="AS19" s="121"/>
      <c r="AT19" s="139"/>
      <c r="AU19" s="121"/>
      <c r="AV19" s="36"/>
      <c r="AX19" s="29"/>
      <c r="AY19" s="32"/>
      <c r="AZ19" s="322"/>
      <c r="BB19" s="29"/>
      <c r="BC19" s="46"/>
      <c r="BD19" s="32"/>
      <c r="BE19" s="32"/>
      <c r="BF19" s="32"/>
      <c r="BG19" s="46"/>
      <c r="BH19" s="32"/>
      <c r="BI19" s="46"/>
      <c r="BJ19" s="36"/>
      <c r="BL19" s="29"/>
      <c r="BM19" s="139"/>
      <c r="BN19" s="140"/>
      <c r="BO19" s="141"/>
      <c r="BP19" s="142"/>
      <c r="BQ19" s="323"/>
      <c r="BR19" s="139"/>
      <c r="BS19" s="323"/>
      <c r="BT19" s="139"/>
      <c r="BU19" s="323"/>
      <c r="BV19" s="140"/>
      <c r="BW19" s="141"/>
      <c r="BX19" s="142"/>
      <c r="BY19" s="139"/>
      <c r="BZ19" s="140"/>
      <c r="CA19" s="141"/>
      <c r="CB19" s="142"/>
      <c r="CC19" s="121"/>
      <c r="CD19" s="140"/>
      <c r="CE19" s="141"/>
      <c r="CF19" s="142"/>
      <c r="CG19" s="121"/>
      <c r="CH19" s="139"/>
      <c r="CI19" s="121"/>
      <c r="CJ19" s="139"/>
      <c r="CK19" s="121"/>
      <c r="CL19" s="139"/>
      <c r="CM19" s="121"/>
      <c r="CN19" s="36"/>
      <c r="CQ19" s="29"/>
      <c r="CR19" s="143"/>
      <c r="CS19" s="143"/>
      <c r="CT19" s="143"/>
      <c r="CU19" s="143"/>
      <c r="CV19" s="143"/>
      <c r="CW19" s="144"/>
      <c r="CX19" s="145"/>
      <c r="CY19" s="146"/>
      <c r="CZ19" s="124"/>
      <c r="DA19" s="143"/>
      <c r="DB19" s="124"/>
      <c r="DC19" s="143"/>
      <c r="DD19" s="124"/>
      <c r="DE19" s="36"/>
      <c r="DG19" s="74"/>
      <c r="DH19" s="34"/>
      <c r="DI19" s="34"/>
      <c r="DJ19" s="147"/>
      <c r="DK19" s="90"/>
      <c r="DL19" s="147"/>
      <c r="DM19" s="90"/>
      <c r="DN19" s="147"/>
      <c r="DO19" s="90"/>
      <c r="DP19" s="148"/>
      <c r="DR19" s="29"/>
      <c r="DS19" s="36"/>
      <c r="DT19" s="32"/>
      <c r="DV19" s="252"/>
      <c r="DW19" s="252"/>
      <c r="DX19" s="149"/>
      <c r="DY19" s="252"/>
      <c r="DZ19" s="134"/>
      <c r="EA19" s="141"/>
      <c r="EB19" s="141"/>
      <c r="EC19" s="402"/>
      <c r="ED19" s="252"/>
      <c r="EE19" s="403"/>
      <c r="EF19" s="252"/>
      <c r="EG19" s="404"/>
      <c r="EI19" s="405"/>
      <c r="EJ19" s="264"/>
      <c r="EK19" s="406"/>
      <c r="EL19" s="406"/>
      <c r="EM19" s="264"/>
      <c r="EN19" s="407"/>
      <c r="EO19" s="145"/>
      <c r="EP19" s="408"/>
    </row>
    <row r="20" spans="1:146" s="92" customFormat="1" x14ac:dyDescent="0.35">
      <c r="A20" s="118"/>
      <c r="B20" s="46"/>
      <c r="C20" s="243" t="str">
        <f>IF(E20="","",C18+1)</f>
        <v/>
      </c>
      <c r="D20" s="46"/>
      <c r="E20" s="4"/>
      <c r="F20" s="119"/>
      <c r="H20" s="120"/>
      <c r="I20" s="15"/>
      <c r="J20" s="121"/>
      <c r="K20" s="15"/>
      <c r="L20" s="121"/>
      <c r="M20" s="15"/>
      <c r="N20" s="122"/>
      <c r="O20" s="40"/>
      <c r="P20" s="123"/>
      <c r="Q20" s="15"/>
      <c r="R20" s="121"/>
      <c r="S20" s="15"/>
      <c r="T20" s="121"/>
      <c r="U20" s="15"/>
      <c r="V20" s="121"/>
      <c r="W20" s="209">
        <f>SUM($Q20,$S20,$U20)</f>
        <v>0</v>
      </c>
      <c r="X20" s="122"/>
      <c r="Y20" s="40"/>
      <c r="Z20" s="123"/>
      <c r="AA20" s="560"/>
      <c r="AB20" s="224"/>
      <c r="AC20" s="560"/>
      <c r="AD20" s="224"/>
      <c r="AE20" s="560"/>
      <c r="AF20" s="561"/>
      <c r="AG20" s="216"/>
      <c r="AH20" s="562"/>
      <c r="AI20" s="560"/>
      <c r="AJ20" s="224"/>
      <c r="AK20" s="560"/>
      <c r="AL20" s="224"/>
      <c r="AM20" s="560"/>
      <c r="AN20" s="122"/>
      <c r="AO20" s="40"/>
      <c r="AP20" s="123"/>
      <c r="AQ20" s="209">
        <f>$Q20-$AA20+$AI20</f>
        <v>0</v>
      </c>
      <c r="AR20" s="121"/>
      <c r="AS20" s="209">
        <f t="shared" ref="AS20:AS82" si="2">$S20-$AC20+$AK20</f>
        <v>0</v>
      </c>
      <c r="AT20" s="121"/>
      <c r="AU20" s="209">
        <f t="shared" si="0"/>
        <v>0</v>
      </c>
      <c r="AV20" s="119"/>
      <c r="AX20" s="120"/>
      <c r="AY20" s="1"/>
      <c r="AZ20" s="318">
        <v>1</v>
      </c>
      <c r="BB20" s="120"/>
      <c r="BC20" s="3">
        <f>CHOOSE($AZ20,0.99052544,1.01191919,1.00441378,1.00744042,0.97985155,0.99723525,0.99723525,0.99723525,1.02737929,0.99839832,1.00012425,0.97994767)</f>
        <v>0.99052543999999998</v>
      </c>
      <c r="BD20" s="46"/>
      <c r="BE20" s="46"/>
      <c r="BF20" s="46"/>
      <c r="BG20" s="3">
        <f>CHOOSE(AZ20,1.01007311,1.0162446,1.00802785,0.99745216,0.96170212,0.98906071,0.98906071,0.98906071,0.96644255,1.01344958,1.02255772,1.00405015)</f>
        <v>1.01007311</v>
      </c>
      <c r="BH20" s="46"/>
      <c r="BI20" s="3">
        <f>CHOOSE($AZ20, 1.00979385,0.9950623,0.99510091,0.98525914,0.94740453,0.975921526666667,0.975921526666667,0.975921526666667,0.96415274,1.04112113,1.03493102,1.02717428)</f>
        <v>1.0097938500000001</v>
      </c>
      <c r="BJ20" s="119"/>
      <c r="BL20" s="120"/>
      <c r="BM20" s="15"/>
      <c r="BN20" s="122"/>
      <c r="BO20" s="40"/>
      <c r="BP20" s="123"/>
      <c r="BQ20" s="209">
        <f t="shared" ref="BQ20:BQ82" si="3">ROUNDUP(((($Q20/30)*$BC20)*$BM20),0)</f>
        <v>0</v>
      </c>
      <c r="BR20" s="121"/>
      <c r="BS20" s="209">
        <f t="shared" ref="BS20:BS82" si="4">ROUNDUP(((($S20/30)*$BG20)*$BM20),0)</f>
        <v>0</v>
      </c>
      <c r="BT20" s="121"/>
      <c r="BU20" s="209">
        <f t="shared" ref="BU20:BU82" si="5">ROUNDDOWN(((($U20/30)*$BI20)*$BM20),0)</f>
        <v>0</v>
      </c>
      <c r="BV20" s="122"/>
      <c r="BW20" s="40"/>
      <c r="BX20" s="123"/>
      <c r="BY20" s="15"/>
      <c r="BZ20" s="122"/>
      <c r="CA20" s="40"/>
      <c r="CB20" s="123"/>
      <c r="CC20" s="209">
        <f>(SUM($BQ20:$BU20))-$BY20</f>
        <v>0</v>
      </c>
      <c r="CD20" s="122"/>
      <c r="CE20" s="40"/>
      <c r="CF20" s="123"/>
      <c r="CG20" s="209">
        <f t="shared" ref="CG20:CG82" si="6">IF($BQ20=0,(0),ROUNDUP(BQ20/(SUM($BQ20:$BU20))*$CC20,0))</f>
        <v>0</v>
      </c>
      <c r="CH20" s="121"/>
      <c r="CI20" s="209">
        <f t="shared" ref="CI20:CI82" si="7">IF($BS20=0,(0),ROUNDUP(BS20/(SUM($BQ20:$BU20))*$CC20,0))</f>
        <v>0</v>
      </c>
      <c r="CJ20" s="121"/>
      <c r="CK20" s="209">
        <f>ROUNDDOWN(CC20-CG20-CI20,0)</f>
        <v>0</v>
      </c>
      <c r="CL20" s="121"/>
      <c r="CM20" s="209">
        <f>SUM($CG20:$CK20)</f>
        <v>0</v>
      </c>
      <c r="CN20" s="119"/>
      <c r="CQ20" s="120"/>
      <c r="CR20" s="13">
        <v>0</v>
      </c>
      <c r="CS20" s="124"/>
      <c r="CT20" s="13">
        <v>0</v>
      </c>
      <c r="CU20" s="124"/>
      <c r="CV20" s="13">
        <v>0</v>
      </c>
      <c r="CW20" s="125"/>
      <c r="CX20" s="126"/>
      <c r="CY20" s="127"/>
      <c r="CZ20" s="210">
        <f>CR20*I20</f>
        <v>0</v>
      </c>
      <c r="DA20" s="124"/>
      <c r="DB20" s="210">
        <f>CT20*K20</f>
        <v>0</v>
      </c>
      <c r="DC20" s="124"/>
      <c r="DD20" s="210">
        <f>CV20*M20</f>
        <v>0</v>
      </c>
      <c r="DE20" s="119"/>
      <c r="DG20" s="130"/>
      <c r="DH20" s="251" t="s">
        <v>127</v>
      </c>
      <c r="DI20" s="156"/>
      <c r="DJ20" s="221">
        <f>DJ18*AM6*-1</f>
        <v>0</v>
      </c>
      <c r="DK20" s="90"/>
      <c r="DL20" s="221">
        <f>DJ20*-1</f>
        <v>0</v>
      </c>
      <c r="DM20" s="90"/>
      <c r="DN20" s="157"/>
      <c r="DO20" s="90"/>
      <c r="DP20" s="158"/>
      <c r="DR20" s="120"/>
      <c r="DS20" s="119"/>
      <c r="DT20" s="46"/>
      <c r="DV20" s="369">
        <f t="shared" si="1"/>
        <v>0</v>
      </c>
      <c r="DW20" s="280">
        <f t="shared" si="1"/>
        <v>0</v>
      </c>
      <c r="DX20" s="209">
        <f t="shared" ref="DX20:DY38" si="8">IF($CI20=0,0,ROUND(($DL$32*($CI20/$CI$120)),0))</f>
        <v>0</v>
      </c>
      <c r="DY20" s="280">
        <f t="shared" si="8"/>
        <v>0</v>
      </c>
      <c r="DZ20" s="370">
        <f t="shared" ref="DZ20:EA38" si="9">IF($CK20=0,0,ROUND(($DN$32*($CK20/$CK$120)),0))</f>
        <v>0</v>
      </c>
      <c r="EA20" s="216">
        <f t="shared" si="9"/>
        <v>0</v>
      </c>
      <c r="EB20" s="40"/>
      <c r="EC20" s="369">
        <f t="shared" ref="EC20:EC82" si="10">(DV20+CG20)</f>
        <v>0</v>
      </c>
      <c r="ED20" s="252"/>
      <c r="EE20" s="209">
        <f t="shared" ref="EE20:EE82" si="11">(DX20+CI20)</f>
        <v>0</v>
      </c>
      <c r="EF20" s="149"/>
      <c r="EG20" s="370">
        <f t="shared" ref="EG20:EG82" si="12">($DZ20+$CK20)</f>
        <v>0</v>
      </c>
      <c r="EH20" s="18"/>
      <c r="EI20" s="371">
        <f t="shared" ref="EI20:EI82" si="13">(EC20*CR20)</f>
        <v>0</v>
      </c>
      <c r="EJ20" s="264"/>
      <c r="EK20" s="217">
        <f t="shared" ref="EK20:EK82" si="14">(EE20*CT20)</f>
        <v>0</v>
      </c>
      <c r="EL20" s="401"/>
      <c r="EM20" s="264"/>
      <c r="EN20" s="372">
        <f t="shared" ref="EN20:EN82" si="15">(EG20*CV20)</f>
        <v>0</v>
      </c>
      <c r="EO20" s="126"/>
      <c r="EP20" s="301">
        <f t="shared" ref="EP20:EP82" si="16">SUM(EI20:EN20)-SUM(CZ20:DD20)</f>
        <v>0</v>
      </c>
    </row>
    <row r="21" spans="1:146" ht="5.15" customHeight="1" x14ac:dyDescent="0.35">
      <c r="A21" s="115"/>
      <c r="B21" s="32"/>
      <c r="C21" s="46"/>
      <c r="D21" s="32"/>
      <c r="E21" s="32"/>
      <c r="F21" s="36"/>
      <c r="H21" s="29"/>
      <c r="I21" s="139"/>
      <c r="J21" s="139"/>
      <c r="K21" s="139"/>
      <c r="L21" s="139"/>
      <c r="M21" s="139"/>
      <c r="N21" s="140"/>
      <c r="O21" s="141"/>
      <c r="P21" s="142"/>
      <c r="Q21" s="139"/>
      <c r="R21" s="139"/>
      <c r="S21" s="139"/>
      <c r="T21" s="139"/>
      <c r="U21" s="139"/>
      <c r="V21" s="139"/>
      <c r="W21" s="121"/>
      <c r="X21" s="140"/>
      <c r="Y21" s="141"/>
      <c r="Z21" s="142"/>
      <c r="AA21" s="563"/>
      <c r="AB21" s="563"/>
      <c r="AC21" s="563"/>
      <c r="AD21" s="563"/>
      <c r="AE21" s="563"/>
      <c r="AF21" s="564"/>
      <c r="AG21" s="266"/>
      <c r="AH21" s="565"/>
      <c r="AI21" s="563"/>
      <c r="AJ21" s="563"/>
      <c r="AK21" s="563"/>
      <c r="AL21" s="563"/>
      <c r="AM21" s="563"/>
      <c r="AN21" s="140"/>
      <c r="AO21" s="141"/>
      <c r="AP21" s="142"/>
      <c r="AQ21" s="121"/>
      <c r="AR21" s="139"/>
      <c r="AS21" s="121"/>
      <c r="AT21" s="139"/>
      <c r="AU21" s="121"/>
      <c r="AV21" s="36"/>
      <c r="AX21" s="29"/>
      <c r="AY21" s="32"/>
      <c r="AZ21" s="322"/>
      <c r="BB21" s="29"/>
      <c r="BC21" s="46"/>
      <c r="BD21" s="32"/>
      <c r="BE21" s="32"/>
      <c r="BF21" s="32"/>
      <c r="BG21" s="46"/>
      <c r="BH21" s="32"/>
      <c r="BI21" s="46"/>
      <c r="BJ21" s="36"/>
      <c r="BL21" s="29"/>
      <c r="BM21" s="139"/>
      <c r="BN21" s="140"/>
      <c r="BO21" s="141"/>
      <c r="BP21" s="142"/>
      <c r="BQ21" s="323"/>
      <c r="BR21" s="139"/>
      <c r="BS21" s="323"/>
      <c r="BT21" s="139"/>
      <c r="BU21" s="323"/>
      <c r="BV21" s="140"/>
      <c r="BW21" s="141"/>
      <c r="BX21" s="142"/>
      <c r="BY21" s="139"/>
      <c r="BZ21" s="140"/>
      <c r="CA21" s="141"/>
      <c r="CB21" s="142"/>
      <c r="CC21" s="121"/>
      <c r="CD21" s="140"/>
      <c r="CE21" s="141"/>
      <c r="CF21" s="142"/>
      <c r="CG21" s="121"/>
      <c r="CH21" s="139"/>
      <c r="CI21" s="121"/>
      <c r="CJ21" s="139"/>
      <c r="CK21" s="121"/>
      <c r="CL21" s="139"/>
      <c r="CM21" s="121"/>
      <c r="CN21" s="36"/>
      <c r="CQ21" s="29"/>
      <c r="CR21" s="143"/>
      <c r="CS21" s="143"/>
      <c r="CT21" s="143"/>
      <c r="CU21" s="143"/>
      <c r="CV21" s="143"/>
      <c r="CW21" s="144"/>
      <c r="CX21" s="145"/>
      <c r="CY21" s="146"/>
      <c r="CZ21" s="124"/>
      <c r="DA21" s="143"/>
      <c r="DB21" s="124"/>
      <c r="DC21" s="143"/>
      <c r="DD21" s="124"/>
      <c r="DE21" s="36"/>
      <c r="DG21" s="74"/>
      <c r="DH21" s="34"/>
      <c r="DI21" s="34"/>
      <c r="DJ21" s="161"/>
      <c r="DK21" s="90"/>
      <c r="DL21" s="161"/>
      <c r="DM21" s="90"/>
      <c r="DN21" s="161"/>
      <c r="DO21" s="90"/>
      <c r="DP21" s="162"/>
      <c r="DR21" s="29"/>
      <c r="DS21" s="36"/>
      <c r="DT21" s="32"/>
      <c r="DV21" s="133"/>
      <c r="DW21" s="252"/>
      <c r="DX21" s="149"/>
      <c r="DY21" s="252"/>
      <c r="DZ21" s="134"/>
      <c r="EA21" s="141"/>
      <c r="EB21" s="141"/>
      <c r="EC21" s="402"/>
      <c r="ED21" s="252"/>
      <c r="EE21" s="409"/>
      <c r="EF21" s="149"/>
      <c r="EG21" s="404"/>
      <c r="EI21" s="405"/>
      <c r="EJ21" s="264"/>
      <c r="EK21" s="406"/>
      <c r="EL21" s="406"/>
      <c r="EM21" s="264"/>
      <c r="EN21" s="407"/>
      <c r="EO21" s="145"/>
      <c r="EP21" s="408"/>
    </row>
    <row r="22" spans="1:146" s="92" customFormat="1" x14ac:dyDescent="0.35">
      <c r="A22" s="118"/>
      <c r="B22" s="46"/>
      <c r="C22" s="243" t="str">
        <f t="shared" ref="C22:C84" si="17">IF(E22="","",C20+1)</f>
        <v/>
      </c>
      <c r="D22" s="46"/>
      <c r="E22" s="4"/>
      <c r="F22" s="119"/>
      <c r="H22" s="120"/>
      <c r="I22" s="15"/>
      <c r="J22" s="121"/>
      <c r="K22" s="15"/>
      <c r="L22" s="121"/>
      <c r="M22" s="15"/>
      <c r="N22" s="122"/>
      <c r="O22" s="40"/>
      <c r="P22" s="123"/>
      <c r="Q22" s="15"/>
      <c r="R22" s="121"/>
      <c r="S22" s="15"/>
      <c r="T22" s="121"/>
      <c r="U22" s="15"/>
      <c r="V22" s="121"/>
      <c r="W22" s="209">
        <f>SUM($Q22,$S22,$U22)</f>
        <v>0</v>
      </c>
      <c r="X22" s="122"/>
      <c r="Y22" s="40"/>
      <c r="Z22" s="123"/>
      <c r="AA22" s="560"/>
      <c r="AB22" s="224"/>
      <c r="AC22" s="560"/>
      <c r="AD22" s="224"/>
      <c r="AE22" s="560"/>
      <c r="AF22" s="561"/>
      <c r="AG22" s="216"/>
      <c r="AH22" s="562"/>
      <c r="AI22" s="560"/>
      <c r="AJ22" s="224"/>
      <c r="AK22" s="560"/>
      <c r="AL22" s="224"/>
      <c r="AM22" s="560"/>
      <c r="AN22" s="122"/>
      <c r="AO22" s="40"/>
      <c r="AP22" s="123"/>
      <c r="AQ22" s="209">
        <f>$Q22-$AA22+$AI22</f>
        <v>0</v>
      </c>
      <c r="AR22" s="121"/>
      <c r="AS22" s="209">
        <f t="shared" si="2"/>
        <v>0</v>
      </c>
      <c r="AT22" s="121"/>
      <c r="AU22" s="209">
        <f t="shared" si="0"/>
        <v>0</v>
      </c>
      <c r="AV22" s="119"/>
      <c r="AX22" s="120"/>
      <c r="AY22" s="1"/>
      <c r="AZ22" s="318">
        <v>1</v>
      </c>
      <c r="BB22" s="120"/>
      <c r="BC22" s="3">
        <f>CHOOSE($AZ22,0.99052544,1.01191919,1.00441378,1.00744042,0.97985155,0.99723525,0.99723525,0.99723525,1.02737929,0.99839832,1.00012425,0.97994767)</f>
        <v>0.99052543999999998</v>
      </c>
      <c r="BD22" s="46"/>
      <c r="BE22" s="46"/>
      <c r="BF22" s="46"/>
      <c r="BG22" s="3">
        <f>CHOOSE(AZ22,1.01007311,1.0162446,1.00802785,0.99745216,0.96170212,0.98906071,0.98906071,0.98906071,0.96644255,1.01344958,1.02255772,1.00405015)</f>
        <v>1.01007311</v>
      </c>
      <c r="BH22" s="46"/>
      <c r="BI22" s="3">
        <f>CHOOSE($AZ22, 1.00979385,0.9950623,0.99510091,0.98525914,0.94740453,0.975921526666667,0.975921526666667,0.975921526666667,0.96415274,1.04112113,1.03493102,1.02717428)</f>
        <v>1.0097938500000001</v>
      </c>
      <c r="BJ22" s="119"/>
      <c r="BL22" s="120"/>
      <c r="BM22" s="15"/>
      <c r="BN22" s="122"/>
      <c r="BO22" s="40"/>
      <c r="BP22" s="123"/>
      <c r="BQ22" s="209">
        <f t="shared" si="3"/>
        <v>0</v>
      </c>
      <c r="BR22" s="121"/>
      <c r="BS22" s="209">
        <f t="shared" si="4"/>
        <v>0</v>
      </c>
      <c r="BT22" s="121"/>
      <c r="BU22" s="209">
        <f t="shared" si="5"/>
        <v>0</v>
      </c>
      <c r="BV22" s="122"/>
      <c r="BW22" s="40"/>
      <c r="BX22" s="123"/>
      <c r="BY22" s="15"/>
      <c r="BZ22" s="122"/>
      <c r="CA22" s="40"/>
      <c r="CB22" s="123"/>
      <c r="CC22" s="209">
        <f>(SUM($BQ22:$BU22))-$BY22</f>
        <v>0</v>
      </c>
      <c r="CD22" s="122"/>
      <c r="CE22" s="40"/>
      <c r="CF22" s="123"/>
      <c r="CG22" s="209">
        <f t="shared" si="6"/>
        <v>0</v>
      </c>
      <c r="CH22" s="121"/>
      <c r="CI22" s="209">
        <f t="shared" si="7"/>
        <v>0</v>
      </c>
      <c r="CJ22" s="121"/>
      <c r="CK22" s="209">
        <f>ROUNDDOWN(CC22-CG22-CI22,0)</f>
        <v>0</v>
      </c>
      <c r="CL22" s="121"/>
      <c r="CM22" s="209">
        <f>SUM($CG22:$CK22)</f>
        <v>0</v>
      </c>
      <c r="CN22" s="119"/>
      <c r="CQ22" s="120"/>
      <c r="CR22" s="13">
        <v>0</v>
      </c>
      <c r="CS22" s="124"/>
      <c r="CT22" s="13">
        <v>0</v>
      </c>
      <c r="CU22" s="124"/>
      <c r="CV22" s="13">
        <v>0</v>
      </c>
      <c r="CW22" s="125"/>
      <c r="CX22" s="126"/>
      <c r="CY22" s="127"/>
      <c r="CZ22" s="210">
        <f>CR22*I22</f>
        <v>0</v>
      </c>
      <c r="DA22" s="124"/>
      <c r="DB22" s="210">
        <f>CT22*K22</f>
        <v>0</v>
      </c>
      <c r="DC22" s="124"/>
      <c r="DD22" s="210">
        <f>CV22*M22</f>
        <v>0</v>
      </c>
      <c r="DE22" s="119"/>
      <c r="DG22" s="130"/>
      <c r="DH22" s="251" t="s">
        <v>137</v>
      </c>
      <c r="DI22" s="156"/>
      <c r="DJ22" s="221">
        <f>DJ18*AM7*-1</f>
        <v>0</v>
      </c>
      <c r="DK22" s="90"/>
      <c r="DL22" s="157"/>
      <c r="DM22" s="90"/>
      <c r="DN22" s="221">
        <f>DJ22*-1</f>
        <v>0</v>
      </c>
      <c r="DO22" s="90"/>
      <c r="DP22" s="158"/>
      <c r="DR22" s="120"/>
      <c r="DS22" s="119"/>
      <c r="DT22" s="46"/>
      <c r="DV22" s="369">
        <f t="shared" si="1"/>
        <v>0</v>
      </c>
      <c r="DW22" s="280">
        <f t="shared" si="1"/>
        <v>0</v>
      </c>
      <c r="DX22" s="209">
        <f t="shared" si="8"/>
        <v>0</v>
      </c>
      <c r="DY22" s="280">
        <f t="shared" si="8"/>
        <v>0</v>
      </c>
      <c r="DZ22" s="370">
        <f t="shared" si="9"/>
        <v>0</v>
      </c>
      <c r="EA22" s="216">
        <f t="shared" si="9"/>
        <v>0</v>
      </c>
      <c r="EB22" s="40"/>
      <c r="EC22" s="369">
        <f t="shared" si="10"/>
        <v>0</v>
      </c>
      <c r="ED22" s="252"/>
      <c r="EE22" s="209">
        <f t="shared" si="11"/>
        <v>0</v>
      </c>
      <c r="EF22" s="149"/>
      <c r="EG22" s="370">
        <f t="shared" si="12"/>
        <v>0</v>
      </c>
      <c r="EH22" s="18"/>
      <c r="EI22" s="371">
        <f t="shared" si="13"/>
        <v>0</v>
      </c>
      <c r="EJ22" s="264"/>
      <c r="EK22" s="217">
        <f t="shared" si="14"/>
        <v>0</v>
      </c>
      <c r="EL22" s="401"/>
      <c r="EM22" s="264"/>
      <c r="EN22" s="372">
        <f t="shared" si="15"/>
        <v>0</v>
      </c>
      <c r="EO22" s="126"/>
      <c r="EP22" s="301">
        <f t="shared" si="16"/>
        <v>0</v>
      </c>
    </row>
    <row r="23" spans="1:146" ht="5.15" customHeight="1" x14ac:dyDescent="0.35">
      <c r="A23" s="115"/>
      <c r="B23" s="32"/>
      <c r="C23" s="46"/>
      <c r="D23" s="32"/>
      <c r="E23" s="32"/>
      <c r="F23" s="36"/>
      <c r="H23" s="29"/>
      <c r="I23" s="139"/>
      <c r="J23" s="139"/>
      <c r="K23" s="139"/>
      <c r="L23" s="139"/>
      <c r="M23" s="139"/>
      <c r="N23" s="140"/>
      <c r="O23" s="141"/>
      <c r="P23" s="142"/>
      <c r="Q23" s="139"/>
      <c r="R23" s="139"/>
      <c r="S23" s="139"/>
      <c r="T23" s="139"/>
      <c r="U23" s="139"/>
      <c r="V23" s="139"/>
      <c r="W23" s="121"/>
      <c r="X23" s="140"/>
      <c r="Y23" s="141"/>
      <c r="Z23" s="142"/>
      <c r="AA23" s="563"/>
      <c r="AB23" s="563"/>
      <c r="AC23" s="563"/>
      <c r="AD23" s="563"/>
      <c r="AE23" s="563"/>
      <c r="AF23" s="564"/>
      <c r="AG23" s="266"/>
      <c r="AH23" s="565"/>
      <c r="AI23" s="563"/>
      <c r="AJ23" s="563"/>
      <c r="AK23" s="563"/>
      <c r="AL23" s="563"/>
      <c r="AM23" s="563"/>
      <c r="AN23" s="140"/>
      <c r="AO23" s="141"/>
      <c r="AP23" s="142"/>
      <c r="AQ23" s="121"/>
      <c r="AR23" s="139"/>
      <c r="AS23" s="121"/>
      <c r="AT23" s="139"/>
      <c r="AU23" s="121"/>
      <c r="AV23" s="36"/>
      <c r="AX23" s="29"/>
      <c r="AY23" s="32"/>
      <c r="AZ23" s="322"/>
      <c r="BB23" s="29"/>
      <c r="BC23" s="46"/>
      <c r="BD23" s="32"/>
      <c r="BE23" s="32"/>
      <c r="BF23" s="32"/>
      <c r="BG23" s="46"/>
      <c r="BH23" s="32"/>
      <c r="BI23" s="46"/>
      <c r="BJ23" s="36"/>
      <c r="BL23" s="29"/>
      <c r="BM23" s="139"/>
      <c r="BN23" s="140"/>
      <c r="BO23" s="141"/>
      <c r="BP23" s="142"/>
      <c r="BQ23" s="323"/>
      <c r="BR23" s="139"/>
      <c r="BS23" s="323"/>
      <c r="BT23" s="139"/>
      <c r="BU23" s="323"/>
      <c r="BV23" s="140"/>
      <c r="BW23" s="141"/>
      <c r="BX23" s="142"/>
      <c r="BY23" s="139"/>
      <c r="BZ23" s="140"/>
      <c r="CA23" s="141"/>
      <c r="CB23" s="142"/>
      <c r="CC23" s="121"/>
      <c r="CD23" s="140"/>
      <c r="CE23" s="141"/>
      <c r="CF23" s="142"/>
      <c r="CG23" s="121"/>
      <c r="CH23" s="139"/>
      <c r="CI23" s="121"/>
      <c r="CJ23" s="139"/>
      <c r="CK23" s="121"/>
      <c r="CL23" s="139"/>
      <c r="CM23" s="121"/>
      <c r="CN23" s="36"/>
      <c r="CQ23" s="29"/>
      <c r="CR23" s="143"/>
      <c r="CS23" s="143"/>
      <c r="CT23" s="143"/>
      <c r="CU23" s="143"/>
      <c r="CV23" s="143"/>
      <c r="CW23" s="144"/>
      <c r="CX23" s="145"/>
      <c r="CY23" s="146"/>
      <c r="CZ23" s="124"/>
      <c r="DA23" s="143"/>
      <c r="DB23" s="124"/>
      <c r="DC23" s="143"/>
      <c r="DD23" s="124"/>
      <c r="DE23" s="36"/>
      <c r="DG23" s="74"/>
      <c r="DH23" s="34"/>
      <c r="DI23" s="34"/>
      <c r="DJ23" s="161"/>
      <c r="DK23" s="90"/>
      <c r="DL23" s="161"/>
      <c r="DM23" s="90"/>
      <c r="DN23" s="161"/>
      <c r="DO23" s="90"/>
      <c r="DP23" s="162"/>
      <c r="DR23" s="29"/>
      <c r="DS23" s="36"/>
      <c r="DT23" s="32"/>
      <c r="DV23" s="133"/>
      <c r="DW23" s="252"/>
      <c r="DX23" s="149"/>
      <c r="DY23" s="252"/>
      <c r="DZ23" s="134"/>
      <c r="EA23" s="141"/>
      <c r="EB23" s="141"/>
      <c r="EC23" s="402"/>
      <c r="ED23" s="252"/>
      <c r="EE23" s="410"/>
      <c r="EF23" s="149"/>
      <c r="EG23" s="404"/>
      <c r="EI23" s="405"/>
      <c r="EJ23" s="264"/>
      <c r="EK23" s="406"/>
      <c r="EL23" s="406"/>
      <c r="EM23" s="264"/>
      <c r="EN23" s="407"/>
      <c r="EO23" s="145"/>
      <c r="EP23" s="408"/>
    </row>
    <row r="24" spans="1:146" s="92" customFormat="1" x14ac:dyDescent="0.35">
      <c r="A24" s="118"/>
      <c r="B24" s="46"/>
      <c r="C24" s="243" t="str">
        <f t="shared" si="17"/>
        <v/>
      </c>
      <c r="D24" s="46"/>
      <c r="E24" s="4"/>
      <c r="F24" s="119"/>
      <c r="H24" s="120"/>
      <c r="I24" s="15"/>
      <c r="J24" s="121"/>
      <c r="K24" s="15"/>
      <c r="L24" s="121"/>
      <c r="M24" s="15"/>
      <c r="N24" s="122"/>
      <c r="O24" s="40"/>
      <c r="P24" s="123"/>
      <c r="Q24" s="15"/>
      <c r="R24" s="121"/>
      <c r="S24" s="15"/>
      <c r="T24" s="121"/>
      <c r="U24" s="15"/>
      <c r="V24" s="121"/>
      <c r="W24" s="209">
        <f>SUM($Q24,$S24,$U24)</f>
        <v>0</v>
      </c>
      <c r="X24" s="122"/>
      <c r="Y24" s="40"/>
      <c r="Z24" s="123"/>
      <c r="AA24" s="560"/>
      <c r="AB24" s="224"/>
      <c r="AC24" s="560"/>
      <c r="AD24" s="224"/>
      <c r="AE24" s="560"/>
      <c r="AF24" s="561"/>
      <c r="AG24" s="216"/>
      <c r="AH24" s="562"/>
      <c r="AI24" s="560"/>
      <c r="AJ24" s="224"/>
      <c r="AK24" s="560"/>
      <c r="AL24" s="224"/>
      <c r="AM24" s="560"/>
      <c r="AN24" s="122"/>
      <c r="AO24" s="40"/>
      <c r="AP24" s="123"/>
      <c r="AQ24" s="209">
        <f>$Q24-$AA24+$AI24</f>
        <v>0</v>
      </c>
      <c r="AR24" s="121"/>
      <c r="AS24" s="209">
        <f t="shared" si="2"/>
        <v>0</v>
      </c>
      <c r="AT24" s="121"/>
      <c r="AU24" s="209">
        <f t="shared" si="0"/>
        <v>0</v>
      </c>
      <c r="AV24" s="119"/>
      <c r="AX24" s="120"/>
      <c r="AY24" s="1"/>
      <c r="AZ24" s="318">
        <v>1</v>
      </c>
      <c r="BB24" s="120"/>
      <c r="BC24" s="3">
        <f>CHOOSE($AZ24,0.99052544,1.01191919,1.00441378,1.00744042,0.97985155,0.99723525,0.99723525,0.99723525,1.02737929,0.99839832,1.00012425,0.97994767)</f>
        <v>0.99052543999999998</v>
      </c>
      <c r="BD24" s="46"/>
      <c r="BE24" s="46"/>
      <c r="BF24" s="46"/>
      <c r="BG24" s="3">
        <f>CHOOSE(AZ24,1.01007311,1.0162446,1.00802785,0.99745216,0.96170212,0.98906071,0.98906071,0.98906071,0.96644255,1.01344958,1.02255772,1.00405015)</f>
        <v>1.01007311</v>
      </c>
      <c r="BH24" s="46"/>
      <c r="BI24" s="3">
        <f>CHOOSE($AZ24, 1.00979385,0.9950623,0.99510091,0.98525914,0.94740453,0.975921526666667,0.975921526666667,0.975921526666667,0.96415274,1.04112113,1.03493102,1.02717428)</f>
        <v>1.0097938500000001</v>
      </c>
      <c r="BJ24" s="119"/>
      <c r="BL24" s="120"/>
      <c r="BM24" s="15"/>
      <c r="BN24" s="122"/>
      <c r="BO24" s="40"/>
      <c r="BP24" s="123"/>
      <c r="BQ24" s="209">
        <f t="shared" si="3"/>
        <v>0</v>
      </c>
      <c r="BR24" s="121"/>
      <c r="BS24" s="209">
        <f t="shared" si="4"/>
        <v>0</v>
      </c>
      <c r="BT24" s="121"/>
      <c r="BU24" s="209">
        <f t="shared" si="5"/>
        <v>0</v>
      </c>
      <c r="BV24" s="122"/>
      <c r="BW24" s="40"/>
      <c r="BX24" s="123"/>
      <c r="BY24" s="15"/>
      <c r="BZ24" s="122"/>
      <c r="CA24" s="40"/>
      <c r="CB24" s="123"/>
      <c r="CC24" s="209">
        <f>(SUM($BQ24:$BU24))-$BY24</f>
        <v>0</v>
      </c>
      <c r="CD24" s="122"/>
      <c r="CE24" s="40"/>
      <c r="CF24" s="123"/>
      <c r="CG24" s="209">
        <f t="shared" si="6"/>
        <v>0</v>
      </c>
      <c r="CH24" s="121"/>
      <c r="CI24" s="209">
        <f t="shared" si="7"/>
        <v>0</v>
      </c>
      <c r="CJ24" s="121"/>
      <c r="CK24" s="209">
        <f>ROUNDDOWN(CC24-CG24-CI24,0)</f>
        <v>0</v>
      </c>
      <c r="CL24" s="121"/>
      <c r="CM24" s="209">
        <f>SUM($CG24:$CK24)</f>
        <v>0</v>
      </c>
      <c r="CN24" s="119"/>
      <c r="CQ24" s="120"/>
      <c r="CR24" s="13">
        <v>0</v>
      </c>
      <c r="CS24" s="124"/>
      <c r="CT24" s="13">
        <v>0</v>
      </c>
      <c r="CU24" s="124"/>
      <c r="CV24" s="13">
        <v>0</v>
      </c>
      <c r="CW24" s="125"/>
      <c r="CX24" s="126"/>
      <c r="CY24" s="127"/>
      <c r="CZ24" s="210">
        <f>CR24*I24</f>
        <v>0</v>
      </c>
      <c r="DA24" s="124"/>
      <c r="DB24" s="210">
        <f>CT24*K24</f>
        <v>0</v>
      </c>
      <c r="DC24" s="124"/>
      <c r="DD24" s="210">
        <f>CV24*M24</f>
        <v>0</v>
      </c>
      <c r="DE24" s="119"/>
      <c r="DG24" s="130"/>
      <c r="DH24" s="255" t="s">
        <v>138</v>
      </c>
      <c r="DI24" s="165"/>
      <c r="DJ24" s="166"/>
      <c r="DK24" s="90"/>
      <c r="DL24" s="221">
        <f>DL18*AM8*-1</f>
        <v>0</v>
      </c>
      <c r="DM24" s="90"/>
      <c r="DN24" s="221">
        <f>DL24*-1</f>
        <v>0</v>
      </c>
      <c r="DO24" s="90"/>
      <c r="DP24" s="158"/>
      <c r="DR24" s="120"/>
      <c r="DS24" s="119"/>
      <c r="DT24" s="46"/>
      <c r="DV24" s="369">
        <f t="shared" si="1"/>
        <v>0</v>
      </c>
      <c r="DW24" s="280">
        <f t="shared" si="1"/>
        <v>0</v>
      </c>
      <c r="DX24" s="209">
        <f t="shared" si="8"/>
        <v>0</v>
      </c>
      <c r="DY24" s="280">
        <f t="shared" si="8"/>
        <v>0</v>
      </c>
      <c r="DZ24" s="370">
        <f t="shared" si="9"/>
        <v>0</v>
      </c>
      <c r="EA24" s="216">
        <f t="shared" si="9"/>
        <v>0</v>
      </c>
      <c r="EB24" s="40"/>
      <c r="EC24" s="369">
        <f t="shared" si="10"/>
        <v>0</v>
      </c>
      <c r="ED24" s="252"/>
      <c r="EE24" s="209">
        <f t="shared" si="11"/>
        <v>0</v>
      </c>
      <c r="EF24" s="149"/>
      <c r="EG24" s="370">
        <f t="shared" si="12"/>
        <v>0</v>
      </c>
      <c r="EH24" s="18"/>
      <c r="EI24" s="371">
        <f t="shared" si="13"/>
        <v>0</v>
      </c>
      <c r="EJ24" s="264"/>
      <c r="EK24" s="217">
        <f t="shared" si="14"/>
        <v>0</v>
      </c>
      <c r="EL24" s="401"/>
      <c r="EM24" s="264"/>
      <c r="EN24" s="372">
        <f t="shared" si="15"/>
        <v>0</v>
      </c>
      <c r="EO24" s="126"/>
      <c r="EP24" s="301">
        <f t="shared" si="16"/>
        <v>0</v>
      </c>
    </row>
    <row r="25" spans="1:146" ht="5.15" customHeight="1" x14ac:dyDescent="0.35">
      <c r="A25" s="115"/>
      <c r="B25" s="32"/>
      <c r="C25" s="46"/>
      <c r="D25" s="32"/>
      <c r="E25" s="32"/>
      <c r="F25" s="36"/>
      <c r="H25" s="29"/>
      <c r="I25" s="139"/>
      <c r="J25" s="139"/>
      <c r="K25" s="139"/>
      <c r="L25" s="139"/>
      <c r="M25" s="139"/>
      <c r="N25" s="140"/>
      <c r="O25" s="141"/>
      <c r="P25" s="142"/>
      <c r="Q25" s="139"/>
      <c r="R25" s="139"/>
      <c r="S25" s="139"/>
      <c r="T25" s="139"/>
      <c r="U25" s="139"/>
      <c r="V25" s="139"/>
      <c r="W25" s="121"/>
      <c r="X25" s="140"/>
      <c r="Y25" s="141"/>
      <c r="Z25" s="142"/>
      <c r="AA25" s="563"/>
      <c r="AB25" s="563"/>
      <c r="AC25" s="563"/>
      <c r="AD25" s="563"/>
      <c r="AE25" s="563"/>
      <c r="AF25" s="564"/>
      <c r="AG25" s="266"/>
      <c r="AH25" s="565"/>
      <c r="AI25" s="563"/>
      <c r="AJ25" s="563"/>
      <c r="AK25" s="563"/>
      <c r="AL25" s="563"/>
      <c r="AM25" s="563"/>
      <c r="AN25" s="140"/>
      <c r="AO25" s="141"/>
      <c r="AP25" s="142"/>
      <c r="AQ25" s="121"/>
      <c r="AR25" s="139"/>
      <c r="AS25" s="121"/>
      <c r="AT25" s="139"/>
      <c r="AU25" s="121"/>
      <c r="AV25" s="36"/>
      <c r="AX25" s="29"/>
      <c r="AY25" s="32"/>
      <c r="AZ25" s="322"/>
      <c r="BB25" s="29"/>
      <c r="BC25" s="46"/>
      <c r="BD25" s="32"/>
      <c r="BE25" s="32"/>
      <c r="BF25" s="32"/>
      <c r="BG25" s="46"/>
      <c r="BH25" s="32"/>
      <c r="BI25" s="46"/>
      <c r="BJ25" s="36"/>
      <c r="BL25" s="29"/>
      <c r="BM25" s="139"/>
      <c r="BN25" s="140"/>
      <c r="BO25" s="141"/>
      <c r="BP25" s="142"/>
      <c r="BQ25" s="323"/>
      <c r="BR25" s="139"/>
      <c r="BS25" s="323"/>
      <c r="BT25" s="139"/>
      <c r="BU25" s="323"/>
      <c r="BV25" s="140"/>
      <c r="BW25" s="141"/>
      <c r="BX25" s="142"/>
      <c r="BY25" s="139"/>
      <c r="BZ25" s="140"/>
      <c r="CA25" s="141"/>
      <c r="CB25" s="142"/>
      <c r="CC25" s="121"/>
      <c r="CD25" s="140"/>
      <c r="CE25" s="141"/>
      <c r="CF25" s="142"/>
      <c r="CG25" s="121"/>
      <c r="CH25" s="139"/>
      <c r="CI25" s="121"/>
      <c r="CJ25" s="139"/>
      <c r="CK25" s="121"/>
      <c r="CL25" s="139"/>
      <c r="CM25" s="121"/>
      <c r="CN25" s="36"/>
      <c r="CQ25" s="29"/>
      <c r="CR25" s="143"/>
      <c r="CS25" s="143"/>
      <c r="CT25" s="143"/>
      <c r="CU25" s="143"/>
      <c r="CV25" s="143"/>
      <c r="CW25" s="144"/>
      <c r="CX25" s="145"/>
      <c r="CY25" s="146"/>
      <c r="CZ25" s="124"/>
      <c r="DA25" s="143"/>
      <c r="DB25" s="124"/>
      <c r="DC25" s="143"/>
      <c r="DD25" s="124"/>
      <c r="DE25" s="36"/>
      <c r="DG25" s="74"/>
      <c r="DH25" s="34"/>
      <c r="DI25" s="34"/>
      <c r="DJ25" s="161"/>
      <c r="DK25" s="90"/>
      <c r="DL25" s="161"/>
      <c r="DM25" s="90"/>
      <c r="DN25" s="161"/>
      <c r="DO25" s="90"/>
      <c r="DP25" s="162"/>
      <c r="DR25" s="29"/>
      <c r="DS25" s="36"/>
      <c r="DT25" s="32"/>
      <c r="DV25" s="133"/>
      <c r="DW25" s="252"/>
      <c r="DX25" s="149"/>
      <c r="DY25" s="252"/>
      <c r="DZ25" s="134"/>
      <c r="EA25" s="141"/>
      <c r="EB25" s="141"/>
      <c r="EC25" s="402"/>
      <c r="ED25" s="252"/>
      <c r="EE25" s="403"/>
      <c r="EF25" s="149"/>
      <c r="EG25" s="404"/>
      <c r="EI25" s="405"/>
      <c r="EJ25" s="264"/>
      <c r="EK25" s="406"/>
      <c r="EL25" s="406"/>
      <c r="EM25" s="264"/>
      <c r="EN25" s="407"/>
      <c r="EO25" s="145"/>
      <c r="EP25" s="408"/>
    </row>
    <row r="26" spans="1:146" s="92" customFormat="1" x14ac:dyDescent="0.35">
      <c r="A26" s="118"/>
      <c r="B26" s="46"/>
      <c r="C26" s="243" t="str">
        <f t="shared" si="17"/>
        <v/>
      </c>
      <c r="D26" s="46"/>
      <c r="E26" s="4"/>
      <c r="F26" s="119"/>
      <c r="H26" s="120"/>
      <c r="I26" s="15"/>
      <c r="J26" s="121"/>
      <c r="K26" s="15"/>
      <c r="L26" s="121"/>
      <c r="M26" s="15"/>
      <c r="N26" s="122"/>
      <c r="O26" s="40"/>
      <c r="P26" s="123"/>
      <c r="Q26" s="15"/>
      <c r="R26" s="121"/>
      <c r="S26" s="15"/>
      <c r="T26" s="121"/>
      <c r="U26" s="15"/>
      <c r="V26" s="121"/>
      <c r="W26" s="209">
        <f>SUM($Q26,$S26,$U26)</f>
        <v>0</v>
      </c>
      <c r="X26" s="122"/>
      <c r="Y26" s="40"/>
      <c r="Z26" s="123"/>
      <c r="AA26" s="560"/>
      <c r="AB26" s="224"/>
      <c r="AC26" s="560"/>
      <c r="AD26" s="224"/>
      <c r="AE26" s="560"/>
      <c r="AF26" s="561"/>
      <c r="AG26" s="216"/>
      <c r="AH26" s="562"/>
      <c r="AI26" s="560"/>
      <c r="AJ26" s="224"/>
      <c r="AK26" s="560"/>
      <c r="AL26" s="224"/>
      <c r="AM26" s="560"/>
      <c r="AN26" s="122"/>
      <c r="AO26" s="40"/>
      <c r="AP26" s="123"/>
      <c r="AQ26" s="209">
        <f>$Q26-$AA26+$AI26</f>
        <v>0</v>
      </c>
      <c r="AR26" s="121"/>
      <c r="AS26" s="209">
        <f t="shared" si="2"/>
        <v>0</v>
      </c>
      <c r="AT26" s="121"/>
      <c r="AU26" s="209">
        <f t="shared" si="0"/>
        <v>0</v>
      </c>
      <c r="AV26" s="119"/>
      <c r="AX26" s="120"/>
      <c r="AY26" s="1"/>
      <c r="AZ26" s="318">
        <v>1</v>
      </c>
      <c r="BB26" s="120"/>
      <c r="BC26" s="3">
        <f>CHOOSE($AZ26,0.99052544,1.01191919,1.00441378,1.00744042,0.97985155,0.99723525,0.99723525,0.99723525,1.02737929,0.99839832,1.00012425,0.97994767)</f>
        <v>0.99052543999999998</v>
      </c>
      <c r="BD26" s="46"/>
      <c r="BE26" s="46"/>
      <c r="BF26" s="46"/>
      <c r="BG26" s="3">
        <f>CHOOSE(AZ26,1.01007311,1.0162446,1.00802785,0.99745216,0.96170212,0.98906071,0.98906071,0.98906071,0.96644255,1.01344958,1.02255772,1.00405015)</f>
        <v>1.01007311</v>
      </c>
      <c r="BH26" s="46"/>
      <c r="BI26" s="3">
        <f>CHOOSE($AZ26, 1.00979385,0.9950623,0.99510091,0.98525914,0.94740453,0.975921526666667,0.975921526666667,0.975921526666667,0.96415274,1.04112113,1.03493102,1.02717428)</f>
        <v>1.0097938500000001</v>
      </c>
      <c r="BJ26" s="119"/>
      <c r="BL26" s="120"/>
      <c r="BM26" s="15"/>
      <c r="BN26" s="122"/>
      <c r="BO26" s="40"/>
      <c r="BP26" s="123"/>
      <c r="BQ26" s="209">
        <f t="shared" si="3"/>
        <v>0</v>
      </c>
      <c r="BR26" s="121"/>
      <c r="BS26" s="209">
        <f t="shared" si="4"/>
        <v>0</v>
      </c>
      <c r="BT26" s="121"/>
      <c r="BU26" s="209">
        <f t="shared" si="5"/>
        <v>0</v>
      </c>
      <c r="BV26" s="122"/>
      <c r="BW26" s="40"/>
      <c r="BX26" s="123"/>
      <c r="BY26" s="15"/>
      <c r="BZ26" s="122"/>
      <c r="CA26" s="40"/>
      <c r="CB26" s="123"/>
      <c r="CC26" s="209">
        <f>(SUM($BQ26:$BU26))-$BY26</f>
        <v>0</v>
      </c>
      <c r="CD26" s="122"/>
      <c r="CE26" s="40"/>
      <c r="CF26" s="123"/>
      <c r="CG26" s="209">
        <f t="shared" si="6"/>
        <v>0</v>
      </c>
      <c r="CH26" s="121"/>
      <c r="CI26" s="209">
        <f t="shared" si="7"/>
        <v>0</v>
      </c>
      <c r="CJ26" s="121"/>
      <c r="CK26" s="209">
        <f>ROUNDDOWN(CC26-CG26-CI26,0)</f>
        <v>0</v>
      </c>
      <c r="CL26" s="121"/>
      <c r="CM26" s="209">
        <f>SUM($CG26:$CK26)</f>
        <v>0</v>
      </c>
      <c r="CN26" s="119"/>
      <c r="CQ26" s="120"/>
      <c r="CR26" s="13">
        <v>0</v>
      </c>
      <c r="CS26" s="124"/>
      <c r="CT26" s="13">
        <v>0</v>
      </c>
      <c r="CU26" s="124"/>
      <c r="CV26" s="13">
        <v>0</v>
      </c>
      <c r="CW26" s="125"/>
      <c r="CX26" s="126"/>
      <c r="CY26" s="127"/>
      <c r="CZ26" s="210">
        <f>CR26*I26</f>
        <v>0</v>
      </c>
      <c r="DA26" s="124"/>
      <c r="DB26" s="210">
        <f>CT26*K26</f>
        <v>0</v>
      </c>
      <c r="DC26" s="124"/>
      <c r="DD26" s="210">
        <f>CV26*M26</f>
        <v>0</v>
      </c>
      <c r="DE26" s="119"/>
      <c r="DG26" s="130"/>
      <c r="DH26" s="251" t="s">
        <v>128</v>
      </c>
      <c r="DI26" s="156"/>
      <c r="DJ26" s="221">
        <f>DL26*-1</f>
        <v>0</v>
      </c>
      <c r="DK26" s="90"/>
      <c r="DL26" s="221">
        <f>DL18*AM9*-1</f>
        <v>0</v>
      </c>
      <c r="DM26" s="90"/>
      <c r="DN26" s="157"/>
      <c r="DO26" s="90"/>
      <c r="DP26" s="158"/>
      <c r="DR26" s="120"/>
      <c r="DS26" s="119"/>
      <c r="DT26" s="46"/>
      <c r="DV26" s="369">
        <f t="shared" si="1"/>
        <v>0</v>
      </c>
      <c r="DW26" s="280">
        <f t="shared" si="1"/>
        <v>0</v>
      </c>
      <c r="DX26" s="209">
        <f t="shared" si="8"/>
        <v>0</v>
      </c>
      <c r="DY26" s="280">
        <f t="shared" si="8"/>
        <v>0</v>
      </c>
      <c r="DZ26" s="370">
        <f t="shared" si="9"/>
        <v>0</v>
      </c>
      <c r="EA26" s="216">
        <f t="shared" si="9"/>
        <v>0</v>
      </c>
      <c r="EB26" s="40"/>
      <c r="EC26" s="369">
        <f t="shared" si="10"/>
        <v>0</v>
      </c>
      <c r="ED26" s="252"/>
      <c r="EE26" s="209">
        <f t="shared" si="11"/>
        <v>0</v>
      </c>
      <c r="EF26" s="149"/>
      <c r="EG26" s="370">
        <f t="shared" si="12"/>
        <v>0</v>
      </c>
      <c r="EH26" s="18"/>
      <c r="EI26" s="371">
        <f t="shared" si="13"/>
        <v>0</v>
      </c>
      <c r="EJ26" s="264"/>
      <c r="EK26" s="217">
        <f t="shared" si="14"/>
        <v>0</v>
      </c>
      <c r="EL26" s="401"/>
      <c r="EM26" s="264"/>
      <c r="EN26" s="372">
        <f t="shared" si="15"/>
        <v>0</v>
      </c>
      <c r="EO26" s="126"/>
      <c r="EP26" s="301">
        <f t="shared" si="16"/>
        <v>0</v>
      </c>
    </row>
    <row r="27" spans="1:146" ht="5.15" customHeight="1" x14ac:dyDescent="0.35">
      <c r="A27" s="115"/>
      <c r="B27" s="32"/>
      <c r="C27" s="46"/>
      <c r="D27" s="32"/>
      <c r="E27" s="32"/>
      <c r="F27" s="36"/>
      <c r="H27" s="29"/>
      <c r="I27" s="139"/>
      <c r="J27" s="139"/>
      <c r="K27" s="139"/>
      <c r="L27" s="139"/>
      <c r="M27" s="139"/>
      <c r="N27" s="140"/>
      <c r="O27" s="141"/>
      <c r="P27" s="142"/>
      <c r="Q27" s="139"/>
      <c r="R27" s="139"/>
      <c r="S27" s="139"/>
      <c r="T27" s="139"/>
      <c r="U27" s="139"/>
      <c r="V27" s="139"/>
      <c r="W27" s="121"/>
      <c r="X27" s="140"/>
      <c r="Y27" s="141"/>
      <c r="Z27" s="142"/>
      <c r="AA27" s="563"/>
      <c r="AB27" s="563"/>
      <c r="AC27" s="563"/>
      <c r="AD27" s="563"/>
      <c r="AE27" s="563"/>
      <c r="AF27" s="564"/>
      <c r="AG27" s="266"/>
      <c r="AH27" s="565"/>
      <c r="AI27" s="563"/>
      <c r="AJ27" s="563"/>
      <c r="AK27" s="563"/>
      <c r="AL27" s="563"/>
      <c r="AM27" s="563"/>
      <c r="AN27" s="140"/>
      <c r="AO27" s="141"/>
      <c r="AP27" s="142"/>
      <c r="AQ27" s="121"/>
      <c r="AR27" s="139"/>
      <c r="AS27" s="121"/>
      <c r="AT27" s="139"/>
      <c r="AU27" s="121"/>
      <c r="AV27" s="36"/>
      <c r="AX27" s="29"/>
      <c r="AY27" s="32"/>
      <c r="AZ27" s="322"/>
      <c r="BB27" s="29"/>
      <c r="BC27" s="46"/>
      <c r="BD27" s="32"/>
      <c r="BE27" s="32"/>
      <c r="BF27" s="32"/>
      <c r="BG27" s="46"/>
      <c r="BH27" s="32"/>
      <c r="BI27" s="46"/>
      <c r="BJ27" s="36"/>
      <c r="BL27" s="29"/>
      <c r="BM27" s="139"/>
      <c r="BN27" s="140"/>
      <c r="BO27" s="141"/>
      <c r="BP27" s="142"/>
      <c r="BQ27" s="323"/>
      <c r="BR27" s="139"/>
      <c r="BS27" s="323"/>
      <c r="BT27" s="139"/>
      <c r="BU27" s="323"/>
      <c r="BV27" s="140"/>
      <c r="BW27" s="141"/>
      <c r="BX27" s="142"/>
      <c r="BY27" s="139"/>
      <c r="BZ27" s="140"/>
      <c r="CA27" s="141"/>
      <c r="CB27" s="142"/>
      <c r="CC27" s="121"/>
      <c r="CD27" s="140"/>
      <c r="CE27" s="141"/>
      <c r="CF27" s="142"/>
      <c r="CG27" s="121"/>
      <c r="CH27" s="139"/>
      <c r="CI27" s="121"/>
      <c r="CJ27" s="139"/>
      <c r="CK27" s="121"/>
      <c r="CL27" s="139"/>
      <c r="CM27" s="121"/>
      <c r="CN27" s="36"/>
      <c r="CQ27" s="29"/>
      <c r="CR27" s="143"/>
      <c r="CS27" s="143"/>
      <c r="CT27" s="143"/>
      <c r="CU27" s="143"/>
      <c r="CV27" s="143"/>
      <c r="CW27" s="144"/>
      <c r="CX27" s="145"/>
      <c r="CY27" s="146"/>
      <c r="CZ27" s="124"/>
      <c r="DA27" s="143"/>
      <c r="DB27" s="124"/>
      <c r="DC27" s="143"/>
      <c r="DD27" s="124"/>
      <c r="DE27" s="36"/>
      <c r="DG27" s="74"/>
      <c r="DH27" s="34"/>
      <c r="DI27" s="34"/>
      <c r="DJ27" s="161"/>
      <c r="DK27" s="90"/>
      <c r="DL27" s="161"/>
      <c r="DM27" s="90"/>
      <c r="DN27" s="161"/>
      <c r="DO27" s="90"/>
      <c r="DP27" s="162"/>
      <c r="DR27" s="29"/>
      <c r="DS27" s="36"/>
      <c r="DT27" s="32"/>
      <c r="DV27" s="133"/>
      <c r="DW27" s="252"/>
      <c r="DX27" s="149"/>
      <c r="DY27" s="252"/>
      <c r="DZ27" s="134"/>
      <c r="EA27" s="141"/>
      <c r="EB27" s="141"/>
      <c r="EC27" s="402"/>
      <c r="ED27" s="252"/>
      <c r="EE27" s="403"/>
      <c r="EF27" s="149"/>
      <c r="EG27" s="404"/>
      <c r="EI27" s="405"/>
      <c r="EJ27" s="264"/>
      <c r="EK27" s="406"/>
      <c r="EL27" s="406"/>
      <c r="EM27" s="264"/>
      <c r="EN27" s="407"/>
      <c r="EO27" s="145"/>
      <c r="EP27" s="408"/>
    </row>
    <row r="28" spans="1:146" s="92" customFormat="1" x14ac:dyDescent="0.35">
      <c r="A28" s="118"/>
      <c r="B28" s="46"/>
      <c r="C28" s="243" t="str">
        <f t="shared" si="17"/>
        <v/>
      </c>
      <c r="D28" s="46"/>
      <c r="E28" s="4"/>
      <c r="F28" s="119"/>
      <c r="H28" s="120"/>
      <c r="I28" s="15"/>
      <c r="J28" s="121"/>
      <c r="K28" s="15"/>
      <c r="L28" s="121"/>
      <c r="M28" s="15"/>
      <c r="N28" s="122"/>
      <c r="O28" s="40"/>
      <c r="P28" s="123"/>
      <c r="Q28" s="15"/>
      <c r="R28" s="121"/>
      <c r="S28" s="15"/>
      <c r="T28" s="121"/>
      <c r="U28" s="15"/>
      <c r="V28" s="121"/>
      <c r="W28" s="209">
        <f>SUM($Q28,$S28,$U28)</f>
        <v>0</v>
      </c>
      <c r="X28" s="122"/>
      <c r="Y28" s="40"/>
      <c r="Z28" s="123"/>
      <c r="AA28" s="560"/>
      <c r="AB28" s="224"/>
      <c r="AC28" s="560"/>
      <c r="AD28" s="224"/>
      <c r="AE28" s="560"/>
      <c r="AF28" s="561"/>
      <c r="AG28" s="216"/>
      <c r="AH28" s="562"/>
      <c r="AI28" s="560"/>
      <c r="AJ28" s="224"/>
      <c r="AK28" s="560"/>
      <c r="AL28" s="224"/>
      <c r="AM28" s="560"/>
      <c r="AN28" s="122"/>
      <c r="AO28" s="40"/>
      <c r="AP28" s="123"/>
      <c r="AQ28" s="209">
        <f>$Q28-$AA28+$AI28</f>
        <v>0</v>
      </c>
      <c r="AR28" s="121"/>
      <c r="AS28" s="209">
        <f t="shared" si="2"/>
        <v>0</v>
      </c>
      <c r="AT28" s="121"/>
      <c r="AU28" s="209">
        <f t="shared" si="0"/>
        <v>0</v>
      </c>
      <c r="AV28" s="119"/>
      <c r="AX28" s="120"/>
      <c r="AY28" s="1"/>
      <c r="AZ28" s="318">
        <v>1</v>
      </c>
      <c r="BB28" s="120"/>
      <c r="BC28" s="3">
        <f>CHOOSE($AZ28,0.99052544,1.01191919,1.00441378,1.00744042,0.97985155,0.99723525,0.99723525,0.99723525,1.02737929,0.99839832,1.00012425,0.97994767)</f>
        <v>0.99052543999999998</v>
      </c>
      <c r="BD28" s="46"/>
      <c r="BE28" s="46"/>
      <c r="BF28" s="46"/>
      <c r="BG28" s="3">
        <f>CHOOSE(AZ28,1.01007311,1.0162446,1.00802785,0.99745216,0.96170212,0.98906071,0.98906071,0.98906071,0.96644255,1.01344958,1.02255772,1.00405015)</f>
        <v>1.01007311</v>
      </c>
      <c r="BH28" s="46"/>
      <c r="BI28" s="3">
        <f>CHOOSE($AZ28, 1.00979385,0.9950623,0.99510091,0.98525914,0.94740453,0.975921526666667,0.975921526666667,0.975921526666667,0.96415274,1.04112113,1.03493102,1.02717428)</f>
        <v>1.0097938500000001</v>
      </c>
      <c r="BJ28" s="119"/>
      <c r="BL28" s="120"/>
      <c r="BM28" s="15"/>
      <c r="BN28" s="122"/>
      <c r="BO28" s="40"/>
      <c r="BP28" s="123"/>
      <c r="BQ28" s="209">
        <f t="shared" si="3"/>
        <v>0</v>
      </c>
      <c r="BR28" s="121"/>
      <c r="BS28" s="209">
        <f t="shared" si="4"/>
        <v>0</v>
      </c>
      <c r="BT28" s="121"/>
      <c r="BU28" s="209">
        <f t="shared" si="5"/>
        <v>0</v>
      </c>
      <c r="BV28" s="122"/>
      <c r="BW28" s="40"/>
      <c r="BX28" s="123"/>
      <c r="BY28" s="15"/>
      <c r="BZ28" s="122"/>
      <c r="CA28" s="40"/>
      <c r="CB28" s="123"/>
      <c r="CC28" s="209">
        <f>(SUM($BQ28:$BU28))-$BY28</f>
        <v>0</v>
      </c>
      <c r="CD28" s="122"/>
      <c r="CE28" s="40"/>
      <c r="CF28" s="123"/>
      <c r="CG28" s="209">
        <f t="shared" si="6"/>
        <v>0</v>
      </c>
      <c r="CH28" s="121"/>
      <c r="CI28" s="209">
        <f t="shared" si="7"/>
        <v>0</v>
      </c>
      <c r="CJ28" s="121"/>
      <c r="CK28" s="209">
        <f>ROUNDDOWN(CC28-CG28-CI28,0)</f>
        <v>0</v>
      </c>
      <c r="CL28" s="121"/>
      <c r="CM28" s="209">
        <f>SUM($CG28:$CK28)</f>
        <v>0</v>
      </c>
      <c r="CN28" s="119"/>
      <c r="CQ28" s="120"/>
      <c r="CR28" s="13">
        <v>0</v>
      </c>
      <c r="CS28" s="124"/>
      <c r="CT28" s="13">
        <v>0</v>
      </c>
      <c r="CU28" s="124"/>
      <c r="CV28" s="13">
        <v>0</v>
      </c>
      <c r="CW28" s="125"/>
      <c r="CX28" s="126"/>
      <c r="CY28" s="127"/>
      <c r="CZ28" s="210">
        <f>CR28*I28</f>
        <v>0</v>
      </c>
      <c r="DA28" s="124"/>
      <c r="DB28" s="210">
        <f>CT28*K28</f>
        <v>0</v>
      </c>
      <c r="DC28" s="124"/>
      <c r="DD28" s="210">
        <f>CV28*M28</f>
        <v>0</v>
      </c>
      <c r="DE28" s="119"/>
      <c r="DG28" s="130"/>
      <c r="DH28" s="251" t="s">
        <v>160</v>
      </c>
      <c r="DI28" s="156"/>
      <c r="DJ28" s="221">
        <f>DJ18+DJ26+DJ22+DJ20</f>
        <v>0</v>
      </c>
      <c r="DK28" s="90"/>
      <c r="DL28" s="221">
        <f>DL18+DL26+DL24+DL20</f>
        <v>0</v>
      </c>
      <c r="DM28" s="90"/>
      <c r="DN28" s="221">
        <f>DN18+DN24+DN22</f>
        <v>0</v>
      </c>
      <c r="DO28" s="90"/>
      <c r="DP28" s="226">
        <f>DN28+DL28+DJ28</f>
        <v>0</v>
      </c>
      <c r="DR28" s="120"/>
      <c r="DS28" s="119"/>
      <c r="DT28" s="46"/>
      <c r="DV28" s="369">
        <f t="shared" si="1"/>
        <v>0</v>
      </c>
      <c r="DW28" s="280">
        <f t="shared" si="1"/>
        <v>0</v>
      </c>
      <c r="DX28" s="209">
        <f t="shared" si="8"/>
        <v>0</v>
      </c>
      <c r="DY28" s="280">
        <f t="shared" si="8"/>
        <v>0</v>
      </c>
      <c r="DZ28" s="370">
        <f t="shared" si="9"/>
        <v>0</v>
      </c>
      <c r="EA28" s="216">
        <f t="shared" si="9"/>
        <v>0</v>
      </c>
      <c r="EB28" s="40"/>
      <c r="EC28" s="369">
        <f t="shared" si="10"/>
        <v>0</v>
      </c>
      <c r="ED28" s="252"/>
      <c r="EE28" s="209">
        <f t="shared" si="11"/>
        <v>0</v>
      </c>
      <c r="EF28" s="149"/>
      <c r="EG28" s="370">
        <f t="shared" si="12"/>
        <v>0</v>
      </c>
      <c r="EH28" s="18"/>
      <c r="EI28" s="371">
        <f t="shared" si="13"/>
        <v>0</v>
      </c>
      <c r="EJ28" s="264"/>
      <c r="EK28" s="217">
        <f t="shared" si="14"/>
        <v>0</v>
      </c>
      <c r="EL28" s="401"/>
      <c r="EM28" s="264"/>
      <c r="EN28" s="372">
        <f t="shared" si="15"/>
        <v>0</v>
      </c>
      <c r="EO28" s="126"/>
      <c r="EP28" s="301">
        <f t="shared" si="16"/>
        <v>0</v>
      </c>
    </row>
    <row r="29" spans="1:146" ht="5.15" customHeight="1" x14ac:dyDescent="0.35">
      <c r="A29" s="115"/>
      <c r="B29" s="32"/>
      <c r="C29" s="46"/>
      <c r="D29" s="32"/>
      <c r="E29" s="32"/>
      <c r="F29" s="36"/>
      <c r="H29" s="29"/>
      <c r="I29" s="139"/>
      <c r="J29" s="139"/>
      <c r="K29" s="139"/>
      <c r="L29" s="139"/>
      <c r="M29" s="139"/>
      <c r="N29" s="140"/>
      <c r="O29" s="141"/>
      <c r="P29" s="142"/>
      <c r="Q29" s="139"/>
      <c r="R29" s="139"/>
      <c r="S29" s="139"/>
      <c r="T29" s="139"/>
      <c r="U29" s="139"/>
      <c r="V29" s="139"/>
      <c r="W29" s="121"/>
      <c r="X29" s="140"/>
      <c r="Y29" s="141"/>
      <c r="Z29" s="142"/>
      <c r="AA29" s="563"/>
      <c r="AB29" s="563"/>
      <c r="AC29" s="563"/>
      <c r="AD29" s="563"/>
      <c r="AE29" s="563"/>
      <c r="AF29" s="564"/>
      <c r="AG29" s="266"/>
      <c r="AH29" s="565"/>
      <c r="AI29" s="563"/>
      <c r="AJ29" s="563"/>
      <c r="AK29" s="563"/>
      <c r="AL29" s="563"/>
      <c r="AM29" s="563"/>
      <c r="AN29" s="140"/>
      <c r="AO29" s="141"/>
      <c r="AP29" s="142"/>
      <c r="AQ29" s="121"/>
      <c r="AR29" s="139"/>
      <c r="AS29" s="121"/>
      <c r="AT29" s="139"/>
      <c r="AU29" s="121"/>
      <c r="AV29" s="36"/>
      <c r="AX29" s="29"/>
      <c r="AY29" s="32"/>
      <c r="AZ29" s="322"/>
      <c r="BB29" s="29"/>
      <c r="BC29" s="46"/>
      <c r="BD29" s="32"/>
      <c r="BE29" s="32"/>
      <c r="BF29" s="32"/>
      <c r="BG29" s="46"/>
      <c r="BH29" s="32"/>
      <c r="BI29" s="46"/>
      <c r="BJ29" s="36"/>
      <c r="BL29" s="29"/>
      <c r="BM29" s="139"/>
      <c r="BN29" s="140"/>
      <c r="BO29" s="141"/>
      <c r="BP29" s="142"/>
      <c r="BQ29" s="323"/>
      <c r="BR29" s="139"/>
      <c r="BS29" s="323"/>
      <c r="BT29" s="139"/>
      <c r="BU29" s="323"/>
      <c r="BV29" s="140"/>
      <c r="BW29" s="141"/>
      <c r="BX29" s="142"/>
      <c r="BY29" s="139"/>
      <c r="BZ29" s="140"/>
      <c r="CA29" s="141"/>
      <c r="CB29" s="142"/>
      <c r="CC29" s="121"/>
      <c r="CD29" s="140"/>
      <c r="CE29" s="141"/>
      <c r="CF29" s="142"/>
      <c r="CG29" s="121"/>
      <c r="CH29" s="139"/>
      <c r="CI29" s="121"/>
      <c r="CJ29" s="139"/>
      <c r="CK29" s="121"/>
      <c r="CL29" s="139"/>
      <c r="CM29" s="121"/>
      <c r="CN29" s="36"/>
      <c r="CQ29" s="29"/>
      <c r="CR29" s="143"/>
      <c r="CS29" s="143"/>
      <c r="CT29" s="143"/>
      <c r="CU29" s="143"/>
      <c r="CV29" s="143"/>
      <c r="CW29" s="144"/>
      <c r="CX29" s="145"/>
      <c r="CY29" s="146"/>
      <c r="CZ29" s="124"/>
      <c r="DA29" s="143"/>
      <c r="DB29" s="124"/>
      <c r="DC29" s="143"/>
      <c r="DD29" s="124"/>
      <c r="DE29" s="36"/>
      <c r="DG29" s="74"/>
      <c r="DH29" s="34"/>
      <c r="DI29" s="34"/>
      <c r="DJ29" s="167"/>
      <c r="DK29" s="90"/>
      <c r="DL29" s="167"/>
      <c r="DM29" s="90"/>
      <c r="DN29" s="167"/>
      <c r="DO29" s="90"/>
      <c r="DP29" s="168"/>
      <c r="DR29" s="29"/>
      <c r="DS29" s="36"/>
      <c r="DT29" s="32"/>
      <c r="DV29" s="133"/>
      <c r="DW29" s="252"/>
      <c r="DX29" s="149"/>
      <c r="DY29" s="252"/>
      <c r="DZ29" s="134"/>
      <c r="EA29" s="141"/>
      <c r="EB29" s="141"/>
      <c r="EC29" s="402"/>
      <c r="ED29" s="252"/>
      <c r="EE29" s="403"/>
      <c r="EF29" s="149"/>
      <c r="EG29" s="404"/>
      <c r="EI29" s="405"/>
      <c r="EJ29" s="264"/>
      <c r="EK29" s="406"/>
      <c r="EL29" s="406"/>
      <c r="EM29" s="264"/>
      <c r="EN29" s="407"/>
      <c r="EO29" s="145"/>
      <c r="EP29" s="408"/>
    </row>
    <row r="30" spans="1:146" s="92" customFormat="1" x14ac:dyDescent="0.35">
      <c r="A30" s="118"/>
      <c r="B30" s="46"/>
      <c r="C30" s="243" t="str">
        <f t="shared" si="17"/>
        <v/>
      </c>
      <c r="D30" s="46"/>
      <c r="E30" s="4"/>
      <c r="F30" s="119"/>
      <c r="H30" s="120"/>
      <c r="I30" s="15"/>
      <c r="J30" s="121"/>
      <c r="K30" s="15"/>
      <c r="L30" s="121"/>
      <c r="M30" s="15"/>
      <c r="N30" s="122"/>
      <c r="O30" s="40"/>
      <c r="P30" s="123"/>
      <c r="Q30" s="15"/>
      <c r="R30" s="121"/>
      <c r="S30" s="15"/>
      <c r="T30" s="121"/>
      <c r="U30" s="15"/>
      <c r="V30" s="121"/>
      <c r="W30" s="209">
        <f>SUM($Q30,$S30,$U30)</f>
        <v>0</v>
      </c>
      <c r="X30" s="122"/>
      <c r="Y30" s="40"/>
      <c r="Z30" s="123"/>
      <c r="AA30" s="560"/>
      <c r="AB30" s="224"/>
      <c r="AC30" s="560"/>
      <c r="AD30" s="224"/>
      <c r="AE30" s="560"/>
      <c r="AF30" s="561"/>
      <c r="AG30" s="216"/>
      <c r="AH30" s="562"/>
      <c r="AI30" s="560"/>
      <c r="AJ30" s="224"/>
      <c r="AK30" s="560"/>
      <c r="AL30" s="224"/>
      <c r="AM30" s="560"/>
      <c r="AN30" s="122"/>
      <c r="AO30" s="40"/>
      <c r="AP30" s="123"/>
      <c r="AQ30" s="209">
        <f>$Q30-$AA30+$AI30</f>
        <v>0</v>
      </c>
      <c r="AR30" s="121"/>
      <c r="AS30" s="209">
        <f t="shared" si="2"/>
        <v>0</v>
      </c>
      <c r="AT30" s="121"/>
      <c r="AU30" s="209">
        <f t="shared" si="0"/>
        <v>0</v>
      </c>
      <c r="AV30" s="119"/>
      <c r="AX30" s="120"/>
      <c r="AY30" s="1"/>
      <c r="AZ30" s="318">
        <v>1</v>
      </c>
      <c r="BB30" s="120"/>
      <c r="BC30" s="3">
        <f>CHOOSE($AZ30,0.99052544,1.01191919,1.00441378,1.00744042,0.97985155,0.99723525,0.99723525,0.99723525,1.02737929,0.99839832,1.00012425,0.97994767)</f>
        <v>0.99052543999999998</v>
      </c>
      <c r="BD30" s="46"/>
      <c r="BE30" s="46"/>
      <c r="BF30" s="46"/>
      <c r="BG30" s="3">
        <f>CHOOSE(AZ30,1.01007311,1.0162446,1.00802785,0.99745216,0.96170212,0.98906071,0.98906071,0.98906071,0.96644255,1.01344958,1.02255772,1.00405015)</f>
        <v>1.01007311</v>
      </c>
      <c r="BH30" s="46"/>
      <c r="BI30" s="3">
        <f>CHOOSE($AZ30, 1.00979385,0.9950623,0.99510091,0.98525914,0.94740453,0.975921526666667,0.975921526666667,0.975921526666667,0.96415274,1.04112113,1.03493102,1.02717428)</f>
        <v>1.0097938500000001</v>
      </c>
      <c r="BJ30" s="119"/>
      <c r="BL30" s="120"/>
      <c r="BM30" s="15"/>
      <c r="BN30" s="122"/>
      <c r="BO30" s="40"/>
      <c r="BP30" s="123"/>
      <c r="BQ30" s="209">
        <f t="shared" si="3"/>
        <v>0</v>
      </c>
      <c r="BR30" s="121"/>
      <c r="BS30" s="209">
        <f t="shared" si="4"/>
        <v>0</v>
      </c>
      <c r="BT30" s="121"/>
      <c r="BU30" s="209">
        <f t="shared" si="5"/>
        <v>0</v>
      </c>
      <c r="BV30" s="122"/>
      <c r="BW30" s="40"/>
      <c r="BX30" s="123"/>
      <c r="BY30" s="15"/>
      <c r="BZ30" s="122"/>
      <c r="CA30" s="40"/>
      <c r="CB30" s="123"/>
      <c r="CC30" s="209">
        <f>(SUM($BQ30:$BU30))-$BY30</f>
        <v>0</v>
      </c>
      <c r="CD30" s="122"/>
      <c r="CE30" s="40"/>
      <c r="CF30" s="123"/>
      <c r="CG30" s="209">
        <f t="shared" si="6"/>
        <v>0</v>
      </c>
      <c r="CH30" s="121"/>
      <c r="CI30" s="209">
        <f t="shared" si="7"/>
        <v>0</v>
      </c>
      <c r="CJ30" s="121"/>
      <c r="CK30" s="209">
        <f>ROUNDDOWN(CC30-CG30-CI30,0)</f>
        <v>0</v>
      </c>
      <c r="CL30" s="121"/>
      <c r="CM30" s="209">
        <f>SUM($CG30:$CK30)</f>
        <v>0</v>
      </c>
      <c r="CN30" s="119"/>
      <c r="CQ30" s="120"/>
      <c r="CR30" s="13">
        <v>0</v>
      </c>
      <c r="CS30" s="124"/>
      <c r="CT30" s="13">
        <v>0</v>
      </c>
      <c r="CU30" s="124"/>
      <c r="CV30" s="13">
        <v>0</v>
      </c>
      <c r="CW30" s="125"/>
      <c r="CX30" s="126"/>
      <c r="CY30" s="127"/>
      <c r="CZ30" s="210">
        <f>CR30*I30</f>
        <v>0</v>
      </c>
      <c r="DA30" s="124"/>
      <c r="DB30" s="210">
        <f>CT30*K30</f>
        <v>0</v>
      </c>
      <c r="DC30" s="124"/>
      <c r="DD30" s="210">
        <f>CV30*M30</f>
        <v>0</v>
      </c>
      <c r="DE30" s="119"/>
      <c r="DG30" s="130"/>
      <c r="DH30" s="251" t="s">
        <v>140</v>
      </c>
      <c r="DI30" s="156"/>
      <c r="DJ30" s="211">
        <f>ROUND(DJ28,0)</f>
        <v>0</v>
      </c>
      <c r="DK30" s="90"/>
      <c r="DL30" s="211">
        <f>ROUND(DL28,0)</f>
        <v>0</v>
      </c>
      <c r="DM30" s="90"/>
      <c r="DN30" s="211">
        <f>DJ18+DL18+DN18-DJ30-DL30</f>
        <v>0</v>
      </c>
      <c r="DO30" s="90"/>
      <c r="DP30" s="212">
        <f>DN30+DL30+DJ30</f>
        <v>0</v>
      </c>
      <c r="DR30" s="120"/>
      <c r="DS30" s="119"/>
      <c r="DT30" s="46"/>
      <c r="DV30" s="369">
        <f t="shared" si="1"/>
        <v>0</v>
      </c>
      <c r="DW30" s="280">
        <f t="shared" si="1"/>
        <v>0</v>
      </c>
      <c r="DX30" s="209">
        <f t="shared" si="8"/>
        <v>0</v>
      </c>
      <c r="DY30" s="280">
        <f t="shared" si="8"/>
        <v>0</v>
      </c>
      <c r="DZ30" s="370">
        <f t="shared" si="9"/>
        <v>0</v>
      </c>
      <c r="EA30" s="216">
        <f t="shared" si="9"/>
        <v>0</v>
      </c>
      <c r="EB30" s="40"/>
      <c r="EC30" s="369">
        <f t="shared" si="10"/>
        <v>0</v>
      </c>
      <c r="ED30" s="252"/>
      <c r="EE30" s="209">
        <f t="shared" si="11"/>
        <v>0</v>
      </c>
      <c r="EF30" s="149"/>
      <c r="EG30" s="370">
        <f t="shared" si="12"/>
        <v>0</v>
      </c>
      <c r="EH30" s="18"/>
      <c r="EI30" s="371">
        <f t="shared" si="13"/>
        <v>0</v>
      </c>
      <c r="EJ30" s="264"/>
      <c r="EK30" s="217">
        <f t="shared" si="14"/>
        <v>0</v>
      </c>
      <c r="EL30" s="401"/>
      <c r="EM30" s="264"/>
      <c r="EN30" s="372">
        <f t="shared" si="15"/>
        <v>0</v>
      </c>
      <c r="EO30" s="126"/>
      <c r="EP30" s="301">
        <f t="shared" si="16"/>
        <v>0</v>
      </c>
    </row>
    <row r="31" spans="1:146" ht="5.15" customHeight="1" x14ac:dyDescent="0.35">
      <c r="A31" s="115"/>
      <c r="B31" s="32"/>
      <c r="C31" s="46"/>
      <c r="D31" s="32"/>
      <c r="E31" s="32"/>
      <c r="F31" s="36"/>
      <c r="H31" s="29"/>
      <c r="I31" s="139"/>
      <c r="J31" s="139"/>
      <c r="K31" s="139"/>
      <c r="L31" s="139"/>
      <c r="M31" s="139"/>
      <c r="N31" s="140"/>
      <c r="O31" s="141"/>
      <c r="P31" s="142"/>
      <c r="Q31" s="139"/>
      <c r="R31" s="139"/>
      <c r="S31" s="139"/>
      <c r="T31" s="139"/>
      <c r="U31" s="139"/>
      <c r="V31" s="139"/>
      <c r="W31" s="121"/>
      <c r="X31" s="140"/>
      <c r="Y31" s="141"/>
      <c r="Z31" s="142"/>
      <c r="AA31" s="563"/>
      <c r="AB31" s="563"/>
      <c r="AC31" s="563"/>
      <c r="AD31" s="563"/>
      <c r="AE31" s="563"/>
      <c r="AF31" s="564"/>
      <c r="AG31" s="266"/>
      <c r="AH31" s="565"/>
      <c r="AI31" s="563"/>
      <c r="AJ31" s="563"/>
      <c r="AK31" s="563"/>
      <c r="AL31" s="563"/>
      <c r="AM31" s="563"/>
      <c r="AN31" s="140"/>
      <c r="AO31" s="141"/>
      <c r="AP31" s="142"/>
      <c r="AQ31" s="121"/>
      <c r="AR31" s="139"/>
      <c r="AS31" s="121"/>
      <c r="AT31" s="139"/>
      <c r="AU31" s="121"/>
      <c r="AV31" s="36"/>
      <c r="AX31" s="29"/>
      <c r="AY31" s="32"/>
      <c r="AZ31" s="322"/>
      <c r="BB31" s="29"/>
      <c r="BC31" s="46"/>
      <c r="BD31" s="32"/>
      <c r="BE31" s="32"/>
      <c r="BF31" s="32"/>
      <c r="BG31" s="46"/>
      <c r="BH31" s="32"/>
      <c r="BI31" s="46"/>
      <c r="BJ31" s="36"/>
      <c r="BL31" s="29"/>
      <c r="BM31" s="139"/>
      <c r="BN31" s="140"/>
      <c r="BO31" s="141"/>
      <c r="BP31" s="142"/>
      <c r="BQ31" s="323"/>
      <c r="BR31" s="139"/>
      <c r="BS31" s="323"/>
      <c r="BT31" s="139"/>
      <c r="BU31" s="323"/>
      <c r="BV31" s="140"/>
      <c r="BW31" s="141"/>
      <c r="BX31" s="142"/>
      <c r="BY31" s="139"/>
      <c r="BZ31" s="140"/>
      <c r="CA31" s="141"/>
      <c r="CB31" s="142"/>
      <c r="CC31" s="121"/>
      <c r="CD31" s="140"/>
      <c r="CE31" s="141"/>
      <c r="CF31" s="142"/>
      <c r="CG31" s="121"/>
      <c r="CH31" s="139"/>
      <c r="CI31" s="121"/>
      <c r="CJ31" s="139"/>
      <c r="CK31" s="121"/>
      <c r="CL31" s="139"/>
      <c r="CM31" s="121"/>
      <c r="CN31" s="36"/>
      <c r="CQ31" s="29"/>
      <c r="CR31" s="143"/>
      <c r="CS31" s="143"/>
      <c r="CT31" s="143"/>
      <c r="CU31" s="143"/>
      <c r="CV31" s="143"/>
      <c r="CW31" s="144"/>
      <c r="CX31" s="145"/>
      <c r="CY31" s="146"/>
      <c r="CZ31" s="124"/>
      <c r="DA31" s="143"/>
      <c r="DB31" s="124"/>
      <c r="DC31" s="143"/>
      <c r="DD31" s="124"/>
      <c r="DE31" s="36"/>
      <c r="DG31" s="74"/>
      <c r="DH31" s="34"/>
      <c r="DI31" s="34"/>
      <c r="DJ31" s="34"/>
      <c r="DK31" s="90"/>
      <c r="DL31" s="34"/>
      <c r="DM31" s="90"/>
      <c r="DN31" s="34"/>
      <c r="DO31" s="90"/>
      <c r="DP31" s="75"/>
      <c r="DR31" s="29"/>
      <c r="DS31" s="36"/>
      <c r="DT31" s="32"/>
      <c r="DV31" s="133"/>
      <c r="DW31" s="252"/>
      <c r="DX31" s="149"/>
      <c r="DY31" s="252"/>
      <c r="DZ31" s="134"/>
      <c r="EA31" s="141"/>
      <c r="EB31" s="141"/>
      <c r="EC31" s="402"/>
      <c r="ED31" s="252"/>
      <c r="EE31" s="403"/>
      <c r="EF31" s="149"/>
      <c r="EG31" s="404"/>
      <c r="EI31" s="405"/>
      <c r="EJ31" s="264"/>
      <c r="EK31" s="406"/>
      <c r="EL31" s="406"/>
      <c r="EM31" s="264"/>
      <c r="EN31" s="407"/>
      <c r="EO31" s="145"/>
      <c r="EP31" s="408"/>
    </row>
    <row r="32" spans="1:146" s="92" customFormat="1" ht="15" thickBot="1" x14ac:dyDescent="0.4">
      <c r="A32" s="118"/>
      <c r="B32" s="46"/>
      <c r="C32" s="243" t="str">
        <f t="shared" si="17"/>
        <v/>
      </c>
      <c r="D32" s="46"/>
      <c r="E32" s="4"/>
      <c r="F32" s="119"/>
      <c r="H32" s="120"/>
      <c r="I32" s="15"/>
      <c r="J32" s="121"/>
      <c r="K32" s="15"/>
      <c r="L32" s="121"/>
      <c r="M32" s="15"/>
      <c r="N32" s="122"/>
      <c r="O32" s="40"/>
      <c r="P32" s="123"/>
      <c r="Q32" s="15"/>
      <c r="R32" s="121"/>
      <c r="S32" s="15"/>
      <c r="T32" s="121"/>
      <c r="U32" s="15"/>
      <c r="V32" s="121"/>
      <c r="W32" s="209">
        <f>SUM($Q32,$S32,$U32)</f>
        <v>0</v>
      </c>
      <c r="X32" s="122"/>
      <c r="Y32" s="40"/>
      <c r="Z32" s="123"/>
      <c r="AA32" s="560"/>
      <c r="AB32" s="224"/>
      <c r="AC32" s="560"/>
      <c r="AD32" s="224"/>
      <c r="AE32" s="560"/>
      <c r="AF32" s="561"/>
      <c r="AG32" s="216"/>
      <c r="AH32" s="562"/>
      <c r="AI32" s="560"/>
      <c r="AJ32" s="224"/>
      <c r="AK32" s="560"/>
      <c r="AL32" s="224"/>
      <c r="AM32" s="560"/>
      <c r="AN32" s="122"/>
      <c r="AO32" s="40"/>
      <c r="AP32" s="123"/>
      <c r="AQ32" s="209">
        <f>$Q32-$AA32+$AI32</f>
        <v>0</v>
      </c>
      <c r="AR32" s="121"/>
      <c r="AS32" s="209">
        <f t="shared" si="2"/>
        <v>0</v>
      </c>
      <c r="AT32" s="121"/>
      <c r="AU32" s="209">
        <f t="shared" si="0"/>
        <v>0</v>
      </c>
      <c r="AV32" s="119"/>
      <c r="AX32" s="120"/>
      <c r="AY32" s="1"/>
      <c r="AZ32" s="318">
        <v>1</v>
      </c>
      <c r="BB32" s="120"/>
      <c r="BC32" s="3">
        <f>CHOOSE($AZ32,0.99052544,1.01191919,1.00441378,1.00744042,0.97985155,0.99723525,0.99723525,0.99723525,1.02737929,0.99839832,1.00012425,0.97994767)</f>
        <v>0.99052543999999998</v>
      </c>
      <c r="BD32" s="46"/>
      <c r="BE32" s="46"/>
      <c r="BF32" s="46"/>
      <c r="BG32" s="3">
        <f>CHOOSE(AZ32,1.01007311,1.0162446,1.00802785,0.99745216,0.96170212,0.98906071,0.98906071,0.98906071,0.96644255,1.01344958,1.02255772,1.00405015)</f>
        <v>1.01007311</v>
      </c>
      <c r="BH32" s="46"/>
      <c r="BI32" s="3">
        <f>CHOOSE($AZ32, 1.00979385,0.9950623,0.99510091,0.98525914,0.94740453,0.975921526666667,0.975921526666667,0.975921526666667,0.96415274,1.04112113,1.03493102,1.02717428)</f>
        <v>1.0097938500000001</v>
      </c>
      <c r="BJ32" s="119"/>
      <c r="BL32" s="120"/>
      <c r="BM32" s="15"/>
      <c r="BN32" s="122"/>
      <c r="BO32" s="40"/>
      <c r="BP32" s="123"/>
      <c r="BQ32" s="209">
        <f t="shared" si="3"/>
        <v>0</v>
      </c>
      <c r="BR32" s="121"/>
      <c r="BS32" s="209">
        <f t="shared" si="4"/>
        <v>0</v>
      </c>
      <c r="BT32" s="121"/>
      <c r="BU32" s="209">
        <f t="shared" si="5"/>
        <v>0</v>
      </c>
      <c r="BV32" s="122"/>
      <c r="BW32" s="40"/>
      <c r="BX32" s="123"/>
      <c r="BY32" s="15"/>
      <c r="BZ32" s="122"/>
      <c r="CA32" s="40"/>
      <c r="CB32" s="123"/>
      <c r="CC32" s="209">
        <f>(SUM($BQ32:$BU32))-$BY32</f>
        <v>0</v>
      </c>
      <c r="CD32" s="122"/>
      <c r="CE32" s="40"/>
      <c r="CF32" s="123"/>
      <c r="CG32" s="209">
        <f t="shared" si="6"/>
        <v>0</v>
      </c>
      <c r="CH32" s="121"/>
      <c r="CI32" s="209">
        <f t="shared" si="7"/>
        <v>0</v>
      </c>
      <c r="CJ32" s="121"/>
      <c r="CK32" s="209">
        <f>ROUNDDOWN(CC32-CG32-CI32,0)</f>
        <v>0</v>
      </c>
      <c r="CL32" s="121"/>
      <c r="CM32" s="209">
        <f>SUM($CG32:$CK32)</f>
        <v>0</v>
      </c>
      <c r="CN32" s="119"/>
      <c r="CQ32" s="120"/>
      <c r="CR32" s="13">
        <v>0</v>
      </c>
      <c r="CS32" s="124"/>
      <c r="CT32" s="13">
        <v>0</v>
      </c>
      <c r="CU32" s="124"/>
      <c r="CV32" s="13">
        <v>0</v>
      </c>
      <c r="CW32" s="125"/>
      <c r="CX32" s="126"/>
      <c r="CY32" s="127"/>
      <c r="CZ32" s="210">
        <f>CR32*I32</f>
        <v>0</v>
      </c>
      <c r="DA32" s="124"/>
      <c r="DB32" s="210">
        <f>CT32*K32</f>
        <v>0</v>
      </c>
      <c r="DC32" s="124"/>
      <c r="DD32" s="210">
        <f>CV32*M32</f>
        <v>0</v>
      </c>
      <c r="DE32" s="119"/>
      <c r="DG32" s="411"/>
      <c r="DH32" s="412" t="s">
        <v>194</v>
      </c>
      <c r="DI32" s="413"/>
      <c r="DJ32" s="425">
        <f>SUM(DJ30 +-DJ18)</f>
        <v>0</v>
      </c>
      <c r="DK32" s="172"/>
      <c r="DL32" s="425">
        <f>SUM(DL30 +- DL18)</f>
        <v>0</v>
      </c>
      <c r="DM32" s="172"/>
      <c r="DN32" s="425">
        <f>SUM(DN30 +- DN18)</f>
        <v>0</v>
      </c>
      <c r="DO32" s="172"/>
      <c r="DP32" s="414"/>
      <c r="DR32" s="120"/>
      <c r="DS32" s="119"/>
      <c r="DT32" s="46"/>
      <c r="DV32" s="369">
        <f t="shared" si="1"/>
        <v>0</v>
      </c>
      <c r="DW32" s="280">
        <f t="shared" si="1"/>
        <v>0</v>
      </c>
      <c r="DX32" s="209">
        <f t="shared" si="8"/>
        <v>0</v>
      </c>
      <c r="DY32" s="280">
        <f t="shared" si="8"/>
        <v>0</v>
      </c>
      <c r="DZ32" s="370">
        <f t="shared" si="9"/>
        <v>0</v>
      </c>
      <c r="EA32" s="216">
        <f t="shared" si="9"/>
        <v>0</v>
      </c>
      <c r="EB32" s="40"/>
      <c r="EC32" s="369">
        <f t="shared" si="10"/>
        <v>0</v>
      </c>
      <c r="ED32" s="252"/>
      <c r="EE32" s="209">
        <f t="shared" si="11"/>
        <v>0</v>
      </c>
      <c r="EF32" s="149"/>
      <c r="EG32" s="370">
        <f t="shared" si="12"/>
        <v>0</v>
      </c>
      <c r="EH32" s="18"/>
      <c r="EI32" s="371">
        <f t="shared" si="13"/>
        <v>0</v>
      </c>
      <c r="EJ32" s="264"/>
      <c r="EK32" s="217">
        <f t="shared" si="14"/>
        <v>0</v>
      </c>
      <c r="EL32" s="401"/>
      <c r="EM32" s="264"/>
      <c r="EN32" s="372">
        <f t="shared" si="15"/>
        <v>0</v>
      </c>
      <c r="EO32" s="126"/>
      <c r="EP32" s="301">
        <f t="shared" si="16"/>
        <v>0</v>
      </c>
    </row>
    <row r="33" spans="1:146" ht="5.15" customHeight="1" x14ac:dyDescent="0.35">
      <c r="A33" s="115"/>
      <c r="B33" s="32"/>
      <c r="C33" s="46"/>
      <c r="D33" s="32"/>
      <c r="E33" s="32"/>
      <c r="F33" s="36"/>
      <c r="H33" s="29"/>
      <c r="I33" s="139"/>
      <c r="J33" s="139"/>
      <c r="K33" s="139"/>
      <c r="L33" s="139"/>
      <c r="M33" s="139"/>
      <c r="N33" s="140"/>
      <c r="O33" s="141"/>
      <c r="P33" s="142"/>
      <c r="Q33" s="139"/>
      <c r="R33" s="139"/>
      <c r="S33" s="139"/>
      <c r="T33" s="139"/>
      <c r="U33" s="139"/>
      <c r="V33" s="139"/>
      <c r="W33" s="121"/>
      <c r="X33" s="140"/>
      <c r="Y33" s="141"/>
      <c r="Z33" s="142"/>
      <c r="AA33" s="563"/>
      <c r="AB33" s="563"/>
      <c r="AC33" s="563"/>
      <c r="AD33" s="563"/>
      <c r="AE33" s="563"/>
      <c r="AF33" s="564"/>
      <c r="AG33" s="266"/>
      <c r="AH33" s="565"/>
      <c r="AI33" s="563"/>
      <c r="AJ33" s="563"/>
      <c r="AK33" s="563"/>
      <c r="AL33" s="563"/>
      <c r="AM33" s="563"/>
      <c r="AN33" s="140"/>
      <c r="AO33" s="141"/>
      <c r="AP33" s="142"/>
      <c r="AQ33" s="121"/>
      <c r="AR33" s="139"/>
      <c r="AS33" s="121"/>
      <c r="AT33" s="139"/>
      <c r="AU33" s="121"/>
      <c r="AV33" s="36"/>
      <c r="AX33" s="29"/>
      <c r="AY33" s="32"/>
      <c r="AZ33" s="322"/>
      <c r="BB33" s="29"/>
      <c r="BC33" s="46"/>
      <c r="BD33" s="32"/>
      <c r="BE33" s="32"/>
      <c r="BF33" s="32"/>
      <c r="BG33" s="46"/>
      <c r="BH33" s="32"/>
      <c r="BI33" s="46"/>
      <c r="BJ33" s="36"/>
      <c r="BL33" s="29"/>
      <c r="BM33" s="139"/>
      <c r="BN33" s="140"/>
      <c r="BO33" s="141"/>
      <c r="BP33" s="142"/>
      <c r="BQ33" s="323"/>
      <c r="BR33" s="139"/>
      <c r="BS33" s="323"/>
      <c r="BT33" s="139"/>
      <c r="BU33" s="323"/>
      <c r="BV33" s="140"/>
      <c r="BW33" s="141"/>
      <c r="BX33" s="142"/>
      <c r="BY33" s="139"/>
      <c r="BZ33" s="140"/>
      <c r="CA33" s="141"/>
      <c r="CB33" s="142"/>
      <c r="CC33" s="121"/>
      <c r="CD33" s="140"/>
      <c r="CE33" s="141"/>
      <c r="CF33" s="142"/>
      <c r="CG33" s="121"/>
      <c r="CH33" s="139"/>
      <c r="CI33" s="121"/>
      <c r="CJ33" s="139"/>
      <c r="CK33" s="121"/>
      <c r="CL33" s="139"/>
      <c r="CM33" s="121"/>
      <c r="CN33" s="36"/>
      <c r="CQ33" s="29"/>
      <c r="CR33" s="143"/>
      <c r="CS33" s="143"/>
      <c r="CT33" s="143"/>
      <c r="CU33" s="143"/>
      <c r="CV33" s="143"/>
      <c r="CW33" s="144"/>
      <c r="CX33" s="145"/>
      <c r="CY33" s="146"/>
      <c r="CZ33" s="124"/>
      <c r="DA33" s="143"/>
      <c r="DB33" s="124"/>
      <c r="DC33" s="143"/>
      <c r="DD33" s="124"/>
      <c r="DE33" s="36"/>
      <c r="DG33" s="315"/>
      <c r="DP33" s="115"/>
      <c r="DR33" s="29"/>
      <c r="DS33" s="36"/>
      <c r="DT33" s="32"/>
      <c r="DV33" s="133"/>
      <c r="DW33" s="252"/>
      <c r="DX33" s="149"/>
      <c r="DY33" s="252"/>
      <c r="DZ33" s="134"/>
      <c r="EA33" s="141"/>
      <c r="EB33" s="141"/>
      <c r="EC33" s="402"/>
      <c r="ED33" s="252"/>
      <c r="EE33" s="403"/>
      <c r="EF33" s="149"/>
      <c r="EG33" s="404"/>
      <c r="EI33" s="405"/>
      <c r="EJ33" s="264"/>
      <c r="EK33" s="406"/>
      <c r="EL33" s="406"/>
      <c r="EM33" s="264"/>
      <c r="EN33" s="407"/>
      <c r="EO33" s="145"/>
      <c r="EP33" s="408"/>
    </row>
    <row r="34" spans="1:146" s="92" customFormat="1" x14ac:dyDescent="0.35">
      <c r="A34" s="118"/>
      <c r="B34" s="46"/>
      <c r="C34" s="243" t="str">
        <f t="shared" si="17"/>
        <v/>
      </c>
      <c r="D34" s="46"/>
      <c r="E34" s="4"/>
      <c r="F34" s="119"/>
      <c r="H34" s="120"/>
      <c r="I34" s="15"/>
      <c r="J34" s="121"/>
      <c r="K34" s="15"/>
      <c r="L34" s="121"/>
      <c r="M34" s="15"/>
      <c r="N34" s="122"/>
      <c r="O34" s="40"/>
      <c r="P34" s="123"/>
      <c r="Q34" s="15"/>
      <c r="R34" s="121"/>
      <c r="S34" s="15"/>
      <c r="T34" s="121"/>
      <c r="U34" s="15"/>
      <c r="V34" s="121"/>
      <c r="W34" s="209">
        <f>SUM($Q34,$S34,$U34)</f>
        <v>0</v>
      </c>
      <c r="X34" s="122"/>
      <c r="Y34" s="40"/>
      <c r="Z34" s="123"/>
      <c r="AA34" s="560"/>
      <c r="AB34" s="224"/>
      <c r="AC34" s="560"/>
      <c r="AD34" s="224"/>
      <c r="AE34" s="560"/>
      <c r="AF34" s="561"/>
      <c r="AG34" s="216"/>
      <c r="AH34" s="562"/>
      <c r="AI34" s="560"/>
      <c r="AJ34" s="224"/>
      <c r="AK34" s="560"/>
      <c r="AL34" s="224"/>
      <c r="AM34" s="560"/>
      <c r="AN34" s="122"/>
      <c r="AO34" s="40"/>
      <c r="AP34" s="123"/>
      <c r="AQ34" s="209">
        <f>$Q34-$AA34+$AI34</f>
        <v>0</v>
      </c>
      <c r="AR34" s="121"/>
      <c r="AS34" s="209">
        <f t="shared" si="2"/>
        <v>0</v>
      </c>
      <c r="AT34" s="121"/>
      <c r="AU34" s="209">
        <f t="shared" ref="AU34:AU96" si="18">U34-AE34+AM34</f>
        <v>0</v>
      </c>
      <c r="AV34" s="119"/>
      <c r="AX34" s="120"/>
      <c r="AY34" s="1"/>
      <c r="AZ34" s="318">
        <v>1</v>
      </c>
      <c r="BB34" s="120"/>
      <c r="BC34" s="3">
        <f>CHOOSE($AZ34,0.99052544,1.01191919,1.00441378,1.00744042,0.97985155,0.99723525,0.99723525,0.99723525,1.02737929,0.99839832,1.00012425,0.97994767)</f>
        <v>0.99052543999999998</v>
      </c>
      <c r="BD34" s="46"/>
      <c r="BE34" s="46"/>
      <c r="BF34" s="46"/>
      <c r="BG34" s="3">
        <f>CHOOSE(AZ34,1.01007311,1.0162446,1.00802785,0.99745216,0.96170212,0.98906071,0.98906071,0.98906071,0.96644255,1.01344958,1.02255772,1.00405015)</f>
        <v>1.01007311</v>
      </c>
      <c r="BH34" s="46"/>
      <c r="BI34" s="3">
        <f>CHOOSE($AZ34, 1.00979385,0.9950623,0.99510091,0.98525914,0.94740453,0.975921526666667,0.975921526666667,0.975921526666667,0.96415274,1.04112113,1.03493102,1.02717428)</f>
        <v>1.0097938500000001</v>
      </c>
      <c r="BJ34" s="119"/>
      <c r="BL34" s="120"/>
      <c r="BM34" s="15"/>
      <c r="BN34" s="122"/>
      <c r="BO34" s="40"/>
      <c r="BP34" s="123"/>
      <c r="BQ34" s="209">
        <f t="shared" si="3"/>
        <v>0</v>
      </c>
      <c r="BR34" s="121"/>
      <c r="BS34" s="209">
        <f t="shared" si="4"/>
        <v>0</v>
      </c>
      <c r="BT34" s="121"/>
      <c r="BU34" s="209">
        <f t="shared" si="5"/>
        <v>0</v>
      </c>
      <c r="BV34" s="122"/>
      <c r="BW34" s="40"/>
      <c r="BX34" s="123"/>
      <c r="BY34" s="15"/>
      <c r="BZ34" s="122"/>
      <c r="CA34" s="40"/>
      <c r="CB34" s="123"/>
      <c r="CC34" s="209">
        <f>(SUM($BQ34:$BU34))-$BY34</f>
        <v>0</v>
      </c>
      <c r="CD34" s="122"/>
      <c r="CE34" s="40"/>
      <c r="CF34" s="123"/>
      <c r="CG34" s="209">
        <f t="shared" si="6"/>
        <v>0</v>
      </c>
      <c r="CH34" s="121"/>
      <c r="CI34" s="209">
        <f t="shared" si="7"/>
        <v>0</v>
      </c>
      <c r="CJ34" s="121"/>
      <c r="CK34" s="209">
        <f>ROUNDDOWN(CC34-CG34-CI34,0)</f>
        <v>0</v>
      </c>
      <c r="CL34" s="121"/>
      <c r="CM34" s="209">
        <f>SUM($CG34:$CK34)</f>
        <v>0</v>
      </c>
      <c r="CN34" s="119"/>
      <c r="CQ34" s="120"/>
      <c r="CR34" s="13">
        <v>0</v>
      </c>
      <c r="CS34" s="124"/>
      <c r="CT34" s="13">
        <v>0</v>
      </c>
      <c r="CU34" s="124"/>
      <c r="CV34" s="13">
        <v>0</v>
      </c>
      <c r="CW34" s="125"/>
      <c r="CX34" s="126"/>
      <c r="CY34" s="127"/>
      <c r="CZ34" s="210">
        <f>CR34*I34</f>
        <v>0</v>
      </c>
      <c r="DA34" s="124"/>
      <c r="DB34" s="210">
        <f>CT34*K34</f>
        <v>0</v>
      </c>
      <c r="DC34" s="124"/>
      <c r="DD34" s="210">
        <f>CV34*M34</f>
        <v>0</v>
      </c>
      <c r="DE34" s="119"/>
      <c r="DG34" s="332"/>
      <c r="DP34" s="118"/>
      <c r="DR34" s="120"/>
      <c r="DS34" s="119"/>
      <c r="DT34" s="46"/>
      <c r="DV34" s="369">
        <f t="shared" si="1"/>
        <v>0</v>
      </c>
      <c r="DW34" s="280">
        <f t="shared" si="1"/>
        <v>0</v>
      </c>
      <c r="DX34" s="209">
        <f t="shared" si="8"/>
        <v>0</v>
      </c>
      <c r="DY34" s="280">
        <f t="shared" si="8"/>
        <v>0</v>
      </c>
      <c r="DZ34" s="370">
        <f t="shared" si="9"/>
        <v>0</v>
      </c>
      <c r="EA34" s="216">
        <f t="shared" si="9"/>
        <v>0</v>
      </c>
      <c r="EB34" s="40"/>
      <c r="EC34" s="369">
        <f t="shared" si="10"/>
        <v>0</v>
      </c>
      <c r="ED34" s="252"/>
      <c r="EE34" s="209">
        <f t="shared" si="11"/>
        <v>0</v>
      </c>
      <c r="EF34" s="149"/>
      <c r="EG34" s="370">
        <f t="shared" si="12"/>
        <v>0</v>
      </c>
      <c r="EH34" s="18"/>
      <c r="EI34" s="371">
        <f t="shared" si="13"/>
        <v>0</v>
      </c>
      <c r="EJ34" s="264"/>
      <c r="EK34" s="217">
        <f t="shared" si="14"/>
        <v>0</v>
      </c>
      <c r="EL34" s="401"/>
      <c r="EM34" s="264"/>
      <c r="EN34" s="372">
        <f t="shared" si="15"/>
        <v>0</v>
      </c>
      <c r="EO34" s="126"/>
      <c r="EP34" s="301">
        <f t="shared" si="16"/>
        <v>0</v>
      </c>
    </row>
    <row r="35" spans="1:146" ht="5.15" customHeight="1" x14ac:dyDescent="0.35">
      <c r="A35" s="115"/>
      <c r="B35" s="32"/>
      <c r="C35" s="46"/>
      <c r="D35" s="32"/>
      <c r="E35" s="32"/>
      <c r="F35" s="36"/>
      <c r="H35" s="29"/>
      <c r="I35" s="139"/>
      <c r="J35" s="139"/>
      <c r="K35" s="139"/>
      <c r="L35" s="139"/>
      <c r="M35" s="139"/>
      <c r="N35" s="140"/>
      <c r="O35" s="141"/>
      <c r="P35" s="142"/>
      <c r="Q35" s="139"/>
      <c r="R35" s="139"/>
      <c r="S35" s="139"/>
      <c r="T35" s="139"/>
      <c r="U35" s="139"/>
      <c r="V35" s="139"/>
      <c r="W35" s="121"/>
      <c r="X35" s="140"/>
      <c r="Y35" s="141"/>
      <c r="Z35" s="142"/>
      <c r="AA35" s="563"/>
      <c r="AB35" s="563"/>
      <c r="AC35" s="563"/>
      <c r="AD35" s="563"/>
      <c r="AE35" s="563"/>
      <c r="AF35" s="564"/>
      <c r="AG35" s="266"/>
      <c r="AH35" s="565"/>
      <c r="AI35" s="563"/>
      <c r="AJ35" s="563"/>
      <c r="AK35" s="563"/>
      <c r="AL35" s="563"/>
      <c r="AM35" s="563"/>
      <c r="AN35" s="140"/>
      <c r="AO35" s="141"/>
      <c r="AP35" s="142"/>
      <c r="AQ35" s="121"/>
      <c r="AR35" s="139"/>
      <c r="AS35" s="121"/>
      <c r="AT35" s="139"/>
      <c r="AU35" s="121"/>
      <c r="AV35" s="36"/>
      <c r="AX35" s="29"/>
      <c r="AY35" s="32"/>
      <c r="AZ35" s="322"/>
      <c r="BB35" s="29"/>
      <c r="BC35" s="46"/>
      <c r="BD35" s="32"/>
      <c r="BE35" s="32"/>
      <c r="BF35" s="32"/>
      <c r="BG35" s="46"/>
      <c r="BH35" s="32"/>
      <c r="BI35" s="46"/>
      <c r="BJ35" s="36"/>
      <c r="BL35" s="29"/>
      <c r="BM35" s="139"/>
      <c r="BN35" s="140"/>
      <c r="BO35" s="141"/>
      <c r="BP35" s="142"/>
      <c r="BQ35" s="323"/>
      <c r="BR35" s="139"/>
      <c r="BS35" s="323"/>
      <c r="BT35" s="139"/>
      <c r="BU35" s="323"/>
      <c r="BV35" s="140"/>
      <c r="BW35" s="141"/>
      <c r="BX35" s="142"/>
      <c r="BY35" s="139"/>
      <c r="BZ35" s="140"/>
      <c r="CA35" s="141"/>
      <c r="CB35" s="142"/>
      <c r="CC35" s="121"/>
      <c r="CD35" s="140"/>
      <c r="CE35" s="141"/>
      <c r="CF35" s="142"/>
      <c r="CG35" s="121"/>
      <c r="CH35" s="139"/>
      <c r="CI35" s="121"/>
      <c r="CJ35" s="139"/>
      <c r="CK35" s="121"/>
      <c r="CL35" s="139"/>
      <c r="CM35" s="121"/>
      <c r="CN35" s="36"/>
      <c r="CQ35" s="29"/>
      <c r="CR35" s="143"/>
      <c r="CS35" s="143"/>
      <c r="CT35" s="143"/>
      <c r="CU35" s="143"/>
      <c r="CV35" s="143"/>
      <c r="CW35" s="144"/>
      <c r="CX35" s="145"/>
      <c r="CY35" s="146"/>
      <c r="CZ35" s="124"/>
      <c r="DA35" s="143"/>
      <c r="DB35" s="124"/>
      <c r="DC35" s="143"/>
      <c r="DD35" s="124"/>
      <c r="DE35" s="36"/>
      <c r="DG35" s="315"/>
      <c r="DP35" s="115"/>
      <c r="DR35" s="29"/>
      <c r="DS35" s="36"/>
      <c r="DT35" s="32"/>
      <c r="DV35" s="133"/>
      <c r="DW35" s="252"/>
      <c r="DX35" s="149"/>
      <c r="DY35" s="252"/>
      <c r="DZ35" s="134"/>
      <c r="EA35" s="141"/>
      <c r="EB35" s="141"/>
      <c r="EC35" s="402"/>
      <c r="ED35" s="252"/>
      <c r="EE35" s="403"/>
      <c r="EF35" s="149"/>
      <c r="EG35" s="404"/>
      <c r="EI35" s="405"/>
      <c r="EJ35" s="264"/>
      <c r="EK35" s="406"/>
      <c r="EL35" s="406"/>
      <c r="EM35" s="264"/>
      <c r="EN35" s="407"/>
      <c r="EO35" s="145"/>
      <c r="EP35" s="408"/>
    </row>
    <row r="36" spans="1:146" s="92" customFormat="1" ht="15" customHeight="1" x14ac:dyDescent="0.35">
      <c r="A36" s="118"/>
      <c r="B36" s="46"/>
      <c r="C36" s="243" t="str">
        <f t="shared" si="17"/>
        <v/>
      </c>
      <c r="D36" s="46"/>
      <c r="E36" s="4"/>
      <c r="F36" s="119"/>
      <c r="H36" s="120"/>
      <c r="I36" s="15"/>
      <c r="J36" s="121"/>
      <c r="K36" s="15"/>
      <c r="L36" s="121"/>
      <c r="M36" s="15"/>
      <c r="N36" s="122"/>
      <c r="O36" s="40"/>
      <c r="P36" s="123"/>
      <c r="Q36" s="15"/>
      <c r="R36" s="121"/>
      <c r="S36" s="15"/>
      <c r="T36" s="121"/>
      <c r="U36" s="15"/>
      <c r="V36" s="121"/>
      <c r="W36" s="209">
        <f>SUM($Q36,$S36,$U36)</f>
        <v>0</v>
      </c>
      <c r="X36" s="122"/>
      <c r="Y36" s="40"/>
      <c r="Z36" s="123"/>
      <c r="AA36" s="560"/>
      <c r="AB36" s="224"/>
      <c r="AC36" s="560"/>
      <c r="AD36" s="224"/>
      <c r="AE36" s="560"/>
      <c r="AF36" s="561"/>
      <c r="AG36" s="216"/>
      <c r="AH36" s="562"/>
      <c r="AI36" s="560"/>
      <c r="AJ36" s="224"/>
      <c r="AK36" s="560"/>
      <c r="AL36" s="224"/>
      <c r="AM36" s="560"/>
      <c r="AN36" s="122"/>
      <c r="AO36" s="40"/>
      <c r="AP36" s="123"/>
      <c r="AQ36" s="209">
        <f>$Q36-$AA36+$AI36</f>
        <v>0</v>
      </c>
      <c r="AR36" s="121"/>
      <c r="AS36" s="209">
        <f t="shared" si="2"/>
        <v>0</v>
      </c>
      <c r="AT36" s="121"/>
      <c r="AU36" s="209">
        <f t="shared" si="18"/>
        <v>0</v>
      </c>
      <c r="AV36" s="119"/>
      <c r="AX36" s="120"/>
      <c r="AY36" s="1"/>
      <c r="AZ36" s="318">
        <v>1</v>
      </c>
      <c r="BB36" s="120"/>
      <c r="BC36" s="3">
        <f>CHOOSE($AZ36,0.99052544,1.01191919,1.00441378,1.00744042,0.97985155,0.99723525,0.99723525,0.99723525,1.02737929,0.99839832,1.00012425,0.97994767)</f>
        <v>0.99052543999999998</v>
      </c>
      <c r="BD36" s="46"/>
      <c r="BE36" s="46"/>
      <c r="BF36" s="46"/>
      <c r="BG36" s="3">
        <f>CHOOSE(AZ36,1.01007311,1.0162446,1.00802785,0.99745216,0.96170212,0.98906071,0.98906071,0.98906071,0.96644255,1.01344958,1.02255772,1.00405015)</f>
        <v>1.01007311</v>
      </c>
      <c r="BH36" s="46"/>
      <c r="BI36" s="3">
        <f>CHOOSE($AZ36, 1.00979385,0.9950623,0.99510091,0.98525914,0.94740453,0.975921526666667,0.975921526666667,0.975921526666667,0.96415274,1.04112113,1.03493102,1.02717428)</f>
        <v>1.0097938500000001</v>
      </c>
      <c r="BJ36" s="119"/>
      <c r="BL36" s="120"/>
      <c r="BM36" s="15"/>
      <c r="BN36" s="122"/>
      <c r="BO36" s="40"/>
      <c r="BP36" s="123"/>
      <c r="BQ36" s="209">
        <f t="shared" si="3"/>
        <v>0</v>
      </c>
      <c r="BR36" s="121"/>
      <c r="BS36" s="209">
        <f t="shared" si="4"/>
        <v>0</v>
      </c>
      <c r="BT36" s="121"/>
      <c r="BU36" s="209">
        <f t="shared" si="5"/>
        <v>0</v>
      </c>
      <c r="BV36" s="122"/>
      <c r="BW36" s="40"/>
      <c r="BX36" s="123"/>
      <c r="BY36" s="15"/>
      <c r="BZ36" s="122"/>
      <c r="CA36" s="40"/>
      <c r="CB36" s="123"/>
      <c r="CC36" s="209">
        <f>(SUM($BQ36:$BU36))-$BY36</f>
        <v>0</v>
      </c>
      <c r="CD36" s="122"/>
      <c r="CE36" s="40"/>
      <c r="CF36" s="123"/>
      <c r="CG36" s="209">
        <f t="shared" si="6"/>
        <v>0</v>
      </c>
      <c r="CH36" s="121"/>
      <c r="CI36" s="209">
        <f t="shared" si="7"/>
        <v>0</v>
      </c>
      <c r="CJ36" s="121"/>
      <c r="CK36" s="209">
        <f>ROUNDDOWN(CC36-CG36-CI36,0)</f>
        <v>0</v>
      </c>
      <c r="CL36" s="121"/>
      <c r="CM36" s="209">
        <f>SUM($CG36:$CK36)</f>
        <v>0</v>
      </c>
      <c r="CN36" s="119"/>
      <c r="CQ36" s="120"/>
      <c r="CR36" s="13">
        <v>0</v>
      </c>
      <c r="CS36" s="124"/>
      <c r="CT36" s="13">
        <v>0</v>
      </c>
      <c r="CU36" s="124"/>
      <c r="CV36" s="13">
        <v>0</v>
      </c>
      <c r="CW36" s="125"/>
      <c r="CX36" s="126"/>
      <c r="CY36" s="127"/>
      <c r="CZ36" s="210">
        <f>CR36*I36</f>
        <v>0</v>
      </c>
      <c r="DA36" s="124"/>
      <c r="DB36" s="210">
        <f>CT36*K36</f>
        <v>0</v>
      </c>
      <c r="DC36" s="124"/>
      <c r="DD36" s="210">
        <f>CV36*M36</f>
        <v>0</v>
      </c>
      <c r="DE36" s="119"/>
      <c r="DG36" s="332"/>
      <c r="DP36" s="118"/>
      <c r="DR36" s="120"/>
      <c r="DS36" s="119"/>
      <c r="DT36" s="46"/>
      <c r="DV36" s="369">
        <f t="shared" si="1"/>
        <v>0</v>
      </c>
      <c r="DW36" s="280">
        <f t="shared" si="1"/>
        <v>0</v>
      </c>
      <c r="DX36" s="209">
        <f t="shared" si="8"/>
        <v>0</v>
      </c>
      <c r="DY36" s="280">
        <f t="shared" si="8"/>
        <v>0</v>
      </c>
      <c r="DZ36" s="370">
        <f t="shared" si="9"/>
        <v>0</v>
      </c>
      <c r="EA36" s="216">
        <f t="shared" si="9"/>
        <v>0</v>
      </c>
      <c r="EB36" s="40"/>
      <c r="EC36" s="369">
        <f t="shared" si="10"/>
        <v>0</v>
      </c>
      <c r="ED36" s="252"/>
      <c r="EE36" s="209">
        <f t="shared" si="11"/>
        <v>0</v>
      </c>
      <c r="EF36" s="415"/>
      <c r="EG36" s="370">
        <f t="shared" si="12"/>
        <v>0</v>
      </c>
      <c r="EH36" s="18"/>
      <c r="EI36" s="371">
        <f t="shared" si="13"/>
        <v>0</v>
      </c>
      <c r="EJ36" s="264"/>
      <c r="EK36" s="217">
        <f t="shared" si="14"/>
        <v>0</v>
      </c>
      <c r="EL36" s="401"/>
      <c r="EM36" s="264"/>
      <c r="EN36" s="372">
        <f t="shared" si="15"/>
        <v>0</v>
      </c>
      <c r="EO36" s="126"/>
      <c r="EP36" s="301">
        <f t="shared" si="16"/>
        <v>0</v>
      </c>
    </row>
    <row r="37" spans="1:146" ht="5.15" customHeight="1" x14ac:dyDescent="0.35">
      <c r="A37" s="115"/>
      <c r="B37" s="32"/>
      <c r="C37" s="46"/>
      <c r="D37" s="32"/>
      <c r="E37" s="32"/>
      <c r="F37" s="36"/>
      <c r="H37" s="29"/>
      <c r="I37" s="139"/>
      <c r="J37" s="139"/>
      <c r="K37" s="139"/>
      <c r="L37" s="139"/>
      <c r="M37" s="139"/>
      <c r="N37" s="140"/>
      <c r="O37" s="141"/>
      <c r="P37" s="142"/>
      <c r="Q37" s="139"/>
      <c r="R37" s="139"/>
      <c r="S37" s="139"/>
      <c r="T37" s="139"/>
      <c r="U37" s="139"/>
      <c r="V37" s="139"/>
      <c r="W37" s="121"/>
      <c r="X37" s="140"/>
      <c r="Y37" s="141"/>
      <c r="Z37" s="142"/>
      <c r="AA37" s="563"/>
      <c r="AB37" s="563"/>
      <c r="AC37" s="563"/>
      <c r="AD37" s="563"/>
      <c r="AE37" s="563"/>
      <c r="AF37" s="564"/>
      <c r="AG37" s="266"/>
      <c r="AH37" s="565"/>
      <c r="AI37" s="563"/>
      <c r="AJ37" s="563"/>
      <c r="AK37" s="563"/>
      <c r="AL37" s="563"/>
      <c r="AM37" s="563"/>
      <c r="AN37" s="140"/>
      <c r="AO37" s="141"/>
      <c r="AP37" s="142"/>
      <c r="AQ37" s="121"/>
      <c r="AR37" s="139"/>
      <c r="AS37" s="121"/>
      <c r="AT37" s="139"/>
      <c r="AU37" s="121"/>
      <c r="AV37" s="36"/>
      <c r="AX37" s="29"/>
      <c r="AY37" s="32"/>
      <c r="AZ37" s="322"/>
      <c r="BB37" s="29"/>
      <c r="BC37" s="46"/>
      <c r="BD37" s="32"/>
      <c r="BE37" s="32"/>
      <c r="BF37" s="32"/>
      <c r="BG37" s="46"/>
      <c r="BH37" s="32"/>
      <c r="BI37" s="46"/>
      <c r="BJ37" s="36"/>
      <c r="BL37" s="29"/>
      <c r="BM37" s="139"/>
      <c r="BN37" s="140"/>
      <c r="BO37" s="141"/>
      <c r="BP37" s="142"/>
      <c r="BQ37" s="323"/>
      <c r="BR37" s="139"/>
      <c r="BS37" s="323"/>
      <c r="BT37" s="139"/>
      <c r="BU37" s="323"/>
      <c r="BV37" s="140"/>
      <c r="BW37" s="141"/>
      <c r="BX37" s="142"/>
      <c r="BY37" s="139"/>
      <c r="BZ37" s="140"/>
      <c r="CA37" s="141"/>
      <c r="CB37" s="142"/>
      <c r="CC37" s="121"/>
      <c r="CD37" s="140"/>
      <c r="CE37" s="141"/>
      <c r="CF37" s="142"/>
      <c r="CG37" s="121"/>
      <c r="CH37" s="139"/>
      <c r="CI37" s="121"/>
      <c r="CJ37" s="139"/>
      <c r="CK37" s="121"/>
      <c r="CL37" s="139"/>
      <c r="CM37" s="121"/>
      <c r="CN37" s="36"/>
      <c r="CQ37" s="29"/>
      <c r="CR37" s="143"/>
      <c r="CS37" s="143"/>
      <c r="CT37" s="143"/>
      <c r="CU37" s="143"/>
      <c r="CV37" s="143"/>
      <c r="CW37" s="144"/>
      <c r="CX37" s="145"/>
      <c r="CY37" s="146"/>
      <c r="CZ37" s="124"/>
      <c r="DA37" s="143"/>
      <c r="DB37" s="124"/>
      <c r="DC37" s="143"/>
      <c r="DD37" s="124"/>
      <c r="DE37" s="36"/>
      <c r="DG37" s="315"/>
      <c r="DP37" s="115"/>
      <c r="DR37" s="29"/>
      <c r="DS37" s="36"/>
      <c r="DT37" s="32"/>
      <c r="DV37" s="133"/>
      <c r="DW37" s="252"/>
      <c r="DX37" s="149"/>
      <c r="DY37" s="252"/>
      <c r="DZ37" s="134"/>
      <c r="EA37" s="141"/>
      <c r="EB37" s="141"/>
      <c r="EC37" s="133"/>
      <c r="ED37" s="252"/>
      <c r="EE37" s="149"/>
      <c r="EF37" s="149"/>
      <c r="EG37" s="134"/>
      <c r="EI37" s="405"/>
      <c r="EJ37" s="264"/>
      <c r="EK37" s="406"/>
      <c r="EL37" s="406"/>
      <c r="EM37" s="264"/>
      <c r="EN37" s="407"/>
      <c r="EO37" s="145"/>
      <c r="EP37" s="408"/>
    </row>
    <row r="38" spans="1:146" s="92" customFormat="1" x14ac:dyDescent="0.35">
      <c r="A38" s="118"/>
      <c r="B38" s="46"/>
      <c r="C38" s="243" t="str">
        <f t="shared" si="17"/>
        <v/>
      </c>
      <c r="D38" s="46"/>
      <c r="E38" s="4"/>
      <c r="F38" s="119"/>
      <c r="H38" s="120"/>
      <c r="I38" s="15"/>
      <c r="J38" s="121"/>
      <c r="K38" s="15"/>
      <c r="L38" s="121"/>
      <c r="M38" s="15"/>
      <c r="N38" s="122"/>
      <c r="O38" s="40"/>
      <c r="P38" s="123"/>
      <c r="Q38" s="15"/>
      <c r="R38" s="121"/>
      <c r="S38" s="15"/>
      <c r="T38" s="121"/>
      <c r="U38" s="15"/>
      <c r="V38" s="121"/>
      <c r="W38" s="209">
        <f>SUM($Q38,$S38,$U38)</f>
        <v>0</v>
      </c>
      <c r="X38" s="122"/>
      <c r="Y38" s="40"/>
      <c r="Z38" s="123"/>
      <c r="AA38" s="560"/>
      <c r="AB38" s="224"/>
      <c r="AC38" s="560"/>
      <c r="AD38" s="224"/>
      <c r="AE38" s="560"/>
      <c r="AF38" s="561"/>
      <c r="AG38" s="216"/>
      <c r="AH38" s="562"/>
      <c r="AI38" s="560"/>
      <c r="AJ38" s="224"/>
      <c r="AK38" s="560"/>
      <c r="AL38" s="224"/>
      <c r="AM38" s="560"/>
      <c r="AN38" s="122"/>
      <c r="AO38" s="40"/>
      <c r="AP38" s="123"/>
      <c r="AQ38" s="209">
        <f>$Q38-$AA38+$AI38</f>
        <v>0</v>
      </c>
      <c r="AR38" s="121"/>
      <c r="AS38" s="209">
        <f t="shared" si="2"/>
        <v>0</v>
      </c>
      <c r="AT38" s="121"/>
      <c r="AU38" s="209">
        <f t="shared" si="18"/>
        <v>0</v>
      </c>
      <c r="AV38" s="119"/>
      <c r="AX38" s="120"/>
      <c r="AY38" s="1"/>
      <c r="AZ38" s="318">
        <v>1</v>
      </c>
      <c r="BB38" s="120"/>
      <c r="BC38" s="3">
        <f>CHOOSE($AZ38,0.99052544,1.01191919,1.00441378,1.00744042,0.97985155,0.99723525,0.99723525,0.99723525,1.02737929,0.99839832,1.00012425,0.97994767)</f>
        <v>0.99052543999999998</v>
      </c>
      <c r="BD38" s="46"/>
      <c r="BE38" s="46"/>
      <c r="BF38" s="46"/>
      <c r="BG38" s="3">
        <f>CHOOSE(AZ38,1.01007311,1.0162446,1.00802785,0.99745216,0.96170212,0.98906071,0.98906071,0.98906071,0.96644255,1.01344958,1.02255772,1.00405015)</f>
        <v>1.01007311</v>
      </c>
      <c r="BH38" s="46"/>
      <c r="BI38" s="3">
        <f>CHOOSE($AZ38, 1.00979385,0.9950623,0.99510091,0.98525914,0.94740453,0.975921526666667,0.975921526666667,0.975921526666667,0.96415274,1.04112113,1.03493102,1.02717428)</f>
        <v>1.0097938500000001</v>
      </c>
      <c r="BJ38" s="119"/>
      <c r="BL38" s="120"/>
      <c r="BM38" s="15"/>
      <c r="BN38" s="122"/>
      <c r="BO38" s="40"/>
      <c r="BP38" s="123"/>
      <c r="BQ38" s="209">
        <f t="shared" si="3"/>
        <v>0</v>
      </c>
      <c r="BR38" s="121"/>
      <c r="BS38" s="209">
        <f t="shared" si="4"/>
        <v>0</v>
      </c>
      <c r="BT38" s="121"/>
      <c r="BU38" s="209">
        <f t="shared" si="5"/>
        <v>0</v>
      </c>
      <c r="BV38" s="122"/>
      <c r="BW38" s="40"/>
      <c r="BX38" s="123"/>
      <c r="BY38" s="15"/>
      <c r="BZ38" s="122"/>
      <c r="CA38" s="40"/>
      <c r="CB38" s="123"/>
      <c r="CC38" s="209">
        <f>(SUM($BQ38:$BU38))-$BY38</f>
        <v>0</v>
      </c>
      <c r="CD38" s="122"/>
      <c r="CE38" s="40"/>
      <c r="CF38" s="123"/>
      <c r="CG38" s="209">
        <f t="shared" si="6"/>
        <v>0</v>
      </c>
      <c r="CH38" s="121"/>
      <c r="CI38" s="209">
        <f t="shared" si="7"/>
        <v>0</v>
      </c>
      <c r="CJ38" s="121"/>
      <c r="CK38" s="209">
        <f>ROUNDDOWN(CC38-CG38-CI38,0)</f>
        <v>0</v>
      </c>
      <c r="CL38" s="121"/>
      <c r="CM38" s="209">
        <f>SUM($CG38:$CK38)</f>
        <v>0</v>
      </c>
      <c r="CN38" s="119"/>
      <c r="CQ38" s="120"/>
      <c r="CR38" s="13">
        <v>0</v>
      </c>
      <c r="CS38" s="124"/>
      <c r="CT38" s="13">
        <v>0</v>
      </c>
      <c r="CU38" s="124"/>
      <c r="CV38" s="13">
        <v>0</v>
      </c>
      <c r="CW38" s="125"/>
      <c r="CX38" s="126"/>
      <c r="CY38" s="127"/>
      <c r="CZ38" s="210">
        <f>CR38*I38</f>
        <v>0</v>
      </c>
      <c r="DA38" s="124"/>
      <c r="DB38" s="210">
        <f>CT38*K38</f>
        <v>0</v>
      </c>
      <c r="DC38" s="124"/>
      <c r="DD38" s="210">
        <f>CV38*M38</f>
        <v>0</v>
      </c>
      <c r="DE38" s="119"/>
      <c r="DG38" s="332"/>
      <c r="DP38" s="118"/>
      <c r="DR38" s="120"/>
      <c r="DS38" s="119"/>
      <c r="DT38" s="46"/>
      <c r="DV38" s="369">
        <f t="shared" si="1"/>
        <v>0</v>
      </c>
      <c r="DW38" s="280">
        <f t="shared" si="1"/>
        <v>0</v>
      </c>
      <c r="DX38" s="209">
        <f t="shared" si="8"/>
        <v>0</v>
      </c>
      <c r="DY38" s="280">
        <f t="shared" si="8"/>
        <v>0</v>
      </c>
      <c r="DZ38" s="370">
        <f t="shared" si="9"/>
        <v>0</v>
      </c>
      <c r="EA38" s="216">
        <f t="shared" si="9"/>
        <v>0</v>
      </c>
      <c r="EB38" s="40"/>
      <c r="EC38" s="369">
        <f t="shared" si="10"/>
        <v>0</v>
      </c>
      <c r="ED38" s="131"/>
      <c r="EE38" s="209">
        <f t="shared" si="11"/>
        <v>0</v>
      </c>
      <c r="EF38" s="131"/>
      <c r="EG38" s="370">
        <f t="shared" si="12"/>
        <v>0</v>
      </c>
      <c r="EH38" s="18"/>
      <c r="EI38" s="371">
        <f t="shared" si="13"/>
        <v>0</v>
      </c>
      <c r="EJ38" s="264"/>
      <c r="EK38" s="217">
        <f t="shared" si="14"/>
        <v>0</v>
      </c>
      <c r="EL38" s="401"/>
      <c r="EM38" s="264"/>
      <c r="EN38" s="372">
        <f t="shared" si="15"/>
        <v>0</v>
      </c>
      <c r="EO38" s="126"/>
      <c r="EP38" s="301">
        <f t="shared" si="16"/>
        <v>0</v>
      </c>
    </row>
    <row r="39" spans="1:146" ht="5.15" customHeight="1" x14ac:dyDescent="0.35">
      <c r="A39" s="115"/>
      <c r="B39" s="32"/>
      <c r="C39" s="46"/>
      <c r="D39" s="32"/>
      <c r="E39" s="32"/>
      <c r="F39" s="36"/>
      <c r="H39" s="29"/>
      <c r="I39" s="139"/>
      <c r="J39" s="139"/>
      <c r="K39" s="139"/>
      <c r="L39" s="139"/>
      <c r="M39" s="139"/>
      <c r="N39" s="140"/>
      <c r="O39" s="141"/>
      <c r="P39" s="142"/>
      <c r="Q39" s="139"/>
      <c r="R39" s="139"/>
      <c r="S39" s="139"/>
      <c r="T39" s="139"/>
      <c r="U39" s="139"/>
      <c r="V39" s="139"/>
      <c r="W39" s="121"/>
      <c r="X39" s="140"/>
      <c r="Y39" s="141"/>
      <c r="Z39" s="142"/>
      <c r="AA39" s="563"/>
      <c r="AB39" s="563"/>
      <c r="AC39" s="563"/>
      <c r="AD39" s="563"/>
      <c r="AE39" s="563"/>
      <c r="AF39" s="564"/>
      <c r="AG39" s="266"/>
      <c r="AH39" s="565"/>
      <c r="AI39" s="563"/>
      <c r="AJ39" s="563"/>
      <c r="AK39" s="563"/>
      <c r="AL39" s="563"/>
      <c r="AM39" s="563"/>
      <c r="AN39" s="140"/>
      <c r="AO39" s="141"/>
      <c r="AP39" s="142"/>
      <c r="AQ39" s="121"/>
      <c r="AR39" s="139"/>
      <c r="AS39" s="121"/>
      <c r="AT39" s="139"/>
      <c r="AU39" s="121"/>
      <c r="AV39" s="36"/>
      <c r="AX39" s="29"/>
      <c r="AY39" s="32"/>
      <c r="AZ39" s="322"/>
      <c r="BB39" s="29"/>
      <c r="BC39" s="46"/>
      <c r="BD39" s="32"/>
      <c r="BE39" s="32"/>
      <c r="BF39" s="32"/>
      <c r="BG39" s="46"/>
      <c r="BH39" s="32"/>
      <c r="BI39" s="46"/>
      <c r="BJ39" s="36"/>
      <c r="BL39" s="29"/>
      <c r="BM39" s="139"/>
      <c r="BN39" s="140"/>
      <c r="BO39" s="141"/>
      <c r="BP39" s="142"/>
      <c r="BQ39" s="323"/>
      <c r="BR39" s="139"/>
      <c r="BS39" s="323"/>
      <c r="BT39" s="139"/>
      <c r="BU39" s="323"/>
      <c r="BV39" s="140"/>
      <c r="BW39" s="141"/>
      <c r="BX39" s="142"/>
      <c r="BY39" s="139"/>
      <c r="BZ39" s="140"/>
      <c r="CA39" s="141"/>
      <c r="CB39" s="142"/>
      <c r="CC39" s="121"/>
      <c r="CD39" s="140"/>
      <c r="CE39" s="141"/>
      <c r="CF39" s="142"/>
      <c r="CG39" s="121"/>
      <c r="CH39" s="139"/>
      <c r="CI39" s="121"/>
      <c r="CJ39" s="139"/>
      <c r="CK39" s="121"/>
      <c r="CL39" s="139"/>
      <c r="CM39" s="121"/>
      <c r="CN39" s="36"/>
      <c r="CQ39" s="29"/>
      <c r="CR39" s="143"/>
      <c r="CS39" s="143"/>
      <c r="CT39" s="143"/>
      <c r="CU39" s="143"/>
      <c r="CV39" s="143"/>
      <c r="CW39" s="144"/>
      <c r="CX39" s="145"/>
      <c r="CY39" s="146"/>
      <c r="CZ39" s="124"/>
      <c r="DA39" s="143"/>
      <c r="DB39" s="124"/>
      <c r="DC39" s="143"/>
      <c r="DD39" s="124"/>
      <c r="DE39" s="36"/>
      <c r="DG39" s="315"/>
      <c r="DP39" s="115"/>
      <c r="DR39" s="29"/>
      <c r="DS39" s="36"/>
      <c r="DT39" s="32"/>
      <c r="DV39" s="133"/>
      <c r="DW39" s="252"/>
      <c r="DX39" s="149"/>
      <c r="DY39" s="252"/>
      <c r="DZ39" s="134"/>
      <c r="EA39" s="141"/>
      <c r="EB39" s="141"/>
      <c r="EC39" s="133"/>
      <c r="ED39" s="149"/>
      <c r="EE39" s="149"/>
      <c r="EF39" s="149"/>
      <c r="EG39" s="134"/>
      <c r="EI39" s="405"/>
      <c r="EJ39" s="264"/>
      <c r="EK39" s="406"/>
      <c r="EL39" s="406"/>
      <c r="EM39" s="264"/>
      <c r="EN39" s="407"/>
      <c r="EO39" s="145"/>
      <c r="EP39" s="408"/>
    </row>
    <row r="40" spans="1:146" s="92" customFormat="1" x14ac:dyDescent="0.35">
      <c r="A40" s="118"/>
      <c r="B40" s="46"/>
      <c r="C40" s="243" t="str">
        <f t="shared" si="17"/>
        <v/>
      </c>
      <c r="D40" s="46"/>
      <c r="E40" s="4"/>
      <c r="F40" s="119"/>
      <c r="H40" s="120"/>
      <c r="I40" s="15"/>
      <c r="J40" s="121"/>
      <c r="K40" s="15"/>
      <c r="L40" s="121"/>
      <c r="M40" s="15"/>
      <c r="N40" s="122"/>
      <c r="O40" s="40"/>
      <c r="P40" s="123"/>
      <c r="Q40" s="15"/>
      <c r="R40" s="121"/>
      <c r="S40" s="15"/>
      <c r="T40" s="121"/>
      <c r="U40" s="15"/>
      <c r="V40" s="121"/>
      <c r="W40" s="209">
        <f>SUM($Q40,$S40,$U40)</f>
        <v>0</v>
      </c>
      <c r="X40" s="122"/>
      <c r="Y40" s="40"/>
      <c r="Z40" s="123"/>
      <c r="AA40" s="560"/>
      <c r="AB40" s="224"/>
      <c r="AC40" s="560"/>
      <c r="AD40" s="224"/>
      <c r="AE40" s="560"/>
      <c r="AF40" s="561"/>
      <c r="AG40" s="216"/>
      <c r="AH40" s="562"/>
      <c r="AI40" s="560"/>
      <c r="AJ40" s="224"/>
      <c r="AK40" s="560"/>
      <c r="AL40" s="224"/>
      <c r="AM40" s="560"/>
      <c r="AN40" s="122"/>
      <c r="AO40" s="40"/>
      <c r="AP40" s="123"/>
      <c r="AQ40" s="209">
        <f>$Q40-$AA40+$AI40</f>
        <v>0</v>
      </c>
      <c r="AR40" s="121"/>
      <c r="AS40" s="209">
        <f t="shared" si="2"/>
        <v>0</v>
      </c>
      <c r="AT40" s="121"/>
      <c r="AU40" s="209">
        <f t="shared" si="18"/>
        <v>0</v>
      </c>
      <c r="AV40" s="119"/>
      <c r="AX40" s="120"/>
      <c r="AY40" s="1"/>
      <c r="AZ40" s="318">
        <v>1</v>
      </c>
      <c r="BB40" s="120"/>
      <c r="BC40" s="3">
        <f>CHOOSE($AZ40,0.99052544,1.01191919,1.00441378,1.00744042,0.97985155,0.99723525,0.99723525,0.99723525,1.02737929,0.99839832,1.00012425,0.97994767)</f>
        <v>0.99052543999999998</v>
      </c>
      <c r="BD40" s="46"/>
      <c r="BE40" s="46"/>
      <c r="BF40" s="46"/>
      <c r="BG40" s="3">
        <f>CHOOSE(AZ40,1.01007311,1.0162446,1.00802785,0.99745216,0.96170212,0.98906071,0.98906071,0.98906071,0.96644255,1.01344958,1.02255772,1.00405015)</f>
        <v>1.01007311</v>
      </c>
      <c r="BH40" s="46"/>
      <c r="BI40" s="3">
        <f>CHOOSE($AZ40, 1.00979385,0.9950623,0.99510091,0.98525914,0.94740453,0.975921526666667,0.975921526666667,0.975921526666667,0.96415274,1.04112113,1.03493102,1.02717428)</f>
        <v>1.0097938500000001</v>
      </c>
      <c r="BJ40" s="119"/>
      <c r="BL40" s="120"/>
      <c r="BM40" s="15"/>
      <c r="BN40" s="122"/>
      <c r="BO40" s="40"/>
      <c r="BP40" s="123"/>
      <c r="BQ40" s="209">
        <f t="shared" si="3"/>
        <v>0</v>
      </c>
      <c r="BR40" s="121"/>
      <c r="BS40" s="209">
        <f t="shared" si="4"/>
        <v>0</v>
      </c>
      <c r="BT40" s="121"/>
      <c r="BU40" s="209">
        <f t="shared" si="5"/>
        <v>0</v>
      </c>
      <c r="BV40" s="122"/>
      <c r="BW40" s="40"/>
      <c r="BX40" s="123"/>
      <c r="BY40" s="15"/>
      <c r="BZ40" s="122"/>
      <c r="CA40" s="40"/>
      <c r="CB40" s="123"/>
      <c r="CC40" s="209">
        <f>(SUM($BQ40:$BU40))-$BY40</f>
        <v>0</v>
      </c>
      <c r="CD40" s="122"/>
      <c r="CE40" s="40"/>
      <c r="CF40" s="123"/>
      <c r="CG40" s="209">
        <f t="shared" si="6"/>
        <v>0</v>
      </c>
      <c r="CH40" s="121"/>
      <c r="CI40" s="209">
        <f t="shared" si="7"/>
        <v>0</v>
      </c>
      <c r="CJ40" s="121"/>
      <c r="CK40" s="209">
        <f>ROUNDDOWN(CC40-CG40-CI40,0)</f>
        <v>0</v>
      </c>
      <c r="CL40" s="121"/>
      <c r="CM40" s="209">
        <f>SUM($CG40:$CK40)</f>
        <v>0</v>
      </c>
      <c r="CN40" s="119"/>
      <c r="CQ40" s="120"/>
      <c r="CR40" s="13">
        <v>0</v>
      </c>
      <c r="CS40" s="124"/>
      <c r="CT40" s="13">
        <v>0</v>
      </c>
      <c r="CU40" s="124"/>
      <c r="CV40" s="13">
        <v>0</v>
      </c>
      <c r="CW40" s="125"/>
      <c r="CX40" s="126"/>
      <c r="CY40" s="127"/>
      <c r="CZ40" s="210">
        <f>CR40*I40</f>
        <v>0</v>
      </c>
      <c r="DA40" s="124"/>
      <c r="DB40" s="210">
        <f>CT40*K40</f>
        <v>0</v>
      </c>
      <c r="DC40" s="124"/>
      <c r="DD40" s="210">
        <f>CV40*M40</f>
        <v>0</v>
      </c>
      <c r="DE40" s="119"/>
      <c r="DG40" s="332"/>
      <c r="DP40" s="118"/>
      <c r="DR40" s="120"/>
      <c r="DS40" s="119"/>
      <c r="DT40" s="46"/>
      <c r="DV40" s="369">
        <f t="shared" ref="DV40:DW58" si="19">IF($CG40=0,0,ROUND(($DJ$32*($CG40/$CG$120)),0))</f>
        <v>0</v>
      </c>
      <c r="DW40" s="280">
        <f t="shared" si="19"/>
        <v>0</v>
      </c>
      <c r="DX40" s="209">
        <f t="shared" ref="DX40:DY58" si="20">IF($CI40=0,0,ROUND(($DL$32*($CI40/$CI$120)),0))</f>
        <v>0</v>
      </c>
      <c r="DY40" s="280">
        <f t="shared" si="20"/>
        <v>0</v>
      </c>
      <c r="DZ40" s="370">
        <f t="shared" ref="DZ40:EA58" si="21">IF($CK40=0,0,ROUND(($DN$32*($CK40/$CK$120)),0))</f>
        <v>0</v>
      </c>
      <c r="EA40" s="216">
        <f t="shared" si="21"/>
        <v>0</v>
      </c>
      <c r="EB40" s="40"/>
      <c r="EC40" s="369">
        <f t="shared" si="10"/>
        <v>0</v>
      </c>
      <c r="ED40" s="415"/>
      <c r="EE40" s="209">
        <f t="shared" si="11"/>
        <v>0</v>
      </c>
      <c r="EF40" s="415"/>
      <c r="EG40" s="370">
        <f t="shared" si="12"/>
        <v>0</v>
      </c>
      <c r="EH40" s="18"/>
      <c r="EI40" s="371">
        <f t="shared" si="13"/>
        <v>0</v>
      </c>
      <c r="EJ40" s="264"/>
      <c r="EK40" s="217">
        <f t="shared" si="14"/>
        <v>0</v>
      </c>
      <c r="EL40" s="401"/>
      <c r="EM40" s="264"/>
      <c r="EN40" s="372">
        <f t="shared" si="15"/>
        <v>0</v>
      </c>
      <c r="EO40" s="126"/>
      <c r="EP40" s="301">
        <f t="shared" si="16"/>
        <v>0</v>
      </c>
    </row>
    <row r="41" spans="1:146" ht="5.15" customHeight="1" x14ac:dyDescent="0.35">
      <c r="A41" s="115"/>
      <c r="B41" s="32"/>
      <c r="C41" s="46"/>
      <c r="D41" s="32"/>
      <c r="E41" s="32"/>
      <c r="F41" s="36"/>
      <c r="H41" s="29"/>
      <c r="I41" s="139"/>
      <c r="J41" s="139"/>
      <c r="K41" s="139"/>
      <c r="L41" s="139"/>
      <c r="M41" s="139"/>
      <c r="N41" s="140"/>
      <c r="O41" s="141"/>
      <c r="P41" s="142"/>
      <c r="Q41" s="139"/>
      <c r="R41" s="139"/>
      <c r="S41" s="139"/>
      <c r="T41" s="139"/>
      <c r="U41" s="139"/>
      <c r="V41" s="139"/>
      <c r="W41" s="121"/>
      <c r="X41" s="140"/>
      <c r="Y41" s="141"/>
      <c r="Z41" s="142"/>
      <c r="AA41" s="563"/>
      <c r="AB41" s="563"/>
      <c r="AC41" s="563"/>
      <c r="AD41" s="563"/>
      <c r="AE41" s="563"/>
      <c r="AF41" s="564"/>
      <c r="AG41" s="266"/>
      <c r="AH41" s="565"/>
      <c r="AI41" s="563"/>
      <c r="AJ41" s="563"/>
      <c r="AK41" s="563"/>
      <c r="AL41" s="563"/>
      <c r="AM41" s="563"/>
      <c r="AN41" s="140"/>
      <c r="AO41" s="141"/>
      <c r="AP41" s="142"/>
      <c r="AQ41" s="121"/>
      <c r="AR41" s="139"/>
      <c r="AS41" s="121"/>
      <c r="AT41" s="139"/>
      <c r="AU41" s="121"/>
      <c r="AV41" s="36"/>
      <c r="AX41" s="29"/>
      <c r="AY41" s="32"/>
      <c r="AZ41" s="322"/>
      <c r="BB41" s="29"/>
      <c r="BC41" s="46"/>
      <c r="BD41" s="32"/>
      <c r="BE41" s="32"/>
      <c r="BF41" s="32"/>
      <c r="BG41" s="46"/>
      <c r="BH41" s="32"/>
      <c r="BI41" s="46"/>
      <c r="BJ41" s="36"/>
      <c r="BL41" s="29"/>
      <c r="BM41" s="139"/>
      <c r="BN41" s="140"/>
      <c r="BO41" s="141"/>
      <c r="BP41" s="142"/>
      <c r="BQ41" s="323"/>
      <c r="BR41" s="139"/>
      <c r="BS41" s="323"/>
      <c r="BT41" s="139"/>
      <c r="BU41" s="323"/>
      <c r="BV41" s="140"/>
      <c r="BW41" s="141"/>
      <c r="BX41" s="142"/>
      <c r="BY41" s="139"/>
      <c r="BZ41" s="140"/>
      <c r="CA41" s="141"/>
      <c r="CB41" s="142"/>
      <c r="CC41" s="121"/>
      <c r="CD41" s="140"/>
      <c r="CE41" s="141"/>
      <c r="CF41" s="142"/>
      <c r="CG41" s="121"/>
      <c r="CH41" s="139"/>
      <c r="CI41" s="121"/>
      <c r="CJ41" s="139"/>
      <c r="CK41" s="121"/>
      <c r="CL41" s="139"/>
      <c r="CM41" s="121"/>
      <c r="CN41" s="36"/>
      <c r="CQ41" s="29"/>
      <c r="CR41" s="143"/>
      <c r="CS41" s="143"/>
      <c r="CT41" s="143"/>
      <c r="CU41" s="143"/>
      <c r="CV41" s="143"/>
      <c r="CW41" s="144"/>
      <c r="CX41" s="145"/>
      <c r="CY41" s="146"/>
      <c r="CZ41" s="124"/>
      <c r="DA41" s="143"/>
      <c r="DB41" s="124"/>
      <c r="DC41" s="143"/>
      <c r="DD41" s="124"/>
      <c r="DE41" s="36"/>
      <c r="DG41" s="315"/>
      <c r="DP41" s="115"/>
      <c r="DR41" s="29"/>
      <c r="DS41" s="36"/>
      <c r="DT41" s="32"/>
      <c r="DV41" s="133"/>
      <c r="DW41" s="252"/>
      <c r="DX41" s="149"/>
      <c r="DY41" s="252"/>
      <c r="DZ41" s="134"/>
      <c r="EA41" s="141"/>
      <c r="EB41" s="141"/>
      <c r="EC41" s="133"/>
      <c r="ED41" s="149"/>
      <c r="EE41" s="149"/>
      <c r="EF41" s="149"/>
      <c r="EG41" s="134"/>
      <c r="EI41" s="405"/>
      <c r="EJ41" s="264"/>
      <c r="EK41" s="406"/>
      <c r="EL41" s="406"/>
      <c r="EM41" s="264"/>
      <c r="EN41" s="407"/>
      <c r="EO41" s="145"/>
      <c r="EP41" s="408"/>
    </row>
    <row r="42" spans="1:146" s="92" customFormat="1" x14ac:dyDescent="0.35">
      <c r="A42" s="118"/>
      <c r="B42" s="46"/>
      <c r="C42" s="243" t="str">
        <f t="shared" si="17"/>
        <v/>
      </c>
      <c r="D42" s="46"/>
      <c r="E42" s="4"/>
      <c r="F42" s="119"/>
      <c r="H42" s="120"/>
      <c r="I42" s="15"/>
      <c r="J42" s="121"/>
      <c r="K42" s="15"/>
      <c r="L42" s="121"/>
      <c r="M42" s="15"/>
      <c r="N42" s="122"/>
      <c r="O42" s="40"/>
      <c r="P42" s="123"/>
      <c r="Q42" s="15"/>
      <c r="R42" s="121"/>
      <c r="S42" s="15"/>
      <c r="T42" s="121"/>
      <c r="U42" s="15"/>
      <c r="V42" s="121"/>
      <c r="W42" s="209">
        <f>SUM($Q42,$S42,$U42)</f>
        <v>0</v>
      </c>
      <c r="X42" s="122"/>
      <c r="Y42" s="40"/>
      <c r="Z42" s="123"/>
      <c r="AA42" s="560"/>
      <c r="AB42" s="224"/>
      <c r="AC42" s="560"/>
      <c r="AD42" s="224"/>
      <c r="AE42" s="560"/>
      <c r="AF42" s="561"/>
      <c r="AG42" s="216"/>
      <c r="AH42" s="562"/>
      <c r="AI42" s="560"/>
      <c r="AJ42" s="224"/>
      <c r="AK42" s="560"/>
      <c r="AL42" s="224"/>
      <c r="AM42" s="560"/>
      <c r="AN42" s="122"/>
      <c r="AO42" s="40"/>
      <c r="AP42" s="123"/>
      <c r="AQ42" s="209">
        <f>$Q42-$AA42+$AI42</f>
        <v>0</v>
      </c>
      <c r="AR42" s="121"/>
      <c r="AS42" s="209">
        <f t="shared" si="2"/>
        <v>0</v>
      </c>
      <c r="AT42" s="121"/>
      <c r="AU42" s="209">
        <f t="shared" si="18"/>
        <v>0</v>
      </c>
      <c r="AV42" s="119"/>
      <c r="AX42" s="120"/>
      <c r="AY42" s="1"/>
      <c r="AZ42" s="318">
        <v>1</v>
      </c>
      <c r="BB42" s="120"/>
      <c r="BC42" s="3">
        <f>CHOOSE($AZ42,0.99052544,1.01191919,1.00441378,1.00744042,0.97985155,0.99723525,0.99723525,0.99723525,1.02737929,0.99839832,1.00012425,0.97994767)</f>
        <v>0.99052543999999998</v>
      </c>
      <c r="BD42" s="46"/>
      <c r="BE42" s="46"/>
      <c r="BF42" s="46"/>
      <c r="BG42" s="3">
        <f>CHOOSE(AZ42,1.01007311,1.0162446,1.00802785,0.99745216,0.96170212,0.98906071,0.98906071,0.98906071,0.96644255,1.01344958,1.02255772,1.00405015)</f>
        <v>1.01007311</v>
      </c>
      <c r="BH42" s="46"/>
      <c r="BI42" s="3">
        <f>CHOOSE($AZ42, 1.00979385,0.9950623,0.99510091,0.98525914,0.94740453,0.975921526666667,0.975921526666667,0.975921526666667,0.96415274,1.04112113,1.03493102,1.02717428)</f>
        <v>1.0097938500000001</v>
      </c>
      <c r="BJ42" s="119"/>
      <c r="BL42" s="120"/>
      <c r="BM42" s="15"/>
      <c r="BN42" s="122"/>
      <c r="BO42" s="40"/>
      <c r="BP42" s="123"/>
      <c r="BQ42" s="209">
        <f t="shared" si="3"/>
        <v>0</v>
      </c>
      <c r="BR42" s="121"/>
      <c r="BS42" s="209">
        <f t="shared" si="4"/>
        <v>0</v>
      </c>
      <c r="BT42" s="121"/>
      <c r="BU42" s="209">
        <f t="shared" si="5"/>
        <v>0</v>
      </c>
      <c r="BV42" s="122"/>
      <c r="BW42" s="40"/>
      <c r="BX42" s="123"/>
      <c r="BY42" s="15"/>
      <c r="BZ42" s="122"/>
      <c r="CA42" s="40"/>
      <c r="CB42" s="123"/>
      <c r="CC42" s="209">
        <f>(SUM($BQ42:$BU42))-$BY42</f>
        <v>0</v>
      </c>
      <c r="CD42" s="122"/>
      <c r="CE42" s="40"/>
      <c r="CF42" s="123"/>
      <c r="CG42" s="209">
        <f t="shared" si="6"/>
        <v>0</v>
      </c>
      <c r="CH42" s="121"/>
      <c r="CI42" s="209">
        <f t="shared" si="7"/>
        <v>0</v>
      </c>
      <c r="CJ42" s="121"/>
      <c r="CK42" s="209">
        <f>ROUNDDOWN(CC42-CG42-CI42,0)</f>
        <v>0</v>
      </c>
      <c r="CL42" s="121"/>
      <c r="CM42" s="209">
        <f>SUM($CG42:$CK42)</f>
        <v>0</v>
      </c>
      <c r="CN42" s="119"/>
      <c r="CQ42" s="120"/>
      <c r="CR42" s="13">
        <v>0</v>
      </c>
      <c r="CS42" s="124"/>
      <c r="CT42" s="13">
        <v>0</v>
      </c>
      <c r="CU42" s="124"/>
      <c r="CV42" s="13">
        <v>0</v>
      </c>
      <c r="CW42" s="125"/>
      <c r="CX42" s="126"/>
      <c r="CY42" s="127"/>
      <c r="CZ42" s="210">
        <f>CR42*I42</f>
        <v>0</v>
      </c>
      <c r="DA42" s="124"/>
      <c r="DB42" s="210">
        <f>CT42*K42</f>
        <v>0</v>
      </c>
      <c r="DC42" s="124"/>
      <c r="DD42" s="210">
        <f>CV42*M42</f>
        <v>0</v>
      </c>
      <c r="DE42" s="119"/>
      <c r="DG42" s="332"/>
      <c r="DP42" s="118"/>
      <c r="DR42" s="120"/>
      <c r="DS42" s="119"/>
      <c r="DT42" s="46"/>
      <c r="DV42" s="369">
        <f t="shared" si="19"/>
        <v>0</v>
      </c>
      <c r="DW42" s="280">
        <f t="shared" si="19"/>
        <v>0</v>
      </c>
      <c r="DX42" s="209">
        <f t="shared" si="20"/>
        <v>0</v>
      </c>
      <c r="DY42" s="280">
        <f t="shared" si="20"/>
        <v>0</v>
      </c>
      <c r="DZ42" s="370">
        <f t="shared" si="21"/>
        <v>0</v>
      </c>
      <c r="EA42" s="216">
        <f t="shared" si="21"/>
        <v>0</v>
      </c>
      <c r="EB42" s="40"/>
      <c r="EC42" s="369">
        <f t="shared" si="10"/>
        <v>0</v>
      </c>
      <c r="ED42" s="131"/>
      <c r="EE42" s="209">
        <f t="shared" si="11"/>
        <v>0</v>
      </c>
      <c r="EF42" s="131"/>
      <c r="EG42" s="370">
        <f t="shared" si="12"/>
        <v>0</v>
      </c>
      <c r="EH42" s="18"/>
      <c r="EI42" s="371">
        <f t="shared" si="13"/>
        <v>0</v>
      </c>
      <c r="EJ42" s="264"/>
      <c r="EK42" s="217">
        <f t="shared" si="14"/>
        <v>0</v>
      </c>
      <c r="EL42" s="401"/>
      <c r="EM42" s="264"/>
      <c r="EN42" s="372">
        <f t="shared" si="15"/>
        <v>0</v>
      </c>
      <c r="EO42" s="126"/>
      <c r="EP42" s="301">
        <f t="shared" si="16"/>
        <v>0</v>
      </c>
    </row>
    <row r="43" spans="1:146" ht="5.15" customHeight="1" x14ac:dyDescent="0.35">
      <c r="A43" s="115"/>
      <c r="B43" s="32"/>
      <c r="C43" s="46"/>
      <c r="D43" s="32"/>
      <c r="E43" s="32"/>
      <c r="F43" s="36"/>
      <c r="H43" s="29"/>
      <c r="I43" s="139"/>
      <c r="J43" s="139"/>
      <c r="K43" s="139"/>
      <c r="L43" s="139"/>
      <c r="M43" s="139"/>
      <c r="N43" s="140"/>
      <c r="O43" s="141"/>
      <c r="P43" s="142"/>
      <c r="Q43" s="139"/>
      <c r="R43" s="139"/>
      <c r="S43" s="139"/>
      <c r="T43" s="139"/>
      <c r="U43" s="139"/>
      <c r="V43" s="139"/>
      <c r="W43" s="121"/>
      <c r="X43" s="140"/>
      <c r="Y43" s="141"/>
      <c r="Z43" s="142"/>
      <c r="AA43" s="563"/>
      <c r="AB43" s="563"/>
      <c r="AC43" s="563"/>
      <c r="AD43" s="563"/>
      <c r="AE43" s="563"/>
      <c r="AF43" s="564"/>
      <c r="AG43" s="266"/>
      <c r="AH43" s="565"/>
      <c r="AI43" s="563"/>
      <c r="AJ43" s="563"/>
      <c r="AK43" s="563"/>
      <c r="AL43" s="563"/>
      <c r="AM43" s="563"/>
      <c r="AN43" s="140"/>
      <c r="AO43" s="141"/>
      <c r="AP43" s="142"/>
      <c r="AQ43" s="121"/>
      <c r="AR43" s="139"/>
      <c r="AS43" s="121"/>
      <c r="AT43" s="139"/>
      <c r="AU43" s="121"/>
      <c r="AV43" s="36"/>
      <c r="AX43" s="29"/>
      <c r="AY43" s="32"/>
      <c r="AZ43" s="322"/>
      <c r="BB43" s="29"/>
      <c r="BC43" s="46"/>
      <c r="BD43" s="32"/>
      <c r="BE43" s="32"/>
      <c r="BF43" s="32"/>
      <c r="BG43" s="46"/>
      <c r="BH43" s="32"/>
      <c r="BI43" s="46"/>
      <c r="BJ43" s="36"/>
      <c r="BL43" s="29"/>
      <c r="BM43" s="139"/>
      <c r="BN43" s="140"/>
      <c r="BO43" s="141"/>
      <c r="BP43" s="142"/>
      <c r="BQ43" s="323"/>
      <c r="BR43" s="139"/>
      <c r="BS43" s="323"/>
      <c r="BT43" s="139"/>
      <c r="BU43" s="323"/>
      <c r="BV43" s="140"/>
      <c r="BW43" s="141"/>
      <c r="BX43" s="142"/>
      <c r="BY43" s="139"/>
      <c r="BZ43" s="140"/>
      <c r="CA43" s="141"/>
      <c r="CB43" s="142"/>
      <c r="CC43" s="121"/>
      <c r="CD43" s="140"/>
      <c r="CE43" s="141"/>
      <c r="CF43" s="142"/>
      <c r="CG43" s="121"/>
      <c r="CH43" s="139"/>
      <c r="CI43" s="121"/>
      <c r="CJ43" s="139"/>
      <c r="CK43" s="121"/>
      <c r="CL43" s="139"/>
      <c r="CM43" s="121"/>
      <c r="CN43" s="36"/>
      <c r="CQ43" s="29"/>
      <c r="CR43" s="143"/>
      <c r="CS43" s="143"/>
      <c r="CT43" s="143"/>
      <c r="CU43" s="143"/>
      <c r="CV43" s="143"/>
      <c r="CW43" s="144"/>
      <c r="CX43" s="145"/>
      <c r="CY43" s="146"/>
      <c r="CZ43" s="124"/>
      <c r="DA43" s="143"/>
      <c r="DB43" s="124"/>
      <c r="DC43" s="143"/>
      <c r="DD43" s="124"/>
      <c r="DE43" s="36"/>
      <c r="DG43" s="315"/>
      <c r="DJ43" s="174"/>
      <c r="DK43" s="174"/>
      <c r="DL43" s="174"/>
      <c r="DM43" s="174"/>
      <c r="DN43" s="174"/>
      <c r="DO43" s="174"/>
      <c r="DP43" s="333"/>
      <c r="DR43" s="29"/>
      <c r="DS43" s="36"/>
      <c r="DT43" s="32"/>
      <c r="DV43" s="133"/>
      <c r="DW43" s="252"/>
      <c r="DX43" s="149"/>
      <c r="DY43" s="252"/>
      <c r="DZ43" s="134"/>
      <c r="EA43" s="141"/>
      <c r="EB43" s="141"/>
      <c r="EC43" s="133"/>
      <c r="ED43" s="149"/>
      <c r="EE43" s="149"/>
      <c r="EF43" s="149"/>
      <c r="EG43" s="134"/>
      <c r="EI43" s="405"/>
      <c r="EJ43" s="264"/>
      <c r="EK43" s="406"/>
      <c r="EL43" s="406"/>
      <c r="EM43" s="264"/>
      <c r="EN43" s="407"/>
      <c r="EO43" s="145"/>
      <c r="EP43" s="408"/>
    </row>
    <row r="44" spans="1:146" s="92" customFormat="1" x14ac:dyDescent="0.35">
      <c r="A44" s="118"/>
      <c r="B44" s="46"/>
      <c r="C44" s="243" t="str">
        <f t="shared" si="17"/>
        <v/>
      </c>
      <c r="D44" s="46"/>
      <c r="E44" s="4"/>
      <c r="F44" s="119"/>
      <c r="H44" s="120"/>
      <c r="I44" s="15"/>
      <c r="J44" s="121"/>
      <c r="K44" s="15"/>
      <c r="L44" s="121"/>
      <c r="M44" s="15"/>
      <c r="N44" s="122"/>
      <c r="O44" s="40"/>
      <c r="P44" s="123"/>
      <c r="Q44" s="15"/>
      <c r="R44" s="121"/>
      <c r="S44" s="15"/>
      <c r="T44" s="121"/>
      <c r="U44" s="15"/>
      <c r="V44" s="121"/>
      <c r="W44" s="209">
        <f>SUM($Q44,$S44,$U44)</f>
        <v>0</v>
      </c>
      <c r="X44" s="122"/>
      <c r="Y44" s="40"/>
      <c r="Z44" s="123"/>
      <c r="AA44" s="560"/>
      <c r="AB44" s="224"/>
      <c r="AC44" s="560"/>
      <c r="AD44" s="224"/>
      <c r="AE44" s="560"/>
      <c r="AF44" s="561"/>
      <c r="AG44" s="216"/>
      <c r="AH44" s="562"/>
      <c r="AI44" s="560"/>
      <c r="AJ44" s="224"/>
      <c r="AK44" s="560"/>
      <c r="AL44" s="224"/>
      <c r="AM44" s="560"/>
      <c r="AN44" s="122"/>
      <c r="AO44" s="40"/>
      <c r="AP44" s="123"/>
      <c r="AQ44" s="209">
        <f>$Q44-$AA44+$AI44</f>
        <v>0</v>
      </c>
      <c r="AR44" s="121"/>
      <c r="AS44" s="209">
        <f t="shared" si="2"/>
        <v>0</v>
      </c>
      <c r="AT44" s="121"/>
      <c r="AU44" s="209">
        <f t="shared" si="18"/>
        <v>0</v>
      </c>
      <c r="AV44" s="119"/>
      <c r="AX44" s="120"/>
      <c r="AY44" s="1"/>
      <c r="AZ44" s="318">
        <v>1</v>
      </c>
      <c r="BB44" s="120"/>
      <c r="BC44" s="3">
        <f>CHOOSE($AZ44,0.99052544,1.01191919,1.00441378,1.00744042,0.97985155,0.99723525,0.99723525,0.99723525,1.02737929,0.99839832,1.00012425,0.97994767)</f>
        <v>0.99052543999999998</v>
      </c>
      <c r="BD44" s="46"/>
      <c r="BE44" s="46"/>
      <c r="BF44" s="46"/>
      <c r="BG44" s="3">
        <f>CHOOSE(AZ44,1.01007311,1.0162446,1.00802785,0.99745216,0.96170212,0.98906071,0.98906071,0.98906071,0.96644255,1.01344958,1.02255772,1.00405015)</f>
        <v>1.01007311</v>
      </c>
      <c r="BH44" s="46"/>
      <c r="BI44" s="3">
        <f>CHOOSE($AZ44, 1.00979385,0.9950623,0.99510091,0.98525914,0.94740453,0.975921526666667,0.975921526666667,0.975921526666667,0.96415274,1.04112113,1.03493102,1.02717428)</f>
        <v>1.0097938500000001</v>
      </c>
      <c r="BJ44" s="119"/>
      <c r="BL44" s="120"/>
      <c r="BM44" s="15"/>
      <c r="BN44" s="122"/>
      <c r="BO44" s="40"/>
      <c r="BP44" s="123"/>
      <c r="BQ44" s="209">
        <f t="shared" si="3"/>
        <v>0</v>
      </c>
      <c r="BR44" s="121"/>
      <c r="BS44" s="209">
        <f t="shared" si="4"/>
        <v>0</v>
      </c>
      <c r="BT44" s="121"/>
      <c r="BU44" s="209">
        <f t="shared" si="5"/>
        <v>0</v>
      </c>
      <c r="BV44" s="122"/>
      <c r="BW44" s="40"/>
      <c r="BX44" s="123"/>
      <c r="BY44" s="15"/>
      <c r="BZ44" s="122"/>
      <c r="CA44" s="40"/>
      <c r="CB44" s="123"/>
      <c r="CC44" s="209">
        <f>(SUM($BQ44:$BU44))-$BY44</f>
        <v>0</v>
      </c>
      <c r="CD44" s="122"/>
      <c r="CE44" s="40"/>
      <c r="CF44" s="123"/>
      <c r="CG44" s="209">
        <f t="shared" si="6"/>
        <v>0</v>
      </c>
      <c r="CH44" s="121"/>
      <c r="CI44" s="209">
        <f t="shared" si="7"/>
        <v>0</v>
      </c>
      <c r="CJ44" s="121"/>
      <c r="CK44" s="209">
        <f>ROUNDDOWN(CC44-CG44-CI44,0)</f>
        <v>0</v>
      </c>
      <c r="CL44" s="121"/>
      <c r="CM44" s="209">
        <f>SUM($CG44:$CK44)</f>
        <v>0</v>
      </c>
      <c r="CN44" s="119"/>
      <c r="CQ44" s="120"/>
      <c r="CR44" s="13">
        <v>0</v>
      </c>
      <c r="CS44" s="124"/>
      <c r="CT44" s="13">
        <v>0</v>
      </c>
      <c r="CU44" s="124"/>
      <c r="CV44" s="13">
        <v>0</v>
      </c>
      <c r="CW44" s="125"/>
      <c r="CX44" s="126"/>
      <c r="CY44" s="127"/>
      <c r="CZ44" s="210">
        <f>CR44*I44</f>
        <v>0</v>
      </c>
      <c r="DA44" s="124"/>
      <c r="DB44" s="210">
        <f>CT44*K44</f>
        <v>0</v>
      </c>
      <c r="DC44" s="124"/>
      <c r="DD44" s="210">
        <f>CV44*M44</f>
        <v>0</v>
      </c>
      <c r="DE44" s="119"/>
      <c r="DG44" s="332"/>
      <c r="DH44" s="175"/>
      <c r="DI44" s="175"/>
      <c r="DJ44" s="174"/>
      <c r="DK44" s="174"/>
      <c r="DL44" s="174"/>
      <c r="DM44" s="174"/>
      <c r="DN44" s="174"/>
      <c r="DO44" s="174"/>
      <c r="DP44" s="333"/>
      <c r="DR44" s="120"/>
      <c r="DS44" s="119"/>
      <c r="DT44" s="46"/>
      <c r="DV44" s="369">
        <f t="shared" si="19"/>
        <v>0</v>
      </c>
      <c r="DW44" s="280">
        <f t="shared" si="19"/>
        <v>0</v>
      </c>
      <c r="DX44" s="209">
        <f t="shared" si="20"/>
        <v>0</v>
      </c>
      <c r="DY44" s="280">
        <f t="shared" si="20"/>
        <v>0</v>
      </c>
      <c r="DZ44" s="370">
        <f t="shared" si="21"/>
        <v>0</v>
      </c>
      <c r="EA44" s="216">
        <f t="shared" si="21"/>
        <v>0</v>
      </c>
      <c r="EB44" s="40"/>
      <c r="EC44" s="369">
        <f t="shared" si="10"/>
        <v>0</v>
      </c>
      <c r="ED44" s="131"/>
      <c r="EE44" s="209">
        <f t="shared" si="11"/>
        <v>0</v>
      </c>
      <c r="EF44" s="131"/>
      <c r="EG44" s="370">
        <f t="shared" si="12"/>
        <v>0</v>
      </c>
      <c r="EH44" s="18"/>
      <c r="EI44" s="371">
        <f t="shared" si="13"/>
        <v>0</v>
      </c>
      <c r="EJ44" s="264"/>
      <c r="EK44" s="217">
        <f t="shared" si="14"/>
        <v>0</v>
      </c>
      <c r="EL44" s="401"/>
      <c r="EM44" s="264"/>
      <c r="EN44" s="372">
        <f t="shared" si="15"/>
        <v>0</v>
      </c>
      <c r="EO44" s="126"/>
      <c r="EP44" s="301">
        <f t="shared" si="16"/>
        <v>0</v>
      </c>
    </row>
    <row r="45" spans="1:146" ht="5.15" customHeight="1" x14ac:dyDescent="0.35">
      <c r="A45" s="115"/>
      <c r="B45" s="32"/>
      <c r="C45" s="46"/>
      <c r="D45" s="32"/>
      <c r="E45" s="32"/>
      <c r="F45" s="36"/>
      <c r="H45" s="29"/>
      <c r="I45" s="139"/>
      <c r="J45" s="139"/>
      <c r="K45" s="139"/>
      <c r="L45" s="139"/>
      <c r="M45" s="139"/>
      <c r="N45" s="140"/>
      <c r="O45" s="141"/>
      <c r="P45" s="142"/>
      <c r="Q45" s="139"/>
      <c r="R45" s="139"/>
      <c r="S45" s="139"/>
      <c r="T45" s="139"/>
      <c r="U45" s="139"/>
      <c r="V45" s="139"/>
      <c r="W45" s="121"/>
      <c r="X45" s="140"/>
      <c r="Y45" s="141"/>
      <c r="Z45" s="142"/>
      <c r="AA45" s="563"/>
      <c r="AB45" s="563"/>
      <c r="AC45" s="563"/>
      <c r="AD45" s="563"/>
      <c r="AE45" s="563"/>
      <c r="AF45" s="564"/>
      <c r="AG45" s="266"/>
      <c r="AH45" s="565"/>
      <c r="AI45" s="563"/>
      <c r="AJ45" s="563"/>
      <c r="AK45" s="563"/>
      <c r="AL45" s="563"/>
      <c r="AM45" s="563"/>
      <c r="AN45" s="140"/>
      <c r="AO45" s="141"/>
      <c r="AP45" s="142"/>
      <c r="AQ45" s="121"/>
      <c r="AR45" s="139"/>
      <c r="AS45" s="121"/>
      <c r="AT45" s="139"/>
      <c r="AU45" s="121"/>
      <c r="AV45" s="36"/>
      <c r="AX45" s="29"/>
      <c r="AY45" s="32"/>
      <c r="AZ45" s="322"/>
      <c r="BB45" s="29"/>
      <c r="BC45" s="46"/>
      <c r="BD45" s="32"/>
      <c r="BE45" s="32"/>
      <c r="BF45" s="32"/>
      <c r="BG45" s="46"/>
      <c r="BH45" s="32"/>
      <c r="BI45" s="46"/>
      <c r="BJ45" s="36"/>
      <c r="BL45" s="29"/>
      <c r="BM45" s="139"/>
      <c r="BN45" s="140"/>
      <c r="BO45" s="141"/>
      <c r="BP45" s="142"/>
      <c r="BQ45" s="323"/>
      <c r="BR45" s="139"/>
      <c r="BS45" s="323"/>
      <c r="BT45" s="139"/>
      <c r="BU45" s="323"/>
      <c r="BV45" s="140"/>
      <c r="BW45" s="141"/>
      <c r="BX45" s="142"/>
      <c r="BY45" s="139"/>
      <c r="BZ45" s="140"/>
      <c r="CA45" s="141"/>
      <c r="CB45" s="142"/>
      <c r="CC45" s="121"/>
      <c r="CD45" s="140"/>
      <c r="CE45" s="141"/>
      <c r="CF45" s="142"/>
      <c r="CG45" s="121"/>
      <c r="CH45" s="139"/>
      <c r="CI45" s="121"/>
      <c r="CJ45" s="139"/>
      <c r="CK45" s="121"/>
      <c r="CL45" s="139"/>
      <c r="CM45" s="121"/>
      <c r="CN45" s="36"/>
      <c r="CQ45" s="29"/>
      <c r="CR45" s="143"/>
      <c r="CS45" s="143"/>
      <c r="CT45" s="143"/>
      <c r="CU45" s="143"/>
      <c r="CV45" s="143"/>
      <c r="CW45" s="144"/>
      <c r="CX45" s="145"/>
      <c r="CY45" s="146"/>
      <c r="CZ45" s="124"/>
      <c r="DA45" s="143"/>
      <c r="DB45" s="124"/>
      <c r="DC45" s="143"/>
      <c r="DD45" s="124"/>
      <c r="DE45" s="36"/>
      <c r="DG45" s="315"/>
      <c r="DJ45" s="174"/>
      <c r="DK45" s="174"/>
      <c r="DL45" s="174"/>
      <c r="DM45" s="174"/>
      <c r="DN45" s="174"/>
      <c r="DO45" s="174"/>
      <c r="DP45" s="333"/>
      <c r="DR45" s="29"/>
      <c r="DS45" s="36"/>
      <c r="DT45" s="32"/>
      <c r="DV45" s="133"/>
      <c r="DW45" s="252"/>
      <c r="DX45" s="149"/>
      <c r="DY45" s="252"/>
      <c r="DZ45" s="134"/>
      <c r="EA45" s="141"/>
      <c r="EB45" s="141"/>
      <c r="EC45" s="133"/>
      <c r="ED45" s="149"/>
      <c r="EE45" s="149"/>
      <c r="EF45" s="149"/>
      <c r="EG45" s="134"/>
      <c r="EI45" s="405"/>
      <c r="EJ45" s="264"/>
      <c r="EK45" s="406"/>
      <c r="EL45" s="406"/>
      <c r="EM45" s="264"/>
      <c r="EN45" s="407"/>
      <c r="EO45" s="145"/>
      <c r="EP45" s="408"/>
    </row>
    <row r="46" spans="1:146" s="92" customFormat="1" x14ac:dyDescent="0.35">
      <c r="A46" s="118"/>
      <c r="B46" s="46"/>
      <c r="C46" s="243" t="str">
        <f t="shared" si="17"/>
        <v/>
      </c>
      <c r="D46" s="46"/>
      <c r="E46" s="4"/>
      <c r="F46" s="119"/>
      <c r="H46" s="120"/>
      <c r="I46" s="15"/>
      <c r="J46" s="121"/>
      <c r="K46" s="15"/>
      <c r="L46" s="121"/>
      <c r="M46" s="15"/>
      <c r="N46" s="122"/>
      <c r="O46" s="40"/>
      <c r="P46" s="123"/>
      <c r="Q46" s="15"/>
      <c r="R46" s="121"/>
      <c r="S46" s="15"/>
      <c r="T46" s="121"/>
      <c r="U46" s="15"/>
      <c r="V46" s="121"/>
      <c r="W46" s="209">
        <f>SUM($Q46,$S46,$U46)</f>
        <v>0</v>
      </c>
      <c r="X46" s="122"/>
      <c r="Y46" s="40"/>
      <c r="Z46" s="123"/>
      <c r="AA46" s="560"/>
      <c r="AB46" s="224"/>
      <c r="AC46" s="560"/>
      <c r="AD46" s="224"/>
      <c r="AE46" s="560"/>
      <c r="AF46" s="561"/>
      <c r="AG46" s="216"/>
      <c r="AH46" s="562"/>
      <c r="AI46" s="560"/>
      <c r="AJ46" s="224"/>
      <c r="AK46" s="560"/>
      <c r="AL46" s="224"/>
      <c r="AM46" s="560"/>
      <c r="AN46" s="122"/>
      <c r="AO46" s="40"/>
      <c r="AP46" s="123"/>
      <c r="AQ46" s="209">
        <f>$Q46-$AA46+$AI46</f>
        <v>0</v>
      </c>
      <c r="AR46" s="121"/>
      <c r="AS46" s="209">
        <f t="shared" si="2"/>
        <v>0</v>
      </c>
      <c r="AT46" s="121"/>
      <c r="AU46" s="209">
        <f t="shared" si="18"/>
        <v>0</v>
      </c>
      <c r="AV46" s="119"/>
      <c r="AX46" s="120"/>
      <c r="AY46" s="1"/>
      <c r="AZ46" s="318">
        <v>1</v>
      </c>
      <c r="BB46" s="120"/>
      <c r="BC46" s="3">
        <f>CHOOSE($AZ46,0.99052544,1.01191919,1.00441378,1.00744042,0.97985155,0.99723525,0.99723525,0.99723525,1.02737929,0.99839832,1.00012425,0.97994767)</f>
        <v>0.99052543999999998</v>
      </c>
      <c r="BD46" s="46"/>
      <c r="BE46" s="46"/>
      <c r="BF46" s="46"/>
      <c r="BG46" s="3">
        <f>CHOOSE(AZ46,1.01007311,1.0162446,1.00802785,0.99745216,0.96170212,0.98906071,0.98906071,0.98906071,0.96644255,1.01344958,1.02255772,1.00405015)</f>
        <v>1.01007311</v>
      </c>
      <c r="BH46" s="46"/>
      <c r="BI46" s="3">
        <f>CHOOSE($AZ46, 1.00979385,0.9950623,0.99510091,0.98525914,0.94740453,0.975921526666667,0.975921526666667,0.975921526666667,0.96415274,1.04112113,1.03493102,1.02717428)</f>
        <v>1.0097938500000001</v>
      </c>
      <c r="BJ46" s="119"/>
      <c r="BL46" s="120"/>
      <c r="BM46" s="15"/>
      <c r="BN46" s="122"/>
      <c r="BO46" s="40"/>
      <c r="BP46" s="123"/>
      <c r="BQ46" s="209">
        <f t="shared" si="3"/>
        <v>0</v>
      </c>
      <c r="BR46" s="121"/>
      <c r="BS46" s="209">
        <f t="shared" si="4"/>
        <v>0</v>
      </c>
      <c r="BT46" s="121"/>
      <c r="BU46" s="209">
        <f t="shared" si="5"/>
        <v>0</v>
      </c>
      <c r="BV46" s="122"/>
      <c r="BW46" s="40"/>
      <c r="BX46" s="123"/>
      <c r="BY46" s="15"/>
      <c r="BZ46" s="122"/>
      <c r="CA46" s="40"/>
      <c r="CB46" s="123"/>
      <c r="CC46" s="209">
        <f>(SUM($BQ46:$BU46))-$BY46</f>
        <v>0</v>
      </c>
      <c r="CD46" s="122"/>
      <c r="CE46" s="40"/>
      <c r="CF46" s="123"/>
      <c r="CG46" s="209">
        <f t="shared" si="6"/>
        <v>0</v>
      </c>
      <c r="CH46" s="121"/>
      <c r="CI46" s="209">
        <f t="shared" si="7"/>
        <v>0</v>
      </c>
      <c r="CJ46" s="121"/>
      <c r="CK46" s="209">
        <f>ROUNDDOWN(CC46-CG46-CI46,0)</f>
        <v>0</v>
      </c>
      <c r="CL46" s="121"/>
      <c r="CM46" s="209">
        <f>SUM($CG46:$CK46)</f>
        <v>0</v>
      </c>
      <c r="CN46" s="119"/>
      <c r="CQ46" s="120"/>
      <c r="CR46" s="13">
        <v>0</v>
      </c>
      <c r="CS46" s="124"/>
      <c r="CT46" s="13">
        <v>0</v>
      </c>
      <c r="CU46" s="124"/>
      <c r="CV46" s="13">
        <v>0</v>
      </c>
      <c r="CW46" s="125"/>
      <c r="CX46" s="126"/>
      <c r="CY46" s="127"/>
      <c r="CZ46" s="210">
        <f>CR46*I46</f>
        <v>0</v>
      </c>
      <c r="DA46" s="124"/>
      <c r="DB46" s="210">
        <f>CT46*K46</f>
        <v>0</v>
      </c>
      <c r="DC46" s="124"/>
      <c r="DD46" s="210">
        <f>CV46*M46</f>
        <v>0</v>
      </c>
      <c r="DE46" s="119"/>
      <c r="DG46" s="332"/>
      <c r="DH46" s="175"/>
      <c r="DI46" s="175"/>
      <c r="DJ46" s="174"/>
      <c r="DK46" s="174"/>
      <c r="DL46" s="174"/>
      <c r="DM46" s="174"/>
      <c r="DN46" s="174"/>
      <c r="DO46" s="174"/>
      <c r="DP46" s="333"/>
      <c r="DR46" s="120"/>
      <c r="DS46" s="119"/>
      <c r="DT46" s="46"/>
      <c r="DV46" s="369">
        <f t="shared" si="19"/>
        <v>0</v>
      </c>
      <c r="DW46" s="280">
        <f t="shared" si="19"/>
        <v>0</v>
      </c>
      <c r="DX46" s="209">
        <f t="shared" si="20"/>
        <v>0</v>
      </c>
      <c r="DY46" s="280">
        <f t="shared" si="20"/>
        <v>0</v>
      </c>
      <c r="DZ46" s="370">
        <f t="shared" si="21"/>
        <v>0</v>
      </c>
      <c r="EA46" s="216">
        <f t="shared" si="21"/>
        <v>0</v>
      </c>
      <c r="EB46" s="40"/>
      <c r="EC46" s="369">
        <f t="shared" si="10"/>
        <v>0</v>
      </c>
      <c r="ED46" s="131"/>
      <c r="EE46" s="209">
        <f t="shared" si="11"/>
        <v>0</v>
      </c>
      <c r="EF46" s="131"/>
      <c r="EG46" s="370">
        <f t="shared" si="12"/>
        <v>0</v>
      </c>
      <c r="EH46" s="18"/>
      <c r="EI46" s="371">
        <f t="shared" si="13"/>
        <v>0</v>
      </c>
      <c r="EJ46" s="264"/>
      <c r="EK46" s="217">
        <f t="shared" si="14"/>
        <v>0</v>
      </c>
      <c r="EL46" s="401"/>
      <c r="EM46" s="264"/>
      <c r="EN46" s="372">
        <f t="shared" si="15"/>
        <v>0</v>
      </c>
      <c r="EO46" s="126"/>
      <c r="EP46" s="301">
        <f t="shared" si="16"/>
        <v>0</v>
      </c>
    </row>
    <row r="47" spans="1:146" ht="5.15" customHeight="1" x14ac:dyDescent="0.35">
      <c r="A47" s="115"/>
      <c r="B47" s="32"/>
      <c r="C47" s="46"/>
      <c r="D47" s="32"/>
      <c r="E47" s="32"/>
      <c r="F47" s="36"/>
      <c r="H47" s="29"/>
      <c r="I47" s="139"/>
      <c r="J47" s="139"/>
      <c r="K47" s="139"/>
      <c r="L47" s="139"/>
      <c r="M47" s="139"/>
      <c r="N47" s="140"/>
      <c r="O47" s="141"/>
      <c r="P47" s="142"/>
      <c r="Q47" s="139"/>
      <c r="R47" s="139"/>
      <c r="S47" s="139"/>
      <c r="T47" s="139"/>
      <c r="U47" s="139"/>
      <c r="V47" s="139"/>
      <c r="W47" s="121"/>
      <c r="X47" s="140"/>
      <c r="Y47" s="141"/>
      <c r="Z47" s="142"/>
      <c r="AA47" s="563"/>
      <c r="AB47" s="563"/>
      <c r="AC47" s="563"/>
      <c r="AD47" s="563"/>
      <c r="AE47" s="563"/>
      <c r="AF47" s="564"/>
      <c r="AG47" s="266"/>
      <c r="AH47" s="565"/>
      <c r="AI47" s="563"/>
      <c r="AJ47" s="563"/>
      <c r="AK47" s="563"/>
      <c r="AL47" s="563"/>
      <c r="AM47" s="563"/>
      <c r="AN47" s="140"/>
      <c r="AO47" s="141"/>
      <c r="AP47" s="142"/>
      <c r="AQ47" s="121"/>
      <c r="AR47" s="139"/>
      <c r="AS47" s="121"/>
      <c r="AT47" s="139"/>
      <c r="AU47" s="121"/>
      <c r="AV47" s="36"/>
      <c r="AX47" s="29"/>
      <c r="AY47" s="32"/>
      <c r="AZ47" s="322"/>
      <c r="BB47" s="29"/>
      <c r="BC47" s="46"/>
      <c r="BD47" s="32"/>
      <c r="BE47" s="32"/>
      <c r="BF47" s="32"/>
      <c r="BG47" s="46"/>
      <c r="BH47" s="32"/>
      <c r="BI47" s="46"/>
      <c r="BJ47" s="36"/>
      <c r="BL47" s="29"/>
      <c r="BM47" s="139"/>
      <c r="BN47" s="140"/>
      <c r="BO47" s="141"/>
      <c r="BP47" s="142"/>
      <c r="BQ47" s="323"/>
      <c r="BR47" s="139"/>
      <c r="BS47" s="323"/>
      <c r="BT47" s="139"/>
      <c r="BU47" s="323"/>
      <c r="BV47" s="140"/>
      <c r="BW47" s="141"/>
      <c r="BX47" s="142"/>
      <c r="BY47" s="139"/>
      <c r="BZ47" s="140"/>
      <c r="CA47" s="141"/>
      <c r="CB47" s="142"/>
      <c r="CC47" s="121"/>
      <c r="CD47" s="140"/>
      <c r="CE47" s="141"/>
      <c r="CF47" s="142"/>
      <c r="CG47" s="121"/>
      <c r="CH47" s="139"/>
      <c r="CI47" s="121"/>
      <c r="CJ47" s="139"/>
      <c r="CK47" s="121"/>
      <c r="CL47" s="139"/>
      <c r="CM47" s="121"/>
      <c r="CN47" s="36"/>
      <c r="CQ47" s="29"/>
      <c r="CR47" s="143"/>
      <c r="CS47" s="143"/>
      <c r="CT47" s="143"/>
      <c r="CU47" s="143"/>
      <c r="CV47" s="143"/>
      <c r="CW47" s="144"/>
      <c r="CX47" s="145"/>
      <c r="CY47" s="146"/>
      <c r="CZ47" s="124"/>
      <c r="DA47" s="143"/>
      <c r="DB47" s="124"/>
      <c r="DC47" s="143"/>
      <c r="DD47" s="124"/>
      <c r="DE47" s="36"/>
      <c r="DG47" s="315"/>
      <c r="DJ47" s="176"/>
      <c r="DK47" s="176"/>
      <c r="DL47" s="176"/>
      <c r="DM47" s="176"/>
      <c r="DN47" s="176"/>
      <c r="DO47" s="176"/>
      <c r="DP47" s="334"/>
      <c r="DR47" s="29"/>
      <c r="DS47" s="36"/>
      <c r="DT47" s="32"/>
      <c r="DV47" s="133"/>
      <c r="DW47" s="252"/>
      <c r="DX47" s="149"/>
      <c r="DY47" s="252"/>
      <c r="DZ47" s="134"/>
      <c r="EA47" s="141"/>
      <c r="EB47" s="141"/>
      <c r="EC47" s="133"/>
      <c r="ED47" s="149"/>
      <c r="EE47" s="149"/>
      <c r="EF47" s="149"/>
      <c r="EG47" s="134"/>
      <c r="EI47" s="405"/>
      <c r="EJ47" s="264"/>
      <c r="EK47" s="406"/>
      <c r="EL47" s="406"/>
      <c r="EM47" s="264"/>
      <c r="EN47" s="407"/>
      <c r="EO47" s="145"/>
      <c r="EP47" s="408"/>
    </row>
    <row r="48" spans="1:146" s="92" customFormat="1" x14ac:dyDescent="0.35">
      <c r="A48" s="118"/>
      <c r="B48" s="46"/>
      <c r="C48" s="243" t="str">
        <f t="shared" si="17"/>
        <v/>
      </c>
      <c r="D48" s="46"/>
      <c r="E48" s="4"/>
      <c r="F48" s="119"/>
      <c r="H48" s="120"/>
      <c r="I48" s="15"/>
      <c r="J48" s="121"/>
      <c r="K48" s="15"/>
      <c r="L48" s="121"/>
      <c r="M48" s="15"/>
      <c r="N48" s="122"/>
      <c r="O48" s="40"/>
      <c r="P48" s="123"/>
      <c r="Q48" s="15"/>
      <c r="R48" s="121"/>
      <c r="S48" s="15"/>
      <c r="T48" s="121"/>
      <c r="U48" s="15"/>
      <c r="V48" s="121"/>
      <c r="W48" s="209">
        <f>SUM($Q48,$S48,$U48)</f>
        <v>0</v>
      </c>
      <c r="X48" s="122"/>
      <c r="Y48" s="40"/>
      <c r="Z48" s="123"/>
      <c r="AA48" s="560"/>
      <c r="AB48" s="224"/>
      <c r="AC48" s="560"/>
      <c r="AD48" s="224"/>
      <c r="AE48" s="560"/>
      <c r="AF48" s="561"/>
      <c r="AG48" s="216"/>
      <c r="AH48" s="562"/>
      <c r="AI48" s="560"/>
      <c r="AJ48" s="224"/>
      <c r="AK48" s="560"/>
      <c r="AL48" s="224"/>
      <c r="AM48" s="560"/>
      <c r="AN48" s="122"/>
      <c r="AO48" s="40"/>
      <c r="AP48" s="123"/>
      <c r="AQ48" s="209">
        <f>$Q48-$AA48+$AI48</f>
        <v>0</v>
      </c>
      <c r="AR48" s="121"/>
      <c r="AS48" s="209">
        <f t="shared" si="2"/>
        <v>0</v>
      </c>
      <c r="AT48" s="121"/>
      <c r="AU48" s="209">
        <f t="shared" si="18"/>
        <v>0</v>
      </c>
      <c r="AV48" s="119"/>
      <c r="AX48" s="120"/>
      <c r="AY48" s="1"/>
      <c r="AZ48" s="318">
        <v>1</v>
      </c>
      <c r="BB48" s="120"/>
      <c r="BC48" s="3">
        <f>CHOOSE($AZ48,0.99052544,1.01191919,1.00441378,1.00744042,0.97985155,0.99723525,0.99723525,0.99723525,1.02737929,0.99839832,1.00012425,0.97994767)</f>
        <v>0.99052543999999998</v>
      </c>
      <c r="BD48" s="46"/>
      <c r="BE48" s="46"/>
      <c r="BF48" s="46"/>
      <c r="BG48" s="3">
        <f>CHOOSE(AZ48,1.01007311,1.0162446,1.00802785,0.99745216,0.96170212,0.98906071,0.98906071,0.98906071,0.96644255,1.01344958,1.02255772,1.00405015)</f>
        <v>1.01007311</v>
      </c>
      <c r="BH48" s="46"/>
      <c r="BI48" s="3">
        <f>CHOOSE($AZ48, 1.00979385,0.9950623,0.99510091,0.98525914,0.94740453,0.975921526666667,0.975921526666667,0.975921526666667,0.96415274,1.04112113,1.03493102,1.02717428)</f>
        <v>1.0097938500000001</v>
      </c>
      <c r="BJ48" s="119"/>
      <c r="BL48" s="120"/>
      <c r="BM48" s="15"/>
      <c r="BN48" s="122"/>
      <c r="BO48" s="40"/>
      <c r="BP48" s="123"/>
      <c r="BQ48" s="209">
        <f t="shared" si="3"/>
        <v>0</v>
      </c>
      <c r="BR48" s="121"/>
      <c r="BS48" s="209">
        <f t="shared" si="4"/>
        <v>0</v>
      </c>
      <c r="BT48" s="121"/>
      <c r="BU48" s="209">
        <f t="shared" si="5"/>
        <v>0</v>
      </c>
      <c r="BV48" s="122"/>
      <c r="BW48" s="40"/>
      <c r="BX48" s="123"/>
      <c r="BY48" s="15"/>
      <c r="BZ48" s="122"/>
      <c r="CA48" s="40"/>
      <c r="CB48" s="123"/>
      <c r="CC48" s="209">
        <f>(SUM($BQ48:$BU48))-$BY48</f>
        <v>0</v>
      </c>
      <c r="CD48" s="122"/>
      <c r="CE48" s="40"/>
      <c r="CF48" s="123"/>
      <c r="CG48" s="209">
        <f t="shared" si="6"/>
        <v>0</v>
      </c>
      <c r="CH48" s="121"/>
      <c r="CI48" s="209">
        <f t="shared" si="7"/>
        <v>0</v>
      </c>
      <c r="CJ48" s="121"/>
      <c r="CK48" s="209">
        <f>ROUNDDOWN(CC48-CG48-CI48,0)</f>
        <v>0</v>
      </c>
      <c r="CL48" s="121"/>
      <c r="CM48" s="209">
        <f>SUM($CG48:$CK48)</f>
        <v>0</v>
      </c>
      <c r="CN48" s="119"/>
      <c r="CQ48" s="120"/>
      <c r="CR48" s="13">
        <v>0</v>
      </c>
      <c r="CS48" s="124"/>
      <c r="CT48" s="13">
        <v>0</v>
      </c>
      <c r="CU48" s="124"/>
      <c r="CV48" s="13">
        <v>0</v>
      </c>
      <c r="CW48" s="125"/>
      <c r="CX48" s="126"/>
      <c r="CY48" s="127"/>
      <c r="CZ48" s="210">
        <f>CR48*I48</f>
        <v>0</v>
      </c>
      <c r="DA48" s="124"/>
      <c r="DB48" s="210">
        <f>CT48*K48</f>
        <v>0</v>
      </c>
      <c r="DC48" s="124"/>
      <c r="DD48" s="210">
        <f>CV48*M48</f>
        <v>0</v>
      </c>
      <c r="DE48" s="119"/>
      <c r="DG48" s="332"/>
      <c r="DH48" s="175"/>
      <c r="DI48" s="175"/>
      <c r="DJ48" s="177"/>
      <c r="DK48" s="177"/>
      <c r="DL48" s="177"/>
      <c r="DM48" s="177"/>
      <c r="DN48" s="177"/>
      <c r="DO48" s="177"/>
      <c r="DP48" s="335"/>
      <c r="DR48" s="120"/>
      <c r="DS48" s="119"/>
      <c r="DT48" s="46"/>
      <c r="DV48" s="369">
        <f t="shared" si="19"/>
        <v>0</v>
      </c>
      <c r="DW48" s="280">
        <f t="shared" si="19"/>
        <v>0</v>
      </c>
      <c r="DX48" s="209">
        <f t="shared" si="20"/>
        <v>0</v>
      </c>
      <c r="DY48" s="280">
        <f t="shared" si="20"/>
        <v>0</v>
      </c>
      <c r="DZ48" s="370">
        <f t="shared" si="21"/>
        <v>0</v>
      </c>
      <c r="EA48" s="216">
        <f t="shared" si="21"/>
        <v>0</v>
      </c>
      <c r="EB48" s="40"/>
      <c r="EC48" s="369">
        <f t="shared" si="10"/>
        <v>0</v>
      </c>
      <c r="ED48" s="131"/>
      <c r="EE48" s="209">
        <f t="shared" si="11"/>
        <v>0</v>
      </c>
      <c r="EF48" s="131"/>
      <c r="EG48" s="370">
        <f t="shared" si="12"/>
        <v>0</v>
      </c>
      <c r="EH48" s="18"/>
      <c r="EI48" s="371">
        <f t="shared" si="13"/>
        <v>0</v>
      </c>
      <c r="EJ48" s="264"/>
      <c r="EK48" s="217">
        <f t="shared" si="14"/>
        <v>0</v>
      </c>
      <c r="EL48" s="401"/>
      <c r="EM48" s="264"/>
      <c r="EN48" s="372">
        <f t="shared" si="15"/>
        <v>0</v>
      </c>
      <c r="EO48" s="126"/>
      <c r="EP48" s="301">
        <f t="shared" si="16"/>
        <v>0</v>
      </c>
    </row>
    <row r="49" spans="1:146" ht="5.15" customHeight="1" x14ac:dyDescent="0.35">
      <c r="A49" s="115"/>
      <c r="B49" s="32"/>
      <c r="C49" s="46"/>
      <c r="D49" s="32"/>
      <c r="E49" s="32"/>
      <c r="F49" s="36"/>
      <c r="H49" s="29"/>
      <c r="I49" s="139"/>
      <c r="J49" s="139"/>
      <c r="K49" s="139"/>
      <c r="L49" s="139"/>
      <c r="M49" s="139"/>
      <c r="N49" s="140"/>
      <c r="O49" s="141"/>
      <c r="P49" s="142"/>
      <c r="Q49" s="139"/>
      <c r="R49" s="139"/>
      <c r="S49" s="139"/>
      <c r="T49" s="139"/>
      <c r="U49" s="139"/>
      <c r="V49" s="139"/>
      <c r="W49" s="121"/>
      <c r="X49" s="140"/>
      <c r="Y49" s="141"/>
      <c r="Z49" s="142"/>
      <c r="AA49" s="563"/>
      <c r="AB49" s="563"/>
      <c r="AC49" s="563"/>
      <c r="AD49" s="563"/>
      <c r="AE49" s="563"/>
      <c r="AF49" s="564"/>
      <c r="AG49" s="266"/>
      <c r="AH49" s="565"/>
      <c r="AI49" s="563"/>
      <c r="AJ49" s="563"/>
      <c r="AK49" s="563"/>
      <c r="AL49" s="563"/>
      <c r="AM49" s="563"/>
      <c r="AN49" s="140"/>
      <c r="AO49" s="141"/>
      <c r="AP49" s="142"/>
      <c r="AQ49" s="121"/>
      <c r="AR49" s="139"/>
      <c r="AS49" s="121"/>
      <c r="AT49" s="139"/>
      <c r="AU49" s="121"/>
      <c r="AV49" s="36"/>
      <c r="AX49" s="29"/>
      <c r="AY49" s="32"/>
      <c r="AZ49" s="322"/>
      <c r="BB49" s="29"/>
      <c r="BC49" s="46"/>
      <c r="BD49" s="32"/>
      <c r="BE49" s="32"/>
      <c r="BF49" s="32"/>
      <c r="BG49" s="46"/>
      <c r="BH49" s="32"/>
      <c r="BI49" s="46"/>
      <c r="BJ49" s="36"/>
      <c r="BL49" s="29"/>
      <c r="BM49" s="139"/>
      <c r="BN49" s="140"/>
      <c r="BO49" s="141"/>
      <c r="BP49" s="142"/>
      <c r="BQ49" s="323"/>
      <c r="BR49" s="139"/>
      <c r="BS49" s="323"/>
      <c r="BT49" s="139"/>
      <c r="BU49" s="323"/>
      <c r="BV49" s="140"/>
      <c r="BW49" s="141"/>
      <c r="BX49" s="142"/>
      <c r="BY49" s="139"/>
      <c r="BZ49" s="140"/>
      <c r="CA49" s="141"/>
      <c r="CB49" s="142"/>
      <c r="CC49" s="121"/>
      <c r="CD49" s="140"/>
      <c r="CE49" s="141"/>
      <c r="CF49" s="142"/>
      <c r="CG49" s="121"/>
      <c r="CH49" s="139"/>
      <c r="CI49" s="121"/>
      <c r="CJ49" s="139"/>
      <c r="CK49" s="121"/>
      <c r="CL49" s="139"/>
      <c r="CM49" s="121"/>
      <c r="CN49" s="36"/>
      <c r="CQ49" s="29"/>
      <c r="CR49" s="143"/>
      <c r="CS49" s="143"/>
      <c r="CT49" s="143"/>
      <c r="CU49" s="143"/>
      <c r="CV49" s="143"/>
      <c r="CW49" s="144"/>
      <c r="CX49" s="145"/>
      <c r="CY49" s="146"/>
      <c r="CZ49" s="124"/>
      <c r="DA49" s="143"/>
      <c r="DB49" s="124"/>
      <c r="DC49" s="143"/>
      <c r="DD49" s="124"/>
      <c r="DE49" s="36"/>
      <c r="DG49" s="315"/>
      <c r="DP49" s="115"/>
      <c r="DR49" s="29"/>
      <c r="DS49" s="36"/>
      <c r="DT49" s="32"/>
      <c r="DV49" s="133"/>
      <c r="DW49" s="252"/>
      <c r="DX49" s="149"/>
      <c r="DY49" s="252"/>
      <c r="DZ49" s="134"/>
      <c r="EA49" s="141"/>
      <c r="EB49" s="141"/>
      <c r="EC49" s="133"/>
      <c r="ED49" s="149"/>
      <c r="EE49" s="149"/>
      <c r="EF49" s="149"/>
      <c r="EG49" s="134"/>
      <c r="EI49" s="405"/>
      <c r="EJ49" s="264"/>
      <c r="EK49" s="406"/>
      <c r="EL49" s="406"/>
      <c r="EM49" s="264"/>
      <c r="EN49" s="407"/>
      <c r="EO49" s="145"/>
      <c r="EP49" s="408"/>
    </row>
    <row r="50" spans="1:146" s="92" customFormat="1" x14ac:dyDescent="0.35">
      <c r="A50" s="118"/>
      <c r="B50" s="46"/>
      <c r="C50" s="243" t="str">
        <f t="shared" si="17"/>
        <v/>
      </c>
      <c r="D50" s="46"/>
      <c r="E50" s="4"/>
      <c r="F50" s="119"/>
      <c r="H50" s="120"/>
      <c r="I50" s="15"/>
      <c r="J50" s="121"/>
      <c r="K50" s="15"/>
      <c r="L50" s="121"/>
      <c r="M50" s="15"/>
      <c r="N50" s="122"/>
      <c r="O50" s="40"/>
      <c r="P50" s="123"/>
      <c r="Q50" s="15"/>
      <c r="R50" s="121"/>
      <c r="S50" s="15"/>
      <c r="T50" s="121"/>
      <c r="U50" s="15"/>
      <c r="V50" s="121"/>
      <c r="W50" s="209">
        <f>SUM($Q50,$S50,$U50)</f>
        <v>0</v>
      </c>
      <c r="X50" s="122"/>
      <c r="Y50" s="40"/>
      <c r="Z50" s="123"/>
      <c r="AA50" s="560"/>
      <c r="AB50" s="224"/>
      <c r="AC50" s="560"/>
      <c r="AD50" s="224"/>
      <c r="AE50" s="560"/>
      <c r="AF50" s="561"/>
      <c r="AG50" s="216"/>
      <c r="AH50" s="562"/>
      <c r="AI50" s="560"/>
      <c r="AJ50" s="224"/>
      <c r="AK50" s="560"/>
      <c r="AL50" s="224"/>
      <c r="AM50" s="560"/>
      <c r="AN50" s="122"/>
      <c r="AO50" s="40"/>
      <c r="AP50" s="123"/>
      <c r="AQ50" s="209">
        <f>$Q50-$AA50+$AI50</f>
        <v>0</v>
      </c>
      <c r="AR50" s="121"/>
      <c r="AS50" s="209">
        <f t="shared" si="2"/>
        <v>0</v>
      </c>
      <c r="AT50" s="121"/>
      <c r="AU50" s="209">
        <f t="shared" si="18"/>
        <v>0</v>
      </c>
      <c r="AV50" s="119"/>
      <c r="AX50" s="120"/>
      <c r="AY50" s="1"/>
      <c r="AZ50" s="318">
        <v>1</v>
      </c>
      <c r="BB50" s="120"/>
      <c r="BC50" s="3">
        <f>CHOOSE($AZ50,0.99052544,1.01191919,1.00441378,1.00744042,0.97985155,0.99723525,0.99723525,0.99723525,1.02737929,0.99839832,1.00012425,0.97994767)</f>
        <v>0.99052543999999998</v>
      </c>
      <c r="BD50" s="46"/>
      <c r="BE50" s="46"/>
      <c r="BF50" s="46"/>
      <c r="BG50" s="3">
        <f>CHOOSE(AZ50,1.01007311,1.0162446,1.00802785,0.99745216,0.96170212,0.98906071,0.98906071,0.98906071,0.96644255,1.01344958,1.02255772,1.00405015)</f>
        <v>1.01007311</v>
      </c>
      <c r="BH50" s="46"/>
      <c r="BI50" s="3">
        <f>CHOOSE($AZ50, 1.00979385,0.9950623,0.99510091,0.98525914,0.94740453,0.975921526666667,0.975921526666667,0.975921526666667,0.96415274,1.04112113,1.03493102,1.02717428)</f>
        <v>1.0097938500000001</v>
      </c>
      <c r="BJ50" s="119"/>
      <c r="BL50" s="120"/>
      <c r="BM50" s="15"/>
      <c r="BN50" s="122"/>
      <c r="BO50" s="40"/>
      <c r="BP50" s="123"/>
      <c r="BQ50" s="209">
        <f t="shared" si="3"/>
        <v>0</v>
      </c>
      <c r="BR50" s="121"/>
      <c r="BS50" s="209">
        <f t="shared" si="4"/>
        <v>0</v>
      </c>
      <c r="BT50" s="121"/>
      <c r="BU50" s="209">
        <f t="shared" si="5"/>
        <v>0</v>
      </c>
      <c r="BV50" s="122"/>
      <c r="BW50" s="40"/>
      <c r="BX50" s="123"/>
      <c r="BY50" s="15"/>
      <c r="BZ50" s="122"/>
      <c r="CA50" s="40"/>
      <c r="CB50" s="123"/>
      <c r="CC50" s="209">
        <f>(SUM($BQ50:$BU50))-$BY50</f>
        <v>0</v>
      </c>
      <c r="CD50" s="122"/>
      <c r="CE50" s="40"/>
      <c r="CF50" s="123"/>
      <c r="CG50" s="209">
        <f t="shared" si="6"/>
        <v>0</v>
      </c>
      <c r="CH50" s="121"/>
      <c r="CI50" s="209">
        <f t="shared" si="7"/>
        <v>0</v>
      </c>
      <c r="CJ50" s="121"/>
      <c r="CK50" s="209">
        <f>ROUNDDOWN(CC50-CG50-CI50,0)</f>
        <v>0</v>
      </c>
      <c r="CL50" s="121"/>
      <c r="CM50" s="209">
        <f>SUM($CG50:$CK50)</f>
        <v>0</v>
      </c>
      <c r="CN50" s="119"/>
      <c r="CQ50" s="120"/>
      <c r="CR50" s="13">
        <v>0</v>
      </c>
      <c r="CS50" s="124"/>
      <c r="CT50" s="13">
        <v>0</v>
      </c>
      <c r="CU50" s="124"/>
      <c r="CV50" s="13">
        <v>0</v>
      </c>
      <c r="CW50" s="125"/>
      <c r="CX50" s="126"/>
      <c r="CY50" s="127"/>
      <c r="CZ50" s="210">
        <f>CR50*I50</f>
        <v>0</v>
      </c>
      <c r="DA50" s="124"/>
      <c r="DB50" s="210">
        <f>CT50*K50</f>
        <v>0</v>
      </c>
      <c r="DC50" s="124"/>
      <c r="DD50" s="210">
        <f>CV50*M50</f>
        <v>0</v>
      </c>
      <c r="DE50" s="119"/>
      <c r="DG50" s="332"/>
      <c r="DP50" s="118"/>
      <c r="DR50" s="120"/>
      <c r="DS50" s="119"/>
      <c r="DT50" s="46"/>
      <c r="DV50" s="369">
        <f t="shared" si="19"/>
        <v>0</v>
      </c>
      <c r="DW50" s="280">
        <f t="shared" si="19"/>
        <v>0</v>
      </c>
      <c r="DX50" s="209">
        <f t="shared" si="20"/>
        <v>0</v>
      </c>
      <c r="DY50" s="280">
        <f t="shared" si="20"/>
        <v>0</v>
      </c>
      <c r="DZ50" s="370">
        <f t="shared" si="21"/>
        <v>0</v>
      </c>
      <c r="EA50" s="216">
        <f t="shared" si="21"/>
        <v>0</v>
      </c>
      <c r="EB50" s="40"/>
      <c r="EC50" s="369">
        <f t="shared" si="10"/>
        <v>0</v>
      </c>
      <c r="ED50" s="131"/>
      <c r="EE50" s="209">
        <f t="shared" si="11"/>
        <v>0</v>
      </c>
      <c r="EF50" s="131"/>
      <c r="EG50" s="370">
        <f t="shared" si="12"/>
        <v>0</v>
      </c>
      <c r="EH50" s="18"/>
      <c r="EI50" s="371">
        <f t="shared" si="13"/>
        <v>0</v>
      </c>
      <c r="EJ50" s="264"/>
      <c r="EK50" s="217">
        <f t="shared" si="14"/>
        <v>0</v>
      </c>
      <c r="EL50" s="401"/>
      <c r="EM50" s="264"/>
      <c r="EN50" s="372">
        <f t="shared" si="15"/>
        <v>0</v>
      </c>
      <c r="EO50" s="126"/>
      <c r="EP50" s="301">
        <f t="shared" si="16"/>
        <v>0</v>
      </c>
    </row>
    <row r="51" spans="1:146" ht="5.15" customHeight="1" x14ac:dyDescent="0.35">
      <c r="A51" s="115"/>
      <c r="B51" s="32"/>
      <c r="C51" s="46"/>
      <c r="D51" s="32"/>
      <c r="E51" s="32"/>
      <c r="F51" s="36"/>
      <c r="H51" s="29"/>
      <c r="I51" s="139"/>
      <c r="J51" s="139"/>
      <c r="K51" s="139"/>
      <c r="L51" s="139"/>
      <c r="M51" s="139"/>
      <c r="N51" s="140"/>
      <c r="O51" s="141"/>
      <c r="P51" s="142"/>
      <c r="Q51" s="139"/>
      <c r="R51" s="139"/>
      <c r="S51" s="139"/>
      <c r="T51" s="139"/>
      <c r="U51" s="139"/>
      <c r="V51" s="139"/>
      <c r="W51" s="121"/>
      <c r="X51" s="140"/>
      <c r="Y51" s="141"/>
      <c r="Z51" s="142"/>
      <c r="AA51" s="563"/>
      <c r="AB51" s="563"/>
      <c r="AC51" s="563"/>
      <c r="AD51" s="563"/>
      <c r="AE51" s="563"/>
      <c r="AF51" s="564"/>
      <c r="AG51" s="266"/>
      <c r="AH51" s="565"/>
      <c r="AI51" s="563"/>
      <c r="AJ51" s="563"/>
      <c r="AK51" s="563"/>
      <c r="AL51" s="563"/>
      <c r="AM51" s="563"/>
      <c r="AN51" s="140"/>
      <c r="AO51" s="141"/>
      <c r="AP51" s="142"/>
      <c r="AQ51" s="121"/>
      <c r="AR51" s="139"/>
      <c r="AS51" s="121"/>
      <c r="AT51" s="139"/>
      <c r="AU51" s="121"/>
      <c r="AV51" s="36"/>
      <c r="AX51" s="29"/>
      <c r="AY51" s="32"/>
      <c r="AZ51" s="322"/>
      <c r="BB51" s="29"/>
      <c r="BC51" s="46"/>
      <c r="BD51" s="32"/>
      <c r="BE51" s="32"/>
      <c r="BF51" s="32"/>
      <c r="BG51" s="46"/>
      <c r="BH51" s="32"/>
      <c r="BI51" s="46"/>
      <c r="BJ51" s="36"/>
      <c r="BL51" s="29"/>
      <c r="BM51" s="139"/>
      <c r="BN51" s="140"/>
      <c r="BO51" s="141"/>
      <c r="BP51" s="142"/>
      <c r="BQ51" s="323"/>
      <c r="BR51" s="139"/>
      <c r="BS51" s="323"/>
      <c r="BT51" s="139"/>
      <c r="BU51" s="323"/>
      <c r="BV51" s="140"/>
      <c r="BW51" s="141"/>
      <c r="BX51" s="142"/>
      <c r="BY51" s="139"/>
      <c r="BZ51" s="140"/>
      <c r="CA51" s="141"/>
      <c r="CB51" s="142"/>
      <c r="CC51" s="121"/>
      <c r="CD51" s="140"/>
      <c r="CE51" s="141"/>
      <c r="CF51" s="142"/>
      <c r="CG51" s="121"/>
      <c r="CH51" s="139"/>
      <c r="CI51" s="121"/>
      <c r="CJ51" s="139"/>
      <c r="CK51" s="121"/>
      <c r="CL51" s="139"/>
      <c r="CM51" s="121"/>
      <c r="CN51" s="36"/>
      <c r="CQ51" s="29"/>
      <c r="CR51" s="143"/>
      <c r="CS51" s="143"/>
      <c r="CT51" s="143"/>
      <c r="CU51" s="143"/>
      <c r="CV51" s="143"/>
      <c r="CW51" s="144"/>
      <c r="CX51" s="145"/>
      <c r="CY51" s="146"/>
      <c r="CZ51" s="124"/>
      <c r="DA51" s="143"/>
      <c r="DB51" s="124"/>
      <c r="DC51" s="143"/>
      <c r="DD51" s="124"/>
      <c r="DE51" s="36"/>
      <c r="DG51" s="315"/>
      <c r="DP51" s="115"/>
      <c r="DR51" s="29"/>
      <c r="DS51" s="36"/>
      <c r="DT51" s="32"/>
      <c r="DV51" s="133"/>
      <c r="DW51" s="252"/>
      <c r="DX51" s="149"/>
      <c r="DY51" s="252"/>
      <c r="DZ51" s="134"/>
      <c r="EA51" s="141"/>
      <c r="EB51" s="141"/>
      <c r="EC51" s="133"/>
      <c r="ED51" s="149"/>
      <c r="EE51" s="149"/>
      <c r="EF51" s="149"/>
      <c r="EG51" s="134"/>
      <c r="EI51" s="405"/>
      <c r="EJ51" s="264"/>
      <c r="EK51" s="406"/>
      <c r="EL51" s="406"/>
      <c r="EM51" s="264"/>
      <c r="EN51" s="407"/>
      <c r="EO51" s="145"/>
      <c r="EP51" s="408"/>
    </row>
    <row r="52" spans="1:146" s="92" customFormat="1" ht="15" customHeight="1" x14ac:dyDescent="0.35">
      <c r="A52" s="118"/>
      <c r="B52" s="46"/>
      <c r="C52" s="243" t="str">
        <f t="shared" si="17"/>
        <v/>
      </c>
      <c r="D52" s="46"/>
      <c r="E52" s="4"/>
      <c r="F52" s="119"/>
      <c r="H52" s="120"/>
      <c r="I52" s="15"/>
      <c r="J52" s="121"/>
      <c r="K52" s="15"/>
      <c r="L52" s="121"/>
      <c r="M52" s="15"/>
      <c r="N52" s="122"/>
      <c r="O52" s="40"/>
      <c r="P52" s="123"/>
      <c r="Q52" s="15"/>
      <c r="R52" s="121"/>
      <c r="S52" s="15"/>
      <c r="T52" s="121"/>
      <c r="U52" s="15"/>
      <c r="V52" s="121"/>
      <c r="W52" s="209">
        <f>SUM($Q52,$S52,$U52)</f>
        <v>0</v>
      </c>
      <c r="X52" s="122"/>
      <c r="Y52" s="40"/>
      <c r="Z52" s="123"/>
      <c r="AA52" s="560"/>
      <c r="AB52" s="224"/>
      <c r="AC52" s="560"/>
      <c r="AD52" s="224"/>
      <c r="AE52" s="560"/>
      <c r="AF52" s="561"/>
      <c r="AG52" s="216"/>
      <c r="AH52" s="562"/>
      <c r="AI52" s="560"/>
      <c r="AJ52" s="224"/>
      <c r="AK52" s="560"/>
      <c r="AL52" s="224"/>
      <c r="AM52" s="560"/>
      <c r="AN52" s="122"/>
      <c r="AO52" s="40"/>
      <c r="AP52" s="123"/>
      <c r="AQ52" s="209">
        <f>$Q52-$AA52+$AI52</f>
        <v>0</v>
      </c>
      <c r="AR52" s="121"/>
      <c r="AS52" s="209">
        <f t="shared" si="2"/>
        <v>0</v>
      </c>
      <c r="AT52" s="121"/>
      <c r="AU52" s="209">
        <f t="shared" si="18"/>
        <v>0</v>
      </c>
      <c r="AV52" s="119"/>
      <c r="AX52" s="120"/>
      <c r="AY52" s="1"/>
      <c r="AZ52" s="318">
        <v>1</v>
      </c>
      <c r="BB52" s="120"/>
      <c r="BC52" s="3">
        <f>CHOOSE($AZ52,0.99052544,1.01191919,1.00441378,1.00744042,0.97985155,0.99723525,0.99723525,0.99723525,1.02737929,0.99839832,1.00012425,0.97994767)</f>
        <v>0.99052543999999998</v>
      </c>
      <c r="BD52" s="46"/>
      <c r="BE52" s="46"/>
      <c r="BF52" s="46"/>
      <c r="BG52" s="3">
        <f>CHOOSE(AZ52,1.01007311,1.0162446,1.00802785,0.99745216,0.96170212,0.98906071,0.98906071,0.98906071,0.96644255,1.01344958,1.02255772,1.00405015)</f>
        <v>1.01007311</v>
      </c>
      <c r="BH52" s="46"/>
      <c r="BI52" s="3">
        <f>CHOOSE($AZ52, 1.00979385,0.9950623,0.99510091,0.98525914,0.94740453,0.975921526666667,0.975921526666667,0.975921526666667,0.96415274,1.04112113,1.03493102,1.02717428)</f>
        <v>1.0097938500000001</v>
      </c>
      <c r="BJ52" s="119"/>
      <c r="BL52" s="120"/>
      <c r="BM52" s="15"/>
      <c r="BN52" s="122"/>
      <c r="BO52" s="40"/>
      <c r="BP52" s="123"/>
      <c r="BQ52" s="209">
        <f t="shared" si="3"/>
        <v>0</v>
      </c>
      <c r="BR52" s="121"/>
      <c r="BS52" s="209">
        <f t="shared" si="4"/>
        <v>0</v>
      </c>
      <c r="BT52" s="121"/>
      <c r="BU52" s="209">
        <f t="shared" si="5"/>
        <v>0</v>
      </c>
      <c r="BV52" s="122"/>
      <c r="BW52" s="40"/>
      <c r="BX52" s="123"/>
      <c r="BY52" s="15"/>
      <c r="BZ52" s="122"/>
      <c r="CA52" s="40"/>
      <c r="CB52" s="123"/>
      <c r="CC52" s="209">
        <f>(SUM($BQ52:$BU52))-$BY52</f>
        <v>0</v>
      </c>
      <c r="CD52" s="122"/>
      <c r="CE52" s="40"/>
      <c r="CF52" s="123"/>
      <c r="CG52" s="209">
        <f t="shared" si="6"/>
        <v>0</v>
      </c>
      <c r="CH52" s="121"/>
      <c r="CI52" s="209">
        <f t="shared" si="7"/>
        <v>0</v>
      </c>
      <c r="CJ52" s="121"/>
      <c r="CK52" s="209">
        <f>ROUNDDOWN(CC52-CG52-CI52,0)</f>
        <v>0</v>
      </c>
      <c r="CL52" s="121"/>
      <c r="CM52" s="209">
        <f>SUM($CG52:$CK52)</f>
        <v>0</v>
      </c>
      <c r="CN52" s="119"/>
      <c r="CQ52" s="120"/>
      <c r="CR52" s="13">
        <v>0</v>
      </c>
      <c r="CS52" s="124"/>
      <c r="CT52" s="13">
        <v>0</v>
      </c>
      <c r="CU52" s="124"/>
      <c r="CV52" s="13">
        <v>0</v>
      </c>
      <c r="CW52" s="125"/>
      <c r="CX52" s="126"/>
      <c r="CY52" s="127"/>
      <c r="CZ52" s="210">
        <f>CR52*I52</f>
        <v>0</v>
      </c>
      <c r="DA52" s="124"/>
      <c r="DB52" s="210">
        <f>CT52*K52</f>
        <v>0</v>
      </c>
      <c r="DC52" s="124"/>
      <c r="DD52" s="210">
        <f>CV52*M52</f>
        <v>0</v>
      </c>
      <c r="DE52" s="119"/>
      <c r="DG52" s="332"/>
      <c r="DJ52" s="93"/>
      <c r="DK52" s="93"/>
      <c r="DL52" s="93"/>
      <c r="DM52" s="93"/>
      <c r="DN52" s="178"/>
      <c r="DO52" s="178"/>
      <c r="DP52" s="118"/>
      <c r="DR52" s="120"/>
      <c r="DS52" s="119"/>
      <c r="DT52" s="46"/>
      <c r="DV52" s="369">
        <f t="shared" si="19"/>
        <v>0</v>
      </c>
      <c r="DW52" s="280">
        <f t="shared" si="19"/>
        <v>0</v>
      </c>
      <c r="DX52" s="209">
        <f t="shared" si="20"/>
        <v>0</v>
      </c>
      <c r="DY52" s="280">
        <f t="shared" si="20"/>
        <v>0</v>
      </c>
      <c r="DZ52" s="370">
        <f t="shared" si="21"/>
        <v>0</v>
      </c>
      <c r="EA52" s="216">
        <f t="shared" si="21"/>
        <v>0</v>
      </c>
      <c r="EB52" s="40"/>
      <c r="EC52" s="369">
        <f t="shared" si="10"/>
        <v>0</v>
      </c>
      <c r="ED52" s="131"/>
      <c r="EE52" s="209">
        <f t="shared" si="11"/>
        <v>0</v>
      </c>
      <c r="EF52" s="131"/>
      <c r="EG52" s="370">
        <f t="shared" si="12"/>
        <v>0</v>
      </c>
      <c r="EH52" s="18"/>
      <c r="EI52" s="371">
        <f t="shared" si="13"/>
        <v>0</v>
      </c>
      <c r="EJ52" s="264"/>
      <c r="EK52" s="217">
        <f t="shared" si="14"/>
        <v>0</v>
      </c>
      <c r="EL52" s="401"/>
      <c r="EM52" s="264"/>
      <c r="EN52" s="372">
        <f t="shared" si="15"/>
        <v>0</v>
      </c>
      <c r="EO52" s="126"/>
      <c r="EP52" s="301">
        <f t="shared" si="16"/>
        <v>0</v>
      </c>
    </row>
    <row r="53" spans="1:146" ht="5.15" customHeight="1" x14ac:dyDescent="0.35">
      <c r="A53" s="115"/>
      <c r="B53" s="32"/>
      <c r="C53" s="46"/>
      <c r="D53" s="32"/>
      <c r="E53" s="32"/>
      <c r="F53" s="36"/>
      <c r="H53" s="29"/>
      <c r="I53" s="139"/>
      <c r="J53" s="139"/>
      <c r="K53" s="139"/>
      <c r="L53" s="139"/>
      <c r="M53" s="139"/>
      <c r="N53" s="140"/>
      <c r="O53" s="141"/>
      <c r="P53" s="142"/>
      <c r="Q53" s="139"/>
      <c r="R53" s="139"/>
      <c r="S53" s="139"/>
      <c r="T53" s="139"/>
      <c r="U53" s="139"/>
      <c r="V53" s="139"/>
      <c r="W53" s="121"/>
      <c r="X53" s="140"/>
      <c r="Y53" s="141"/>
      <c r="Z53" s="142"/>
      <c r="AA53" s="563"/>
      <c r="AB53" s="563"/>
      <c r="AC53" s="563"/>
      <c r="AD53" s="563"/>
      <c r="AE53" s="563"/>
      <c r="AF53" s="564"/>
      <c r="AG53" s="266"/>
      <c r="AH53" s="565"/>
      <c r="AI53" s="563"/>
      <c r="AJ53" s="563"/>
      <c r="AK53" s="563"/>
      <c r="AL53" s="563"/>
      <c r="AM53" s="563"/>
      <c r="AN53" s="140"/>
      <c r="AO53" s="141"/>
      <c r="AP53" s="142"/>
      <c r="AQ53" s="121"/>
      <c r="AR53" s="139"/>
      <c r="AS53" s="121"/>
      <c r="AT53" s="139"/>
      <c r="AU53" s="121"/>
      <c r="AV53" s="36"/>
      <c r="AX53" s="29"/>
      <c r="AY53" s="32"/>
      <c r="AZ53" s="322"/>
      <c r="BB53" s="29"/>
      <c r="BC53" s="46"/>
      <c r="BD53" s="32"/>
      <c r="BE53" s="32"/>
      <c r="BF53" s="32"/>
      <c r="BG53" s="46"/>
      <c r="BH53" s="32"/>
      <c r="BI53" s="46"/>
      <c r="BJ53" s="36"/>
      <c r="BL53" s="29"/>
      <c r="BM53" s="139"/>
      <c r="BN53" s="140"/>
      <c r="BO53" s="141"/>
      <c r="BP53" s="142"/>
      <c r="BQ53" s="323"/>
      <c r="BR53" s="139"/>
      <c r="BS53" s="323"/>
      <c r="BT53" s="139"/>
      <c r="BU53" s="323"/>
      <c r="BV53" s="140"/>
      <c r="BW53" s="141"/>
      <c r="BX53" s="142"/>
      <c r="BY53" s="139"/>
      <c r="BZ53" s="140"/>
      <c r="CA53" s="141"/>
      <c r="CB53" s="142"/>
      <c r="CC53" s="121"/>
      <c r="CD53" s="140"/>
      <c r="CE53" s="141"/>
      <c r="CF53" s="142"/>
      <c r="CG53" s="121"/>
      <c r="CH53" s="139"/>
      <c r="CI53" s="121"/>
      <c r="CJ53" s="139"/>
      <c r="CK53" s="121"/>
      <c r="CL53" s="139"/>
      <c r="CM53" s="121"/>
      <c r="CN53" s="36"/>
      <c r="CQ53" s="29"/>
      <c r="CR53" s="143"/>
      <c r="CS53" s="143"/>
      <c r="CT53" s="143"/>
      <c r="CU53" s="143"/>
      <c r="CV53" s="143"/>
      <c r="CW53" s="144"/>
      <c r="CX53" s="145"/>
      <c r="CY53" s="146"/>
      <c r="CZ53" s="124"/>
      <c r="DA53" s="143"/>
      <c r="DB53" s="124"/>
      <c r="DC53" s="143"/>
      <c r="DD53" s="124"/>
      <c r="DE53" s="36"/>
      <c r="DG53" s="315"/>
      <c r="DP53" s="115"/>
      <c r="DR53" s="29"/>
      <c r="DS53" s="36"/>
      <c r="DT53" s="32"/>
      <c r="DV53" s="133"/>
      <c r="DW53" s="252"/>
      <c r="DX53" s="149"/>
      <c r="DY53" s="252"/>
      <c r="DZ53" s="134"/>
      <c r="EA53" s="141"/>
      <c r="EB53" s="141"/>
      <c r="EC53" s="133"/>
      <c r="ED53" s="149"/>
      <c r="EE53" s="149"/>
      <c r="EF53" s="149"/>
      <c r="EG53" s="134"/>
      <c r="EI53" s="405"/>
      <c r="EJ53" s="264"/>
      <c r="EK53" s="406"/>
      <c r="EL53" s="406"/>
      <c r="EM53" s="264"/>
      <c r="EN53" s="407"/>
      <c r="EO53" s="145"/>
      <c r="EP53" s="408"/>
    </row>
    <row r="54" spans="1:146" s="92" customFormat="1" x14ac:dyDescent="0.35">
      <c r="A54" s="118"/>
      <c r="B54" s="46"/>
      <c r="C54" s="243" t="str">
        <f t="shared" si="17"/>
        <v/>
      </c>
      <c r="D54" s="46"/>
      <c r="E54" s="4"/>
      <c r="F54" s="119"/>
      <c r="H54" s="120"/>
      <c r="I54" s="15"/>
      <c r="J54" s="121"/>
      <c r="K54" s="15"/>
      <c r="L54" s="121"/>
      <c r="M54" s="15"/>
      <c r="N54" s="122"/>
      <c r="O54" s="40"/>
      <c r="P54" s="123"/>
      <c r="Q54" s="15"/>
      <c r="R54" s="121"/>
      <c r="S54" s="15"/>
      <c r="T54" s="121"/>
      <c r="U54" s="15"/>
      <c r="V54" s="121"/>
      <c r="W54" s="209">
        <f>SUM($Q54,$S54,$U54)</f>
        <v>0</v>
      </c>
      <c r="X54" s="122"/>
      <c r="Y54" s="40"/>
      <c r="Z54" s="123"/>
      <c r="AA54" s="560"/>
      <c r="AB54" s="224"/>
      <c r="AC54" s="560"/>
      <c r="AD54" s="224"/>
      <c r="AE54" s="560"/>
      <c r="AF54" s="561"/>
      <c r="AG54" s="216"/>
      <c r="AH54" s="562"/>
      <c r="AI54" s="560"/>
      <c r="AJ54" s="224"/>
      <c r="AK54" s="560"/>
      <c r="AL54" s="224"/>
      <c r="AM54" s="560"/>
      <c r="AN54" s="122"/>
      <c r="AO54" s="40"/>
      <c r="AP54" s="123"/>
      <c r="AQ54" s="209">
        <f>$Q54-$AA54+$AI54</f>
        <v>0</v>
      </c>
      <c r="AR54" s="121"/>
      <c r="AS54" s="209">
        <f t="shared" si="2"/>
        <v>0</v>
      </c>
      <c r="AT54" s="121"/>
      <c r="AU54" s="209">
        <f t="shared" si="18"/>
        <v>0</v>
      </c>
      <c r="AV54" s="119"/>
      <c r="AX54" s="120"/>
      <c r="AY54" s="1"/>
      <c r="AZ54" s="318">
        <v>1</v>
      </c>
      <c r="BB54" s="120"/>
      <c r="BC54" s="3">
        <f>CHOOSE($AZ54,0.99052544,1.01191919,1.00441378,1.00744042,0.97985155,0.99723525,0.99723525,0.99723525,1.02737929,0.99839832,1.00012425,0.97994767)</f>
        <v>0.99052543999999998</v>
      </c>
      <c r="BD54" s="46"/>
      <c r="BE54" s="46"/>
      <c r="BF54" s="46"/>
      <c r="BG54" s="3">
        <f>CHOOSE(AZ54,1.01007311,1.0162446,1.00802785,0.99745216,0.96170212,0.98906071,0.98906071,0.98906071,0.96644255,1.01344958,1.02255772,1.00405015)</f>
        <v>1.01007311</v>
      </c>
      <c r="BH54" s="46"/>
      <c r="BI54" s="3">
        <f>CHOOSE($AZ54, 1.00979385,0.9950623,0.99510091,0.98525914,0.94740453,0.975921526666667,0.975921526666667,0.975921526666667,0.96415274,1.04112113,1.03493102,1.02717428)</f>
        <v>1.0097938500000001</v>
      </c>
      <c r="BJ54" s="119"/>
      <c r="BL54" s="120"/>
      <c r="BM54" s="15"/>
      <c r="BN54" s="122"/>
      <c r="BO54" s="40"/>
      <c r="BP54" s="123"/>
      <c r="BQ54" s="209">
        <f t="shared" si="3"/>
        <v>0</v>
      </c>
      <c r="BR54" s="121"/>
      <c r="BS54" s="209">
        <f t="shared" si="4"/>
        <v>0</v>
      </c>
      <c r="BT54" s="121"/>
      <c r="BU54" s="209">
        <f t="shared" si="5"/>
        <v>0</v>
      </c>
      <c r="BV54" s="122"/>
      <c r="BW54" s="40"/>
      <c r="BX54" s="123"/>
      <c r="BY54" s="15"/>
      <c r="BZ54" s="122"/>
      <c r="CA54" s="40"/>
      <c r="CB54" s="123"/>
      <c r="CC54" s="209">
        <f>(SUM($BQ54:$BU54))-$BY54</f>
        <v>0</v>
      </c>
      <c r="CD54" s="122"/>
      <c r="CE54" s="40"/>
      <c r="CF54" s="123"/>
      <c r="CG54" s="209">
        <f t="shared" si="6"/>
        <v>0</v>
      </c>
      <c r="CH54" s="121"/>
      <c r="CI54" s="209">
        <f t="shared" si="7"/>
        <v>0</v>
      </c>
      <c r="CJ54" s="121"/>
      <c r="CK54" s="209">
        <f>ROUNDDOWN(CC54-CG54-CI54,0)</f>
        <v>0</v>
      </c>
      <c r="CL54" s="121"/>
      <c r="CM54" s="209">
        <f>SUM($CG54:$CK54)</f>
        <v>0</v>
      </c>
      <c r="CN54" s="119"/>
      <c r="CQ54" s="120"/>
      <c r="CR54" s="13">
        <v>0</v>
      </c>
      <c r="CS54" s="124"/>
      <c r="CT54" s="13">
        <v>0</v>
      </c>
      <c r="CU54" s="124"/>
      <c r="CV54" s="13">
        <v>0</v>
      </c>
      <c r="CW54" s="125"/>
      <c r="CX54" s="126"/>
      <c r="CY54" s="127"/>
      <c r="CZ54" s="210">
        <f>CR54*I54</f>
        <v>0</v>
      </c>
      <c r="DA54" s="124"/>
      <c r="DB54" s="210">
        <f>CT54*K54</f>
        <v>0</v>
      </c>
      <c r="DC54" s="124"/>
      <c r="DD54" s="210">
        <f>CV54*M54</f>
        <v>0</v>
      </c>
      <c r="DE54" s="119"/>
      <c r="DG54" s="332"/>
      <c r="DP54" s="118"/>
      <c r="DR54" s="120"/>
      <c r="DS54" s="119"/>
      <c r="DT54" s="46"/>
      <c r="DV54" s="369">
        <f t="shared" si="19"/>
        <v>0</v>
      </c>
      <c r="DW54" s="280">
        <f t="shared" si="19"/>
        <v>0</v>
      </c>
      <c r="DX54" s="209">
        <f t="shared" si="20"/>
        <v>0</v>
      </c>
      <c r="DY54" s="280">
        <f t="shared" si="20"/>
        <v>0</v>
      </c>
      <c r="DZ54" s="370">
        <f t="shared" si="21"/>
        <v>0</v>
      </c>
      <c r="EA54" s="216">
        <f t="shared" si="21"/>
        <v>0</v>
      </c>
      <c r="EB54" s="40"/>
      <c r="EC54" s="369">
        <f t="shared" si="10"/>
        <v>0</v>
      </c>
      <c r="ED54" s="131"/>
      <c r="EE54" s="209">
        <f t="shared" si="11"/>
        <v>0</v>
      </c>
      <c r="EF54" s="131"/>
      <c r="EG54" s="370">
        <f t="shared" si="12"/>
        <v>0</v>
      </c>
      <c r="EH54" s="18"/>
      <c r="EI54" s="371">
        <f t="shared" si="13"/>
        <v>0</v>
      </c>
      <c r="EJ54" s="264"/>
      <c r="EK54" s="217">
        <f t="shared" si="14"/>
        <v>0</v>
      </c>
      <c r="EL54" s="401"/>
      <c r="EM54" s="264"/>
      <c r="EN54" s="372">
        <f t="shared" si="15"/>
        <v>0</v>
      </c>
      <c r="EO54" s="126"/>
      <c r="EP54" s="301">
        <f t="shared" si="16"/>
        <v>0</v>
      </c>
    </row>
    <row r="55" spans="1:146" ht="5.15" customHeight="1" x14ac:dyDescent="0.35">
      <c r="A55" s="115"/>
      <c r="B55" s="32"/>
      <c r="C55" s="46"/>
      <c r="D55" s="32"/>
      <c r="E55" s="32"/>
      <c r="F55" s="36"/>
      <c r="H55" s="29"/>
      <c r="I55" s="139"/>
      <c r="J55" s="139"/>
      <c r="K55" s="139"/>
      <c r="L55" s="139"/>
      <c r="M55" s="139"/>
      <c r="N55" s="140"/>
      <c r="O55" s="141"/>
      <c r="P55" s="142"/>
      <c r="Q55" s="139"/>
      <c r="R55" s="139"/>
      <c r="S55" s="139"/>
      <c r="T55" s="139"/>
      <c r="U55" s="139"/>
      <c r="V55" s="139"/>
      <c r="W55" s="121"/>
      <c r="X55" s="140"/>
      <c r="Y55" s="141"/>
      <c r="Z55" s="142"/>
      <c r="AA55" s="563"/>
      <c r="AB55" s="563"/>
      <c r="AC55" s="563"/>
      <c r="AD55" s="563"/>
      <c r="AE55" s="563"/>
      <c r="AF55" s="564"/>
      <c r="AG55" s="266"/>
      <c r="AH55" s="565"/>
      <c r="AI55" s="563"/>
      <c r="AJ55" s="563"/>
      <c r="AK55" s="563"/>
      <c r="AL55" s="563"/>
      <c r="AM55" s="563"/>
      <c r="AN55" s="140"/>
      <c r="AO55" s="141"/>
      <c r="AP55" s="142"/>
      <c r="AQ55" s="121"/>
      <c r="AR55" s="139"/>
      <c r="AS55" s="121"/>
      <c r="AT55" s="139"/>
      <c r="AU55" s="121"/>
      <c r="AV55" s="36"/>
      <c r="AX55" s="29"/>
      <c r="AY55" s="32"/>
      <c r="AZ55" s="322"/>
      <c r="BB55" s="29"/>
      <c r="BC55" s="46"/>
      <c r="BD55" s="32"/>
      <c r="BE55" s="32"/>
      <c r="BF55" s="32"/>
      <c r="BG55" s="46"/>
      <c r="BH55" s="32"/>
      <c r="BI55" s="46"/>
      <c r="BJ55" s="36"/>
      <c r="BL55" s="29"/>
      <c r="BM55" s="139"/>
      <c r="BN55" s="140"/>
      <c r="BO55" s="141"/>
      <c r="BP55" s="142"/>
      <c r="BQ55" s="323"/>
      <c r="BR55" s="139"/>
      <c r="BS55" s="323"/>
      <c r="BT55" s="139"/>
      <c r="BU55" s="323"/>
      <c r="BV55" s="140"/>
      <c r="BW55" s="141"/>
      <c r="BX55" s="142"/>
      <c r="BY55" s="139"/>
      <c r="BZ55" s="140"/>
      <c r="CA55" s="141"/>
      <c r="CB55" s="142"/>
      <c r="CC55" s="121"/>
      <c r="CD55" s="140"/>
      <c r="CE55" s="141"/>
      <c r="CF55" s="142"/>
      <c r="CG55" s="121"/>
      <c r="CH55" s="139"/>
      <c r="CI55" s="121"/>
      <c r="CJ55" s="139"/>
      <c r="CK55" s="121"/>
      <c r="CL55" s="139"/>
      <c r="CM55" s="121"/>
      <c r="CN55" s="36"/>
      <c r="CQ55" s="29"/>
      <c r="CR55" s="143"/>
      <c r="CS55" s="143"/>
      <c r="CT55" s="143"/>
      <c r="CU55" s="143"/>
      <c r="CV55" s="143"/>
      <c r="CW55" s="144"/>
      <c r="CX55" s="145"/>
      <c r="CY55" s="146"/>
      <c r="CZ55" s="124"/>
      <c r="DA55" s="143"/>
      <c r="DB55" s="124"/>
      <c r="DC55" s="143"/>
      <c r="DD55" s="124"/>
      <c r="DE55" s="36"/>
      <c r="DG55" s="315"/>
      <c r="DP55" s="115"/>
      <c r="DR55" s="29"/>
      <c r="DS55" s="36"/>
      <c r="DT55" s="32"/>
      <c r="DV55" s="133"/>
      <c r="DW55" s="252"/>
      <c r="DX55" s="149"/>
      <c r="DY55" s="252"/>
      <c r="DZ55" s="134"/>
      <c r="EA55" s="141"/>
      <c r="EB55" s="141"/>
      <c r="EC55" s="133"/>
      <c r="ED55" s="149"/>
      <c r="EE55" s="149"/>
      <c r="EF55" s="149"/>
      <c r="EG55" s="134"/>
      <c r="EI55" s="405"/>
      <c r="EJ55" s="264"/>
      <c r="EK55" s="406"/>
      <c r="EL55" s="406"/>
      <c r="EM55" s="264"/>
      <c r="EN55" s="407"/>
      <c r="EO55" s="145"/>
      <c r="EP55" s="408"/>
    </row>
    <row r="56" spans="1:146" s="92" customFormat="1" x14ac:dyDescent="0.35">
      <c r="A56" s="118"/>
      <c r="B56" s="46"/>
      <c r="C56" s="243" t="str">
        <f t="shared" si="17"/>
        <v/>
      </c>
      <c r="D56" s="46"/>
      <c r="E56" s="4"/>
      <c r="F56" s="119"/>
      <c r="H56" s="120"/>
      <c r="I56" s="15"/>
      <c r="J56" s="121"/>
      <c r="K56" s="15"/>
      <c r="L56" s="121"/>
      <c r="M56" s="15"/>
      <c r="N56" s="122"/>
      <c r="O56" s="40"/>
      <c r="P56" s="123"/>
      <c r="Q56" s="15"/>
      <c r="R56" s="121"/>
      <c r="S56" s="15"/>
      <c r="T56" s="121"/>
      <c r="U56" s="15"/>
      <c r="V56" s="121"/>
      <c r="W56" s="209">
        <f>SUM($Q56,$S56,$U56)</f>
        <v>0</v>
      </c>
      <c r="X56" s="122"/>
      <c r="Y56" s="40"/>
      <c r="Z56" s="123"/>
      <c r="AA56" s="560"/>
      <c r="AB56" s="224"/>
      <c r="AC56" s="560"/>
      <c r="AD56" s="224"/>
      <c r="AE56" s="560"/>
      <c r="AF56" s="561"/>
      <c r="AG56" s="216"/>
      <c r="AH56" s="562"/>
      <c r="AI56" s="560"/>
      <c r="AJ56" s="224"/>
      <c r="AK56" s="560"/>
      <c r="AL56" s="224"/>
      <c r="AM56" s="560"/>
      <c r="AN56" s="122"/>
      <c r="AO56" s="40"/>
      <c r="AP56" s="123"/>
      <c r="AQ56" s="209">
        <f>$Q56-$AA56+$AI56</f>
        <v>0</v>
      </c>
      <c r="AR56" s="121"/>
      <c r="AS56" s="209">
        <f t="shared" si="2"/>
        <v>0</v>
      </c>
      <c r="AT56" s="121"/>
      <c r="AU56" s="209">
        <f t="shared" si="18"/>
        <v>0</v>
      </c>
      <c r="AV56" s="119"/>
      <c r="AX56" s="120"/>
      <c r="AY56" s="1"/>
      <c r="AZ56" s="318">
        <v>1</v>
      </c>
      <c r="BB56" s="120"/>
      <c r="BC56" s="3">
        <f>CHOOSE($AZ56,0.99052544,1.01191919,1.00441378,1.00744042,0.97985155,0.99723525,0.99723525,0.99723525,1.02737929,0.99839832,1.00012425,0.97994767)</f>
        <v>0.99052543999999998</v>
      </c>
      <c r="BD56" s="46"/>
      <c r="BE56" s="46"/>
      <c r="BF56" s="46"/>
      <c r="BG56" s="3">
        <f>CHOOSE(AZ56,1.01007311,1.0162446,1.00802785,0.99745216,0.96170212,0.98906071,0.98906071,0.98906071,0.96644255,1.01344958,1.02255772,1.00405015)</f>
        <v>1.01007311</v>
      </c>
      <c r="BH56" s="46"/>
      <c r="BI56" s="3">
        <f>CHOOSE($AZ56, 1.00979385,0.9950623,0.99510091,0.98525914,0.94740453,0.975921526666667,0.975921526666667,0.975921526666667,0.96415274,1.04112113,1.03493102,1.02717428)</f>
        <v>1.0097938500000001</v>
      </c>
      <c r="BJ56" s="119"/>
      <c r="BL56" s="120"/>
      <c r="BM56" s="15"/>
      <c r="BN56" s="122"/>
      <c r="BO56" s="40"/>
      <c r="BP56" s="123"/>
      <c r="BQ56" s="209">
        <f t="shared" si="3"/>
        <v>0</v>
      </c>
      <c r="BR56" s="121"/>
      <c r="BS56" s="209">
        <f t="shared" si="4"/>
        <v>0</v>
      </c>
      <c r="BT56" s="121"/>
      <c r="BU56" s="209">
        <f t="shared" si="5"/>
        <v>0</v>
      </c>
      <c r="BV56" s="122"/>
      <c r="BW56" s="40"/>
      <c r="BX56" s="123"/>
      <c r="BY56" s="15"/>
      <c r="BZ56" s="122"/>
      <c r="CA56" s="40"/>
      <c r="CB56" s="123"/>
      <c r="CC56" s="209">
        <f>(SUM($BQ56:$BU56))-$BY56</f>
        <v>0</v>
      </c>
      <c r="CD56" s="122"/>
      <c r="CE56" s="40"/>
      <c r="CF56" s="123"/>
      <c r="CG56" s="209">
        <f t="shared" si="6"/>
        <v>0</v>
      </c>
      <c r="CH56" s="121"/>
      <c r="CI56" s="209">
        <f t="shared" si="7"/>
        <v>0</v>
      </c>
      <c r="CJ56" s="121"/>
      <c r="CK56" s="209">
        <f>ROUNDDOWN(CC56-CG56-CI56,0)</f>
        <v>0</v>
      </c>
      <c r="CL56" s="121"/>
      <c r="CM56" s="209">
        <f>SUM($CG56:$CK56)</f>
        <v>0</v>
      </c>
      <c r="CN56" s="119"/>
      <c r="CQ56" s="120"/>
      <c r="CR56" s="13">
        <v>0</v>
      </c>
      <c r="CS56" s="124"/>
      <c r="CT56" s="13">
        <v>0</v>
      </c>
      <c r="CU56" s="124"/>
      <c r="CV56" s="13">
        <v>0</v>
      </c>
      <c r="CW56" s="125"/>
      <c r="CX56" s="126"/>
      <c r="CY56" s="127"/>
      <c r="CZ56" s="210">
        <f>CR56*I56</f>
        <v>0</v>
      </c>
      <c r="DA56" s="124"/>
      <c r="DB56" s="210">
        <f>CT56*K56</f>
        <v>0</v>
      </c>
      <c r="DC56" s="124"/>
      <c r="DD56" s="210">
        <f>CV56*M56</f>
        <v>0</v>
      </c>
      <c r="DE56" s="119"/>
      <c r="DG56" s="332"/>
      <c r="DP56" s="118"/>
      <c r="DR56" s="120"/>
      <c r="DS56" s="119"/>
      <c r="DT56" s="46"/>
      <c r="DV56" s="369">
        <f t="shared" si="19"/>
        <v>0</v>
      </c>
      <c r="DW56" s="280">
        <f t="shared" si="19"/>
        <v>0</v>
      </c>
      <c r="DX56" s="209">
        <f t="shared" si="20"/>
        <v>0</v>
      </c>
      <c r="DY56" s="280">
        <f t="shared" si="20"/>
        <v>0</v>
      </c>
      <c r="DZ56" s="370">
        <f t="shared" si="21"/>
        <v>0</v>
      </c>
      <c r="EA56" s="216">
        <f t="shared" si="21"/>
        <v>0</v>
      </c>
      <c r="EB56" s="40"/>
      <c r="EC56" s="369">
        <f t="shared" si="10"/>
        <v>0</v>
      </c>
      <c r="ED56" s="131"/>
      <c r="EE56" s="209">
        <f t="shared" si="11"/>
        <v>0</v>
      </c>
      <c r="EF56" s="131"/>
      <c r="EG56" s="370">
        <f t="shared" si="12"/>
        <v>0</v>
      </c>
      <c r="EH56" s="18"/>
      <c r="EI56" s="371">
        <f t="shared" si="13"/>
        <v>0</v>
      </c>
      <c r="EJ56" s="264"/>
      <c r="EK56" s="217">
        <f t="shared" si="14"/>
        <v>0</v>
      </c>
      <c r="EL56" s="401"/>
      <c r="EM56" s="264"/>
      <c r="EN56" s="372">
        <f t="shared" si="15"/>
        <v>0</v>
      </c>
      <c r="EO56" s="126"/>
      <c r="EP56" s="301">
        <f t="shared" si="16"/>
        <v>0</v>
      </c>
    </row>
    <row r="57" spans="1:146" ht="5.15" customHeight="1" x14ac:dyDescent="0.35">
      <c r="A57" s="115"/>
      <c r="B57" s="32"/>
      <c r="C57" s="46"/>
      <c r="D57" s="32"/>
      <c r="E57" s="32"/>
      <c r="F57" s="36"/>
      <c r="H57" s="29"/>
      <c r="I57" s="139"/>
      <c r="J57" s="139"/>
      <c r="K57" s="139"/>
      <c r="L57" s="139"/>
      <c r="M57" s="139"/>
      <c r="N57" s="140"/>
      <c r="O57" s="141"/>
      <c r="P57" s="142"/>
      <c r="Q57" s="139"/>
      <c r="R57" s="139"/>
      <c r="S57" s="139"/>
      <c r="T57" s="139"/>
      <c r="U57" s="139"/>
      <c r="V57" s="139"/>
      <c r="W57" s="121"/>
      <c r="X57" s="140"/>
      <c r="Y57" s="141"/>
      <c r="Z57" s="142"/>
      <c r="AA57" s="563"/>
      <c r="AB57" s="563"/>
      <c r="AC57" s="563"/>
      <c r="AD57" s="563"/>
      <c r="AE57" s="563"/>
      <c r="AF57" s="564"/>
      <c r="AG57" s="266"/>
      <c r="AH57" s="565"/>
      <c r="AI57" s="563"/>
      <c r="AJ57" s="563"/>
      <c r="AK57" s="563"/>
      <c r="AL57" s="563"/>
      <c r="AM57" s="563"/>
      <c r="AN57" s="140"/>
      <c r="AO57" s="141"/>
      <c r="AP57" s="142"/>
      <c r="AQ57" s="121"/>
      <c r="AR57" s="139"/>
      <c r="AS57" s="121"/>
      <c r="AT57" s="139"/>
      <c r="AU57" s="121"/>
      <c r="AV57" s="36"/>
      <c r="AX57" s="29"/>
      <c r="AY57" s="32"/>
      <c r="AZ57" s="322"/>
      <c r="BB57" s="29"/>
      <c r="BC57" s="46"/>
      <c r="BD57" s="32"/>
      <c r="BE57" s="32"/>
      <c r="BF57" s="32"/>
      <c r="BG57" s="46"/>
      <c r="BH57" s="32"/>
      <c r="BI57" s="46"/>
      <c r="BJ57" s="36"/>
      <c r="BL57" s="29"/>
      <c r="BM57" s="139"/>
      <c r="BN57" s="140"/>
      <c r="BO57" s="141"/>
      <c r="BP57" s="142"/>
      <c r="BQ57" s="323"/>
      <c r="BR57" s="139"/>
      <c r="BS57" s="323"/>
      <c r="BT57" s="139"/>
      <c r="BU57" s="323"/>
      <c r="BV57" s="140"/>
      <c r="BW57" s="141"/>
      <c r="BX57" s="142"/>
      <c r="BY57" s="139"/>
      <c r="BZ57" s="140"/>
      <c r="CA57" s="141"/>
      <c r="CB57" s="142"/>
      <c r="CC57" s="121"/>
      <c r="CD57" s="140"/>
      <c r="CE57" s="141"/>
      <c r="CF57" s="142"/>
      <c r="CG57" s="121"/>
      <c r="CH57" s="139"/>
      <c r="CI57" s="121"/>
      <c r="CJ57" s="139"/>
      <c r="CK57" s="121"/>
      <c r="CL57" s="139"/>
      <c r="CM57" s="121"/>
      <c r="CN57" s="36"/>
      <c r="CQ57" s="29"/>
      <c r="CR57" s="143"/>
      <c r="CS57" s="143"/>
      <c r="CT57" s="143"/>
      <c r="CU57" s="143"/>
      <c r="CV57" s="143"/>
      <c r="CW57" s="144"/>
      <c r="CX57" s="145"/>
      <c r="CY57" s="146"/>
      <c r="CZ57" s="124"/>
      <c r="DA57" s="143"/>
      <c r="DB57" s="124"/>
      <c r="DC57" s="143"/>
      <c r="DD57" s="124"/>
      <c r="DE57" s="36"/>
      <c r="DG57" s="315"/>
      <c r="DP57" s="115"/>
      <c r="DR57" s="29"/>
      <c r="DS57" s="36"/>
      <c r="DT57" s="32"/>
      <c r="DV57" s="133"/>
      <c r="DW57" s="252"/>
      <c r="DX57" s="149"/>
      <c r="DY57" s="252"/>
      <c r="DZ57" s="134"/>
      <c r="EA57" s="141"/>
      <c r="EB57" s="141"/>
      <c r="EC57" s="133"/>
      <c r="ED57" s="149"/>
      <c r="EE57" s="149"/>
      <c r="EF57" s="149"/>
      <c r="EG57" s="134"/>
      <c r="EI57" s="405"/>
      <c r="EJ57" s="264"/>
      <c r="EK57" s="406"/>
      <c r="EL57" s="406"/>
      <c r="EM57" s="264"/>
      <c r="EN57" s="407"/>
      <c r="EO57" s="145"/>
      <c r="EP57" s="408"/>
    </row>
    <row r="58" spans="1:146" s="92" customFormat="1" x14ac:dyDescent="0.35">
      <c r="A58" s="118"/>
      <c r="B58" s="46"/>
      <c r="C58" s="243" t="str">
        <f t="shared" si="17"/>
        <v/>
      </c>
      <c r="D58" s="46"/>
      <c r="E58" s="4"/>
      <c r="F58" s="119"/>
      <c r="H58" s="120"/>
      <c r="I58" s="15"/>
      <c r="J58" s="121"/>
      <c r="K58" s="15"/>
      <c r="L58" s="121"/>
      <c r="M58" s="15"/>
      <c r="N58" s="122"/>
      <c r="O58" s="40"/>
      <c r="P58" s="123"/>
      <c r="Q58" s="15"/>
      <c r="R58" s="121"/>
      <c r="S58" s="15"/>
      <c r="T58" s="121"/>
      <c r="U58" s="15"/>
      <c r="V58" s="121"/>
      <c r="W58" s="209">
        <f>SUM($Q58,$S58,$U58)</f>
        <v>0</v>
      </c>
      <c r="X58" s="122"/>
      <c r="Y58" s="40"/>
      <c r="Z58" s="123"/>
      <c r="AA58" s="560"/>
      <c r="AB58" s="224"/>
      <c r="AC58" s="560"/>
      <c r="AD58" s="224"/>
      <c r="AE58" s="560"/>
      <c r="AF58" s="561"/>
      <c r="AG58" s="216"/>
      <c r="AH58" s="562"/>
      <c r="AI58" s="560"/>
      <c r="AJ58" s="224"/>
      <c r="AK58" s="560"/>
      <c r="AL58" s="224"/>
      <c r="AM58" s="560"/>
      <c r="AN58" s="122"/>
      <c r="AO58" s="40"/>
      <c r="AP58" s="123"/>
      <c r="AQ58" s="209">
        <f>$Q58-$AA58+$AI58</f>
        <v>0</v>
      </c>
      <c r="AR58" s="121"/>
      <c r="AS58" s="209">
        <f t="shared" si="2"/>
        <v>0</v>
      </c>
      <c r="AT58" s="121"/>
      <c r="AU58" s="209">
        <f t="shared" si="18"/>
        <v>0</v>
      </c>
      <c r="AV58" s="119"/>
      <c r="AX58" s="120"/>
      <c r="AY58" s="1"/>
      <c r="AZ58" s="318">
        <v>1</v>
      </c>
      <c r="BB58" s="120"/>
      <c r="BC58" s="3">
        <f>CHOOSE($AZ58,0.99052544,1.01191919,1.00441378,1.00744042,0.97985155,0.99723525,0.99723525,0.99723525,1.02737929,0.99839832,1.00012425,0.97994767)</f>
        <v>0.99052543999999998</v>
      </c>
      <c r="BD58" s="46"/>
      <c r="BE58" s="46"/>
      <c r="BF58" s="46"/>
      <c r="BG58" s="3">
        <f>CHOOSE(AZ58,1.01007311,1.0162446,1.00802785,0.99745216,0.96170212,0.98906071,0.98906071,0.98906071,0.96644255,1.01344958,1.02255772,1.00405015)</f>
        <v>1.01007311</v>
      </c>
      <c r="BH58" s="46"/>
      <c r="BI58" s="3">
        <f>CHOOSE($AZ58, 1.00979385,0.9950623,0.99510091,0.98525914,0.94740453,0.975921526666667,0.975921526666667,0.975921526666667,0.96415274,1.04112113,1.03493102,1.02717428)</f>
        <v>1.0097938500000001</v>
      </c>
      <c r="BJ58" s="119"/>
      <c r="BL58" s="120"/>
      <c r="BM58" s="15"/>
      <c r="BN58" s="122"/>
      <c r="BO58" s="40"/>
      <c r="BP58" s="123"/>
      <c r="BQ58" s="209">
        <f t="shared" si="3"/>
        <v>0</v>
      </c>
      <c r="BR58" s="121"/>
      <c r="BS58" s="209">
        <f t="shared" si="4"/>
        <v>0</v>
      </c>
      <c r="BT58" s="121"/>
      <c r="BU58" s="209">
        <f t="shared" si="5"/>
        <v>0</v>
      </c>
      <c r="BV58" s="122"/>
      <c r="BW58" s="40"/>
      <c r="BX58" s="123"/>
      <c r="BY58" s="15"/>
      <c r="BZ58" s="122"/>
      <c r="CA58" s="40"/>
      <c r="CB58" s="123"/>
      <c r="CC58" s="209">
        <f>(SUM($BQ58:$BU58))-$BY58</f>
        <v>0</v>
      </c>
      <c r="CD58" s="122"/>
      <c r="CE58" s="40"/>
      <c r="CF58" s="123"/>
      <c r="CG58" s="209">
        <f t="shared" si="6"/>
        <v>0</v>
      </c>
      <c r="CH58" s="121"/>
      <c r="CI58" s="209">
        <f t="shared" si="7"/>
        <v>0</v>
      </c>
      <c r="CJ58" s="121"/>
      <c r="CK58" s="209">
        <f>ROUNDDOWN(CC58-CG58-CI58,0)</f>
        <v>0</v>
      </c>
      <c r="CL58" s="121"/>
      <c r="CM58" s="209">
        <f>SUM($CG58:$CK58)</f>
        <v>0</v>
      </c>
      <c r="CN58" s="119"/>
      <c r="CQ58" s="120"/>
      <c r="CR58" s="13">
        <v>0</v>
      </c>
      <c r="CS58" s="124"/>
      <c r="CT58" s="13">
        <v>0</v>
      </c>
      <c r="CU58" s="124"/>
      <c r="CV58" s="13">
        <v>0</v>
      </c>
      <c r="CW58" s="125"/>
      <c r="CX58" s="126"/>
      <c r="CY58" s="127"/>
      <c r="CZ58" s="210">
        <f>CR58*I58</f>
        <v>0</v>
      </c>
      <c r="DA58" s="124"/>
      <c r="DB58" s="210">
        <f>CT58*K58</f>
        <v>0</v>
      </c>
      <c r="DC58" s="124"/>
      <c r="DD58" s="210">
        <f>CV58*M58</f>
        <v>0</v>
      </c>
      <c r="DE58" s="119"/>
      <c r="DG58" s="332"/>
      <c r="DP58" s="118"/>
      <c r="DR58" s="120"/>
      <c r="DS58" s="119"/>
      <c r="DT58" s="46"/>
      <c r="DV58" s="369">
        <f t="shared" si="19"/>
        <v>0</v>
      </c>
      <c r="DW58" s="280">
        <f t="shared" si="19"/>
        <v>0</v>
      </c>
      <c r="DX58" s="209">
        <f t="shared" si="20"/>
        <v>0</v>
      </c>
      <c r="DY58" s="280">
        <f t="shared" si="20"/>
        <v>0</v>
      </c>
      <c r="DZ58" s="370">
        <f t="shared" si="21"/>
        <v>0</v>
      </c>
      <c r="EA58" s="216">
        <f t="shared" si="21"/>
        <v>0</v>
      </c>
      <c r="EB58" s="40"/>
      <c r="EC58" s="369">
        <f t="shared" si="10"/>
        <v>0</v>
      </c>
      <c r="ED58" s="131"/>
      <c r="EE58" s="209">
        <f t="shared" si="11"/>
        <v>0</v>
      </c>
      <c r="EF58" s="131"/>
      <c r="EG58" s="370">
        <f t="shared" si="12"/>
        <v>0</v>
      </c>
      <c r="EH58" s="18"/>
      <c r="EI58" s="371">
        <f t="shared" si="13"/>
        <v>0</v>
      </c>
      <c r="EJ58" s="264"/>
      <c r="EK58" s="217">
        <f t="shared" si="14"/>
        <v>0</v>
      </c>
      <c r="EL58" s="401"/>
      <c r="EM58" s="264"/>
      <c r="EN58" s="372">
        <f t="shared" si="15"/>
        <v>0</v>
      </c>
      <c r="EO58" s="126"/>
      <c r="EP58" s="301">
        <f t="shared" si="16"/>
        <v>0</v>
      </c>
    </row>
    <row r="59" spans="1:146" ht="5.15" customHeight="1" x14ac:dyDescent="0.35">
      <c r="A59" s="115"/>
      <c r="B59" s="32"/>
      <c r="C59" s="46"/>
      <c r="D59" s="32"/>
      <c r="E59" s="32"/>
      <c r="F59" s="36"/>
      <c r="H59" s="29"/>
      <c r="I59" s="139"/>
      <c r="J59" s="139"/>
      <c r="K59" s="139"/>
      <c r="L59" s="139"/>
      <c r="M59" s="139"/>
      <c r="N59" s="140"/>
      <c r="O59" s="141"/>
      <c r="P59" s="142"/>
      <c r="Q59" s="139"/>
      <c r="R59" s="139"/>
      <c r="S59" s="139"/>
      <c r="T59" s="139"/>
      <c r="U59" s="139"/>
      <c r="V59" s="139"/>
      <c r="W59" s="121"/>
      <c r="X59" s="140"/>
      <c r="Y59" s="141"/>
      <c r="Z59" s="142"/>
      <c r="AA59" s="563"/>
      <c r="AB59" s="563"/>
      <c r="AC59" s="563"/>
      <c r="AD59" s="563"/>
      <c r="AE59" s="563"/>
      <c r="AF59" s="564"/>
      <c r="AG59" s="266"/>
      <c r="AH59" s="565"/>
      <c r="AI59" s="563"/>
      <c r="AJ59" s="563"/>
      <c r="AK59" s="563"/>
      <c r="AL59" s="563"/>
      <c r="AM59" s="563"/>
      <c r="AN59" s="140"/>
      <c r="AO59" s="141"/>
      <c r="AP59" s="142"/>
      <c r="AQ59" s="121"/>
      <c r="AR59" s="139"/>
      <c r="AS59" s="121"/>
      <c r="AT59" s="139"/>
      <c r="AU59" s="121"/>
      <c r="AV59" s="36"/>
      <c r="AX59" s="29"/>
      <c r="AY59" s="32"/>
      <c r="AZ59" s="322"/>
      <c r="BB59" s="29"/>
      <c r="BC59" s="46"/>
      <c r="BD59" s="32"/>
      <c r="BE59" s="32"/>
      <c r="BF59" s="32"/>
      <c r="BG59" s="46"/>
      <c r="BH59" s="32"/>
      <c r="BI59" s="46"/>
      <c r="BJ59" s="36"/>
      <c r="BL59" s="29"/>
      <c r="BM59" s="139"/>
      <c r="BN59" s="140"/>
      <c r="BO59" s="141"/>
      <c r="BP59" s="142"/>
      <c r="BQ59" s="323"/>
      <c r="BR59" s="139"/>
      <c r="BS59" s="323"/>
      <c r="BT59" s="139"/>
      <c r="BU59" s="323"/>
      <c r="BV59" s="140"/>
      <c r="BW59" s="141"/>
      <c r="BX59" s="142"/>
      <c r="BY59" s="139"/>
      <c r="BZ59" s="140"/>
      <c r="CA59" s="141"/>
      <c r="CB59" s="142"/>
      <c r="CC59" s="121"/>
      <c r="CD59" s="140"/>
      <c r="CE59" s="141"/>
      <c r="CF59" s="142"/>
      <c r="CG59" s="121"/>
      <c r="CH59" s="139"/>
      <c r="CI59" s="121"/>
      <c r="CJ59" s="139"/>
      <c r="CK59" s="121"/>
      <c r="CL59" s="139"/>
      <c r="CM59" s="121"/>
      <c r="CN59" s="36"/>
      <c r="CQ59" s="29"/>
      <c r="CR59" s="143"/>
      <c r="CS59" s="143"/>
      <c r="CT59" s="143"/>
      <c r="CU59" s="143"/>
      <c r="CV59" s="143"/>
      <c r="CW59" s="144"/>
      <c r="CX59" s="145"/>
      <c r="CY59" s="146"/>
      <c r="CZ59" s="124"/>
      <c r="DA59" s="143"/>
      <c r="DB59" s="124"/>
      <c r="DC59" s="143"/>
      <c r="DD59" s="124"/>
      <c r="DE59" s="36"/>
      <c r="DG59" s="315"/>
      <c r="DP59" s="115"/>
      <c r="DR59" s="29"/>
      <c r="DS59" s="36"/>
      <c r="DT59" s="32"/>
      <c r="DV59" s="133"/>
      <c r="DW59" s="252"/>
      <c r="DX59" s="149"/>
      <c r="DY59" s="252"/>
      <c r="DZ59" s="134"/>
      <c r="EA59" s="141"/>
      <c r="EB59" s="141"/>
      <c r="EC59" s="133"/>
      <c r="ED59" s="149"/>
      <c r="EE59" s="149"/>
      <c r="EF59" s="149"/>
      <c r="EG59" s="134"/>
      <c r="EI59" s="405"/>
      <c r="EJ59" s="264"/>
      <c r="EK59" s="406"/>
      <c r="EL59" s="406"/>
      <c r="EM59" s="264"/>
      <c r="EN59" s="407"/>
      <c r="EO59" s="145"/>
      <c r="EP59" s="408"/>
    </row>
    <row r="60" spans="1:146" s="92" customFormat="1" x14ac:dyDescent="0.35">
      <c r="A60" s="118"/>
      <c r="B60" s="46"/>
      <c r="C60" s="243" t="str">
        <f t="shared" si="17"/>
        <v/>
      </c>
      <c r="D60" s="46"/>
      <c r="E60" s="4"/>
      <c r="F60" s="119"/>
      <c r="H60" s="120"/>
      <c r="I60" s="15"/>
      <c r="J60" s="121"/>
      <c r="K60" s="15"/>
      <c r="L60" s="121"/>
      <c r="M60" s="15"/>
      <c r="N60" s="122"/>
      <c r="O60" s="40"/>
      <c r="P60" s="123"/>
      <c r="Q60" s="15"/>
      <c r="R60" s="121"/>
      <c r="S60" s="15"/>
      <c r="T60" s="121"/>
      <c r="U60" s="15"/>
      <c r="V60" s="121"/>
      <c r="W60" s="209">
        <f>SUM($Q60,$S60,$U60)</f>
        <v>0</v>
      </c>
      <c r="X60" s="122"/>
      <c r="Y60" s="40"/>
      <c r="Z60" s="123"/>
      <c r="AA60" s="560"/>
      <c r="AB60" s="224"/>
      <c r="AC60" s="560"/>
      <c r="AD60" s="224"/>
      <c r="AE60" s="560"/>
      <c r="AF60" s="561"/>
      <c r="AG60" s="216"/>
      <c r="AH60" s="562"/>
      <c r="AI60" s="560"/>
      <c r="AJ60" s="224"/>
      <c r="AK60" s="560"/>
      <c r="AL60" s="224"/>
      <c r="AM60" s="560"/>
      <c r="AN60" s="122"/>
      <c r="AO60" s="40"/>
      <c r="AP60" s="123"/>
      <c r="AQ60" s="209">
        <f>$Q60-$AA60+$AI60</f>
        <v>0</v>
      </c>
      <c r="AR60" s="121"/>
      <c r="AS60" s="209">
        <f t="shared" si="2"/>
        <v>0</v>
      </c>
      <c r="AT60" s="121"/>
      <c r="AU60" s="209">
        <f t="shared" si="18"/>
        <v>0</v>
      </c>
      <c r="AV60" s="119"/>
      <c r="AX60" s="120"/>
      <c r="AY60" s="1"/>
      <c r="AZ60" s="318">
        <v>1</v>
      </c>
      <c r="BB60" s="120"/>
      <c r="BC60" s="3">
        <f>CHOOSE($AZ60,0.99052544,1.01191919,1.00441378,1.00744042,0.97985155,0.99723525,0.99723525,0.99723525,1.02737929,0.99839832,1.00012425,0.97994767)</f>
        <v>0.99052543999999998</v>
      </c>
      <c r="BD60" s="46"/>
      <c r="BE60" s="46"/>
      <c r="BF60" s="46"/>
      <c r="BG60" s="3">
        <f>CHOOSE(AZ60,1.01007311,1.0162446,1.00802785,0.99745216,0.96170212,0.98906071,0.98906071,0.98906071,0.96644255,1.01344958,1.02255772,1.00405015)</f>
        <v>1.01007311</v>
      </c>
      <c r="BH60" s="46"/>
      <c r="BI60" s="3">
        <f>CHOOSE($AZ60, 1.00979385,0.9950623,0.99510091,0.98525914,0.94740453,0.975921526666667,0.975921526666667,0.975921526666667,0.96415274,1.04112113,1.03493102,1.02717428)</f>
        <v>1.0097938500000001</v>
      </c>
      <c r="BJ60" s="119"/>
      <c r="BL60" s="120"/>
      <c r="BM60" s="15"/>
      <c r="BN60" s="122"/>
      <c r="BO60" s="40"/>
      <c r="BP60" s="123"/>
      <c r="BQ60" s="209">
        <f t="shared" si="3"/>
        <v>0</v>
      </c>
      <c r="BR60" s="121"/>
      <c r="BS60" s="209">
        <f t="shared" si="4"/>
        <v>0</v>
      </c>
      <c r="BT60" s="121"/>
      <c r="BU60" s="209">
        <f t="shared" si="5"/>
        <v>0</v>
      </c>
      <c r="BV60" s="122"/>
      <c r="BW60" s="40"/>
      <c r="BX60" s="123"/>
      <c r="BY60" s="15"/>
      <c r="BZ60" s="122"/>
      <c r="CA60" s="40"/>
      <c r="CB60" s="123"/>
      <c r="CC60" s="209">
        <f>(SUM($BQ60:$BU60))-$BY60</f>
        <v>0</v>
      </c>
      <c r="CD60" s="122"/>
      <c r="CE60" s="40"/>
      <c r="CF60" s="123"/>
      <c r="CG60" s="209">
        <f t="shared" si="6"/>
        <v>0</v>
      </c>
      <c r="CH60" s="121"/>
      <c r="CI60" s="209">
        <f t="shared" si="7"/>
        <v>0</v>
      </c>
      <c r="CJ60" s="121"/>
      <c r="CK60" s="209">
        <f>ROUNDDOWN(CC60-CG60-CI60,0)</f>
        <v>0</v>
      </c>
      <c r="CL60" s="121"/>
      <c r="CM60" s="209">
        <f>SUM($CG60:$CK60)</f>
        <v>0</v>
      </c>
      <c r="CN60" s="119"/>
      <c r="CQ60" s="120"/>
      <c r="CR60" s="13">
        <v>0</v>
      </c>
      <c r="CS60" s="124"/>
      <c r="CT60" s="13">
        <v>0</v>
      </c>
      <c r="CU60" s="124"/>
      <c r="CV60" s="13">
        <v>0</v>
      </c>
      <c r="CW60" s="125"/>
      <c r="CX60" s="126"/>
      <c r="CY60" s="127"/>
      <c r="CZ60" s="210">
        <f>CR60*I60</f>
        <v>0</v>
      </c>
      <c r="DA60" s="124"/>
      <c r="DB60" s="210">
        <f>CT60*K60</f>
        <v>0</v>
      </c>
      <c r="DC60" s="124"/>
      <c r="DD60" s="210">
        <f>CV60*M60</f>
        <v>0</v>
      </c>
      <c r="DE60" s="119"/>
      <c r="DG60" s="332"/>
      <c r="DP60" s="118"/>
      <c r="DR60" s="120"/>
      <c r="DS60" s="119"/>
      <c r="DT60" s="46"/>
      <c r="DV60" s="369">
        <f t="shared" ref="DV60:DW78" si="22">IF($CG60=0,0,ROUND(($DJ$32*($CG60/$CG$120)),0))</f>
        <v>0</v>
      </c>
      <c r="DW60" s="280">
        <f t="shared" si="22"/>
        <v>0</v>
      </c>
      <c r="DX60" s="209">
        <f t="shared" ref="DX60:DY78" si="23">IF($CI60=0,0,ROUND(($DL$32*($CI60/$CI$120)),0))</f>
        <v>0</v>
      </c>
      <c r="DY60" s="280">
        <f t="shared" si="23"/>
        <v>0</v>
      </c>
      <c r="DZ60" s="370">
        <f t="shared" ref="DZ60:EA78" si="24">IF($CK60=0,0,ROUND(($DN$32*($CK60/$CK$120)),0))</f>
        <v>0</v>
      </c>
      <c r="EA60" s="216">
        <f t="shared" si="24"/>
        <v>0</v>
      </c>
      <c r="EB60" s="40"/>
      <c r="EC60" s="369">
        <f t="shared" si="10"/>
        <v>0</v>
      </c>
      <c r="ED60" s="131"/>
      <c r="EE60" s="209">
        <f t="shared" si="11"/>
        <v>0</v>
      </c>
      <c r="EF60" s="131"/>
      <c r="EG60" s="370">
        <f t="shared" si="12"/>
        <v>0</v>
      </c>
      <c r="EH60" s="18"/>
      <c r="EI60" s="371">
        <f t="shared" si="13"/>
        <v>0</v>
      </c>
      <c r="EJ60" s="264"/>
      <c r="EK60" s="217">
        <f t="shared" si="14"/>
        <v>0</v>
      </c>
      <c r="EL60" s="401"/>
      <c r="EM60" s="264"/>
      <c r="EN60" s="372">
        <f t="shared" si="15"/>
        <v>0</v>
      </c>
      <c r="EO60" s="126"/>
      <c r="EP60" s="301">
        <f t="shared" si="16"/>
        <v>0</v>
      </c>
    </row>
    <row r="61" spans="1:146" ht="5.15" customHeight="1" x14ac:dyDescent="0.35">
      <c r="A61" s="115"/>
      <c r="B61" s="32"/>
      <c r="C61" s="46"/>
      <c r="D61" s="32"/>
      <c r="E61" s="32"/>
      <c r="F61" s="36"/>
      <c r="H61" s="29"/>
      <c r="I61" s="139"/>
      <c r="J61" s="139"/>
      <c r="K61" s="139"/>
      <c r="L61" s="139"/>
      <c r="M61" s="139"/>
      <c r="N61" s="140"/>
      <c r="O61" s="141"/>
      <c r="P61" s="142"/>
      <c r="Q61" s="139"/>
      <c r="R61" s="139"/>
      <c r="S61" s="139"/>
      <c r="T61" s="139"/>
      <c r="U61" s="139"/>
      <c r="V61" s="139"/>
      <c r="W61" s="121"/>
      <c r="X61" s="140"/>
      <c r="Y61" s="141"/>
      <c r="Z61" s="142"/>
      <c r="AA61" s="563"/>
      <c r="AB61" s="563"/>
      <c r="AC61" s="563"/>
      <c r="AD61" s="563"/>
      <c r="AE61" s="563"/>
      <c r="AF61" s="564"/>
      <c r="AG61" s="266"/>
      <c r="AH61" s="565"/>
      <c r="AI61" s="563"/>
      <c r="AJ61" s="563"/>
      <c r="AK61" s="563"/>
      <c r="AL61" s="563"/>
      <c r="AM61" s="563"/>
      <c r="AN61" s="140"/>
      <c r="AO61" s="141"/>
      <c r="AP61" s="142"/>
      <c r="AQ61" s="121"/>
      <c r="AR61" s="139"/>
      <c r="AS61" s="121"/>
      <c r="AT61" s="139"/>
      <c r="AU61" s="121"/>
      <c r="AV61" s="36"/>
      <c r="AX61" s="29"/>
      <c r="AY61" s="32"/>
      <c r="AZ61" s="322"/>
      <c r="BB61" s="29"/>
      <c r="BC61" s="46"/>
      <c r="BD61" s="32"/>
      <c r="BE61" s="32"/>
      <c r="BF61" s="32"/>
      <c r="BG61" s="46"/>
      <c r="BH61" s="32"/>
      <c r="BI61" s="46"/>
      <c r="BJ61" s="36"/>
      <c r="BL61" s="29"/>
      <c r="BM61" s="139"/>
      <c r="BN61" s="140"/>
      <c r="BO61" s="141"/>
      <c r="BP61" s="142"/>
      <c r="BQ61" s="323"/>
      <c r="BR61" s="139"/>
      <c r="BS61" s="323"/>
      <c r="BT61" s="139"/>
      <c r="BU61" s="323"/>
      <c r="BV61" s="140"/>
      <c r="BW61" s="141"/>
      <c r="BX61" s="142"/>
      <c r="BY61" s="139"/>
      <c r="BZ61" s="140"/>
      <c r="CA61" s="141"/>
      <c r="CB61" s="142"/>
      <c r="CC61" s="121"/>
      <c r="CD61" s="140"/>
      <c r="CE61" s="141"/>
      <c r="CF61" s="142"/>
      <c r="CG61" s="121"/>
      <c r="CH61" s="139"/>
      <c r="CI61" s="121"/>
      <c r="CJ61" s="139"/>
      <c r="CK61" s="121"/>
      <c r="CL61" s="139"/>
      <c r="CM61" s="121"/>
      <c r="CN61" s="36"/>
      <c r="CQ61" s="29"/>
      <c r="CR61" s="143"/>
      <c r="CS61" s="143"/>
      <c r="CT61" s="143"/>
      <c r="CU61" s="143"/>
      <c r="CV61" s="143"/>
      <c r="CW61" s="144"/>
      <c r="CX61" s="145"/>
      <c r="CY61" s="146"/>
      <c r="CZ61" s="124"/>
      <c r="DA61" s="143"/>
      <c r="DB61" s="124"/>
      <c r="DC61" s="143"/>
      <c r="DD61" s="124"/>
      <c r="DE61" s="36"/>
      <c r="DG61" s="315"/>
      <c r="DP61" s="115"/>
      <c r="DR61" s="29"/>
      <c r="DS61" s="36"/>
      <c r="DT61" s="32"/>
      <c r="DV61" s="133"/>
      <c r="DW61" s="252"/>
      <c r="DX61" s="149"/>
      <c r="DY61" s="252"/>
      <c r="DZ61" s="134"/>
      <c r="EA61" s="141"/>
      <c r="EB61" s="141"/>
      <c r="EC61" s="133"/>
      <c r="ED61" s="149"/>
      <c r="EE61" s="149"/>
      <c r="EF61" s="149"/>
      <c r="EG61" s="134"/>
      <c r="EI61" s="405"/>
      <c r="EJ61" s="264"/>
      <c r="EK61" s="406"/>
      <c r="EL61" s="406"/>
      <c r="EM61" s="264"/>
      <c r="EN61" s="407"/>
      <c r="EO61" s="145"/>
      <c r="EP61" s="408"/>
    </row>
    <row r="62" spans="1:146" s="92" customFormat="1" x14ac:dyDescent="0.35">
      <c r="A62" s="118"/>
      <c r="B62" s="46"/>
      <c r="C62" s="243" t="str">
        <f t="shared" si="17"/>
        <v/>
      </c>
      <c r="D62" s="46"/>
      <c r="E62" s="4"/>
      <c r="F62" s="119"/>
      <c r="H62" s="120"/>
      <c r="I62" s="15"/>
      <c r="J62" s="121"/>
      <c r="K62" s="15"/>
      <c r="L62" s="121"/>
      <c r="M62" s="15"/>
      <c r="N62" s="122"/>
      <c r="O62" s="40"/>
      <c r="P62" s="123"/>
      <c r="Q62" s="15"/>
      <c r="R62" s="121"/>
      <c r="S62" s="15"/>
      <c r="T62" s="121"/>
      <c r="U62" s="15"/>
      <c r="V62" s="121"/>
      <c r="W62" s="209">
        <f>SUM($Q62,$S62,$U62)</f>
        <v>0</v>
      </c>
      <c r="X62" s="122"/>
      <c r="Y62" s="40"/>
      <c r="Z62" s="123"/>
      <c r="AA62" s="560"/>
      <c r="AB62" s="224"/>
      <c r="AC62" s="560"/>
      <c r="AD62" s="224"/>
      <c r="AE62" s="560"/>
      <c r="AF62" s="561"/>
      <c r="AG62" s="216"/>
      <c r="AH62" s="562"/>
      <c r="AI62" s="560"/>
      <c r="AJ62" s="224"/>
      <c r="AK62" s="560"/>
      <c r="AL62" s="224"/>
      <c r="AM62" s="560"/>
      <c r="AN62" s="122"/>
      <c r="AO62" s="40"/>
      <c r="AP62" s="123"/>
      <c r="AQ62" s="209">
        <f>$Q62-$AA62+$AI62</f>
        <v>0</v>
      </c>
      <c r="AR62" s="121"/>
      <c r="AS62" s="209">
        <f t="shared" si="2"/>
        <v>0</v>
      </c>
      <c r="AT62" s="121"/>
      <c r="AU62" s="209">
        <f t="shared" si="18"/>
        <v>0</v>
      </c>
      <c r="AV62" s="119"/>
      <c r="AX62" s="120"/>
      <c r="AY62" s="1"/>
      <c r="AZ62" s="318">
        <v>1</v>
      </c>
      <c r="BB62" s="120"/>
      <c r="BC62" s="3">
        <f>CHOOSE($AZ62,0.99052544,1.01191919,1.00441378,1.00744042,0.97985155,0.99723525,0.99723525,0.99723525,1.02737929,0.99839832,1.00012425,0.97994767)</f>
        <v>0.99052543999999998</v>
      </c>
      <c r="BD62" s="46"/>
      <c r="BE62" s="46"/>
      <c r="BF62" s="46"/>
      <c r="BG62" s="3">
        <f>CHOOSE(AZ62,1.01007311,1.0162446,1.00802785,0.99745216,0.96170212,0.98906071,0.98906071,0.98906071,0.96644255,1.01344958,1.02255772,1.00405015)</f>
        <v>1.01007311</v>
      </c>
      <c r="BH62" s="46"/>
      <c r="BI62" s="3">
        <f>CHOOSE($AZ62, 1.00979385,0.9950623,0.99510091,0.98525914,0.94740453,0.975921526666667,0.975921526666667,0.975921526666667,0.96415274,1.04112113,1.03493102,1.02717428)</f>
        <v>1.0097938500000001</v>
      </c>
      <c r="BJ62" s="119"/>
      <c r="BL62" s="120"/>
      <c r="BM62" s="15"/>
      <c r="BN62" s="122"/>
      <c r="BO62" s="40"/>
      <c r="BP62" s="123"/>
      <c r="BQ62" s="209">
        <f t="shared" si="3"/>
        <v>0</v>
      </c>
      <c r="BR62" s="121"/>
      <c r="BS62" s="209">
        <f t="shared" si="4"/>
        <v>0</v>
      </c>
      <c r="BT62" s="121"/>
      <c r="BU62" s="209">
        <f t="shared" si="5"/>
        <v>0</v>
      </c>
      <c r="BV62" s="122"/>
      <c r="BW62" s="40"/>
      <c r="BX62" s="123"/>
      <c r="BY62" s="15"/>
      <c r="BZ62" s="122"/>
      <c r="CA62" s="40"/>
      <c r="CB62" s="123"/>
      <c r="CC62" s="209">
        <f>(SUM($BQ62:$BU62))-$BY62</f>
        <v>0</v>
      </c>
      <c r="CD62" s="122"/>
      <c r="CE62" s="40"/>
      <c r="CF62" s="123"/>
      <c r="CG62" s="209">
        <f t="shared" si="6"/>
        <v>0</v>
      </c>
      <c r="CH62" s="121"/>
      <c r="CI62" s="209">
        <f t="shared" si="7"/>
        <v>0</v>
      </c>
      <c r="CJ62" s="121"/>
      <c r="CK62" s="209">
        <f>ROUNDDOWN(CC62-CG62-CI62,0)</f>
        <v>0</v>
      </c>
      <c r="CL62" s="121"/>
      <c r="CM62" s="209">
        <f>SUM($CG62:$CK62)</f>
        <v>0</v>
      </c>
      <c r="CN62" s="119"/>
      <c r="CQ62" s="120"/>
      <c r="CR62" s="13">
        <v>0</v>
      </c>
      <c r="CS62" s="124"/>
      <c r="CT62" s="13">
        <v>0</v>
      </c>
      <c r="CU62" s="124"/>
      <c r="CV62" s="13">
        <v>0</v>
      </c>
      <c r="CW62" s="125"/>
      <c r="CX62" s="126"/>
      <c r="CY62" s="127"/>
      <c r="CZ62" s="210">
        <f>CR62*I62</f>
        <v>0</v>
      </c>
      <c r="DA62" s="124"/>
      <c r="DB62" s="210">
        <f>CT62*K62</f>
        <v>0</v>
      </c>
      <c r="DC62" s="124"/>
      <c r="DD62" s="210">
        <f>CV62*M62</f>
        <v>0</v>
      </c>
      <c r="DE62" s="119"/>
      <c r="DG62" s="332"/>
      <c r="DP62" s="118"/>
      <c r="DR62" s="120"/>
      <c r="DS62" s="119"/>
      <c r="DT62" s="46"/>
      <c r="DV62" s="369">
        <f t="shared" si="22"/>
        <v>0</v>
      </c>
      <c r="DW62" s="280">
        <f t="shared" si="22"/>
        <v>0</v>
      </c>
      <c r="DX62" s="209">
        <f t="shared" si="23"/>
        <v>0</v>
      </c>
      <c r="DY62" s="280">
        <f t="shared" si="23"/>
        <v>0</v>
      </c>
      <c r="DZ62" s="370">
        <f t="shared" si="24"/>
        <v>0</v>
      </c>
      <c r="EA62" s="216">
        <f t="shared" si="24"/>
        <v>0</v>
      </c>
      <c r="EB62" s="40"/>
      <c r="EC62" s="369">
        <f t="shared" si="10"/>
        <v>0</v>
      </c>
      <c r="ED62" s="131"/>
      <c r="EE62" s="209">
        <f t="shared" si="11"/>
        <v>0</v>
      </c>
      <c r="EF62" s="131"/>
      <c r="EG62" s="370">
        <f t="shared" si="12"/>
        <v>0</v>
      </c>
      <c r="EH62" s="18"/>
      <c r="EI62" s="371">
        <f t="shared" si="13"/>
        <v>0</v>
      </c>
      <c r="EJ62" s="264"/>
      <c r="EK62" s="217">
        <f t="shared" si="14"/>
        <v>0</v>
      </c>
      <c r="EL62" s="401"/>
      <c r="EM62" s="264"/>
      <c r="EN62" s="372">
        <f t="shared" si="15"/>
        <v>0</v>
      </c>
      <c r="EO62" s="126"/>
      <c r="EP62" s="301">
        <f t="shared" si="16"/>
        <v>0</v>
      </c>
    </row>
    <row r="63" spans="1:146" ht="5.15" customHeight="1" x14ac:dyDescent="0.35">
      <c r="A63" s="115"/>
      <c r="B63" s="32"/>
      <c r="C63" s="46"/>
      <c r="D63" s="32"/>
      <c r="E63" s="32"/>
      <c r="F63" s="36"/>
      <c r="H63" s="29"/>
      <c r="I63" s="139"/>
      <c r="J63" s="139"/>
      <c r="K63" s="139"/>
      <c r="L63" s="139"/>
      <c r="M63" s="139"/>
      <c r="N63" s="140"/>
      <c r="O63" s="141"/>
      <c r="P63" s="142"/>
      <c r="Q63" s="139"/>
      <c r="R63" s="139"/>
      <c r="S63" s="139"/>
      <c r="T63" s="139"/>
      <c r="U63" s="139"/>
      <c r="V63" s="139"/>
      <c r="W63" s="121"/>
      <c r="X63" s="140"/>
      <c r="Y63" s="141"/>
      <c r="Z63" s="142"/>
      <c r="AA63" s="563"/>
      <c r="AB63" s="563"/>
      <c r="AC63" s="563"/>
      <c r="AD63" s="563"/>
      <c r="AE63" s="563"/>
      <c r="AF63" s="564"/>
      <c r="AG63" s="266"/>
      <c r="AH63" s="565"/>
      <c r="AI63" s="563"/>
      <c r="AJ63" s="563"/>
      <c r="AK63" s="563"/>
      <c r="AL63" s="563"/>
      <c r="AM63" s="563"/>
      <c r="AN63" s="140"/>
      <c r="AO63" s="141"/>
      <c r="AP63" s="142"/>
      <c r="AQ63" s="121"/>
      <c r="AR63" s="139"/>
      <c r="AS63" s="121"/>
      <c r="AT63" s="139"/>
      <c r="AU63" s="121"/>
      <c r="AV63" s="36"/>
      <c r="AX63" s="29"/>
      <c r="AY63" s="32"/>
      <c r="AZ63" s="322"/>
      <c r="BB63" s="29"/>
      <c r="BC63" s="46"/>
      <c r="BD63" s="32"/>
      <c r="BE63" s="32"/>
      <c r="BF63" s="32"/>
      <c r="BG63" s="46"/>
      <c r="BH63" s="32"/>
      <c r="BI63" s="46"/>
      <c r="BJ63" s="36"/>
      <c r="BL63" s="29"/>
      <c r="BM63" s="139"/>
      <c r="BN63" s="140"/>
      <c r="BO63" s="141"/>
      <c r="BP63" s="142"/>
      <c r="BQ63" s="323"/>
      <c r="BR63" s="139"/>
      <c r="BS63" s="323"/>
      <c r="BT63" s="139"/>
      <c r="BU63" s="323"/>
      <c r="BV63" s="140"/>
      <c r="BW63" s="141"/>
      <c r="BX63" s="142"/>
      <c r="BY63" s="139"/>
      <c r="BZ63" s="140"/>
      <c r="CA63" s="141"/>
      <c r="CB63" s="142"/>
      <c r="CC63" s="121"/>
      <c r="CD63" s="140"/>
      <c r="CE63" s="141"/>
      <c r="CF63" s="142"/>
      <c r="CG63" s="121"/>
      <c r="CH63" s="139"/>
      <c r="CI63" s="121"/>
      <c r="CJ63" s="139"/>
      <c r="CK63" s="121"/>
      <c r="CL63" s="139"/>
      <c r="CM63" s="121"/>
      <c r="CN63" s="36"/>
      <c r="CQ63" s="29"/>
      <c r="CR63" s="143"/>
      <c r="CS63" s="143"/>
      <c r="CT63" s="143"/>
      <c r="CU63" s="143"/>
      <c r="CV63" s="143"/>
      <c r="CW63" s="144"/>
      <c r="CX63" s="145"/>
      <c r="CY63" s="146"/>
      <c r="CZ63" s="124"/>
      <c r="DA63" s="143"/>
      <c r="DB63" s="124"/>
      <c r="DC63" s="143"/>
      <c r="DD63" s="124"/>
      <c r="DE63" s="36"/>
      <c r="DG63" s="315"/>
      <c r="DP63" s="115"/>
      <c r="DR63" s="29"/>
      <c r="DS63" s="36"/>
      <c r="DT63" s="32"/>
      <c r="DV63" s="133"/>
      <c r="DW63" s="252"/>
      <c r="DX63" s="149"/>
      <c r="DY63" s="252"/>
      <c r="DZ63" s="134"/>
      <c r="EA63" s="141"/>
      <c r="EB63" s="141"/>
      <c r="EC63" s="133"/>
      <c r="ED63" s="149"/>
      <c r="EE63" s="149"/>
      <c r="EF63" s="149"/>
      <c r="EG63" s="134"/>
      <c r="EI63" s="405"/>
      <c r="EJ63" s="264"/>
      <c r="EK63" s="406"/>
      <c r="EL63" s="406"/>
      <c r="EM63" s="264"/>
      <c r="EN63" s="407"/>
      <c r="EO63" s="145"/>
      <c r="EP63" s="408"/>
    </row>
    <row r="64" spans="1:146" s="92" customFormat="1" x14ac:dyDescent="0.35">
      <c r="A64" s="118"/>
      <c r="B64" s="46"/>
      <c r="C64" s="243" t="str">
        <f t="shared" si="17"/>
        <v/>
      </c>
      <c r="D64" s="46"/>
      <c r="E64" s="4"/>
      <c r="F64" s="119"/>
      <c r="H64" s="120"/>
      <c r="I64" s="15"/>
      <c r="J64" s="121"/>
      <c r="K64" s="15"/>
      <c r="L64" s="121"/>
      <c r="M64" s="15"/>
      <c r="N64" s="122"/>
      <c r="O64" s="40"/>
      <c r="P64" s="123"/>
      <c r="Q64" s="15"/>
      <c r="R64" s="121"/>
      <c r="S64" s="15"/>
      <c r="T64" s="121"/>
      <c r="U64" s="15"/>
      <c r="V64" s="121"/>
      <c r="W64" s="209">
        <f>SUM($Q64,$S64,$U64)</f>
        <v>0</v>
      </c>
      <c r="X64" s="122"/>
      <c r="Y64" s="40"/>
      <c r="Z64" s="123"/>
      <c r="AA64" s="560"/>
      <c r="AB64" s="224"/>
      <c r="AC64" s="560"/>
      <c r="AD64" s="224"/>
      <c r="AE64" s="560"/>
      <c r="AF64" s="561"/>
      <c r="AG64" s="216"/>
      <c r="AH64" s="562"/>
      <c r="AI64" s="560"/>
      <c r="AJ64" s="224"/>
      <c r="AK64" s="560"/>
      <c r="AL64" s="224"/>
      <c r="AM64" s="560"/>
      <c r="AN64" s="122"/>
      <c r="AO64" s="40"/>
      <c r="AP64" s="123"/>
      <c r="AQ64" s="209">
        <f>$Q64-$AA64+$AI64</f>
        <v>0</v>
      </c>
      <c r="AR64" s="121"/>
      <c r="AS64" s="209">
        <f t="shared" si="2"/>
        <v>0</v>
      </c>
      <c r="AT64" s="121"/>
      <c r="AU64" s="209">
        <f t="shared" si="18"/>
        <v>0</v>
      </c>
      <c r="AV64" s="119"/>
      <c r="AX64" s="120"/>
      <c r="AY64" s="1"/>
      <c r="AZ64" s="318">
        <v>1</v>
      </c>
      <c r="BB64" s="120"/>
      <c r="BC64" s="3">
        <f>CHOOSE($AZ64,0.99052544,1.01191919,1.00441378,1.00744042,0.97985155,0.99723525,0.99723525,0.99723525,1.02737929,0.99839832,1.00012425,0.97994767)</f>
        <v>0.99052543999999998</v>
      </c>
      <c r="BD64" s="46"/>
      <c r="BE64" s="46"/>
      <c r="BF64" s="46"/>
      <c r="BG64" s="3">
        <f>CHOOSE(AZ64,1.01007311,1.0162446,1.00802785,0.99745216,0.96170212,0.98906071,0.98906071,0.98906071,0.96644255,1.01344958,1.02255772,1.00405015)</f>
        <v>1.01007311</v>
      </c>
      <c r="BH64" s="46"/>
      <c r="BI64" s="3">
        <f>CHOOSE($AZ64, 1.00979385,0.9950623,0.99510091,0.98525914,0.94740453,0.975921526666667,0.975921526666667,0.975921526666667,0.96415274,1.04112113,1.03493102,1.02717428)</f>
        <v>1.0097938500000001</v>
      </c>
      <c r="BJ64" s="119"/>
      <c r="BL64" s="120"/>
      <c r="BM64" s="15"/>
      <c r="BN64" s="122"/>
      <c r="BO64" s="40"/>
      <c r="BP64" s="123"/>
      <c r="BQ64" s="209">
        <f t="shared" si="3"/>
        <v>0</v>
      </c>
      <c r="BR64" s="121"/>
      <c r="BS64" s="209">
        <f t="shared" si="4"/>
        <v>0</v>
      </c>
      <c r="BT64" s="121"/>
      <c r="BU64" s="209">
        <f t="shared" si="5"/>
        <v>0</v>
      </c>
      <c r="BV64" s="122"/>
      <c r="BW64" s="40"/>
      <c r="BX64" s="123"/>
      <c r="BY64" s="15"/>
      <c r="BZ64" s="122"/>
      <c r="CA64" s="40"/>
      <c r="CB64" s="123"/>
      <c r="CC64" s="209">
        <f>(SUM($BQ64:$BU64))-$BY64</f>
        <v>0</v>
      </c>
      <c r="CD64" s="122"/>
      <c r="CE64" s="40"/>
      <c r="CF64" s="123"/>
      <c r="CG64" s="209">
        <f t="shared" si="6"/>
        <v>0</v>
      </c>
      <c r="CH64" s="121"/>
      <c r="CI64" s="209">
        <f t="shared" si="7"/>
        <v>0</v>
      </c>
      <c r="CJ64" s="121"/>
      <c r="CK64" s="209">
        <f>ROUNDDOWN(CC64-CG64-CI64,0)</f>
        <v>0</v>
      </c>
      <c r="CL64" s="121"/>
      <c r="CM64" s="209">
        <f>SUM($CG64:$CK64)</f>
        <v>0</v>
      </c>
      <c r="CN64" s="119"/>
      <c r="CQ64" s="120"/>
      <c r="CR64" s="13">
        <v>0</v>
      </c>
      <c r="CS64" s="124"/>
      <c r="CT64" s="13">
        <v>0</v>
      </c>
      <c r="CU64" s="124"/>
      <c r="CV64" s="13">
        <v>0</v>
      </c>
      <c r="CW64" s="125"/>
      <c r="CX64" s="126"/>
      <c r="CY64" s="127"/>
      <c r="CZ64" s="210">
        <f>CR64*I64</f>
        <v>0</v>
      </c>
      <c r="DA64" s="124"/>
      <c r="DB64" s="210">
        <f>CT64*K64</f>
        <v>0</v>
      </c>
      <c r="DC64" s="124"/>
      <c r="DD64" s="210">
        <f>CV64*M64</f>
        <v>0</v>
      </c>
      <c r="DE64" s="119"/>
      <c r="DG64" s="332"/>
      <c r="DP64" s="118"/>
      <c r="DR64" s="120"/>
      <c r="DS64" s="119"/>
      <c r="DT64" s="46"/>
      <c r="DV64" s="369">
        <f t="shared" si="22"/>
        <v>0</v>
      </c>
      <c r="DW64" s="280">
        <f t="shared" si="22"/>
        <v>0</v>
      </c>
      <c r="DX64" s="209">
        <f t="shared" si="23"/>
        <v>0</v>
      </c>
      <c r="DY64" s="280">
        <f t="shared" si="23"/>
        <v>0</v>
      </c>
      <c r="DZ64" s="370">
        <f t="shared" si="24"/>
        <v>0</v>
      </c>
      <c r="EA64" s="216">
        <f t="shared" si="24"/>
        <v>0</v>
      </c>
      <c r="EB64" s="40"/>
      <c r="EC64" s="369">
        <f t="shared" si="10"/>
        <v>0</v>
      </c>
      <c r="ED64" s="131"/>
      <c r="EE64" s="209">
        <f t="shared" si="11"/>
        <v>0</v>
      </c>
      <c r="EF64" s="131"/>
      <c r="EG64" s="370">
        <f t="shared" si="12"/>
        <v>0</v>
      </c>
      <c r="EH64" s="18"/>
      <c r="EI64" s="371">
        <f t="shared" si="13"/>
        <v>0</v>
      </c>
      <c r="EJ64" s="264"/>
      <c r="EK64" s="217">
        <f t="shared" si="14"/>
        <v>0</v>
      </c>
      <c r="EL64" s="401"/>
      <c r="EM64" s="264"/>
      <c r="EN64" s="372">
        <f t="shared" si="15"/>
        <v>0</v>
      </c>
      <c r="EO64" s="126"/>
      <c r="EP64" s="301">
        <f t="shared" si="16"/>
        <v>0</v>
      </c>
    </row>
    <row r="65" spans="1:146" ht="5.15" customHeight="1" x14ac:dyDescent="0.35">
      <c r="A65" s="115"/>
      <c r="B65" s="32"/>
      <c r="C65" s="46"/>
      <c r="D65" s="32"/>
      <c r="E65" s="32"/>
      <c r="F65" s="36"/>
      <c r="H65" s="29"/>
      <c r="I65" s="139"/>
      <c r="J65" s="139"/>
      <c r="K65" s="139"/>
      <c r="L65" s="139"/>
      <c r="M65" s="139"/>
      <c r="N65" s="140"/>
      <c r="O65" s="141"/>
      <c r="P65" s="142"/>
      <c r="Q65" s="139"/>
      <c r="R65" s="139"/>
      <c r="S65" s="139"/>
      <c r="T65" s="139"/>
      <c r="U65" s="139"/>
      <c r="V65" s="139"/>
      <c r="W65" s="121"/>
      <c r="X65" s="140"/>
      <c r="Y65" s="141"/>
      <c r="Z65" s="142"/>
      <c r="AA65" s="563"/>
      <c r="AB65" s="563"/>
      <c r="AC65" s="563"/>
      <c r="AD65" s="563"/>
      <c r="AE65" s="563"/>
      <c r="AF65" s="564"/>
      <c r="AG65" s="266"/>
      <c r="AH65" s="565"/>
      <c r="AI65" s="563"/>
      <c r="AJ65" s="563"/>
      <c r="AK65" s="563"/>
      <c r="AL65" s="563"/>
      <c r="AM65" s="563"/>
      <c r="AN65" s="140"/>
      <c r="AO65" s="141"/>
      <c r="AP65" s="142"/>
      <c r="AQ65" s="121"/>
      <c r="AR65" s="139"/>
      <c r="AS65" s="121"/>
      <c r="AT65" s="139"/>
      <c r="AU65" s="121"/>
      <c r="AV65" s="36"/>
      <c r="AX65" s="29"/>
      <c r="AY65" s="32"/>
      <c r="AZ65" s="322"/>
      <c r="BB65" s="29"/>
      <c r="BC65" s="46"/>
      <c r="BD65" s="32"/>
      <c r="BE65" s="32"/>
      <c r="BF65" s="32"/>
      <c r="BG65" s="46"/>
      <c r="BH65" s="32"/>
      <c r="BI65" s="46"/>
      <c r="BJ65" s="36"/>
      <c r="BL65" s="29"/>
      <c r="BM65" s="139"/>
      <c r="BN65" s="140"/>
      <c r="BO65" s="141"/>
      <c r="BP65" s="142"/>
      <c r="BQ65" s="323"/>
      <c r="BR65" s="139"/>
      <c r="BS65" s="323"/>
      <c r="BT65" s="139"/>
      <c r="BU65" s="323"/>
      <c r="BV65" s="140"/>
      <c r="BW65" s="141"/>
      <c r="BX65" s="142"/>
      <c r="BY65" s="139"/>
      <c r="BZ65" s="140"/>
      <c r="CA65" s="141"/>
      <c r="CB65" s="142"/>
      <c r="CC65" s="121"/>
      <c r="CD65" s="140"/>
      <c r="CE65" s="141"/>
      <c r="CF65" s="142"/>
      <c r="CG65" s="121"/>
      <c r="CH65" s="139"/>
      <c r="CI65" s="121"/>
      <c r="CJ65" s="139"/>
      <c r="CK65" s="121"/>
      <c r="CL65" s="139"/>
      <c r="CM65" s="121"/>
      <c r="CN65" s="36"/>
      <c r="CQ65" s="29"/>
      <c r="CR65" s="143"/>
      <c r="CS65" s="143"/>
      <c r="CT65" s="143"/>
      <c r="CU65" s="143"/>
      <c r="CV65" s="143"/>
      <c r="CW65" s="144"/>
      <c r="CX65" s="145"/>
      <c r="CY65" s="146"/>
      <c r="CZ65" s="124"/>
      <c r="DA65" s="143"/>
      <c r="DB65" s="124"/>
      <c r="DC65" s="143"/>
      <c r="DD65" s="124"/>
      <c r="DE65" s="36"/>
      <c r="DG65" s="315"/>
      <c r="DJ65" s="174"/>
      <c r="DK65" s="174"/>
      <c r="DL65" s="174"/>
      <c r="DM65" s="174"/>
      <c r="DN65" s="174"/>
      <c r="DO65" s="174"/>
      <c r="DP65" s="333"/>
      <c r="DR65" s="29"/>
      <c r="DS65" s="36"/>
      <c r="DT65" s="32"/>
      <c r="DV65" s="133"/>
      <c r="DW65" s="252"/>
      <c r="DX65" s="149"/>
      <c r="DY65" s="252"/>
      <c r="DZ65" s="134"/>
      <c r="EA65" s="141"/>
      <c r="EB65" s="141"/>
      <c r="EC65" s="133"/>
      <c r="ED65" s="149"/>
      <c r="EE65" s="149"/>
      <c r="EF65" s="149"/>
      <c r="EG65" s="134"/>
      <c r="EI65" s="405"/>
      <c r="EJ65" s="264"/>
      <c r="EK65" s="406"/>
      <c r="EL65" s="406"/>
      <c r="EM65" s="264"/>
      <c r="EN65" s="407"/>
      <c r="EO65" s="145"/>
      <c r="EP65" s="408"/>
    </row>
    <row r="66" spans="1:146" s="92" customFormat="1" x14ac:dyDescent="0.35">
      <c r="A66" s="118"/>
      <c r="B66" s="46"/>
      <c r="C66" s="243" t="str">
        <f t="shared" si="17"/>
        <v/>
      </c>
      <c r="D66" s="46"/>
      <c r="E66" s="4"/>
      <c r="F66" s="119"/>
      <c r="H66" s="120"/>
      <c r="I66" s="15"/>
      <c r="J66" s="121"/>
      <c r="K66" s="15"/>
      <c r="L66" s="121"/>
      <c r="M66" s="15"/>
      <c r="N66" s="122"/>
      <c r="O66" s="40"/>
      <c r="P66" s="123"/>
      <c r="Q66" s="15"/>
      <c r="R66" s="121"/>
      <c r="S66" s="15"/>
      <c r="T66" s="121"/>
      <c r="U66" s="15"/>
      <c r="V66" s="121"/>
      <c r="W66" s="209">
        <f>SUM($Q66,$S66,$U66)</f>
        <v>0</v>
      </c>
      <c r="X66" s="122"/>
      <c r="Y66" s="40"/>
      <c r="Z66" s="123"/>
      <c r="AA66" s="560"/>
      <c r="AB66" s="224"/>
      <c r="AC66" s="560"/>
      <c r="AD66" s="224"/>
      <c r="AE66" s="560"/>
      <c r="AF66" s="561"/>
      <c r="AG66" s="216"/>
      <c r="AH66" s="562"/>
      <c r="AI66" s="560"/>
      <c r="AJ66" s="224"/>
      <c r="AK66" s="560"/>
      <c r="AL66" s="224"/>
      <c r="AM66" s="560"/>
      <c r="AN66" s="122"/>
      <c r="AO66" s="40"/>
      <c r="AP66" s="123"/>
      <c r="AQ66" s="209">
        <f>$Q66-$AA66+$AI66</f>
        <v>0</v>
      </c>
      <c r="AR66" s="121"/>
      <c r="AS66" s="209">
        <f t="shared" si="2"/>
        <v>0</v>
      </c>
      <c r="AT66" s="121"/>
      <c r="AU66" s="209">
        <f t="shared" si="18"/>
        <v>0</v>
      </c>
      <c r="AV66" s="119"/>
      <c r="AX66" s="120"/>
      <c r="AY66" s="1"/>
      <c r="AZ66" s="318">
        <v>1</v>
      </c>
      <c r="BB66" s="120"/>
      <c r="BC66" s="3">
        <f>CHOOSE($AZ66,0.99052544,1.01191919,1.00441378,1.00744042,0.97985155,0.99723525,0.99723525,0.99723525,1.02737929,0.99839832,1.00012425,0.97994767)</f>
        <v>0.99052543999999998</v>
      </c>
      <c r="BD66" s="46"/>
      <c r="BE66" s="46"/>
      <c r="BF66" s="46"/>
      <c r="BG66" s="3">
        <f>CHOOSE(AZ66,1.01007311,1.0162446,1.00802785,0.99745216,0.96170212,0.98906071,0.98906071,0.98906071,0.96644255,1.01344958,1.02255772,1.00405015)</f>
        <v>1.01007311</v>
      </c>
      <c r="BH66" s="46"/>
      <c r="BI66" s="3">
        <f>CHOOSE($AZ66, 1.00979385,0.9950623,0.99510091,0.98525914,0.94740453,0.975921526666667,0.975921526666667,0.975921526666667,0.96415274,1.04112113,1.03493102,1.02717428)</f>
        <v>1.0097938500000001</v>
      </c>
      <c r="BJ66" s="119"/>
      <c r="BL66" s="120"/>
      <c r="BM66" s="15"/>
      <c r="BN66" s="122"/>
      <c r="BO66" s="40"/>
      <c r="BP66" s="123"/>
      <c r="BQ66" s="209">
        <f t="shared" si="3"/>
        <v>0</v>
      </c>
      <c r="BR66" s="121"/>
      <c r="BS66" s="209">
        <f t="shared" si="4"/>
        <v>0</v>
      </c>
      <c r="BT66" s="121"/>
      <c r="BU66" s="209">
        <f t="shared" si="5"/>
        <v>0</v>
      </c>
      <c r="BV66" s="122"/>
      <c r="BW66" s="40"/>
      <c r="BX66" s="123"/>
      <c r="BY66" s="15"/>
      <c r="BZ66" s="122"/>
      <c r="CA66" s="40"/>
      <c r="CB66" s="123"/>
      <c r="CC66" s="209">
        <f>(SUM($BQ66:$BU66))-$BY66</f>
        <v>0</v>
      </c>
      <c r="CD66" s="122"/>
      <c r="CE66" s="40"/>
      <c r="CF66" s="123"/>
      <c r="CG66" s="209">
        <f t="shared" si="6"/>
        <v>0</v>
      </c>
      <c r="CH66" s="121"/>
      <c r="CI66" s="209">
        <f t="shared" si="7"/>
        <v>0</v>
      </c>
      <c r="CJ66" s="121"/>
      <c r="CK66" s="209">
        <f>ROUNDDOWN(CC66-CG66-CI66,0)</f>
        <v>0</v>
      </c>
      <c r="CL66" s="121"/>
      <c r="CM66" s="209">
        <f>SUM($CG66:$CK66)</f>
        <v>0</v>
      </c>
      <c r="CN66" s="119"/>
      <c r="CQ66" s="120"/>
      <c r="CR66" s="13">
        <v>0</v>
      </c>
      <c r="CS66" s="124"/>
      <c r="CT66" s="13">
        <v>0</v>
      </c>
      <c r="CU66" s="124"/>
      <c r="CV66" s="13">
        <v>0</v>
      </c>
      <c r="CW66" s="125"/>
      <c r="CX66" s="126"/>
      <c r="CY66" s="127"/>
      <c r="CZ66" s="210">
        <f>CR66*I66</f>
        <v>0</v>
      </c>
      <c r="DA66" s="124"/>
      <c r="DB66" s="210">
        <f>CT66*K66</f>
        <v>0</v>
      </c>
      <c r="DC66" s="124"/>
      <c r="DD66" s="210">
        <f>CV66*M66</f>
        <v>0</v>
      </c>
      <c r="DE66" s="119"/>
      <c r="DG66" s="332"/>
      <c r="DH66" s="175"/>
      <c r="DI66" s="175"/>
      <c r="DJ66" s="174"/>
      <c r="DK66" s="174"/>
      <c r="DL66" s="174"/>
      <c r="DM66" s="174"/>
      <c r="DN66" s="174"/>
      <c r="DO66" s="174"/>
      <c r="DP66" s="333"/>
      <c r="DR66" s="120"/>
      <c r="DS66" s="119"/>
      <c r="DT66" s="46"/>
      <c r="DV66" s="369">
        <f t="shared" si="22"/>
        <v>0</v>
      </c>
      <c r="DW66" s="280">
        <f t="shared" si="22"/>
        <v>0</v>
      </c>
      <c r="DX66" s="209">
        <f t="shared" si="23"/>
        <v>0</v>
      </c>
      <c r="DY66" s="280">
        <f t="shared" si="23"/>
        <v>0</v>
      </c>
      <c r="DZ66" s="370">
        <f t="shared" si="24"/>
        <v>0</v>
      </c>
      <c r="EA66" s="216">
        <f t="shared" si="24"/>
        <v>0</v>
      </c>
      <c r="EB66" s="40"/>
      <c r="EC66" s="369">
        <f t="shared" si="10"/>
        <v>0</v>
      </c>
      <c r="ED66" s="131"/>
      <c r="EE66" s="209">
        <f t="shared" si="11"/>
        <v>0</v>
      </c>
      <c r="EF66" s="131"/>
      <c r="EG66" s="370">
        <f t="shared" si="12"/>
        <v>0</v>
      </c>
      <c r="EH66" s="18"/>
      <c r="EI66" s="371">
        <f t="shared" si="13"/>
        <v>0</v>
      </c>
      <c r="EJ66" s="264"/>
      <c r="EK66" s="217">
        <f t="shared" si="14"/>
        <v>0</v>
      </c>
      <c r="EL66" s="401"/>
      <c r="EM66" s="264"/>
      <c r="EN66" s="372">
        <f t="shared" si="15"/>
        <v>0</v>
      </c>
      <c r="EO66" s="126"/>
      <c r="EP66" s="301">
        <f t="shared" si="16"/>
        <v>0</v>
      </c>
    </row>
    <row r="67" spans="1:146" ht="5.15" customHeight="1" x14ac:dyDescent="0.35">
      <c r="A67" s="115"/>
      <c r="B67" s="32"/>
      <c r="C67" s="46"/>
      <c r="D67" s="32"/>
      <c r="E67" s="32"/>
      <c r="F67" s="36"/>
      <c r="H67" s="29"/>
      <c r="I67" s="139"/>
      <c r="J67" s="139"/>
      <c r="K67" s="139"/>
      <c r="L67" s="139"/>
      <c r="M67" s="139"/>
      <c r="N67" s="140"/>
      <c r="O67" s="141"/>
      <c r="P67" s="142"/>
      <c r="Q67" s="139"/>
      <c r="R67" s="139"/>
      <c r="S67" s="139"/>
      <c r="T67" s="139"/>
      <c r="U67" s="139"/>
      <c r="V67" s="139"/>
      <c r="W67" s="121"/>
      <c r="X67" s="140"/>
      <c r="Y67" s="141"/>
      <c r="Z67" s="142"/>
      <c r="AA67" s="563"/>
      <c r="AB67" s="563"/>
      <c r="AC67" s="563"/>
      <c r="AD67" s="563"/>
      <c r="AE67" s="563"/>
      <c r="AF67" s="564"/>
      <c r="AG67" s="266"/>
      <c r="AH67" s="565"/>
      <c r="AI67" s="563"/>
      <c r="AJ67" s="563"/>
      <c r="AK67" s="563"/>
      <c r="AL67" s="563"/>
      <c r="AM67" s="563"/>
      <c r="AN67" s="140"/>
      <c r="AO67" s="141"/>
      <c r="AP67" s="142"/>
      <c r="AQ67" s="121"/>
      <c r="AR67" s="139"/>
      <c r="AS67" s="121"/>
      <c r="AT67" s="139"/>
      <c r="AU67" s="121"/>
      <c r="AV67" s="36"/>
      <c r="AX67" s="29"/>
      <c r="AY67" s="32"/>
      <c r="AZ67" s="322"/>
      <c r="BB67" s="29"/>
      <c r="BC67" s="46"/>
      <c r="BD67" s="32"/>
      <c r="BE67" s="32"/>
      <c r="BF67" s="32"/>
      <c r="BG67" s="46"/>
      <c r="BH67" s="32"/>
      <c r="BI67" s="46"/>
      <c r="BJ67" s="36"/>
      <c r="BL67" s="29"/>
      <c r="BM67" s="139"/>
      <c r="BN67" s="140"/>
      <c r="BO67" s="141"/>
      <c r="BP67" s="142"/>
      <c r="BQ67" s="323"/>
      <c r="BR67" s="139"/>
      <c r="BS67" s="323"/>
      <c r="BT67" s="139"/>
      <c r="BU67" s="323"/>
      <c r="BV67" s="140"/>
      <c r="BW67" s="141"/>
      <c r="BX67" s="142"/>
      <c r="BY67" s="139"/>
      <c r="BZ67" s="140"/>
      <c r="CA67" s="141"/>
      <c r="CB67" s="142"/>
      <c r="CC67" s="121"/>
      <c r="CD67" s="140"/>
      <c r="CE67" s="141"/>
      <c r="CF67" s="142"/>
      <c r="CG67" s="121"/>
      <c r="CH67" s="139"/>
      <c r="CI67" s="121"/>
      <c r="CJ67" s="139"/>
      <c r="CK67" s="121"/>
      <c r="CL67" s="139"/>
      <c r="CM67" s="121"/>
      <c r="CN67" s="36"/>
      <c r="CQ67" s="29"/>
      <c r="CR67" s="143"/>
      <c r="CS67" s="143"/>
      <c r="CT67" s="143"/>
      <c r="CU67" s="143"/>
      <c r="CV67" s="143"/>
      <c r="CW67" s="144"/>
      <c r="CX67" s="145"/>
      <c r="CY67" s="146"/>
      <c r="CZ67" s="124"/>
      <c r="DA67" s="143"/>
      <c r="DB67" s="124"/>
      <c r="DC67" s="143"/>
      <c r="DD67" s="124"/>
      <c r="DE67" s="36"/>
      <c r="DG67" s="315"/>
      <c r="DJ67" s="174"/>
      <c r="DK67" s="174"/>
      <c r="DL67" s="174"/>
      <c r="DM67" s="174"/>
      <c r="DN67" s="174"/>
      <c r="DO67" s="174"/>
      <c r="DP67" s="333"/>
      <c r="DR67" s="29"/>
      <c r="DS67" s="36"/>
      <c r="DT67" s="32"/>
      <c r="DV67" s="133"/>
      <c r="DW67" s="252"/>
      <c r="DX67" s="149"/>
      <c r="DY67" s="252"/>
      <c r="DZ67" s="134"/>
      <c r="EA67" s="141"/>
      <c r="EB67" s="141"/>
      <c r="EC67" s="133"/>
      <c r="ED67" s="149"/>
      <c r="EE67" s="149"/>
      <c r="EF67" s="149"/>
      <c r="EG67" s="134"/>
      <c r="EI67" s="405"/>
      <c r="EJ67" s="264"/>
      <c r="EK67" s="406"/>
      <c r="EL67" s="406"/>
      <c r="EM67" s="264"/>
      <c r="EN67" s="407"/>
      <c r="EO67" s="145"/>
      <c r="EP67" s="408"/>
    </row>
    <row r="68" spans="1:146" s="92" customFormat="1" x14ac:dyDescent="0.35">
      <c r="A68" s="118"/>
      <c r="B68" s="46"/>
      <c r="C68" s="243" t="str">
        <f t="shared" si="17"/>
        <v/>
      </c>
      <c r="D68" s="46"/>
      <c r="E68" s="4"/>
      <c r="F68" s="119"/>
      <c r="H68" s="120"/>
      <c r="I68" s="15"/>
      <c r="J68" s="121"/>
      <c r="K68" s="15"/>
      <c r="L68" s="121"/>
      <c r="M68" s="15"/>
      <c r="N68" s="122"/>
      <c r="O68" s="40"/>
      <c r="P68" s="123"/>
      <c r="Q68" s="15"/>
      <c r="R68" s="121"/>
      <c r="S68" s="15"/>
      <c r="T68" s="121"/>
      <c r="U68" s="15"/>
      <c r="V68" s="121"/>
      <c r="W68" s="209">
        <f>SUM($Q68,$S68,$U68)</f>
        <v>0</v>
      </c>
      <c r="X68" s="122"/>
      <c r="Y68" s="40"/>
      <c r="Z68" s="123"/>
      <c r="AA68" s="560"/>
      <c r="AB68" s="224"/>
      <c r="AC68" s="560"/>
      <c r="AD68" s="224"/>
      <c r="AE68" s="560"/>
      <c r="AF68" s="561"/>
      <c r="AG68" s="216"/>
      <c r="AH68" s="562"/>
      <c r="AI68" s="560"/>
      <c r="AJ68" s="224"/>
      <c r="AK68" s="560"/>
      <c r="AL68" s="224"/>
      <c r="AM68" s="560"/>
      <c r="AN68" s="122"/>
      <c r="AO68" s="40"/>
      <c r="AP68" s="123"/>
      <c r="AQ68" s="209">
        <f>$Q68-$AA68+$AI68</f>
        <v>0</v>
      </c>
      <c r="AR68" s="121"/>
      <c r="AS68" s="209">
        <f t="shared" si="2"/>
        <v>0</v>
      </c>
      <c r="AT68" s="121"/>
      <c r="AU68" s="209">
        <f t="shared" si="18"/>
        <v>0</v>
      </c>
      <c r="AV68" s="119"/>
      <c r="AX68" s="120"/>
      <c r="AY68" s="1"/>
      <c r="AZ68" s="318">
        <v>1</v>
      </c>
      <c r="BB68" s="120"/>
      <c r="BC68" s="3">
        <f>CHOOSE($AZ68,0.99052544,1.01191919,1.00441378,1.00744042,0.97985155,0.99723525,0.99723525,0.99723525,1.02737929,0.99839832,1.00012425,0.97994767)</f>
        <v>0.99052543999999998</v>
      </c>
      <c r="BD68" s="46"/>
      <c r="BE68" s="46"/>
      <c r="BF68" s="46"/>
      <c r="BG68" s="3">
        <f>CHOOSE(AZ68,1.01007311,1.0162446,1.00802785,0.99745216,0.96170212,0.98906071,0.98906071,0.98906071,0.96644255,1.01344958,1.02255772,1.00405015)</f>
        <v>1.01007311</v>
      </c>
      <c r="BH68" s="46"/>
      <c r="BI68" s="3">
        <f>CHOOSE($AZ68, 1.00979385,0.9950623,0.99510091,0.98525914,0.94740453,0.975921526666667,0.975921526666667,0.975921526666667,0.96415274,1.04112113,1.03493102,1.02717428)</f>
        <v>1.0097938500000001</v>
      </c>
      <c r="BJ68" s="119"/>
      <c r="BL68" s="120"/>
      <c r="BM68" s="15"/>
      <c r="BN68" s="122"/>
      <c r="BO68" s="40"/>
      <c r="BP68" s="123"/>
      <c r="BQ68" s="209">
        <f t="shared" si="3"/>
        <v>0</v>
      </c>
      <c r="BR68" s="121"/>
      <c r="BS68" s="209">
        <f t="shared" si="4"/>
        <v>0</v>
      </c>
      <c r="BT68" s="121"/>
      <c r="BU68" s="209">
        <f t="shared" si="5"/>
        <v>0</v>
      </c>
      <c r="BV68" s="122"/>
      <c r="BW68" s="40"/>
      <c r="BX68" s="123"/>
      <c r="BY68" s="15"/>
      <c r="BZ68" s="122"/>
      <c r="CA68" s="40"/>
      <c r="CB68" s="123"/>
      <c r="CC68" s="209">
        <f>(SUM($BQ68:$BU68))-$BY68</f>
        <v>0</v>
      </c>
      <c r="CD68" s="122"/>
      <c r="CE68" s="40"/>
      <c r="CF68" s="123"/>
      <c r="CG68" s="209">
        <f t="shared" si="6"/>
        <v>0</v>
      </c>
      <c r="CH68" s="121"/>
      <c r="CI68" s="209">
        <f t="shared" si="7"/>
        <v>0</v>
      </c>
      <c r="CJ68" s="121"/>
      <c r="CK68" s="209">
        <f>ROUNDDOWN(CC68-CG68-CI68,0)</f>
        <v>0</v>
      </c>
      <c r="CL68" s="121"/>
      <c r="CM68" s="209">
        <f>SUM($CG68:$CK68)</f>
        <v>0</v>
      </c>
      <c r="CN68" s="119"/>
      <c r="CQ68" s="120"/>
      <c r="CR68" s="13">
        <v>0</v>
      </c>
      <c r="CS68" s="124"/>
      <c r="CT68" s="13">
        <v>0</v>
      </c>
      <c r="CU68" s="124"/>
      <c r="CV68" s="13">
        <v>0</v>
      </c>
      <c r="CW68" s="125"/>
      <c r="CX68" s="126"/>
      <c r="CY68" s="127"/>
      <c r="CZ68" s="210">
        <f>CR68*I68</f>
        <v>0</v>
      </c>
      <c r="DA68" s="124"/>
      <c r="DB68" s="210">
        <f>CT68*K68</f>
        <v>0</v>
      </c>
      <c r="DC68" s="124"/>
      <c r="DD68" s="210">
        <f>CV68*M68</f>
        <v>0</v>
      </c>
      <c r="DE68" s="119"/>
      <c r="DG68" s="332"/>
      <c r="DH68" s="175"/>
      <c r="DI68" s="175"/>
      <c r="DJ68" s="174"/>
      <c r="DK68" s="174"/>
      <c r="DL68" s="174"/>
      <c r="DM68" s="174"/>
      <c r="DN68" s="174"/>
      <c r="DO68" s="174"/>
      <c r="DP68" s="333"/>
      <c r="DR68" s="120"/>
      <c r="DS68" s="119"/>
      <c r="DT68" s="46"/>
      <c r="DV68" s="369">
        <f t="shared" si="22"/>
        <v>0</v>
      </c>
      <c r="DW68" s="280">
        <f t="shared" si="22"/>
        <v>0</v>
      </c>
      <c r="DX68" s="209">
        <f t="shared" si="23"/>
        <v>0</v>
      </c>
      <c r="DY68" s="280">
        <f t="shared" si="23"/>
        <v>0</v>
      </c>
      <c r="DZ68" s="370">
        <f t="shared" si="24"/>
        <v>0</v>
      </c>
      <c r="EA68" s="216">
        <f t="shared" si="24"/>
        <v>0</v>
      </c>
      <c r="EB68" s="40"/>
      <c r="EC68" s="369">
        <f t="shared" si="10"/>
        <v>0</v>
      </c>
      <c r="ED68" s="131"/>
      <c r="EE68" s="209">
        <f t="shared" si="11"/>
        <v>0</v>
      </c>
      <c r="EF68" s="131"/>
      <c r="EG68" s="370">
        <f t="shared" si="12"/>
        <v>0</v>
      </c>
      <c r="EH68" s="18"/>
      <c r="EI68" s="371">
        <f t="shared" si="13"/>
        <v>0</v>
      </c>
      <c r="EJ68" s="264"/>
      <c r="EK68" s="217">
        <f t="shared" si="14"/>
        <v>0</v>
      </c>
      <c r="EL68" s="401"/>
      <c r="EM68" s="264"/>
      <c r="EN68" s="372">
        <f t="shared" si="15"/>
        <v>0</v>
      </c>
      <c r="EO68" s="126"/>
      <c r="EP68" s="301">
        <f t="shared" si="16"/>
        <v>0</v>
      </c>
    </row>
    <row r="69" spans="1:146" ht="5.15" customHeight="1" x14ac:dyDescent="0.35">
      <c r="A69" s="115"/>
      <c r="B69" s="32"/>
      <c r="C69" s="46"/>
      <c r="D69" s="32"/>
      <c r="E69" s="32"/>
      <c r="F69" s="36"/>
      <c r="H69" s="29"/>
      <c r="I69" s="139"/>
      <c r="J69" s="139"/>
      <c r="K69" s="139"/>
      <c r="L69" s="139"/>
      <c r="M69" s="139"/>
      <c r="N69" s="140"/>
      <c r="O69" s="141"/>
      <c r="P69" s="142"/>
      <c r="Q69" s="139"/>
      <c r="R69" s="139"/>
      <c r="S69" s="139"/>
      <c r="T69" s="139"/>
      <c r="U69" s="139"/>
      <c r="V69" s="139"/>
      <c r="W69" s="121"/>
      <c r="X69" s="140"/>
      <c r="Y69" s="141"/>
      <c r="Z69" s="142"/>
      <c r="AA69" s="563"/>
      <c r="AB69" s="563"/>
      <c r="AC69" s="563"/>
      <c r="AD69" s="563"/>
      <c r="AE69" s="563"/>
      <c r="AF69" s="564"/>
      <c r="AG69" s="266"/>
      <c r="AH69" s="565"/>
      <c r="AI69" s="563"/>
      <c r="AJ69" s="563"/>
      <c r="AK69" s="563"/>
      <c r="AL69" s="563"/>
      <c r="AM69" s="563"/>
      <c r="AN69" s="140"/>
      <c r="AO69" s="141"/>
      <c r="AP69" s="142"/>
      <c r="AQ69" s="121"/>
      <c r="AR69" s="139"/>
      <c r="AS69" s="121"/>
      <c r="AT69" s="139"/>
      <c r="AU69" s="121"/>
      <c r="AV69" s="36"/>
      <c r="AX69" s="29"/>
      <c r="AY69" s="32"/>
      <c r="AZ69" s="322"/>
      <c r="BB69" s="29"/>
      <c r="BC69" s="46"/>
      <c r="BD69" s="32"/>
      <c r="BE69" s="32"/>
      <c r="BF69" s="32"/>
      <c r="BG69" s="46"/>
      <c r="BH69" s="32"/>
      <c r="BI69" s="46"/>
      <c r="BJ69" s="36"/>
      <c r="BL69" s="29"/>
      <c r="BM69" s="139"/>
      <c r="BN69" s="140"/>
      <c r="BO69" s="141"/>
      <c r="BP69" s="142"/>
      <c r="BQ69" s="323"/>
      <c r="BR69" s="139"/>
      <c r="BS69" s="323"/>
      <c r="BT69" s="139"/>
      <c r="BU69" s="323"/>
      <c r="BV69" s="140"/>
      <c r="BW69" s="141"/>
      <c r="BX69" s="142"/>
      <c r="BY69" s="139"/>
      <c r="BZ69" s="140"/>
      <c r="CA69" s="141"/>
      <c r="CB69" s="142"/>
      <c r="CC69" s="121"/>
      <c r="CD69" s="140"/>
      <c r="CE69" s="141"/>
      <c r="CF69" s="142"/>
      <c r="CG69" s="121"/>
      <c r="CH69" s="139"/>
      <c r="CI69" s="121"/>
      <c r="CJ69" s="139"/>
      <c r="CK69" s="121"/>
      <c r="CL69" s="139"/>
      <c r="CM69" s="121"/>
      <c r="CN69" s="36"/>
      <c r="CQ69" s="29"/>
      <c r="CR69" s="143"/>
      <c r="CS69" s="143"/>
      <c r="CT69" s="143"/>
      <c r="CU69" s="143"/>
      <c r="CV69" s="143"/>
      <c r="CW69" s="144"/>
      <c r="CX69" s="145"/>
      <c r="CY69" s="146"/>
      <c r="CZ69" s="124"/>
      <c r="DA69" s="143"/>
      <c r="DB69" s="124"/>
      <c r="DC69" s="143"/>
      <c r="DD69" s="124"/>
      <c r="DE69" s="36"/>
      <c r="DG69" s="315"/>
      <c r="DJ69" s="176"/>
      <c r="DK69" s="176"/>
      <c r="DL69" s="176"/>
      <c r="DM69" s="176"/>
      <c r="DN69" s="176"/>
      <c r="DO69" s="176"/>
      <c r="DP69" s="334"/>
      <c r="DR69" s="29"/>
      <c r="DS69" s="36"/>
      <c r="DT69" s="32"/>
      <c r="DV69" s="133"/>
      <c r="DW69" s="252"/>
      <c r="DX69" s="149"/>
      <c r="DY69" s="252"/>
      <c r="DZ69" s="134"/>
      <c r="EA69" s="141"/>
      <c r="EB69" s="141"/>
      <c r="EC69" s="133"/>
      <c r="ED69" s="149"/>
      <c r="EE69" s="149"/>
      <c r="EF69" s="149"/>
      <c r="EG69" s="134"/>
      <c r="EI69" s="405"/>
      <c r="EJ69" s="264"/>
      <c r="EK69" s="406"/>
      <c r="EL69" s="406"/>
      <c r="EM69" s="264"/>
      <c r="EN69" s="407"/>
      <c r="EO69" s="145"/>
      <c r="EP69" s="408"/>
    </row>
    <row r="70" spans="1:146" s="92" customFormat="1" x14ac:dyDescent="0.35">
      <c r="A70" s="118"/>
      <c r="B70" s="46"/>
      <c r="C70" s="243" t="str">
        <f t="shared" si="17"/>
        <v/>
      </c>
      <c r="D70" s="46"/>
      <c r="E70" s="4"/>
      <c r="F70" s="119"/>
      <c r="H70" s="120"/>
      <c r="I70" s="15"/>
      <c r="J70" s="121"/>
      <c r="K70" s="15"/>
      <c r="L70" s="121"/>
      <c r="M70" s="15"/>
      <c r="N70" s="122"/>
      <c r="O70" s="40"/>
      <c r="P70" s="123"/>
      <c r="Q70" s="15"/>
      <c r="R70" s="121"/>
      <c r="S70" s="15"/>
      <c r="T70" s="121"/>
      <c r="U70" s="15"/>
      <c r="V70" s="121"/>
      <c r="W70" s="209">
        <f>SUM($Q70,$S70,$U70)</f>
        <v>0</v>
      </c>
      <c r="X70" s="122"/>
      <c r="Y70" s="40"/>
      <c r="Z70" s="123"/>
      <c r="AA70" s="560"/>
      <c r="AB70" s="224"/>
      <c r="AC70" s="560"/>
      <c r="AD70" s="224"/>
      <c r="AE70" s="560"/>
      <c r="AF70" s="561"/>
      <c r="AG70" s="216"/>
      <c r="AH70" s="562"/>
      <c r="AI70" s="560"/>
      <c r="AJ70" s="224"/>
      <c r="AK70" s="560"/>
      <c r="AL70" s="224"/>
      <c r="AM70" s="560"/>
      <c r="AN70" s="122"/>
      <c r="AO70" s="40"/>
      <c r="AP70" s="123"/>
      <c r="AQ70" s="209">
        <f>$Q70-$AA70+$AI70</f>
        <v>0</v>
      </c>
      <c r="AR70" s="121"/>
      <c r="AS70" s="209">
        <f t="shared" si="2"/>
        <v>0</v>
      </c>
      <c r="AT70" s="121"/>
      <c r="AU70" s="209">
        <f t="shared" si="18"/>
        <v>0</v>
      </c>
      <c r="AV70" s="119"/>
      <c r="AX70" s="120"/>
      <c r="AY70" s="1"/>
      <c r="AZ70" s="318">
        <v>1</v>
      </c>
      <c r="BB70" s="120"/>
      <c r="BC70" s="3">
        <f>CHOOSE($AZ70,0.99052544,1.01191919,1.00441378,1.00744042,0.97985155,0.99723525,0.99723525,0.99723525,1.02737929,0.99839832,1.00012425,0.97994767)</f>
        <v>0.99052543999999998</v>
      </c>
      <c r="BD70" s="46"/>
      <c r="BE70" s="46"/>
      <c r="BF70" s="46"/>
      <c r="BG70" s="3">
        <f>CHOOSE(AZ70,1.01007311,1.0162446,1.00802785,0.99745216,0.96170212,0.98906071,0.98906071,0.98906071,0.96644255,1.01344958,1.02255772,1.00405015)</f>
        <v>1.01007311</v>
      </c>
      <c r="BH70" s="46"/>
      <c r="BI70" s="3">
        <f>CHOOSE($AZ70, 1.00979385,0.9950623,0.99510091,0.98525914,0.94740453,0.975921526666667,0.975921526666667,0.975921526666667,0.96415274,1.04112113,1.03493102,1.02717428)</f>
        <v>1.0097938500000001</v>
      </c>
      <c r="BJ70" s="119"/>
      <c r="BL70" s="120"/>
      <c r="BM70" s="15"/>
      <c r="BN70" s="122"/>
      <c r="BO70" s="40"/>
      <c r="BP70" s="123"/>
      <c r="BQ70" s="209">
        <f t="shared" si="3"/>
        <v>0</v>
      </c>
      <c r="BR70" s="121"/>
      <c r="BS70" s="209">
        <f t="shared" si="4"/>
        <v>0</v>
      </c>
      <c r="BT70" s="121"/>
      <c r="BU70" s="209">
        <f t="shared" si="5"/>
        <v>0</v>
      </c>
      <c r="BV70" s="122"/>
      <c r="BW70" s="40"/>
      <c r="BX70" s="123"/>
      <c r="BY70" s="15"/>
      <c r="BZ70" s="122"/>
      <c r="CA70" s="40"/>
      <c r="CB70" s="123"/>
      <c r="CC70" s="209">
        <f>(SUM($BQ70:$BU70))-$BY70</f>
        <v>0</v>
      </c>
      <c r="CD70" s="122"/>
      <c r="CE70" s="40"/>
      <c r="CF70" s="123"/>
      <c r="CG70" s="209">
        <f t="shared" si="6"/>
        <v>0</v>
      </c>
      <c r="CH70" s="121"/>
      <c r="CI70" s="209">
        <f t="shared" si="7"/>
        <v>0</v>
      </c>
      <c r="CJ70" s="121"/>
      <c r="CK70" s="209">
        <f>ROUNDDOWN(CC70-CG70-CI70,0)</f>
        <v>0</v>
      </c>
      <c r="CL70" s="121"/>
      <c r="CM70" s="209">
        <f>SUM($CG70:$CK70)</f>
        <v>0</v>
      </c>
      <c r="CN70" s="119"/>
      <c r="CQ70" s="120"/>
      <c r="CR70" s="13">
        <v>0</v>
      </c>
      <c r="CS70" s="124"/>
      <c r="CT70" s="13">
        <v>0</v>
      </c>
      <c r="CU70" s="124"/>
      <c r="CV70" s="13">
        <v>0</v>
      </c>
      <c r="CW70" s="125"/>
      <c r="CX70" s="126"/>
      <c r="CY70" s="127"/>
      <c r="CZ70" s="210">
        <f>CR70*I70</f>
        <v>0</v>
      </c>
      <c r="DA70" s="124"/>
      <c r="DB70" s="210">
        <f>CT70*K70</f>
        <v>0</v>
      </c>
      <c r="DC70" s="124"/>
      <c r="DD70" s="210">
        <f>CV70*M70</f>
        <v>0</v>
      </c>
      <c r="DE70" s="119"/>
      <c r="DG70" s="332"/>
      <c r="DH70" s="175"/>
      <c r="DI70" s="175"/>
      <c r="DJ70" s="177"/>
      <c r="DK70" s="177"/>
      <c r="DL70" s="177"/>
      <c r="DM70" s="177"/>
      <c r="DN70" s="177"/>
      <c r="DO70" s="177"/>
      <c r="DP70" s="335"/>
      <c r="DR70" s="120"/>
      <c r="DS70" s="119"/>
      <c r="DT70" s="46"/>
      <c r="DV70" s="369">
        <f t="shared" si="22"/>
        <v>0</v>
      </c>
      <c r="DW70" s="280">
        <f t="shared" si="22"/>
        <v>0</v>
      </c>
      <c r="DX70" s="209">
        <f t="shared" si="23"/>
        <v>0</v>
      </c>
      <c r="DY70" s="280">
        <f t="shared" si="23"/>
        <v>0</v>
      </c>
      <c r="DZ70" s="370">
        <f t="shared" si="24"/>
        <v>0</v>
      </c>
      <c r="EA70" s="216">
        <f t="shared" si="24"/>
        <v>0</v>
      </c>
      <c r="EB70" s="40"/>
      <c r="EC70" s="369">
        <f t="shared" si="10"/>
        <v>0</v>
      </c>
      <c r="ED70" s="131"/>
      <c r="EE70" s="209">
        <f t="shared" si="11"/>
        <v>0</v>
      </c>
      <c r="EF70" s="131"/>
      <c r="EG70" s="370">
        <f t="shared" si="12"/>
        <v>0</v>
      </c>
      <c r="EH70" s="18"/>
      <c r="EI70" s="371">
        <f t="shared" si="13"/>
        <v>0</v>
      </c>
      <c r="EJ70" s="264"/>
      <c r="EK70" s="217">
        <f t="shared" si="14"/>
        <v>0</v>
      </c>
      <c r="EL70" s="401"/>
      <c r="EM70" s="264"/>
      <c r="EN70" s="372">
        <f t="shared" si="15"/>
        <v>0</v>
      </c>
      <c r="EO70" s="126"/>
      <c r="EP70" s="301">
        <f t="shared" si="16"/>
        <v>0</v>
      </c>
    </row>
    <row r="71" spans="1:146" ht="5.15" customHeight="1" x14ac:dyDescent="0.35">
      <c r="A71" s="115"/>
      <c r="B71" s="32"/>
      <c r="C71" s="46"/>
      <c r="D71" s="32"/>
      <c r="E71" s="32"/>
      <c r="F71" s="36"/>
      <c r="H71" s="29"/>
      <c r="I71" s="139"/>
      <c r="J71" s="139"/>
      <c r="K71" s="139"/>
      <c r="L71" s="139"/>
      <c r="M71" s="139"/>
      <c r="N71" s="140"/>
      <c r="O71" s="141"/>
      <c r="P71" s="142"/>
      <c r="Q71" s="139"/>
      <c r="R71" s="139"/>
      <c r="S71" s="139"/>
      <c r="T71" s="139"/>
      <c r="U71" s="139"/>
      <c r="V71" s="139"/>
      <c r="W71" s="121"/>
      <c r="X71" s="140"/>
      <c r="Y71" s="141"/>
      <c r="Z71" s="142"/>
      <c r="AA71" s="563"/>
      <c r="AB71" s="563"/>
      <c r="AC71" s="563"/>
      <c r="AD71" s="563"/>
      <c r="AE71" s="563"/>
      <c r="AF71" s="564"/>
      <c r="AG71" s="266"/>
      <c r="AH71" s="565"/>
      <c r="AI71" s="563"/>
      <c r="AJ71" s="563"/>
      <c r="AK71" s="563"/>
      <c r="AL71" s="563"/>
      <c r="AM71" s="563"/>
      <c r="AN71" s="140"/>
      <c r="AO71" s="141"/>
      <c r="AP71" s="142"/>
      <c r="AQ71" s="121"/>
      <c r="AR71" s="139"/>
      <c r="AS71" s="121"/>
      <c r="AT71" s="139"/>
      <c r="AU71" s="121"/>
      <c r="AV71" s="36"/>
      <c r="AX71" s="29"/>
      <c r="AY71" s="32"/>
      <c r="AZ71" s="322"/>
      <c r="BB71" s="29"/>
      <c r="BC71" s="46"/>
      <c r="BD71" s="32"/>
      <c r="BE71" s="32"/>
      <c r="BF71" s="32"/>
      <c r="BG71" s="46"/>
      <c r="BH71" s="32"/>
      <c r="BI71" s="46"/>
      <c r="BJ71" s="36"/>
      <c r="BL71" s="29"/>
      <c r="BM71" s="139"/>
      <c r="BN71" s="140"/>
      <c r="BO71" s="141"/>
      <c r="BP71" s="142"/>
      <c r="BQ71" s="323"/>
      <c r="BR71" s="139"/>
      <c r="BS71" s="323"/>
      <c r="BT71" s="139"/>
      <c r="BU71" s="323"/>
      <c r="BV71" s="140"/>
      <c r="BW71" s="141"/>
      <c r="BX71" s="142"/>
      <c r="BY71" s="139"/>
      <c r="BZ71" s="140"/>
      <c r="CA71" s="141"/>
      <c r="CB71" s="142"/>
      <c r="CC71" s="121"/>
      <c r="CD71" s="140"/>
      <c r="CE71" s="141"/>
      <c r="CF71" s="142"/>
      <c r="CG71" s="121"/>
      <c r="CH71" s="139"/>
      <c r="CI71" s="121"/>
      <c r="CJ71" s="139"/>
      <c r="CK71" s="121"/>
      <c r="CL71" s="139"/>
      <c r="CM71" s="121"/>
      <c r="CN71" s="36"/>
      <c r="CQ71" s="29"/>
      <c r="CR71" s="143"/>
      <c r="CS71" s="143"/>
      <c r="CT71" s="143"/>
      <c r="CU71" s="143"/>
      <c r="CV71" s="143"/>
      <c r="CW71" s="144"/>
      <c r="CX71" s="145"/>
      <c r="CY71" s="146"/>
      <c r="CZ71" s="124"/>
      <c r="DA71" s="143"/>
      <c r="DB71" s="124"/>
      <c r="DC71" s="143"/>
      <c r="DD71" s="124"/>
      <c r="DE71" s="36"/>
      <c r="DG71" s="315"/>
      <c r="DP71" s="115"/>
      <c r="DR71" s="29"/>
      <c r="DS71" s="36"/>
      <c r="DT71" s="32"/>
      <c r="DV71" s="133"/>
      <c r="DW71" s="252"/>
      <c r="DX71" s="149"/>
      <c r="DY71" s="252"/>
      <c r="DZ71" s="134"/>
      <c r="EA71" s="141"/>
      <c r="EB71" s="141"/>
      <c r="EC71" s="133"/>
      <c r="ED71" s="149"/>
      <c r="EE71" s="149"/>
      <c r="EF71" s="149"/>
      <c r="EG71" s="134"/>
      <c r="EI71" s="405"/>
      <c r="EJ71" s="264"/>
      <c r="EK71" s="406"/>
      <c r="EL71" s="406"/>
      <c r="EM71" s="264"/>
      <c r="EN71" s="407"/>
      <c r="EO71" s="145"/>
      <c r="EP71" s="408"/>
    </row>
    <row r="72" spans="1:146" s="92" customFormat="1" x14ac:dyDescent="0.35">
      <c r="A72" s="118"/>
      <c r="B72" s="46"/>
      <c r="C72" s="243" t="str">
        <f t="shared" si="17"/>
        <v/>
      </c>
      <c r="D72" s="46"/>
      <c r="E72" s="4"/>
      <c r="F72" s="119"/>
      <c r="H72" s="120"/>
      <c r="I72" s="15"/>
      <c r="J72" s="121"/>
      <c r="K72" s="15"/>
      <c r="L72" s="121"/>
      <c r="M72" s="15"/>
      <c r="N72" s="122"/>
      <c r="O72" s="40"/>
      <c r="P72" s="123"/>
      <c r="Q72" s="15"/>
      <c r="R72" s="121"/>
      <c r="S72" s="15"/>
      <c r="T72" s="121"/>
      <c r="U72" s="15"/>
      <c r="V72" s="121"/>
      <c r="W72" s="209">
        <f>SUM($Q72,$S72,$U72)</f>
        <v>0</v>
      </c>
      <c r="X72" s="122"/>
      <c r="Y72" s="40"/>
      <c r="Z72" s="123"/>
      <c r="AA72" s="560"/>
      <c r="AB72" s="224"/>
      <c r="AC72" s="560"/>
      <c r="AD72" s="224"/>
      <c r="AE72" s="560"/>
      <c r="AF72" s="561"/>
      <c r="AG72" s="216"/>
      <c r="AH72" s="562"/>
      <c r="AI72" s="560"/>
      <c r="AJ72" s="224"/>
      <c r="AK72" s="560"/>
      <c r="AL72" s="224"/>
      <c r="AM72" s="560"/>
      <c r="AN72" s="122"/>
      <c r="AO72" s="40"/>
      <c r="AP72" s="123"/>
      <c r="AQ72" s="209">
        <f>$Q72-$AA72+$AI72</f>
        <v>0</v>
      </c>
      <c r="AR72" s="121"/>
      <c r="AS72" s="209">
        <f t="shared" si="2"/>
        <v>0</v>
      </c>
      <c r="AT72" s="121"/>
      <c r="AU72" s="209">
        <f t="shared" si="18"/>
        <v>0</v>
      </c>
      <c r="AV72" s="119"/>
      <c r="AX72" s="120"/>
      <c r="AY72" s="1"/>
      <c r="AZ72" s="318">
        <v>1</v>
      </c>
      <c r="BB72" s="120"/>
      <c r="BC72" s="3">
        <f>CHOOSE($AZ72,0.99052544,1.01191919,1.00441378,1.00744042,0.97985155,0.99723525,0.99723525,0.99723525,1.02737929,0.99839832,1.00012425,0.97994767)</f>
        <v>0.99052543999999998</v>
      </c>
      <c r="BD72" s="46"/>
      <c r="BE72" s="46"/>
      <c r="BF72" s="46"/>
      <c r="BG72" s="3">
        <f>CHOOSE(AZ72,1.01007311,1.0162446,1.00802785,0.99745216,0.96170212,0.98906071,0.98906071,0.98906071,0.96644255,1.01344958,1.02255772,1.00405015)</f>
        <v>1.01007311</v>
      </c>
      <c r="BH72" s="46"/>
      <c r="BI72" s="3">
        <f>CHOOSE($AZ72, 1.00979385,0.9950623,0.99510091,0.98525914,0.94740453,0.975921526666667,0.975921526666667,0.975921526666667,0.96415274,1.04112113,1.03493102,1.02717428)</f>
        <v>1.0097938500000001</v>
      </c>
      <c r="BJ72" s="119"/>
      <c r="BL72" s="120"/>
      <c r="BM72" s="15"/>
      <c r="BN72" s="122"/>
      <c r="BO72" s="40"/>
      <c r="BP72" s="123"/>
      <c r="BQ72" s="209">
        <f t="shared" si="3"/>
        <v>0</v>
      </c>
      <c r="BR72" s="121"/>
      <c r="BS72" s="209">
        <f t="shared" si="4"/>
        <v>0</v>
      </c>
      <c r="BT72" s="121"/>
      <c r="BU72" s="209">
        <f t="shared" si="5"/>
        <v>0</v>
      </c>
      <c r="BV72" s="122"/>
      <c r="BW72" s="40"/>
      <c r="BX72" s="123"/>
      <c r="BY72" s="15"/>
      <c r="BZ72" s="122"/>
      <c r="CA72" s="40"/>
      <c r="CB72" s="123"/>
      <c r="CC72" s="209">
        <f>(SUM($BQ72:$BU72))-$BY72</f>
        <v>0</v>
      </c>
      <c r="CD72" s="122"/>
      <c r="CE72" s="40"/>
      <c r="CF72" s="123"/>
      <c r="CG72" s="209">
        <f t="shared" si="6"/>
        <v>0</v>
      </c>
      <c r="CH72" s="121"/>
      <c r="CI72" s="209">
        <f t="shared" si="7"/>
        <v>0</v>
      </c>
      <c r="CJ72" s="121"/>
      <c r="CK72" s="209">
        <f>ROUNDDOWN(CC72-CG72-CI72,0)</f>
        <v>0</v>
      </c>
      <c r="CL72" s="121"/>
      <c r="CM72" s="209">
        <f>SUM($CG72:$CK72)</f>
        <v>0</v>
      </c>
      <c r="CN72" s="119"/>
      <c r="CQ72" s="120"/>
      <c r="CR72" s="13">
        <v>0</v>
      </c>
      <c r="CS72" s="124"/>
      <c r="CT72" s="13">
        <v>0</v>
      </c>
      <c r="CU72" s="124"/>
      <c r="CV72" s="13">
        <v>0</v>
      </c>
      <c r="CW72" s="125"/>
      <c r="CX72" s="126"/>
      <c r="CY72" s="127"/>
      <c r="CZ72" s="210">
        <f>CR72*I72</f>
        <v>0</v>
      </c>
      <c r="DA72" s="124"/>
      <c r="DB72" s="210">
        <f>CT72*K72</f>
        <v>0</v>
      </c>
      <c r="DC72" s="124"/>
      <c r="DD72" s="210">
        <f>CV72*M72</f>
        <v>0</v>
      </c>
      <c r="DE72" s="119"/>
      <c r="DG72" s="332"/>
      <c r="DP72" s="118"/>
      <c r="DR72" s="120"/>
      <c r="DS72" s="119"/>
      <c r="DT72" s="46"/>
      <c r="DV72" s="369">
        <f t="shared" si="22"/>
        <v>0</v>
      </c>
      <c r="DW72" s="280">
        <f t="shared" si="22"/>
        <v>0</v>
      </c>
      <c r="DX72" s="209">
        <f t="shared" si="23"/>
        <v>0</v>
      </c>
      <c r="DY72" s="280">
        <f t="shared" si="23"/>
        <v>0</v>
      </c>
      <c r="DZ72" s="370">
        <f t="shared" si="24"/>
        <v>0</v>
      </c>
      <c r="EA72" s="216">
        <f t="shared" si="24"/>
        <v>0</v>
      </c>
      <c r="EB72" s="40"/>
      <c r="EC72" s="369">
        <f t="shared" si="10"/>
        <v>0</v>
      </c>
      <c r="ED72" s="131"/>
      <c r="EE72" s="209">
        <f t="shared" si="11"/>
        <v>0</v>
      </c>
      <c r="EF72" s="131"/>
      <c r="EG72" s="370">
        <f t="shared" si="12"/>
        <v>0</v>
      </c>
      <c r="EH72" s="18"/>
      <c r="EI72" s="371">
        <f t="shared" si="13"/>
        <v>0</v>
      </c>
      <c r="EJ72" s="264"/>
      <c r="EK72" s="217">
        <f t="shared" si="14"/>
        <v>0</v>
      </c>
      <c r="EL72" s="401"/>
      <c r="EM72" s="264"/>
      <c r="EN72" s="372">
        <f t="shared" si="15"/>
        <v>0</v>
      </c>
      <c r="EO72" s="126"/>
      <c r="EP72" s="301">
        <f t="shared" si="16"/>
        <v>0</v>
      </c>
    </row>
    <row r="73" spans="1:146" ht="5.15" customHeight="1" x14ac:dyDescent="0.35">
      <c r="A73" s="115"/>
      <c r="B73" s="32"/>
      <c r="C73" s="46"/>
      <c r="D73" s="32"/>
      <c r="E73" s="32"/>
      <c r="F73" s="36"/>
      <c r="H73" s="29"/>
      <c r="I73" s="139"/>
      <c r="J73" s="139"/>
      <c r="K73" s="139"/>
      <c r="L73" s="139"/>
      <c r="M73" s="139"/>
      <c r="N73" s="140"/>
      <c r="O73" s="141"/>
      <c r="P73" s="142"/>
      <c r="Q73" s="139"/>
      <c r="R73" s="139"/>
      <c r="S73" s="139"/>
      <c r="T73" s="139"/>
      <c r="U73" s="139"/>
      <c r="V73" s="139"/>
      <c r="W73" s="121"/>
      <c r="X73" s="140"/>
      <c r="Y73" s="141"/>
      <c r="Z73" s="142"/>
      <c r="AA73" s="563"/>
      <c r="AB73" s="563"/>
      <c r="AC73" s="563"/>
      <c r="AD73" s="563"/>
      <c r="AE73" s="563"/>
      <c r="AF73" s="564"/>
      <c r="AG73" s="266"/>
      <c r="AH73" s="565"/>
      <c r="AI73" s="563"/>
      <c r="AJ73" s="563"/>
      <c r="AK73" s="563"/>
      <c r="AL73" s="563"/>
      <c r="AM73" s="563"/>
      <c r="AN73" s="140"/>
      <c r="AO73" s="141"/>
      <c r="AP73" s="142"/>
      <c r="AQ73" s="121"/>
      <c r="AR73" s="139"/>
      <c r="AS73" s="121"/>
      <c r="AT73" s="139"/>
      <c r="AU73" s="121"/>
      <c r="AV73" s="36"/>
      <c r="AX73" s="29"/>
      <c r="AY73" s="32"/>
      <c r="AZ73" s="322"/>
      <c r="BB73" s="29"/>
      <c r="BC73" s="46"/>
      <c r="BD73" s="32"/>
      <c r="BE73" s="32"/>
      <c r="BF73" s="32"/>
      <c r="BG73" s="46"/>
      <c r="BH73" s="32"/>
      <c r="BI73" s="46"/>
      <c r="BJ73" s="36"/>
      <c r="BL73" s="29"/>
      <c r="BM73" s="139"/>
      <c r="BN73" s="140"/>
      <c r="BO73" s="141"/>
      <c r="BP73" s="142"/>
      <c r="BQ73" s="323"/>
      <c r="BR73" s="139"/>
      <c r="BS73" s="323"/>
      <c r="BT73" s="139"/>
      <c r="BU73" s="323"/>
      <c r="BV73" s="140"/>
      <c r="BW73" s="141"/>
      <c r="BX73" s="142"/>
      <c r="BY73" s="139"/>
      <c r="BZ73" s="140"/>
      <c r="CA73" s="141"/>
      <c r="CB73" s="142"/>
      <c r="CC73" s="121"/>
      <c r="CD73" s="140"/>
      <c r="CE73" s="141"/>
      <c r="CF73" s="142"/>
      <c r="CG73" s="121"/>
      <c r="CH73" s="139"/>
      <c r="CI73" s="121"/>
      <c r="CJ73" s="139"/>
      <c r="CK73" s="121"/>
      <c r="CL73" s="139"/>
      <c r="CM73" s="121"/>
      <c r="CN73" s="36"/>
      <c r="CQ73" s="29"/>
      <c r="CR73" s="143"/>
      <c r="CS73" s="143"/>
      <c r="CT73" s="143"/>
      <c r="CU73" s="143"/>
      <c r="CV73" s="143"/>
      <c r="CW73" s="144"/>
      <c r="CX73" s="145"/>
      <c r="CY73" s="146"/>
      <c r="CZ73" s="124"/>
      <c r="DA73" s="143"/>
      <c r="DB73" s="124"/>
      <c r="DC73" s="143"/>
      <c r="DD73" s="124"/>
      <c r="DE73" s="36"/>
      <c r="DG73" s="315"/>
      <c r="DP73" s="115"/>
      <c r="DR73" s="29"/>
      <c r="DS73" s="36"/>
      <c r="DT73" s="32"/>
      <c r="DV73" s="133"/>
      <c r="DW73" s="252"/>
      <c r="DX73" s="149"/>
      <c r="DY73" s="252"/>
      <c r="DZ73" s="134"/>
      <c r="EA73" s="141"/>
      <c r="EB73" s="141"/>
      <c r="EC73" s="133"/>
      <c r="ED73" s="149"/>
      <c r="EE73" s="149"/>
      <c r="EF73" s="149"/>
      <c r="EG73" s="134"/>
      <c r="EI73" s="405"/>
      <c r="EJ73" s="264"/>
      <c r="EK73" s="406"/>
      <c r="EL73" s="406"/>
      <c r="EM73" s="264"/>
      <c r="EN73" s="407"/>
      <c r="EO73" s="145"/>
      <c r="EP73" s="408"/>
    </row>
    <row r="74" spans="1:146" s="92" customFormat="1" x14ac:dyDescent="0.35">
      <c r="A74" s="118"/>
      <c r="B74" s="46"/>
      <c r="C74" s="243" t="str">
        <f t="shared" si="17"/>
        <v/>
      </c>
      <c r="D74" s="46"/>
      <c r="E74" s="4"/>
      <c r="F74" s="119"/>
      <c r="H74" s="120"/>
      <c r="I74" s="15"/>
      <c r="J74" s="121"/>
      <c r="K74" s="15"/>
      <c r="L74" s="121"/>
      <c r="M74" s="15"/>
      <c r="N74" s="122"/>
      <c r="O74" s="40"/>
      <c r="P74" s="123"/>
      <c r="Q74" s="15"/>
      <c r="R74" s="121"/>
      <c r="S74" s="15"/>
      <c r="T74" s="121"/>
      <c r="U74" s="15"/>
      <c r="V74" s="121"/>
      <c r="W74" s="209">
        <f>SUM($Q74,$S74,$U74)</f>
        <v>0</v>
      </c>
      <c r="X74" s="122"/>
      <c r="Y74" s="40"/>
      <c r="Z74" s="123"/>
      <c r="AA74" s="560"/>
      <c r="AB74" s="224"/>
      <c r="AC74" s="560"/>
      <c r="AD74" s="224"/>
      <c r="AE74" s="560"/>
      <c r="AF74" s="561"/>
      <c r="AG74" s="216"/>
      <c r="AH74" s="562"/>
      <c r="AI74" s="560"/>
      <c r="AJ74" s="224"/>
      <c r="AK74" s="560"/>
      <c r="AL74" s="224"/>
      <c r="AM74" s="560"/>
      <c r="AN74" s="122"/>
      <c r="AO74" s="40"/>
      <c r="AP74" s="123"/>
      <c r="AQ74" s="209">
        <f>$Q74-$AA74+$AI74</f>
        <v>0</v>
      </c>
      <c r="AR74" s="121"/>
      <c r="AS74" s="209">
        <f t="shared" si="2"/>
        <v>0</v>
      </c>
      <c r="AT74" s="121"/>
      <c r="AU74" s="209">
        <f t="shared" si="18"/>
        <v>0</v>
      </c>
      <c r="AV74" s="119"/>
      <c r="AX74" s="120"/>
      <c r="AY74" s="1"/>
      <c r="AZ74" s="318">
        <v>1</v>
      </c>
      <c r="BB74" s="120"/>
      <c r="BC74" s="3">
        <f>CHOOSE($AZ74,0.99052544,1.01191919,1.00441378,1.00744042,0.97985155,0.99723525,0.99723525,0.99723525,1.02737929,0.99839832,1.00012425,0.97994767)</f>
        <v>0.99052543999999998</v>
      </c>
      <c r="BD74" s="46"/>
      <c r="BE74" s="46"/>
      <c r="BF74" s="46"/>
      <c r="BG74" s="3">
        <f>CHOOSE(AZ74,1.01007311,1.0162446,1.00802785,0.99745216,0.96170212,0.98906071,0.98906071,0.98906071,0.96644255,1.01344958,1.02255772,1.00405015)</f>
        <v>1.01007311</v>
      </c>
      <c r="BH74" s="46"/>
      <c r="BI74" s="3">
        <f>CHOOSE($AZ74, 1.00979385,0.9950623,0.99510091,0.98525914,0.94740453,0.975921526666667,0.975921526666667,0.975921526666667,0.96415274,1.04112113,1.03493102,1.02717428)</f>
        <v>1.0097938500000001</v>
      </c>
      <c r="BJ74" s="119"/>
      <c r="BL74" s="120"/>
      <c r="BM74" s="15"/>
      <c r="BN74" s="122"/>
      <c r="BO74" s="40"/>
      <c r="BP74" s="123"/>
      <c r="BQ74" s="209">
        <f t="shared" si="3"/>
        <v>0</v>
      </c>
      <c r="BR74" s="121"/>
      <c r="BS74" s="209">
        <f t="shared" si="4"/>
        <v>0</v>
      </c>
      <c r="BT74" s="121"/>
      <c r="BU74" s="209">
        <f t="shared" si="5"/>
        <v>0</v>
      </c>
      <c r="BV74" s="122"/>
      <c r="BW74" s="40"/>
      <c r="BX74" s="123"/>
      <c r="BY74" s="15"/>
      <c r="BZ74" s="122"/>
      <c r="CA74" s="40"/>
      <c r="CB74" s="123"/>
      <c r="CC74" s="209">
        <f>(SUM($BQ74:$BU74))-$BY74</f>
        <v>0</v>
      </c>
      <c r="CD74" s="122"/>
      <c r="CE74" s="40"/>
      <c r="CF74" s="123"/>
      <c r="CG74" s="209">
        <f t="shared" si="6"/>
        <v>0</v>
      </c>
      <c r="CH74" s="121"/>
      <c r="CI74" s="209">
        <f t="shared" si="7"/>
        <v>0</v>
      </c>
      <c r="CJ74" s="121"/>
      <c r="CK74" s="209">
        <f>ROUNDDOWN(CC74-CG74-CI74,0)</f>
        <v>0</v>
      </c>
      <c r="CL74" s="121"/>
      <c r="CM74" s="209">
        <f>SUM($CG74:$CK74)</f>
        <v>0</v>
      </c>
      <c r="CN74" s="119"/>
      <c r="CQ74" s="120"/>
      <c r="CR74" s="13">
        <v>0</v>
      </c>
      <c r="CS74" s="124"/>
      <c r="CT74" s="13">
        <v>0</v>
      </c>
      <c r="CU74" s="124"/>
      <c r="CV74" s="13">
        <v>0</v>
      </c>
      <c r="CW74" s="125"/>
      <c r="CX74" s="126"/>
      <c r="CY74" s="127"/>
      <c r="CZ74" s="210">
        <f>CR74*I74</f>
        <v>0</v>
      </c>
      <c r="DA74" s="124"/>
      <c r="DB74" s="210">
        <f>CT74*K74</f>
        <v>0</v>
      </c>
      <c r="DC74" s="124"/>
      <c r="DD74" s="210">
        <f>CV74*M74</f>
        <v>0</v>
      </c>
      <c r="DE74" s="119"/>
      <c r="DG74" s="332"/>
      <c r="DJ74" s="93"/>
      <c r="DK74" s="93"/>
      <c r="DL74" s="93"/>
      <c r="DM74" s="93"/>
      <c r="DN74" s="178"/>
      <c r="DO74" s="178"/>
      <c r="DP74" s="118"/>
      <c r="DR74" s="120"/>
      <c r="DS74" s="119"/>
      <c r="DT74" s="46"/>
      <c r="DV74" s="369">
        <f t="shared" si="22"/>
        <v>0</v>
      </c>
      <c r="DW74" s="280">
        <f t="shared" si="22"/>
        <v>0</v>
      </c>
      <c r="DX74" s="209">
        <f t="shared" si="23"/>
        <v>0</v>
      </c>
      <c r="DY74" s="280">
        <f t="shared" si="23"/>
        <v>0</v>
      </c>
      <c r="DZ74" s="370">
        <f t="shared" si="24"/>
        <v>0</v>
      </c>
      <c r="EA74" s="216">
        <f t="shared" si="24"/>
        <v>0</v>
      </c>
      <c r="EB74" s="40"/>
      <c r="EC74" s="369">
        <f t="shared" si="10"/>
        <v>0</v>
      </c>
      <c r="ED74" s="131"/>
      <c r="EE74" s="209">
        <f t="shared" si="11"/>
        <v>0</v>
      </c>
      <c r="EF74" s="131"/>
      <c r="EG74" s="370">
        <f t="shared" si="12"/>
        <v>0</v>
      </c>
      <c r="EH74" s="18"/>
      <c r="EI74" s="371">
        <f t="shared" si="13"/>
        <v>0</v>
      </c>
      <c r="EJ74" s="264"/>
      <c r="EK74" s="217">
        <f t="shared" si="14"/>
        <v>0</v>
      </c>
      <c r="EL74" s="401"/>
      <c r="EM74" s="264"/>
      <c r="EN74" s="372">
        <f t="shared" si="15"/>
        <v>0</v>
      </c>
      <c r="EO74" s="126"/>
      <c r="EP74" s="301">
        <f t="shared" si="16"/>
        <v>0</v>
      </c>
    </row>
    <row r="75" spans="1:146" ht="5.15" customHeight="1" x14ac:dyDescent="0.35">
      <c r="A75" s="115"/>
      <c r="B75" s="32"/>
      <c r="C75" s="46"/>
      <c r="D75" s="32"/>
      <c r="E75" s="32"/>
      <c r="F75" s="36"/>
      <c r="H75" s="29"/>
      <c r="I75" s="139"/>
      <c r="J75" s="139"/>
      <c r="K75" s="139"/>
      <c r="L75" s="139"/>
      <c r="M75" s="139"/>
      <c r="N75" s="140"/>
      <c r="O75" s="141"/>
      <c r="P75" s="142"/>
      <c r="Q75" s="139"/>
      <c r="R75" s="139"/>
      <c r="S75" s="139"/>
      <c r="T75" s="139"/>
      <c r="U75" s="139"/>
      <c r="V75" s="139"/>
      <c r="W75" s="121"/>
      <c r="X75" s="140"/>
      <c r="Y75" s="141"/>
      <c r="Z75" s="142"/>
      <c r="AA75" s="563"/>
      <c r="AB75" s="563"/>
      <c r="AC75" s="563"/>
      <c r="AD75" s="563"/>
      <c r="AE75" s="563"/>
      <c r="AF75" s="564"/>
      <c r="AG75" s="266"/>
      <c r="AH75" s="565"/>
      <c r="AI75" s="563"/>
      <c r="AJ75" s="563"/>
      <c r="AK75" s="563"/>
      <c r="AL75" s="563"/>
      <c r="AM75" s="563"/>
      <c r="AN75" s="140"/>
      <c r="AO75" s="141"/>
      <c r="AP75" s="142"/>
      <c r="AQ75" s="121"/>
      <c r="AR75" s="139"/>
      <c r="AS75" s="121"/>
      <c r="AT75" s="139"/>
      <c r="AU75" s="121"/>
      <c r="AV75" s="36"/>
      <c r="AX75" s="29"/>
      <c r="AY75" s="32"/>
      <c r="AZ75" s="322"/>
      <c r="BB75" s="29"/>
      <c r="BC75" s="46"/>
      <c r="BD75" s="32"/>
      <c r="BE75" s="32"/>
      <c r="BF75" s="32"/>
      <c r="BG75" s="46"/>
      <c r="BH75" s="32"/>
      <c r="BI75" s="46"/>
      <c r="BJ75" s="36"/>
      <c r="BL75" s="29"/>
      <c r="BM75" s="139"/>
      <c r="BN75" s="140"/>
      <c r="BO75" s="141"/>
      <c r="BP75" s="142"/>
      <c r="BQ75" s="323"/>
      <c r="BR75" s="139"/>
      <c r="BS75" s="323"/>
      <c r="BT75" s="139"/>
      <c r="BU75" s="323"/>
      <c r="BV75" s="140"/>
      <c r="BW75" s="141"/>
      <c r="BX75" s="142"/>
      <c r="BY75" s="139"/>
      <c r="BZ75" s="140"/>
      <c r="CA75" s="141"/>
      <c r="CB75" s="142"/>
      <c r="CC75" s="121"/>
      <c r="CD75" s="140"/>
      <c r="CE75" s="141"/>
      <c r="CF75" s="142"/>
      <c r="CG75" s="121"/>
      <c r="CH75" s="139"/>
      <c r="CI75" s="121"/>
      <c r="CJ75" s="139"/>
      <c r="CK75" s="121"/>
      <c r="CL75" s="139"/>
      <c r="CM75" s="121"/>
      <c r="CN75" s="36"/>
      <c r="CQ75" s="29"/>
      <c r="CR75" s="143"/>
      <c r="CS75" s="143"/>
      <c r="CT75" s="143"/>
      <c r="CU75" s="143"/>
      <c r="CV75" s="143"/>
      <c r="CW75" s="144"/>
      <c r="CX75" s="145"/>
      <c r="CY75" s="146"/>
      <c r="CZ75" s="124"/>
      <c r="DA75" s="143"/>
      <c r="DB75" s="124"/>
      <c r="DC75" s="143"/>
      <c r="DD75" s="124"/>
      <c r="DE75" s="36"/>
      <c r="DG75" s="315"/>
      <c r="DP75" s="115"/>
      <c r="DR75" s="29"/>
      <c r="DS75" s="36"/>
      <c r="DT75" s="32"/>
      <c r="DV75" s="133"/>
      <c r="DW75" s="252"/>
      <c r="DX75" s="149"/>
      <c r="DY75" s="252"/>
      <c r="DZ75" s="134"/>
      <c r="EA75" s="141"/>
      <c r="EB75" s="141"/>
      <c r="EC75" s="133"/>
      <c r="ED75" s="149"/>
      <c r="EE75" s="149"/>
      <c r="EF75" s="149"/>
      <c r="EG75" s="134"/>
      <c r="EI75" s="405"/>
      <c r="EJ75" s="264"/>
      <c r="EK75" s="406"/>
      <c r="EL75" s="406"/>
      <c r="EM75" s="264"/>
      <c r="EN75" s="407"/>
      <c r="EO75" s="145"/>
      <c r="EP75" s="408"/>
    </row>
    <row r="76" spans="1:146" s="92" customFormat="1" x14ac:dyDescent="0.35">
      <c r="A76" s="118"/>
      <c r="B76" s="46"/>
      <c r="C76" s="243" t="str">
        <f t="shared" si="17"/>
        <v/>
      </c>
      <c r="D76" s="46"/>
      <c r="E76" s="4"/>
      <c r="F76" s="119"/>
      <c r="H76" s="120"/>
      <c r="I76" s="15"/>
      <c r="J76" s="121"/>
      <c r="K76" s="15"/>
      <c r="L76" s="121"/>
      <c r="M76" s="15"/>
      <c r="N76" s="122"/>
      <c r="O76" s="40"/>
      <c r="P76" s="123"/>
      <c r="Q76" s="15"/>
      <c r="R76" s="121"/>
      <c r="S76" s="15"/>
      <c r="T76" s="121"/>
      <c r="U76" s="15"/>
      <c r="V76" s="121"/>
      <c r="W76" s="209">
        <f>SUM($Q76,$S76,$U76)</f>
        <v>0</v>
      </c>
      <c r="X76" s="122"/>
      <c r="Y76" s="40"/>
      <c r="Z76" s="123"/>
      <c r="AA76" s="560"/>
      <c r="AB76" s="224"/>
      <c r="AC76" s="560"/>
      <c r="AD76" s="224"/>
      <c r="AE76" s="560"/>
      <c r="AF76" s="561"/>
      <c r="AG76" s="216"/>
      <c r="AH76" s="562"/>
      <c r="AI76" s="560"/>
      <c r="AJ76" s="224"/>
      <c r="AK76" s="560"/>
      <c r="AL76" s="224"/>
      <c r="AM76" s="560"/>
      <c r="AN76" s="122"/>
      <c r="AO76" s="40"/>
      <c r="AP76" s="123"/>
      <c r="AQ76" s="209">
        <f>$Q76-$AA76+$AI76</f>
        <v>0</v>
      </c>
      <c r="AR76" s="121"/>
      <c r="AS76" s="209">
        <f t="shared" si="2"/>
        <v>0</v>
      </c>
      <c r="AT76" s="121"/>
      <c r="AU76" s="209">
        <f t="shared" si="18"/>
        <v>0</v>
      </c>
      <c r="AV76" s="119"/>
      <c r="AX76" s="120"/>
      <c r="AY76" s="1"/>
      <c r="AZ76" s="318">
        <v>1</v>
      </c>
      <c r="BB76" s="120"/>
      <c r="BC76" s="3">
        <f>CHOOSE($AZ76,0.99052544,1.01191919,1.00441378,1.00744042,0.97985155,0.99723525,0.99723525,0.99723525,1.02737929,0.99839832,1.00012425,0.97994767)</f>
        <v>0.99052543999999998</v>
      </c>
      <c r="BD76" s="46"/>
      <c r="BE76" s="46"/>
      <c r="BF76" s="46"/>
      <c r="BG76" s="3">
        <f>CHOOSE(AZ76,1.01007311,1.0162446,1.00802785,0.99745216,0.96170212,0.98906071,0.98906071,0.98906071,0.96644255,1.01344958,1.02255772,1.00405015)</f>
        <v>1.01007311</v>
      </c>
      <c r="BH76" s="46"/>
      <c r="BI76" s="3">
        <f>CHOOSE($AZ76, 1.00979385,0.9950623,0.99510091,0.98525914,0.94740453,0.975921526666667,0.975921526666667,0.975921526666667,0.96415274,1.04112113,1.03493102,1.02717428)</f>
        <v>1.0097938500000001</v>
      </c>
      <c r="BJ76" s="119"/>
      <c r="BL76" s="120"/>
      <c r="BM76" s="15"/>
      <c r="BN76" s="122"/>
      <c r="BO76" s="40"/>
      <c r="BP76" s="123"/>
      <c r="BQ76" s="209">
        <f t="shared" si="3"/>
        <v>0</v>
      </c>
      <c r="BR76" s="121"/>
      <c r="BS76" s="209">
        <f t="shared" si="4"/>
        <v>0</v>
      </c>
      <c r="BT76" s="121"/>
      <c r="BU76" s="209">
        <f t="shared" si="5"/>
        <v>0</v>
      </c>
      <c r="BV76" s="122"/>
      <c r="BW76" s="40"/>
      <c r="BX76" s="123"/>
      <c r="BY76" s="15"/>
      <c r="BZ76" s="122"/>
      <c r="CA76" s="40"/>
      <c r="CB76" s="123"/>
      <c r="CC76" s="209">
        <f>(SUM($BQ76:$BU76))-$BY76</f>
        <v>0</v>
      </c>
      <c r="CD76" s="122"/>
      <c r="CE76" s="40"/>
      <c r="CF76" s="123"/>
      <c r="CG76" s="209">
        <f t="shared" si="6"/>
        <v>0</v>
      </c>
      <c r="CH76" s="121"/>
      <c r="CI76" s="209">
        <f t="shared" si="7"/>
        <v>0</v>
      </c>
      <c r="CJ76" s="121"/>
      <c r="CK76" s="209">
        <f>ROUNDDOWN(CC76-CG76-CI76,0)</f>
        <v>0</v>
      </c>
      <c r="CL76" s="121"/>
      <c r="CM76" s="209">
        <f>SUM($CG76:$CK76)</f>
        <v>0</v>
      </c>
      <c r="CN76" s="119"/>
      <c r="CQ76" s="120"/>
      <c r="CR76" s="13">
        <v>0</v>
      </c>
      <c r="CS76" s="124"/>
      <c r="CT76" s="13">
        <v>0</v>
      </c>
      <c r="CU76" s="124"/>
      <c r="CV76" s="13">
        <v>0</v>
      </c>
      <c r="CW76" s="125"/>
      <c r="CX76" s="126"/>
      <c r="CY76" s="127"/>
      <c r="CZ76" s="210">
        <f>CR76*I76</f>
        <v>0</v>
      </c>
      <c r="DA76" s="124"/>
      <c r="DB76" s="210">
        <f>CT76*K76</f>
        <v>0</v>
      </c>
      <c r="DC76" s="124"/>
      <c r="DD76" s="210">
        <f>CV76*M76</f>
        <v>0</v>
      </c>
      <c r="DE76" s="119"/>
      <c r="DG76" s="332"/>
      <c r="DP76" s="118"/>
      <c r="DR76" s="120"/>
      <c r="DS76" s="119"/>
      <c r="DT76" s="46"/>
      <c r="DV76" s="369">
        <f t="shared" si="22"/>
        <v>0</v>
      </c>
      <c r="DW76" s="280">
        <f t="shared" si="22"/>
        <v>0</v>
      </c>
      <c r="DX76" s="209">
        <f t="shared" si="23"/>
        <v>0</v>
      </c>
      <c r="DY76" s="280">
        <f t="shared" si="23"/>
        <v>0</v>
      </c>
      <c r="DZ76" s="370">
        <f t="shared" si="24"/>
        <v>0</v>
      </c>
      <c r="EA76" s="216">
        <f t="shared" si="24"/>
        <v>0</v>
      </c>
      <c r="EB76" s="40"/>
      <c r="EC76" s="369">
        <f t="shared" si="10"/>
        <v>0</v>
      </c>
      <c r="ED76" s="131"/>
      <c r="EE76" s="209">
        <f t="shared" si="11"/>
        <v>0</v>
      </c>
      <c r="EF76" s="131"/>
      <c r="EG76" s="370">
        <f t="shared" si="12"/>
        <v>0</v>
      </c>
      <c r="EH76" s="18"/>
      <c r="EI76" s="371">
        <f t="shared" si="13"/>
        <v>0</v>
      </c>
      <c r="EJ76" s="264"/>
      <c r="EK76" s="217">
        <f t="shared" si="14"/>
        <v>0</v>
      </c>
      <c r="EL76" s="401"/>
      <c r="EM76" s="264"/>
      <c r="EN76" s="372">
        <f t="shared" si="15"/>
        <v>0</v>
      </c>
      <c r="EO76" s="126"/>
      <c r="EP76" s="301">
        <f t="shared" si="16"/>
        <v>0</v>
      </c>
    </row>
    <row r="77" spans="1:146" ht="5.15" customHeight="1" x14ac:dyDescent="0.35">
      <c r="A77" s="115"/>
      <c r="B77" s="32"/>
      <c r="C77" s="46"/>
      <c r="D77" s="32"/>
      <c r="E77" s="32"/>
      <c r="F77" s="36"/>
      <c r="H77" s="29"/>
      <c r="I77" s="139"/>
      <c r="J77" s="139"/>
      <c r="K77" s="139"/>
      <c r="L77" s="139"/>
      <c r="M77" s="139"/>
      <c r="N77" s="140"/>
      <c r="O77" s="141"/>
      <c r="P77" s="142"/>
      <c r="Q77" s="139"/>
      <c r="R77" s="139"/>
      <c r="S77" s="139"/>
      <c r="T77" s="139"/>
      <c r="U77" s="139"/>
      <c r="V77" s="139"/>
      <c r="W77" s="121"/>
      <c r="X77" s="140"/>
      <c r="Y77" s="141"/>
      <c r="Z77" s="142"/>
      <c r="AA77" s="563"/>
      <c r="AB77" s="563"/>
      <c r="AC77" s="563"/>
      <c r="AD77" s="563"/>
      <c r="AE77" s="563"/>
      <c r="AF77" s="564"/>
      <c r="AG77" s="266"/>
      <c r="AH77" s="565"/>
      <c r="AI77" s="563"/>
      <c r="AJ77" s="563"/>
      <c r="AK77" s="563"/>
      <c r="AL77" s="563"/>
      <c r="AM77" s="563"/>
      <c r="AN77" s="140"/>
      <c r="AO77" s="141"/>
      <c r="AP77" s="142"/>
      <c r="AQ77" s="121"/>
      <c r="AR77" s="139"/>
      <c r="AS77" s="121"/>
      <c r="AT77" s="139"/>
      <c r="AU77" s="121"/>
      <c r="AV77" s="36"/>
      <c r="AX77" s="29"/>
      <c r="AY77" s="32"/>
      <c r="AZ77" s="322"/>
      <c r="BB77" s="29"/>
      <c r="BC77" s="46"/>
      <c r="BD77" s="32"/>
      <c r="BE77" s="32"/>
      <c r="BF77" s="32"/>
      <c r="BG77" s="46"/>
      <c r="BH77" s="32"/>
      <c r="BI77" s="46"/>
      <c r="BJ77" s="36"/>
      <c r="BL77" s="29"/>
      <c r="BM77" s="139"/>
      <c r="BN77" s="140"/>
      <c r="BO77" s="141"/>
      <c r="BP77" s="142"/>
      <c r="BQ77" s="323"/>
      <c r="BR77" s="139"/>
      <c r="BS77" s="323"/>
      <c r="BT77" s="139"/>
      <c r="BU77" s="323"/>
      <c r="BV77" s="140"/>
      <c r="BW77" s="141"/>
      <c r="BX77" s="142"/>
      <c r="BY77" s="139"/>
      <c r="BZ77" s="140"/>
      <c r="CA77" s="141"/>
      <c r="CB77" s="142"/>
      <c r="CC77" s="121"/>
      <c r="CD77" s="140"/>
      <c r="CE77" s="141"/>
      <c r="CF77" s="142"/>
      <c r="CG77" s="121"/>
      <c r="CH77" s="139"/>
      <c r="CI77" s="121"/>
      <c r="CJ77" s="139"/>
      <c r="CK77" s="121"/>
      <c r="CL77" s="139"/>
      <c r="CM77" s="121"/>
      <c r="CN77" s="36"/>
      <c r="CQ77" s="29"/>
      <c r="CR77" s="143"/>
      <c r="CS77" s="143"/>
      <c r="CT77" s="143"/>
      <c r="CU77" s="143"/>
      <c r="CV77" s="143"/>
      <c r="CW77" s="144"/>
      <c r="CX77" s="145"/>
      <c r="CY77" s="146"/>
      <c r="CZ77" s="124"/>
      <c r="DA77" s="143"/>
      <c r="DB77" s="124"/>
      <c r="DC77" s="143"/>
      <c r="DD77" s="124"/>
      <c r="DE77" s="36"/>
      <c r="DG77" s="315"/>
      <c r="DP77" s="115"/>
      <c r="DR77" s="29"/>
      <c r="DS77" s="36"/>
      <c r="DT77" s="32"/>
      <c r="DV77" s="133"/>
      <c r="DW77" s="252"/>
      <c r="DX77" s="149"/>
      <c r="DY77" s="252"/>
      <c r="DZ77" s="134"/>
      <c r="EA77" s="141"/>
      <c r="EB77" s="141"/>
      <c r="EC77" s="133"/>
      <c r="ED77" s="149"/>
      <c r="EE77" s="149"/>
      <c r="EF77" s="149"/>
      <c r="EG77" s="134"/>
      <c r="EI77" s="405"/>
      <c r="EJ77" s="264"/>
      <c r="EK77" s="406"/>
      <c r="EL77" s="406"/>
      <c r="EM77" s="264"/>
      <c r="EN77" s="407"/>
      <c r="EO77" s="145"/>
      <c r="EP77" s="408"/>
    </row>
    <row r="78" spans="1:146" s="92" customFormat="1" x14ac:dyDescent="0.35">
      <c r="A78" s="118"/>
      <c r="B78" s="46"/>
      <c r="C78" s="243" t="str">
        <f t="shared" si="17"/>
        <v/>
      </c>
      <c r="D78" s="46"/>
      <c r="E78" s="4"/>
      <c r="F78" s="119"/>
      <c r="H78" s="120"/>
      <c r="I78" s="15"/>
      <c r="J78" s="121"/>
      <c r="K78" s="15"/>
      <c r="L78" s="121"/>
      <c r="M78" s="15"/>
      <c r="N78" s="122"/>
      <c r="O78" s="40"/>
      <c r="P78" s="123"/>
      <c r="Q78" s="15"/>
      <c r="R78" s="121"/>
      <c r="S78" s="15"/>
      <c r="T78" s="121"/>
      <c r="U78" s="15"/>
      <c r="V78" s="121"/>
      <c r="W78" s="209">
        <f>SUM($Q78,$S78,$U78)</f>
        <v>0</v>
      </c>
      <c r="X78" s="122"/>
      <c r="Y78" s="40"/>
      <c r="Z78" s="123"/>
      <c r="AA78" s="560"/>
      <c r="AB78" s="224"/>
      <c r="AC78" s="560"/>
      <c r="AD78" s="224"/>
      <c r="AE78" s="560"/>
      <c r="AF78" s="561"/>
      <c r="AG78" s="216"/>
      <c r="AH78" s="562"/>
      <c r="AI78" s="560"/>
      <c r="AJ78" s="224"/>
      <c r="AK78" s="560"/>
      <c r="AL78" s="224"/>
      <c r="AM78" s="560"/>
      <c r="AN78" s="122"/>
      <c r="AO78" s="40"/>
      <c r="AP78" s="123"/>
      <c r="AQ78" s="209">
        <f>$Q78-$AA78+$AI78</f>
        <v>0</v>
      </c>
      <c r="AR78" s="121"/>
      <c r="AS78" s="209">
        <f t="shared" si="2"/>
        <v>0</v>
      </c>
      <c r="AT78" s="121"/>
      <c r="AU78" s="209">
        <f t="shared" si="18"/>
        <v>0</v>
      </c>
      <c r="AV78" s="119"/>
      <c r="AX78" s="120"/>
      <c r="AY78" s="1"/>
      <c r="AZ78" s="318">
        <v>1</v>
      </c>
      <c r="BB78" s="120"/>
      <c r="BC78" s="3">
        <f>CHOOSE($AZ78,0.99052544,1.01191919,1.00441378,1.00744042,0.97985155,0.99723525,0.99723525,0.99723525,1.02737929,0.99839832,1.00012425,0.97994767)</f>
        <v>0.99052543999999998</v>
      </c>
      <c r="BD78" s="46"/>
      <c r="BE78" s="46"/>
      <c r="BF78" s="46"/>
      <c r="BG78" s="3">
        <f>CHOOSE(AZ78,1.01007311,1.0162446,1.00802785,0.99745216,0.96170212,0.98906071,0.98906071,0.98906071,0.96644255,1.01344958,1.02255772,1.00405015)</f>
        <v>1.01007311</v>
      </c>
      <c r="BH78" s="46"/>
      <c r="BI78" s="3">
        <f>CHOOSE($AZ78, 1.00979385,0.9950623,0.99510091,0.98525914,0.94740453,0.975921526666667,0.975921526666667,0.975921526666667,0.96415274,1.04112113,1.03493102,1.02717428)</f>
        <v>1.0097938500000001</v>
      </c>
      <c r="BJ78" s="119"/>
      <c r="BL78" s="120"/>
      <c r="BM78" s="15"/>
      <c r="BN78" s="122"/>
      <c r="BO78" s="40"/>
      <c r="BP78" s="123"/>
      <c r="BQ78" s="209">
        <f t="shared" si="3"/>
        <v>0</v>
      </c>
      <c r="BR78" s="121"/>
      <c r="BS78" s="209">
        <f t="shared" si="4"/>
        <v>0</v>
      </c>
      <c r="BT78" s="121"/>
      <c r="BU78" s="209">
        <f t="shared" si="5"/>
        <v>0</v>
      </c>
      <c r="BV78" s="122"/>
      <c r="BW78" s="40"/>
      <c r="BX78" s="123"/>
      <c r="BY78" s="15"/>
      <c r="BZ78" s="122"/>
      <c r="CA78" s="40"/>
      <c r="CB78" s="123"/>
      <c r="CC78" s="209">
        <f>(SUM($BQ78:$BU78))-$BY78</f>
        <v>0</v>
      </c>
      <c r="CD78" s="122"/>
      <c r="CE78" s="40"/>
      <c r="CF78" s="123"/>
      <c r="CG78" s="209">
        <f t="shared" si="6"/>
        <v>0</v>
      </c>
      <c r="CH78" s="121"/>
      <c r="CI78" s="209">
        <f t="shared" si="7"/>
        <v>0</v>
      </c>
      <c r="CJ78" s="121"/>
      <c r="CK78" s="209">
        <f>ROUNDDOWN(CC78-CG78-CI78,0)</f>
        <v>0</v>
      </c>
      <c r="CL78" s="121"/>
      <c r="CM78" s="209">
        <f>SUM($CG78:$CK78)</f>
        <v>0</v>
      </c>
      <c r="CN78" s="119"/>
      <c r="CQ78" s="120"/>
      <c r="CR78" s="13">
        <v>0</v>
      </c>
      <c r="CS78" s="124"/>
      <c r="CT78" s="13">
        <v>0</v>
      </c>
      <c r="CU78" s="124"/>
      <c r="CV78" s="13">
        <v>0</v>
      </c>
      <c r="CW78" s="125"/>
      <c r="CX78" s="126"/>
      <c r="CY78" s="127"/>
      <c r="CZ78" s="210">
        <f>CR78*I78</f>
        <v>0</v>
      </c>
      <c r="DA78" s="124"/>
      <c r="DB78" s="210">
        <f>CT78*K78</f>
        <v>0</v>
      </c>
      <c r="DC78" s="124"/>
      <c r="DD78" s="210">
        <f>CV78*M78</f>
        <v>0</v>
      </c>
      <c r="DE78" s="119"/>
      <c r="DG78" s="332"/>
      <c r="DP78" s="118"/>
      <c r="DR78" s="120"/>
      <c r="DS78" s="119"/>
      <c r="DT78" s="46"/>
      <c r="DV78" s="369">
        <f t="shared" si="22"/>
        <v>0</v>
      </c>
      <c r="DW78" s="280">
        <f t="shared" si="22"/>
        <v>0</v>
      </c>
      <c r="DX78" s="209">
        <f t="shared" si="23"/>
        <v>0</v>
      </c>
      <c r="DY78" s="280">
        <f t="shared" si="23"/>
        <v>0</v>
      </c>
      <c r="DZ78" s="370">
        <f t="shared" si="24"/>
        <v>0</v>
      </c>
      <c r="EA78" s="216">
        <f t="shared" si="24"/>
        <v>0</v>
      </c>
      <c r="EB78" s="40"/>
      <c r="EC78" s="369">
        <f t="shared" si="10"/>
        <v>0</v>
      </c>
      <c r="ED78" s="131"/>
      <c r="EE78" s="209">
        <f t="shared" si="11"/>
        <v>0</v>
      </c>
      <c r="EF78" s="131"/>
      <c r="EG78" s="370">
        <f t="shared" si="12"/>
        <v>0</v>
      </c>
      <c r="EH78" s="18"/>
      <c r="EI78" s="371">
        <f t="shared" si="13"/>
        <v>0</v>
      </c>
      <c r="EJ78" s="264"/>
      <c r="EK78" s="217">
        <f t="shared" si="14"/>
        <v>0</v>
      </c>
      <c r="EL78" s="401"/>
      <c r="EM78" s="264"/>
      <c r="EN78" s="372">
        <f t="shared" si="15"/>
        <v>0</v>
      </c>
      <c r="EO78" s="126"/>
      <c r="EP78" s="301">
        <f t="shared" si="16"/>
        <v>0</v>
      </c>
    </row>
    <row r="79" spans="1:146" ht="5.15" customHeight="1" x14ac:dyDescent="0.35">
      <c r="A79" s="115"/>
      <c r="B79" s="32"/>
      <c r="C79" s="46"/>
      <c r="D79" s="32"/>
      <c r="E79" s="32"/>
      <c r="F79" s="36"/>
      <c r="H79" s="29"/>
      <c r="I79" s="139"/>
      <c r="J79" s="139"/>
      <c r="K79" s="139"/>
      <c r="L79" s="139"/>
      <c r="M79" s="139"/>
      <c r="N79" s="140"/>
      <c r="O79" s="141"/>
      <c r="P79" s="142"/>
      <c r="Q79" s="139"/>
      <c r="R79" s="139"/>
      <c r="S79" s="139"/>
      <c r="T79" s="139"/>
      <c r="U79" s="139"/>
      <c r="V79" s="139"/>
      <c r="W79" s="121"/>
      <c r="X79" s="140"/>
      <c r="Y79" s="141"/>
      <c r="Z79" s="142"/>
      <c r="AA79" s="563"/>
      <c r="AB79" s="563"/>
      <c r="AC79" s="563"/>
      <c r="AD79" s="563"/>
      <c r="AE79" s="563"/>
      <c r="AF79" s="564"/>
      <c r="AG79" s="266"/>
      <c r="AH79" s="565"/>
      <c r="AI79" s="563"/>
      <c r="AJ79" s="563"/>
      <c r="AK79" s="563"/>
      <c r="AL79" s="563"/>
      <c r="AM79" s="563"/>
      <c r="AN79" s="140"/>
      <c r="AO79" s="141"/>
      <c r="AP79" s="142"/>
      <c r="AQ79" s="121"/>
      <c r="AR79" s="139"/>
      <c r="AS79" s="121"/>
      <c r="AT79" s="139"/>
      <c r="AU79" s="121"/>
      <c r="AV79" s="36"/>
      <c r="AX79" s="29"/>
      <c r="AY79" s="32"/>
      <c r="AZ79" s="322"/>
      <c r="BB79" s="29"/>
      <c r="BC79" s="46"/>
      <c r="BD79" s="32"/>
      <c r="BE79" s="32"/>
      <c r="BF79" s="32"/>
      <c r="BG79" s="46"/>
      <c r="BH79" s="32"/>
      <c r="BI79" s="46"/>
      <c r="BJ79" s="36"/>
      <c r="BL79" s="29"/>
      <c r="BM79" s="139"/>
      <c r="BN79" s="140"/>
      <c r="BO79" s="141"/>
      <c r="BP79" s="142"/>
      <c r="BQ79" s="323"/>
      <c r="BR79" s="139"/>
      <c r="BS79" s="323"/>
      <c r="BT79" s="139"/>
      <c r="BU79" s="323"/>
      <c r="BV79" s="140"/>
      <c r="BW79" s="141"/>
      <c r="BX79" s="142"/>
      <c r="BY79" s="139"/>
      <c r="BZ79" s="140"/>
      <c r="CA79" s="141"/>
      <c r="CB79" s="142"/>
      <c r="CC79" s="121"/>
      <c r="CD79" s="140"/>
      <c r="CE79" s="141"/>
      <c r="CF79" s="142"/>
      <c r="CG79" s="121"/>
      <c r="CH79" s="139"/>
      <c r="CI79" s="121"/>
      <c r="CJ79" s="139"/>
      <c r="CK79" s="121"/>
      <c r="CL79" s="139"/>
      <c r="CM79" s="121"/>
      <c r="CN79" s="36"/>
      <c r="CQ79" s="29"/>
      <c r="CR79" s="143"/>
      <c r="CS79" s="143"/>
      <c r="CT79" s="143"/>
      <c r="CU79" s="143"/>
      <c r="CV79" s="143"/>
      <c r="CW79" s="144"/>
      <c r="CX79" s="145"/>
      <c r="CY79" s="146"/>
      <c r="CZ79" s="124"/>
      <c r="DA79" s="143"/>
      <c r="DB79" s="124"/>
      <c r="DC79" s="143"/>
      <c r="DD79" s="124"/>
      <c r="DE79" s="36"/>
      <c r="DG79" s="315"/>
      <c r="DP79" s="115"/>
      <c r="DR79" s="29"/>
      <c r="DS79" s="36"/>
      <c r="DT79" s="32"/>
      <c r="DV79" s="133"/>
      <c r="DW79" s="252"/>
      <c r="DX79" s="149"/>
      <c r="DY79" s="252"/>
      <c r="DZ79" s="134"/>
      <c r="EA79" s="141"/>
      <c r="EB79" s="141"/>
      <c r="EC79" s="133"/>
      <c r="ED79" s="149"/>
      <c r="EE79" s="149"/>
      <c r="EF79" s="149"/>
      <c r="EG79" s="134"/>
      <c r="EI79" s="405"/>
      <c r="EJ79" s="264"/>
      <c r="EK79" s="406"/>
      <c r="EL79" s="406"/>
      <c r="EM79" s="264"/>
      <c r="EN79" s="407"/>
      <c r="EO79" s="145"/>
      <c r="EP79" s="408"/>
    </row>
    <row r="80" spans="1:146" s="92" customFormat="1" x14ac:dyDescent="0.35">
      <c r="A80" s="118"/>
      <c r="B80" s="46"/>
      <c r="C80" s="243" t="str">
        <f t="shared" si="17"/>
        <v/>
      </c>
      <c r="D80" s="46"/>
      <c r="E80" s="4"/>
      <c r="F80" s="119"/>
      <c r="H80" s="120"/>
      <c r="I80" s="15"/>
      <c r="J80" s="121"/>
      <c r="K80" s="15"/>
      <c r="L80" s="121"/>
      <c r="M80" s="15"/>
      <c r="N80" s="122"/>
      <c r="O80" s="40"/>
      <c r="P80" s="123"/>
      <c r="Q80" s="15"/>
      <c r="R80" s="121"/>
      <c r="S80" s="15"/>
      <c r="T80" s="121"/>
      <c r="U80" s="15"/>
      <c r="V80" s="121"/>
      <c r="W80" s="209">
        <f>SUM($Q80,$S80,$U80)</f>
        <v>0</v>
      </c>
      <c r="X80" s="122"/>
      <c r="Y80" s="40"/>
      <c r="Z80" s="123"/>
      <c r="AA80" s="560"/>
      <c r="AB80" s="224"/>
      <c r="AC80" s="560"/>
      <c r="AD80" s="224"/>
      <c r="AE80" s="560"/>
      <c r="AF80" s="561"/>
      <c r="AG80" s="216"/>
      <c r="AH80" s="562"/>
      <c r="AI80" s="560"/>
      <c r="AJ80" s="224"/>
      <c r="AK80" s="560"/>
      <c r="AL80" s="224"/>
      <c r="AM80" s="560"/>
      <c r="AN80" s="122"/>
      <c r="AO80" s="40"/>
      <c r="AP80" s="123"/>
      <c r="AQ80" s="209">
        <f>$Q80-$AA80+$AI80</f>
        <v>0</v>
      </c>
      <c r="AR80" s="121"/>
      <c r="AS80" s="209">
        <f t="shared" si="2"/>
        <v>0</v>
      </c>
      <c r="AT80" s="121"/>
      <c r="AU80" s="209">
        <f t="shared" si="18"/>
        <v>0</v>
      </c>
      <c r="AV80" s="119"/>
      <c r="AX80" s="120"/>
      <c r="AY80" s="1"/>
      <c r="AZ80" s="318">
        <v>1</v>
      </c>
      <c r="BB80" s="120"/>
      <c r="BC80" s="3">
        <f>CHOOSE($AZ80,0.99052544,1.01191919,1.00441378,1.00744042,0.97985155,0.99723525,0.99723525,0.99723525,1.02737929,0.99839832,1.00012425,0.97994767)</f>
        <v>0.99052543999999998</v>
      </c>
      <c r="BD80" s="46"/>
      <c r="BE80" s="46"/>
      <c r="BF80" s="46"/>
      <c r="BG80" s="3">
        <f>CHOOSE(AZ80,1.01007311,1.0162446,1.00802785,0.99745216,0.96170212,0.98906071,0.98906071,0.98906071,0.96644255,1.01344958,1.02255772,1.00405015)</f>
        <v>1.01007311</v>
      </c>
      <c r="BH80" s="46"/>
      <c r="BI80" s="3">
        <f>CHOOSE($AZ80, 1.00979385,0.9950623,0.99510091,0.98525914,0.94740453,0.975921526666667,0.975921526666667,0.975921526666667,0.96415274,1.04112113,1.03493102,1.02717428)</f>
        <v>1.0097938500000001</v>
      </c>
      <c r="BJ80" s="119"/>
      <c r="BL80" s="120"/>
      <c r="BM80" s="15"/>
      <c r="BN80" s="122"/>
      <c r="BO80" s="40"/>
      <c r="BP80" s="123"/>
      <c r="BQ80" s="209">
        <f t="shared" si="3"/>
        <v>0</v>
      </c>
      <c r="BR80" s="121"/>
      <c r="BS80" s="209">
        <f t="shared" si="4"/>
        <v>0</v>
      </c>
      <c r="BT80" s="121"/>
      <c r="BU80" s="209">
        <f t="shared" si="5"/>
        <v>0</v>
      </c>
      <c r="BV80" s="122"/>
      <c r="BW80" s="40"/>
      <c r="BX80" s="123"/>
      <c r="BY80" s="15"/>
      <c r="BZ80" s="122"/>
      <c r="CA80" s="40"/>
      <c r="CB80" s="123"/>
      <c r="CC80" s="209">
        <f>(SUM($BQ80:$BU80))-$BY80</f>
        <v>0</v>
      </c>
      <c r="CD80" s="122"/>
      <c r="CE80" s="40"/>
      <c r="CF80" s="123"/>
      <c r="CG80" s="209">
        <f t="shared" si="6"/>
        <v>0</v>
      </c>
      <c r="CH80" s="121"/>
      <c r="CI80" s="209">
        <f t="shared" si="7"/>
        <v>0</v>
      </c>
      <c r="CJ80" s="121"/>
      <c r="CK80" s="209">
        <f>ROUNDDOWN(CC80-CG80-CI80,0)</f>
        <v>0</v>
      </c>
      <c r="CL80" s="121"/>
      <c r="CM80" s="209">
        <f>SUM($CG80:$CK80)</f>
        <v>0</v>
      </c>
      <c r="CN80" s="119"/>
      <c r="CQ80" s="120"/>
      <c r="CR80" s="13">
        <v>0</v>
      </c>
      <c r="CS80" s="124"/>
      <c r="CT80" s="13">
        <v>0</v>
      </c>
      <c r="CU80" s="124"/>
      <c r="CV80" s="13">
        <v>0</v>
      </c>
      <c r="CW80" s="125"/>
      <c r="CX80" s="126"/>
      <c r="CY80" s="127"/>
      <c r="CZ80" s="210">
        <f>CR80*I80</f>
        <v>0</v>
      </c>
      <c r="DA80" s="124"/>
      <c r="DB80" s="210">
        <f>CT80*K80</f>
        <v>0</v>
      </c>
      <c r="DC80" s="124"/>
      <c r="DD80" s="210">
        <f>CV80*M80</f>
        <v>0</v>
      </c>
      <c r="DE80" s="119"/>
      <c r="DG80" s="332"/>
      <c r="DP80" s="118"/>
      <c r="DR80" s="120"/>
      <c r="DS80" s="119"/>
      <c r="DT80" s="46"/>
      <c r="DV80" s="369">
        <f t="shared" ref="DV80:DW98" si="25">IF($CG80=0,0,ROUND(($DJ$32*($CG80/$CG$120)),0))</f>
        <v>0</v>
      </c>
      <c r="DW80" s="280">
        <f t="shared" si="25"/>
        <v>0</v>
      </c>
      <c r="DX80" s="209">
        <f t="shared" ref="DX80:DY98" si="26">IF($CI80=0,0,ROUND(($DL$32*($CI80/$CI$120)),0))</f>
        <v>0</v>
      </c>
      <c r="DY80" s="280">
        <f t="shared" si="26"/>
        <v>0</v>
      </c>
      <c r="DZ80" s="370">
        <f t="shared" ref="DZ80:EA98" si="27">IF($CK80=0,0,ROUND(($DN$32*($CK80/$CK$120)),0))</f>
        <v>0</v>
      </c>
      <c r="EA80" s="216">
        <f t="shared" si="27"/>
        <v>0</v>
      </c>
      <c r="EB80" s="40"/>
      <c r="EC80" s="369">
        <f t="shared" si="10"/>
        <v>0</v>
      </c>
      <c r="ED80" s="131"/>
      <c r="EE80" s="209">
        <f t="shared" si="11"/>
        <v>0</v>
      </c>
      <c r="EF80" s="131"/>
      <c r="EG80" s="370">
        <f t="shared" si="12"/>
        <v>0</v>
      </c>
      <c r="EH80" s="18"/>
      <c r="EI80" s="371">
        <f t="shared" si="13"/>
        <v>0</v>
      </c>
      <c r="EJ80" s="264"/>
      <c r="EK80" s="217">
        <f t="shared" si="14"/>
        <v>0</v>
      </c>
      <c r="EL80" s="401"/>
      <c r="EM80" s="264"/>
      <c r="EN80" s="372">
        <f t="shared" si="15"/>
        <v>0</v>
      </c>
      <c r="EO80" s="126"/>
      <c r="EP80" s="301">
        <f t="shared" si="16"/>
        <v>0</v>
      </c>
    </row>
    <row r="81" spans="1:146" ht="5.15" customHeight="1" x14ac:dyDescent="0.35">
      <c r="A81" s="115"/>
      <c r="B81" s="32"/>
      <c r="C81" s="46"/>
      <c r="D81" s="32"/>
      <c r="E81" s="32"/>
      <c r="F81" s="36"/>
      <c r="H81" s="29"/>
      <c r="I81" s="139"/>
      <c r="J81" s="139"/>
      <c r="K81" s="139"/>
      <c r="L81" s="139"/>
      <c r="M81" s="139"/>
      <c r="N81" s="140"/>
      <c r="O81" s="141"/>
      <c r="P81" s="142"/>
      <c r="Q81" s="139"/>
      <c r="R81" s="139"/>
      <c r="S81" s="139"/>
      <c r="T81" s="139"/>
      <c r="U81" s="139"/>
      <c r="V81" s="139"/>
      <c r="W81" s="121"/>
      <c r="X81" s="140"/>
      <c r="Y81" s="141"/>
      <c r="Z81" s="142"/>
      <c r="AA81" s="563"/>
      <c r="AB81" s="563"/>
      <c r="AC81" s="563"/>
      <c r="AD81" s="563"/>
      <c r="AE81" s="563"/>
      <c r="AF81" s="564"/>
      <c r="AG81" s="266"/>
      <c r="AH81" s="565"/>
      <c r="AI81" s="563"/>
      <c r="AJ81" s="563"/>
      <c r="AK81" s="563"/>
      <c r="AL81" s="563"/>
      <c r="AM81" s="563"/>
      <c r="AN81" s="140"/>
      <c r="AO81" s="141"/>
      <c r="AP81" s="142"/>
      <c r="AQ81" s="121"/>
      <c r="AR81" s="139"/>
      <c r="AS81" s="121"/>
      <c r="AT81" s="139"/>
      <c r="AU81" s="121"/>
      <c r="AV81" s="36"/>
      <c r="AX81" s="29"/>
      <c r="AY81" s="32"/>
      <c r="AZ81" s="322"/>
      <c r="BB81" s="29"/>
      <c r="BC81" s="46"/>
      <c r="BD81" s="32"/>
      <c r="BE81" s="32"/>
      <c r="BF81" s="32"/>
      <c r="BG81" s="46"/>
      <c r="BH81" s="32"/>
      <c r="BI81" s="46"/>
      <c r="BJ81" s="36"/>
      <c r="BL81" s="29"/>
      <c r="BM81" s="139"/>
      <c r="BN81" s="140"/>
      <c r="BO81" s="141"/>
      <c r="BP81" s="142"/>
      <c r="BQ81" s="323"/>
      <c r="BR81" s="139"/>
      <c r="BS81" s="323"/>
      <c r="BT81" s="139"/>
      <c r="BU81" s="323"/>
      <c r="BV81" s="140"/>
      <c r="BW81" s="141"/>
      <c r="BX81" s="142"/>
      <c r="BY81" s="139"/>
      <c r="BZ81" s="140"/>
      <c r="CA81" s="141"/>
      <c r="CB81" s="142"/>
      <c r="CC81" s="121"/>
      <c r="CD81" s="140"/>
      <c r="CE81" s="141"/>
      <c r="CF81" s="142"/>
      <c r="CG81" s="121"/>
      <c r="CH81" s="139"/>
      <c r="CI81" s="121"/>
      <c r="CJ81" s="139"/>
      <c r="CK81" s="121"/>
      <c r="CL81" s="139"/>
      <c r="CM81" s="121"/>
      <c r="CN81" s="36"/>
      <c r="CQ81" s="29"/>
      <c r="CR81" s="143"/>
      <c r="CS81" s="143"/>
      <c r="CT81" s="143"/>
      <c r="CU81" s="143"/>
      <c r="CV81" s="143"/>
      <c r="CW81" s="144"/>
      <c r="CX81" s="145"/>
      <c r="CY81" s="146"/>
      <c r="CZ81" s="124"/>
      <c r="DA81" s="143"/>
      <c r="DB81" s="124"/>
      <c r="DC81" s="143"/>
      <c r="DD81" s="124"/>
      <c r="DE81" s="36"/>
      <c r="DG81" s="315"/>
      <c r="DP81" s="115"/>
      <c r="DR81" s="29"/>
      <c r="DS81" s="36"/>
      <c r="DT81" s="32"/>
      <c r="DV81" s="133"/>
      <c r="DW81" s="252"/>
      <c r="DX81" s="149"/>
      <c r="DY81" s="252"/>
      <c r="DZ81" s="134"/>
      <c r="EA81" s="141"/>
      <c r="EB81" s="141"/>
      <c r="EC81" s="133"/>
      <c r="ED81" s="149"/>
      <c r="EE81" s="149"/>
      <c r="EF81" s="149"/>
      <c r="EG81" s="134"/>
      <c r="EI81" s="405"/>
      <c r="EJ81" s="264"/>
      <c r="EK81" s="406"/>
      <c r="EL81" s="406"/>
      <c r="EM81" s="264"/>
      <c r="EN81" s="407"/>
      <c r="EO81" s="145"/>
      <c r="EP81" s="408"/>
    </row>
    <row r="82" spans="1:146" s="92" customFormat="1" x14ac:dyDescent="0.35">
      <c r="A82" s="118"/>
      <c r="B82" s="46"/>
      <c r="C82" s="243" t="str">
        <f t="shared" si="17"/>
        <v/>
      </c>
      <c r="D82" s="46"/>
      <c r="E82" s="4"/>
      <c r="F82" s="119"/>
      <c r="H82" s="120"/>
      <c r="I82" s="15"/>
      <c r="J82" s="121"/>
      <c r="K82" s="15"/>
      <c r="L82" s="121"/>
      <c r="M82" s="15"/>
      <c r="N82" s="122"/>
      <c r="O82" s="40"/>
      <c r="P82" s="123"/>
      <c r="Q82" s="15"/>
      <c r="R82" s="121"/>
      <c r="S82" s="15"/>
      <c r="T82" s="121"/>
      <c r="U82" s="15"/>
      <c r="V82" s="121"/>
      <c r="W82" s="209">
        <f>SUM($Q82,$S82,$U82)</f>
        <v>0</v>
      </c>
      <c r="X82" s="122"/>
      <c r="Y82" s="40"/>
      <c r="Z82" s="123"/>
      <c r="AA82" s="560"/>
      <c r="AB82" s="224"/>
      <c r="AC82" s="560"/>
      <c r="AD82" s="224"/>
      <c r="AE82" s="560"/>
      <c r="AF82" s="561"/>
      <c r="AG82" s="216"/>
      <c r="AH82" s="562"/>
      <c r="AI82" s="560"/>
      <c r="AJ82" s="224"/>
      <c r="AK82" s="560"/>
      <c r="AL82" s="224"/>
      <c r="AM82" s="560"/>
      <c r="AN82" s="122"/>
      <c r="AO82" s="40"/>
      <c r="AP82" s="123"/>
      <c r="AQ82" s="209">
        <f>$Q82-$AA82+$AI82</f>
        <v>0</v>
      </c>
      <c r="AR82" s="121"/>
      <c r="AS82" s="209">
        <f t="shared" si="2"/>
        <v>0</v>
      </c>
      <c r="AT82" s="121"/>
      <c r="AU82" s="209">
        <f t="shared" si="18"/>
        <v>0</v>
      </c>
      <c r="AV82" s="119"/>
      <c r="AX82" s="120"/>
      <c r="AY82" s="1"/>
      <c r="AZ82" s="318">
        <v>1</v>
      </c>
      <c r="BB82" s="120"/>
      <c r="BC82" s="3">
        <f>CHOOSE($AZ82,0.99052544,1.01191919,1.00441378,1.00744042,0.97985155,0.99723525,0.99723525,0.99723525,1.02737929,0.99839832,1.00012425,0.97994767)</f>
        <v>0.99052543999999998</v>
      </c>
      <c r="BD82" s="46"/>
      <c r="BE82" s="46"/>
      <c r="BF82" s="46"/>
      <c r="BG82" s="3">
        <f>CHOOSE(AZ82,1.01007311,1.0162446,1.00802785,0.99745216,0.96170212,0.98906071,0.98906071,0.98906071,0.96644255,1.01344958,1.02255772,1.00405015)</f>
        <v>1.01007311</v>
      </c>
      <c r="BH82" s="46"/>
      <c r="BI82" s="3">
        <f>CHOOSE($AZ82, 1.00979385,0.9950623,0.99510091,0.98525914,0.94740453,0.975921526666667,0.975921526666667,0.975921526666667,0.96415274,1.04112113,1.03493102,1.02717428)</f>
        <v>1.0097938500000001</v>
      </c>
      <c r="BJ82" s="119"/>
      <c r="BL82" s="120"/>
      <c r="BM82" s="15"/>
      <c r="BN82" s="122"/>
      <c r="BO82" s="40"/>
      <c r="BP82" s="123"/>
      <c r="BQ82" s="209">
        <f t="shared" si="3"/>
        <v>0</v>
      </c>
      <c r="BR82" s="121"/>
      <c r="BS82" s="209">
        <f t="shared" si="4"/>
        <v>0</v>
      </c>
      <c r="BT82" s="121"/>
      <c r="BU82" s="209">
        <f t="shared" si="5"/>
        <v>0</v>
      </c>
      <c r="BV82" s="122"/>
      <c r="BW82" s="40"/>
      <c r="BX82" s="123"/>
      <c r="BY82" s="15"/>
      <c r="BZ82" s="122"/>
      <c r="CA82" s="40"/>
      <c r="CB82" s="123"/>
      <c r="CC82" s="209">
        <f>(SUM($BQ82:$BU82))-$BY82</f>
        <v>0</v>
      </c>
      <c r="CD82" s="122"/>
      <c r="CE82" s="40"/>
      <c r="CF82" s="123"/>
      <c r="CG82" s="209">
        <f t="shared" si="6"/>
        <v>0</v>
      </c>
      <c r="CH82" s="121"/>
      <c r="CI82" s="209">
        <f t="shared" si="7"/>
        <v>0</v>
      </c>
      <c r="CJ82" s="121"/>
      <c r="CK82" s="209">
        <f>ROUNDDOWN(CC82-CG82-CI82,0)</f>
        <v>0</v>
      </c>
      <c r="CL82" s="121"/>
      <c r="CM82" s="209">
        <f>SUM($CG82:$CK82)</f>
        <v>0</v>
      </c>
      <c r="CN82" s="119"/>
      <c r="CQ82" s="120"/>
      <c r="CR82" s="13">
        <v>0</v>
      </c>
      <c r="CS82" s="124"/>
      <c r="CT82" s="13">
        <v>0</v>
      </c>
      <c r="CU82" s="124"/>
      <c r="CV82" s="13">
        <v>0</v>
      </c>
      <c r="CW82" s="125"/>
      <c r="CX82" s="126"/>
      <c r="CY82" s="127"/>
      <c r="CZ82" s="210">
        <f>CR82*I82</f>
        <v>0</v>
      </c>
      <c r="DA82" s="124"/>
      <c r="DB82" s="210">
        <f>CT82*K82</f>
        <v>0</v>
      </c>
      <c r="DC82" s="124"/>
      <c r="DD82" s="210">
        <f>CV82*M82</f>
        <v>0</v>
      </c>
      <c r="DE82" s="119"/>
      <c r="DG82" s="332"/>
      <c r="DP82" s="118"/>
      <c r="DR82" s="120"/>
      <c r="DS82" s="119"/>
      <c r="DT82" s="46"/>
      <c r="DV82" s="369">
        <f t="shared" si="25"/>
        <v>0</v>
      </c>
      <c r="DW82" s="280">
        <f t="shared" si="25"/>
        <v>0</v>
      </c>
      <c r="DX82" s="209">
        <f t="shared" si="26"/>
        <v>0</v>
      </c>
      <c r="DY82" s="280">
        <f t="shared" si="26"/>
        <v>0</v>
      </c>
      <c r="DZ82" s="370">
        <f t="shared" si="27"/>
        <v>0</v>
      </c>
      <c r="EA82" s="216">
        <f t="shared" si="27"/>
        <v>0</v>
      </c>
      <c r="EB82" s="40"/>
      <c r="EC82" s="369">
        <f t="shared" si="10"/>
        <v>0</v>
      </c>
      <c r="ED82" s="131"/>
      <c r="EE82" s="209">
        <f t="shared" si="11"/>
        <v>0</v>
      </c>
      <c r="EF82" s="131"/>
      <c r="EG82" s="370">
        <f t="shared" si="12"/>
        <v>0</v>
      </c>
      <c r="EH82" s="18"/>
      <c r="EI82" s="371">
        <f t="shared" si="13"/>
        <v>0</v>
      </c>
      <c r="EJ82" s="264"/>
      <c r="EK82" s="217">
        <f t="shared" si="14"/>
        <v>0</v>
      </c>
      <c r="EL82" s="401"/>
      <c r="EM82" s="264"/>
      <c r="EN82" s="372">
        <f t="shared" si="15"/>
        <v>0</v>
      </c>
      <c r="EO82" s="126"/>
      <c r="EP82" s="301">
        <f t="shared" si="16"/>
        <v>0</v>
      </c>
    </row>
    <row r="83" spans="1:146" ht="5.15" customHeight="1" x14ac:dyDescent="0.35">
      <c r="A83" s="115"/>
      <c r="B83" s="32"/>
      <c r="C83" s="46"/>
      <c r="D83" s="32"/>
      <c r="E83" s="32"/>
      <c r="F83" s="36"/>
      <c r="H83" s="29"/>
      <c r="I83" s="139"/>
      <c r="J83" s="139"/>
      <c r="K83" s="139"/>
      <c r="L83" s="139"/>
      <c r="M83" s="139"/>
      <c r="N83" s="140"/>
      <c r="O83" s="141"/>
      <c r="P83" s="142"/>
      <c r="Q83" s="139"/>
      <c r="R83" s="139"/>
      <c r="S83" s="139"/>
      <c r="T83" s="139"/>
      <c r="U83" s="139"/>
      <c r="V83" s="139"/>
      <c r="W83" s="121"/>
      <c r="X83" s="140"/>
      <c r="Y83" s="141"/>
      <c r="Z83" s="142"/>
      <c r="AA83" s="563"/>
      <c r="AB83" s="563"/>
      <c r="AC83" s="563"/>
      <c r="AD83" s="563"/>
      <c r="AE83" s="563"/>
      <c r="AF83" s="564"/>
      <c r="AG83" s="266"/>
      <c r="AH83" s="565"/>
      <c r="AI83" s="563"/>
      <c r="AJ83" s="563"/>
      <c r="AK83" s="563"/>
      <c r="AL83" s="563"/>
      <c r="AM83" s="563"/>
      <c r="AN83" s="140"/>
      <c r="AO83" s="141"/>
      <c r="AP83" s="142"/>
      <c r="AQ83" s="121"/>
      <c r="AR83" s="139"/>
      <c r="AS83" s="121"/>
      <c r="AT83" s="139"/>
      <c r="AU83" s="121"/>
      <c r="AV83" s="36"/>
      <c r="AX83" s="29"/>
      <c r="AY83" s="32"/>
      <c r="AZ83" s="322"/>
      <c r="BB83" s="29"/>
      <c r="BC83" s="46"/>
      <c r="BD83" s="32"/>
      <c r="BE83" s="32"/>
      <c r="BF83" s="32"/>
      <c r="BG83" s="46"/>
      <c r="BH83" s="32"/>
      <c r="BI83" s="46"/>
      <c r="BJ83" s="36"/>
      <c r="BL83" s="29"/>
      <c r="BM83" s="139"/>
      <c r="BN83" s="140"/>
      <c r="BO83" s="141"/>
      <c r="BP83" s="142"/>
      <c r="BQ83" s="323"/>
      <c r="BR83" s="139"/>
      <c r="BS83" s="323"/>
      <c r="BT83" s="139"/>
      <c r="BU83" s="323"/>
      <c r="BV83" s="140"/>
      <c r="BW83" s="141"/>
      <c r="BX83" s="142"/>
      <c r="BY83" s="139"/>
      <c r="BZ83" s="140"/>
      <c r="CA83" s="141"/>
      <c r="CB83" s="142"/>
      <c r="CC83" s="121"/>
      <c r="CD83" s="140"/>
      <c r="CE83" s="141"/>
      <c r="CF83" s="142"/>
      <c r="CG83" s="121"/>
      <c r="CH83" s="139"/>
      <c r="CI83" s="121"/>
      <c r="CJ83" s="139"/>
      <c r="CK83" s="121"/>
      <c r="CL83" s="139"/>
      <c r="CM83" s="121"/>
      <c r="CN83" s="36"/>
      <c r="CQ83" s="29"/>
      <c r="CR83" s="143"/>
      <c r="CS83" s="143"/>
      <c r="CT83" s="143"/>
      <c r="CU83" s="143"/>
      <c r="CV83" s="143"/>
      <c r="CW83" s="144"/>
      <c r="CX83" s="145"/>
      <c r="CY83" s="146"/>
      <c r="CZ83" s="124"/>
      <c r="DA83" s="143"/>
      <c r="DB83" s="124"/>
      <c r="DC83" s="143"/>
      <c r="DD83" s="124"/>
      <c r="DE83" s="36"/>
      <c r="DG83" s="315"/>
      <c r="DP83" s="115"/>
      <c r="DR83" s="29"/>
      <c r="DS83" s="36"/>
      <c r="DT83" s="32"/>
      <c r="DV83" s="133"/>
      <c r="DW83" s="252"/>
      <c r="DX83" s="149"/>
      <c r="DY83" s="252"/>
      <c r="DZ83" s="134"/>
      <c r="EA83" s="141"/>
      <c r="EB83" s="141"/>
      <c r="EC83" s="133"/>
      <c r="ED83" s="149"/>
      <c r="EE83" s="149"/>
      <c r="EF83" s="149"/>
      <c r="EG83" s="134"/>
      <c r="EI83" s="405"/>
      <c r="EJ83" s="264"/>
      <c r="EK83" s="406"/>
      <c r="EL83" s="406"/>
      <c r="EM83" s="264"/>
      <c r="EN83" s="407"/>
      <c r="EO83" s="145"/>
      <c r="EP83" s="408"/>
    </row>
    <row r="84" spans="1:146" s="92" customFormat="1" x14ac:dyDescent="0.35">
      <c r="A84" s="118"/>
      <c r="B84" s="46"/>
      <c r="C84" s="243" t="str">
        <f t="shared" si="17"/>
        <v/>
      </c>
      <c r="D84" s="46"/>
      <c r="E84" s="4"/>
      <c r="F84" s="119"/>
      <c r="H84" s="120"/>
      <c r="I84" s="15"/>
      <c r="J84" s="121"/>
      <c r="K84" s="15"/>
      <c r="L84" s="121"/>
      <c r="M84" s="15"/>
      <c r="N84" s="122"/>
      <c r="O84" s="40"/>
      <c r="P84" s="123"/>
      <c r="Q84" s="15"/>
      <c r="R84" s="121"/>
      <c r="S84" s="15"/>
      <c r="T84" s="121"/>
      <c r="U84" s="15"/>
      <c r="V84" s="121"/>
      <c r="W84" s="209">
        <f>SUM($Q84,$S84,$U84)</f>
        <v>0</v>
      </c>
      <c r="X84" s="122"/>
      <c r="Y84" s="40"/>
      <c r="Z84" s="123"/>
      <c r="AA84" s="560"/>
      <c r="AB84" s="224"/>
      <c r="AC84" s="560"/>
      <c r="AD84" s="224"/>
      <c r="AE84" s="560"/>
      <c r="AF84" s="561"/>
      <c r="AG84" s="216"/>
      <c r="AH84" s="562"/>
      <c r="AI84" s="560"/>
      <c r="AJ84" s="224"/>
      <c r="AK84" s="560"/>
      <c r="AL84" s="224"/>
      <c r="AM84" s="560"/>
      <c r="AN84" s="122"/>
      <c r="AO84" s="40"/>
      <c r="AP84" s="123"/>
      <c r="AQ84" s="209">
        <f>$Q84-$AA84+$AI84</f>
        <v>0</v>
      </c>
      <c r="AR84" s="121"/>
      <c r="AS84" s="209">
        <f t="shared" ref="AS84:AS118" si="28">$S84-$AC84+$AK84</f>
        <v>0</v>
      </c>
      <c r="AT84" s="121"/>
      <c r="AU84" s="209">
        <f t="shared" si="18"/>
        <v>0</v>
      </c>
      <c r="AV84" s="119"/>
      <c r="AX84" s="120"/>
      <c r="AY84" s="1"/>
      <c r="AZ84" s="318">
        <v>1</v>
      </c>
      <c r="BB84" s="120"/>
      <c r="BC84" s="3">
        <f>CHOOSE($AZ84,0.99052544,1.01191919,1.00441378,1.00744042,0.97985155,0.99723525,0.99723525,0.99723525,1.02737929,0.99839832,1.00012425,0.97994767)</f>
        <v>0.99052543999999998</v>
      </c>
      <c r="BD84" s="46"/>
      <c r="BE84" s="46"/>
      <c r="BF84" s="46"/>
      <c r="BG84" s="3">
        <f>CHOOSE(AZ84,1.01007311,1.0162446,1.00802785,0.99745216,0.96170212,0.98906071,0.98906071,0.98906071,0.96644255,1.01344958,1.02255772,1.00405015)</f>
        <v>1.01007311</v>
      </c>
      <c r="BH84" s="46"/>
      <c r="BI84" s="3">
        <f>CHOOSE($AZ84, 1.00979385,0.9950623,0.99510091,0.98525914,0.94740453,0.975921526666667,0.975921526666667,0.975921526666667,0.96415274,1.04112113,1.03493102,1.02717428)</f>
        <v>1.0097938500000001</v>
      </c>
      <c r="BJ84" s="119"/>
      <c r="BL84" s="120"/>
      <c r="BM84" s="15"/>
      <c r="BN84" s="122"/>
      <c r="BO84" s="40"/>
      <c r="BP84" s="123"/>
      <c r="BQ84" s="209">
        <f t="shared" ref="BQ84:BQ118" si="29">ROUNDUP(((($Q84/30)*$BC84)*$BM84),0)</f>
        <v>0</v>
      </c>
      <c r="BR84" s="121"/>
      <c r="BS84" s="209">
        <f t="shared" ref="BS84:BS118" si="30">ROUNDUP(((($S84/30)*$BG84)*$BM84),0)</f>
        <v>0</v>
      </c>
      <c r="BT84" s="121"/>
      <c r="BU84" s="209">
        <f t="shared" ref="BU84:BU118" si="31">ROUNDDOWN(((($U84/30)*$BI84)*$BM84),0)</f>
        <v>0</v>
      </c>
      <c r="BV84" s="122"/>
      <c r="BW84" s="40"/>
      <c r="BX84" s="123"/>
      <c r="BY84" s="15"/>
      <c r="BZ84" s="122"/>
      <c r="CA84" s="40"/>
      <c r="CB84" s="123"/>
      <c r="CC84" s="209">
        <f>(SUM($BQ84:$BU84))-$BY84</f>
        <v>0</v>
      </c>
      <c r="CD84" s="122"/>
      <c r="CE84" s="40"/>
      <c r="CF84" s="123"/>
      <c r="CG84" s="209">
        <f t="shared" ref="CG84:CG118" si="32">IF($BQ84=0,(0),ROUNDUP(BQ84/(SUM($BQ84:$BU84))*$CC84,0))</f>
        <v>0</v>
      </c>
      <c r="CH84" s="121"/>
      <c r="CI84" s="209">
        <f t="shared" ref="CI84:CI118" si="33">IF($BS84=0,(0),ROUNDUP(BS84/(SUM($BQ84:$BU84))*$CC84,0))</f>
        <v>0</v>
      </c>
      <c r="CJ84" s="121"/>
      <c r="CK84" s="209">
        <f>ROUNDDOWN(CC84-CG84-CI84,0)</f>
        <v>0</v>
      </c>
      <c r="CL84" s="121"/>
      <c r="CM84" s="209">
        <f>SUM($CG84:$CK84)</f>
        <v>0</v>
      </c>
      <c r="CN84" s="119"/>
      <c r="CQ84" s="120"/>
      <c r="CR84" s="13">
        <v>0</v>
      </c>
      <c r="CS84" s="124"/>
      <c r="CT84" s="13">
        <v>0</v>
      </c>
      <c r="CU84" s="124"/>
      <c r="CV84" s="13">
        <v>0</v>
      </c>
      <c r="CW84" s="125"/>
      <c r="CX84" s="126"/>
      <c r="CY84" s="127"/>
      <c r="CZ84" s="210">
        <f>CR84*I84</f>
        <v>0</v>
      </c>
      <c r="DA84" s="124"/>
      <c r="DB84" s="210">
        <f>CT84*K84</f>
        <v>0</v>
      </c>
      <c r="DC84" s="124"/>
      <c r="DD84" s="210">
        <f>CV84*M84</f>
        <v>0</v>
      </c>
      <c r="DE84" s="119"/>
      <c r="DG84" s="332"/>
      <c r="DP84" s="118"/>
      <c r="DR84" s="120"/>
      <c r="DS84" s="119"/>
      <c r="DT84" s="46"/>
      <c r="DV84" s="369">
        <f t="shared" si="25"/>
        <v>0</v>
      </c>
      <c r="DW84" s="280">
        <f t="shared" si="25"/>
        <v>0</v>
      </c>
      <c r="DX84" s="209">
        <f t="shared" si="26"/>
        <v>0</v>
      </c>
      <c r="DY84" s="280">
        <f t="shared" si="26"/>
        <v>0</v>
      </c>
      <c r="DZ84" s="370">
        <f t="shared" si="27"/>
        <v>0</v>
      </c>
      <c r="EA84" s="216">
        <f t="shared" si="27"/>
        <v>0</v>
      </c>
      <c r="EB84" s="40"/>
      <c r="EC84" s="369">
        <f t="shared" ref="EC84:EC118" si="34">(DV84+CG84)</f>
        <v>0</v>
      </c>
      <c r="ED84" s="131"/>
      <c r="EE84" s="209">
        <f t="shared" ref="EE84:EE118" si="35">(DX84+CI84)</f>
        <v>0</v>
      </c>
      <c r="EF84" s="131"/>
      <c r="EG84" s="370">
        <f t="shared" ref="EG84:EG118" si="36">($DZ84+$CK84)</f>
        <v>0</v>
      </c>
      <c r="EH84" s="18"/>
      <c r="EI84" s="371">
        <f t="shared" ref="EI84:EI118" si="37">(EC84*CR84)</f>
        <v>0</v>
      </c>
      <c r="EJ84" s="264"/>
      <c r="EK84" s="217">
        <f t="shared" ref="EK84:EK118" si="38">(EE84*CT84)</f>
        <v>0</v>
      </c>
      <c r="EL84" s="401"/>
      <c r="EM84" s="264"/>
      <c r="EN84" s="372">
        <f t="shared" ref="EN84:EN118" si="39">(EG84*CV84)</f>
        <v>0</v>
      </c>
      <c r="EO84" s="126"/>
      <c r="EP84" s="301">
        <f t="shared" ref="EP84:EP118" si="40">SUM(EI84:EN84)-SUM(CZ84:DD84)</f>
        <v>0</v>
      </c>
    </row>
    <row r="85" spans="1:146" ht="5.15" customHeight="1" x14ac:dyDescent="0.35">
      <c r="A85" s="115"/>
      <c r="B85" s="32"/>
      <c r="C85" s="46"/>
      <c r="D85" s="32"/>
      <c r="E85" s="32"/>
      <c r="F85" s="36"/>
      <c r="H85" s="29"/>
      <c r="I85" s="139"/>
      <c r="J85" s="139"/>
      <c r="K85" s="139"/>
      <c r="L85" s="139"/>
      <c r="M85" s="139"/>
      <c r="N85" s="140"/>
      <c r="O85" s="141"/>
      <c r="P85" s="142"/>
      <c r="Q85" s="139"/>
      <c r="R85" s="139"/>
      <c r="S85" s="139"/>
      <c r="T85" s="139"/>
      <c r="U85" s="139"/>
      <c r="V85" s="139"/>
      <c r="W85" s="121"/>
      <c r="X85" s="140"/>
      <c r="Y85" s="141"/>
      <c r="Z85" s="142"/>
      <c r="AA85" s="563"/>
      <c r="AB85" s="563"/>
      <c r="AC85" s="563"/>
      <c r="AD85" s="563"/>
      <c r="AE85" s="563"/>
      <c r="AF85" s="564"/>
      <c r="AG85" s="266"/>
      <c r="AH85" s="565"/>
      <c r="AI85" s="563"/>
      <c r="AJ85" s="563"/>
      <c r="AK85" s="563"/>
      <c r="AL85" s="563"/>
      <c r="AM85" s="563"/>
      <c r="AN85" s="140"/>
      <c r="AO85" s="141"/>
      <c r="AP85" s="142"/>
      <c r="AQ85" s="121"/>
      <c r="AR85" s="139"/>
      <c r="AS85" s="121"/>
      <c r="AT85" s="139"/>
      <c r="AU85" s="121"/>
      <c r="AV85" s="36"/>
      <c r="AX85" s="29"/>
      <c r="AY85" s="32"/>
      <c r="AZ85" s="322"/>
      <c r="BB85" s="29"/>
      <c r="BC85" s="46"/>
      <c r="BD85" s="32"/>
      <c r="BE85" s="32"/>
      <c r="BF85" s="32"/>
      <c r="BG85" s="46"/>
      <c r="BH85" s="32"/>
      <c r="BI85" s="46"/>
      <c r="BJ85" s="36"/>
      <c r="BL85" s="29"/>
      <c r="BM85" s="139"/>
      <c r="BN85" s="140"/>
      <c r="BO85" s="141"/>
      <c r="BP85" s="142"/>
      <c r="BQ85" s="323"/>
      <c r="BR85" s="139"/>
      <c r="BS85" s="323"/>
      <c r="BT85" s="139"/>
      <c r="BU85" s="323"/>
      <c r="BV85" s="140"/>
      <c r="BW85" s="141"/>
      <c r="BX85" s="142"/>
      <c r="BY85" s="139"/>
      <c r="BZ85" s="140"/>
      <c r="CA85" s="141"/>
      <c r="CB85" s="142"/>
      <c r="CC85" s="121"/>
      <c r="CD85" s="140"/>
      <c r="CE85" s="141"/>
      <c r="CF85" s="142"/>
      <c r="CG85" s="121"/>
      <c r="CH85" s="139"/>
      <c r="CI85" s="121"/>
      <c r="CJ85" s="139"/>
      <c r="CK85" s="121"/>
      <c r="CL85" s="139"/>
      <c r="CM85" s="121"/>
      <c r="CN85" s="36"/>
      <c r="CQ85" s="29"/>
      <c r="CR85" s="143"/>
      <c r="CS85" s="143"/>
      <c r="CT85" s="143"/>
      <c r="CU85" s="143"/>
      <c r="CV85" s="143"/>
      <c r="CW85" s="144"/>
      <c r="CX85" s="145"/>
      <c r="CY85" s="146"/>
      <c r="CZ85" s="124"/>
      <c r="DA85" s="143"/>
      <c r="DB85" s="124"/>
      <c r="DC85" s="143"/>
      <c r="DD85" s="124"/>
      <c r="DE85" s="36"/>
      <c r="DG85" s="315"/>
      <c r="DP85" s="115"/>
      <c r="DR85" s="29"/>
      <c r="DS85" s="36"/>
      <c r="DT85" s="32"/>
      <c r="DV85" s="133"/>
      <c r="DW85" s="252"/>
      <c r="DX85" s="149"/>
      <c r="DY85" s="252"/>
      <c r="DZ85" s="134"/>
      <c r="EA85" s="141"/>
      <c r="EB85" s="141"/>
      <c r="EC85" s="133"/>
      <c r="ED85" s="149"/>
      <c r="EE85" s="149"/>
      <c r="EF85" s="149"/>
      <c r="EG85" s="134"/>
      <c r="EI85" s="405"/>
      <c r="EJ85" s="264"/>
      <c r="EK85" s="406"/>
      <c r="EL85" s="406"/>
      <c r="EM85" s="264"/>
      <c r="EN85" s="407"/>
      <c r="EO85" s="145"/>
      <c r="EP85" s="408"/>
    </row>
    <row r="86" spans="1:146" s="92" customFormat="1" x14ac:dyDescent="0.35">
      <c r="A86" s="118"/>
      <c r="B86" s="46"/>
      <c r="C86" s="243" t="str">
        <f t="shared" ref="C86:C114" si="41">IF(E86="","",C84+1)</f>
        <v/>
      </c>
      <c r="D86" s="46"/>
      <c r="E86" s="4"/>
      <c r="F86" s="119"/>
      <c r="H86" s="120"/>
      <c r="I86" s="15"/>
      <c r="J86" s="121"/>
      <c r="K86" s="15"/>
      <c r="L86" s="121"/>
      <c r="M86" s="15"/>
      <c r="N86" s="122"/>
      <c r="O86" s="40"/>
      <c r="P86" s="123"/>
      <c r="Q86" s="15"/>
      <c r="R86" s="121"/>
      <c r="S86" s="15"/>
      <c r="T86" s="121"/>
      <c r="U86" s="15"/>
      <c r="V86" s="121"/>
      <c r="W86" s="209">
        <f>SUM($Q86,$S86,$U86)</f>
        <v>0</v>
      </c>
      <c r="X86" s="122"/>
      <c r="Y86" s="40"/>
      <c r="Z86" s="123"/>
      <c r="AA86" s="560"/>
      <c r="AB86" s="224"/>
      <c r="AC86" s="560"/>
      <c r="AD86" s="224"/>
      <c r="AE86" s="560"/>
      <c r="AF86" s="561"/>
      <c r="AG86" s="216"/>
      <c r="AH86" s="562"/>
      <c r="AI86" s="560"/>
      <c r="AJ86" s="224"/>
      <c r="AK86" s="560"/>
      <c r="AL86" s="224"/>
      <c r="AM86" s="560"/>
      <c r="AN86" s="122"/>
      <c r="AO86" s="40"/>
      <c r="AP86" s="123"/>
      <c r="AQ86" s="209">
        <f>$Q86-$AA86+$AI86</f>
        <v>0</v>
      </c>
      <c r="AR86" s="121"/>
      <c r="AS86" s="209">
        <f t="shared" si="28"/>
        <v>0</v>
      </c>
      <c r="AT86" s="121"/>
      <c r="AU86" s="209">
        <f t="shared" si="18"/>
        <v>0</v>
      </c>
      <c r="AV86" s="119"/>
      <c r="AX86" s="120"/>
      <c r="AY86" s="1"/>
      <c r="AZ86" s="318">
        <v>1</v>
      </c>
      <c r="BB86" s="120"/>
      <c r="BC86" s="3">
        <f>CHOOSE($AZ86,0.99052544,1.01191919,1.00441378,1.00744042,0.97985155,0.99723525,0.99723525,0.99723525,1.02737929,0.99839832,1.00012425,0.97994767)</f>
        <v>0.99052543999999998</v>
      </c>
      <c r="BD86" s="46"/>
      <c r="BE86" s="46"/>
      <c r="BF86" s="46"/>
      <c r="BG86" s="3">
        <f>CHOOSE(AZ86,1.01007311,1.0162446,1.00802785,0.99745216,0.96170212,0.98906071,0.98906071,0.98906071,0.96644255,1.01344958,1.02255772,1.00405015)</f>
        <v>1.01007311</v>
      </c>
      <c r="BH86" s="46"/>
      <c r="BI86" s="3">
        <f>CHOOSE($AZ86, 1.00979385,0.9950623,0.99510091,0.98525914,0.94740453,0.975921526666667,0.975921526666667,0.975921526666667,0.96415274,1.04112113,1.03493102,1.02717428)</f>
        <v>1.0097938500000001</v>
      </c>
      <c r="BJ86" s="119"/>
      <c r="BL86" s="120"/>
      <c r="BM86" s="15"/>
      <c r="BN86" s="122"/>
      <c r="BO86" s="40"/>
      <c r="BP86" s="123"/>
      <c r="BQ86" s="209">
        <f t="shared" si="29"/>
        <v>0</v>
      </c>
      <c r="BR86" s="121"/>
      <c r="BS86" s="209">
        <f t="shared" si="30"/>
        <v>0</v>
      </c>
      <c r="BT86" s="121"/>
      <c r="BU86" s="209">
        <f t="shared" si="31"/>
        <v>0</v>
      </c>
      <c r="BV86" s="122"/>
      <c r="BW86" s="40"/>
      <c r="BX86" s="123"/>
      <c r="BY86" s="15"/>
      <c r="BZ86" s="122"/>
      <c r="CA86" s="40"/>
      <c r="CB86" s="123"/>
      <c r="CC86" s="209">
        <f>(SUM($BQ86:$BU86))-$BY86</f>
        <v>0</v>
      </c>
      <c r="CD86" s="122"/>
      <c r="CE86" s="40"/>
      <c r="CF86" s="123"/>
      <c r="CG86" s="209">
        <f t="shared" si="32"/>
        <v>0</v>
      </c>
      <c r="CH86" s="121"/>
      <c r="CI86" s="209">
        <f t="shared" si="33"/>
        <v>0</v>
      </c>
      <c r="CJ86" s="121"/>
      <c r="CK86" s="209">
        <f>ROUNDDOWN(CC86-CG86-CI86,0)</f>
        <v>0</v>
      </c>
      <c r="CL86" s="121"/>
      <c r="CM86" s="209">
        <f>SUM($CG86:$CK86)</f>
        <v>0</v>
      </c>
      <c r="CN86" s="119"/>
      <c r="CQ86" s="120"/>
      <c r="CR86" s="13">
        <v>0</v>
      </c>
      <c r="CS86" s="124"/>
      <c r="CT86" s="13">
        <v>0</v>
      </c>
      <c r="CU86" s="124"/>
      <c r="CV86" s="13">
        <v>0</v>
      </c>
      <c r="CW86" s="125"/>
      <c r="CX86" s="126"/>
      <c r="CY86" s="127"/>
      <c r="CZ86" s="210">
        <f>CR86*I86</f>
        <v>0</v>
      </c>
      <c r="DA86" s="124"/>
      <c r="DB86" s="210">
        <f>CT86*K86</f>
        <v>0</v>
      </c>
      <c r="DC86" s="124"/>
      <c r="DD86" s="210">
        <f>CV86*M86</f>
        <v>0</v>
      </c>
      <c r="DE86" s="119"/>
      <c r="DG86" s="332"/>
      <c r="DP86" s="118"/>
      <c r="DR86" s="120"/>
      <c r="DS86" s="119"/>
      <c r="DT86" s="46"/>
      <c r="DV86" s="369">
        <f t="shared" si="25"/>
        <v>0</v>
      </c>
      <c r="DW86" s="280">
        <f t="shared" si="25"/>
        <v>0</v>
      </c>
      <c r="DX86" s="209">
        <f t="shared" si="26"/>
        <v>0</v>
      </c>
      <c r="DY86" s="280">
        <f t="shared" si="26"/>
        <v>0</v>
      </c>
      <c r="DZ86" s="370">
        <f t="shared" si="27"/>
        <v>0</v>
      </c>
      <c r="EA86" s="216">
        <f t="shared" si="27"/>
        <v>0</v>
      </c>
      <c r="EB86" s="40"/>
      <c r="EC86" s="369">
        <f t="shared" si="34"/>
        <v>0</v>
      </c>
      <c r="ED86" s="131"/>
      <c r="EE86" s="209">
        <f t="shared" si="35"/>
        <v>0</v>
      </c>
      <c r="EF86" s="131"/>
      <c r="EG86" s="370">
        <f t="shared" si="36"/>
        <v>0</v>
      </c>
      <c r="EH86" s="18"/>
      <c r="EI86" s="371">
        <f t="shared" si="37"/>
        <v>0</v>
      </c>
      <c r="EJ86" s="264"/>
      <c r="EK86" s="217">
        <f t="shared" si="38"/>
        <v>0</v>
      </c>
      <c r="EL86" s="401"/>
      <c r="EM86" s="264"/>
      <c r="EN86" s="372">
        <f t="shared" si="39"/>
        <v>0</v>
      </c>
      <c r="EO86" s="126"/>
      <c r="EP86" s="301">
        <f t="shared" si="40"/>
        <v>0</v>
      </c>
    </row>
    <row r="87" spans="1:146" ht="5.15" customHeight="1" x14ac:dyDescent="0.35">
      <c r="A87" s="115"/>
      <c r="B87" s="32"/>
      <c r="C87" s="46"/>
      <c r="D87" s="32"/>
      <c r="E87" s="32"/>
      <c r="F87" s="36"/>
      <c r="H87" s="29"/>
      <c r="I87" s="139"/>
      <c r="J87" s="139"/>
      <c r="K87" s="139"/>
      <c r="L87" s="139"/>
      <c r="M87" s="139"/>
      <c r="N87" s="140"/>
      <c r="O87" s="141"/>
      <c r="P87" s="142"/>
      <c r="Q87" s="139"/>
      <c r="R87" s="139"/>
      <c r="S87" s="139"/>
      <c r="T87" s="139"/>
      <c r="U87" s="139"/>
      <c r="V87" s="139"/>
      <c r="W87" s="121"/>
      <c r="X87" s="140"/>
      <c r="Y87" s="141"/>
      <c r="Z87" s="142"/>
      <c r="AA87" s="563"/>
      <c r="AB87" s="563"/>
      <c r="AC87" s="563"/>
      <c r="AD87" s="563"/>
      <c r="AE87" s="563"/>
      <c r="AF87" s="564"/>
      <c r="AG87" s="266"/>
      <c r="AH87" s="565"/>
      <c r="AI87" s="563"/>
      <c r="AJ87" s="563"/>
      <c r="AK87" s="563"/>
      <c r="AL87" s="563"/>
      <c r="AM87" s="563"/>
      <c r="AN87" s="140"/>
      <c r="AO87" s="141"/>
      <c r="AP87" s="142"/>
      <c r="AQ87" s="121"/>
      <c r="AR87" s="139"/>
      <c r="AS87" s="121"/>
      <c r="AT87" s="139"/>
      <c r="AU87" s="121"/>
      <c r="AV87" s="36"/>
      <c r="AX87" s="29"/>
      <c r="AY87" s="32"/>
      <c r="AZ87" s="322"/>
      <c r="BB87" s="29"/>
      <c r="BC87" s="46"/>
      <c r="BD87" s="32"/>
      <c r="BE87" s="32"/>
      <c r="BF87" s="32"/>
      <c r="BG87" s="46"/>
      <c r="BH87" s="32"/>
      <c r="BI87" s="46"/>
      <c r="BJ87" s="36"/>
      <c r="BL87" s="29"/>
      <c r="BM87" s="139"/>
      <c r="BN87" s="140"/>
      <c r="BO87" s="141"/>
      <c r="BP87" s="142"/>
      <c r="BQ87" s="323"/>
      <c r="BR87" s="139"/>
      <c r="BS87" s="323"/>
      <c r="BT87" s="139"/>
      <c r="BU87" s="323"/>
      <c r="BV87" s="140"/>
      <c r="BW87" s="141"/>
      <c r="BX87" s="142"/>
      <c r="BY87" s="139"/>
      <c r="BZ87" s="140"/>
      <c r="CA87" s="141"/>
      <c r="CB87" s="142"/>
      <c r="CC87" s="121"/>
      <c r="CD87" s="140"/>
      <c r="CE87" s="141"/>
      <c r="CF87" s="142"/>
      <c r="CG87" s="121"/>
      <c r="CH87" s="139"/>
      <c r="CI87" s="121"/>
      <c r="CJ87" s="139"/>
      <c r="CK87" s="121"/>
      <c r="CL87" s="139"/>
      <c r="CM87" s="121"/>
      <c r="CN87" s="36"/>
      <c r="CQ87" s="29"/>
      <c r="CR87" s="143"/>
      <c r="CS87" s="143"/>
      <c r="CT87" s="143"/>
      <c r="CU87" s="143"/>
      <c r="CV87" s="143"/>
      <c r="CW87" s="144"/>
      <c r="CX87" s="145"/>
      <c r="CY87" s="146"/>
      <c r="CZ87" s="124"/>
      <c r="DA87" s="143"/>
      <c r="DB87" s="124"/>
      <c r="DC87" s="143"/>
      <c r="DD87" s="124"/>
      <c r="DE87" s="36"/>
      <c r="DG87" s="315"/>
      <c r="DJ87" s="174"/>
      <c r="DK87" s="174"/>
      <c r="DL87" s="174"/>
      <c r="DM87" s="174"/>
      <c r="DN87" s="174"/>
      <c r="DO87" s="174"/>
      <c r="DP87" s="333"/>
      <c r="DR87" s="29"/>
      <c r="DS87" s="36"/>
      <c r="DT87" s="32"/>
      <c r="DV87" s="133"/>
      <c r="DW87" s="252"/>
      <c r="DX87" s="149"/>
      <c r="DY87" s="252"/>
      <c r="DZ87" s="134"/>
      <c r="EA87" s="141"/>
      <c r="EB87" s="141"/>
      <c r="EC87" s="133"/>
      <c r="ED87" s="149"/>
      <c r="EE87" s="149"/>
      <c r="EF87" s="149"/>
      <c r="EG87" s="134"/>
      <c r="EI87" s="405"/>
      <c r="EJ87" s="264"/>
      <c r="EK87" s="406"/>
      <c r="EL87" s="406"/>
      <c r="EM87" s="264"/>
      <c r="EN87" s="407"/>
      <c r="EO87" s="145"/>
      <c r="EP87" s="408"/>
    </row>
    <row r="88" spans="1:146" s="92" customFormat="1" x14ac:dyDescent="0.35">
      <c r="A88" s="118"/>
      <c r="B88" s="46"/>
      <c r="C88" s="243" t="str">
        <f t="shared" si="41"/>
        <v/>
      </c>
      <c r="D88" s="46"/>
      <c r="E88" s="4"/>
      <c r="F88" s="119"/>
      <c r="H88" s="120"/>
      <c r="I88" s="15"/>
      <c r="J88" s="121"/>
      <c r="K88" s="15"/>
      <c r="L88" s="121"/>
      <c r="M88" s="15"/>
      <c r="N88" s="122"/>
      <c r="O88" s="40"/>
      <c r="P88" s="123"/>
      <c r="Q88" s="15"/>
      <c r="R88" s="121"/>
      <c r="S88" s="15"/>
      <c r="T88" s="121"/>
      <c r="U88" s="15"/>
      <c r="V88" s="121"/>
      <c r="W88" s="209">
        <f>SUM($Q88,$S88,$U88)</f>
        <v>0</v>
      </c>
      <c r="X88" s="122"/>
      <c r="Y88" s="40"/>
      <c r="Z88" s="123"/>
      <c r="AA88" s="560"/>
      <c r="AB88" s="224"/>
      <c r="AC88" s="560"/>
      <c r="AD88" s="224"/>
      <c r="AE88" s="560"/>
      <c r="AF88" s="561"/>
      <c r="AG88" s="216"/>
      <c r="AH88" s="562"/>
      <c r="AI88" s="560"/>
      <c r="AJ88" s="224"/>
      <c r="AK88" s="560"/>
      <c r="AL88" s="224"/>
      <c r="AM88" s="560"/>
      <c r="AN88" s="122"/>
      <c r="AO88" s="40"/>
      <c r="AP88" s="123"/>
      <c r="AQ88" s="209">
        <f>$Q88-$AA88+$AI88</f>
        <v>0</v>
      </c>
      <c r="AR88" s="121"/>
      <c r="AS88" s="209">
        <f t="shared" si="28"/>
        <v>0</v>
      </c>
      <c r="AT88" s="121"/>
      <c r="AU88" s="209">
        <f t="shared" si="18"/>
        <v>0</v>
      </c>
      <c r="AV88" s="119"/>
      <c r="AX88" s="120"/>
      <c r="AY88" s="1"/>
      <c r="AZ88" s="318">
        <v>1</v>
      </c>
      <c r="BB88" s="120"/>
      <c r="BC88" s="3">
        <f>CHOOSE($AZ88,0.99052544,1.01191919,1.00441378,1.00744042,0.97985155,0.99723525,0.99723525,0.99723525,1.02737929,0.99839832,1.00012425,0.97994767)</f>
        <v>0.99052543999999998</v>
      </c>
      <c r="BD88" s="46"/>
      <c r="BE88" s="46"/>
      <c r="BF88" s="46"/>
      <c r="BG88" s="3">
        <f>CHOOSE(AZ88,1.01007311,1.0162446,1.00802785,0.99745216,0.96170212,0.98906071,0.98906071,0.98906071,0.96644255,1.01344958,1.02255772,1.00405015)</f>
        <v>1.01007311</v>
      </c>
      <c r="BH88" s="46"/>
      <c r="BI88" s="3">
        <f>CHOOSE($AZ88, 1.00979385,0.9950623,0.99510091,0.98525914,0.94740453,0.975921526666667,0.975921526666667,0.975921526666667,0.96415274,1.04112113,1.03493102,1.02717428)</f>
        <v>1.0097938500000001</v>
      </c>
      <c r="BJ88" s="119"/>
      <c r="BL88" s="120"/>
      <c r="BM88" s="15"/>
      <c r="BN88" s="122"/>
      <c r="BO88" s="40"/>
      <c r="BP88" s="123"/>
      <c r="BQ88" s="209">
        <f t="shared" si="29"/>
        <v>0</v>
      </c>
      <c r="BR88" s="121"/>
      <c r="BS88" s="209">
        <f t="shared" si="30"/>
        <v>0</v>
      </c>
      <c r="BT88" s="121"/>
      <c r="BU88" s="209">
        <f t="shared" si="31"/>
        <v>0</v>
      </c>
      <c r="BV88" s="122"/>
      <c r="BW88" s="40"/>
      <c r="BX88" s="123"/>
      <c r="BY88" s="15"/>
      <c r="BZ88" s="122"/>
      <c r="CA88" s="40"/>
      <c r="CB88" s="123"/>
      <c r="CC88" s="209">
        <f>(SUM($BQ88:$BU88))-$BY88</f>
        <v>0</v>
      </c>
      <c r="CD88" s="122"/>
      <c r="CE88" s="40"/>
      <c r="CF88" s="123"/>
      <c r="CG88" s="209">
        <f t="shared" si="32"/>
        <v>0</v>
      </c>
      <c r="CH88" s="121"/>
      <c r="CI88" s="209">
        <f t="shared" si="33"/>
        <v>0</v>
      </c>
      <c r="CJ88" s="121"/>
      <c r="CK88" s="209">
        <f>ROUNDDOWN(CC88-CG88-CI88,0)</f>
        <v>0</v>
      </c>
      <c r="CL88" s="121"/>
      <c r="CM88" s="209">
        <f>SUM($CG88:$CK88)</f>
        <v>0</v>
      </c>
      <c r="CN88" s="119"/>
      <c r="CQ88" s="120"/>
      <c r="CR88" s="13">
        <v>0</v>
      </c>
      <c r="CS88" s="124"/>
      <c r="CT88" s="13">
        <v>0</v>
      </c>
      <c r="CU88" s="124"/>
      <c r="CV88" s="13">
        <v>0</v>
      </c>
      <c r="CW88" s="125"/>
      <c r="CX88" s="126"/>
      <c r="CY88" s="127"/>
      <c r="CZ88" s="210">
        <f>CR88*I88</f>
        <v>0</v>
      </c>
      <c r="DA88" s="124"/>
      <c r="DB88" s="210">
        <f>CT88*K88</f>
        <v>0</v>
      </c>
      <c r="DC88" s="124"/>
      <c r="DD88" s="210">
        <f>CV88*M88</f>
        <v>0</v>
      </c>
      <c r="DE88" s="119"/>
      <c r="DG88" s="332"/>
      <c r="DH88" s="175"/>
      <c r="DI88" s="175"/>
      <c r="DJ88" s="174"/>
      <c r="DK88" s="174"/>
      <c r="DL88" s="174"/>
      <c r="DM88" s="174"/>
      <c r="DN88" s="174"/>
      <c r="DO88" s="174"/>
      <c r="DP88" s="333"/>
      <c r="DR88" s="120"/>
      <c r="DS88" s="119"/>
      <c r="DT88" s="46"/>
      <c r="DV88" s="369">
        <f t="shared" si="25"/>
        <v>0</v>
      </c>
      <c r="DW88" s="280">
        <f t="shared" si="25"/>
        <v>0</v>
      </c>
      <c r="DX88" s="209">
        <f t="shared" si="26"/>
        <v>0</v>
      </c>
      <c r="DY88" s="280">
        <f t="shared" si="26"/>
        <v>0</v>
      </c>
      <c r="DZ88" s="370">
        <f t="shared" si="27"/>
        <v>0</v>
      </c>
      <c r="EA88" s="216">
        <f t="shared" si="27"/>
        <v>0</v>
      </c>
      <c r="EB88" s="40"/>
      <c r="EC88" s="369">
        <f t="shared" si="34"/>
        <v>0</v>
      </c>
      <c r="ED88" s="131"/>
      <c r="EE88" s="209">
        <f t="shared" si="35"/>
        <v>0</v>
      </c>
      <c r="EF88" s="131"/>
      <c r="EG88" s="370">
        <f t="shared" si="36"/>
        <v>0</v>
      </c>
      <c r="EH88" s="18"/>
      <c r="EI88" s="371">
        <f t="shared" si="37"/>
        <v>0</v>
      </c>
      <c r="EJ88" s="264"/>
      <c r="EK88" s="217">
        <f t="shared" si="38"/>
        <v>0</v>
      </c>
      <c r="EL88" s="401"/>
      <c r="EM88" s="264"/>
      <c r="EN88" s="372">
        <f t="shared" si="39"/>
        <v>0</v>
      </c>
      <c r="EO88" s="126"/>
      <c r="EP88" s="301">
        <f t="shared" si="40"/>
        <v>0</v>
      </c>
    </row>
    <row r="89" spans="1:146" ht="5.15" customHeight="1" x14ac:dyDescent="0.35">
      <c r="A89" s="115"/>
      <c r="B89" s="32"/>
      <c r="C89" s="46"/>
      <c r="D89" s="32"/>
      <c r="E89" s="32"/>
      <c r="F89" s="36"/>
      <c r="H89" s="29"/>
      <c r="I89" s="139"/>
      <c r="J89" s="139"/>
      <c r="K89" s="139"/>
      <c r="L89" s="139"/>
      <c r="M89" s="139"/>
      <c r="N89" s="140"/>
      <c r="O89" s="141"/>
      <c r="P89" s="142"/>
      <c r="Q89" s="139"/>
      <c r="R89" s="139"/>
      <c r="S89" s="139"/>
      <c r="T89" s="139"/>
      <c r="U89" s="139"/>
      <c r="V89" s="139"/>
      <c r="W89" s="121"/>
      <c r="X89" s="140"/>
      <c r="Y89" s="141"/>
      <c r="Z89" s="142"/>
      <c r="AA89" s="563"/>
      <c r="AB89" s="563"/>
      <c r="AC89" s="563"/>
      <c r="AD89" s="563"/>
      <c r="AE89" s="563"/>
      <c r="AF89" s="564"/>
      <c r="AG89" s="266"/>
      <c r="AH89" s="565"/>
      <c r="AI89" s="563"/>
      <c r="AJ89" s="563"/>
      <c r="AK89" s="563"/>
      <c r="AL89" s="563"/>
      <c r="AM89" s="563"/>
      <c r="AN89" s="140"/>
      <c r="AO89" s="141"/>
      <c r="AP89" s="142"/>
      <c r="AQ89" s="121"/>
      <c r="AR89" s="139"/>
      <c r="AS89" s="121"/>
      <c r="AT89" s="139"/>
      <c r="AU89" s="121"/>
      <c r="AV89" s="36"/>
      <c r="AX89" s="29"/>
      <c r="AY89" s="32"/>
      <c r="AZ89" s="322"/>
      <c r="BB89" s="29"/>
      <c r="BC89" s="46"/>
      <c r="BD89" s="32"/>
      <c r="BE89" s="32"/>
      <c r="BF89" s="32"/>
      <c r="BG89" s="46"/>
      <c r="BH89" s="32"/>
      <c r="BI89" s="46"/>
      <c r="BJ89" s="36"/>
      <c r="BL89" s="29"/>
      <c r="BM89" s="139"/>
      <c r="BN89" s="140"/>
      <c r="BO89" s="141"/>
      <c r="BP89" s="142"/>
      <c r="BQ89" s="323"/>
      <c r="BR89" s="139"/>
      <c r="BS89" s="323"/>
      <c r="BT89" s="139"/>
      <c r="BU89" s="323"/>
      <c r="BV89" s="140"/>
      <c r="BW89" s="141"/>
      <c r="BX89" s="142"/>
      <c r="BY89" s="139"/>
      <c r="BZ89" s="140"/>
      <c r="CA89" s="141"/>
      <c r="CB89" s="142"/>
      <c r="CC89" s="121"/>
      <c r="CD89" s="140"/>
      <c r="CE89" s="141"/>
      <c r="CF89" s="142"/>
      <c r="CG89" s="121"/>
      <c r="CH89" s="139"/>
      <c r="CI89" s="121"/>
      <c r="CJ89" s="139"/>
      <c r="CK89" s="121"/>
      <c r="CL89" s="139"/>
      <c r="CM89" s="121"/>
      <c r="CN89" s="36"/>
      <c r="CQ89" s="29"/>
      <c r="CR89" s="143"/>
      <c r="CS89" s="143"/>
      <c r="CT89" s="143"/>
      <c r="CU89" s="143"/>
      <c r="CV89" s="143"/>
      <c r="CW89" s="144"/>
      <c r="CX89" s="145"/>
      <c r="CY89" s="146"/>
      <c r="CZ89" s="124"/>
      <c r="DA89" s="143"/>
      <c r="DB89" s="124"/>
      <c r="DC89" s="143"/>
      <c r="DD89" s="124"/>
      <c r="DE89" s="36"/>
      <c r="DG89" s="315"/>
      <c r="DJ89" s="174"/>
      <c r="DK89" s="174"/>
      <c r="DL89" s="174"/>
      <c r="DM89" s="174"/>
      <c r="DN89" s="174"/>
      <c r="DO89" s="174"/>
      <c r="DP89" s="333"/>
      <c r="DR89" s="29"/>
      <c r="DS89" s="36"/>
      <c r="DT89" s="32"/>
      <c r="DV89" s="133"/>
      <c r="DW89" s="252"/>
      <c r="DX89" s="149"/>
      <c r="DY89" s="252"/>
      <c r="DZ89" s="134"/>
      <c r="EA89" s="141"/>
      <c r="EB89" s="141"/>
      <c r="EC89" s="133"/>
      <c r="ED89" s="149"/>
      <c r="EE89" s="149"/>
      <c r="EF89" s="149"/>
      <c r="EG89" s="134"/>
      <c r="EI89" s="405"/>
      <c r="EJ89" s="264"/>
      <c r="EK89" s="406"/>
      <c r="EL89" s="406"/>
      <c r="EM89" s="264"/>
      <c r="EN89" s="407"/>
      <c r="EO89" s="145"/>
      <c r="EP89" s="408"/>
    </row>
    <row r="90" spans="1:146" s="92" customFormat="1" x14ac:dyDescent="0.35">
      <c r="A90" s="118"/>
      <c r="B90" s="46"/>
      <c r="C90" s="243" t="str">
        <f t="shared" si="41"/>
        <v/>
      </c>
      <c r="D90" s="46"/>
      <c r="E90" s="4"/>
      <c r="F90" s="119"/>
      <c r="H90" s="120"/>
      <c r="I90" s="15"/>
      <c r="J90" s="121"/>
      <c r="K90" s="15"/>
      <c r="L90" s="121"/>
      <c r="M90" s="15"/>
      <c r="N90" s="122"/>
      <c r="O90" s="40"/>
      <c r="P90" s="123"/>
      <c r="Q90" s="15"/>
      <c r="R90" s="121"/>
      <c r="S90" s="15"/>
      <c r="T90" s="121"/>
      <c r="U90" s="15"/>
      <c r="V90" s="121"/>
      <c r="W90" s="209">
        <f>SUM($Q90,$S90,$U90)</f>
        <v>0</v>
      </c>
      <c r="X90" s="122"/>
      <c r="Y90" s="40"/>
      <c r="Z90" s="123"/>
      <c r="AA90" s="560"/>
      <c r="AB90" s="224"/>
      <c r="AC90" s="560"/>
      <c r="AD90" s="224"/>
      <c r="AE90" s="560"/>
      <c r="AF90" s="561"/>
      <c r="AG90" s="216"/>
      <c r="AH90" s="562"/>
      <c r="AI90" s="560"/>
      <c r="AJ90" s="224"/>
      <c r="AK90" s="560"/>
      <c r="AL90" s="224"/>
      <c r="AM90" s="560"/>
      <c r="AN90" s="122"/>
      <c r="AO90" s="40"/>
      <c r="AP90" s="123"/>
      <c r="AQ90" s="209">
        <f>$Q90-$AA90+$AI90</f>
        <v>0</v>
      </c>
      <c r="AR90" s="121"/>
      <c r="AS90" s="209">
        <f t="shared" si="28"/>
        <v>0</v>
      </c>
      <c r="AT90" s="121"/>
      <c r="AU90" s="209">
        <f t="shared" si="18"/>
        <v>0</v>
      </c>
      <c r="AV90" s="119"/>
      <c r="AX90" s="120"/>
      <c r="AY90" s="1"/>
      <c r="AZ90" s="318">
        <v>1</v>
      </c>
      <c r="BB90" s="120"/>
      <c r="BC90" s="3">
        <f>CHOOSE($AZ90,0.99052544,1.01191919,1.00441378,1.00744042,0.97985155,0.99723525,0.99723525,0.99723525,1.02737929,0.99839832,1.00012425,0.97994767)</f>
        <v>0.99052543999999998</v>
      </c>
      <c r="BD90" s="46"/>
      <c r="BE90" s="46"/>
      <c r="BF90" s="46"/>
      <c r="BG90" s="3">
        <f>CHOOSE(AZ90,1.01007311,1.0162446,1.00802785,0.99745216,0.96170212,0.98906071,0.98906071,0.98906071,0.96644255,1.01344958,1.02255772,1.00405015)</f>
        <v>1.01007311</v>
      </c>
      <c r="BH90" s="46"/>
      <c r="BI90" s="3">
        <f>CHOOSE($AZ90, 1.00979385,0.9950623,0.99510091,0.98525914,0.94740453,0.975921526666667,0.975921526666667,0.975921526666667,0.96415274,1.04112113,1.03493102,1.02717428)</f>
        <v>1.0097938500000001</v>
      </c>
      <c r="BJ90" s="119"/>
      <c r="BL90" s="120"/>
      <c r="BM90" s="15"/>
      <c r="BN90" s="122"/>
      <c r="BO90" s="40"/>
      <c r="BP90" s="123"/>
      <c r="BQ90" s="209">
        <f t="shared" si="29"/>
        <v>0</v>
      </c>
      <c r="BR90" s="121"/>
      <c r="BS90" s="209">
        <f t="shared" si="30"/>
        <v>0</v>
      </c>
      <c r="BT90" s="121"/>
      <c r="BU90" s="209">
        <f t="shared" si="31"/>
        <v>0</v>
      </c>
      <c r="BV90" s="122"/>
      <c r="BW90" s="40"/>
      <c r="BX90" s="123"/>
      <c r="BY90" s="15"/>
      <c r="BZ90" s="122"/>
      <c r="CA90" s="40"/>
      <c r="CB90" s="123"/>
      <c r="CC90" s="209">
        <f>(SUM($BQ90:$BU90))-$BY90</f>
        <v>0</v>
      </c>
      <c r="CD90" s="122"/>
      <c r="CE90" s="40"/>
      <c r="CF90" s="123"/>
      <c r="CG90" s="209">
        <f t="shared" si="32"/>
        <v>0</v>
      </c>
      <c r="CH90" s="121"/>
      <c r="CI90" s="209">
        <f t="shared" si="33"/>
        <v>0</v>
      </c>
      <c r="CJ90" s="121"/>
      <c r="CK90" s="209">
        <f>ROUNDDOWN(CC90-CG90-CI90,0)</f>
        <v>0</v>
      </c>
      <c r="CL90" s="121"/>
      <c r="CM90" s="209">
        <f>SUM($CG90:$CK90)</f>
        <v>0</v>
      </c>
      <c r="CN90" s="119"/>
      <c r="CQ90" s="120"/>
      <c r="CR90" s="13">
        <v>0</v>
      </c>
      <c r="CS90" s="124"/>
      <c r="CT90" s="13">
        <v>0</v>
      </c>
      <c r="CU90" s="124"/>
      <c r="CV90" s="13">
        <v>0</v>
      </c>
      <c r="CW90" s="125"/>
      <c r="CX90" s="126"/>
      <c r="CY90" s="127"/>
      <c r="CZ90" s="210">
        <f>CR90*I90</f>
        <v>0</v>
      </c>
      <c r="DA90" s="124"/>
      <c r="DB90" s="210">
        <f>CT90*K90</f>
        <v>0</v>
      </c>
      <c r="DC90" s="124"/>
      <c r="DD90" s="210">
        <f>CV90*M90</f>
        <v>0</v>
      </c>
      <c r="DE90" s="119"/>
      <c r="DG90" s="332"/>
      <c r="DH90" s="175"/>
      <c r="DI90" s="175"/>
      <c r="DJ90" s="174"/>
      <c r="DK90" s="174"/>
      <c r="DL90" s="174"/>
      <c r="DM90" s="174"/>
      <c r="DN90" s="174"/>
      <c r="DO90" s="174"/>
      <c r="DP90" s="333"/>
      <c r="DR90" s="120"/>
      <c r="DS90" s="119"/>
      <c r="DT90" s="46"/>
      <c r="DV90" s="369">
        <f t="shared" si="25"/>
        <v>0</v>
      </c>
      <c r="DW90" s="280">
        <f t="shared" si="25"/>
        <v>0</v>
      </c>
      <c r="DX90" s="209">
        <f t="shared" si="26"/>
        <v>0</v>
      </c>
      <c r="DY90" s="280">
        <f t="shared" si="26"/>
        <v>0</v>
      </c>
      <c r="DZ90" s="370">
        <f t="shared" si="27"/>
        <v>0</v>
      </c>
      <c r="EA90" s="216">
        <f t="shared" si="27"/>
        <v>0</v>
      </c>
      <c r="EB90" s="40"/>
      <c r="EC90" s="369">
        <f t="shared" si="34"/>
        <v>0</v>
      </c>
      <c r="ED90" s="131"/>
      <c r="EE90" s="209">
        <f t="shared" si="35"/>
        <v>0</v>
      </c>
      <c r="EF90" s="131"/>
      <c r="EG90" s="370">
        <f t="shared" si="36"/>
        <v>0</v>
      </c>
      <c r="EH90" s="18"/>
      <c r="EI90" s="371">
        <f t="shared" si="37"/>
        <v>0</v>
      </c>
      <c r="EJ90" s="264"/>
      <c r="EK90" s="217">
        <f t="shared" si="38"/>
        <v>0</v>
      </c>
      <c r="EL90" s="401"/>
      <c r="EM90" s="264"/>
      <c r="EN90" s="372">
        <f t="shared" si="39"/>
        <v>0</v>
      </c>
      <c r="EO90" s="126"/>
      <c r="EP90" s="301">
        <f t="shared" si="40"/>
        <v>0</v>
      </c>
    </row>
    <row r="91" spans="1:146" ht="5.15" customHeight="1" x14ac:dyDescent="0.35">
      <c r="A91" s="115"/>
      <c r="B91" s="32"/>
      <c r="C91" s="46"/>
      <c r="D91" s="32"/>
      <c r="E91" s="32"/>
      <c r="F91" s="36"/>
      <c r="H91" s="29"/>
      <c r="I91" s="139"/>
      <c r="J91" s="139"/>
      <c r="K91" s="139"/>
      <c r="L91" s="139"/>
      <c r="M91" s="139"/>
      <c r="N91" s="140"/>
      <c r="O91" s="141"/>
      <c r="P91" s="142"/>
      <c r="Q91" s="139"/>
      <c r="R91" s="139"/>
      <c r="S91" s="139"/>
      <c r="T91" s="139"/>
      <c r="U91" s="139"/>
      <c r="V91" s="139"/>
      <c r="W91" s="121"/>
      <c r="X91" s="140"/>
      <c r="Y91" s="141"/>
      <c r="Z91" s="142"/>
      <c r="AA91" s="563"/>
      <c r="AB91" s="563"/>
      <c r="AC91" s="563"/>
      <c r="AD91" s="563"/>
      <c r="AE91" s="563"/>
      <c r="AF91" s="564"/>
      <c r="AG91" s="266"/>
      <c r="AH91" s="565"/>
      <c r="AI91" s="563"/>
      <c r="AJ91" s="563"/>
      <c r="AK91" s="563"/>
      <c r="AL91" s="563"/>
      <c r="AM91" s="563"/>
      <c r="AN91" s="140"/>
      <c r="AO91" s="141"/>
      <c r="AP91" s="142"/>
      <c r="AQ91" s="121"/>
      <c r="AR91" s="139"/>
      <c r="AS91" s="121"/>
      <c r="AT91" s="139"/>
      <c r="AU91" s="121"/>
      <c r="AV91" s="36"/>
      <c r="AX91" s="29"/>
      <c r="AY91" s="32"/>
      <c r="AZ91" s="322"/>
      <c r="BB91" s="29"/>
      <c r="BC91" s="46"/>
      <c r="BD91" s="32"/>
      <c r="BE91" s="32"/>
      <c r="BF91" s="32"/>
      <c r="BG91" s="46"/>
      <c r="BH91" s="32"/>
      <c r="BI91" s="46"/>
      <c r="BJ91" s="36"/>
      <c r="BL91" s="29"/>
      <c r="BM91" s="139"/>
      <c r="BN91" s="140"/>
      <c r="BO91" s="141"/>
      <c r="BP91" s="142"/>
      <c r="BQ91" s="323"/>
      <c r="BR91" s="139"/>
      <c r="BS91" s="323"/>
      <c r="BT91" s="139"/>
      <c r="BU91" s="323"/>
      <c r="BV91" s="140"/>
      <c r="BW91" s="141"/>
      <c r="BX91" s="142"/>
      <c r="BY91" s="139"/>
      <c r="BZ91" s="140"/>
      <c r="CA91" s="141"/>
      <c r="CB91" s="142"/>
      <c r="CC91" s="121"/>
      <c r="CD91" s="140"/>
      <c r="CE91" s="141"/>
      <c r="CF91" s="142"/>
      <c r="CG91" s="121"/>
      <c r="CH91" s="139"/>
      <c r="CI91" s="121"/>
      <c r="CJ91" s="139"/>
      <c r="CK91" s="121"/>
      <c r="CL91" s="139"/>
      <c r="CM91" s="121"/>
      <c r="CN91" s="36"/>
      <c r="CQ91" s="29"/>
      <c r="CR91" s="143"/>
      <c r="CS91" s="143"/>
      <c r="CT91" s="143"/>
      <c r="CU91" s="143"/>
      <c r="CV91" s="143"/>
      <c r="CW91" s="144"/>
      <c r="CX91" s="145"/>
      <c r="CY91" s="146"/>
      <c r="CZ91" s="124"/>
      <c r="DA91" s="143"/>
      <c r="DB91" s="124"/>
      <c r="DC91" s="143"/>
      <c r="DD91" s="124"/>
      <c r="DE91" s="36"/>
      <c r="DG91" s="315"/>
      <c r="DJ91" s="176"/>
      <c r="DK91" s="176"/>
      <c r="DL91" s="176"/>
      <c r="DM91" s="176"/>
      <c r="DN91" s="176"/>
      <c r="DO91" s="176"/>
      <c r="DP91" s="334"/>
      <c r="DR91" s="29"/>
      <c r="DS91" s="36"/>
      <c r="DT91" s="32"/>
      <c r="DV91" s="133"/>
      <c r="DW91" s="252"/>
      <c r="DX91" s="149"/>
      <c r="DY91" s="252"/>
      <c r="DZ91" s="134"/>
      <c r="EA91" s="141"/>
      <c r="EB91" s="141"/>
      <c r="EC91" s="133"/>
      <c r="ED91" s="149"/>
      <c r="EE91" s="149"/>
      <c r="EF91" s="149"/>
      <c r="EG91" s="134"/>
      <c r="EI91" s="405"/>
      <c r="EJ91" s="264"/>
      <c r="EK91" s="406"/>
      <c r="EL91" s="406"/>
      <c r="EM91" s="264"/>
      <c r="EN91" s="407"/>
      <c r="EO91" s="145"/>
      <c r="EP91" s="408"/>
    </row>
    <row r="92" spans="1:146" s="92" customFormat="1" x14ac:dyDescent="0.35">
      <c r="A92" s="118"/>
      <c r="B92" s="46"/>
      <c r="C92" s="243" t="str">
        <f t="shared" si="41"/>
        <v/>
      </c>
      <c r="D92" s="46"/>
      <c r="E92" s="4"/>
      <c r="F92" s="119"/>
      <c r="H92" s="120"/>
      <c r="I92" s="15"/>
      <c r="J92" s="121"/>
      <c r="K92" s="15"/>
      <c r="L92" s="121"/>
      <c r="M92" s="15"/>
      <c r="N92" s="122"/>
      <c r="O92" s="40"/>
      <c r="P92" s="123"/>
      <c r="Q92" s="15"/>
      <c r="R92" s="121"/>
      <c r="S92" s="15"/>
      <c r="T92" s="121"/>
      <c r="U92" s="15"/>
      <c r="V92" s="121"/>
      <c r="W92" s="209">
        <f>SUM($Q92,$S92,$U92)</f>
        <v>0</v>
      </c>
      <c r="X92" s="122"/>
      <c r="Y92" s="40"/>
      <c r="Z92" s="123"/>
      <c r="AA92" s="560"/>
      <c r="AB92" s="224"/>
      <c r="AC92" s="560"/>
      <c r="AD92" s="224"/>
      <c r="AE92" s="560"/>
      <c r="AF92" s="561"/>
      <c r="AG92" s="216"/>
      <c r="AH92" s="562"/>
      <c r="AI92" s="560"/>
      <c r="AJ92" s="224"/>
      <c r="AK92" s="560"/>
      <c r="AL92" s="224"/>
      <c r="AM92" s="560"/>
      <c r="AN92" s="122"/>
      <c r="AO92" s="40"/>
      <c r="AP92" s="123"/>
      <c r="AQ92" s="209">
        <f>$Q92-$AA92+$AI92</f>
        <v>0</v>
      </c>
      <c r="AR92" s="121"/>
      <c r="AS92" s="209">
        <f t="shared" si="28"/>
        <v>0</v>
      </c>
      <c r="AT92" s="121"/>
      <c r="AU92" s="209">
        <f t="shared" si="18"/>
        <v>0</v>
      </c>
      <c r="AV92" s="119"/>
      <c r="AX92" s="120"/>
      <c r="AY92" s="1"/>
      <c r="AZ92" s="318">
        <v>1</v>
      </c>
      <c r="BB92" s="120"/>
      <c r="BC92" s="3">
        <f>CHOOSE($AZ92,0.99052544,1.01191919,1.00441378,1.00744042,0.97985155,0.99723525,0.99723525,0.99723525,1.02737929,0.99839832,1.00012425,0.97994767)</f>
        <v>0.99052543999999998</v>
      </c>
      <c r="BD92" s="46"/>
      <c r="BE92" s="46"/>
      <c r="BF92" s="46"/>
      <c r="BG92" s="3">
        <f>CHOOSE(AZ92,1.01007311,1.0162446,1.00802785,0.99745216,0.96170212,0.98906071,0.98906071,0.98906071,0.96644255,1.01344958,1.02255772,1.00405015)</f>
        <v>1.01007311</v>
      </c>
      <c r="BH92" s="46"/>
      <c r="BI92" s="3">
        <f>CHOOSE($AZ92, 1.00979385,0.9950623,0.99510091,0.98525914,0.94740453,0.975921526666667,0.975921526666667,0.975921526666667,0.96415274,1.04112113,1.03493102,1.02717428)</f>
        <v>1.0097938500000001</v>
      </c>
      <c r="BJ92" s="119"/>
      <c r="BL92" s="120"/>
      <c r="BM92" s="15"/>
      <c r="BN92" s="122"/>
      <c r="BO92" s="40"/>
      <c r="BP92" s="123"/>
      <c r="BQ92" s="209">
        <f t="shared" si="29"/>
        <v>0</v>
      </c>
      <c r="BR92" s="121"/>
      <c r="BS92" s="209">
        <f t="shared" si="30"/>
        <v>0</v>
      </c>
      <c r="BT92" s="121"/>
      <c r="BU92" s="209">
        <f t="shared" si="31"/>
        <v>0</v>
      </c>
      <c r="BV92" s="122"/>
      <c r="BW92" s="40"/>
      <c r="BX92" s="123"/>
      <c r="BY92" s="15"/>
      <c r="BZ92" s="122"/>
      <c r="CA92" s="40"/>
      <c r="CB92" s="123"/>
      <c r="CC92" s="209">
        <f>(SUM($BQ92:$BU92))-$BY92</f>
        <v>0</v>
      </c>
      <c r="CD92" s="122"/>
      <c r="CE92" s="40"/>
      <c r="CF92" s="123"/>
      <c r="CG92" s="209">
        <f t="shared" si="32"/>
        <v>0</v>
      </c>
      <c r="CH92" s="121"/>
      <c r="CI92" s="209">
        <f t="shared" si="33"/>
        <v>0</v>
      </c>
      <c r="CJ92" s="121"/>
      <c r="CK92" s="209">
        <f>ROUNDDOWN(CC92-CG92-CI92,0)</f>
        <v>0</v>
      </c>
      <c r="CL92" s="121"/>
      <c r="CM92" s="209">
        <f>SUM($CG92:$CK92)</f>
        <v>0</v>
      </c>
      <c r="CN92" s="119"/>
      <c r="CQ92" s="120"/>
      <c r="CR92" s="13">
        <v>0</v>
      </c>
      <c r="CS92" s="124"/>
      <c r="CT92" s="13">
        <v>0</v>
      </c>
      <c r="CU92" s="124"/>
      <c r="CV92" s="13">
        <v>0</v>
      </c>
      <c r="CW92" s="125"/>
      <c r="CX92" s="126"/>
      <c r="CY92" s="127"/>
      <c r="CZ92" s="210">
        <f>CR92*I92</f>
        <v>0</v>
      </c>
      <c r="DA92" s="124"/>
      <c r="DB92" s="210">
        <f>CT92*K92</f>
        <v>0</v>
      </c>
      <c r="DC92" s="124"/>
      <c r="DD92" s="210">
        <f>CV92*M92</f>
        <v>0</v>
      </c>
      <c r="DE92" s="119"/>
      <c r="DG92" s="332"/>
      <c r="DH92" s="175"/>
      <c r="DI92" s="175"/>
      <c r="DJ92" s="177"/>
      <c r="DK92" s="177"/>
      <c r="DL92" s="177"/>
      <c r="DM92" s="177"/>
      <c r="DN92" s="177"/>
      <c r="DO92" s="177"/>
      <c r="DP92" s="335"/>
      <c r="DR92" s="120"/>
      <c r="DS92" s="119"/>
      <c r="DT92" s="46"/>
      <c r="DV92" s="369">
        <f t="shared" si="25"/>
        <v>0</v>
      </c>
      <c r="DW92" s="280">
        <f t="shared" si="25"/>
        <v>0</v>
      </c>
      <c r="DX92" s="209">
        <f t="shared" si="26"/>
        <v>0</v>
      </c>
      <c r="DY92" s="280">
        <f t="shared" si="26"/>
        <v>0</v>
      </c>
      <c r="DZ92" s="370">
        <f t="shared" si="27"/>
        <v>0</v>
      </c>
      <c r="EA92" s="216">
        <f t="shared" si="27"/>
        <v>0</v>
      </c>
      <c r="EB92" s="40"/>
      <c r="EC92" s="369">
        <f t="shared" si="34"/>
        <v>0</v>
      </c>
      <c r="ED92" s="131"/>
      <c r="EE92" s="209">
        <f t="shared" si="35"/>
        <v>0</v>
      </c>
      <c r="EF92" s="131"/>
      <c r="EG92" s="370">
        <f t="shared" si="36"/>
        <v>0</v>
      </c>
      <c r="EH92" s="18"/>
      <c r="EI92" s="371">
        <f t="shared" si="37"/>
        <v>0</v>
      </c>
      <c r="EJ92" s="264"/>
      <c r="EK92" s="217">
        <f t="shared" si="38"/>
        <v>0</v>
      </c>
      <c r="EL92" s="401"/>
      <c r="EM92" s="264"/>
      <c r="EN92" s="372">
        <f t="shared" si="39"/>
        <v>0</v>
      </c>
      <c r="EO92" s="126"/>
      <c r="EP92" s="301">
        <f t="shared" si="40"/>
        <v>0</v>
      </c>
    </row>
    <row r="93" spans="1:146" ht="5.15" customHeight="1" x14ac:dyDescent="0.35">
      <c r="A93" s="115"/>
      <c r="B93" s="32"/>
      <c r="C93" s="46"/>
      <c r="D93" s="32"/>
      <c r="E93" s="32"/>
      <c r="F93" s="36"/>
      <c r="H93" s="29"/>
      <c r="I93" s="139"/>
      <c r="J93" s="139"/>
      <c r="K93" s="139"/>
      <c r="L93" s="139"/>
      <c r="M93" s="139"/>
      <c r="N93" s="140"/>
      <c r="O93" s="141"/>
      <c r="P93" s="142"/>
      <c r="Q93" s="139"/>
      <c r="R93" s="139"/>
      <c r="S93" s="139"/>
      <c r="T93" s="139"/>
      <c r="U93" s="139"/>
      <c r="V93" s="139"/>
      <c r="W93" s="121"/>
      <c r="X93" s="140"/>
      <c r="Y93" s="141"/>
      <c r="Z93" s="142"/>
      <c r="AA93" s="563"/>
      <c r="AB93" s="563"/>
      <c r="AC93" s="563"/>
      <c r="AD93" s="563"/>
      <c r="AE93" s="563"/>
      <c r="AF93" s="564"/>
      <c r="AG93" s="266"/>
      <c r="AH93" s="565"/>
      <c r="AI93" s="563"/>
      <c r="AJ93" s="563"/>
      <c r="AK93" s="563"/>
      <c r="AL93" s="563"/>
      <c r="AM93" s="563"/>
      <c r="AN93" s="140"/>
      <c r="AO93" s="141"/>
      <c r="AP93" s="142"/>
      <c r="AQ93" s="121"/>
      <c r="AR93" s="139"/>
      <c r="AS93" s="121"/>
      <c r="AT93" s="139"/>
      <c r="AU93" s="121"/>
      <c r="AV93" s="36"/>
      <c r="AX93" s="29"/>
      <c r="AY93" s="32"/>
      <c r="AZ93" s="322"/>
      <c r="BB93" s="29"/>
      <c r="BC93" s="46"/>
      <c r="BD93" s="32"/>
      <c r="BE93" s="32"/>
      <c r="BF93" s="32"/>
      <c r="BG93" s="46"/>
      <c r="BH93" s="32"/>
      <c r="BI93" s="46"/>
      <c r="BJ93" s="36"/>
      <c r="BL93" s="29"/>
      <c r="BM93" s="139"/>
      <c r="BN93" s="140"/>
      <c r="BO93" s="141"/>
      <c r="BP93" s="142"/>
      <c r="BQ93" s="323"/>
      <c r="BR93" s="139"/>
      <c r="BS93" s="323"/>
      <c r="BT93" s="139"/>
      <c r="BU93" s="323"/>
      <c r="BV93" s="140"/>
      <c r="BW93" s="141"/>
      <c r="BX93" s="142"/>
      <c r="BY93" s="139"/>
      <c r="BZ93" s="140"/>
      <c r="CA93" s="141"/>
      <c r="CB93" s="142"/>
      <c r="CC93" s="121"/>
      <c r="CD93" s="140"/>
      <c r="CE93" s="141"/>
      <c r="CF93" s="142"/>
      <c r="CG93" s="121"/>
      <c r="CH93" s="139"/>
      <c r="CI93" s="121"/>
      <c r="CJ93" s="139"/>
      <c r="CK93" s="121"/>
      <c r="CL93" s="139"/>
      <c r="CM93" s="121"/>
      <c r="CN93" s="36"/>
      <c r="CQ93" s="29"/>
      <c r="CR93" s="143"/>
      <c r="CS93" s="143"/>
      <c r="CT93" s="143"/>
      <c r="CU93" s="143"/>
      <c r="CV93" s="143"/>
      <c r="CW93" s="144"/>
      <c r="CX93" s="145"/>
      <c r="CY93" s="146"/>
      <c r="CZ93" s="124"/>
      <c r="DA93" s="143"/>
      <c r="DB93" s="124"/>
      <c r="DC93" s="143"/>
      <c r="DD93" s="124"/>
      <c r="DE93" s="36"/>
      <c r="DG93" s="315"/>
      <c r="DP93" s="115"/>
      <c r="DR93" s="29"/>
      <c r="DS93" s="36"/>
      <c r="DT93" s="32"/>
      <c r="DV93" s="133"/>
      <c r="DW93" s="252"/>
      <c r="DX93" s="149"/>
      <c r="DY93" s="252"/>
      <c r="DZ93" s="134"/>
      <c r="EA93" s="141"/>
      <c r="EB93" s="141"/>
      <c r="EC93" s="133"/>
      <c r="ED93" s="149"/>
      <c r="EE93" s="149"/>
      <c r="EF93" s="149"/>
      <c r="EG93" s="134"/>
      <c r="EI93" s="405"/>
      <c r="EJ93" s="264"/>
      <c r="EK93" s="406"/>
      <c r="EL93" s="406"/>
      <c r="EM93" s="264"/>
      <c r="EN93" s="407"/>
      <c r="EO93" s="145"/>
      <c r="EP93" s="408"/>
    </row>
    <row r="94" spans="1:146" s="92" customFormat="1" x14ac:dyDescent="0.35">
      <c r="A94" s="118"/>
      <c r="B94" s="46"/>
      <c r="C94" s="243" t="str">
        <f t="shared" si="41"/>
        <v/>
      </c>
      <c r="D94" s="46"/>
      <c r="E94" s="4"/>
      <c r="F94" s="119"/>
      <c r="H94" s="120"/>
      <c r="I94" s="15"/>
      <c r="J94" s="121"/>
      <c r="K94" s="15"/>
      <c r="L94" s="121"/>
      <c r="M94" s="15"/>
      <c r="N94" s="122"/>
      <c r="O94" s="40"/>
      <c r="P94" s="123"/>
      <c r="Q94" s="15"/>
      <c r="R94" s="121"/>
      <c r="S94" s="15"/>
      <c r="T94" s="121"/>
      <c r="U94" s="15"/>
      <c r="V94" s="121"/>
      <c r="W94" s="209">
        <f>SUM($Q94,$S94,$U94)</f>
        <v>0</v>
      </c>
      <c r="X94" s="122"/>
      <c r="Y94" s="40"/>
      <c r="Z94" s="123"/>
      <c r="AA94" s="560"/>
      <c r="AB94" s="224"/>
      <c r="AC94" s="560"/>
      <c r="AD94" s="224"/>
      <c r="AE94" s="560"/>
      <c r="AF94" s="561"/>
      <c r="AG94" s="216"/>
      <c r="AH94" s="562"/>
      <c r="AI94" s="560"/>
      <c r="AJ94" s="224"/>
      <c r="AK94" s="560"/>
      <c r="AL94" s="224"/>
      <c r="AM94" s="560"/>
      <c r="AN94" s="122"/>
      <c r="AO94" s="40"/>
      <c r="AP94" s="123"/>
      <c r="AQ94" s="209">
        <f>$Q94-$AA94+$AI94</f>
        <v>0</v>
      </c>
      <c r="AR94" s="121"/>
      <c r="AS94" s="209">
        <f t="shared" si="28"/>
        <v>0</v>
      </c>
      <c r="AT94" s="121"/>
      <c r="AU94" s="209">
        <f t="shared" si="18"/>
        <v>0</v>
      </c>
      <c r="AV94" s="119"/>
      <c r="AX94" s="120"/>
      <c r="AY94" s="1"/>
      <c r="AZ94" s="318">
        <v>1</v>
      </c>
      <c r="BB94" s="120"/>
      <c r="BC94" s="3">
        <f>CHOOSE($AZ94,0.99052544,1.01191919,1.00441378,1.00744042,0.97985155,0.99723525,0.99723525,0.99723525,1.02737929,0.99839832,1.00012425,0.97994767)</f>
        <v>0.99052543999999998</v>
      </c>
      <c r="BD94" s="46"/>
      <c r="BE94" s="46"/>
      <c r="BF94" s="46"/>
      <c r="BG94" s="3">
        <f>CHOOSE(AZ94,1.01007311,1.0162446,1.00802785,0.99745216,0.96170212,0.98906071,0.98906071,0.98906071,0.96644255,1.01344958,1.02255772,1.00405015)</f>
        <v>1.01007311</v>
      </c>
      <c r="BH94" s="46"/>
      <c r="BI94" s="3">
        <f>CHOOSE($AZ94, 1.00979385,0.9950623,0.99510091,0.98525914,0.94740453,0.975921526666667,0.975921526666667,0.975921526666667,0.96415274,1.04112113,1.03493102,1.02717428)</f>
        <v>1.0097938500000001</v>
      </c>
      <c r="BJ94" s="119"/>
      <c r="BL94" s="120"/>
      <c r="BM94" s="15"/>
      <c r="BN94" s="122"/>
      <c r="BO94" s="40"/>
      <c r="BP94" s="123"/>
      <c r="BQ94" s="209">
        <f t="shared" si="29"/>
        <v>0</v>
      </c>
      <c r="BR94" s="121"/>
      <c r="BS94" s="209">
        <f t="shared" si="30"/>
        <v>0</v>
      </c>
      <c r="BT94" s="121"/>
      <c r="BU94" s="209">
        <f t="shared" si="31"/>
        <v>0</v>
      </c>
      <c r="BV94" s="122"/>
      <c r="BW94" s="40"/>
      <c r="BX94" s="123"/>
      <c r="BY94" s="15"/>
      <c r="BZ94" s="122"/>
      <c r="CA94" s="40"/>
      <c r="CB94" s="123"/>
      <c r="CC94" s="209">
        <f>(SUM($BQ94:$BU94))-$BY94</f>
        <v>0</v>
      </c>
      <c r="CD94" s="122"/>
      <c r="CE94" s="40"/>
      <c r="CF94" s="123"/>
      <c r="CG94" s="209">
        <f t="shared" si="32"/>
        <v>0</v>
      </c>
      <c r="CH94" s="121"/>
      <c r="CI94" s="209">
        <f t="shared" si="33"/>
        <v>0</v>
      </c>
      <c r="CJ94" s="121"/>
      <c r="CK94" s="209">
        <f>ROUNDDOWN(CC94-CG94-CI94,0)</f>
        <v>0</v>
      </c>
      <c r="CL94" s="121"/>
      <c r="CM94" s="209">
        <f>SUM($CG94:$CK94)</f>
        <v>0</v>
      </c>
      <c r="CN94" s="119"/>
      <c r="CQ94" s="120"/>
      <c r="CR94" s="13">
        <v>0</v>
      </c>
      <c r="CS94" s="124"/>
      <c r="CT94" s="13">
        <v>0</v>
      </c>
      <c r="CU94" s="124"/>
      <c r="CV94" s="13">
        <v>0</v>
      </c>
      <c r="CW94" s="125"/>
      <c r="CX94" s="126"/>
      <c r="CY94" s="127"/>
      <c r="CZ94" s="210">
        <f>CR94*I94</f>
        <v>0</v>
      </c>
      <c r="DA94" s="124"/>
      <c r="DB94" s="210">
        <f>CT94*K94</f>
        <v>0</v>
      </c>
      <c r="DC94" s="124"/>
      <c r="DD94" s="210">
        <f>CV94*M94</f>
        <v>0</v>
      </c>
      <c r="DE94" s="119"/>
      <c r="DG94" s="315"/>
      <c r="DI94" s="18"/>
      <c r="DJ94" s="18"/>
      <c r="DK94" s="18"/>
      <c r="DL94" s="18"/>
      <c r="DM94" s="18"/>
      <c r="DN94" s="18"/>
      <c r="DO94" s="18"/>
      <c r="DP94" s="115"/>
      <c r="DR94" s="120"/>
      <c r="DS94" s="119"/>
      <c r="DT94" s="46"/>
      <c r="DV94" s="369">
        <f t="shared" si="25"/>
        <v>0</v>
      </c>
      <c r="DW94" s="280">
        <f t="shared" si="25"/>
        <v>0</v>
      </c>
      <c r="DX94" s="209">
        <f t="shared" si="26"/>
        <v>0</v>
      </c>
      <c r="DY94" s="280">
        <f t="shared" si="26"/>
        <v>0</v>
      </c>
      <c r="DZ94" s="370">
        <f t="shared" si="27"/>
        <v>0</v>
      </c>
      <c r="EA94" s="216">
        <f t="shared" si="27"/>
        <v>0</v>
      </c>
      <c r="EB94" s="40"/>
      <c r="EC94" s="369">
        <f t="shared" si="34"/>
        <v>0</v>
      </c>
      <c r="ED94" s="131"/>
      <c r="EE94" s="209">
        <f t="shared" si="35"/>
        <v>0</v>
      </c>
      <c r="EF94" s="131"/>
      <c r="EG94" s="370">
        <f t="shared" si="36"/>
        <v>0</v>
      </c>
      <c r="EH94" s="18"/>
      <c r="EI94" s="371">
        <f t="shared" si="37"/>
        <v>0</v>
      </c>
      <c r="EJ94" s="264"/>
      <c r="EK94" s="217">
        <f t="shared" si="38"/>
        <v>0</v>
      </c>
      <c r="EL94" s="401"/>
      <c r="EM94" s="264"/>
      <c r="EN94" s="372">
        <f t="shared" si="39"/>
        <v>0</v>
      </c>
      <c r="EO94" s="126"/>
      <c r="EP94" s="301">
        <f t="shared" si="40"/>
        <v>0</v>
      </c>
    </row>
    <row r="95" spans="1:146" ht="5.15" customHeight="1" x14ac:dyDescent="0.35">
      <c r="A95" s="115"/>
      <c r="B95" s="32"/>
      <c r="C95" s="46"/>
      <c r="D95" s="32"/>
      <c r="E95" s="32"/>
      <c r="F95" s="36"/>
      <c r="H95" s="29"/>
      <c r="I95" s="139"/>
      <c r="J95" s="139"/>
      <c r="K95" s="139"/>
      <c r="L95" s="139"/>
      <c r="M95" s="139"/>
      <c r="N95" s="140"/>
      <c r="O95" s="141"/>
      <c r="P95" s="142"/>
      <c r="Q95" s="139"/>
      <c r="R95" s="139"/>
      <c r="S95" s="139"/>
      <c r="T95" s="139"/>
      <c r="U95" s="139"/>
      <c r="V95" s="139"/>
      <c r="W95" s="121"/>
      <c r="X95" s="140"/>
      <c r="Y95" s="141"/>
      <c r="Z95" s="142"/>
      <c r="AA95" s="563"/>
      <c r="AB95" s="563"/>
      <c r="AC95" s="563"/>
      <c r="AD95" s="563"/>
      <c r="AE95" s="563"/>
      <c r="AF95" s="564"/>
      <c r="AG95" s="266"/>
      <c r="AH95" s="565"/>
      <c r="AI95" s="563"/>
      <c r="AJ95" s="563"/>
      <c r="AK95" s="563"/>
      <c r="AL95" s="563"/>
      <c r="AM95" s="563"/>
      <c r="AN95" s="140"/>
      <c r="AO95" s="141"/>
      <c r="AP95" s="142"/>
      <c r="AQ95" s="121"/>
      <c r="AR95" s="139"/>
      <c r="AS95" s="121"/>
      <c r="AT95" s="139"/>
      <c r="AU95" s="121"/>
      <c r="AV95" s="36"/>
      <c r="AX95" s="29"/>
      <c r="AY95" s="32"/>
      <c r="AZ95" s="322"/>
      <c r="BB95" s="29"/>
      <c r="BC95" s="46"/>
      <c r="BD95" s="32"/>
      <c r="BE95" s="32"/>
      <c r="BF95" s="32"/>
      <c r="BG95" s="46"/>
      <c r="BH95" s="32"/>
      <c r="BI95" s="46"/>
      <c r="BJ95" s="36"/>
      <c r="BL95" s="29"/>
      <c r="BM95" s="139"/>
      <c r="BN95" s="140"/>
      <c r="BO95" s="141"/>
      <c r="BP95" s="142"/>
      <c r="BQ95" s="323"/>
      <c r="BR95" s="139"/>
      <c r="BS95" s="323"/>
      <c r="BT95" s="139"/>
      <c r="BU95" s="323"/>
      <c r="BV95" s="140"/>
      <c r="BW95" s="141"/>
      <c r="BX95" s="142"/>
      <c r="BY95" s="139"/>
      <c r="BZ95" s="140"/>
      <c r="CA95" s="141"/>
      <c r="CB95" s="142"/>
      <c r="CC95" s="121"/>
      <c r="CD95" s="140"/>
      <c r="CE95" s="141"/>
      <c r="CF95" s="142"/>
      <c r="CG95" s="121"/>
      <c r="CH95" s="139"/>
      <c r="CI95" s="121"/>
      <c r="CJ95" s="139"/>
      <c r="CK95" s="121"/>
      <c r="CL95" s="139"/>
      <c r="CM95" s="121"/>
      <c r="CN95" s="36"/>
      <c r="CQ95" s="29"/>
      <c r="CR95" s="143"/>
      <c r="CS95" s="143"/>
      <c r="CT95" s="143"/>
      <c r="CU95" s="143"/>
      <c r="CV95" s="143"/>
      <c r="CW95" s="144"/>
      <c r="CX95" s="145"/>
      <c r="CY95" s="146"/>
      <c r="CZ95" s="124"/>
      <c r="DA95" s="143"/>
      <c r="DB95" s="124"/>
      <c r="DC95" s="143"/>
      <c r="DD95" s="124"/>
      <c r="DE95" s="36"/>
      <c r="DG95" s="315"/>
      <c r="DP95" s="115"/>
      <c r="DR95" s="29"/>
      <c r="DS95" s="36"/>
      <c r="DT95" s="32"/>
      <c r="DV95" s="133"/>
      <c r="DW95" s="252"/>
      <c r="DX95" s="149"/>
      <c r="DY95" s="252"/>
      <c r="DZ95" s="134"/>
      <c r="EA95" s="141"/>
      <c r="EB95" s="141"/>
      <c r="EC95" s="133"/>
      <c r="ED95" s="149"/>
      <c r="EE95" s="149"/>
      <c r="EF95" s="149"/>
      <c r="EG95" s="134"/>
      <c r="EI95" s="405"/>
      <c r="EJ95" s="264"/>
      <c r="EK95" s="406"/>
      <c r="EL95" s="406"/>
      <c r="EM95" s="264"/>
      <c r="EN95" s="407"/>
      <c r="EO95" s="145"/>
      <c r="EP95" s="408"/>
    </row>
    <row r="96" spans="1:146" s="92" customFormat="1" x14ac:dyDescent="0.35">
      <c r="A96" s="118"/>
      <c r="B96" s="46"/>
      <c r="C96" s="243" t="str">
        <f t="shared" si="41"/>
        <v/>
      </c>
      <c r="D96" s="46"/>
      <c r="E96" s="4"/>
      <c r="F96" s="119"/>
      <c r="H96" s="120"/>
      <c r="I96" s="15"/>
      <c r="J96" s="121"/>
      <c r="K96" s="15"/>
      <c r="L96" s="121"/>
      <c r="M96" s="15"/>
      <c r="N96" s="122"/>
      <c r="O96" s="40"/>
      <c r="P96" s="123"/>
      <c r="Q96" s="15"/>
      <c r="R96" s="121"/>
      <c r="S96" s="15"/>
      <c r="T96" s="121"/>
      <c r="U96" s="15"/>
      <c r="V96" s="121"/>
      <c r="W96" s="209">
        <f>SUM($Q96,$S96,$U96)</f>
        <v>0</v>
      </c>
      <c r="X96" s="122"/>
      <c r="Y96" s="40"/>
      <c r="Z96" s="123"/>
      <c r="AA96" s="560"/>
      <c r="AB96" s="224"/>
      <c r="AC96" s="560"/>
      <c r="AD96" s="224"/>
      <c r="AE96" s="560"/>
      <c r="AF96" s="561"/>
      <c r="AG96" s="216"/>
      <c r="AH96" s="562"/>
      <c r="AI96" s="560"/>
      <c r="AJ96" s="224"/>
      <c r="AK96" s="560"/>
      <c r="AL96" s="224"/>
      <c r="AM96" s="560"/>
      <c r="AN96" s="122"/>
      <c r="AO96" s="40"/>
      <c r="AP96" s="123"/>
      <c r="AQ96" s="209">
        <f>$Q96-$AA96+$AI96</f>
        <v>0</v>
      </c>
      <c r="AR96" s="121"/>
      <c r="AS96" s="209">
        <f t="shared" si="28"/>
        <v>0</v>
      </c>
      <c r="AT96" s="121"/>
      <c r="AU96" s="209">
        <f t="shared" si="18"/>
        <v>0</v>
      </c>
      <c r="AV96" s="119"/>
      <c r="AX96" s="120"/>
      <c r="AY96" s="1"/>
      <c r="AZ96" s="318">
        <v>1</v>
      </c>
      <c r="BB96" s="120"/>
      <c r="BC96" s="3">
        <f>CHOOSE($AZ96,0.99052544,1.01191919,1.00441378,1.00744042,0.97985155,0.99723525,0.99723525,0.99723525,1.02737929,0.99839832,1.00012425,0.97994767)</f>
        <v>0.99052543999999998</v>
      </c>
      <c r="BD96" s="46"/>
      <c r="BE96" s="46"/>
      <c r="BF96" s="46"/>
      <c r="BG96" s="3">
        <f>CHOOSE(AZ96,1.01007311,1.0162446,1.00802785,0.99745216,0.96170212,0.98906071,0.98906071,0.98906071,0.96644255,1.01344958,1.02255772,1.00405015)</f>
        <v>1.01007311</v>
      </c>
      <c r="BH96" s="46"/>
      <c r="BI96" s="3">
        <f>CHOOSE($AZ96, 1.00979385,0.9950623,0.99510091,0.98525914,0.94740453,0.975921526666667,0.975921526666667,0.975921526666667,0.96415274,1.04112113,1.03493102,1.02717428)</f>
        <v>1.0097938500000001</v>
      </c>
      <c r="BJ96" s="119"/>
      <c r="BL96" s="120"/>
      <c r="BM96" s="15"/>
      <c r="BN96" s="122"/>
      <c r="BO96" s="40"/>
      <c r="BP96" s="123"/>
      <c r="BQ96" s="209">
        <f t="shared" si="29"/>
        <v>0</v>
      </c>
      <c r="BR96" s="121"/>
      <c r="BS96" s="209">
        <f t="shared" si="30"/>
        <v>0</v>
      </c>
      <c r="BT96" s="121"/>
      <c r="BU96" s="209">
        <f t="shared" si="31"/>
        <v>0</v>
      </c>
      <c r="BV96" s="122"/>
      <c r="BW96" s="40"/>
      <c r="BX96" s="123"/>
      <c r="BY96" s="15"/>
      <c r="BZ96" s="122"/>
      <c r="CA96" s="40"/>
      <c r="CB96" s="123"/>
      <c r="CC96" s="209">
        <f>(SUM($BQ96:$BU96))-$BY96</f>
        <v>0</v>
      </c>
      <c r="CD96" s="122"/>
      <c r="CE96" s="40"/>
      <c r="CF96" s="123"/>
      <c r="CG96" s="209">
        <f t="shared" si="32"/>
        <v>0</v>
      </c>
      <c r="CH96" s="121"/>
      <c r="CI96" s="209">
        <f t="shared" si="33"/>
        <v>0</v>
      </c>
      <c r="CJ96" s="121"/>
      <c r="CK96" s="209">
        <f>ROUNDDOWN(CC96-CG96-CI96,0)</f>
        <v>0</v>
      </c>
      <c r="CL96" s="121"/>
      <c r="CM96" s="209">
        <f>SUM($CG96:$CK96)</f>
        <v>0</v>
      </c>
      <c r="CN96" s="119"/>
      <c r="CQ96" s="120"/>
      <c r="CR96" s="13">
        <v>0</v>
      </c>
      <c r="CS96" s="124"/>
      <c r="CT96" s="13">
        <v>0</v>
      </c>
      <c r="CU96" s="124"/>
      <c r="CV96" s="13">
        <v>0</v>
      </c>
      <c r="CW96" s="125"/>
      <c r="CX96" s="126"/>
      <c r="CY96" s="127"/>
      <c r="CZ96" s="210">
        <f>CR96*I96</f>
        <v>0</v>
      </c>
      <c r="DA96" s="124"/>
      <c r="DB96" s="210">
        <f>CT96*K96</f>
        <v>0</v>
      </c>
      <c r="DC96" s="124"/>
      <c r="DD96" s="210">
        <f>CV96*M96</f>
        <v>0</v>
      </c>
      <c r="DE96" s="119"/>
      <c r="DG96" s="315"/>
      <c r="DH96" s="18"/>
      <c r="DI96" s="18"/>
      <c r="DJ96" s="18"/>
      <c r="DK96" s="18"/>
      <c r="DL96" s="18"/>
      <c r="DM96" s="18"/>
      <c r="DN96" s="18"/>
      <c r="DO96" s="18"/>
      <c r="DP96" s="115"/>
      <c r="DR96" s="120"/>
      <c r="DS96" s="119"/>
      <c r="DT96" s="46"/>
      <c r="DV96" s="369">
        <f t="shared" si="25"/>
        <v>0</v>
      </c>
      <c r="DW96" s="280">
        <f t="shared" si="25"/>
        <v>0</v>
      </c>
      <c r="DX96" s="209">
        <f t="shared" si="26"/>
        <v>0</v>
      </c>
      <c r="DY96" s="280">
        <f t="shared" si="26"/>
        <v>0</v>
      </c>
      <c r="DZ96" s="370">
        <f t="shared" si="27"/>
        <v>0</v>
      </c>
      <c r="EA96" s="216">
        <f t="shared" si="27"/>
        <v>0</v>
      </c>
      <c r="EB96" s="40"/>
      <c r="EC96" s="369">
        <f t="shared" si="34"/>
        <v>0</v>
      </c>
      <c r="ED96" s="131"/>
      <c r="EE96" s="209">
        <f t="shared" si="35"/>
        <v>0</v>
      </c>
      <c r="EF96" s="131"/>
      <c r="EG96" s="370">
        <f t="shared" si="36"/>
        <v>0</v>
      </c>
      <c r="EH96" s="18"/>
      <c r="EI96" s="371">
        <f t="shared" si="37"/>
        <v>0</v>
      </c>
      <c r="EJ96" s="264"/>
      <c r="EK96" s="217">
        <f t="shared" si="38"/>
        <v>0</v>
      </c>
      <c r="EL96" s="401"/>
      <c r="EM96" s="264"/>
      <c r="EN96" s="372">
        <f t="shared" si="39"/>
        <v>0</v>
      </c>
      <c r="EO96" s="126"/>
      <c r="EP96" s="301">
        <f t="shared" si="40"/>
        <v>0</v>
      </c>
    </row>
    <row r="97" spans="1:146" ht="5.15" customHeight="1" x14ac:dyDescent="0.35">
      <c r="A97" s="115"/>
      <c r="B97" s="32"/>
      <c r="C97" s="46"/>
      <c r="D97" s="32"/>
      <c r="E97" s="32"/>
      <c r="F97" s="36"/>
      <c r="H97" s="29"/>
      <c r="I97" s="139"/>
      <c r="J97" s="139"/>
      <c r="K97" s="139"/>
      <c r="L97" s="139"/>
      <c r="M97" s="139"/>
      <c r="N97" s="140"/>
      <c r="O97" s="141"/>
      <c r="P97" s="142"/>
      <c r="Q97" s="139"/>
      <c r="R97" s="139"/>
      <c r="S97" s="139"/>
      <c r="T97" s="139"/>
      <c r="U97" s="139"/>
      <c r="V97" s="139"/>
      <c r="W97" s="121"/>
      <c r="X97" s="140"/>
      <c r="Y97" s="141"/>
      <c r="Z97" s="142"/>
      <c r="AA97" s="563"/>
      <c r="AB97" s="563"/>
      <c r="AC97" s="563"/>
      <c r="AD97" s="563"/>
      <c r="AE97" s="563"/>
      <c r="AF97" s="564"/>
      <c r="AG97" s="266"/>
      <c r="AH97" s="565"/>
      <c r="AI97" s="563"/>
      <c r="AJ97" s="563"/>
      <c r="AK97" s="563"/>
      <c r="AL97" s="563"/>
      <c r="AM97" s="563"/>
      <c r="AN97" s="140"/>
      <c r="AO97" s="141"/>
      <c r="AP97" s="142"/>
      <c r="AQ97" s="121"/>
      <c r="AR97" s="139"/>
      <c r="AS97" s="121"/>
      <c r="AT97" s="139"/>
      <c r="AU97" s="121"/>
      <c r="AV97" s="36"/>
      <c r="AX97" s="29"/>
      <c r="AY97" s="32"/>
      <c r="AZ97" s="322"/>
      <c r="BB97" s="29"/>
      <c r="BC97" s="46"/>
      <c r="BD97" s="32"/>
      <c r="BE97" s="32"/>
      <c r="BF97" s="32"/>
      <c r="BG97" s="46"/>
      <c r="BH97" s="32"/>
      <c r="BI97" s="46"/>
      <c r="BJ97" s="36"/>
      <c r="BL97" s="29"/>
      <c r="BM97" s="139"/>
      <c r="BN97" s="140"/>
      <c r="BO97" s="141"/>
      <c r="BP97" s="142"/>
      <c r="BQ97" s="323"/>
      <c r="BR97" s="139"/>
      <c r="BS97" s="323"/>
      <c r="BT97" s="139"/>
      <c r="BU97" s="323"/>
      <c r="BV97" s="140"/>
      <c r="BW97" s="141"/>
      <c r="BX97" s="142"/>
      <c r="BY97" s="139"/>
      <c r="BZ97" s="140"/>
      <c r="CA97" s="141"/>
      <c r="CB97" s="142"/>
      <c r="CC97" s="121"/>
      <c r="CD97" s="140"/>
      <c r="CE97" s="141"/>
      <c r="CF97" s="142"/>
      <c r="CG97" s="121"/>
      <c r="CH97" s="139"/>
      <c r="CI97" s="121"/>
      <c r="CJ97" s="139"/>
      <c r="CK97" s="121"/>
      <c r="CL97" s="139"/>
      <c r="CM97" s="121"/>
      <c r="CN97" s="36"/>
      <c r="CQ97" s="29"/>
      <c r="CR97" s="143"/>
      <c r="CS97" s="143"/>
      <c r="CT97" s="143"/>
      <c r="CU97" s="143"/>
      <c r="CV97" s="143"/>
      <c r="CW97" s="144"/>
      <c r="CX97" s="145"/>
      <c r="CY97" s="146"/>
      <c r="CZ97" s="124"/>
      <c r="DA97" s="143"/>
      <c r="DB97" s="124"/>
      <c r="DC97" s="143"/>
      <c r="DD97" s="124"/>
      <c r="DE97" s="36"/>
      <c r="DG97" s="315"/>
      <c r="DP97" s="115"/>
      <c r="DR97" s="29"/>
      <c r="DS97" s="36"/>
      <c r="DT97" s="32"/>
      <c r="DV97" s="133"/>
      <c r="DW97" s="252"/>
      <c r="DX97" s="149"/>
      <c r="DY97" s="252"/>
      <c r="DZ97" s="134"/>
      <c r="EA97" s="141"/>
      <c r="EB97" s="141"/>
      <c r="EC97" s="133"/>
      <c r="ED97" s="149"/>
      <c r="EE97" s="149"/>
      <c r="EF97" s="149"/>
      <c r="EG97" s="134"/>
      <c r="EI97" s="405"/>
      <c r="EJ97" s="264"/>
      <c r="EK97" s="406"/>
      <c r="EL97" s="406"/>
      <c r="EM97" s="264"/>
      <c r="EN97" s="407"/>
      <c r="EO97" s="145"/>
      <c r="EP97" s="408"/>
    </row>
    <row r="98" spans="1:146" s="92" customFormat="1" x14ac:dyDescent="0.35">
      <c r="A98" s="118"/>
      <c r="B98" s="46"/>
      <c r="C98" s="243" t="str">
        <f t="shared" si="41"/>
        <v/>
      </c>
      <c r="D98" s="46"/>
      <c r="E98" s="4"/>
      <c r="F98" s="119"/>
      <c r="H98" s="120"/>
      <c r="I98" s="15"/>
      <c r="J98" s="121"/>
      <c r="K98" s="15"/>
      <c r="L98" s="121"/>
      <c r="M98" s="15"/>
      <c r="N98" s="122"/>
      <c r="O98" s="40"/>
      <c r="P98" s="123"/>
      <c r="Q98" s="15"/>
      <c r="R98" s="121"/>
      <c r="S98" s="15"/>
      <c r="T98" s="121"/>
      <c r="U98" s="15"/>
      <c r="V98" s="121"/>
      <c r="W98" s="209">
        <f>SUM($Q98,$S98,$U98)</f>
        <v>0</v>
      </c>
      <c r="X98" s="122"/>
      <c r="Y98" s="40"/>
      <c r="Z98" s="123"/>
      <c r="AA98" s="560"/>
      <c r="AB98" s="224"/>
      <c r="AC98" s="560"/>
      <c r="AD98" s="224"/>
      <c r="AE98" s="560"/>
      <c r="AF98" s="561"/>
      <c r="AG98" s="216"/>
      <c r="AH98" s="562"/>
      <c r="AI98" s="560"/>
      <c r="AJ98" s="224"/>
      <c r="AK98" s="560"/>
      <c r="AL98" s="224"/>
      <c r="AM98" s="560"/>
      <c r="AN98" s="122"/>
      <c r="AO98" s="40"/>
      <c r="AP98" s="123"/>
      <c r="AQ98" s="209">
        <f>$Q98-$AA98+$AI98</f>
        <v>0</v>
      </c>
      <c r="AR98" s="121"/>
      <c r="AS98" s="209">
        <f t="shared" si="28"/>
        <v>0</v>
      </c>
      <c r="AT98" s="121"/>
      <c r="AU98" s="209">
        <f t="shared" ref="AU98:AU118" si="42">U98-AE98+AM98</f>
        <v>0</v>
      </c>
      <c r="AV98" s="119"/>
      <c r="AX98" s="120"/>
      <c r="AY98" s="1"/>
      <c r="AZ98" s="318">
        <v>1</v>
      </c>
      <c r="BB98" s="120"/>
      <c r="BC98" s="3">
        <f>CHOOSE($AZ98,0.99052544,1.01191919,1.00441378,1.00744042,0.97985155,0.99723525,0.99723525,0.99723525,1.02737929,0.99839832,1.00012425,0.97994767)</f>
        <v>0.99052543999999998</v>
      </c>
      <c r="BD98" s="46"/>
      <c r="BE98" s="46"/>
      <c r="BF98" s="46"/>
      <c r="BG98" s="3">
        <f>CHOOSE(AZ98,1.01007311,1.0162446,1.00802785,0.99745216,0.96170212,0.98906071,0.98906071,0.98906071,0.96644255,1.01344958,1.02255772,1.00405015)</f>
        <v>1.01007311</v>
      </c>
      <c r="BH98" s="46"/>
      <c r="BI98" s="3">
        <f>CHOOSE($AZ98, 1.00979385,0.9950623,0.99510091,0.98525914,0.94740453,0.975921526666667,0.975921526666667,0.975921526666667,0.96415274,1.04112113,1.03493102,1.02717428)</f>
        <v>1.0097938500000001</v>
      </c>
      <c r="BJ98" s="119"/>
      <c r="BL98" s="120"/>
      <c r="BM98" s="15"/>
      <c r="BN98" s="122"/>
      <c r="BO98" s="40"/>
      <c r="BP98" s="123"/>
      <c r="BQ98" s="209">
        <f t="shared" si="29"/>
        <v>0</v>
      </c>
      <c r="BR98" s="121"/>
      <c r="BS98" s="209">
        <f t="shared" si="30"/>
        <v>0</v>
      </c>
      <c r="BT98" s="121"/>
      <c r="BU98" s="209">
        <f t="shared" si="31"/>
        <v>0</v>
      </c>
      <c r="BV98" s="122"/>
      <c r="BW98" s="40"/>
      <c r="BX98" s="123"/>
      <c r="BY98" s="15"/>
      <c r="BZ98" s="122"/>
      <c r="CA98" s="40"/>
      <c r="CB98" s="123"/>
      <c r="CC98" s="209">
        <f>(SUM($BQ98:$BU98))-$BY98</f>
        <v>0</v>
      </c>
      <c r="CD98" s="122"/>
      <c r="CE98" s="40"/>
      <c r="CF98" s="123"/>
      <c r="CG98" s="209">
        <f t="shared" si="32"/>
        <v>0</v>
      </c>
      <c r="CH98" s="121"/>
      <c r="CI98" s="209">
        <f t="shared" si="33"/>
        <v>0</v>
      </c>
      <c r="CJ98" s="121"/>
      <c r="CK98" s="209">
        <f>ROUNDDOWN(CC98-CG98-CI98,0)</f>
        <v>0</v>
      </c>
      <c r="CL98" s="121"/>
      <c r="CM98" s="209">
        <f>SUM($CG98:$CK98)</f>
        <v>0</v>
      </c>
      <c r="CN98" s="119"/>
      <c r="CQ98" s="120"/>
      <c r="CR98" s="13">
        <v>0</v>
      </c>
      <c r="CS98" s="124"/>
      <c r="CT98" s="13">
        <v>0</v>
      </c>
      <c r="CU98" s="124"/>
      <c r="CV98" s="13">
        <v>0</v>
      </c>
      <c r="CW98" s="125"/>
      <c r="CX98" s="126"/>
      <c r="CY98" s="127"/>
      <c r="CZ98" s="210">
        <f>CR98*I98</f>
        <v>0</v>
      </c>
      <c r="DA98" s="124"/>
      <c r="DB98" s="210">
        <f>CT98*K98</f>
        <v>0</v>
      </c>
      <c r="DC98" s="124"/>
      <c r="DD98" s="210">
        <f>CV98*M98</f>
        <v>0</v>
      </c>
      <c r="DE98" s="119"/>
      <c r="DG98" s="315"/>
      <c r="DH98" s="18"/>
      <c r="DI98" s="18"/>
      <c r="DJ98" s="18"/>
      <c r="DK98" s="18"/>
      <c r="DL98" s="18"/>
      <c r="DM98" s="18"/>
      <c r="DN98" s="18"/>
      <c r="DO98" s="18"/>
      <c r="DP98" s="115"/>
      <c r="DR98" s="120"/>
      <c r="DS98" s="119"/>
      <c r="DT98" s="46"/>
      <c r="DV98" s="369">
        <f t="shared" si="25"/>
        <v>0</v>
      </c>
      <c r="DW98" s="280">
        <f t="shared" si="25"/>
        <v>0</v>
      </c>
      <c r="DX98" s="209">
        <f t="shared" si="26"/>
        <v>0</v>
      </c>
      <c r="DY98" s="280">
        <f t="shared" si="26"/>
        <v>0</v>
      </c>
      <c r="DZ98" s="370">
        <f t="shared" si="27"/>
        <v>0</v>
      </c>
      <c r="EA98" s="216">
        <f t="shared" si="27"/>
        <v>0</v>
      </c>
      <c r="EB98" s="40"/>
      <c r="EC98" s="369">
        <f t="shared" si="34"/>
        <v>0</v>
      </c>
      <c r="ED98" s="131"/>
      <c r="EE98" s="209">
        <f t="shared" si="35"/>
        <v>0</v>
      </c>
      <c r="EF98" s="131"/>
      <c r="EG98" s="370">
        <f t="shared" si="36"/>
        <v>0</v>
      </c>
      <c r="EH98" s="18"/>
      <c r="EI98" s="371">
        <f t="shared" si="37"/>
        <v>0</v>
      </c>
      <c r="EJ98" s="264"/>
      <c r="EK98" s="217">
        <f t="shared" si="38"/>
        <v>0</v>
      </c>
      <c r="EL98" s="401"/>
      <c r="EM98" s="264"/>
      <c r="EN98" s="372">
        <f t="shared" si="39"/>
        <v>0</v>
      </c>
      <c r="EO98" s="126"/>
      <c r="EP98" s="301">
        <f t="shared" si="40"/>
        <v>0</v>
      </c>
    </row>
    <row r="99" spans="1:146" ht="5.15" customHeight="1" x14ac:dyDescent="0.35">
      <c r="A99" s="115"/>
      <c r="B99" s="32"/>
      <c r="C99" s="46"/>
      <c r="D99" s="32"/>
      <c r="E99" s="32"/>
      <c r="F99" s="36"/>
      <c r="H99" s="29"/>
      <c r="I99" s="139"/>
      <c r="J99" s="139"/>
      <c r="K99" s="139"/>
      <c r="L99" s="139"/>
      <c r="M99" s="139"/>
      <c r="N99" s="140"/>
      <c r="O99" s="141"/>
      <c r="P99" s="142"/>
      <c r="Q99" s="139"/>
      <c r="R99" s="139"/>
      <c r="S99" s="139"/>
      <c r="T99" s="139"/>
      <c r="U99" s="139"/>
      <c r="V99" s="139"/>
      <c r="W99" s="121"/>
      <c r="X99" s="140"/>
      <c r="Y99" s="141"/>
      <c r="Z99" s="142"/>
      <c r="AA99" s="563"/>
      <c r="AB99" s="563"/>
      <c r="AC99" s="563"/>
      <c r="AD99" s="563"/>
      <c r="AE99" s="563"/>
      <c r="AF99" s="564"/>
      <c r="AG99" s="266"/>
      <c r="AH99" s="565"/>
      <c r="AI99" s="563"/>
      <c r="AJ99" s="563"/>
      <c r="AK99" s="563"/>
      <c r="AL99" s="563"/>
      <c r="AM99" s="563"/>
      <c r="AN99" s="140"/>
      <c r="AO99" s="141"/>
      <c r="AP99" s="142"/>
      <c r="AQ99" s="121"/>
      <c r="AR99" s="139"/>
      <c r="AS99" s="121"/>
      <c r="AT99" s="139"/>
      <c r="AU99" s="121"/>
      <c r="AV99" s="36"/>
      <c r="AX99" s="29"/>
      <c r="AY99" s="32"/>
      <c r="AZ99" s="322"/>
      <c r="BB99" s="29"/>
      <c r="BC99" s="46"/>
      <c r="BD99" s="32"/>
      <c r="BE99" s="32"/>
      <c r="BF99" s="32"/>
      <c r="BG99" s="46"/>
      <c r="BH99" s="32"/>
      <c r="BI99" s="46"/>
      <c r="BJ99" s="36"/>
      <c r="BL99" s="29"/>
      <c r="BM99" s="139"/>
      <c r="BN99" s="140"/>
      <c r="BO99" s="141"/>
      <c r="BP99" s="142"/>
      <c r="BQ99" s="323"/>
      <c r="BR99" s="139"/>
      <c r="BS99" s="323"/>
      <c r="BT99" s="139"/>
      <c r="BU99" s="323"/>
      <c r="BV99" s="140"/>
      <c r="BW99" s="141"/>
      <c r="BX99" s="142"/>
      <c r="BY99" s="139"/>
      <c r="BZ99" s="140"/>
      <c r="CA99" s="141"/>
      <c r="CB99" s="142"/>
      <c r="CC99" s="121"/>
      <c r="CD99" s="140"/>
      <c r="CE99" s="141"/>
      <c r="CF99" s="142"/>
      <c r="CG99" s="121"/>
      <c r="CH99" s="139"/>
      <c r="CI99" s="121"/>
      <c r="CJ99" s="139"/>
      <c r="CK99" s="121"/>
      <c r="CL99" s="139"/>
      <c r="CM99" s="121"/>
      <c r="CN99" s="36"/>
      <c r="CQ99" s="29"/>
      <c r="CR99" s="143"/>
      <c r="CS99" s="143"/>
      <c r="CT99" s="143"/>
      <c r="CU99" s="143"/>
      <c r="CV99" s="143"/>
      <c r="CW99" s="144"/>
      <c r="CX99" s="145"/>
      <c r="CY99" s="146"/>
      <c r="CZ99" s="124"/>
      <c r="DA99" s="143"/>
      <c r="DB99" s="124"/>
      <c r="DC99" s="143"/>
      <c r="DD99" s="124"/>
      <c r="DE99" s="36"/>
      <c r="DG99" s="315"/>
      <c r="DP99" s="115"/>
      <c r="DR99" s="29"/>
      <c r="DS99" s="36"/>
      <c r="DT99" s="32"/>
      <c r="DV99" s="133"/>
      <c r="DW99" s="252"/>
      <c r="DX99" s="149"/>
      <c r="DY99" s="252"/>
      <c r="DZ99" s="134"/>
      <c r="EA99" s="141"/>
      <c r="EB99" s="141"/>
      <c r="EC99" s="133"/>
      <c r="ED99" s="149"/>
      <c r="EE99" s="149"/>
      <c r="EF99" s="149"/>
      <c r="EG99" s="134"/>
      <c r="EI99" s="405"/>
      <c r="EJ99" s="264"/>
      <c r="EK99" s="406"/>
      <c r="EL99" s="406"/>
      <c r="EM99" s="264"/>
      <c r="EN99" s="407"/>
      <c r="EO99" s="145"/>
      <c r="EP99" s="408"/>
    </row>
    <row r="100" spans="1:146" s="92" customFormat="1" x14ac:dyDescent="0.35">
      <c r="A100" s="118"/>
      <c r="B100" s="46"/>
      <c r="C100" s="243" t="str">
        <f t="shared" si="41"/>
        <v/>
      </c>
      <c r="D100" s="46"/>
      <c r="E100" s="4"/>
      <c r="F100" s="119"/>
      <c r="H100" s="120"/>
      <c r="I100" s="15"/>
      <c r="J100" s="121"/>
      <c r="K100" s="15"/>
      <c r="L100" s="121"/>
      <c r="M100" s="15"/>
      <c r="N100" s="122"/>
      <c r="O100" s="40"/>
      <c r="P100" s="123"/>
      <c r="Q100" s="15"/>
      <c r="R100" s="121"/>
      <c r="S100" s="15"/>
      <c r="T100" s="121"/>
      <c r="U100" s="15"/>
      <c r="V100" s="121"/>
      <c r="W100" s="209">
        <f>SUM($Q100,$S100,$U100)</f>
        <v>0</v>
      </c>
      <c r="X100" s="122"/>
      <c r="Y100" s="40"/>
      <c r="Z100" s="123"/>
      <c r="AA100" s="560"/>
      <c r="AB100" s="224"/>
      <c r="AC100" s="560"/>
      <c r="AD100" s="224"/>
      <c r="AE100" s="560"/>
      <c r="AF100" s="561"/>
      <c r="AG100" s="216"/>
      <c r="AH100" s="562"/>
      <c r="AI100" s="560"/>
      <c r="AJ100" s="224"/>
      <c r="AK100" s="560"/>
      <c r="AL100" s="224"/>
      <c r="AM100" s="560"/>
      <c r="AN100" s="122"/>
      <c r="AO100" s="40"/>
      <c r="AP100" s="123"/>
      <c r="AQ100" s="209">
        <f>$Q100-$AA100+$AI100</f>
        <v>0</v>
      </c>
      <c r="AR100" s="121"/>
      <c r="AS100" s="209">
        <f t="shared" si="28"/>
        <v>0</v>
      </c>
      <c r="AT100" s="121"/>
      <c r="AU100" s="209">
        <f t="shared" si="42"/>
        <v>0</v>
      </c>
      <c r="AV100" s="119"/>
      <c r="AX100" s="120"/>
      <c r="AY100" s="1"/>
      <c r="AZ100" s="318">
        <v>1</v>
      </c>
      <c r="BB100" s="120"/>
      <c r="BC100" s="3">
        <f>CHOOSE($AZ100,0.99052544,1.01191919,1.00441378,1.00744042,0.97985155,0.99723525,0.99723525,0.99723525,1.02737929,0.99839832,1.00012425,0.97994767)</f>
        <v>0.99052543999999998</v>
      </c>
      <c r="BD100" s="46"/>
      <c r="BE100" s="46"/>
      <c r="BF100" s="46"/>
      <c r="BG100" s="3">
        <f>CHOOSE(AZ100,1.01007311,1.0162446,1.00802785,0.99745216,0.96170212,0.98906071,0.98906071,0.98906071,0.96644255,1.01344958,1.02255772,1.00405015)</f>
        <v>1.01007311</v>
      </c>
      <c r="BH100" s="46"/>
      <c r="BI100" s="3">
        <f>CHOOSE($AZ100, 1.00979385,0.9950623,0.99510091,0.98525914,0.94740453,0.975921526666667,0.975921526666667,0.975921526666667,0.96415274,1.04112113,1.03493102,1.02717428)</f>
        <v>1.0097938500000001</v>
      </c>
      <c r="BJ100" s="119"/>
      <c r="BL100" s="120"/>
      <c r="BM100" s="15"/>
      <c r="BN100" s="122"/>
      <c r="BO100" s="40"/>
      <c r="BP100" s="123"/>
      <c r="BQ100" s="209">
        <f t="shared" si="29"/>
        <v>0</v>
      </c>
      <c r="BR100" s="121"/>
      <c r="BS100" s="209">
        <f t="shared" si="30"/>
        <v>0</v>
      </c>
      <c r="BT100" s="121"/>
      <c r="BU100" s="209">
        <f t="shared" si="31"/>
        <v>0</v>
      </c>
      <c r="BV100" s="122"/>
      <c r="BW100" s="40"/>
      <c r="BX100" s="123"/>
      <c r="BY100" s="15"/>
      <c r="BZ100" s="122"/>
      <c r="CA100" s="40"/>
      <c r="CB100" s="123"/>
      <c r="CC100" s="209">
        <f>(SUM($BQ100:$BU100))-$BY100</f>
        <v>0</v>
      </c>
      <c r="CD100" s="122"/>
      <c r="CE100" s="40"/>
      <c r="CF100" s="123"/>
      <c r="CG100" s="209">
        <f t="shared" si="32"/>
        <v>0</v>
      </c>
      <c r="CH100" s="121"/>
      <c r="CI100" s="209">
        <f t="shared" si="33"/>
        <v>0</v>
      </c>
      <c r="CJ100" s="121"/>
      <c r="CK100" s="209">
        <f>ROUNDDOWN(CC100-CG100-CI100,0)</f>
        <v>0</v>
      </c>
      <c r="CL100" s="121"/>
      <c r="CM100" s="209">
        <f>SUM($CG100:$CK100)</f>
        <v>0</v>
      </c>
      <c r="CN100" s="119"/>
      <c r="CQ100" s="120"/>
      <c r="CR100" s="13">
        <v>0</v>
      </c>
      <c r="CS100" s="124"/>
      <c r="CT100" s="13">
        <v>0</v>
      </c>
      <c r="CU100" s="124"/>
      <c r="CV100" s="13">
        <v>0</v>
      </c>
      <c r="CW100" s="125"/>
      <c r="CX100" s="126"/>
      <c r="CY100" s="127"/>
      <c r="CZ100" s="210">
        <f>CR100*I100</f>
        <v>0</v>
      </c>
      <c r="DA100" s="124"/>
      <c r="DB100" s="210">
        <f>CT100*K100</f>
        <v>0</v>
      </c>
      <c r="DC100" s="124"/>
      <c r="DD100" s="210">
        <f>CV100*M100</f>
        <v>0</v>
      </c>
      <c r="DE100" s="119"/>
      <c r="DG100" s="315"/>
      <c r="DH100" s="18"/>
      <c r="DI100" s="18"/>
      <c r="DJ100" s="18"/>
      <c r="DK100" s="18"/>
      <c r="DL100" s="18"/>
      <c r="DM100" s="18"/>
      <c r="DN100" s="18"/>
      <c r="DO100" s="18"/>
      <c r="DP100" s="115"/>
      <c r="DR100" s="120"/>
      <c r="DS100" s="119"/>
      <c r="DT100" s="46"/>
      <c r="DV100" s="369">
        <f t="shared" ref="DV100:DW118" si="43">IF($CG100=0,0,ROUND(($DJ$32*($CG100/$CG$120)),0))</f>
        <v>0</v>
      </c>
      <c r="DW100" s="280">
        <f t="shared" si="43"/>
        <v>0</v>
      </c>
      <c r="DX100" s="209">
        <f t="shared" ref="DX100:DY118" si="44">IF($CI100=0,0,ROUND(($DL$32*($CI100/$CI$120)),0))</f>
        <v>0</v>
      </c>
      <c r="DY100" s="280">
        <f t="shared" si="44"/>
        <v>0</v>
      </c>
      <c r="DZ100" s="370">
        <f t="shared" ref="DZ100:EA119" si="45">IF($CK100=0,0,ROUND(($DN$32*($CK100/$CK$120)),0))</f>
        <v>0</v>
      </c>
      <c r="EA100" s="216">
        <f t="shared" si="45"/>
        <v>0</v>
      </c>
      <c r="EB100" s="40"/>
      <c r="EC100" s="369">
        <f t="shared" si="34"/>
        <v>0</v>
      </c>
      <c r="ED100" s="131"/>
      <c r="EE100" s="209">
        <f t="shared" si="35"/>
        <v>0</v>
      </c>
      <c r="EF100" s="131"/>
      <c r="EG100" s="370">
        <f t="shared" si="36"/>
        <v>0</v>
      </c>
      <c r="EH100" s="18"/>
      <c r="EI100" s="371">
        <f t="shared" si="37"/>
        <v>0</v>
      </c>
      <c r="EJ100" s="264"/>
      <c r="EK100" s="217">
        <f t="shared" si="38"/>
        <v>0</v>
      </c>
      <c r="EL100" s="401"/>
      <c r="EM100" s="264"/>
      <c r="EN100" s="372">
        <f t="shared" si="39"/>
        <v>0</v>
      </c>
      <c r="EO100" s="126"/>
      <c r="EP100" s="301">
        <f t="shared" si="40"/>
        <v>0</v>
      </c>
    </row>
    <row r="101" spans="1:146" ht="5.15" customHeight="1" x14ac:dyDescent="0.35">
      <c r="A101" s="115"/>
      <c r="B101" s="32"/>
      <c r="C101" s="46"/>
      <c r="D101" s="32"/>
      <c r="E101" s="32"/>
      <c r="F101" s="36"/>
      <c r="H101" s="29"/>
      <c r="I101" s="139"/>
      <c r="J101" s="139"/>
      <c r="K101" s="139"/>
      <c r="L101" s="139"/>
      <c r="M101" s="139"/>
      <c r="N101" s="140"/>
      <c r="O101" s="141"/>
      <c r="P101" s="142"/>
      <c r="Q101" s="139"/>
      <c r="R101" s="139"/>
      <c r="S101" s="139"/>
      <c r="T101" s="139"/>
      <c r="U101" s="139"/>
      <c r="V101" s="139"/>
      <c r="W101" s="121"/>
      <c r="X101" s="140"/>
      <c r="Y101" s="141"/>
      <c r="Z101" s="142"/>
      <c r="AA101" s="563"/>
      <c r="AB101" s="563"/>
      <c r="AC101" s="563"/>
      <c r="AD101" s="563"/>
      <c r="AE101" s="563"/>
      <c r="AF101" s="564"/>
      <c r="AG101" s="266"/>
      <c r="AH101" s="565"/>
      <c r="AI101" s="563"/>
      <c r="AJ101" s="563"/>
      <c r="AK101" s="563"/>
      <c r="AL101" s="563"/>
      <c r="AM101" s="563"/>
      <c r="AN101" s="140"/>
      <c r="AO101" s="141"/>
      <c r="AP101" s="142"/>
      <c r="AQ101" s="121"/>
      <c r="AR101" s="139"/>
      <c r="AS101" s="121"/>
      <c r="AT101" s="139"/>
      <c r="AU101" s="121"/>
      <c r="AV101" s="36"/>
      <c r="AX101" s="29"/>
      <c r="AY101" s="32"/>
      <c r="AZ101" s="322"/>
      <c r="BB101" s="29"/>
      <c r="BC101" s="46"/>
      <c r="BD101" s="32"/>
      <c r="BE101" s="32"/>
      <c r="BF101" s="32"/>
      <c r="BG101" s="46"/>
      <c r="BH101" s="32"/>
      <c r="BI101" s="46"/>
      <c r="BJ101" s="36"/>
      <c r="BL101" s="29"/>
      <c r="BM101" s="139"/>
      <c r="BN101" s="140"/>
      <c r="BO101" s="141"/>
      <c r="BP101" s="142"/>
      <c r="BQ101" s="323"/>
      <c r="BR101" s="139"/>
      <c r="BS101" s="323"/>
      <c r="BT101" s="139"/>
      <c r="BU101" s="323"/>
      <c r="BV101" s="140"/>
      <c r="BW101" s="141"/>
      <c r="BX101" s="142"/>
      <c r="BY101" s="139"/>
      <c r="BZ101" s="140"/>
      <c r="CA101" s="141"/>
      <c r="CB101" s="142"/>
      <c r="CC101" s="121"/>
      <c r="CD101" s="140"/>
      <c r="CE101" s="141"/>
      <c r="CF101" s="142"/>
      <c r="CG101" s="121"/>
      <c r="CH101" s="139"/>
      <c r="CI101" s="121"/>
      <c r="CJ101" s="139"/>
      <c r="CK101" s="121"/>
      <c r="CL101" s="139"/>
      <c r="CM101" s="121"/>
      <c r="CN101" s="36"/>
      <c r="CQ101" s="29"/>
      <c r="CR101" s="143"/>
      <c r="CS101" s="143"/>
      <c r="CT101" s="143"/>
      <c r="CU101" s="143"/>
      <c r="CV101" s="143"/>
      <c r="CW101" s="144"/>
      <c r="CX101" s="145"/>
      <c r="CY101" s="146"/>
      <c r="CZ101" s="124"/>
      <c r="DA101" s="143"/>
      <c r="DB101" s="124"/>
      <c r="DC101" s="143"/>
      <c r="DD101" s="124"/>
      <c r="DE101" s="36"/>
      <c r="DG101" s="315"/>
      <c r="DP101" s="115"/>
      <c r="DR101" s="29"/>
      <c r="DS101" s="36"/>
      <c r="DT101" s="32"/>
      <c r="DV101" s="133"/>
      <c r="DW101" s="252"/>
      <c r="DX101" s="149"/>
      <c r="DY101" s="252"/>
      <c r="DZ101" s="134"/>
      <c r="EA101" s="141"/>
      <c r="EB101" s="141"/>
      <c r="EC101" s="133"/>
      <c r="ED101" s="149"/>
      <c r="EE101" s="149"/>
      <c r="EF101" s="149"/>
      <c r="EG101" s="134"/>
      <c r="EI101" s="405"/>
      <c r="EJ101" s="264"/>
      <c r="EK101" s="406"/>
      <c r="EL101" s="406"/>
      <c r="EM101" s="264"/>
      <c r="EN101" s="407"/>
      <c r="EO101" s="145"/>
      <c r="EP101" s="408"/>
    </row>
    <row r="102" spans="1:146" s="92" customFormat="1" x14ac:dyDescent="0.35">
      <c r="A102" s="118"/>
      <c r="B102" s="46"/>
      <c r="C102" s="243" t="str">
        <f t="shared" si="41"/>
        <v/>
      </c>
      <c r="D102" s="46"/>
      <c r="E102" s="4"/>
      <c r="F102" s="119"/>
      <c r="H102" s="120"/>
      <c r="I102" s="15"/>
      <c r="J102" s="121"/>
      <c r="K102" s="15"/>
      <c r="L102" s="121"/>
      <c r="M102" s="15"/>
      <c r="N102" s="122"/>
      <c r="O102" s="40"/>
      <c r="P102" s="123"/>
      <c r="Q102" s="15"/>
      <c r="R102" s="121"/>
      <c r="S102" s="15"/>
      <c r="T102" s="121"/>
      <c r="U102" s="15"/>
      <c r="V102" s="121"/>
      <c r="W102" s="209">
        <f>SUM($Q102,$S102,$U102)</f>
        <v>0</v>
      </c>
      <c r="X102" s="122"/>
      <c r="Y102" s="40"/>
      <c r="Z102" s="123"/>
      <c r="AA102" s="560"/>
      <c r="AB102" s="224"/>
      <c r="AC102" s="560"/>
      <c r="AD102" s="224"/>
      <c r="AE102" s="560"/>
      <c r="AF102" s="561"/>
      <c r="AG102" s="216"/>
      <c r="AH102" s="562"/>
      <c r="AI102" s="560"/>
      <c r="AJ102" s="224"/>
      <c r="AK102" s="560"/>
      <c r="AL102" s="224"/>
      <c r="AM102" s="560"/>
      <c r="AN102" s="122"/>
      <c r="AO102" s="40"/>
      <c r="AP102" s="123"/>
      <c r="AQ102" s="209">
        <f>$Q102-$AA102+$AI102</f>
        <v>0</v>
      </c>
      <c r="AR102" s="121"/>
      <c r="AS102" s="209">
        <f t="shared" si="28"/>
        <v>0</v>
      </c>
      <c r="AT102" s="121"/>
      <c r="AU102" s="209">
        <f t="shared" si="42"/>
        <v>0</v>
      </c>
      <c r="AV102" s="119"/>
      <c r="AX102" s="120"/>
      <c r="AY102" s="1"/>
      <c r="AZ102" s="318">
        <v>1</v>
      </c>
      <c r="BB102" s="120"/>
      <c r="BC102" s="3">
        <f>CHOOSE($AZ102,0.99052544,1.01191919,1.00441378,1.00744042,0.97985155,0.99723525,0.99723525,0.99723525,1.02737929,0.99839832,1.00012425,0.97994767)</f>
        <v>0.99052543999999998</v>
      </c>
      <c r="BD102" s="46"/>
      <c r="BE102" s="46"/>
      <c r="BF102" s="46"/>
      <c r="BG102" s="3">
        <f>CHOOSE(AZ102,1.01007311,1.0162446,1.00802785,0.99745216,0.96170212,0.98906071,0.98906071,0.98906071,0.96644255,1.01344958,1.02255772,1.00405015)</f>
        <v>1.01007311</v>
      </c>
      <c r="BH102" s="46"/>
      <c r="BI102" s="3">
        <f>CHOOSE($AZ102, 1.00979385,0.9950623,0.99510091,0.98525914,0.94740453,0.975921526666667,0.975921526666667,0.975921526666667,0.96415274,1.04112113,1.03493102,1.02717428)</f>
        <v>1.0097938500000001</v>
      </c>
      <c r="BJ102" s="119"/>
      <c r="BL102" s="120"/>
      <c r="BM102" s="15"/>
      <c r="BN102" s="122"/>
      <c r="BO102" s="40"/>
      <c r="BP102" s="123"/>
      <c r="BQ102" s="209">
        <f t="shared" si="29"/>
        <v>0</v>
      </c>
      <c r="BR102" s="121"/>
      <c r="BS102" s="209">
        <f t="shared" si="30"/>
        <v>0</v>
      </c>
      <c r="BT102" s="121"/>
      <c r="BU102" s="209">
        <f t="shared" si="31"/>
        <v>0</v>
      </c>
      <c r="BV102" s="122"/>
      <c r="BW102" s="40"/>
      <c r="BX102" s="123"/>
      <c r="BY102" s="15"/>
      <c r="BZ102" s="122"/>
      <c r="CA102" s="40"/>
      <c r="CB102" s="123"/>
      <c r="CC102" s="209">
        <f>(SUM($BQ102:$BU102))-$BY102</f>
        <v>0</v>
      </c>
      <c r="CD102" s="122"/>
      <c r="CE102" s="40"/>
      <c r="CF102" s="123"/>
      <c r="CG102" s="209">
        <f t="shared" si="32"/>
        <v>0</v>
      </c>
      <c r="CH102" s="121"/>
      <c r="CI102" s="209">
        <f t="shared" si="33"/>
        <v>0</v>
      </c>
      <c r="CJ102" s="121"/>
      <c r="CK102" s="209">
        <f>ROUNDDOWN(CC102-CG102-CI102,0)</f>
        <v>0</v>
      </c>
      <c r="CL102" s="121"/>
      <c r="CM102" s="209">
        <f>SUM($CG102:$CK102)</f>
        <v>0</v>
      </c>
      <c r="CN102" s="119"/>
      <c r="CQ102" s="120"/>
      <c r="CR102" s="13">
        <v>0</v>
      </c>
      <c r="CS102" s="124"/>
      <c r="CT102" s="13">
        <v>0</v>
      </c>
      <c r="CU102" s="124"/>
      <c r="CV102" s="13">
        <v>0</v>
      </c>
      <c r="CW102" s="125"/>
      <c r="CX102" s="126"/>
      <c r="CY102" s="127"/>
      <c r="CZ102" s="210">
        <f>CR102*I102</f>
        <v>0</v>
      </c>
      <c r="DA102" s="124"/>
      <c r="DB102" s="210">
        <f>CT102*K102</f>
        <v>0</v>
      </c>
      <c r="DC102" s="124"/>
      <c r="DD102" s="210">
        <f>CV102*M102</f>
        <v>0</v>
      </c>
      <c r="DE102" s="119"/>
      <c r="DG102" s="315"/>
      <c r="DH102" s="18"/>
      <c r="DI102" s="18"/>
      <c r="DJ102" s="18"/>
      <c r="DK102" s="18"/>
      <c r="DL102" s="18"/>
      <c r="DM102" s="18"/>
      <c r="DN102" s="18"/>
      <c r="DO102" s="18"/>
      <c r="DP102" s="115"/>
      <c r="DR102" s="120"/>
      <c r="DS102" s="119"/>
      <c r="DT102" s="46"/>
      <c r="DV102" s="369">
        <f t="shared" si="43"/>
        <v>0</v>
      </c>
      <c r="DW102" s="280">
        <f t="shared" si="43"/>
        <v>0</v>
      </c>
      <c r="DX102" s="209">
        <f t="shared" si="44"/>
        <v>0</v>
      </c>
      <c r="DY102" s="280">
        <f t="shared" si="44"/>
        <v>0</v>
      </c>
      <c r="DZ102" s="370">
        <f t="shared" si="45"/>
        <v>0</v>
      </c>
      <c r="EA102" s="216">
        <f t="shared" si="45"/>
        <v>0</v>
      </c>
      <c r="EB102" s="40"/>
      <c r="EC102" s="369">
        <f t="shared" si="34"/>
        <v>0</v>
      </c>
      <c r="ED102" s="131"/>
      <c r="EE102" s="209">
        <f t="shared" si="35"/>
        <v>0</v>
      </c>
      <c r="EF102" s="131"/>
      <c r="EG102" s="370">
        <f t="shared" si="36"/>
        <v>0</v>
      </c>
      <c r="EH102" s="18"/>
      <c r="EI102" s="371">
        <f t="shared" si="37"/>
        <v>0</v>
      </c>
      <c r="EJ102" s="264"/>
      <c r="EK102" s="217">
        <f t="shared" si="38"/>
        <v>0</v>
      </c>
      <c r="EL102" s="401"/>
      <c r="EM102" s="264"/>
      <c r="EN102" s="372">
        <f t="shared" si="39"/>
        <v>0</v>
      </c>
      <c r="EO102" s="126"/>
      <c r="EP102" s="301">
        <f t="shared" si="40"/>
        <v>0</v>
      </c>
    </row>
    <row r="103" spans="1:146" ht="5.15" customHeight="1" x14ac:dyDescent="0.35">
      <c r="A103" s="115"/>
      <c r="B103" s="32"/>
      <c r="C103" s="46"/>
      <c r="D103" s="32"/>
      <c r="E103" s="32"/>
      <c r="F103" s="36"/>
      <c r="H103" s="29"/>
      <c r="I103" s="139"/>
      <c r="J103" s="139"/>
      <c r="K103" s="139"/>
      <c r="L103" s="139"/>
      <c r="M103" s="139"/>
      <c r="N103" s="140"/>
      <c r="O103" s="141"/>
      <c r="P103" s="142"/>
      <c r="Q103" s="139"/>
      <c r="R103" s="139"/>
      <c r="S103" s="139"/>
      <c r="T103" s="139"/>
      <c r="U103" s="139"/>
      <c r="V103" s="139"/>
      <c r="W103" s="121"/>
      <c r="X103" s="140"/>
      <c r="Y103" s="141"/>
      <c r="Z103" s="142"/>
      <c r="AA103" s="563"/>
      <c r="AB103" s="563"/>
      <c r="AC103" s="563"/>
      <c r="AD103" s="563"/>
      <c r="AE103" s="563"/>
      <c r="AF103" s="564"/>
      <c r="AG103" s="266"/>
      <c r="AH103" s="565"/>
      <c r="AI103" s="563"/>
      <c r="AJ103" s="563"/>
      <c r="AK103" s="563"/>
      <c r="AL103" s="563"/>
      <c r="AM103" s="563"/>
      <c r="AN103" s="140"/>
      <c r="AO103" s="141"/>
      <c r="AP103" s="142"/>
      <c r="AQ103" s="121"/>
      <c r="AR103" s="139"/>
      <c r="AS103" s="121"/>
      <c r="AT103" s="139"/>
      <c r="AU103" s="121"/>
      <c r="AV103" s="36"/>
      <c r="AX103" s="29"/>
      <c r="AY103" s="32"/>
      <c r="AZ103" s="322"/>
      <c r="BB103" s="29"/>
      <c r="BC103" s="46"/>
      <c r="BD103" s="32"/>
      <c r="BE103" s="32"/>
      <c r="BF103" s="32"/>
      <c r="BG103" s="46"/>
      <c r="BH103" s="32"/>
      <c r="BI103" s="46"/>
      <c r="BJ103" s="36"/>
      <c r="BL103" s="29"/>
      <c r="BM103" s="139"/>
      <c r="BN103" s="140"/>
      <c r="BO103" s="141"/>
      <c r="BP103" s="142"/>
      <c r="BQ103" s="323"/>
      <c r="BR103" s="139"/>
      <c r="BS103" s="323"/>
      <c r="BT103" s="139"/>
      <c r="BU103" s="323"/>
      <c r="BV103" s="140"/>
      <c r="BW103" s="141"/>
      <c r="BX103" s="142"/>
      <c r="BY103" s="139"/>
      <c r="BZ103" s="140"/>
      <c r="CA103" s="141"/>
      <c r="CB103" s="142"/>
      <c r="CC103" s="121"/>
      <c r="CD103" s="140"/>
      <c r="CE103" s="141"/>
      <c r="CF103" s="142"/>
      <c r="CG103" s="121"/>
      <c r="CH103" s="139"/>
      <c r="CI103" s="121"/>
      <c r="CJ103" s="139"/>
      <c r="CK103" s="121"/>
      <c r="CL103" s="139"/>
      <c r="CM103" s="121"/>
      <c r="CN103" s="36"/>
      <c r="CQ103" s="29"/>
      <c r="CR103" s="143"/>
      <c r="CS103" s="143"/>
      <c r="CT103" s="143"/>
      <c r="CU103" s="143"/>
      <c r="CV103" s="143"/>
      <c r="CW103" s="144"/>
      <c r="CX103" s="145"/>
      <c r="CY103" s="146"/>
      <c r="CZ103" s="124"/>
      <c r="DA103" s="143"/>
      <c r="DB103" s="124"/>
      <c r="DC103" s="143"/>
      <c r="DD103" s="124"/>
      <c r="DE103" s="36"/>
      <c r="DG103" s="315"/>
      <c r="DP103" s="115"/>
      <c r="DR103" s="29"/>
      <c r="DS103" s="36"/>
      <c r="DT103" s="32"/>
      <c r="DV103" s="133"/>
      <c r="DW103" s="252"/>
      <c r="DX103" s="149"/>
      <c r="DY103" s="252"/>
      <c r="DZ103" s="134"/>
      <c r="EA103" s="141"/>
      <c r="EB103" s="141"/>
      <c r="EC103" s="133"/>
      <c r="ED103" s="149"/>
      <c r="EE103" s="149"/>
      <c r="EF103" s="149"/>
      <c r="EG103" s="134"/>
      <c r="EI103" s="405"/>
      <c r="EJ103" s="264"/>
      <c r="EK103" s="406"/>
      <c r="EL103" s="406"/>
      <c r="EM103" s="264"/>
      <c r="EN103" s="407"/>
      <c r="EO103" s="145"/>
      <c r="EP103" s="408"/>
    </row>
    <row r="104" spans="1:146" s="92" customFormat="1" x14ac:dyDescent="0.35">
      <c r="A104" s="118"/>
      <c r="B104" s="46"/>
      <c r="C104" s="243" t="str">
        <f t="shared" si="41"/>
        <v/>
      </c>
      <c r="D104" s="46"/>
      <c r="E104" s="4"/>
      <c r="F104" s="119"/>
      <c r="H104" s="120"/>
      <c r="I104" s="15"/>
      <c r="J104" s="121"/>
      <c r="K104" s="15"/>
      <c r="L104" s="121"/>
      <c r="M104" s="15"/>
      <c r="N104" s="122"/>
      <c r="O104" s="40"/>
      <c r="P104" s="123"/>
      <c r="Q104" s="15"/>
      <c r="R104" s="121"/>
      <c r="S104" s="15"/>
      <c r="T104" s="121"/>
      <c r="U104" s="15"/>
      <c r="V104" s="121"/>
      <c r="W104" s="209">
        <f>SUM($Q104,$S104,$U104)</f>
        <v>0</v>
      </c>
      <c r="X104" s="122"/>
      <c r="Y104" s="40"/>
      <c r="Z104" s="123"/>
      <c r="AA104" s="560"/>
      <c r="AB104" s="224"/>
      <c r="AC104" s="560"/>
      <c r="AD104" s="224"/>
      <c r="AE104" s="560"/>
      <c r="AF104" s="561"/>
      <c r="AG104" s="216"/>
      <c r="AH104" s="562"/>
      <c r="AI104" s="560"/>
      <c r="AJ104" s="224"/>
      <c r="AK104" s="560"/>
      <c r="AL104" s="224"/>
      <c r="AM104" s="560"/>
      <c r="AN104" s="122"/>
      <c r="AO104" s="40"/>
      <c r="AP104" s="123"/>
      <c r="AQ104" s="209">
        <f>$Q104-$AA104+$AI104</f>
        <v>0</v>
      </c>
      <c r="AR104" s="121"/>
      <c r="AS104" s="209">
        <f t="shared" si="28"/>
        <v>0</v>
      </c>
      <c r="AT104" s="121"/>
      <c r="AU104" s="209">
        <f t="shared" si="42"/>
        <v>0</v>
      </c>
      <c r="AV104" s="119"/>
      <c r="AX104" s="120"/>
      <c r="AY104" s="1"/>
      <c r="AZ104" s="318">
        <v>1</v>
      </c>
      <c r="BB104" s="120"/>
      <c r="BC104" s="3">
        <f>CHOOSE($AZ104,0.99052544,1.01191919,1.00441378,1.00744042,0.97985155,0.99723525,0.99723525,0.99723525,1.02737929,0.99839832,1.00012425,0.97994767)</f>
        <v>0.99052543999999998</v>
      </c>
      <c r="BD104" s="46"/>
      <c r="BE104" s="46"/>
      <c r="BF104" s="46"/>
      <c r="BG104" s="3">
        <f>CHOOSE(AZ104,1.01007311,1.0162446,1.00802785,0.99745216,0.96170212,0.98906071,0.98906071,0.98906071,0.96644255,1.01344958,1.02255772,1.00405015)</f>
        <v>1.01007311</v>
      </c>
      <c r="BH104" s="46"/>
      <c r="BI104" s="3">
        <f>CHOOSE($AZ104, 1.00979385,0.9950623,0.99510091,0.98525914,0.94740453,0.975921526666667,0.975921526666667,0.975921526666667,0.96415274,1.04112113,1.03493102,1.02717428)</f>
        <v>1.0097938500000001</v>
      </c>
      <c r="BJ104" s="119"/>
      <c r="BL104" s="120"/>
      <c r="BM104" s="15"/>
      <c r="BN104" s="122"/>
      <c r="BO104" s="40"/>
      <c r="BP104" s="123"/>
      <c r="BQ104" s="209">
        <f t="shared" si="29"/>
        <v>0</v>
      </c>
      <c r="BR104" s="121"/>
      <c r="BS104" s="209">
        <f t="shared" si="30"/>
        <v>0</v>
      </c>
      <c r="BT104" s="121"/>
      <c r="BU104" s="209">
        <f t="shared" si="31"/>
        <v>0</v>
      </c>
      <c r="BV104" s="122"/>
      <c r="BW104" s="40"/>
      <c r="BX104" s="123"/>
      <c r="BY104" s="15"/>
      <c r="BZ104" s="122"/>
      <c r="CA104" s="40"/>
      <c r="CB104" s="123"/>
      <c r="CC104" s="209">
        <f>(SUM($BQ104:$BU104))-$BY104</f>
        <v>0</v>
      </c>
      <c r="CD104" s="122"/>
      <c r="CE104" s="40"/>
      <c r="CF104" s="123"/>
      <c r="CG104" s="209">
        <f t="shared" si="32"/>
        <v>0</v>
      </c>
      <c r="CH104" s="121"/>
      <c r="CI104" s="209">
        <f t="shared" si="33"/>
        <v>0</v>
      </c>
      <c r="CJ104" s="121"/>
      <c r="CK104" s="209">
        <f>ROUNDDOWN(CC104-CG104-CI104,0)</f>
        <v>0</v>
      </c>
      <c r="CL104" s="121"/>
      <c r="CM104" s="209">
        <f>SUM($CG104:$CK104)</f>
        <v>0</v>
      </c>
      <c r="CN104" s="119"/>
      <c r="CQ104" s="120"/>
      <c r="CR104" s="13">
        <v>0</v>
      </c>
      <c r="CS104" s="124"/>
      <c r="CT104" s="13">
        <v>0</v>
      </c>
      <c r="CU104" s="124"/>
      <c r="CV104" s="13">
        <v>0</v>
      </c>
      <c r="CW104" s="125"/>
      <c r="CX104" s="126"/>
      <c r="CY104" s="127"/>
      <c r="CZ104" s="210">
        <f>CR104*I104</f>
        <v>0</v>
      </c>
      <c r="DA104" s="124"/>
      <c r="DB104" s="210">
        <f>CT104*K104</f>
        <v>0</v>
      </c>
      <c r="DC104" s="124"/>
      <c r="DD104" s="210">
        <f>CV104*M104</f>
        <v>0</v>
      </c>
      <c r="DE104" s="119"/>
      <c r="DG104" s="315"/>
      <c r="DH104" s="18"/>
      <c r="DI104" s="18"/>
      <c r="DJ104" s="18"/>
      <c r="DK104" s="18"/>
      <c r="DL104" s="18"/>
      <c r="DM104" s="18"/>
      <c r="DN104" s="18"/>
      <c r="DO104" s="18"/>
      <c r="DP104" s="115"/>
      <c r="DR104" s="120"/>
      <c r="DS104" s="119"/>
      <c r="DT104" s="46"/>
      <c r="DV104" s="369">
        <f t="shared" si="43"/>
        <v>0</v>
      </c>
      <c r="DW104" s="280">
        <f t="shared" si="43"/>
        <v>0</v>
      </c>
      <c r="DX104" s="209">
        <f t="shared" si="44"/>
        <v>0</v>
      </c>
      <c r="DY104" s="280">
        <f t="shared" si="44"/>
        <v>0</v>
      </c>
      <c r="DZ104" s="370">
        <f t="shared" si="45"/>
        <v>0</v>
      </c>
      <c r="EA104" s="216">
        <f t="shared" si="45"/>
        <v>0</v>
      </c>
      <c r="EB104" s="40"/>
      <c r="EC104" s="369">
        <f t="shared" si="34"/>
        <v>0</v>
      </c>
      <c r="ED104" s="131"/>
      <c r="EE104" s="209">
        <f t="shared" si="35"/>
        <v>0</v>
      </c>
      <c r="EF104" s="131"/>
      <c r="EG104" s="370">
        <f t="shared" si="36"/>
        <v>0</v>
      </c>
      <c r="EH104" s="18"/>
      <c r="EI104" s="371">
        <f t="shared" si="37"/>
        <v>0</v>
      </c>
      <c r="EJ104" s="264"/>
      <c r="EK104" s="217">
        <f t="shared" si="38"/>
        <v>0</v>
      </c>
      <c r="EL104" s="401"/>
      <c r="EM104" s="264"/>
      <c r="EN104" s="372">
        <f t="shared" si="39"/>
        <v>0</v>
      </c>
      <c r="EO104" s="126"/>
      <c r="EP104" s="301">
        <f t="shared" si="40"/>
        <v>0</v>
      </c>
    </row>
    <row r="105" spans="1:146" ht="5.15" customHeight="1" x14ac:dyDescent="0.35">
      <c r="A105" s="115"/>
      <c r="B105" s="32"/>
      <c r="C105" s="46"/>
      <c r="D105" s="32"/>
      <c r="E105" s="32"/>
      <c r="F105" s="36"/>
      <c r="H105" s="29"/>
      <c r="I105" s="139"/>
      <c r="J105" s="139"/>
      <c r="K105" s="139"/>
      <c r="L105" s="139"/>
      <c r="M105" s="139"/>
      <c r="N105" s="140"/>
      <c r="O105" s="141"/>
      <c r="P105" s="142"/>
      <c r="Q105" s="139"/>
      <c r="R105" s="139"/>
      <c r="S105" s="139"/>
      <c r="T105" s="139"/>
      <c r="U105" s="139"/>
      <c r="V105" s="139"/>
      <c r="W105" s="121"/>
      <c r="X105" s="140"/>
      <c r="Y105" s="141"/>
      <c r="Z105" s="142"/>
      <c r="AA105" s="563"/>
      <c r="AB105" s="563"/>
      <c r="AC105" s="563"/>
      <c r="AD105" s="563"/>
      <c r="AE105" s="563"/>
      <c r="AF105" s="564"/>
      <c r="AG105" s="266"/>
      <c r="AH105" s="565"/>
      <c r="AI105" s="563"/>
      <c r="AJ105" s="563"/>
      <c r="AK105" s="563"/>
      <c r="AL105" s="563"/>
      <c r="AM105" s="563"/>
      <c r="AN105" s="140"/>
      <c r="AO105" s="141"/>
      <c r="AP105" s="142"/>
      <c r="AQ105" s="121"/>
      <c r="AR105" s="139"/>
      <c r="AS105" s="121"/>
      <c r="AT105" s="139"/>
      <c r="AU105" s="121"/>
      <c r="AV105" s="36"/>
      <c r="AX105" s="29"/>
      <c r="AY105" s="32"/>
      <c r="AZ105" s="322"/>
      <c r="BB105" s="29"/>
      <c r="BC105" s="46"/>
      <c r="BD105" s="32"/>
      <c r="BE105" s="32"/>
      <c r="BF105" s="32"/>
      <c r="BG105" s="46"/>
      <c r="BH105" s="32"/>
      <c r="BI105" s="46"/>
      <c r="BJ105" s="36"/>
      <c r="BL105" s="29"/>
      <c r="BM105" s="139"/>
      <c r="BN105" s="140"/>
      <c r="BO105" s="141"/>
      <c r="BP105" s="142"/>
      <c r="BQ105" s="323"/>
      <c r="BR105" s="139"/>
      <c r="BS105" s="323"/>
      <c r="BT105" s="139"/>
      <c r="BU105" s="323"/>
      <c r="BV105" s="140"/>
      <c r="BW105" s="141"/>
      <c r="BX105" s="142"/>
      <c r="BY105" s="139"/>
      <c r="BZ105" s="140"/>
      <c r="CA105" s="141"/>
      <c r="CB105" s="142"/>
      <c r="CC105" s="121"/>
      <c r="CD105" s="140"/>
      <c r="CE105" s="141"/>
      <c r="CF105" s="142"/>
      <c r="CG105" s="121"/>
      <c r="CH105" s="139"/>
      <c r="CI105" s="121"/>
      <c r="CJ105" s="139"/>
      <c r="CK105" s="121"/>
      <c r="CL105" s="139"/>
      <c r="CM105" s="121"/>
      <c r="CN105" s="36"/>
      <c r="CQ105" s="29"/>
      <c r="CR105" s="143"/>
      <c r="CS105" s="143"/>
      <c r="CT105" s="143"/>
      <c r="CU105" s="143"/>
      <c r="CV105" s="143"/>
      <c r="CW105" s="144"/>
      <c r="CX105" s="145"/>
      <c r="CY105" s="146"/>
      <c r="CZ105" s="124"/>
      <c r="DA105" s="143"/>
      <c r="DB105" s="124"/>
      <c r="DC105" s="143"/>
      <c r="DD105" s="124"/>
      <c r="DE105" s="36"/>
      <c r="DG105" s="315"/>
      <c r="DP105" s="115"/>
      <c r="DR105" s="29"/>
      <c r="DS105" s="36"/>
      <c r="DT105" s="32"/>
      <c r="DV105" s="133"/>
      <c r="DW105" s="252"/>
      <c r="DX105" s="149"/>
      <c r="DY105" s="252"/>
      <c r="DZ105" s="134"/>
      <c r="EA105" s="141"/>
      <c r="EB105" s="141"/>
      <c r="EC105" s="133"/>
      <c r="ED105" s="149"/>
      <c r="EE105" s="149"/>
      <c r="EF105" s="149"/>
      <c r="EG105" s="134"/>
      <c r="EI105" s="405"/>
      <c r="EJ105" s="264"/>
      <c r="EK105" s="406"/>
      <c r="EL105" s="406"/>
      <c r="EM105" s="264"/>
      <c r="EN105" s="407"/>
      <c r="EO105" s="145"/>
      <c r="EP105" s="408"/>
    </row>
    <row r="106" spans="1:146" s="92" customFormat="1" x14ac:dyDescent="0.35">
      <c r="A106" s="118"/>
      <c r="B106" s="46"/>
      <c r="C106" s="243" t="str">
        <f t="shared" si="41"/>
        <v/>
      </c>
      <c r="D106" s="46"/>
      <c r="E106" s="4"/>
      <c r="F106" s="119"/>
      <c r="H106" s="120"/>
      <c r="I106" s="15"/>
      <c r="J106" s="121"/>
      <c r="K106" s="15"/>
      <c r="L106" s="121"/>
      <c r="M106" s="15"/>
      <c r="N106" s="122"/>
      <c r="O106" s="40"/>
      <c r="P106" s="123"/>
      <c r="Q106" s="15"/>
      <c r="R106" s="121"/>
      <c r="S106" s="15"/>
      <c r="T106" s="121"/>
      <c r="U106" s="15"/>
      <c r="V106" s="121"/>
      <c r="W106" s="209">
        <f>SUM($Q106,$S106,$U106)</f>
        <v>0</v>
      </c>
      <c r="X106" s="122"/>
      <c r="Y106" s="40"/>
      <c r="Z106" s="123"/>
      <c r="AA106" s="560"/>
      <c r="AB106" s="224"/>
      <c r="AC106" s="560"/>
      <c r="AD106" s="224"/>
      <c r="AE106" s="560"/>
      <c r="AF106" s="561"/>
      <c r="AG106" s="216"/>
      <c r="AH106" s="562"/>
      <c r="AI106" s="560"/>
      <c r="AJ106" s="224"/>
      <c r="AK106" s="560"/>
      <c r="AL106" s="224"/>
      <c r="AM106" s="560"/>
      <c r="AN106" s="122"/>
      <c r="AO106" s="40"/>
      <c r="AP106" s="123"/>
      <c r="AQ106" s="209">
        <f>$Q106-$AA106+$AI106</f>
        <v>0</v>
      </c>
      <c r="AR106" s="121"/>
      <c r="AS106" s="209">
        <f t="shared" si="28"/>
        <v>0</v>
      </c>
      <c r="AT106" s="121"/>
      <c r="AU106" s="209">
        <f t="shared" si="42"/>
        <v>0</v>
      </c>
      <c r="AV106" s="119"/>
      <c r="AX106" s="120"/>
      <c r="AY106" s="1"/>
      <c r="AZ106" s="318">
        <v>1</v>
      </c>
      <c r="BB106" s="120"/>
      <c r="BC106" s="3">
        <f>CHOOSE($AZ106,0.99052544,1.01191919,1.00441378,1.00744042,0.97985155,0.99723525,0.99723525,0.99723525,1.02737929,0.99839832,1.00012425,0.97994767)</f>
        <v>0.99052543999999998</v>
      </c>
      <c r="BD106" s="46"/>
      <c r="BE106" s="46"/>
      <c r="BF106" s="46"/>
      <c r="BG106" s="3">
        <f>CHOOSE(AZ106,1.01007311,1.0162446,1.00802785,0.99745216,0.96170212,0.98906071,0.98906071,0.98906071,0.96644255,1.01344958,1.02255772,1.00405015)</f>
        <v>1.01007311</v>
      </c>
      <c r="BH106" s="46"/>
      <c r="BI106" s="3">
        <f>CHOOSE($AZ106, 1.00979385,0.9950623,0.99510091,0.98525914,0.94740453,0.975921526666667,0.975921526666667,0.975921526666667,0.96415274,1.04112113,1.03493102,1.02717428)</f>
        <v>1.0097938500000001</v>
      </c>
      <c r="BJ106" s="119"/>
      <c r="BL106" s="120"/>
      <c r="BM106" s="15"/>
      <c r="BN106" s="122"/>
      <c r="BO106" s="40"/>
      <c r="BP106" s="123"/>
      <c r="BQ106" s="209">
        <f t="shared" si="29"/>
        <v>0</v>
      </c>
      <c r="BR106" s="121"/>
      <c r="BS106" s="209">
        <f t="shared" si="30"/>
        <v>0</v>
      </c>
      <c r="BT106" s="121"/>
      <c r="BU106" s="209">
        <f t="shared" si="31"/>
        <v>0</v>
      </c>
      <c r="BV106" s="122"/>
      <c r="BW106" s="40"/>
      <c r="BX106" s="123"/>
      <c r="BY106" s="15"/>
      <c r="BZ106" s="122"/>
      <c r="CA106" s="40"/>
      <c r="CB106" s="123"/>
      <c r="CC106" s="209">
        <f>(SUM($BQ106:$BU106))-$BY106</f>
        <v>0</v>
      </c>
      <c r="CD106" s="122"/>
      <c r="CE106" s="40"/>
      <c r="CF106" s="123"/>
      <c r="CG106" s="209">
        <f t="shared" si="32"/>
        <v>0</v>
      </c>
      <c r="CH106" s="121"/>
      <c r="CI106" s="209">
        <f t="shared" si="33"/>
        <v>0</v>
      </c>
      <c r="CJ106" s="121"/>
      <c r="CK106" s="209">
        <f>ROUNDDOWN(CC106-CG106-CI106,0)</f>
        <v>0</v>
      </c>
      <c r="CL106" s="121"/>
      <c r="CM106" s="209">
        <f>SUM($CG106:$CK106)</f>
        <v>0</v>
      </c>
      <c r="CN106" s="119"/>
      <c r="CQ106" s="120"/>
      <c r="CR106" s="13">
        <v>0</v>
      </c>
      <c r="CS106" s="124"/>
      <c r="CT106" s="13">
        <v>0</v>
      </c>
      <c r="CU106" s="124"/>
      <c r="CV106" s="13">
        <v>0</v>
      </c>
      <c r="CW106" s="125"/>
      <c r="CX106" s="126"/>
      <c r="CY106" s="127"/>
      <c r="CZ106" s="210">
        <f>CR106*I106</f>
        <v>0</v>
      </c>
      <c r="DA106" s="124"/>
      <c r="DB106" s="210">
        <f>CT106*K106</f>
        <v>0</v>
      </c>
      <c r="DC106" s="124"/>
      <c r="DD106" s="210">
        <f>CV106*M106</f>
        <v>0</v>
      </c>
      <c r="DE106" s="119"/>
      <c r="DG106" s="315"/>
      <c r="DH106" s="18"/>
      <c r="DI106" s="18"/>
      <c r="DJ106" s="18"/>
      <c r="DK106" s="18"/>
      <c r="DL106" s="18"/>
      <c r="DM106" s="18"/>
      <c r="DN106" s="18"/>
      <c r="DO106" s="18"/>
      <c r="DP106" s="115"/>
      <c r="DR106" s="120"/>
      <c r="DS106" s="119"/>
      <c r="DT106" s="46"/>
      <c r="DV106" s="369">
        <f t="shared" si="43"/>
        <v>0</v>
      </c>
      <c r="DW106" s="280">
        <f t="shared" si="43"/>
        <v>0</v>
      </c>
      <c r="DX106" s="209">
        <f t="shared" si="44"/>
        <v>0</v>
      </c>
      <c r="DY106" s="280">
        <f t="shared" si="44"/>
        <v>0</v>
      </c>
      <c r="DZ106" s="370">
        <f t="shared" si="45"/>
        <v>0</v>
      </c>
      <c r="EA106" s="216">
        <f t="shared" si="45"/>
        <v>0</v>
      </c>
      <c r="EB106" s="40"/>
      <c r="EC106" s="369">
        <f t="shared" si="34"/>
        <v>0</v>
      </c>
      <c r="ED106" s="131"/>
      <c r="EE106" s="209">
        <f t="shared" si="35"/>
        <v>0</v>
      </c>
      <c r="EF106" s="131"/>
      <c r="EG106" s="370">
        <f t="shared" si="36"/>
        <v>0</v>
      </c>
      <c r="EH106" s="18"/>
      <c r="EI106" s="371">
        <f t="shared" si="37"/>
        <v>0</v>
      </c>
      <c r="EJ106" s="264"/>
      <c r="EK106" s="217">
        <f t="shared" si="38"/>
        <v>0</v>
      </c>
      <c r="EL106" s="401"/>
      <c r="EM106" s="264"/>
      <c r="EN106" s="372">
        <f t="shared" si="39"/>
        <v>0</v>
      </c>
      <c r="EO106" s="126"/>
      <c r="EP106" s="301">
        <f t="shared" si="40"/>
        <v>0</v>
      </c>
    </row>
    <row r="107" spans="1:146" ht="5.15" customHeight="1" x14ac:dyDescent="0.35">
      <c r="A107" s="115"/>
      <c r="B107" s="32"/>
      <c r="C107" s="46"/>
      <c r="D107" s="32"/>
      <c r="E107" s="32"/>
      <c r="F107" s="36"/>
      <c r="H107" s="29"/>
      <c r="I107" s="139"/>
      <c r="J107" s="139"/>
      <c r="K107" s="139"/>
      <c r="L107" s="139"/>
      <c r="M107" s="139"/>
      <c r="N107" s="140"/>
      <c r="O107" s="141"/>
      <c r="P107" s="142"/>
      <c r="Q107" s="139"/>
      <c r="R107" s="139"/>
      <c r="S107" s="139"/>
      <c r="T107" s="139"/>
      <c r="U107" s="139"/>
      <c r="V107" s="139"/>
      <c r="W107" s="121"/>
      <c r="X107" s="140"/>
      <c r="Y107" s="141"/>
      <c r="Z107" s="142"/>
      <c r="AA107" s="563"/>
      <c r="AB107" s="563"/>
      <c r="AC107" s="563"/>
      <c r="AD107" s="563"/>
      <c r="AE107" s="563"/>
      <c r="AF107" s="564"/>
      <c r="AG107" s="266"/>
      <c r="AH107" s="565"/>
      <c r="AI107" s="563"/>
      <c r="AJ107" s="563"/>
      <c r="AK107" s="563"/>
      <c r="AL107" s="563"/>
      <c r="AM107" s="563"/>
      <c r="AN107" s="140"/>
      <c r="AO107" s="141"/>
      <c r="AP107" s="142"/>
      <c r="AQ107" s="121"/>
      <c r="AR107" s="139"/>
      <c r="AS107" s="121"/>
      <c r="AT107" s="139"/>
      <c r="AU107" s="121"/>
      <c r="AV107" s="36"/>
      <c r="AX107" s="29"/>
      <c r="AY107" s="32"/>
      <c r="AZ107" s="322"/>
      <c r="BB107" s="29"/>
      <c r="BC107" s="46"/>
      <c r="BD107" s="32"/>
      <c r="BE107" s="32"/>
      <c r="BF107" s="32"/>
      <c r="BG107" s="46"/>
      <c r="BH107" s="32"/>
      <c r="BI107" s="46"/>
      <c r="BJ107" s="36"/>
      <c r="BL107" s="29"/>
      <c r="BM107" s="139"/>
      <c r="BN107" s="140"/>
      <c r="BO107" s="141"/>
      <c r="BP107" s="142"/>
      <c r="BQ107" s="323"/>
      <c r="BR107" s="139"/>
      <c r="BS107" s="323"/>
      <c r="BT107" s="139"/>
      <c r="BU107" s="323"/>
      <c r="BV107" s="140"/>
      <c r="BW107" s="141"/>
      <c r="BX107" s="142"/>
      <c r="BY107" s="139"/>
      <c r="BZ107" s="140"/>
      <c r="CA107" s="141"/>
      <c r="CB107" s="142"/>
      <c r="CC107" s="121"/>
      <c r="CD107" s="140"/>
      <c r="CE107" s="141"/>
      <c r="CF107" s="142"/>
      <c r="CG107" s="121"/>
      <c r="CH107" s="139"/>
      <c r="CI107" s="121"/>
      <c r="CJ107" s="139"/>
      <c r="CK107" s="121"/>
      <c r="CL107" s="139"/>
      <c r="CM107" s="121"/>
      <c r="CN107" s="36"/>
      <c r="CQ107" s="29"/>
      <c r="CR107" s="143"/>
      <c r="CS107" s="143"/>
      <c r="CT107" s="143"/>
      <c r="CU107" s="143"/>
      <c r="CV107" s="143"/>
      <c r="CW107" s="144"/>
      <c r="CX107" s="145"/>
      <c r="CY107" s="146"/>
      <c r="CZ107" s="124"/>
      <c r="DA107" s="143"/>
      <c r="DB107" s="124"/>
      <c r="DC107" s="143"/>
      <c r="DD107" s="124"/>
      <c r="DE107" s="36"/>
      <c r="DG107" s="315"/>
      <c r="DP107" s="115"/>
      <c r="DR107" s="29"/>
      <c r="DS107" s="36"/>
      <c r="DT107" s="32"/>
      <c r="DV107" s="133"/>
      <c r="DW107" s="252"/>
      <c r="DX107" s="149"/>
      <c r="DY107" s="252"/>
      <c r="DZ107" s="134"/>
      <c r="EA107" s="141"/>
      <c r="EB107" s="141"/>
      <c r="EC107" s="133"/>
      <c r="ED107" s="149"/>
      <c r="EE107" s="149"/>
      <c r="EF107" s="149"/>
      <c r="EG107" s="134"/>
      <c r="EI107" s="405"/>
      <c r="EJ107" s="264"/>
      <c r="EK107" s="406"/>
      <c r="EL107" s="406"/>
      <c r="EM107" s="264"/>
      <c r="EN107" s="407"/>
      <c r="EO107" s="145"/>
      <c r="EP107" s="408"/>
    </row>
    <row r="108" spans="1:146" s="92" customFormat="1" x14ac:dyDescent="0.35">
      <c r="A108" s="118"/>
      <c r="B108" s="46"/>
      <c r="C108" s="243" t="str">
        <f t="shared" si="41"/>
        <v/>
      </c>
      <c r="D108" s="46"/>
      <c r="E108" s="4"/>
      <c r="F108" s="119"/>
      <c r="H108" s="120"/>
      <c r="I108" s="15"/>
      <c r="J108" s="121"/>
      <c r="K108" s="15"/>
      <c r="L108" s="121"/>
      <c r="M108" s="15"/>
      <c r="N108" s="122"/>
      <c r="O108" s="40"/>
      <c r="P108" s="123"/>
      <c r="Q108" s="15"/>
      <c r="R108" s="121"/>
      <c r="S108" s="15"/>
      <c r="T108" s="121"/>
      <c r="U108" s="15"/>
      <c r="V108" s="121"/>
      <c r="W108" s="209">
        <f>SUM($Q108,$S108,$U108)</f>
        <v>0</v>
      </c>
      <c r="X108" s="122"/>
      <c r="Y108" s="40"/>
      <c r="Z108" s="123"/>
      <c r="AA108" s="560"/>
      <c r="AB108" s="224"/>
      <c r="AC108" s="560"/>
      <c r="AD108" s="224"/>
      <c r="AE108" s="560"/>
      <c r="AF108" s="561"/>
      <c r="AG108" s="216"/>
      <c r="AH108" s="562"/>
      <c r="AI108" s="560"/>
      <c r="AJ108" s="224"/>
      <c r="AK108" s="560"/>
      <c r="AL108" s="224"/>
      <c r="AM108" s="560"/>
      <c r="AN108" s="122"/>
      <c r="AO108" s="40"/>
      <c r="AP108" s="123"/>
      <c r="AQ108" s="209">
        <f>$Q108-$AA108+$AI108</f>
        <v>0</v>
      </c>
      <c r="AR108" s="121"/>
      <c r="AS108" s="209">
        <f t="shared" si="28"/>
        <v>0</v>
      </c>
      <c r="AT108" s="121"/>
      <c r="AU108" s="209">
        <f t="shared" si="42"/>
        <v>0</v>
      </c>
      <c r="AV108" s="119"/>
      <c r="AX108" s="120"/>
      <c r="AY108" s="1"/>
      <c r="AZ108" s="318">
        <v>1</v>
      </c>
      <c r="BB108" s="120"/>
      <c r="BC108" s="3">
        <f>CHOOSE($AZ108,0.99052544,1.01191919,1.00441378,1.00744042,0.97985155,0.99723525,0.99723525,0.99723525,1.02737929,0.99839832,1.00012425,0.97994767)</f>
        <v>0.99052543999999998</v>
      </c>
      <c r="BD108" s="46"/>
      <c r="BE108" s="46"/>
      <c r="BF108" s="46"/>
      <c r="BG108" s="3">
        <f>CHOOSE(AZ108,1.01007311,1.0162446,1.00802785,0.99745216,0.96170212,0.98906071,0.98906071,0.98906071,0.96644255,1.01344958,1.02255772,1.00405015)</f>
        <v>1.01007311</v>
      </c>
      <c r="BH108" s="46"/>
      <c r="BI108" s="3">
        <f>CHOOSE($AZ108, 1.00979385,0.9950623,0.99510091,0.98525914,0.94740453,0.975921526666667,0.975921526666667,0.975921526666667,0.96415274,1.04112113,1.03493102,1.02717428)</f>
        <v>1.0097938500000001</v>
      </c>
      <c r="BJ108" s="119"/>
      <c r="BL108" s="120"/>
      <c r="BM108" s="15"/>
      <c r="BN108" s="122"/>
      <c r="BO108" s="40"/>
      <c r="BP108" s="123"/>
      <c r="BQ108" s="209">
        <f t="shared" si="29"/>
        <v>0</v>
      </c>
      <c r="BR108" s="121"/>
      <c r="BS108" s="209">
        <f t="shared" si="30"/>
        <v>0</v>
      </c>
      <c r="BT108" s="121"/>
      <c r="BU108" s="209">
        <f t="shared" si="31"/>
        <v>0</v>
      </c>
      <c r="BV108" s="122"/>
      <c r="BW108" s="40"/>
      <c r="BX108" s="123"/>
      <c r="BY108" s="15"/>
      <c r="BZ108" s="122"/>
      <c r="CA108" s="40"/>
      <c r="CB108" s="123"/>
      <c r="CC108" s="209">
        <f>(SUM($BQ108:$BU108))-$BY108</f>
        <v>0</v>
      </c>
      <c r="CD108" s="122"/>
      <c r="CE108" s="40"/>
      <c r="CF108" s="123"/>
      <c r="CG108" s="209">
        <f t="shared" si="32"/>
        <v>0</v>
      </c>
      <c r="CH108" s="121"/>
      <c r="CI108" s="209">
        <f t="shared" si="33"/>
        <v>0</v>
      </c>
      <c r="CJ108" s="121"/>
      <c r="CK108" s="209">
        <f>ROUNDDOWN(CC108-CG108-CI108,0)</f>
        <v>0</v>
      </c>
      <c r="CL108" s="121"/>
      <c r="CM108" s="209">
        <f>SUM($CG108:$CK108)</f>
        <v>0</v>
      </c>
      <c r="CN108" s="119"/>
      <c r="CQ108" s="120"/>
      <c r="CR108" s="13">
        <v>0</v>
      </c>
      <c r="CS108" s="124"/>
      <c r="CT108" s="13">
        <v>0</v>
      </c>
      <c r="CU108" s="124"/>
      <c r="CV108" s="13">
        <v>0</v>
      </c>
      <c r="CW108" s="125"/>
      <c r="CX108" s="126"/>
      <c r="CY108" s="127"/>
      <c r="CZ108" s="210">
        <f>CR108*I108</f>
        <v>0</v>
      </c>
      <c r="DA108" s="124"/>
      <c r="DB108" s="210">
        <f>CT108*K108</f>
        <v>0</v>
      </c>
      <c r="DC108" s="124"/>
      <c r="DD108" s="210">
        <f>CV108*M108</f>
        <v>0</v>
      </c>
      <c r="DE108" s="119"/>
      <c r="DG108" s="315"/>
      <c r="DH108" s="18"/>
      <c r="DI108" s="18"/>
      <c r="DJ108" s="18"/>
      <c r="DK108" s="18"/>
      <c r="DL108" s="18"/>
      <c r="DM108" s="18"/>
      <c r="DN108" s="18"/>
      <c r="DO108" s="18"/>
      <c r="DP108" s="115"/>
      <c r="DR108" s="120"/>
      <c r="DS108" s="119"/>
      <c r="DT108" s="46"/>
      <c r="DV108" s="369">
        <f t="shared" si="43"/>
        <v>0</v>
      </c>
      <c r="DW108" s="280">
        <f t="shared" si="43"/>
        <v>0</v>
      </c>
      <c r="DX108" s="209">
        <f t="shared" si="44"/>
        <v>0</v>
      </c>
      <c r="DY108" s="280">
        <f t="shared" si="44"/>
        <v>0</v>
      </c>
      <c r="DZ108" s="370">
        <f t="shared" si="45"/>
        <v>0</v>
      </c>
      <c r="EA108" s="216">
        <f t="shared" si="45"/>
        <v>0</v>
      </c>
      <c r="EB108" s="40"/>
      <c r="EC108" s="369">
        <f t="shared" si="34"/>
        <v>0</v>
      </c>
      <c r="ED108" s="131"/>
      <c r="EE108" s="209">
        <f t="shared" si="35"/>
        <v>0</v>
      </c>
      <c r="EF108" s="131"/>
      <c r="EG108" s="370">
        <f t="shared" si="36"/>
        <v>0</v>
      </c>
      <c r="EH108" s="18"/>
      <c r="EI108" s="371">
        <f t="shared" si="37"/>
        <v>0</v>
      </c>
      <c r="EJ108" s="264"/>
      <c r="EK108" s="217">
        <f t="shared" si="38"/>
        <v>0</v>
      </c>
      <c r="EL108" s="401"/>
      <c r="EM108" s="264"/>
      <c r="EN108" s="372">
        <f t="shared" si="39"/>
        <v>0</v>
      </c>
      <c r="EO108" s="126"/>
      <c r="EP108" s="301">
        <f t="shared" si="40"/>
        <v>0</v>
      </c>
    </row>
    <row r="109" spans="1:146" ht="5.15" customHeight="1" x14ac:dyDescent="0.35">
      <c r="A109" s="115"/>
      <c r="B109" s="32"/>
      <c r="C109" s="46"/>
      <c r="D109" s="32"/>
      <c r="E109" s="32"/>
      <c r="F109" s="36"/>
      <c r="H109" s="29"/>
      <c r="I109" s="139"/>
      <c r="J109" s="139"/>
      <c r="K109" s="139"/>
      <c r="L109" s="139"/>
      <c r="M109" s="139"/>
      <c r="N109" s="140"/>
      <c r="O109" s="141"/>
      <c r="P109" s="142"/>
      <c r="Q109" s="139"/>
      <c r="R109" s="139"/>
      <c r="S109" s="139"/>
      <c r="T109" s="139"/>
      <c r="U109" s="139"/>
      <c r="V109" s="139"/>
      <c r="W109" s="121"/>
      <c r="X109" s="140"/>
      <c r="Y109" s="141"/>
      <c r="Z109" s="142"/>
      <c r="AA109" s="563"/>
      <c r="AB109" s="563"/>
      <c r="AC109" s="563"/>
      <c r="AD109" s="563"/>
      <c r="AE109" s="563"/>
      <c r="AF109" s="564"/>
      <c r="AG109" s="266"/>
      <c r="AH109" s="565"/>
      <c r="AI109" s="563"/>
      <c r="AJ109" s="563"/>
      <c r="AK109" s="563"/>
      <c r="AL109" s="563"/>
      <c r="AM109" s="563"/>
      <c r="AN109" s="140"/>
      <c r="AO109" s="141"/>
      <c r="AP109" s="142"/>
      <c r="AQ109" s="121"/>
      <c r="AR109" s="139"/>
      <c r="AS109" s="121"/>
      <c r="AT109" s="139"/>
      <c r="AU109" s="121"/>
      <c r="AV109" s="36"/>
      <c r="AX109" s="29"/>
      <c r="AY109" s="32"/>
      <c r="AZ109" s="322"/>
      <c r="BB109" s="29"/>
      <c r="BC109" s="46"/>
      <c r="BD109" s="32"/>
      <c r="BE109" s="32"/>
      <c r="BF109" s="32"/>
      <c r="BG109" s="46"/>
      <c r="BH109" s="32"/>
      <c r="BI109" s="46"/>
      <c r="BJ109" s="36"/>
      <c r="BL109" s="29"/>
      <c r="BM109" s="139"/>
      <c r="BN109" s="140"/>
      <c r="BO109" s="141"/>
      <c r="BP109" s="142"/>
      <c r="BQ109" s="323"/>
      <c r="BR109" s="139"/>
      <c r="BS109" s="323"/>
      <c r="BT109" s="139"/>
      <c r="BU109" s="323"/>
      <c r="BV109" s="140"/>
      <c r="BW109" s="141"/>
      <c r="BX109" s="142"/>
      <c r="BY109" s="139"/>
      <c r="BZ109" s="140"/>
      <c r="CA109" s="141"/>
      <c r="CB109" s="142"/>
      <c r="CC109" s="121"/>
      <c r="CD109" s="140"/>
      <c r="CE109" s="141"/>
      <c r="CF109" s="142"/>
      <c r="CG109" s="121"/>
      <c r="CH109" s="139"/>
      <c r="CI109" s="121"/>
      <c r="CJ109" s="139"/>
      <c r="CK109" s="121"/>
      <c r="CL109" s="139"/>
      <c r="CM109" s="121"/>
      <c r="CN109" s="36"/>
      <c r="CQ109" s="29"/>
      <c r="CR109" s="143"/>
      <c r="CS109" s="143"/>
      <c r="CT109" s="143"/>
      <c r="CU109" s="143"/>
      <c r="CV109" s="143"/>
      <c r="CW109" s="144"/>
      <c r="CX109" s="145"/>
      <c r="CY109" s="146"/>
      <c r="CZ109" s="124"/>
      <c r="DA109" s="143"/>
      <c r="DB109" s="124"/>
      <c r="DC109" s="143"/>
      <c r="DD109" s="124"/>
      <c r="DE109" s="36"/>
      <c r="DG109" s="315"/>
      <c r="DP109" s="115"/>
      <c r="DR109" s="29"/>
      <c r="DS109" s="36"/>
      <c r="DT109" s="32"/>
      <c r="DV109" s="133"/>
      <c r="DW109" s="252"/>
      <c r="DX109" s="149"/>
      <c r="DY109" s="252"/>
      <c r="DZ109" s="134"/>
      <c r="EA109" s="141"/>
      <c r="EB109" s="141"/>
      <c r="EC109" s="133"/>
      <c r="ED109" s="149"/>
      <c r="EE109" s="149"/>
      <c r="EF109" s="149"/>
      <c r="EG109" s="134"/>
      <c r="EI109" s="405"/>
      <c r="EJ109" s="264"/>
      <c r="EK109" s="406"/>
      <c r="EL109" s="406"/>
      <c r="EM109" s="264"/>
      <c r="EN109" s="407"/>
      <c r="EO109" s="145"/>
      <c r="EP109" s="408"/>
    </row>
    <row r="110" spans="1:146" s="92" customFormat="1" x14ac:dyDescent="0.35">
      <c r="A110" s="118"/>
      <c r="B110" s="46"/>
      <c r="C110" s="243" t="str">
        <f t="shared" si="41"/>
        <v/>
      </c>
      <c r="D110" s="46"/>
      <c r="E110" s="4"/>
      <c r="F110" s="119"/>
      <c r="H110" s="120"/>
      <c r="I110" s="15"/>
      <c r="J110" s="121"/>
      <c r="K110" s="15"/>
      <c r="L110" s="121"/>
      <c r="M110" s="15"/>
      <c r="N110" s="122"/>
      <c r="O110" s="40"/>
      <c r="P110" s="123"/>
      <c r="Q110" s="15"/>
      <c r="R110" s="121"/>
      <c r="S110" s="15"/>
      <c r="T110" s="121"/>
      <c r="U110" s="15"/>
      <c r="V110" s="121"/>
      <c r="W110" s="209">
        <f>SUM($Q110,$S110,$U110)</f>
        <v>0</v>
      </c>
      <c r="X110" s="122"/>
      <c r="Y110" s="40"/>
      <c r="Z110" s="123"/>
      <c r="AA110" s="560"/>
      <c r="AB110" s="224"/>
      <c r="AC110" s="560"/>
      <c r="AD110" s="224"/>
      <c r="AE110" s="560"/>
      <c r="AF110" s="561"/>
      <c r="AG110" s="216"/>
      <c r="AH110" s="562"/>
      <c r="AI110" s="560"/>
      <c r="AJ110" s="224"/>
      <c r="AK110" s="560"/>
      <c r="AL110" s="224"/>
      <c r="AM110" s="560"/>
      <c r="AN110" s="122"/>
      <c r="AO110" s="40"/>
      <c r="AP110" s="123"/>
      <c r="AQ110" s="209">
        <f>$Q110-$AA110+$AI110</f>
        <v>0</v>
      </c>
      <c r="AR110" s="121"/>
      <c r="AS110" s="209">
        <f t="shared" si="28"/>
        <v>0</v>
      </c>
      <c r="AT110" s="121"/>
      <c r="AU110" s="209">
        <f t="shared" si="42"/>
        <v>0</v>
      </c>
      <c r="AV110" s="119"/>
      <c r="AX110" s="120"/>
      <c r="AY110" s="1"/>
      <c r="AZ110" s="318">
        <v>1</v>
      </c>
      <c r="BB110" s="120"/>
      <c r="BC110" s="3">
        <f>CHOOSE($AZ110,0.99052544,1.01191919,1.00441378,1.00744042,0.97985155,0.99723525,0.99723525,0.99723525,1.02737929,0.99839832,1.00012425,0.97994767)</f>
        <v>0.99052543999999998</v>
      </c>
      <c r="BD110" s="46"/>
      <c r="BE110" s="46"/>
      <c r="BF110" s="46"/>
      <c r="BG110" s="3">
        <f>CHOOSE(AZ110,1.01007311,1.0162446,1.00802785,0.99745216,0.96170212,0.98906071,0.98906071,0.98906071,0.96644255,1.01344958,1.02255772,1.00405015)</f>
        <v>1.01007311</v>
      </c>
      <c r="BH110" s="46"/>
      <c r="BI110" s="3">
        <f>CHOOSE($AZ110, 1.00979385,0.9950623,0.99510091,0.98525914,0.94740453,0.975921526666667,0.975921526666667,0.975921526666667,0.96415274,1.04112113,1.03493102,1.02717428)</f>
        <v>1.0097938500000001</v>
      </c>
      <c r="BJ110" s="119"/>
      <c r="BL110" s="120"/>
      <c r="BM110" s="15"/>
      <c r="BN110" s="122"/>
      <c r="BO110" s="40"/>
      <c r="BP110" s="123"/>
      <c r="BQ110" s="209">
        <f t="shared" si="29"/>
        <v>0</v>
      </c>
      <c r="BR110" s="121"/>
      <c r="BS110" s="209">
        <f t="shared" si="30"/>
        <v>0</v>
      </c>
      <c r="BT110" s="121"/>
      <c r="BU110" s="209">
        <f t="shared" si="31"/>
        <v>0</v>
      </c>
      <c r="BV110" s="122"/>
      <c r="BW110" s="40"/>
      <c r="BX110" s="123"/>
      <c r="BY110" s="15"/>
      <c r="BZ110" s="122"/>
      <c r="CA110" s="40"/>
      <c r="CB110" s="123"/>
      <c r="CC110" s="209">
        <f>(SUM($BQ110:$BU110))-$BY110</f>
        <v>0</v>
      </c>
      <c r="CD110" s="122"/>
      <c r="CE110" s="40"/>
      <c r="CF110" s="123"/>
      <c r="CG110" s="209">
        <f t="shared" si="32"/>
        <v>0</v>
      </c>
      <c r="CH110" s="121"/>
      <c r="CI110" s="209">
        <f t="shared" si="33"/>
        <v>0</v>
      </c>
      <c r="CJ110" s="121"/>
      <c r="CK110" s="209">
        <f>ROUNDDOWN(CC110-CG110-CI110,0)</f>
        <v>0</v>
      </c>
      <c r="CL110" s="121"/>
      <c r="CM110" s="209">
        <f>SUM($CG110:$CK110)</f>
        <v>0</v>
      </c>
      <c r="CN110" s="119"/>
      <c r="CQ110" s="120"/>
      <c r="CR110" s="13">
        <v>0</v>
      </c>
      <c r="CS110" s="124"/>
      <c r="CT110" s="13">
        <v>0</v>
      </c>
      <c r="CU110" s="124"/>
      <c r="CV110" s="13">
        <v>0</v>
      </c>
      <c r="CW110" s="125"/>
      <c r="CX110" s="126"/>
      <c r="CY110" s="127"/>
      <c r="CZ110" s="210">
        <f>CR110*I110</f>
        <v>0</v>
      </c>
      <c r="DA110" s="124"/>
      <c r="DB110" s="210">
        <f>CT110*K110</f>
        <v>0</v>
      </c>
      <c r="DC110" s="124"/>
      <c r="DD110" s="210">
        <f>CV110*M110</f>
        <v>0</v>
      </c>
      <c r="DE110" s="119"/>
      <c r="DG110" s="315"/>
      <c r="DH110" s="18"/>
      <c r="DI110" s="18"/>
      <c r="DJ110" s="18"/>
      <c r="DK110" s="18"/>
      <c r="DL110" s="18"/>
      <c r="DM110" s="18"/>
      <c r="DN110" s="18"/>
      <c r="DO110" s="18"/>
      <c r="DP110" s="115"/>
      <c r="DR110" s="120"/>
      <c r="DS110" s="119"/>
      <c r="DT110" s="46"/>
      <c r="DV110" s="369">
        <f t="shared" si="43"/>
        <v>0</v>
      </c>
      <c r="DW110" s="280">
        <f t="shared" si="43"/>
        <v>0</v>
      </c>
      <c r="DX110" s="209">
        <f t="shared" si="44"/>
        <v>0</v>
      </c>
      <c r="DY110" s="280">
        <f t="shared" si="44"/>
        <v>0</v>
      </c>
      <c r="DZ110" s="370">
        <f t="shared" si="45"/>
        <v>0</v>
      </c>
      <c r="EA110" s="216">
        <f t="shared" si="45"/>
        <v>0</v>
      </c>
      <c r="EB110" s="40"/>
      <c r="EC110" s="369">
        <f t="shared" si="34"/>
        <v>0</v>
      </c>
      <c r="ED110" s="131"/>
      <c r="EE110" s="209">
        <f t="shared" si="35"/>
        <v>0</v>
      </c>
      <c r="EF110" s="131"/>
      <c r="EG110" s="370">
        <f t="shared" si="36"/>
        <v>0</v>
      </c>
      <c r="EH110" s="18"/>
      <c r="EI110" s="371">
        <f t="shared" si="37"/>
        <v>0</v>
      </c>
      <c r="EJ110" s="264"/>
      <c r="EK110" s="217">
        <f t="shared" si="38"/>
        <v>0</v>
      </c>
      <c r="EL110" s="401"/>
      <c r="EM110" s="264"/>
      <c r="EN110" s="372">
        <f t="shared" si="39"/>
        <v>0</v>
      </c>
      <c r="EO110" s="126"/>
      <c r="EP110" s="301">
        <f t="shared" si="40"/>
        <v>0</v>
      </c>
    </row>
    <row r="111" spans="1:146" ht="5.15" customHeight="1" x14ac:dyDescent="0.35">
      <c r="A111" s="115"/>
      <c r="B111" s="32"/>
      <c r="C111" s="46"/>
      <c r="D111" s="32"/>
      <c r="E111" s="32"/>
      <c r="F111" s="36"/>
      <c r="H111" s="29"/>
      <c r="I111" s="139"/>
      <c r="J111" s="139"/>
      <c r="K111" s="139"/>
      <c r="L111" s="139"/>
      <c r="M111" s="139"/>
      <c r="N111" s="140"/>
      <c r="O111" s="141"/>
      <c r="P111" s="142"/>
      <c r="Q111" s="139"/>
      <c r="R111" s="139"/>
      <c r="S111" s="139"/>
      <c r="T111" s="139"/>
      <c r="U111" s="139"/>
      <c r="V111" s="139"/>
      <c r="W111" s="121"/>
      <c r="X111" s="140"/>
      <c r="Y111" s="141"/>
      <c r="Z111" s="142"/>
      <c r="AA111" s="563"/>
      <c r="AB111" s="563"/>
      <c r="AC111" s="563"/>
      <c r="AD111" s="563"/>
      <c r="AE111" s="563"/>
      <c r="AF111" s="564"/>
      <c r="AG111" s="266"/>
      <c r="AH111" s="565"/>
      <c r="AI111" s="563"/>
      <c r="AJ111" s="563"/>
      <c r="AK111" s="563"/>
      <c r="AL111" s="563"/>
      <c r="AM111" s="563"/>
      <c r="AN111" s="140"/>
      <c r="AO111" s="141"/>
      <c r="AP111" s="142"/>
      <c r="AQ111" s="121"/>
      <c r="AR111" s="139"/>
      <c r="AS111" s="121"/>
      <c r="AT111" s="139"/>
      <c r="AU111" s="121"/>
      <c r="AV111" s="36"/>
      <c r="AX111" s="29"/>
      <c r="AY111" s="32"/>
      <c r="AZ111" s="322"/>
      <c r="BB111" s="29"/>
      <c r="BC111" s="46"/>
      <c r="BD111" s="32"/>
      <c r="BE111" s="32"/>
      <c r="BF111" s="32"/>
      <c r="BG111" s="46"/>
      <c r="BH111" s="32"/>
      <c r="BI111" s="46"/>
      <c r="BJ111" s="36"/>
      <c r="BL111" s="29"/>
      <c r="BM111" s="139"/>
      <c r="BN111" s="140"/>
      <c r="BO111" s="141"/>
      <c r="BP111" s="142"/>
      <c r="BQ111" s="323"/>
      <c r="BR111" s="139"/>
      <c r="BS111" s="323"/>
      <c r="BT111" s="139"/>
      <c r="BU111" s="323"/>
      <c r="BV111" s="140"/>
      <c r="BW111" s="141"/>
      <c r="BX111" s="142"/>
      <c r="BY111" s="139"/>
      <c r="BZ111" s="140"/>
      <c r="CA111" s="141"/>
      <c r="CB111" s="142"/>
      <c r="CC111" s="121"/>
      <c r="CD111" s="140"/>
      <c r="CE111" s="141"/>
      <c r="CF111" s="142"/>
      <c r="CG111" s="121"/>
      <c r="CH111" s="139"/>
      <c r="CI111" s="121"/>
      <c r="CJ111" s="139"/>
      <c r="CK111" s="121"/>
      <c r="CL111" s="139"/>
      <c r="CM111" s="121"/>
      <c r="CN111" s="36"/>
      <c r="CQ111" s="29"/>
      <c r="CR111" s="143"/>
      <c r="CS111" s="143"/>
      <c r="CT111" s="143"/>
      <c r="CU111" s="143"/>
      <c r="CV111" s="143"/>
      <c r="CW111" s="144"/>
      <c r="CX111" s="145"/>
      <c r="CY111" s="146"/>
      <c r="CZ111" s="124"/>
      <c r="DA111" s="143"/>
      <c r="DB111" s="124"/>
      <c r="DC111" s="143"/>
      <c r="DD111" s="124"/>
      <c r="DE111" s="36"/>
      <c r="DG111" s="315"/>
      <c r="DP111" s="115"/>
      <c r="DR111" s="29"/>
      <c r="DS111" s="36"/>
      <c r="DT111" s="32"/>
      <c r="DV111" s="133"/>
      <c r="DW111" s="252"/>
      <c r="DX111" s="149"/>
      <c r="DY111" s="252"/>
      <c r="DZ111" s="134"/>
      <c r="EA111" s="141"/>
      <c r="EB111" s="141"/>
      <c r="EC111" s="133"/>
      <c r="ED111" s="149"/>
      <c r="EE111" s="149"/>
      <c r="EF111" s="149"/>
      <c r="EG111" s="134"/>
      <c r="EI111" s="405"/>
      <c r="EJ111" s="264"/>
      <c r="EK111" s="406"/>
      <c r="EL111" s="406"/>
      <c r="EM111" s="264"/>
      <c r="EN111" s="407"/>
      <c r="EO111" s="145"/>
      <c r="EP111" s="408"/>
    </row>
    <row r="112" spans="1:146" s="92" customFormat="1" x14ac:dyDescent="0.35">
      <c r="A112" s="118"/>
      <c r="B112" s="46"/>
      <c r="C112" s="243" t="str">
        <f t="shared" si="41"/>
        <v/>
      </c>
      <c r="D112" s="46"/>
      <c r="E112" s="4"/>
      <c r="F112" s="119"/>
      <c r="H112" s="120"/>
      <c r="I112" s="15"/>
      <c r="J112" s="121"/>
      <c r="K112" s="15"/>
      <c r="L112" s="121"/>
      <c r="M112" s="15"/>
      <c r="N112" s="122"/>
      <c r="O112" s="40"/>
      <c r="P112" s="123"/>
      <c r="Q112" s="15"/>
      <c r="R112" s="121"/>
      <c r="S112" s="15"/>
      <c r="T112" s="121"/>
      <c r="U112" s="15"/>
      <c r="V112" s="121"/>
      <c r="W112" s="209">
        <f>SUM($Q112,$S112,$U112)</f>
        <v>0</v>
      </c>
      <c r="X112" s="122"/>
      <c r="Y112" s="40"/>
      <c r="Z112" s="123"/>
      <c r="AA112" s="560"/>
      <c r="AB112" s="224"/>
      <c r="AC112" s="560"/>
      <c r="AD112" s="224"/>
      <c r="AE112" s="560"/>
      <c r="AF112" s="561"/>
      <c r="AG112" s="216"/>
      <c r="AH112" s="562"/>
      <c r="AI112" s="560"/>
      <c r="AJ112" s="224"/>
      <c r="AK112" s="560"/>
      <c r="AL112" s="224"/>
      <c r="AM112" s="560"/>
      <c r="AN112" s="122"/>
      <c r="AO112" s="40"/>
      <c r="AP112" s="123"/>
      <c r="AQ112" s="209">
        <f>$Q112-$AA112+$AI112</f>
        <v>0</v>
      </c>
      <c r="AR112" s="121"/>
      <c r="AS112" s="209">
        <f t="shared" si="28"/>
        <v>0</v>
      </c>
      <c r="AT112" s="121"/>
      <c r="AU112" s="209">
        <f t="shared" si="42"/>
        <v>0</v>
      </c>
      <c r="AV112" s="119"/>
      <c r="AX112" s="120"/>
      <c r="AY112" s="1"/>
      <c r="AZ112" s="318">
        <v>1</v>
      </c>
      <c r="BB112" s="120"/>
      <c r="BC112" s="3">
        <f>CHOOSE($AZ112,0.99052544,1.01191919,1.00441378,1.00744042,0.97985155,0.99723525,0.99723525,0.99723525,1.02737929,0.99839832,1.00012425,0.97994767)</f>
        <v>0.99052543999999998</v>
      </c>
      <c r="BD112" s="46"/>
      <c r="BE112" s="46"/>
      <c r="BF112" s="46"/>
      <c r="BG112" s="3">
        <f>CHOOSE(AZ112,1.01007311,1.0162446,1.00802785,0.99745216,0.96170212,0.98906071,0.98906071,0.98906071,0.96644255,1.01344958,1.02255772,1.00405015)</f>
        <v>1.01007311</v>
      </c>
      <c r="BH112" s="46"/>
      <c r="BI112" s="3">
        <f>CHOOSE($AZ112, 1.00979385,0.9950623,0.99510091,0.98525914,0.94740453,0.975921526666667,0.975921526666667,0.975921526666667,0.96415274,1.04112113,1.03493102,1.02717428)</f>
        <v>1.0097938500000001</v>
      </c>
      <c r="BJ112" s="119"/>
      <c r="BL112" s="120"/>
      <c r="BM112" s="15"/>
      <c r="BN112" s="122"/>
      <c r="BO112" s="40"/>
      <c r="BP112" s="123"/>
      <c r="BQ112" s="209">
        <f t="shared" si="29"/>
        <v>0</v>
      </c>
      <c r="BR112" s="121"/>
      <c r="BS112" s="209">
        <f t="shared" si="30"/>
        <v>0</v>
      </c>
      <c r="BT112" s="121"/>
      <c r="BU112" s="209">
        <f t="shared" si="31"/>
        <v>0</v>
      </c>
      <c r="BV112" s="122"/>
      <c r="BW112" s="40"/>
      <c r="BX112" s="123"/>
      <c r="BY112" s="15"/>
      <c r="BZ112" s="122"/>
      <c r="CA112" s="40"/>
      <c r="CB112" s="123"/>
      <c r="CC112" s="209">
        <f>(SUM($BQ112:$BU112))-$BY112</f>
        <v>0</v>
      </c>
      <c r="CD112" s="122"/>
      <c r="CE112" s="40"/>
      <c r="CF112" s="123"/>
      <c r="CG112" s="209">
        <f t="shared" si="32"/>
        <v>0</v>
      </c>
      <c r="CH112" s="121"/>
      <c r="CI112" s="209">
        <f t="shared" si="33"/>
        <v>0</v>
      </c>
      <c r="CJ112" s="121"/>
      <c r="CK112" s="209">
        <f>ROUNDDOWN(CC112-CG112-CI112,0)</f>
        <v>0</v>
      </c>
      <c r="CL112" s="121"/>
      <c r="CM112" s="209">
        <f>SUM($CG112:$CK112)</f>
        <v>0</v>
      </c>
      <c r="CN112" s="119"/>
      <c r="CQ112" s="120"/>
      <c r="CR112" s="13">
        <v>0</v>
      </c>
      <c r="CS112" s="124"/>
      <c r="CT112" s="13">
        <v>0</v>
      </c>
      <c r="CU112" s="124"/>
      <c r="CV112" s="13">
        <v>0</v>
      </c>
      <c r="CW112" s="125"/>
      <c r="CX112" s="126"/>
      <c r="CY112" s="127"/>
      <c r="CZ112" s="210">
        <f>CR112*I112</f>
        <v>0</v>
      </c>
      <c r="DA112" s="124"/>
      <c r="DB112" s="210">
        <f>CT112*K112</f>
        <v>0</v>
      </c>
      <c r="DC112" s="124"/>
      <c r="DD112" s="210">
        <f>CV112*M112</f>
        <v>0</v>
      </c>
      <c r="DE112" s="119"/>
      <c r="DG112" s="315"/>
      <c r="DH112" s="18"/>
      <c r="DI112" s="18"/>
      <c r="DJ112" s="18"/>
      <c r="DK112" s="18"/>
      <c r="DL112" s="18"/>
      <c r="DM112" s="18"/>
      <c r="DN112" s="18"/>
      <c r="DO112" s="18"/>
      <c r="DP112" s="115"/>
      <c r="DR112" s="120"/>
      <c r="DS112" s="119"/>
      <c r="DT112" s="46"/>
      <c r="DV112" s="369">
        <f t="shared" si="43"/>
        <v>0</v>
      </c>
      <c r="DW112" s="280">
        <f t="shared" si="43"/>
        <v>0</v>
      </c>
      <c r="DX112" s="209">
        <f t="shared" si="44"/>
        <v>0</v>
      </c>
      <c r="DY112" s="280">
        <f t="shared" si="44"/>
        <v>0</v>
      </c>
      <c r="DZ112" s="370">
        <f t="shared" si="45"/>
        <v>0</v>
      </c>
      <c r="EA112" s="216">
        <f t="shared" si="45"/>
        <v>0</v>
      </c>
      <c r="EB112" s="40"/>
      <c r="EC112" s="369">
        <f t="shared" si="34"/>
        <v>0</v>
      </c>
      <c r="ED112" s="131"/>
      <c r="EE112" s="209">
        <f t="shared" si="35"/>
        <v>0</v>
      </c>
      <c r="EF112" s="131"/>
      <c r="EG112" s="370">
        <f t="shared" si="36"/>
        <v>0</v>
      </c>
      <c r="EH112" s="18"/>
      <c r="EI112" s="371">
        <f t="shared" si="37"/>
        <v>0</v>
      </c>
      <c r="EJ112" s="264"/>
      <c r="EK112" s="217">
        <f t="shared" si="38"/>
        <v>0</v>
      </c>
      <c r="EL112" s="401"/>
      <c r="EM112" s="264"/>
      <c r="EN112" s="372">
        <f t="shared" si="39"/>
        <v>0</v>
      </c>
      <c r="EO112" s="126"/>
      <c r="EP112" s="301">
        <f t="shared" si="40"/>
        <v>0</v>
      </c>
    </row>
    <row r="113" spans="1:146" ht="5.15" customHeight="1" x14ac:dyDescent="0.35">
      <c r="A113" s="115"/>
      <c r="B113" s="32"/>
      <c r="C113" s="46"/>
      <c r="D113" s="32"/>
      <c r="E113" s="32"/>
      <c r="F113" s="36"/>
      <c r="H113" s="29"/>
      <c r="I113" s="139"/>
      <c r="J113" s="139"/>
      <c r="K113" s="139"/>
      <c r="L113" s="139"/>
      <c r="M113" s="139"/>
      <c r="N113" s="140"/>
      <c r="O113" s="141"/>
      <c r="P113" s="142"/>
      <c r="Q113" s="139"/>
      <c r="R113" s="139"/>
      <c r="S113" s="139"/>
      <c r="T113" s="139"/>
      <c r="U113" s="139"/>
      <c r="V113" s="139"/>
      <c r="W113" s="121"/>
      <c r="X113" s="140"/>
      <c r="Y113" s="141"/>
      <c r="Z113" s="142"/>
      <c r="AA113" s="563"/>
      <c r="AB113" s="563"/>
      <c r="AC113" s="563"/>
      <c r="AD113" s="563"/>
      <c r="AE113" s="563"/>
      <c r="AF113" s="564"/>
      <c r="AG113" s="266"/>
      <c r="AH113" s="565"/>
      <c r="AI113" s="563"/>
      <c r="AJ113" s="563"/>
      <c r="AK113" s="563"/>
      <c r="AL113" s="563"/>
      <c r="AM113" s="563"/>
      <c r="AN113" s="140"/>
      <c r="AO113" s="141"/>
      <c r="AP113" s="142"/>
      <c r="AQ113" s="121"/>
      <c r="AR113" s="139"/>
      <c r="AS113" s="121"/>
      <c r="AT113" s="139"/>
      <c r="AU113" s="121"/>
      <c r="AV113" s="36"/>
      <c r="AX113" s="29"/>
      <c r="AY113" s="32"/>
      <c r="AZ113" s="322"/>
      <c r="BB113" s="29"/>
      <c r="BC113" s="46"/>
      <c r="BD113" s="32"/>
      <c r="BE113" s="32"/>
      <c r="BF113" s="32"/>
      <c r="BG113" s="46"/>
      <c r="BH113" s="32"/>
      <c r="BI113" s="46"/>
      <c r="BJ113" s="36"/>
      <c r="BL113" s="29"/>
      <c r="BM113" s="139"/>
      <c r="BN113" s="140"/>
      <c r="BO113" s="141"/>
      <c r="BP113" s="142"/>
      <c r="BQ113" s="323"/>
      <c r="BR113" s="139"/>
      <c r="BS113" s="323"/>
      <c r="BT113" s="139"/>
      <c r="BU113" s="323"/>
      <c r="BV113" s="140"/>
      <c r="BW113" s="141"/>
      <c r="BX113" s="142"/>
      <c r="BY113" s="139"/>
      <c r="BZ113" s="140"/>
      <c r="CA113" s="141"/>
      <c r="CB113" s="142"/>
      <c r="CC113" s="121"/>
      <c r="CD113" s="140"/>
      <c r="CE113" s="141"/>
      <c r="CF113" s="142"/>
      <c r="CG113" s="121"/>
      <c r="CH113" s="139"/>
      <c r="CI113" s="121"/>
      <c r="CJ113" s="139"/>
      <c r="CK113" s="121"/>
      <c r="CL113" s="139"/>
      <c r="CM113" s="121"/>
      <c r="CN113" s="36"/>
      <c r="CQ113" s="29"/>
      <c r="CR113" s="143"/>
      <c r="CS113" s="143"/>
      <c r="CT113" s="143"/>
      <c r="CU113" s="143"/>
      <c r="CV113" s="143"/>
      <c r="CW113" s="144"/>
      <c r="CX113" s="145"/>
      <c r="CY113" s="146"/>
      <c r="CZ113" s="124"/>
      <c r="DA113" s="143"/>
      <c r="DB113" s="124"/>
      <c r="DC113" s="143"/>
      <c r="DD113" s="124"/>
      <c r="DE113" s="36"/>
      <c r="DG113" s="315"/>
      <c r="DP113" s="115"/>
      <c r="DR113" s="29"/>
      <c r="DS113" s="36"/>
      <c r="DT113" s="32"/>
      <c r="DV113" s="133"/>
      <c r="DW113" s="252"/>
      <c r="DX113" s="149"/>
      <c r="DY113" s="252"/>
      <c r="DZ113" s="134"/>
      <c r="EA113" s="141"/>
      <c r="EB113" s="141"/>
      <c r="EC113" s="133"/>
      <c r="ED113" s="149"/>
      <c r="EE113" s="149"/>
      <c r="EF113" s="149"/>
      <c r="EG113" s="134"/>
      <c r="EI113" s="405"/>
      <c r="EJ113" s="264"/>
      <c r="EK113" s="406"/>
      <c r="EL113" s="406"/>
      <c r="EM113" s="264"/>
      <c r="EN113" s="407"/>
      <c r="EO113" s="145"/>
      <c r="EP113" s="408"/>
    </row>
    <row r="114" spans="1:146" s="92" customFormat="1" x14ac:dyDescent="0.35">
      <c r="A114" s="118"/>
      <c r="B114" s="46"/>
      <c r="C114" s="243" t="str">
        <f t="shared" si="41"/>
        <v/>
      </c>
      <c r="D114" s="46"/>
      <c r="E114" s="4"/>
      <c r="F114" s="119"/>
      <c r="H114" s="120"/>
      <c r="I114" s="15"/>
      <c r="J114" s="121"/>
      <c r="K114" s="15"/>
      <c r="L114" s="121"/>
      <c r="M114" s="15"/>
      <c r="N114" s="122"/>
      <c r="O114" s="40"/>
      <c r="P114" s="123"/>
      <c r="Q114" s="15"/>
      <c r="R114" s="121"/>
      <c r="S114" s="15"/>
      <c r="T114" s="121"/>
      <c r="U114" s="15"/>
      <c r="V114" s="121"/>
      <c r="W114" s="209">
        <f>SUM($Q114,$S114,$U114)</f>
        <v>0</v>
      </c>
      <c r="X114" s="122"/>
      <c r="Y114" s="40"/>
      <c r="Z114" s="123"/>
      <c r="AA114" s="560"/>
      <c r="AB114" s="224"/>
      <c r="AC114" s="560"/>
      <c r="AD114" s="224"/>
      <c r="AE114" s="560"/>
      <c r="AF114" s="561"/>
      <c r="AG114" s="216"/>
      <c r="AH114" s="562"/>
      <c r="AI114" s="560"/>
      <c r="AJ114" s="224"/>
      <c r="AK114" s="560"/>
      <c r="AL114" s="224"/>
      <c r="AM114" s="560"/>
      <c r="AN114" s="122"/>
      <c r="AO114" s="40"/>
      <c r="AP114" s="123"/>
      <c r="AQ114" s="209">
        <f>$Q114-$AA114+$AI114</f>
        <v>0</v>
      </c>
      <c r="AR114" s="121"/>
      <c r="AS114" s="209">
        <f t="shared" si="28"/>
        <v>0</v>
      </c>
      <c r="AT114" s="121"/>
      <c r="AU114" s="209">
        <f t="shared" si="42"/>
        <v>0</v>
      </c>
      <c r="AV114" s="119"/>
      <c r="AX114" s="120"/>
      <c r="AY114" s="1"/>
      <c r="AZ114" s="318">
        <v>1</v>
      </c>
      <c r="BB114" s="120"/>
      <c r="BC114" s="3">
        <f>CHOOSE($AZ114,0.99052544,1.01191919,1.00441378,1.00744042,0.97985155,0.99723525,0.99723525,0.99723525,1.02737929,0.99839832,1.00012425,0.97994767)</f>
        <v>0.99052543999999998</v>
      </c>
      <c r="BD114" s="46"/>
      <c r="BE114" s="46"/>
      <c r="BF114" s="46"/>
      <c r="BG114" s="3">
        <f>CHOOSE(AZ114,1.01007311,1.0162446,1.00802785,0.99745216,0.96170212,0.98906071,0.98906071,0.98906071,0.96644255,1.01344958,1.02255772,1.00405015)</f>
        <v>1.01007311</v>
      </c>
      <c r="BH114" s="46"/>
      <c r="BI114" s="3">
        <f>CHOOSE($AZ114, 1.00979385,0.9950623,0.99510091,0.98525914,0.94740453,0.975921526666667,0.975921526666667,0.975921526666667,0.96415274,1.04112113,1.03493102,1.02717428)</f>
        <v>1.0097938500000001</v>
      </c>
      <c r="BJ114" s="119"/>
      <c r="BL114" s="120"/>
      <c r="BM114" s="15"/>
      <c r="BN114" s="122"/>
      <c r="BO114" s="40"/>
      <c r="BP114" s="123"/>
      <c r="BQ114" s="209">
        <f t="shared" si="29"/>
        <v>0</v>
      </c>
      <c r="BR114" s="121"/>
      <c r="BS114" s="209">
        <f t="shared" si="30"/>
        <v>0</v>
      </c>
      <c r="BT114" s="121"/>
      <c r="BU114" s="209">
        <f t="shared" si="31"/>
        <v>0</v>
      </c>
      <c r="BV114" s="122"/>
      <c r="BW114" s="40"/>
      <c r="BX114" s="123"/>
      <c r="BY114" s="15"/>
      <c r="BZ114" s="122"/>
      <c r="CA114" s="40"/>
      <c r="CB114" s="123"/>
      <c r="CC114" s="209">
        <f>(SUM($BQ114:$BU114))-$BY114</f>
        <v>0</v>
      </c>
      <c r="CD114" s="122"/>
      <c r="CE114" s="40"/>
      <c r="CF114" s="123"/>
      <c r="CG114" s="209">
        <f t="shared" si="32"/>
        <v>0</v>
      </c>
      <c r="CH114" s="121"/>
      <c r="CI114" s="209">
        <f t="shared" si="33"/>
        <v>0</v>
      </c>
      <c r="CJ114" s="121"/>
      <c r="CK114" s="209">
        <f>ROUNDDOWN(CC114-CG114-CI114,0)</f>
        <v>0</v>
      </c>
      <c r="CL114" s="121"/>
      <c r="CM114" s="209">
        <f>SUM($CG114:$CK114)</f>
        <v>0</v>
      </c>
      <c r="CN114" s="119"/>
      <c r="CQ114" s="120"/>
      <c r="CR114" s="13">
        <v>0</v>
      </c>
      <c r="CS114" s="124"/>
      <c r="CT114" s="13">
        <v>0</v>
      </c>
      <c r="CU114" s="124"/>
      <c r="CV114" s="13">
        <v>0</v>
      </c>
      <c r="CW114" s="125"/>
      <c r="CX114" s="126"/>
      <c r="CY114" s="127"/>
      <c r="CZ114" s="210">
        <f>CR114*I114</f>
        <v>0</v>
      </c>
      <c r="DA114" s="124"/>
      <c r="DB114" s="210">
        <f>CT114*K114</f>
        <v>0</v>
      </c>
      <c r="DC114" s="124"/>
      <c r="DD114" s="210">
        <f>CV114*M114</f>
        <v>0</v>
      </c>
      <c r="DE114" s="119"/>
      <c r="DG114" s="315"/>
      <c r="DH114" s="18"/>
      <c r="DI114" s="18"/>
      <c r="DJ114" s="18"/>
      <c r="DK114" s="18"/>
      <c r="DL114" s="18"/>
      <c r="DM114" s="18"/>
      <c r="DN114" s="18"/>
      <c r="DO114" s="18"/>
      <c r="DP114" s="115"/>
      <c r="DR114" s="120"/>
      <c r="DS114" s="119"/>
      <c r="DT114" s="46"/>
      <c r="DV114" s="369">
        <f t="shared" si="43"/>
        <v>0</v>
      </c>
      <c r="DW114" s="280">
        <f t="shared" si="43"/>
        <v>0</v>
      </c>
      <c r="DX114" s="209">
        <f t="shared" si="44"/>
        <v>0</v>
      </c>
      <c r="DY114" s="280">
        <f t="shared" si="44"/>
        <v>0</v>
      </c>
      <c r="DZ114" s="370">
        <f t="shared" si="45"/>
        <v>0</v>
      </c>
      <c r="EA114" s="216">
        <f t="shared" si="45"/>
        <v>0</v>
      </c>
      <c r="EB114" s="40"/>
      <c r="EC114" s="369">
        <f t="shared" si="34"/>
        <v>0</v>
      </c>
      <c r="ED114" s="131"/>
      <c r="EE114" s="209">
        <f t="shared" si="35"/>
        <v>0</v>
      </c>
      <c r="EF114" s="131"/>
      <c r="EG114" s="370">
        <f t="shared" si="36"/>
        <v>0</v>
      </c>
      <c r="EH114" s="18"/>
      <c r="EI114" s="371">
        <f t="shared" si="37"/>
        <v>0</v>
      </c>
      <c r="EJ114" s="264"/>
      <c r="EK114" s="217">
        <f t="shared" si="38"/>
        <v>0</v>
      </c>
      <c r="EL114" s="401"/>
      <c r="EM114" s="264"/>
      <c r="EN114" s="372">
        <f t="shared" si="39"/>
        <v>0</v>
      </c>
      <c r="EO114" s="126"/>
      <c r="EP114" s="301">
        <f t="shared" si="40"/>
        <v>0</v>
      </c>
    </row>
    <row r="115" spans="1:146" ht="5.15" customHeight="1" x14ac:dyDescent="0.35">
      <c r="A115" s="115"/>
      <c r="B115" s="32"/>
      <c r="C115" s="46"/>
      <c r="D115" s="32"/>
      <c r="E115" s="32"/>
      <c r="F115" s="36"/>
      <c r="H115" s="29"/>
      <c r="I115" s="139"/>
      <c r="J115" s="139"/>
      <c r="K115" s="139"/>
      <c r="L115" s="139"/>
      <c r="M115" s="139"/>
      <c r="N115" s="140"/>
      <c r="O115" s="141"/>
      <c r="P115" s="142"/>
      <c r="Q115" s="139"/>
      <c r="R115" s="139"/>
      <c r="S115" s="139"/>
      <c r="T115" s="139"/>
      <c r="U115" s="139"/>
      <c r="V115" s="139"/>
      <c r="W115" s="121"/>
      <c r="X115" s="140"/>
      <c r="Y115" s="141"/>
      <c r="Z115" s="142"/>
      <c r="AA115" s="563"/>
      <c r="AB115" s="563"/>
      <c r="AC115" s="563"/>
      <c r="AD115" s="563"/>
      <c r="AE115" s="563"/>
      <c r="AF115" s="564"/>
      <c r="AG115" s="266"/>
      <c r="AH115" s="565"/>
      <c r="AI115" s="563"/>
      <c r="AJ115" s="563"/>
      <c r="AK115" s="563"/>
      <c r="AL115" s="563"/>
      <c r="AM115" s="563"/>
      <c r="AN115" s="140"/>
      <c r="AO115" s="141"/>
      <c r="AP115" s="142"/>
      <c r="AQ115" s="121"/>
      <c r="AR115" s="139"/>
      <c r="AS115" s="121"/>
      <c r="AT115" s="139"/>
      <c r="AU115" s="121"/>
      <c r="AV115" s="36"/>
      <c r="AX115" s="29"/>
      <c r="AY115" s="32"/>
      <c r="AZ115" s="322"/>
      <c r="BB115" s="29"/>
      <c r="BC115" s="46"/>
      <c r="BD115" s="32"/>
      <c r="BE115" s="32"/>
      <c r="BF115" s="32"/>
      <c r="BG115" s="46"/>
      <c r="BH115" s="32"/>
      <c r="BI115" s="46"/>
      <c r="BJ115" s="36"/>
      <c r="BL115" s="29"/>
      <c r="BM115" s="139"/>
      <c r="BN115" s="140"/>
      <c r="BO115" s="141"/>
      <c r="BP115" s="142"/>
      <c r="BQ115" s="323"/>
      <c r="BR115" s="139"/>
      <c r="BS115" s="323"/>
      <c r="BT115" s="139"/>
      <c r="BU115" s="323"/>
      <c r="BV115" s="140"/>
      <c r="BW115" s="141"/>
      <c r="BX115" s="142"/>
      <c r="BY115" s="139"/>
      <c r="BZ115" s="140"/>
      <c r="CA115" s="141"/>
      <c r="CB115" s="142"/>
      <c r="CC115" s="121"/>
      <c r="CD115" s="140"/>
      <c r="CE115" s="141"/>
      <c r="CF115" s="142"/>
      <c r="CG115" s="121"/>
      <c r="CH115" s="139"/>
      <c r="CI115" s="121"/>
      <c r="CJ115" s="139"/>
      <c r="CK115" s="121"/>
      <c r="CL115" s="139"/>
      <c r="CM115" s="121"/>
      <c r="CN115" s="36"/>
      <c r="CQ115" s="29"/>
      <c r="CR115" s="143"/>
      <c r="CS115" s="143"/>
      <c r="CT115" s="143"/>
      <c r="CU115" s="143"/>
      <c r="CV115" s="143"/>
      <c r="CW115" s="144"/>
      <c r="CX115" s="145"/>
      <c r="CY115" s="146"/>
      <c r="CZ115" s="124"/>
      <c r="DA115" s="143"/>
      <c r="DB115" s="124"/>
      <c r="DC115" s="143"/>
      <c r="DD115" s="124"/>
      <c r="DE115" s="36"/>
      <c r="DG115" s="315"/>
      <c r="DP115" s="115"/>
      <c r="DR115" s="29"/>
      <c r="DS115" s="36"/>
      <c r="DT115" s="32"/>
      <c r="DV115" s="133"/>
      <c r="DW115" s="252"/>
      <c r="DX115" s="149"/>
      <c r="DY115" s="252"/>
      <c r="DZ115" s="134"/>
      <c r="EA115" s="141"/>
      <c r="EB115" s="141"/>
      <c r="EC115" s="133"/>
      <c r="ED115" s="149"/>
      <c r="EE115" s="149"/>
      <c r="EF115" s="149"/>
      <c r="EG115" s="134"/>
      <c r="EI115" s="405"/>
      <c r="EJ115" s="264"/>
      <c r="EK115" s="406"/>
      <c r="EL115" s="406"/>
      <c r="EM115" s="264"/>
      <c r="EN115" s="407"/>
      <c r="EO115" s="145"/>
      <c r="EP115" s="408"/>
    </row>
    <row r="116" spans="1:146" s="92" customFormat="1" x14ac:dyDescent="0.35">
      <c r="A116" s="118"/>
      <c r="B116" s="46"/>
      <c r="C116" s="11"/>
      <c r="D116" s="46"/>
      <c r="E116" s="4"/>
      <c r="F116" s="119"/>
      <c r="H116" s="120"/>
      <c r="I116" s="15"/>
      <c r="J116" s="121"/>
      <c r="K116" s="15"/>
      <c r="L116" s="121"/>
      <c r="M116" s="15"/>
      <c r="N116" s="122"/>
      <c r="O116" s="40"/>
      <c r="P116" s="123"/>
      <c r="Q116" s="15"/>
      <c r="R116" s="121"/>
      <c r="S116" s="15"/>
      <c r="T116" s="121"/>
      <c r="U116" s="15"/>
      <c r="V116" s="121"/>
      <c r="W116" s="209">
        <f>SUM($Q116,$S116,$U116)</f>
        <v>0</v>
      </c>
      <c r="X116" s="122"/>
      <c r="Y116" s="40"/>
      <c r="Z116" s="123"/>
      <c r="AA116" s="560"/>
      <c r="AB116" s="224"/>
      <c r="AC116" s="560"/>
      <c r="AD116" s="224"/>
      <c r="AE116" s="560"/>
      <c r="AF116" s="561"/>
      <c r="AG116" s="216"/>
      <c r="AH116" s="562"/>
      <c r="AI116" s="560"/>
      <c r="AJ116" s="224"/>
      <c r="AK116" s="560"/>
      <c r="AL116" s="224"/>
      <c r="AM116" s="560"/>
      <c r="AN116" s="122"/>
      <c r="AO116" s="40"/>
      <c r="AP116" s="123"/>
      <c r="AQ116" s="209">
        <f>$Q116-$AA116+$AI116</f>
        <v>0</v>
      </c>
      <c r="AR116" s="121"/>
      <c r="AS116" s="209">
        <f t="shared" si="28"/>
        <v>0</v>
      </c>
      <c r="AT116" s="121"/>
      <c r="AU116" s="209">
        <f t="shared" si="42"/>
        <v>0</v>
      </c>
      <c r="AV116" s="119"/>
      <c r="AX116" s="120"/>
      <c r="AY116" s="1"/>
      <c r="AZ116" s="318">
        <v>1</v>
      </c>
      <c r="BB116" s="120"/>
      <c r="BC116" s="3">
        <f>CHOOSE($AZ116,0.99052544,1.01191919,1.00441378,1.00744042,0.97985155,0.99723525,0.99723525,0.99723525,1.02737929,0.99839832,1.00012425,0.97994767)</f>
        <v>0.99052543999999998</v>
      </c>
      <c r="BD116" s="46"/>
      <c r="BE116" s="46"/>
      <c r="BF116" s="46"/>
      <c r="BG116" s="3">
        <f>CHOOSE(AZ116,1.01007311,1.0162446,1.00802785,0.99745216,0.96170212,0.98906071,0.98906071,0.98906071,0.96644255,1.01344958,1.02255772,1.00405015)</f>
        <v>1.01007311</v>
      </c>
      <c r="BH116" s="46"/>
      <c r="BI116" s="3">
        <f>CHOOSE($AZ116, 1.00979385,0.9950623,0.99510091,0.98525914,0.94740453,0.975921526666667,0.975921526666667,0.975921526666667,0.96415274,1.04112113,1.03493102,1.02717428)</f>
        <v>1.0097938500000001</v>
      </c>
      <c r="BJ116" s="119"/>
      <c r="BL116" s="120"/>
      <c r="BM116" s="15"/>
      <c r="BN116" s="122"/>
      <c r="BO116" s="40"/>
      <c r="BP116" s="123"/>
      <c r="BQ116" s="209">
        <f t="shared" si="29"/>
        <v>0</v>
      </c>
      <c r="BR116" s="121"/>
      <c r="BS116" s="209">
        <f t="shared" si="30"/>
        <v>0</v>
      </c>
      <c r="BT116" s="121"/>
      <c r="BU116" s="209">
        <f t="shared" si="31"/>
        <v>0</v>
      </c>
      <c r="BV116" s="122"/>
      <c r="BW116" s="40"/>
      <c r="BX116" s="123"/>
      <c r="BY116" s="15"/>
      <c r="BZ116" s="122"/>
      <c r="CA116" s="40"/>
      <c r="CB116" s="123"/>
      <c r="CC116" s="209">
        <f>(SUM($BQ116:$BU116))-$BY116</f>
        <v>0</v>
      </c>
      <c r="CD116" s="122"/>
      <c r="CE116" s="40"/>
      <c r="CF116" s="123"/>
      <c r="CG116" s="209">
        <f t="shared" si="32"/>
        <v>0</v>
      </c>
      <c r="CH116" s="121"/>
      <c r="CI116" s="209">
        <f t="shared" si="33"/>
        <v>0</v>
      </c>
      <c r="CJ116" s="121"/>
      <c r="CK116" s="209">
        <f>ROUNDDOWN(CC116-CG116-CI116,0)</f>
        <v>0</v>
      </c>
      <c r="CL116" s="121"/>
      <c r="CM116" s="209">
        <f>SUM($CG116:$CK116)</f>
        <v>0</v>
      </c>
      <c r="CN116" s="119"/>
      <c r="CQ116" s="120"/>
      <c r="CR116" s="13">
        <v>0</v>
      </c>
      <c r="CS116" s="124"/>
      <c r="CT116" s="13">
        <v>0</v>
      </c>
      <c r="CU116" s="124"/>
      <c r="CV116" s="13">
        <v>0</v>
      </c>
      <c r="CW116" s="125"/>
      <c r="CX116" s="126"/>
      <c r="CY116" s="127"/>
      <c r="CZ116" s="210">
        <f>CR116*I116</f>
        <v>0</v>
      </c>
      <c r="DA116" s="124"/>
      <c r="DB116" s="210">
        <f>CT116*K116</f>
        <v>0</v>
      </c>
      <c r="DC116" s="336"/>
      <c r="DD116" s="375">
        <f>CV116*M116</f>
        <v>0</v>
      </c>
      <c r="DE116" s="119"/>
      <c r="DG116" s="315"/>
      <c r="DH116" s="18"/>
      <c r="DI116" s="18"/>
      <c r="DJ116" s="18"/>
      <c r="DK116" s="18"/>
      <c r="DL116" s="18"/>
      <c r="DM116" s="18"/>
      <c r="DN116" s="18"/>
      <c r="DO116" s="18"/>
      <c r="DP116" s="115"/>
      <c r="DR116" s="120"/>
      <c r="DS116" s="119"/>
      <c r="DT116" s="46"/>
      <c r="DV116" s="369">
        <f t="shared" si="43"/>
        <v>0</v>
      </c>
      <c r="DW116" s="280">
        <f t="shared" si="43"/>
        <v>0</v>
      </c>
      <c r="DX116" s="209">
        <f t="shared" si="44"/>
        <v>0</v>
      </c>
      <c r="DY116" s="280">
        <f t="shared" si="44"/>
        <v>0</v>
      </c>
      <c r="DZ116" s="370">
        <f t="shared" si="45"/>
        <v>0</v>
      </c>
      <c r="EA116" s="216">
        <f t="shared" si="45"/>
        <v>0</v>
      </c>
      <c r="EB116" s="40"/>
      <c r="EC116" s="369">
        <f t="shared" si="34"/>
        <v>0</v>
      </c>
      <c r="ED116" s="131"/>
      <c r="EE116" s="209">
        <f t="shared" si="35"/>
        <v>0</v>
      </c>
      <c r="EF116" s="131"/>
      <c r="EG116" s="370">
        <f t="shared" si="36"/>
        <v>0</v>
      </c>
      <c r="EH116" s="18"/>
      <c r="EI116" s="371">
        <f t="shared" si="37"/>
        <v>0</v>
      </c>
      <c r="EJ116" s="264"/>
      <c r="EK116" s="217">
        <f t="shared" si="38"/>
        <v>0</v>
      </c>
      <c r="EL116" s="401"/>
      <c r="EM116" s="264"/>
      <c r="EN116" s="372">
        <f t="shared" si="39"/>
        <v>0</v>
      </c>
      <c r="EO116" s="126"/>
      <c r="EP116" s="301">
        <f t="shared" si="40"/>
        <v>0</v>
      </c>
    </row>
    <row r="117" spans="1:146" ht="5.15" customHeight="1" x14ac:dyDescent="0.35">
      <c r="A117" s="115"/>
      <c r="B117" s="32"/>
      <c r="C117" s="46"/>
      <c r="D117" s="32"/>
      <c r="E117" s="32"/>
      <c r="F117" s="36"/>
      <c r="H117" s="29"/>
      <c r="I117" s="139"/>
      <c r="J117" s="139"/>
      <c r="K117" s="139"/>
      <c r="L117" s="139"/>
      <c r="M117" s="139"/>
      <c r="N117" s="140"/>
      <c r="O117" s="141"/>
      <c r="P117" s="142"/>
      <c r="Q117" s="139"/>
      <c r="R117" s="139"/>
      <c r="S117" s="139"/>
      <c r="T117" s="139"/>
      <c r="U117" s="139"/>
      <c r="V117" s="139"/>
      <c r="W117" s="121"/>
      <c r="X117" s="140"/>
      <c r="Y117" s="141"/>
      <c r="Z117" s="142"/>
      <c r="AA117" s="563"/>
      <c r="AB117" s="563"/>
      <c r="AC117" s="563"/>
      <c r="AD117" s="563"/>
      <c r="AE117" s="563"/>
      <c r="AF117" s="564"/>
      <c r="AG117" s="266"/>
      <c r="AH117" s="565"/>
      <c r="AI117" s="563"/>
      <c r="AJ117" s="563"/>
      <c r="AK117" s="563"/>
      <c r="AL117" s="563"/>
      <c r="AM117" s="563"/>
      <c r="AN117" s="140"/>
      <c r="AO117" s="141"/>
      <c r="AP117" s="142"/>
      <c r="AQ117" s="121"/>
      <c r="AR117" s="139"/>
      <c r="AS117" s="121"/>
      <c r="AT117" s="139"/>
      <c r="AU117" s="121"/>
      <c r="AV117" s="36"/>
      <c r="AX117" s="29"/>
      <c r="AY117" s="32"/>
      <c r="AZ117" s="322"/>
      <c r="BB117" s="29"/>
      <c r="BC117" s="46"/>
      <c r="BD117" s="32"/>
      <c r="BE117" s="32"/>
      <c r="BF117" s="32"/>
      <c r="BG117" s="46"/>
      <c r="BH117" s="32"/>
      <c r="BI117" s="46"/>
      <c r="BJ117" s="36"/>
      <c r="BL117" s="29"/>
      <c r="BM117" s="139"/>
      <c r="BN117" s="140"/>
      <c r="BO117" s="141"/>
      <c r="BP117" s="142"/>
      <c r="BQ117" s="323"/>
      <c r="BR117" s="139"/>
      <c r="BS117" s="323"/>
      <c r="BT117" s="139"/>
      <c r="BU117" s="323"/>
      <c r="BV117" s="140"/>
      <c r="BW117" s="141"/>
      <c r="BX117" s="142"/>
      <c r="BY117" s="139"/>
      <c r="BZ117" s="140"/>
      <c r="CA117" s="141"/>
      <c r="CB117" s="142"/>
      <c r="CC117" s="121"/>
      <c r="CD117" s="140"/>
      <c r="CE117" s="141"/>
      <c r="CF117" s="142"/>
      <c r="CG117" s="121"/>
      <c r="CH117" s="139"/>
      <c r="CI117" s="121"/>
      <c r="CJ117" s="139"/>
      <c r="CK117" s="121"/>
      <c r="CL117" s="139"/>
      <c r="CM117" s="121"/>
      <c r="CN117" s="36"/>
      <c r="CQ117" s="29"/>
      <c r="CR117" s="143"/>
      <c r="CS117" s="143"/>
      <c r="CT117" s="143"/>
      <c r="CU117" s="143"/>
      <c r="CV117" s="143"/>
      <c r="CW117" s="144"/>
      <c r="CX117" s="145"/>
      <c r="CY117" s="146"/>
      <c r="CZ117" s="124"/>
      <c r="DA117" s="143"/>
      <c r="DB117" s="124"/>
      <c r="DC117" s="143"/>
      <c r="DD117" s="124"/>
      <c r="DE117" s="36"/>
      <c r="DG117" s="315"/>
      <c r="DP117" s="115"/>
      <c r="DR117" s="29"/>
      <c r="DS117" s="36"/>
      <c r="DT117" s="32"/>
      <c r="DV117" s="133"/>
      <c r="DW117" s="252"/>
      <c r="DX117" s="149"/>
      <c r="DY117" s="252"/>
      <c r="DZ117" s="134"/>
      <c r="EA117" s="141"/>
      <c r="EB117" s="141"/>
      <c r="EC117" s="133"/>
      <c r="ED117" s="149"/>
      <c r="EE117" s="149"/>
      <c r="EF117" s="149"/>
      <c r="EG117" s="134"/>
      <c r="EI117" s="405"/>
      <c r="EJ117" s="264"/>
      <c r="EK117" s="406"/>
      <c r="EL117" s="406"/>
      <c r="EM117" s="264"/>
      <c r="EN117" s="407"/>
      <c r="EO117" s="145"/>
      <c r="EP117" s="408"/>
    </row>
    <row r="118" spans="1:146" s="92" customFormat="1" ht="15" thickBot="1" x14ac:dyDescent="0.4">
      <c r="A118" s="118"/>
      <c r="B118" s="46"/>
      <c r="C118" s="11"/>
      <c r="D118" s="46"/>
      <c r="E118" s="4"/>
      <c r="F118" s="119"/>
      <c r="H118" s="120"/>
      <c r="I118" s="15"/>
      <c r="J118" s="121"/>
      <c r="K118" s="15"/>
      <c r="L118" s="121"/>
      <c r="M118" s="15"/>
      <c r="N118" s="122"/>
      <c r="O118" s="40"/>
      <c r="P118" s="123"/>
      <c r="Q118" s="15"/>
      <c r="R118" s="121"/>
      <c r="S118" s="15"/>
      <c r="T118" s="121"/>
      <c r="U118" s="15"/>
      <c r="V118" s="121"/>
      <c r="W118" s="209">
        <f>SUM($Q118,$S118,$U118)</f>
        <v>0</v>
      </c>
      <c r="X118" s="122"/>
      <c r="Y118" s="40"/>
      <c r="Z118" s="123"/>
      <c r="AA118" s="560"/>
      <c r="AB118" s="224"/>
      <c r="AC118" s="560"/>
      <c r="AD118" s="224"/>
      <c r="AE118" s="560"/>
      <c r="AF118" s="561"/>
      <c r="AG118" s="216"/>
      <c r="AH118" s="562"/>
      <c r="AI118" s="560"/>
      <c r="AJ118" s="224"/>
      <c r="AK118" s="560"/>
      <c r="AL118" s="224"/>
      <c r="AM118" s="560"/>
      <c r="AN118" s="122"/>
      <c r="AO118" s="40"/>
      <c r="AP118" s="123"/>
      <c r="AQ118" s="209">
        <f>$Q118-$AA118+$AI118</f>
        <v>0</v>
      </c>
      <c r="AR118" s="121"/>
      <c r="AS118" s="209">
        <f t="shared" si="28"/>
        <v>0</v>
      </c>
      <c r="AT118" s="121"/>
      <c r="AU118" s="209">
        <f t="shared" si="42"/>
        <v>0</v>
      </c>
      <c r="AV118" s="119"/>
      <c r="AX118" s="120"/>
      <c r="AY118" s="1"/>
      <c r="AZ118" s="318">
        <v>1</v>
      </c>
      <c r="BB118" s="120"/>
      <c r="BC118" s="3">
        <f>CHOOSE($AZ118,0.99052544,1.01191919,1.00441378,1.00744042,0.97985155,0.99723525,0.99723525,0.99723525,1.02737929,0.99839832,1.00012425,0.97994767)</f>
        <v>0.99052543999999998</v>
      </c>
      <c r="BD118" s="46"/>
      <c r="BE118" s="46"/>
      <c r="BF118" s="46"/>
      <c r="BG118" s="3">
        <f>CHOOSE(AZ118,1.01007311,1.0162446,1.00802785,0.99745216,0.96170212,0.98906071,0.98906071,0.98906071,0.96644255,1.01344958,1.02255772,1.00405015)</f>
        <v>1.01007311</v>
      </c>
      <c r="BH118" s="46"/>
      <c r="BI118" s="3">
        <f>CHOOSE($AZ118, 1.00979385,0.9950623,0.99510091,0.98525914,0.94740453,0.975921526666667,0.975921526666667,0.975921526666667,0.96415274,1.04112113,1.03493102,1.02717428)</f>
        <v>1.0097938500000001</v>
      </c>
      <c r="BJ118" s="119"/>
      <c r="BL118" s="120"/>
      <c r="BM118" s="15"/>
      <c r="BN118" s="122"/>
      <c r="BO118" s="40"/>
      <c r="BP118" s="123"/>
      <c r="BQ118" s="209">
        <f t="shared" si="29"/>
        <v>0</v>
      </c>
      <c r="BR118" s="121"/>
      <c r="BS118" s="209">
        <f t="shared" si="30"/>
        <v>0</v>
      </c>
      <c r="BT118" s="121"/>
      <c r="BU118" s="209">
        <f t="shared" si="31"/>
        <v>0</v>
      </c>
      <c r="BV118" s="122"/>
      <c r="BW118" s="40"/>
      <c r="BX118" s="123"/>
      <c r="BY118" s="15"/>
      <c r="BZ118" s="122"/>
      <c r="CA118" s="40"/>
      <c r="CB118" s="123"/>
      <c r="CC118" s="209">
        <f>(SUM($BQ118:$BU118))-$BY118</f>
        <v>0</v>
      </c>
      <c r="CD118" s="122"/>
      <c r="CE118" s="40"/>
      <c r="CF118" s="123"/>
      <c r="CG118" s="209">
        <f t="shared" si="32"/>
        <v>0</v>
      </c>
      <c r="CH118" s="121"/>
      <c r="CI118" s="209">
        <f t="shared" si="33"/>
        <v>0</v>
      </c>
      <c r="CJ118" s="121"/>
      <c r="CK118" s="209">
        <f>ROUNDDOWN(CC118-CG118-CI118,0)</f>
        <v>0</v>
      </c>
      <c r="CL118" s="121"/>
      <c r="CM118" s="209">
        <f>SUM($CG118:$CK118)</f>
        <v>0</v>
      </c>
      <c r="CN118" s="119"/>
      <c r="CQ118" s="120"/>
      <c r="CR118" s="13">
        <v>0</v>
      </c>
      <c r="CS118" s="124"/>
      <c r="CT118" s="13">
        <v>0</v>
      </c>
      <c r="CU118" s="124"/>
      <c r="CV118" s="13">
        <v>0</v>
      </c>
      <c r="CW118" s="125"/>
      <c r="CX118" s="126"/>
      <c r="CY118" s="338"/>
      <c r="CZ118" s="376">
        <f>CR118*I118</f>
        <v>0</v>
      </c>
      <c r="DA118" s="339"/>
      <c r="DB118" s="376">
        <f>CT118*K118</f>
        <v>0</v>
      </c>
      <c r="DC118" s="339"/>
      <c r="DD118" s="376">
        <f>CV118*M118</f>
        <v>0</v>
      </c>
      <c r="DE118" s="340"/>
      <c r="DG118" s="315"/>
      <c r="DH118" s="18"/>
      <c r="DI118" s="18"/>
      <c r="DJ118" s="18"/>
      <c r="DK118" s="18"/>
      <c r="DL118" s="18"/>
      <c r="DM118" s="18"/>
      <c r="DN118" s="18"/>
      <c r="DO118" s="18"/>
      <c r="DP118" s="115"/>
      <c r="DR118" s="120"/>
      <c r="DS118" s="119"/>
      <c r="DT118" s="46"/>
      <c r="DV118" s="426">
        <f t="shared" si="43"/>
        <v>0</v>
      </c>
      <c r="DW118" s="280">
        <f t="shared" si="43"/>
        <v>0</v>
      </c>
      <c r="DX118" s="285">
        <f t="shared" si="44"/>
        <v>0</v>
      </c>
      <c r="DY118" s="280">
        <f t="shared" si="44"/>
        <v>0</v>
      </c>
      <c r="DZ118" s="427">
        <f t="shared" si="45"/>
        <v>0</v>
      </c>
      <c r="EA118" s="216">
        <f t="shared" si="45"/>
        <v>0</v>
      </c>
      <c r="EB118" s="40"/>
      <c r="EC118" s="426">
        <f t="shared" si="34"/>
        <v>0</v>
      </c>
      <c r="ED118" s="416"/>
      <c r="EE118" s="285">
        <f t="shared" si="35"/>
        <v>0</v>
      </c>
      <c r="EF118" s="416"/>
      <c r="EG118" s="427">
        <f t="shared" si="36"/>
        <v>0</v>
      </c>
      <c r="EH118" s="18"/>
      <c r="EI118" s="377">
        <f t="shared" si="37"/>
        <v>0</v>
      </c>
      <c r="EJ118" s="417"/>
      <c r="EK118" s="378">
        <f t="shared" si="38"/>
        <v>0</v>
      </c>
      <c r="EL118" s="418"/>
      <c r="EM118" s="417"/>
      <c r="EN118" s="379">
        <f t="shared" si="39"/>
        <v>0</v>
      </c>
      <c r="EO118" s="126"/>
      <c r="EP118" s="301">
        <f t="shared" si="40"/>
        <v>0</v>
      </c>
    </row>
    <row r="119" spans="1:146" ht="5.15" customHeight="1" thickBot="1" x14ac:dyDescent="0.4">
      <c r="A119" s="115"/>
      <c r="B119" s="29"/>
      <c r="C119" s="46"/>
      <c r="D119" s="32"/>
      <c r="E119" s="32"/>
      <c r="F119" s="36"/>
      <c r="H119" s="29"/>
      <c r="I119" s="139"/>
      <c r="J119" s="139"/>
      <c r="K119" s="139"/>
      <c r="L119" s="139"/>
      <c r="M119" s="139"/>
      <c r="N119" s="140"/>
      <c r="O119" s="345"/>
      <c r="P119" s="142"/>
      <c r="Q119" s="139"/>
      <c r="R119" s="139"/>
      <c r="S119" s="139"/>
      <c r="T119" s="139"/>
      <c r="U119" s="139"/>
      <c r="V119" s="139"/>
      <c r="W119" s="121"/>
      <c r="X119" s="140"/>
      <c r="Y119" s="141"/>
      <c r="Z119" s="142"/>
      <c r="AA119" s="563"/>
      <c r="AB119" s="563"/>
      <c r="AC119" s="563"/>
      <c r="AD119" s="563"/>
      <c r="AE119" s="563"/>
      <c r="AF119" s="564"/>
      <c r="AG119" s="266"/>
      <c r="AH119" s="565"/>
      <c r="AI119" s="563"/>
      <c r="AJ119" s="563"/>
      <c r="AK119" s="563"/>
      <c r="AL119" s="563"/>
      <c r="AM119" s="563"/>
      <c r="AN119" s="140"/>
      <c r="AO119" s="141"/>
      <c r="AP119" s="142"/>
      <c r="AQ119" s="121"/>
      <c r="AR119" s="139"/>
      <c r="AS119" s="121"/>
      <c r="AT119" s="139"/>
      <c r="AU119" s="121"/>
      <c r="AV119" s="36"/>
      <c r="AX119" s="29"/>
      <c r="AY119" s="32"/>
      <c r="AZ119" s="322"/>
      <c r="BB119" s="29"/>
      <c r="BC119" s="46"/>
      <c r="BD119" s="32"/>
      <c r="BE119" s="32"/>
      <c r="BF119" s="32"/>
      <c r="BG119" s="46"/>
      <c r="BH119" s="32"/>
      <c r="BI119" s="46"/>
      <c r="BJ119" s="36"/>
      <c r="BL119" s="29"/>
      <c r="BM119" s="139"/>
      <c r="BN119" s="140"/>
      <c r="BO119" s="141"/>
      <c r="BP119" s="142"/>
      <c r="BQ119" s="121"/>
      <c r="BR119" s="139"/>
      <c r="BS119" s="121"/>
      <c r="BT119" s="139"/>
      <c r="BU119" s="121"/>
      <c r="BV119" s="140"/>
      <c r="BW119" s="141"/>
      <c r="BX119" s="142"/>
      <c r="BY119" s="139"/>
      <c r="BZ119" s="140"/>
      <c r="CA119" s="141"/>
      <c r="CB119" s="142"/>
      <c r="CC119" s="346"/>
      <c r="CD119" s="140"/>
      <c r="CE119" s="141"/>
      <c r="CF119" s="142"/>
      <c r="CG119" s="121"/>
      <c r="CH119" s="139"/>
      <c r="CI119" s="121"/>
      <c r="CJ119" s="139"/>
      <c r="CK119" s="121"/>
      <c r="CL119" s="139"/>
      <c r="CM119" s="121"/>
      <c r="CN119" s="36"/>
      <c r="CQ119" s="29"/>
      <c r="CR119" s="143"/>
      <c r="CS119" s="143"/>
      <c r="CT119" s="143"/>
      <c r="CU119" s="143"/>
      <c r="CV119" s="143"/>
      <c r="CW119" s="144"/>
      <c r="CX119" s="145"/>
      <c r="CY119" s="146"/>
      <c r="CZ119" s="124"/>
      <c r="DA119" s="143"/>
      <c r="DB119" s="124"/>
      <c r="DC119" s="143"/>
      <c r="DD119" s="124"/>
      <c r="DE119" s="32"/>
      <c r="DG119" s="347"/>
      <c r="DH119" s="342"/>
      <c r="DI119" s="342"/>
      <c r="DJ119" s="342"/>
      <c r="DK119" s="342"/>
      <c r="DL119" s="342"/>
      <c r="DM119" s="342"/>
      <c r="DN119" s="342"/>
      <c r="DO119" s="342"/>
      <c r="DP119" s="348"/>
      <c r="DR119" s="29"/>
      <c r="DS119" s="36"/>
      <c r="DT119" s="32"/>
      <c r="DV119" s="149"/>
      <c r="DW119" s="149"/>
      <c r="DX119" s="149"/>
      <c r="DY119" s="149"/>
      <c r="DZ119" s="149"/>
      <c r="EA119" s="266">
        <f t="shared" si="45"/>
        <v>0</v>
      </c>
      <c r="EB119" s="141"/>
      <c r="EC119" s="133"/>
      <c r="ED119" s="149"/>
      <c r="EE119" s="149"/>
      <c r="EF119" s="149"/>
      <c r="EG119" s="149"/>
      <c r="EI119" s="419"/>
      <c r="EJ119" s="419"/>
      <c r="EK119" s="419"/>
      <c r="EL119" s="419"/>
      <c r="EM119" s="264"/>
      <c r="EN119" s="419"/>
      <c r="EO119" s="145"/>
      <c r="EP119" s="408"/>
    </row>
    <row r="120" spans="1:146" ht="15" thickBot="1" x14ac:dyDescent="0.4">
      <c r="B120" s="260"/>
      <c r="C120" s="179"/>
      <c r="D120" s="179"/>
      <c r="E120" s="179" t="s">
        <v>162</v>
      </c>
      <c r="F120" s="179"/>
      <c r="G120" s="179"/>
      <c r="H120" s="179"/>
      <c r="I120" s="230">
        <f>SUM(I18:I119)</f>
        <v>0</v>
      </c>
      <c r="J120" s="187"/>
      <c r="K120" s="230">
        <f>SUM(K18:K119)</f>
        <v>0</v>
      </c>
      <c r="L120" s="187"/>
      <c r="M120" s="230">
        <f>SUM(M18:M119)</f>
        <v>0</v>
      </c>
      <c r="N120" s="187"/>
      <c r="O120" s="187"/>
      <c r="P120" s="187"/>
      <c r="Q120" s="230">
        <f>SUM(Q18:Q119)</f>
        <v>0</v>
      </c>
      <c r="R120" s="187"/>
      <c r="S120" s="230">
        <f>SUM(S18:S119)</f>
        <v>0</v>
      </c>
      <c r="T120" s="187"/>
      <c r="U120" s="230">
        <f>SUM(U18:U119)</f>
        <v>0</v>
      </c>
      <c r="V120" s="187"/>
      <c r="W120" s="230">
        <f>SUM(W18:W119)</f>
        <v>0</v>
      </c>
      <c r="X120" s="187"/>
      <c r="Y120" s="187"/>
      <c r="Z120" s="187"/>
      <c r="AA120" s="230">
        <f>SUM(AA18:AA119)</f>
        <v>0</v>
      </c>
      <c r="AB120" s="187"/>
      <c r="AC120" s="230">
        <f>SUM(AC18:AC119)</f>
        <v>0</v>
      </c>
      <c r="AD120" s="187"/>
      <c r="AE120" s="230">
        <f>SUM(AE18:AE119)</f>
        <v>0</v>
      </c>
      <c r="AF120" s="187"/>
      <c r="AG120" s="187"/>
      <c r="AH120" s="187"/>
      <c r="AI120" s="230">
        <f>SUM(AI18:AI119)</f>
        <v>0</v>
      </c>
      <c r="AJ120" s="187"/>
      <c r="AK120" s="230">
        <f>SUM(AK18:AK119)</f>
        <v>0</v>
      </c>
      <c r="AL120" s="187"/>
      <c r="AM120" s="230">
        <f>SUM(AM18:AM119)</f>
        <v>0</v>
      </c>
      <c r="AN120" s="187"/>
      <c r="AO120" s="187"/>
      <c r="AP120" s="187"/>
      <c r="AQ120" s="230">
        <f>SUM(AQ18:AQ119)</f>
        <v>0</v>
      </c>
      <c r="AR120" s="187"/>
      <c r="AS120" s="230">
        <f>SUM(AS18:AS119)</f>
        <v>0</v>
      </c>
      <c r="AT120" s="187"/>
      <c r="AU120" s="230">
        <f>SUM(AU18:AU119)</f>
        <v>0</v>
      </c>
      <c r="AV120" s="179"/>
      <c r="AW120" s="179"/>
      <c r="AX120" s="179"/>
      <c r="AY120" s="179"/>
      <c r="AZ120" s="179"/>
      <c r="BA120" s="179"/>
      <c r="BB120" s="179"/>
      <c r="BC120" s="179"/>
      <c r="BD120" s="179"/>
      <c r="BE120" s="179"/>
      <c r="BF120" s="179"/>
      <c r="BG120" s="179"/>
      <c r="BH120" s="179"/>
      <c r="BI120" s="179"/>
      <c r="BJ120" s="179"/>
      <c r="BK120" s="179"/>
      <c r="BL120" s="179"/>
      <c r="BM120" s="230">
        <f>SUM(BM18:BM119)</f>
        <v>0</v>
      </c>
      <c r="BN120" s="187"/>
      <c r="BO120" s="187"/>
      <c r="BP120" s="187"/>
      <c r="BQ120" s="230">
        <f>SUM(BQ18:BQ119)</f>
        <v>0</v>
      </c>
      <c r="BR120" s="187"/>
      <c r="BS120" s="230">
        <f>SUM(BS18:BS119)</f>
        <v>0</v>
      </c>
      <c r="BT120" s="187"/>
      <c r="BU120" s="230">
        <f>SUM(BU18:BU119)</f>
        <v>0</v>
      </c>
      <c r="BV120" s="187"/>
      <c r="BW120" s="187"/>
      <c r="BX120" s="187"/>
      <c r="BY120" s="230">
        <f>SUM(BY18:BY119)</f>
        <v>0</v>
      </c>
      <c r="BZ120" s="187"/>
      <c r="CA120" s="187"/>
      <c r="CB120" s="187"/>
      <c r="CC120" s="230">
        <f>SUM(CC18:CC119)</f>
        <v>0</v>
      </c>
      <c r="CD120" s="187"/>
      <c r="CE120" s="187"/>
      <c r="CF120" s="187"/>
      <c r="CG120" s="230">
        <f>SUM(CG18:CG119)</f>
        <v>0</v>
      </c>
      <c r="CH120" s="187"/>
      <c r="CI120" s="230">
        <f>SUM(CI18:CI119)</f>
        <v>0</v>
      </c>
      <c r="CJ120" s="187"/>
      <c r="CK120" s="230">
        <f>SUM(CK18:CK119)</f>
        <v>0</v>
      </c>
      <c r="CL120" s="187"/>
      <c r="CM120" s="230">
        <f>SUM(CM18:CM119)</f>
        <v>0</v>
      </c>
      <c r="CN120" s="179"/>
      <c r="CO120" s="179"/>
      <c r="CP120" s="179"/>
      <c r="CQ120" s="179"/>
      <c r="CR120" s="190"/>
      <c r="CS120" s="190"/>
      <c r="CT120" s="190"/>
      <c r="CU120" s="190"/>
      <c r="CV120" s="190"/>
      <c r="CW120" s="190"/>
      <c r="CX120" s="190"/>
      <c r="CY120" s="190"/>
      <c r="CZ120" s="232">
        <f>SUM(CZ18:CZ119)</f>
        <v>0</v>
      </c>
      <c r="DA120" s="190"/>
      <c r="DB120" s="232">
        <f>SUM(DB18:DB119)</f>
        <v>0</v>
      </c>
      <c r="DC120" s="190"/>
      <c r="DD120" s="232">
        <f>SUM(DD18:DD119)</f>
        <v>0</v>
      </c>
      <c r="DE120" s="179"/>
      <c r="DF120" s="179"/>
      <c r="DG120" s="360"/>
      <c r="DH120" s="360"/>
      <c r="DI120" s="360"/>
      <c r="DJ120" s="360"/>
      <c r="DK120" s="360"/>
      <c r="DL120" s="360"/>
      <c r="DM120" s="360"/>
      <c r="DN120" s="360"/>
      <c r="DO120" s="360"/>
      <c r="DP120" s="360"/>
      <c r="DQ120" s="360"/>
      <c r="DR120" s="360"/>
      <c r="DS120" s="360"/>
      <c r="DT120" s="360"/>
      <c r="DU120" s="420"/>
      <c r="DV120" s="428">
        <f t="shared" ref="DV120:EA120" si="46">SUM(DV18:DV118)</f>
        <v>0</v>
      </c>
      <c r="DW120" s="428">
        <f t="shared" si="46"/>
        <v>0</v>
      </c>
      <c r="DX120" s="382">
        <f t="shared" si="46"/>
        <v>0</v>
      </c>
      <c r="DY120" s="382">
        <f t="shared" si="46"/>
        <v>0</v>
      </c>
      <c r="DZ120" s="382">
        <f t="shared" si="46"/>
        <v>0</v>
      </c>
      <c r="EA120" s="231">
        <f t="shared" si="46"/>
        <v>0</v>
      </c>
      <c r="EB120" s="421"/>
      <c r="EC120" s="233">
        <f>SUM(EC18:EC118)</f>
        <v>0</v>
      </c>
      <c r="ED120" s="192"/>
      <c r="EE120" s="234">
        <f>SUM(EE18:EE118)</f>
        <v>0</v>
      </c>
      <c r="EF120" s="279"/>
      <c r="EG120" s="236">
        <f>SUM(EG18:EG118)</f>
        <v>0</v>
      </c>
      <c r="EI120" s="429">
        <f>SUM(EI18:EI118)</f>
        <v>0</v>
      </c>
      <c r="EJ120" s="196"/>
      <c r="EK120" s="239">
        <f>SUM(EK18:EK118)</f>
        <v>0</v>
      </c>
      <c r="EL120" s="196"/>
      <c r="EM120" s="422"/>
      <c r="EN120" s="430">
        <f>SUM(EN18:EN118)</f>
        <v>0</v>
      </c>
      <c r="EO120" s="145"/>
      <c r="EP120" s="431">
        <f>SUM(EP17:EP119)</f>
        <v>0</v>
      </c>
    </row>
    <row r="121" spans="1:146" x14ac:dyDescent="0.35">
      <c r="EP121" s="19"/>
    </row>
    <row r="122" spans="1:146" x14ac:dyDescent="0.35">
      <c r="EP122" s="19"/>
    </row>
    <row r="123" spans="1:146" x14ac:dyDescent="0.35">
      <c r="EP123" s="19"/>
    </row>
    <row r="124" spans="1:146" x14ac:dyDescent="0.35">
      <c r="EP124" s="19"/>
    </row>
    <row r="125" spans="1:146" x14ac:dyDescent="0.35">
      <c r="EP125" s="19"/>
    </row>
    <row r="126" spans="1:146" x14ac:dyDescent="0.35">
      <c r="EP126" s="19"/>
    </row>
    <row r="127" spans="1:146" x14ac:dyDescent="0.35">
      <c r="EP127" s="19"/>
    </row>
    <row r="128" spans="1:146" x14ac:dyDescent="0.35">
      <c r="EP128" s="19"/>
    </row>
    <row r="129" spans="146:146" x14ac:dyDescent="0.35">
      <c r="EP129" s="19"/>
    </row>
    <row r="130" spans="146:146" x14ac:dyDescent="0.35">
      <c r="EP130" s="19"/>
    </row>
    <row r="131" spans="146:146" x14ac:dyDescent="0.35">
      <c r="EP131" s="19"/>
    </row>
    <row r="132" spans="146:146" x14ac:dyDescent="0.35">
      <c r="EP132" s="19"/>
    </row>
    <row r="133" spans="146:146" x14ac:dyDescent="0.35">
      <c r="EP133" s="19"/>
    </row>
    <row r="134" spans="146:146" x14ac:dyDescent="0.35">
      <c r="EP134" s="19"/>
    </row>
    <row r="135" spans="146:146" x14ac:dyDescent="0.35">
      <c r="EP135" s="19"/>
    </row>
    <row r="136" spans="146:146" x14ac:dyDescent="0.35">
      <c r="EP136" s="19"/>
    </row>
    <row r="137" spans="146:146" x14ac:dyDescent="0.35">
      <c r="EP137" s="19"/>
    </row>
    <row r="138" spans="146:146" x14ac:dyDescent="0.35">
      <c r="EP138" s="19"/>
    </row>
    <row r="139" spans="146:146" x14ac:dyDescent="0.35">
      <c r="EP139" s="19"/>
    </row>
    <row r="140" spans="146:146" x14ac:dyDescent="0.35">
      <c r="EP140" s="19"/>
    </row>
    <row r="141" spans="146:146" x14ac:dyDescent="0.35">
      <c r="EP141" s="19"/>
    </row>
    <row r="142" spans="146:146" x14ac:dyDescent="0.35">
      <c r="EP142" s="19"/>
    </row>
    <row r="143" spans="146:146" x14ac:dyDescent="0.35">
      <c r="EP143" s="19"/>
    </row>
    <row r="144" spans="146:146" x14ac:dyDescent="0.35">
      <c r="EP144" s="19"/>
    </row>
    <row r="145" spans="146:146" x14ac:dyDescent="0.35">
      <c r="EP145" s="19"/>
    </row>
    <row r="146" spans="146:146" x14ac:dyDescent="0.35">
      <c r="EP146" s="19"/>
    </row>
    <row r="147" spans="146:146" x14ac:dyDescent="0.35">
      <c r="EP147" s="19"/>
    </row>
    <row r="148" spans="146:146" x14ac:dyDescent="0.35">
      <c r="EP148" s="19"/>
    </row>
    <row r="149" spans="146:146" x14ac:dyDescent="0.35">
      <c r="EP149" s="19"/>
    </row>
    <row r="150" spans="146:146" x14ac:dyDescent="0.35">
      <c r="EP150" s="19"/>
    </row>
    <row r="151" spans="146:146" x14ac:dyDescent="0.35">
      <c r="EP151" s="19"/>
    </row>
    <row r="152" spans="146:146" x14ac:dyDescent="0.35">
      <c r="EP152" s="19"/>
    </row>
    <row r="153" spans="146:146" x14ac:dyDescent="0.35">
      <c r="EP153" s="19"/>
    </row>
    <row r="154" spans="146:146" x14ac:dyDescent="0.35">
      <c r="EP154" s="19"/>
    </row>
    <row r="155" spans="146:146" x14ac:dyDescent="0.35">
      <c r="EP155" s="19"/>
    </row>
    <row r="156" spans="146:146" x14ac:dyDescent="0.35">
      <c r="EP156" s="19"/>
    </row>
    <row r="157" spans="146:146" x14ac:dyDescent="0.35">
      <c r="EP157" s="19"/>
    </row>
    <row r="158" spans="146:146" x14ac:dyDescent="0.35">
      <c r="EP158" s="19"/>
    </row>
    <row r="159" spans="146:146" x14ac:dyDescent="0.35">
      <c r="EP159" s="19"/>
    </row>
    <row r="160" spans="146:146" x14ac:dyDescent="0.35">
      <c r="EP160" s="19"/>
    </row>
    <row r="161" spans="146:146" x14ac:dyDescent="0.35">
      <c r="EP161" s="19"/>
    </row>
    <row r="162" spans="146:146" x14ac:dyDescent="0.35">
      <c r="EP162" s="19"/>
    </row>
    <row r="163" spans="146:146" x14ac:dyDescent="0.35">
      <c r="EP163" s="19"/>
    </row>
    <row r="164" spans="146:146" x14ac:dyDescent="0.35">
      <c r="EP164" s="19"/>
    </row>
    <row r="165" spans="146:146" x14ac:dyDescent="0.35">
      <c r="EP165" s="19"/>
    </row>
    <row r="166" spans="146:146" x14ac:dyDescent="0.35">
      <c r="EP166" s="19"/>
    </row>
    <row r="167" spans="146:146" x14ac:dyDescent="0.35">
      <c r="EP167" s="19"/>
    </row>
    <row r="168" spans="146:146" x14ac:dyDescent="0.35">
      <c r="EP168" s="19"/>
    </row>
    <row r="169" spans="146:146" x14ac:dyDescent="0.35">
      <c r="EP169" s="19"/>
    </row>
    <row r="170" spans="146:146" x14ac:dyDescent="0.35">
      <c r="EP170" s="19"/>
    </row>
    <row r="171" spans="146:146" x14ac:dyDescent="0.35">
      <c r="EP171" s="19"/>
    </row>
    <row r="172" spans="146:146" x14ac:dyDescent="0.35">
      <c r="EP172" s="19"/>
    </row>
    <row r="173" spans="146:146" x14ac:dyDescent="0.35">
      <c r="EP173" s="19"/>
    </row>
    <row r="174" spans="146:146" x14ac:dyDescent="0.35">
      <c r="EP174" s="19"/>
    </row>
    <row r="175" spans="146:146" x14ac:dyDescent="0.35">
      <c r="EP175" s="19"/>
    </row>
    <row r="176" spans="146:146" x14ac:dyDescent="0.35">
      <c r="EP176" s="19"/>
    </row>
    <row r="177" spans="146:146" x14ac:dyDescent="0.35">
      <c r="EP177" s="19"/>
    </row>
    <row r="178" spans="146:146" x14ac:dyDescent="0.35">
      <c r="EP178" s="19"/>
    </row>
    <row r="179" spans="146:146" x14ac:dyDescent="0.35">
      <c r="EP179" s="19"/>
    </row>
    <row r="180" spans="146:146" x14ac:dyDescent="0.35">
      <c r="EP180" s="19"/>
    </row>
    <row r="181" spans="146:146" x14ac:dyDescent="0.35">
      <c r="EP181" s="19"/>
    </row>
    <row r="182" spans="146:146" x14ac:dyDescent="0.35">
      <c r="EP182" s="19"/>
    </row>
    <row r="183" spans="146:146" x14ac:dyDescent="0.35">
      <c r="EP183" s="19"/>
    </row>
    <row r="184" spans="146:146" x14ac:dyDescent="0.35">
      <c r="EP184" s="19"/>
    </row>
    <row r="185" spans="146:146" x14ac:dyDescent="0.35">
      <c r="EP185" s="19"/>
    </row>
    <row r="186" spans="146:146" x14ac:dyDescent="0.35">
      <c r="EP186" s="19"/>
    </row>
    <row r="187" spans="146:146" x14ac:dyDescent="0.35">
      <c r="EP187" s="19"/>
    </row>
    <row r="188" spans="146:146" x14ac:dyDescent="0.35">
      <c r="EP188" s="19"/>
    </row>
    <row r="189" spans="146:146" x14ac:dyDescent="0.35">
      <c r="EP189" s="19"/>
    </row>
    <row r="190" spans="146:146" x14ac:dyDescent="0.35">
      <c r="EP190" s="19"/>
    </row>
    <row r="191" spans="146:146" x14ac:dyDescent="0.35">
      <c r="EP191" s="19"/>
    </row>
    <row r="192" spans="146:146" x14ac:dyDescent="0.35">
      <c r="EP192" s="19"/>
    </row>
    <row r="193" spans="146:146" x14ac:dyDescent="0.35">
      <c r="EP193" s="19"/>
    </row>
    <row r="194" spans="146:146" x14ac:dyDescent="0.35">
      <c r="EP194" s="19"/>
    </row>
    <row r="195" spans="146:146" x14ac:dyDescent="0.35">
      <c r="EP195" s="19"/>
    </row>
    <row r="196" spans="146:146" x14ac:dyDescent="0.35">
      <c r="EP196" s="19"/>
    </row>
    <row r="197" spans="146:146" x14ac:dyDescent="0.35">
      <c r="EP197" s="19"/>
    </row>
    <row r="198" spans="146:146" x14ac:dyDescent="0.35">
      <c r="EP198" s="19"/>
    </row>
    <row r="199" spans="146:146" x14ac:dyDescent="0.35">
      <c r="EP199" s="19"/>
    </row>
    <row r="200" spans="146:146" x14ac:dyDescent="0.35">
      <c r="EP200" s="19"/>
    </row>
    <row r="201" spans="146:146" x14ac:dyDescent="0.35">
      <c r="EP201" s="19"/>
    </row>
    <row r="202" spans="146:146" x14ac:dyDescent="0.35">
      <c r="EP202" s="19"/>
    </row>
    <row r="203" spans="146:146" x14ac:dyDescent="0.35">
      <c r="EP203" s="19"/>
    </row>
    <row r="204" spans="146:146" x14ac:dyDescent="0.35">
      <c r="EP204" s="19"/>
    </row>
    <row r="205" spans="146:146" x14ac:dyDescent="0.35">
      <c r="EP205" s="19"/>
    </row>
    <row r="206" spans="146:146" x14ac:dyDescent="0.35">
      <c r="EP206" s="19"/>
    </row>
    <row r="207" spans="146:146" x14ac:dyDescent="0.35">
      <c r="EP207" s="19"/>
    </row>
    <row r="208" spans="146:146" x14ac:dyDescent="0.35">
      <c r="EP208" s="19"/>
    </row>
    <row r="209" spans="146:146" x14ac:dyDescent="0.35">
      <c r="EP209" s="19"/>
    </row>
    <row r="210" spans="146:146" x14ac:dyDescent="0.35">
      <c r="EP210" s="19"/>
    </row>
    <row r="211" spans="146:146" x14ac:dyDescent="0.35">
      <c r="EP211" s="19"/>
    </row>
    <row r="212" spans="146:146" x14ac:dyDescent="0.35">
      <c r="EP212" s="19"/>
    </row>
    <row r="213" spans="146:146" x14ac:dyDescent="0.35">
      <c r="EP213" s="19"/>
    </row>
    <row r="214" spans="146:146" x14ac:dyDescent="0.35">
      <c r="EP214" s="19"/>
    </row>
    <row r="215" spans="146:146" x14ac:dyDescent="0.35">
      <c r="EP215" s="19"/>
    </row>
    <row r="216" spans="146:146" x14ac:dyDescent="0.35">
      <c r="EP216" s="19"/>
    </row>
    <row r="217" spans="146:146" x14ac:dyDescent="0.35">
      <c r="EP217" s="19"/>
    </row>
    <row r="218" spans="146:146" x14ac:dyDescent="0.35">
      <c r="EP218" s="19"/>
    </row>
    <row r="219" spans="146:146" x14ac:dyDescent="0.35">
      <c r="EP219" s="19"/>
    </row>
    <row r="220" spans="146:146" x14ac:dyDescent="0.35">
      <c r="EP220" s="19"/>
    </row>
    <row r="221" spans="146:146" x14ac:dyDescent="0.35">
      <c r="EP221" s="19"/>
    </row>
    <row r="222" spans="146:146" x14ac:dyDescent="0.35">
      <c r="EP222" s="19"/>
    </row>
    <row r="223" spans="146:146" x14ac:dyDescent="0.35">
      <c r="EP223" s="19"/>
    </row>
    <row r="224" spans="146:146" x14ac:dyDescent="0.35">
      <c r="EP224" s="19"/>
    </row>
    <row r="225" spans="146:146" x14ac:dyDescent="0.35">
      <c r="EP225" s="19"/>
    </row>
    <row r="226" spans="146:146" x14ac:dyDescent="0.35">
      <c r="EP226" s="19"/>
    </row>
    <row r="227" spans="146:146" x14ac:dyDescent="0.35">
      <c r="EP227" s="19"/>
    </row>
    <row r="228" spans="146:146" x14ac:dyDescent="0.35">
      <c r="EP228" s="19"/>
    </row>
    <row r="229" spans="146:146" x14ac:dyDescent="0.35">
      <c r="EP229" s="19"/>
    </row>
    <row r="230" spans="146:146" x14ac:dyDescent="0.35">
      <c r="EP230" s="19"/>
    </row>
    <row r="231" spans="146:146" x14ac:dyDescent="0.35">
      <c r="EP231" s="19"/>
    </row>
    <row r="232" spans="146:146" x14ac:dyDescent="0.35">
      <c r="EP232" s="19"/>
    </row>
    <row r="233" spans="146:146" x14ac:dyDescent="0.35">
      <c r="EP233" s="19"/>
    </row>
    <row r="234" spans="146:146" x14ac:dyDescent="0.35">
      <c r="EP234" s="19"/>
    </row>
    <row r="235" spans="146:146" x14ac:dyDescent="0.35">
      <c r="EP235" s="19"/>
    </row>
    <row r="236" spans="146:146" x14ac:dyDescent="0.35">
      <c r="EP236" s="19"/>
    </row>
    <row r="237" spans="146:146" x14ac:dyDescent="0.35">
      <c r="EP237" s="19"/>
    </row>
    <row r="238" spans="146:146" x14ac:dyDescent="0.35">
      <c r="EP238" s="19"/>
    </row>
    <row r="239" spans="146:146" x14ac:dyDescent="0.35">
      <c r="EP239" s="19"/>
    </row>
    <row r="240" spans="146:146" x14ac:dyDescent="0.35">
      <c r="EP240" s="19"/>
    </row>
    <row r="241" spans="146:146" x14ac:dyDescent="0.35">
      <c r="EP241" s="19"/>
    </row>
    <row r="242" spans="146:146" x14ac:dyDescent="0.35">
      <c r="EP242" s="19"/>
    </row>
    <row r="243" spans="146:146" x14ac:dyDescent="0.35">
      <c r="EP243" s="19"/>
    </row>
    <row r="244" spans="146:146" x14ac:dyDescent="0.35">
      <c r="EP244" s="19"/>
    </row>
    <row r="245" spans="146:146" x14ac:dyDescent="0.35">
      <c r="EP245" s="19"/>
    </row>
    <row r="246" spans="146:146" x14ac:dyDescent="0.35">
      <c r="EP246" s="19"/>
    </row>
    <row r="247" spans="146:146" x14ac:dyDescent="0.35">
      <c r="EP247" s="19"/>
    </row>
    <row r="248" spans="146:146" x14ac:dyDescent="0.35">
      <c r="EP248" s="19"/>
    </row>
    <row r="249" spans="146:146" x14ac:dyDescent="0.35">
      <c r="EP249" s="19"/>
    </row>
    <row r="250" spans="146:146" x14ac:dyDescent="0.35">
      <c r="EP250" s="19"/>
    </row>
    <row r="251" spans="146:146" x14ac:dyDescent="0.35">
      <c r="EP251" s="19"/>
    </row>
    <row r="252" spans="146:146" x14ac:dyDescent="0.35">
      <c r="EP252" s="19"/>
    </row>
    <row r="253" spans="146:146" x14ac:dyDescent="0.35">
      <c r="EP253" s="19"/>
    </row>
    <row r="254" spans="146:146" x14ac:dyDescent="0.35">
      <c r="EP254" s="19"/>
    </row>
    <row r="255" spans="146:146" x14ac:dyDescent="0.35">
      <c r="EP255" s="19"/>
    </row>
    <row r="256" spans="146:146" x14ac:dyDescent="0.35">
      <c r="EP256" s="19"/>
    </row>
    <row r="257" spans="146:146" x14ac:dyDescent="0.35">
      <c r="EP257" s="19"/>
    </row>
    <row r="258" spans="146:146" x14ac:dyDescent="0.35">
      <c r="EP258" s="19"/>
    </row>
    <row r="259" spans="146:146" x14ac:dyDescent="0.35">
      <c r="EP259" s="19"/>
    </row>
    <row r="260" spans="146:146" x14ac:dyDescent="0.35">
      <c r="EP260" s="19"/>
    </row>
    <row r="261" spans="146:146" x14ac:dyDescent="0.35">
      <c r="EP261" s="19"/>
    </row>
    <row r="262" spans="146:146" x14ac:dyDescent="0.35">
      <c r="EP262" s="19"/>
    </row>
    <row r="263" spans="146:146" x14ac:dyDescent="0.35">
      <c r="EP263" s="19"/>
    </row>
    <row r="264" spans="146:146" x14ac:dyDescent="0.35">
      <c r="EP264" s="19"/>
    </row>
    <row r="265" spans="146:146" x14ac:dyDescent="0.35">
      <c r="EP265" s="19"/>
    </row>
    <row r="266" spans="146:146" x14ac:dyDescent="0.35">
      <c r="EP266" s="19"/>
    </row>
    <row r="267" spans="146:146" x14ac:dyDescent="0.35">
      <c r="EP267" s="19"/>
    </row>
    <row r="268" spans="146:146" x14ac:dyDescent="0.35">
      <c r="EP268" s="19"/>
    </row>
    <row r="269" spans="146:146" x14ac:dyDescent="0.35">
      <c r="EP269" s="19"/>
    </row>
    <row r="270" spans="146:146" x14ac:dyDescent="0.35">
      <c r="EP270" s="19"/>
    </row>
    <row r="271" spans="146:146" x14ac:dyDescent="0.35">
      <c r="EP271" s="19"/>
    </row>
    <row r="272" spans="146:146" x14ac:dyDescent="0.35">
      <c r="EP272" s="19"/>
    </row>
    <row r="273" spans="146:146" x14ac:dyDescent="0.35">
      <c r="EP273" s="19"/>
    </row>
    <row r="274" spans="146:146" x14ac:dyDescent="0.35">
      <c r="EP274" s="19"/>
    </row>
    <row r="275" spans="146:146" x14ac:dyDescent="0.35">
      <c r="EP275" s="19"/>
    </row>
    <row r="276" spans="146:146" x14ac:dyDescent="0.35">
      <c r="EP276" s="19"/>
    </row>
    <row r="277" spans="146:146" x14ac:dyDescent="0.35">
      <c r="EP277" s="19"/>
    </row>
    <row r="278" spans="146:146" x14ac:dyDescent="0.35">
      <c r="EP278" s="19"/>
    </row>
    <row r="279" spans="146:146" x14ac:dyDescent="0.35">
      <c r="EP279" s="19"/>
    </row>
    <row r="280" spans="146:146" x14ac:dyDescent="0.35">
      <c r="EP280" s="19"/>
    </row>
    <row r="281" spans="146:146" x14ac:dyDescent="0.35">
      <c r="EP281" s="19"/>
    </row>
    <row r="282" spans="146:146" x14ac:dyDescent="0.35">
      <c r="EP282" s="19"/>
    </row>
    <row r="283" spans="146:146" x14ac:dyDescent="0.35">
      <c r="EP283" s="19"/>
    </row>
    <row r="284" spans="146:146" x14ac:dyDescent="0.35">
      <c r="EP284" s="19"/>
    </row>
    <row r="285" spans="146:146" x14ac:dyDescent="0.35">
      <c r="EP285" s="19"/>
    </row>
    <row r="286" spans="146:146" x14ac:dyDescent="0.35">
      <c r="EP286" s="19"/>
    </row>
    <row r="287" spans="146:146" x14ac:dyDescent="0.35">
      <c r="EP287" s="19"/>
    </row>
    <row r="288" spans="146:146" x14ac:dyDescent="0.35">
      <c r="EP288" s="19"/>
    </row>
    <row r="289" spans="146:146" x14ac:dyDescent="0.35">
      <c r="EP289" s="19"/>
    </row>
    <row r="290" spans="146:146" x14ac:dyDescent="0.35">
      <c r="EP290" s="19"/>
    </row>
    <row r="291" spans="146:146" x14ac:dyDescent="0.35">
      <c r="EP291" s="19"/>
    </row>
    <row r="292" spans="146:146" x14ac:dyDescent="0.35">
      <c r="EP292" s="19"/>
    </row>
    <row r="293" spans="146:146" x14ac:dyDescent="0.35">
      <c r="EP293" s="19"/>
    </row>
    <row r="294" spans="146:146" x14ac:dyDescent="0.35">
      <c r="EP294" s="19"/>
    </row>
    <row r="295" spans="146:146" x14ac:dyDescent="0.35">
      <c r="EP295" s="19"/>
    </row>
    <row r="296" spans="146:146" x14ac:dyDescent="0.35">
      <c r="EP296" s="19"/>
    </row>
    <row r="297" spans="146:146" x14ac:dyDescent="0.35">
      <c r="EP297" s="19"/>
    </row>
    <row r="298" spans="146:146" x14ac:dyDescent="0.35">
      <c r="EP298" s="19"/>
    </row>
    <row r="299" spans="146:146" x14ac:dyDescent="0.35">
      <c r="EP299" s="19"/>
    </row>
    <row r="300" spans="146:146" x14ac:dyDescent="0.35">
      <c r="EP300" s="19"/>
    </row>
    <row r="301" spans="146:146" x14ac:dyDescent="0.35">
      <c r="EP301" s="19"/>
    </row>
    <row r="302" spans="146:146" x14ac:dyDescent="0.35">
      <c r="EP302" s="19"/>
    </row>
    <row r="303" spans="146:146" x14ac:dyDescent="0.35">
      <c r="EP303" s="19"/>
    </row>
    <row r="304" spans="146:146" x14ac:dyDescent="0.35">
      <c r="EP304" s="19"/>
    </row>
    <row r="305" spans="146:146" x14ac:dyDescent="0.35">
      <c r="EP305" s="19"/>
    </row>
    <row r="306" spans="146:146" x14ac:dyDescent="0.35">
      <c r="EP306" s="19"/>
    </row>
    <row r="307" spans="146:146" x14ac:dyDescent="0.35">
      <c r="EP307" s="19"/>
    </row>
    <row r="308" spans="146:146" x14ac:dyDescent="0.35">
      <c r="EP308" s="19"/>
    </row>
    <row r="309" spans="146:146" x14ac:dyDescent="0.35">
      <c r="EP309" s="19"/>
    </row>
    <row r="310" spans="146:146" x14ac:dyDescent="0.35">
      <c r="EP310" s="19"/>
    </row>
    <row r="311" spans="146:146" x14ac:dyDescent="0.35">
      <c r="EP311" s="19"/>
    </row>
    <row r="312" spans="146:146" x14ac:dyDescent="0.35">
      <c r="EP312" s="19"/>
    </row>
    <row r="313" spans="146:146" x14ac:dyDescent="0.35">
      <c r="EP313" s="19"/>
    </row>
    <row r="314" spans="146:146" x14ac:dyDescent="0.35">
      <c r="EP314" s="19"/>
    </row>
    <row r="315" spans="146:146" x14ac:dyDescent="0.35">
      <c r="EP315" s="19"/>
    </row>
    <row r="316" spans="146:146" x14ac:dyDescent="0.35">
      <c r="EP316" s="19"/>
    </row>
    <row r="317" spans="146:146" x14ac:dyDescent="0.35">
      <c r="EP317" s="19"/>
    </row>
    <row r="318" spans="146:146" x14ac:dyDescent="0.35">
      <c r="EP318" s="19"/>
    </row>
    <row r="319" spans="146:146" x14ac:dyDescent="0.35">
      <c r="EP319" s="19"/>
    </row>
    <row r="320" spans="146:146" x14ac:dyDescent="0.35">
      <c r="EP320" s="19"/>
    </row>
    <row r="321" spans="146:146" x14ac:dyDescent="0.35">
      <c r="EP321" s="19"/>
    </row>
    <row r="322" spans="146:146" x14ac:dyDescent="0.35">
      <c r="EP322" s="19"/>
    </row>
    <row r="323" spans="146:146" x14ac:dyDescent="0.35">
      <c r="EP323" s="19"/>
    </row>
    <row r="324" spans="146:146" x14ac:dyDescent="0.35">
      <c r="EP324" s="19"/>
    </row>
    <row r="325" spans="146:146" x14ac:dyDescent="0.35">
      <c r="EP325" s="19"/>
    </row>
    <row r="326" spans="146:146" x14ac:dyDescent="0.35">
      <c r="EP326" s="19"/>
    </row>
    <row r="327" spans="146:146" x14ac:dyDescent="0.35">
      <c r="EP327" s="19"/>
    </row>
    <row r="328" spans="146:146" x14ac:dyDescent="0.35">
      <c r="EP328" s="19"/>
    </row>
    <row r="329" spans="146:146" x14ac:dyDescent="0.35">
      <c r="EP329" s="19"/>
    </row>
    <row r="330" spans="146:146" x14ac:dyDescent="0.35">
      <c r="EP330" s="19"/>
    </row>
    <row r="331" spans="146:146" x14ac:dyDescent="0.35">
      <c r="EP331" s="19"/>
    </row>
    <row r="332" spans="146:146" x14ac:dyDescent="0.35">
      <c r="EP332" s="19"/>
    </row>
    <row r="333" spans="146:146" x14ac:dyDescent="0.35">
      <c r="EP333" s="19"/>
    </row>
    <row r="334" spans="146:146" x14ac:dyDescent="0.35">
      <c r="EP334" s="19"/>
    </row>
    <row r="335" spans="146:146" x14ac:dyDescent="0.35">
      <c r="EP335" s="19"/>
    </row>
    <row r="336" spans="146:146" x14ac:dyDescent="0.35">
      <c r="EP336" s="19"/>
    </row>
    <row r="337" spans="146:146" x14ac:dyDescent="0.35">
      <c r="EP337" s="19"/>
    </row>
    <row r="338" spans="146:146" x14ac:dyDescent="0.35">
      <c r="EP338" s="19"/>
    </row>
    <row r="339" spans="146:146" x14ac:dyDescent="0.35">
      <c r="EP339" s="19"/>
    </row>
    <row r="340" spans="146:146" x14ac:dyDescent="0.35">
      <c r="EP340" s="19"/>
    </row>
    <row r="341" spans="146:146" x14ac:dyDescent="0.35">
      <c r="EP341" s="19"/>
    </row>
    <row r="342" spans="146:146" x14ac:dyDescent="0.35">
      <c r="EP342" s="19"/>
    </row>
    <row r="343" spans="146:146" x14ac:dyDescent="0.35">
      <c r="EP343" s="19"/>
    </row>
    <row r="344" spans="146:146" x14ac:dyDescent="0.35">
      <c r="EP344" s="19"/>
    </row>
    <row r="345" spans="146:146" x14ac:dyDescent="0.35">
      <c r="EP345" s="19"/>
    </row>
    <row r="346" spans="146:146" x14ac:dyDescent="0.35">
      <c r="EP346" s="19"/>
    </row>
    <row r="347" spans="146:146" x14ac:dyDescent="0.35">
      <c r="EP347" s="19"/>
    </row>
    <row r="348" spans="146:146" x14ac:dyDescent="0.35">
      <c r="EP348" s="19"/>
    </row>
    <row r="349" spans="146:146" x14ac:dyDescent="0.35">
      <c r="EP349" s="19"/>
    </row>
    <row r="350" spans="146:146" x14ac:dyDescent="0.35">
      <c r="EP350" s="19"/>
    </row>
    <row r="351" spans="146:146" x14ac:dyDescent="0.35">
      <c r="EP351" s="19"/>
    </row>
    <row r="352" spans="146:146" x14ac:dyDescent="0.35">
      <c r="EP352" s="19"/>
    </row>
    <row r="353" spans="146:146" x14ac:dyDescent="0.35">
      <c r="EP353" s="19"/>
    </row>
    <row r="354" spans="146:146" x14ac:dyDescent="0.35">
      <c r="EP354" s="19"/>
    </row>
    <row r="355" spans="146:146" x14ac:dyDescent="0.35">
      <c r="EP355" s="19"/>
    </row>
    <row r="356" spans="146:146" x14ac:dyDescent="0.35">
      <c r="EP356" s="19"/>
    </row>
    <row r="357" spans="146:146" x14ac:dyDescent="0.35">
      <c r="EP357" s="19"/>
    </row>
    <row r="358" spans="146:146" x14ac:dyDescent="0.35">
      <c r="EP358" s="19"/>
    </row>
    <row r="359" spans="146:146" x14ac:dyDescent="0.35">
      <c r="EP359" s="19"/>
    </row>
    <row r="360" spans="146:146" x14ac:dyDescent="0.35">
      <c r="EP360" s="19"/>
    </row>
    <row r="361" spans="146:146" x14ac:dyDescent="0.35">
      <c r="EP361" s="19"/>
    </row>
    <row r="362" spans="146:146" x14ac:dyDescent="0.35">
      <c r="EP362" s="19"/>
    </row>
    <row r="363" spans="146:146" x14ac:dyDescent="0.35">
      <c r="EP363" s="19"/>
    </row>
    <row r="364" spans="146:146" x14ac:dyDescent="0.35">
      <c r="EP364" s="19"/>
    </row>
    <row r="365" spans="146:146" x14ac:dyDescent="0.35">
      <c r="EP365" s="19"/>
    </row>
    <row r="366" spans="146:146" x14ac:dyDescent="0.35">
      <c r="EP366" s="19"/>
    </row>
    <row r="367" spans="146:146" x14ac:dyDescent="0.35">
      <c r="EP367" s="19"/>
    </row>
    <row r="368" spans="146:146" x14ac:dyDescent="0.35">
      <c r="EP368" s="19"/>
    </row>
    <row r="369" spans="146:146" x14ac:dyDescent="0.35">
      <c r="EP369" s="19"/>
    </row>
    <row r="370" spans="146:146" x14ac:dyDescent="0.35">
      <c r="EP370" s="19"/>
    </row>
    <row r="371" spans="146:146" x14ac:dyDescent="0.35">
      <c r="EP371" s="19"/>
    </row>
    <row r="372" spans="146:146" x14ac:dyDescent="0.35">
      <c r="EP372" s="19"/>
    </row>
    <row r="373" spans="146:146" x14ac:dyDescent="0.35">
      <c r="EP373" s="19"/>
    </row>
  </sheetData>
  <sheetProtection algorithmName="SHA-512" hashValue="tTf/9BVyFTs2FD1XUkx7lbKEMNvTOhj0BAc3hpbVQ5AlS2XW4T1iwsErDhsSUjrCZXGF+g3Zoz3HwqrgWGnujA==" saltValue="25gckQ81AcKnroQ0jR2r6A==" spinCount="100000" sheet="1" objects="1" scenarios="1"/>
  <mergeCells count="42">
    <mergeCell ref="BC5:BJ7"/>
    <mergeCell ref="AI6:AI7"/>
    <mergeCell ref="AJ6:AK6"/>
    <mergeCell ref="AQ6:AS6"/>
    <mergeCell ref="F7:I7"/>
    <mergeCell ref="M7:S10"/>
    <mergeCell ref="AJ7:AK7"/>
    <mergeCell ref="AQ7:AS7"/>
    <mergeCell ref="B2:AU2"/>
    <mergeCell ref="B3:AU3"/>
    <mergeCell ref="B5:K5"/>
    <mergeCell ref="M5:X5"/>
    <mergeCell ref="Z5:AN5"/>
    <mergeCell ref="AP5:AU5"/>
    <mergeCell ref="B13:C16"/>
    <mergeCell ref="E13:F16"/>
    <mergeCell ref="BX13:BZ16"/>
    <mergeCell ref="BC8:BJ10"/>
    <mergeCell ref="F9:I9"/>
    <mergeCell ref="AJ9:AK9"/>
    <mergeCell ref="AQ9:AS9"/>
    <mergeCell ref="AH13:AN13"/>
    <mergeCell ref="AP13:AV13"/>
    <mergeCell ref="AX13:AZ16"/>
    <mergeCell ref="BB13:BJ13"/>
    <mergeCell ref="BL13:BN16"/>
    <mergeCell ref="BP13:BV13"/>
    <mergeCell ref="AJ8:AK8"/>
    <mergeCell ref="AQ8:AS8"/>
    <mergeCell ref="Z13:AF13"/>
    <mergeCell ref="P13:X13"/>
    <mergeCell ref="H13:N13"/>
    <mergeCell ref="EP13:EP15"/>
    <mergeCell ref="DV13:DZ13"/>
    <mergeCell ref="CB13:CD16"/>
    <mergeCell ref="CF13:CN13"/>
    <mergeCell ref="CQ13:CW13"/>
    <mergeCell ref="CY13:DE13"/>
    <mergeCell ref="DH13:DP13"/>
    <mergeCell ref="DR13:DS16"/>
    <mergeCell ref="EC13:EG13"/>
    <mergeCell ref="EI13:EN13"/>
  </mergeCells>
  <dataValidations count="1">
    <dataValidation type="list" allowBlank="1" showInputMessage="1" showErrorMessage="1" sqref="AU9" xr:uid="{00000000-0002-0000-0600-000000000000}">
      <formula1>yesno</formula1>
    </dataValidation>
  </dataValidations>
  <hyperlinks>
    <hyperlink ref="EP14:EP15" location="'SBP-Std RECALC ErrorCategories'!BC8" display="'19. Total Fiscal Action for Site" xr:uid="{00000000-0004-0000-06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1" r:id="rId4" name="Drop Down 1">
              <controlPr defaultSize="0" autoLine="0" autoPict="0">
                <anchor moveWithCells="1">
                  <from>
                    <xdr:col>50</xdr:col>
                    <xdr:colOff>0</xdr:colOff>
                    <xdr:row>16</xdr:row>
                    <xdr:rowOff>31750</xdr:rowOff>
                  </from>
                  <to>
                    <xdr:col>51</xdr:col>
                    <xdr:colOff>0</xdr:colOff>
                    <xdr:row>18</xdr:row>
                    <xdr:rowOff>19050</xdr:rowOff>
                  </to>
                </anchor>
              </controlPr>
            </control>
          </mc:Choice>
        </mc:AlternateContent>
        <mc:AlternateContent xmlns:mc="http://schemas.openxmlformats.org/markup-compatibility/2006">
          <mc:Choice Requires="x14">
            <control shapeId="87042" r:id="rId5" name="Drop Down 2">
              <controlPr defaultSize="0" autoLine="0" autoPict="0">
                <anchor moveWithCells="1">
                  <from>
                    <xdr:col>50</xdr:col>
                    <xdr:colOff>0</xdr:colOff>
                    <xdr:row>19</xdr:row>
                    <xdr:rowOff>0</xdr:rowOff>
                  </from>
                  <to>
                    <xdr:col>51</xdr:col>
                    <xdr:colOff>0</xdr:colOff>
                    <xdr:row>20</xdr:row>
                    <xdr:rowOff>0</xdr:rowOff>
                  </to>
                </anchor>
              </controlPr>
            </control>
          </mc:Choice>
        </mc:AlternateContent>
        <mc:AlternateContent xmlns:mc="http://schemas.openxmlformats.org/markup-compatibility/2006">
          <mc:Choice Requires="x14">
            <control shapeId="87043" r:id="rId6" name="Drop Down 3">
              <controlPr defaultSize="0" autoLine="0" autoPict="0">
                <anchor moveWithCells="1">
                  <from>
                    <xdr:col>50</xdr:col>
                    <xdr:colOff>0</xdr:colOff>
                    <xdr:row>20</xdr:row>
                    <xdr:rowOff>38100</xdr:rowOff>
                  </from>
                  <to>
                    <xdr:col>51</xdr:col>
                    <xdr:colOff>0</xdr:colOff>
                    <xdr:row>21</xdr:row>
                    <xdr:rowOff>184150</xdr:rowOff>
                  </to>
                </anchor>
              </controlPr>
            </control>
          </mc:Choice>
        </mc:AlternateContent>
        <mc:AlternateContent xmlns:mc="http://schemas.openxmlformats.org/markup-compatibility/2006">
          <mc:Choice Requires="x14">
            <control shapeId="87044" r:id="rId7" name="Drop Down 4">
              <controlPr defaultSize="0" autoLine="0" autoPict="0">
                <anchor moveWithCells="1">
                  <from>
                    <xdr:col>50</xdr:col>
                    <xdr:colOff>0</xdr:colOff>
                    <xdr:row>23</xdr:row>
                    <xdr:rowOff>0</xdr:rowOff>
                  </from>
                  <to>
                    <xdr:col>51</xdr:col>
                    <xdr:colOff>0</xdr:colOff>
                    <xdr:row>24</xdr:row>
                    <xdr:rowOff>0</xdr:rowOff>
                  </to>
                </anchor>
              </controlPr>
            </control>
          </mc:Choice>
        </mc:AlternateContent>
        <mc:AlternateContent xmlns:mc="http://schemas.openxmlformats.org/markup-compatibility/2006">
          <mc:Choice Requires="x14">
            <control shapeId="87045" r:id="rId8" name="Drop Down 5">
              <controlPr defaultSize="0" autoLine="0" autoPict="0">
                <anchor moveWithCells="1">
                  <from>
                    <xdr:col>50</xdr:col>
                    <xdr:colOff>0</xdr:colOff>
                    <xdr:row>25</xdr:row>
                    <xdr:rowOff>0</xdr:rowOff>
                  </from>
                  <to>
                    <xdr:col>51</xdr:col>
                    <xdr:colOff>0</xdr:colOff>
                    <xdr:row>26</xdr:row>
                    <xdr:rowOff>0</xdr:rowOff>
                  </to>
                </anchor>
              </controlPr>
            </control>
          </mc:Choice>
        </mc:AlternateContent>
        <mc:AlternateContent xmlns:mc="http://schemas.openxmlformats.org/markup-compatibility/2006">
          <mc:Choice Requires="x14">
            <control shapeId="87046" r:id="rId9" name="Drop Down 6">
              <controlPr defaultSize="0" autoLine="0" autoPict="0">
                <anchor moveWithCells="1">
                  <from>
                    <xdr:col>50</xdr:col>
                    <xdr:colOff>0</xdr:colOff>
                    <xdr:row>27</xdr:row>
                    <xdr:rowOff>0</xdr:rowOff>
                  </from>
                  <to>
                    <xdr:col>51</xdr:col>
                    <xdr:colOff>0</xdr:colOff>
                    <xdr:row>28</xdr:row>
                    <xdr:rowOff>0</xdr:rowOff>
                  </to>
                </anchor>
              </controlPr>
            </control>
          </mc:Choice>
        </mc:AlternateContent>
        <mc:AlternateContent xmlns:mc="http://schemas.openxmlformats.org/markup-compatibility/2006">
          <mc:Choice Requires="x14">
            <control shapeId="87047" r:id="rId10" name="Drop Down 7">
              <controlPr defaultSize="0" autoLine="0" autoPict="0">
                <anchor moveWithCells="1">
                  <from>
                    <xdr:col>50</xdr:col>
                    <xdr:colOff>0</xdr:colOff>
                    <xdr:row>29</xdr:row>
                    <xdr:rowOff>0</xdr:rowOff>
                  </from>
                  <to>
                    <xdr:col>51</xdr:col>
                    <xdr:colOff>0</xdr:colOff>
                    <xdr:row>30</xdr:row>
                    <xdr:rowOff>0</xdr:rowOff>
                  </to>
                </anchor>
              </controlPr>
            </control>
          </mc:Choice>
        </mc:AlternateContent>
        <mc:AlternateContent xmlns:mc="http://schemas.openxmlformats.org/markup-compatibility/2006">
          <mc:Choice Requires="x14">
            <control shapeId="87048" r:id="rId11" name="Drop Down 8">
              <controlPr defaultSize="0" autoLine="0" autoPict="0">
                <anchor moveWithCells="1">
                  <from>
                    <xdr:col>50</xdr:col>
                    <xdr:colOff>0</xdr:colOff>
                    <xdr:row>31</xdr:row>
                    <xdr:rowOff>0</xdr:rowOff>
                  </from>
                  <to>
                    <xdr:col>51</xdr:col>
                    <xdr:colOff>0</xdr:colOff>
                    <xdr:row>31</xdr:row>
                    <xdr:rowOff>190500</xdr:rowOff>
                  </to>
                </anchor>
              </controlPr>
            </control>
          </mc:Choice>
        </mc:AlternateContent>
        <mc:AlternateContent xmlns:mc="http://schemas.openxmlformats.org/markup-compatibility/2006">
          <mc:Choice Requires="x14">
            <control shapeId="87049" r:id="rId12" name="Drop Down 9">
              <controlPr defaultSize="0" autoLine="0" autoPict="0">
                <anchor moveWithCells="1">
                  <from>
                    <xdr:col>50</xdr:col>
                    <xdr:colOff>0</xdr:colOff>
                    <xdr:row>33</xdr:row>
                    <xdr:rowOff>0</xdr:rowOff>
                  </from>
                  <to>
                    <xdr:col>51</xdr:col>
                    <xdr:colOff>0</xdr:colOff>
                    <xdr:row>34</xdr:row>
                    <xdr:rowOff>0</xdr:rowOff>
                  </to>
                </anchor>
              </controlPr>
            </control>
          </mc:Choice>
        </mc:AlternateContent>
        <mc:AlternateContent xmlns:mc="http://schemas.openxmlformats.org/markup-compatibility/2006">
          <mc:Choice Requires="x14">
            <control shapeId="87050" r:id="rId13" name="Drop Down 10">
              <controlPr defaultSize="0" autoLine="0" autoPict="0">
                <anchor moveWithCells="1">
                  <from>
                    <xdr:col>50</xdr:col>
                    <xdr:colOff>0</xdr:colOff>
                    <xdr:row>35</xdr:row>
                    <xdr:rowOff>0</xdr:rowOff>
                  </from>
                  <to>
                    <xdr:col>51</xdr:col>
                    <xdr:colOff>0</xdr:colOff>
                    <xdr:row>36</xdr:row>
                    <xdr:rowOff>19050</xdr:rowOff>
                  </to>
                </anchor>
              </controlPr>
            </control>
          </mc:Choice>
        </mc:AlternateContent>
        <mc:AlternateContent xmlns:mc="http://schemas.openxmlformats.org/markup-compatibility/2006">
          <mc:Choice Requires="x14">
            <control shapeId="87051" r:id="rId14" name="Drop Down 11">
              <controlPr defaultSize="0" autoLine="0" autoPict="0">
                <anchor moveWithCells="1">
                  <from>
                    <xdr:col>50</xdr:col>
                    <xdr:colOff>0</xdr:colOff>
                    <xdr:row>37</xdr:row>
                    <xdr:rowOff>0</xdr:rowOff>
                  </from>
                  <to>
                    <xdr:col>51</xdr:col>
                    <xdr:colOff>0</xdr:colOff>
                    <xdr:row>38</xdr:row>
                    <xdr:rowOff>0</xdr:rowOff>
                  </to>
                </anchor>
              </controlPr>
            </control>
          </mc:Choice>
        </mc:AlternateContent>
        <mc:AlternateContent xmlns:mc="http://schemas.openxmlformats.org/markup-compatibility/2006">
          <mc:Choice Requires="x14">
            <control shapeId="87052" r:id="rId15" name="Drop Down 12">
              <controlPr defaultSize="0" autoLine="0" autoPict="0">
                <anchor moveWithCells="1">
                  <from>
                    <xdr:col>50</xdr:col>
                    <xdr:colOff>0</xdr:colOff>
                    <xdr:row>39</xdr:row>
                    <xdr:rowOff>0</xdr:rowOff>
                  </from>
                  <to>
                    <xdr:col>51</xdr:col>
                    <xdr:colOff>0</xdr:colOff>
                    <xdr:row>40</xdr:row>
                    <xdr:rowOff>0</xdr:rowOff>
                  </to>
                </anchor>
              </controlPr>
            </control>
          </mc:Choice>
        </mc:AlternateContent>
        <mc:AlternateContent xmlns:mc="http://schemas.openxmlformats.org/markup-compatibility/2006">
          <mc:Choice Requires="x14">
            <control shapeId="87053" r:id="rId16" name="Drop Down 13">
              <controlPr defaultSize="0" autoLine="0" autoPict="0">
                <anchor moveWithCells="1">
                  <from>
                    <xdr:col>50</xdr:col>
                    <xdr:colOff>0</xdr:colOff>
                    <xdr:row>41</xdr:row>
                    <xdr:rowOff>0</xdr:rowOff>
                  </from>
                  <to>
                    <xdr:col>51</xdr:col>
                    <xdr:colOff>0</xdr:colOff>
                    <xdr:row>42</xdr:row>
                    <xdr:rowOff>0</xdr:rowOff>
                  </to>
                </anchor>
              </controlPr>
            </control>
          </mc:Choice>
        </mc:AlternateContent>
        <mc:AlternateContent xmlns:mc="http://schemas.openxmlformats.org/markup-compatibility/2006">
          <mc:Choice Requires="x14">
            <control shapeId="87054" r:id="rId17" name="Drop Down 14">
              <controlPr defaultSize="0" autoLine="0" autoPict="0">
                <anchor moveWithCells="1">
                  <from>
                    <xdr:col>50</xdr:col>
                    <xdr:colOff>0</xdr:colOff>
                    <xdr:row>43</xdr:row>
                    <xdr:rowOff>0</xdr:rowOff>
                  </from>
                  <to>
                    <xdr:col>51</xdr:col>
                    <xdr:colOff>0</xdr:colOff>
                    <xdr:row>44</xdr:row>
                    <xdr:rowOff>0</xdr:rowOff>
                  </to>
                </anchor>
              </controlPr>
            </control>
          </mc:Choice>
        </mc:AlternateContent>
        <mc:AlternateContent xmlns:mc="http://schemas.openxmlformats.org/markup-compatibility/2006">
          <mc:Choice Requires="x14">
            <control shapeId="87055" r:id="rId18" name="Drop Down 15">
              <controlPr defaultSize="0" autoLine="0" autoPict="0">
                <anchor moveWithCells="1">
                  <from>
                    <xdr:col>50</xdr:col>
                    <xdr:colOff>0</xdr:colOff>
                    <xdr:row>45</xdr:row>
                    <xdr:rowOff>0</xdr:rowOff>
                  </from>
                  <to>
                    <xdr:col>51</xdr:col>
                    <xdr:colOff>0</xdr:colOff>
                    <xdr:row>46</xdr:row>
                    <xdr:rowOff>0</xdr:rowOff>
                  </to>
                </anchor>
              </controlPr>
            </control>
          </mc:Choice>
        </mc:AlternateContent>
        <mc:AlternateContent xmlns:mc="http://schemas.openxmlformats.org/markup-compatibility/2006">
          <mc:Choice Requires="x14">
            <control shapeId="87056" r:id="rId19" name="Drop Down 16">
              <controlPr defaultSize="0" autoLine="0" autoPict="0">
                <anchor moveWithCells="1">
                  <from>
                    <xdr:col>50</xdr:col>
                    <xdr:colOff>0</xdr:colOff>
                    <xdr:row>47</xdr:row>
                    <xdr:rowOff>0</xdr:rowOff>
                  </from>
                  <to>
                    <xdr:col>51</xdr:col>
                    <xdr:colOff>0</xdr:colOff>
                    <xdr:row>48</xdr:row>
                    <xdr:rowOff>0</xdr:rowOff>
                  </to>
                </anchor>
              </controlPr>
            </control>
          </mc:Choice>
        </mc:AlternateContent>
        <mc:AlternateContent xmlns:mc="http://schemas.openxmlformats.org/markup-compatibility/2006">
          <mc:Choice Requires="x14">
            <control shapeId="87057" r:id="rId20" name="Drop Down 17">
              <controlPr defaultSize="0" autoLine="0" autoPict="0">
                <anchor moveWithCells="1">
                  <from>
                    <xdr:col>50</xdr:col>
                    <xdr:colOff>0</xdr:colOff>
                    <xdr:row>49</xdr:row>
                    <xdr:rowOff>0</xdr:rowOff>
                  </from>
                  <to>
                    <xdr:col>51</xdr:col>
                    <xdr:colOff>0</xdr:colOff>
                    <xdr:row>50</xdr:row>
                    <xdr:rowOff>0</xdr:rowOff>
                  </to>
                </anchor>
              </controlPr>
            </control>
          </mc:Choice>
        </mc:AlternateContent>
        <mc:AlternateContent xmlns:mc="http://schemas.openxmlformats.org/markup-compatibility/2006">
          <mc:Choice Requires="x14">
            <control shapeId="87058" r:id="rId21" name="Drop Down 18">
              <controlPr defaultSize="0" autoLine="0" autoPict="0">
                <anchor moveWithCells="1">
                  <from>
                    <xdr:col>50</xdr:col>
                    <xdr:colOff>0</xdr:colOff>
                    <xdr:row>51</xdr:row>
                    <xdr:rowOff>0</xdr:rowOff>
                  </from>
                  <to>
                    <xdr:col>51</xdr:col>
                    <xdr:colOff>0</xdr:colOff>
                    <xdr:row>52</xdr:row>
                    <xdr:rowOff>19050</xdr:rowOff>
                  </to>
                </anchor>
              </controlPr>
            </control>
          </mc:Choice>
        </mc:AlternateContent>
        <mc:AlternateContent xmlns:mc="http://schemas.openxmlformats.org/markup-compatibility/2006">
          <mc:Choice Requires="x14">
            <control shapeId="87059" r:id="rId22" name="Drop Down 19">
              <controlPr defaultSize="0" autoLine="0" autoPict="0">
                <anchor moveWithCells="1">
                  <from>
                    <xdr:col>50</xdr:col>
                    <xdr:colOff>0</xdr:colOff>
                    <xdr:row>53</xdr:row>
                    <xdr:rowOff>0</xdr:rowOff>
                  </from>
                  <to>
                    <xdr:col>51</xdr:col>
                    <xdr:colOff>0</xdr:colOff>
                    <xdr:row>54</xdr:row>
                    <xdr:rowOff>0</xdr:rowOff>
                  </to>
                </anchor>
              </controlPr>
            </control>
          </mc:Choice>
        </mc:AlternateContent>
        <mc:AlternateContent xmlns:mc="http://schemas.openxmlformats.org/markup-compatibility/2006">
          <mc:Choice Requires="x14">
            <control shapeId="87060" r:id="rId23" name="Drop Down 20">
              <controlPr defaultSize="0" autoLine="0" autoPict="0">
                <anchor moveWithCells="1">
                  <from>
                    <xdr:col>50</xdr:col>
                    <xdr:colOff>0</xdr:colOff>
                    <xdr:row>55</xdr:row>
                    <xdr:rowOff>0</xdr:rowOff>
                  </from>
                  <to>
                    <xdr:col>51</xdr:col>
                    <xdr:colOff>0</xdr:colOff>
                    <xdr:row>56</xdr:row>
                    <xdr:rowOff>0</xdr:rowOff>
                  </to>
                </anchor>
              </controlPr>
            </control>
          </mc:Choice>
        </mc:AlternateContent>
        <mc:AlternateContent xmlns:mc="http://schemas.openxmlformats.org/markup-compatibility/2006">
          <mc:Choice Requires="x14">
            <control shapeId="87061" r:id="rId24" name="Drop Down 21">
              <controlPr defaultSize="0" autoLine="0" autoPict="0">
                <anchor moveWithCells="1">
                  <from>
                    <xdr:col>50</xdr:col>
                    <xdr:colOff>0</xdr:colOff>
                    <xdr:row>57</xdr:row>
                    <xdr:rowOff>0</xdr:rowOff>
                  </from>
                  <to>
                    <xdr:col>51</xdr:col>
                    <xdr:colOff>0</xdr:colOff>
                    <xdr:row>58</xdr:row>
                    <xdr:rowOff>0</xdr:rowOff>
                  </to>
                </anchor>
              </controlPr>
            </control>
          </mc:Choice>
        </mc:AlternateContent>
        <mc:AlternateContent xmlns:mc="http://schemas.openxmlformats.org/markup-compatibility/2006">
          <mc:Choice Requires="x14">
            <control shapeId="87062" r:id="rId25" name="Drop Down 22">
              <controlPr defaultSize="0" autoLine="0" autoPict="0">
                <anchor moveWithCells="1">
                  <from>
                    <xdr:col>50</xdr:col>
                    <xdr:colOff>0</xdr:colOff>
                    <xdr:row>59</xdr:row>
                    <xdr:rowOff>0</xdr:rowOff>
                  </from>
                  <to>
                    <xdr:col>51</xdr:col>
                    <xdr:colOff>0</xdr:colOff>
                    <xdr:row>60</xdr:row>
                    <xdr:rowOff>0</xdr:rowOff>
                  </to>
                </anchor>
              </controlPr>
            </control>
          </mc:Choice>
        </mc:AlternateContent>
        <mc:AlternateContent xmlns:mc="http://schemas.openxmlformats.org/markup-compatibility/2006">
          <mc:Choice Requires="x14">
            <control shapeId="87063" r:id="rId26" name="Drop Down 23">
              <controlPr defaultSize="0" autoLine="0" autoPict="0">
                <anchor moveWithCells="1">
                  <from>
                    <xdr:col>50</xdr:col>
                    <xdr:colOff>0</xdr:colOff>
                    <xdr:row>61</xdr:row>
                    <xdr:rowOff>0</xdr:rowOff>
                  </from>
                  <to>
                    <xdr:col>51</xdr:col>
                    <xdr:colOff>0</xdr:colOff>
                    <xdr:row>62</xdr:row>
                    <xdr:rowOff>0</xdr:rowOff>
                  </to>
                </anchor>
              </controlPr>
            </control>
          </mc:Choice>
        </mc:AlternateContent>
        <mc:AlternateContent xmlns:mc="http://schemas.openxmlformats.org/markup-compatibility/2006">
          <mc:Choice Requires="x14">
            <control shapeId="87064" r:id="rId27" name="Drop Down 24">
              <controlPr defaultSize="0" autoLine="0" autoPict="0">
                <anchor moveWithCells="1">
                  <from>
                    <xdr:col>50</xdr:col>
                    <xdr:colOff>0</xdr:colOff>
                    <xdr:row>63</xdr:row>
                    <xdr:rowOff>0</xdr:rowOff>
                  </from>
                  <to>
                    <xdr:col>51</xdr:col>
                    <xdr:colOff>0</xdr:colOff>
                    <xdr:row>64</xdr:row>
                    <xdr:rowOff>0</xdr:rowOff>
                  </to>
                </anchor>
              </controlPr>
            </control>
          </mc:Choice>
        </mc:AlternateContent>
        <mc:AlternateContent xmlns:mc="http://schemas.openxmlformats.org/markup-compatibility/2006">
          <mc:Choice Requires="x14">
            <control shapeId="87065" r:id="rId28" name="Drop Down 25">
              <controlPr defaultSize="0" autoLine="0" autoPict="0">
                <anchor moveWithCells="1">
                  <from>
                    <xdr:col>50</xdr:col>
                    <xdr:colOff>0</xdr:colOff>
                    <xdr:row>65</xdr:row>
                    <xdr:rowOff>0</xdr:rowOff>
                  </from>
                  <to>
                    <xdr:col>51</xdr:col>
                    <xdr:colOff>0</xdr:colOff>
                    <xdr:row>66</xdr:row>
                    <xdr:rowOff>19050</xdr:rowOff>
                  </to>
                </anchor>
              </controlPr>
            </control>
          </mc:Choice>
        </mc:AlternateContent>
        <mc:AlternateContent xmlns:mc="http://schemas.openxmlformats.org/markup-compatibility/2006">
          <mc:Choice Requires="x14">
            <control shapeId="87066" r:id="rId29" name="Drop Down 26">
              <controlPr defaultSize="0" autoLine="0" autoPict="0">
                <anchor moveWithCells="1">
                  <from>
                    <xdr:col>50</xdr:col>
                    <xdr:colOff>0</xdr:colOff>
                    <xdr:row>67</xdr:row>
                    <xdr:rowOff>0</xdr:rowOff>
                  </from>
                  <to>
                    <xdr:col>51</xdr:col>
                    <xdr:colOff>0</xdr:colOff>
                    <xdr:row>68</xdr:row>
                    <xdr:rowOff>19050</xdr:rowOff>
                  </to>
                </anchor>
              </controlPr>
            </control>
          </mc:Choice>
        </mc:AlternateContent>
        <mc:AlternateContent xmlns:mc="http://schemas.openxmlformats.org/markup-compatibility/2006">
          <mc:Choice Requires="x14">
            <control shapeId="87067" r:id="rId30" name="Drop Down 27">
              <controlPr defaultSize="0" autoLine="0" autoPict="0">
                <anchor moveWithCells="1">
                  <from>
                    <xdr:col>50</xdr:col>
                    <xdr:colOff>0</xdr:colOff>
                    <xdr:row>69</xdr:row>
                    <xdr:rowOff>0</xdr:rowOff>
                  </from>
                  <to>
                    <xdr:col>51</xdr:col>
                    <xdr:colOff>0</xdr:colOff>
                    <xdr:row>70</xdr:row>
                    <xdr:rowOff>19050</xdr:rowOff>
                  </to>
                </anchor>
              </controlPr>
            </control>
          </mc:Choice>
        </mc:AlternateContent>
        <mc:AlternateContent xmlns:mc="http://schemas.openxmlformats.org/markup-compatibility/2006">
          <mc:Choice Requires="x14">
            <control shapeId="87068" r:id="rId31" name="Drop Down 28">
              <controlPr defaultSize="0" autoLine="0" autoPict="0">
                <anchor moveWithCells="1">
                  <from>
                    <xdr:col>50</xdr:col>
                    <xdr:colOff>0</xdr:colOff>
                    <xdr:row>71</xdr:row>
                    <xdr:rowOff>0</xdr:rowOff>
                  </from>
                  <to>
                    <xdr:col>51</xdr:col>
                    <xdr:colOff>0</xdr:colOff>
                    <xdr:row>72</xdr:row>
                    <xdr:rowOff>19050</xdr:rowOff>
                  </to>
                </anchor>
              </controlPr>
            </control>
          </mc:Choice>
        </mc:AlternateContent>
        <mc:AlternateContent xmlns:mc="http://schemas.openxmlformats.org/markup-compatibility/2006">
          <mc:Choice Requires="x14">
            <control shapeId="87069" r:id="rId32" name="Drop Down 29">
              <controlPr defaultSize="0" autoLine="0" autoPict="0">
                <anchor moveWithCells="1">
                  <from>
                    <xdr:col>50</xdr:col>
                    <xdr:colOff>0</xdr:colOff>
                    <xdr:row>73</xdr:row>
                    <xdr:rowOff>0</xdr:rowOff>
                  </from>
                  <to>
                    <xdr:col>51</xdr:col>
                    <xdr:colOff>0</xdr:colOff>
                    <xdr:row>74</xdr:row>
                    <xdr:rowOff>19050</xdr:rowOff>
                  </to>
                </anchor>
              </controlPr>
            </control>
          </mc:Choice>
        </mc:AlternateContent>
        <mc:AlternateContent xmlns:mc="http://schemas.openxmlformats.org/markup-compatibility/2006">
          <mc:Choice Requires="x14">
            <control shapeId="87070" r:id="rId33" name="Drop Down 30">
              <controlPr defaultSize="0" autoLine="0" autoPict="0">
                <anchor moveWithCells="1">
                  <from>
                    <xdr:col>50</xdr:col>
                    <xdr:colOff>0</xdr:colOff>
                    <xdr:row>75</xdr:row>
                    <xdr:rowOff>0</xdr:rowOff>
                  </from>
                  <to>
                    <xdr:col>51</xdr:col>
                    <xdr:colOff>0</xdr:colOff>
                    <xdr:row>76</xdr:row>
                    <xdr:rowOff>19050</xdr:rowOff>
                  </to>
                </anchor>
              </controlPr>
            </control>
          </mc:Choice>
        </mc:AlternateContent>
        <mc:AlternateContent xmlns:mc="http://schemas.openxmlformats.org/markup-compatibility/2006">
          <mc:Choice Requires="x14">
            <control shapeId="87071" r:id="rId34" name="Drop Down 31">
              <controlPr defaultSize="0" autoLine="0" autoPict="0">
                <anchor moveWithCells="1">
                  <from>
                    <xdr:col>50</xdr:col>
                    <xdr:colOff>0</xdr:colOff>
                    <xdr:row>77</xdr:row>
                    <xdr:rowOff>0</xdr:rowOff>
                  </from>
                  <to>
                    <xdr:col>51</xdr:col>
                    <xdr:colOff>0</xdr:colOff>
                    <xdr:row>78</xdr:row>
                    <xdr:rowOff>19050</xdr:rowOff>
                  </to>
                </anchor>
              </controlPr>
            </control>
          </mc:Choice>
        </mc:AlternateContent>
        <mc:AlternateContent xmlns:mc="http://schemas.openxmlformats.org/markup-compatibility/2006">
          <mc:Choice Requires="x14">
            <control shapeId="87072" r:id="rId35" name="Drop Down 32">
              <controlPr defaultSize="0" autoLine="0" autoPict="0">
                <anchor moveWithCells="1">
                  <from>
                    <xdr:col>50</xdr:col>
                    <xdr:colOff>0</xdr:colOff>
                    <xdr:row>79</xdr:row>
                    <xdr:rowOff>0</xdr:rowOff>
                  </from>
                  <to>
                    <xdr:col>51</xdr:col>
                    <xdr:colOff>0</xdr:colOff>
                    <xdr:row>80</xdr:row>
                    <xdr:rowOff>19050</xdr:rowOff>
                  </to>
                </anchor>
              </controlPr>
            </control>
          </mc:Choice>
        </mc:AlternateContent>
        <mc:AlternateContent xmlns:mc="http://schemas.openxmlformats.org/markup-compatibility/2006">
          <mc:Choice Requires="x14">
            <control shapeId="87073" r:id="rId36" name="Drop Down 33">
              <controlPr defaultSize="0" autoLine="0" autoPict="0">
                <anchor moveWithCells="1">
                  <from>
                    <xdr:col>50</xdr:col>
                    <xdr:colOff>0</xdr:colOff>
                    <xdr:row>81</xdr:row>
                    <xdr:rowOff>0</xdr:rowOff>
                  </from>
                  <to>
                    <xdr:col>51</xdr:col>
                    <xdr:colOff>0</xdr:colOff>
                    <xdr:row>82</xdr:row>
                    <xdr:rowOff>19050</xdr:rowOff>
                  </to>
                </anchor>
              </controlPr>
            </control>
          </mc:Choice>
        </mc:AlternateContent>
        <mc:AlternateContent xmlns:mc="http://schemas.openxmlformats.org/markup-compatibility/2006">
          <mc:Choice Requires="x14">
            <control shapeId="87074" r:id="rId37" name="Drop Down 34">
              <controlPr defaultSize="0" autoLine="0" autoPict="0">
                <anchor moveWithCells="1">
                  <from>
                    <xdr:col>50</xdr:col>
                    <xdr:colOff>0</xdr:colOff>
                    <xdr:row>83</xdr:row>
                    <xdr:rowOff>0</xdr:rowOff>
                  </from>
                  <to>
                    <xdr:col>51</xdr:col>
                    <xdr:colOff>0</xdr:colOff>
                    <xdr:row>84</xdr:row>
                    <xdr:rowOff>19050</xdr:rowOff>
                  </to>
                </anchor>
              </controlPr>
            </control>
          </mc:Choice>
        </mc:AlternateContent>
        <mc:AlternateContent xmlns:mc="http://schemas.openxmlformats.org/markup-compatibility/2006">
          <mc:Choice Requires="x14">
            <control shapeId="87075" r:id="rId38" name="Drop Down 35">
              <controlPr defaultSize="0" autoLine="0" autoPict="0">
                <anchor moveWithCells="1">
                  <from>
                    <xdr:col>50</xdr:col>
                    <xdr:colOff>0</xdr:colOff>
                    <xdr:row>85</xdr:row>
                    <xdr:rowOff>0</xdr:rowOff>
                  </from>
                  <to>
                    <xdr:col>51</xdr:col>
                    <xdr:colOff>0</xdr:colOff>
                    <xdr:row>86</xdr:row>
                    <xdr:rowOff>19050</xdr:rowOff>
                  </to>
                </anchor>
              </controlPr>
            </control>
          </mc:Choice>
        </mc:AlternateContent>
        <mc:AlternateContent xmlns:mc="http://schemas.openxmlformats.org/markup-compatibility/2006">
          <mc:Choice Requires="x14">
            <control shapeId="87076" r:id="rId39" name="Drop Down 36">
              <controlPr defaultSize="0" autoLine="0" autoPict="0">
                <anchor moveWithCells="1">
                  <from>
                    <xdr:col>50</xdr:col>
                    <xdr:colOff>0</xdr:colOff>
                    <xdr:row>87</xdr:row>
                    <xdr:rowOff>0</xdr:rowOff>
                  </from>
                  <to>
                    <xdr:col>51</xdr:col>
                    <xdr:colOff>0</xdr:colOff>
                    <xdr:row>88</xdr:row>
                    <xdr:rowOff>19050</xdr:rowOff>
                  </to>
                </anchor>
              </controlPr>
            </control>
          </mc:Choice>
        </mc:AlternateContent>
        <mc:AlternateContent xmlns:mc="http://schemas.openxmlformats.org/markup-compatibility/2006">
          <mc:Choice Requires="x14">
            <control shapeId="87077" r:id="rId40" name="Drop Down 37">
              <controlPr defaultSize="0" autoLine="0" autoPict="0">
                <anchor moveWithCells="1">
                  <from>
                    <xdr:col>50</xdr:col>
                    <xdr:colOff>0</xdr:colOff>
                    <xdr:row>89</xdr:row>
                    <xdr:rowOff>0</xdr:rowOff>
                  </from>
                  <to>
                    <xdr:col>51</xdr:col>
                    <xdr:colOff>0</xdr:colOff>
                    <xdr:row>90</xdr:row>
                    <xdr:rowOff>19050</xdr:rowOff>
                  </to>
                </anchor>
              </controlPr>
            </control>
          </mc:Choice>
        </mc:AlternateContent>
        <mc:AlternateContent xmlns:mc="http://schemas.openxmlformats.org/markup-compatibility/2006">
          <mc:Choice Requires="x14">
            <control shapeId="87078" r:id="rId41" name="Drop Down 38">
              <controlPr defaultSize="0" autoLine="0" autoPict="0">
                <anchor moveWithCells="1">
                  <from>
                    <xdr:col>50</xdr:col>
                    <xdr:colOff>0</xdr:colOff>
                    <xdr:row>91</xdr:row>
                    <xdr:rowOff>0</xdr:rowOff>
                  </from>
                  <to>
                    <xdr:col>51</xdr:col>
                    <xdr:colOff>0</xdr:colOff>
                    <xdr:row>92</xdr:row>
                    <xdr:rowOff>19050</xdr:rowOff>
                  </to>
                </anchor>
              </controlPr>
            </control>
          </mc:Choice>
        </mc:AlternateContent>
        <mc:AlternateContent xmlns:mc="http://schemas.openxmlformats.org/markup-compatibility/2006">
          <mc:Choice Requires="x14">
            <control shapeId="87079" r:id="rId42" name="Drop Down 39">
              <controlPr defaultSize="0" autoLine="0" autoPict="0">
                <anchor moveWithCells="1">
                  <from>
                    <xdr:col>50</xdr:col>
                    <xdr:colOff>0</xdr:colOff>
                    <xdr:row>93</xdr:row>
                    <xdr:rowOff>0</xdr:rowOff>
                  </from>
                  <to>
                    <xdr:col>51</xdr:col>
                    <xdr:colOff>0</xdr:colOff>
                    <xdr:row>94</xdr:row>
                    <xdr:rowOff>19050</xdr:rowOff>
                  </to>
                </anchor>
              </controlPr>
            </control>
          </mc:Choice>
        </mc:AlternateContent>
        <mc:AlternateContent xmlns:mc="http://schemas.openxmlformats.org/markup-compatibility/2006">
          <mc:Choice Requires="x14">
            <control shapeId="87080" r:id="rId43" name="Drop Down 40">
              <controlPr defaultSize="0" autoLine="0" autoPict="0">
                <anchor moveWithCells="1">
                  <from>
                    <xdr:col>50</xdr:col>
                    <xdr:colOff>0</xdr:colOff>
                    <xdr:row>95</xdr:row>
                    <xdr:rowOff>0</xdr:rowOff>
                  </from>
                  <to>
                    <xdr:col>51</xdr:col>
                    <xdr:colOff>0</xdr:colOff>
                    <xdr:row>96</xdr:row>
                    <xdr:rowOff>19050</xdr:rowOff>
                  </to>
                </anchor>
              </controlPr>
            </control>
          </mc:Choice>
        </mc:AlternateContent>
        <mc:AlternateContent xmlns:mc="http://schemas.openxmlformats.org/markup-compatibility/2006">
          <mc:Choice Requires="x14">
            <control shapeId="87081" r:id="rId44" name="Drop Down 41">
              <controlPr defaultSize="0" autoLine="0" autoPict="0">
                <anchor moveWithCells="1">
                  <from>
                    <xdr:col>50</xdr:col>
                    <xdr:colOff>0</xdr:colOff>
                    <xdr:row>97</xdr:row>
                    <xdr:rowOff>0</xdr:rowOff>
                  </from>
                  <to>
                    <xdr:col>51</xdr:col>
                    <xdr:colOff>0</xdr:colOff>
                    <xdr:row>98</xdr:row>
                    <xdr:rowOff>19050</xdr:rowOff>
                  </to>
                </anchor>
              </controlPr>
            </control>
          </mc:Choice>
        </mc:AlternateContent>
        <mc:AlternateContent xmlns:mc="http://schemas.openxmlformats.org/markup-compatibility/2006">
          <mc:Choice Requires="x14">
            <control shapeId="87082" r:id="rId45" name="Drop Down 42">
              <controlPr defaultSize="0" autoLine="0" autoPict="0">
                <anchor moveWithCells="1">
                  <from>
                    <xdr:col>50</xdr:col>
                    <xdr:colOff>0</xdr:colOff>
                    <xdr:row>99</xdr:row>
                    <xdr:rowOff>0</xdr:rowOff>
                  </from>
                  <to>
                    <xdr:col>51</xdr:col>
                    <xdr:colOff>0</xdr:colOff>
                    <xdr:row>100</xdr:row>
                    <xdr:rowOff>19050</xdr:rowOff>
                  </to>
                </anchor>
              </controlPr>
            </control>
          </mc:Choice>
        </mc:AlternateContent>
        <mc:AlternateContent xmlns:mc="http://schemas.openxmlformats.org/markup-compatibility/2006">
          <mc:Choice Requires="x14">
            <control shapeId="87083" r:id="rId46" name="Drop Down 43">
              <controlPr defaultSize="0" autoLine="0" autoPict="0">
                <anchor moveWithCells="1">
                  <from>
                    <xdr:col>50</xdr:col>
                    <xdr:colOff>0</xdr:colOff>
                    <xdr:row>101</xdr:row>
                    <xdr:rowOff>0</xdr:rowOff>
                  </from>
                  <to>
                    <xdr:col>51</xdr:col>
                    <xdr:colOff>0</xdr:colOff>
                    <xdr:row>102</xdr:row>
                    <xdr:rowOff>19050</xdr:rowOff>
                  </to>
                </anchor>
              </controlPr>
            </control>
          </mc:Choice>
        </mc:AlternateContent>
        <mc:AlternateContent xmlns:mc="http://schemas.openxmlformats.org/markup-compatibility/2006">
          <mc:Choice Requires="x14">
            <control shapeId="87084" r:id="rId47" name="Drop Down 44">
              <controlPr defaultSize="0" autoLine="0" autoPict="0">
                <anchor moveWithCells="1">
                  <from>
                    <xdr:col>50</xdr:col>
                    <xdr:colOff>0</xdr:colOff>
                    <xdr:row>103</xdr:row>
                    <xdr:rowOff>0</xdr:rowOff>
                  </from>
                  <to>
                    <xdr:col>51</xdr:col>
                    <xdr:colOff>0</xdr:colOff>
                    <xdr:row>104</xdr:row>
                    <xdr:rowOff>19050</xdr:rowOff>
                  </to>
                </anchor>
              </controlPr>
            </control>
          </mc:Choice>
        </mc:AlternateContent>
        <mc:AlternateContent xmlns:mc="http://schemas.openxmlformats.org/markup-compatibility/2006">
          <mc:Choice Requires="x14">
            <control shapeId="87085" r:id="rId48" name="Drop Down 45">
              <controlPr defaultSize="0" autoLine="0" autoPict="0">
                <anchor moveWithCells="1">
                  <from>
                    <xdr:col>50</xdr:col>
                    <xdr:colOff>0</xdr:colOff>
                    <xdr:row>105</xdr:row>
                    <xdr:rowOff>0</xdr:rowOff>
                  </from>
                  <to>
                    <xdr:col>51</xdr:col>
                    <xdr:colOff>0</xdr:colOff>
                    <xdr:row>106</xdr:row>
                    <xdr:rowOff>19050</xdr:rowOff>
                  </to>
                </anchor>
              </controlPr>
            </control>
          </mc:Choice>
        </mc:AlternateContent>
        <mc:AlternateContent xmlns:mc="http://schemas.openxmlformats.org/markup-compatibility/2006">
          <mc:Choice Requires="x14">
            <control shapeId="87086" r:id="rId49" name="Drop Down 46">
              <controlPr defaultSize="0" autoLine="0" autoPict="0">
                <anchor moveWithCells="1">
                  <from>
                    <xdr:col>50</xdr:col>
                    <xdr:colOff>0</xdr:colOff>
                    <xdr:row>107</xdr:row>
                    <xdr:rowOff>0</xdr:rowOff>
                  </from>
                  <to>
                    <xdr:col>51</xdr:col>
                    <xdr:colOff>0</xdr:colOff>
                    <xdr:row>108</xdr:row>
                    <xdr:rowOff>19050</xdr:rowOff>
                  </to>
                </anchor>
              </controlPr>
            </control>
          </mc:Choice>
        </mc:AlternateContent>
        <mc:AlternateContent xmlns:mc="http://schemas.openxmlformats.org/markup-compatibility/2006">
          <mc:Choice Requires="x14">
            <control shapeId="87087" r:id="rId50" name="Drop Down 47">
              <controlPr defaultSize="0" autoLine="0" autoPict="0">
                <anchor moveWithCells="1">
                  <from>
                    <xdr:col>50</xdr:col>
                    <xdr:colOff>0</xdr:colOff>
                    <xdr:row>109</xdr:row>
                    <xdr:rowOff>0</xdr:rowOff>
                  </from>
                  <to>
                    <xdr:col>51</xdr:col>
                    <xdr:colOff>0</xdr:colOff>
                    <xdr:row>110</xdr:row>
                    <xdr:rowOff>19050</xdr:rowOff>
                  </to>
                </anchor>
              </controlPr>
            </control>
          </mc:Choice>
        </mc:AlternateContent>
        <mc:AlternateContent xmlns:mc="http://schemas.openxmlformats.org/markup-compatibility/2006">
          <mc:Choice Requires="x14">
            <control shapeId="87088" r:id="rId51" name="Drop Down 48">
              <controlPr defaultSize="0" autoLine="0" autoPict="0">
                <anchor moveWithCells="1">
                  <from>
                    <xdr:col>50</xdr:col>
                    <xdr:colOff>0</xdr:colOff>
                    <xdr:row>111</xdr:row>
                    <xdr:rowOff>0</xdr:rowOff>
                  </from>
                  <to>
                    <xdr:col>51</xdr:col>
                    <xdr:colOff>0</xdr:colOff>
                    <xdr:row>112</xdr:row>
                    <xdr:rowOff>19050</xdr:rowOff>
                  </to>
                </anchor>
              </controlPr>
            </control>
          </mc:Choice>
        </mc:AlternateContent>
        <mc:AlternateContent xmlns:mc="http://schemas.openxmlformats.org/markup-compatibility/2006">
          <mc:Choice Requires="x14">
            <control shapeId="87089" r:id="rId52" name="Drop Down 49">
              <controlPr defaultSize="0" autoLine="0" autoPict="0">
                <anchor moveWithCells="1">
                  <from>
                    <xdr:col>50</xdr:col>
                    <xdr:colOff>0</xdr:colOff>
                    <xdr:row>113</xdr:row>
                    <xdr:rowOff>0</xdr:rowOff>
                  </from>
                  <to>
                    <xdr:col>51</xdr:col>
                    <xdr:colOff>0</xdr:colOff>
                    <xdr:row>114</xdr:row>
                    <xdr:rowOff>19050</xdr:rowOff>
                  </to>
                </anchor>
              </controlPr>
            </control>
          </mc:Choice>
        </mc:AlternateContent>
        <mc:AlternateContent xmlns:mc="http://schemas.openxmlformats.org/markup-compatibility/2006">
          <mc:Choice Requires="x14">
            <control shapeId="87090" r:id="rId53" name="Drop Down 50">
              <controlPr defaultSize="0" autoLine="0" autoPict="0">
                <anchor moveWithCells="1">
                  <from>
                    <xdr:col>50</xdr:col>
                    <xdr:colOff>0</xdr:colOff>
                    <xdr:row>115</xdr:row>
                    <xdr:rowOff>0</xdr:rowOff>
                  </from>
                  <to>
                    <xdr:col>51</xdr:col>
                    <xdr:colOff>0</xdr:colOff>
                    <xdr:row>116</xdr:row>
                    <xdr:rowOff>19050</xdr:rowOff>
                  </to>
                </anchor>
              </controlPr>
            </control>
          </mc:Choice>
        </mc:AlternateContent>
        <mc:AlternateContent xmlns:mc="http://schemas.openxmlformats.org/markup-compatibility/2006">
          <mc:Choice Requires="x14">
            <control shapeId="87091" r:id="rId54" name="Drop Down 51">
              <controlPr defaultSize="0" autoLine="0" autoPict="0">
                <anchor moveWithCells="1">
                  <from>
                    <xdr:col>50</xdr:col>
                    <xdr:colOff>0</xdr:colOff>
                    <xdr:row>117</xdr:row>
                    <xdr:rowOff>0</xdr:rowOff>
                  </from>
                  <to>
                    <xdr:col>51</xdr:col>
                    <xdr:colOff>0</xdr:colOff>
                    <xdr:row>118</xdr:row>
                    <xdr:rowOff>0</xdr:rowOff>
                  </to>
                </anchor>
              </controlPr>
            </control>
          </mc:Choice>
        </mc:AlternateContent>
        <mc:AlternateContent xmlns:mc="http://schemas.openxmlformats.org/markup-compatibility/2006">
          <mc:Choice Requires="x14">
            <control shapeId="87092" r:id="rId55" name="Drop Down 52">
              <controlPr defaultSize="0" autoLine="0" autoPict="0">
                <anchor moveWithCells="1">
                  <from>
                    <xdr:col>10</xdr:col>
                    <xdr:colOff>57150</xdr:colOff>
                    <xdr:row>7</xdr:row>
                    <xdr:rowOff>76200</xdr:rowOff>
                  </from>
                  <to>
                    <xdr:col>10</xdr:col>
                    <xdr:colOff>762000</xdr:colOff>
                    <xdr:row>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FY121"/>
  <sheetViews>
    <sheetView zoomScale="82" zoomScaleNormal="82" zoomScalePageLayoutView="85" workbookViewId="0">
      <pane xSplit="5" ySplit="16" topLeftCell="N63" activePane="bottomRight" state="frozen"/>
      <selection pane="topRight" activeCell="F1" sqref="F1"/>
      <selection pane="bottomLeft" activeCell="A17" sqref="A17"/>
      <selection pane="bottomRight" activeCell="AK108" sqref="AK108"/>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6" width="0.7265625" style="18" customWidth="1"/>
    <col min="17" max="17" width="15.7265625" style="18" customWidth="1"/>
    <col min="18"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5.726562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5.7265625" style="18" customWidth="1"/>
    <col min="46" max="46" width="0.7265625" style="18" customWidth="1"/>
    <col min="47" max="47" width="15.7265625" style="18" customWidth="1"/>
    <col min="48" max="50" width="0.7265625" style="18" customWidth="1"/>
    <col min="51" max="51" width="15.7265625" style="18" customWidth="1"/>
    <col min="52" max="54" width="0.7265625" style="18" customWidth="1"/>
    <col min="55" max="55" width="15.7265625" style="18" customWidth="1"/>
    <col min="56" max="56" width="0.7265625" style="18" customWidth="1"/>
    <col min="57" max="57" width="15.7265625" style="18" customWidth="1"/>
    <col min="58" max="58" width="0.7265625" style="18" customWidth="1"/>
    <col min="59" max="59" width="15.7265625" style="18" customWidth="1"/>
    <col min="60" max="62" width="0.7265625" style="18" customWidth="1"/>
    <col min="63" max="63" width="15.7265625" style="18" customWidth="1"/>
    <col min="64" max="66" width="0.7265625" style="18" customWidth="1"/>
    <col min="67" max="67" width="15.7265625" style="18" customWidth="1"/>
    <col min="68" max="68" width="0.7265625" style="18" customWidth="1"/>
    <col min="69" max="69" width="15.7265625" style="18" customWidth="1"/>
    <col min="70" max="70" width="0.7265625" style="18" customWidth="1"/>
    <col min="71" max="71" width="15.7265625" style="18" customWidth="1"/>
    <col min="72" max="74" width="0.7265625" style="18" customWidth="1"/>
    <col min="75" max="75" width="15.7265625" style="18" customWidth="1"/>
    <col min="76" max="78" width="0.7265625" style="18" customWidth="1"/>
    <col min="79" max="79" width="15.7265625" style="18" customWidth="1"/>
    <col min="80" max="82" width="0.7265625" style="18" customWidth="1"/>
    <col min="83" max="83" width="15.7265625" style="18" customWidth="1"/>
    <col min="84" max="84" width="0.7265625" style="18" customWidth="1"/>
    <col min="85" max="85" width="15.7265625" style="18" customWidth="1"/>
    <col min="86" max="86" width="0.7265625" style="18" customWidth="1"/>
    <col min="87" max="87" width="15.7265625" style="18" customWidth="1"/>
    <col min="88" max="88" width="0.7265625" style="18" customWidth="1"/>
    <col min="89" max="89" width="15.7265625" style="18" customWidth="1"/>
    <col min="90" max="91" width="0.7265625" style="18" customWidth="1"/>
    <col min="92" max="92" width="0.7265625" style="18" hidden="1" customWidth="1"/>
    <col min="93" max="93" width="0.7265625" style="18" customWidth="1"/>
    <col min="94" max="94" width="15.7265625" style="18" customWidth="1"/>
    <col min="95" max="95" width="0.7265625" style="18" customWidth="1"/>
    <col min="96" max="96" width="15.7265625" style="18" customWidth="1"/>
    <col min="97" max="97" width="0.7265625" style="18" customWidth="1"/>
    <col min="98" max="98" width="15.7265625" style="18" customWidth="1"/>
    <col min="99" max="101" width="0.7265625" style="18" customWidth="1"/>
    <col min="102" max="102" width="15.7265625" style="18" customWidth="1"/>
    <col min="103" max="103" width="0.7265625" style="18" customWidth="1"/>
    <col min="104" max="104" width="15.7265625" style="18" customWidth="1"/>
    <col min="105" max="105" width="0.7265625" style="18" customWidth="1"/>
    <col min="106" max="106" width="15.7265625" style="18" customWidth="1"/>
    <col min="107" max="107" width="1" style="18" customWidth="1"/>
    <col min="108" max="108" width="0.7265625" style="18" customWidth="1"/>
    <col min="109" max="109" width="0.453125" style="18" customWidth="1"/>
    <col min="110" max="110" width="33" style="18" customWidth="1"/>
    <col min="111" max="111" width="0.7265625" style="18" customWidth="1"/>
    <col min="112" max="112" width="14.453125" style="18" customWidth="1"/>
    <col min="113" max="113" width="0.7265625" style="18" customWidth="1"/>
    <col min="114" max="114" width="15.453125" style="18" customWidth="1"/>
    <col min="115" max="115" width="1" style="18" customWidth="1"/>
    <col min="116" max="116" width="15.7265625" style="18" customWidth="1"/>
    <col min="117" max="117" width="0.7265625" style="18" customWidth="1"/>
    <col min="118" max="118" width="14.453125" style="18" customWidth="1"/>
    <col min="119" max="119" width="0.7265625" style="18" customWidth="1"/>
    <col min="120" max="121" width="0.26953125" style="18" customWidth="1"/>
    <col min="122" max="124" width="0.7265625" style="18" hidden="1" customWidth="1"/>
    <col min="125" max="125" width="16.453125" style="18" customWidth="1"/>
    <col min="126" max="126" width="0.453125" style="18" customWidth="1"/>
    <col min="127" max="127" width="16.453125" style="18" customWidth="1"/>
    <col min="128" max="128" width="0.7265625" style="18" customWidth="1"/>
    <col min="129" max="129" width="17.26953125" style="18" customWidth="1"/>
    <col min="130" max="132" width="0.7265625" style="18" customWidth="1"/>
    <col min="133" max="133" width="16.453125" style="18" customWidth="1"/>
    <col min="134" max="134" width="0.7265625" style="18" customWidth="1"/>
    <col min="135" max="135" width="16.453125" style="18" customWidth="1"/>
    <col min="136" max="136" width="0.7265625" style="18" customWidth="1"/>
    <col min="137" max="137" width="16.453125" style="18" customWidth="1"/>
    <col min="138" max="138" width="1.26953125" style="18" customWidth="1"/>
    <col min="139" max="139" width="8.26953125" style="18" hidden="1" customWidth="1"/>
    <col min="140" max="142" width="5.7265625" style="18" hidden="1" customWidth="1"/>
    <col min="143" max="144" width="0.7265625" style="18" customWidth="1"/>
    <col min="145" max="145" width="16.453125" style="18" customWidth="1"/>
    <col min="146" max="146" width="0.7265625" style="18" customWidth="1"/>
    <col min="147" max="147" width="16.453125" style="18" customWidth="1"/>
    <col min="148" max="148" width="0.7265625" style="18" customWidth="1"/>
    <col min="149" max="149" width="16.453125" style="18" customWidth="1"/>
    <col min="150" max="150" width="1.26953125" style="18" customWidth="1"/>
    <col min="151" max="151" width="14.26953125" style="18" hidden="1" customWidth="1"/>
    <col min="152" max="152" width="12.26953125" style="18" hidden="1" customWidth="1"/>
    <col min="153" max="153" width="15" style="18" hidden="1" customWidth="1"/>
    <col min="154" max="154" width="0.26953125" style="18" hidden="1" customWidth="1"/>
    <col min="155" max="157" width="0.7265625" style="18" customWidth="1"/>
    <col min="158" max="158" width="15.7265625" style="18" customWidth="1"/>
    <col min="159" max="159" width="0.7265625" style="18" customWidth="1"/>
    <col min="160" max="160" width="15.7265625" style="18" customWidth="1"/>
    <col min="161" max="161" width="0.7265625" style="18" customWidth="1"/>
    <col min="162" max="162" width="15.7265625" style="18" customWidth="1"/>
    <col min="163" max="165" width="0.7265625" style="18" customWidth="1"/>
    <col min="166" max="166" width="15.7265625" style="18" customWidth="1"/>
    <col min="167" max="167" width="0.7265625" style="18" customWidth="1"/>
    <col min="168" max="168" width="15.7265625" style="18" customWidth="1"/>
    <col min="169" max="169" width="0.7265625" style="18" customWidth="1"/>
    <col min="170" max="170" width="15.7265625" style="18" customWidth="1"/>
    <col min="171" max="173" width="0.7265625" style="18" customWidth="1"/>
    <col min="174" max="174" width="15.7265625" style="18" customWidth="1"/>
    <col min="175" max="177" width="0.7265625" style="18" customWidth="1"/>
    <col min="178" max="178" width="15.7265625" style="19" customWidth="1"/>
    <col min="179" max="180" width="0.7265625" style="18" customWidth="1"/>
    <col min="181" max="16384" width="8.7265625" style="18"/>
  </cols>
  <sheetData>
    <row r="1" spans="2:179" ht="5.15" customHeight="1" x14ac:dyDescent="0.35">
      <c r="AV1" s="304"/>
      <c r="AW1" s="304"/>
      <c r="AX1" s="304"/>
      <c r="AY1" s="304" t="s">
        <v>37</v>
      </c>
      <c r="EB1" s="18" t="s">
        <v>166</v>
      </c>
      <c r="EN1" s="18" t="s">
        <v>166</v>
      </c>
    </row>
    <row r="2" spans="2:179" ht="18.75" customHeight="1" x14ac:dyDescent="0.45">
      <c r="B2" s="667" t="s">
        <v>211</v>
      </c>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304"/>
      <c r="AW2" s="304"/>
      <c r="AX2" s="304"/>
      <c r="AY2" s="304" t="s">
        <v>48</v>
      </c>
    </row>
    <row r="3" spans="2:179" ht="15" customHeight="1" x14ac:dyDescent="0.35">
      <c r="B3" s="669" t="s">
        <v>0</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304"/>
      <c r="AW3" s="304"/>
      <c r="AX3" s="304"/>
      <c r="AY3" s="304" t="s">
        <v>38</v>
      </c>
    </row>
    <row r="4" spans="2:179" ht="5.15" customHeight="1" thickBot="1" x14ac:dyDescent="0.4">
      <c r="AV4" s="304"/>
      <c r="AW4" s="304"/>
      <c r="AX4" s="304"/>
      <c r="AY4" s="304" t="s">
        <v>148</v>
      </c>
    </row>
    <row r="5" spans="2:179" ht="22.5" customHeight="1" thickBot="1" x14ac:dyDescent="0.4">
      <c r="B5" s="638" t="s">
        <v>6</v>
      </c>
      <c r="C5" s="639"/>
      <c r="D5" s="639"/>
      <c r="E5" s="639"/>
      <c r="F5" s="639"/>
      <c r="G5" s="639"/>
      <c r="H5" s="639"/>
      <c r="I5" s="639"/>
      <c r="J5" s="639"/>
      <c r="K5" s="640"/>
      <c r="L5" s="19"/>
      <c r="M5" s="638" t="s">
        <v>229</v>
      </c>
      <c r="N5" s="639"/>
      <c r="O5" s="639"/>
      <c r="P5" s="639"/>
      <c r="Q5" s="639"/>
      <c r="R5" s="639"/>
      <c r="S5" s="639"/>
      <c r="T5" s="639"/>
      <c r="U5" s="639"/>
      <c r="V5" s="639"/>
      <c r="W5" s="639"/>
      <c r="X5" s="640"/>
      <c r="Y5" s="20"/>
      <c r="Z5" s="638" t="s">
        <v>230</v>
      </c>
      <c r="AA5" s="639"/>
      <c r="AB5" s="639"/>
      <c r="AC5" s="639"/>
      <c r="AD5" s="639"/>
      <c r="AE5" s="639"/>
      <c r="AF5" s="639"/>
      <c r="AG5" s="639"/>
      <c r="AH5" s="639"/>
      <c r="AI5" s="639"/>
      <c r="AJ5" s="639"/>
      <c r="AK5" s="639"/>
      <c r="AL5" s="639"/>
      <c r="AM5" s="639"/>
      <c r="AN5" s="640"/>
      <c r="AP5" s="638" t="s">
        <v>129</v>
      </c>
      <c r="AQ5" s="639"/>
      <c r="AR5" s="639"/>
      <c r="AS5" s="639"/>
      <c r="AT5" s="639"/>
      <c r="AU5" s="640"/>
      <c r="AV5" s="304"/>
      <c r="AW5" s="304"/>
      <c r="AX5" s="304"/>
      <c r="AY5" s="304" t="s">
        <v>149</v>
      </c>
      <c r="BC5" s="623" t="s">
        <v>52</v>
      </c>
      <c r="BD5" s="624"/>
      <c r="BE5" s="624"/>
      <c r="BF5" s="624"/>
      <c r="BG5" s="624"/>
      <c r="BH5" s="625"/>
    </row>
    <row r="6" spans="2:179"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7"/>
      <c r="AD6" s="32">
        <v>3</v>
      </c>
      <c r="AE6" s="33" t="s">
        <v>30</v>
      </c>
      <c r="AF6" s="34"/>
      <c r="AG6" s="34"/>
      <c r="AH6" s="34"/>
      <c r="AI6" s="646" t="s">
        <v>135</v>
      </c>
      <c r="AJ6" s="671" t="s">
        <v>127</v>
      </c>
      <c r="AK6" s="672"/>
      <c r="AL6" s="35"/>
      <c r="AM6" s="206">
        <f>IF(U8=0,0,IF($AU$8="Yes",(AC6/($U$8)),IF($AU$9="Yes",(AC6/($U$8)),0)))</f>
        <v>0</v>
      </c>
      <c r="AN6" s="36"/>
      <c r="AP6" s="37"/>
      <c r="AQ6" s="676" t="s">
        <v>131</v>
      </c>
      <c r="AR6" s="676"/>
      <c r="AS6" s="676"/>
      <c r="AT6" s="35"/>
      <c r="AU6" s="203">
        <f>SUM(AC6:AC9)</f>
        <v>0</v>
      </c>
      <c r="AV6" s="304"/>
      <c r="AW6" s="304"/>
      <c r="AX6" s="304"/>
      <c r="AY6" s="304" t="s">
        <v>150</v>
      </c>
      <c r="BC6" s="626"/>
      <c r="BD6" s="627"/>
      <c r="BE6" s="627"/>
      <c r="BF6" s="627"/>
      <c r="BG6" s="627"/>
      <c r="BH6" s="628"/>
      <c r="DZ6" s="40"/>
      <c r="EI6" s="40"/>
      <c r="EK6" s="40"/>
      <c r="EL6" s="40"/>
      <c r="EM6" s="40"/>
    </row>
    <row r="7" spans="2:179" ht="18.75" customHeight="1" thickBot="1" x14ac:dyDescent="0.4">
      <c r="B7" s="41" t="s">
        <v>20</v>
      </c>
      <c r="C7" s="42"/>
      <c r="D7" s="43" t="s">
        <v>7</v>
      </c>
      <c r="E7" s="43"/>
      <c r="F7" s="641"/>
      <c r="G7" s="642"/>
      <c r="H7" s="642"/>
      <c r="I7" s="643"/>
      <c r="J7" s="43"/>
      <c r="K7" s="44" t="s">
        <v>23</v>
      </c>
      <c r="L7" s="25"/>
      <c r="M7" s="644" t="s">
        <v>231</v>
      </c>
      <c r="N7" s="645"/>
      <c r="O7" s="645"/>
      <c r="P7" s="645"/>
      <c r="Q7" s="645"/>
      <c r="R7" s="645"/>
      <c r="S7" s="645"/>
      <c r="T7" s="45"/>
      <c r="U7" s="46" t="s">
        <v>2</v>
      </c>
      <c r="V7" s="45"/>
      <c r="W7" s="46" t="s">
        <v>3</v>
      </c>
      <c r="X7" s="36"/>
      <c r="Z7" s="47"/>
      <c r="AA7" s="48" t="s">
        <v>137</v>
      </c>
      <c r="AB7" s="49"/>
      <c r="AC7" s="1"/>
      <c r="AD7" s="46"/>
      <c r="AE7" s="202">
        <f>U8-AC6-AC7+AC9</f>
        <v>0</v>
      </c>
      <c r="AF7" s="34"/>
      <c r="AG7" s="34"/>
      <c r="AH7" s="50"/>
      <c r="AI7" s="647"/>
      <c r="AJ7" s="673" t="s">
        <v>137</v>
      </c>
      <c r="AK7" s="674"/>
      <c r="AL7" s="51"/>
      <c r="AM7" s="207">
        <f>IF(U8=0,0,IF($AU$8="Yes",(AC7/($U$8)),IF($AU$9="Yes",(AC7/($U$8)),0)))</f>
        <v>0</v>
      </c>
      <c r="AN7" s="36"/>
      <c r="AP7" s="52"/>
      <c r="AQ7" s="572" t="s">
        <v>227</v>
      </c>
      <c r="AR7" s="572"/>
      <c r="AS7" s="572"/>
      <c r="AT7" s="55"/>
      <c r="AU7" s="204">
        <f>IF( ((U8+W8 )&gt;0),((AU6)/(U8+W8)),0)</f>
        <v>0</v>
      </c>
      <c r="AV7" s="304"/>
      <c r="AW7" s="304"/>
      <c r="AX7" s="304"/>
      <c r="AY7" s="304" t="s">
        <v>42</v>
      </c>
      <c r="BC7" s="629"/>
      <c r="BD7" s="630"/>
      <c r="BE7" s="630"/>
      <c r="BF7" s="630"/>
      <c r="BG7" s="630"/>
      <c r="BH7" s="631"/>
      <c r="DZ7" s="40"/>
      <c r="EI7" s="40"/>
      <c r="EK7" s="40"/>
      <c r="EL7" s="40"/>
      <c r="EM7" s="40"/>
    </row>
    <row r="8" spans="2:179" ht="27.75" customHeight="1" x14ac:dyDescent="0.35">
      <c r="B8" s="41" t="s">
        <v>21</v>
      </c>
      <c r="C8" s="42"/>
      <c r="D8" s="57"/>
      <c r="E8" s="57"/>
      <c r="F8" s="57"/>
      <c r="G8" s="57"/>
      <c r="H8" s="57"/>
      <c r="I8" s="57"/>
      <c r="J8" s="57"/>
      <c r="K8" s="58"/>
      <c r="L8" s="25"/>
      <c r="M8" s="644"/>
      <c r="N8" s="645"/>
      <c r="O8" s="645"/>
      <c r="P8" s="645"/>
      <c r="Q8" s="645"/>
      <c r="R8" s="645"/>
      <c r="S8" s="645"/>
      <c r="T8" s="45"/>
      <c r="U8" s="1"/>
      <c r="V8" s="46"/>
      <c r="W8" s="1"/>
      <c r="X8" s="36"/>
      <c r="Z8" s="47"/>
      <c r="AA8" s="59" t="s">
        <v>138</v>
      </c>
      <c r="AB8" s="60"/>
      <c r="AC8" s="1"/>
      <c r="AD8" s="46"/>
      <c r="AE8" s="61" t="s">
        <v>130</v>
      </c>
      <c r="AF8" s="34"/>
      <c r="AG8" s="34"/>
      <c r="AH8" s="50"/>
      <c r="AI8" s="34"/>
      <c r="AJ8" s="573" t="s">
        <v>138</v>
      </c>
      <c r="AK8" s="574"/>
      <c r="AL8" s="51"/>
      <c r="AM8" s="207">
        <f>IF(W8=0,0,IF($AU$8="Yes",(AC8/($W$8)),IF($AU$9="Yes",(AC8/($W$8)),0)))</f>
        <v>0</v>
      </c>
      <c r="AN8" s="36"/>
      <c r="AP8" s="52"/>
      <c r="AQ8" s="675" t="s">
        <v>238</v>
      </c>
      <c r="AR8" s="675"/>
      <c r="AS8" s="675"/>
      <c r="AT8" s="51"/>
      <c r="AU8" s="205" t="str">
        <f>IF(((ABS(AU7))&gt;=0.03),"YES","NO")</f>
        <v>NO</v>
      </c>
      <c r="AV8" s="304" t="s">
        <v>125</v>
      </c>
      <c r="AW8" s="304"/>
      <c r="AX8" s="304"/>
      <c r="AY8" s="304" t="s">
        <v>43</v>
      </c>
      <c r="BC8" s="632">
        <f>(IFERROR(SUM(FV120),"DATA INCOMPLETE"))</f>
        <v>0</v>
      </c>
      <c r="BD8" s="633"/>
      <c r="BE8" s="633"/>
      <c r="BF8" s="633"/>
      <c r="BG8" s="633"/>
      <c r="BH8" s="634"/>
      <c r="DZ8" s="40"/>
      <c r="EI8" s="40"/>
      <c r="EK8" s="40"/>
      <c r="EL8" s="40"/>
      <c r="EM8" s="40"/>
    </row>
    <row r="9" spans="2:179" ht="19.5" customHeight="1" x14ac:dyDescent="0.35">
      <c r="B9" s="41" t="s">
        <v>22</v>
      </c>
      <c r="C9" s="66"/>
      <c r="D9" s="57" t="s">
        <v>8</v>
      </c>
      <c r="E9" s="57"/>
      <c r="F9" s="641"/>
      <c r="G9" s="642"/>
      <c r="H9" s="642"/>
      <c r="I9" s="643"/>
      <c r="J9" s="57"/>
      <c r="K9" s="58"/>
      <c r="L9" s="25"/>
      <c r="M9" s="644"/>
      <c r="N9" s="645"/>
      <c r="O9" s="645"/>
      <c r="P9" s="645"/>
      <c r="Q9" s="645"/>
      <c r="R9" s="645"/>
      <c r="S9" s="645"/>
      <c r="T9" s="43"/>
      <c r="U9" s="32"/>
      <c r="V9" s="32"/>
      <c r="W9" s="32"/>
      <c r="X9" s="36"/>
      <c r="Z9" s="47"/>
      <c r="AA9" s="48" t="s">
        <v>128</v>
      </c>
      <c r="AB9" s="49"/>
      <c r="AC9" s="1"/>
      <c r="AD9" s="32"/>
      <c r="AE9" s="202">
        <f>W8+AC6-AC8-AC9</f>
        <v>0</v>
      </c>
      <c r="AF9" s="34"/>
      <c r="AG9" s="34"/>
      <c r="AH9" s="50"/>
      <c r="AI9" s="34"/>
      <c r="AJ9" s="673" t="s">
        <v>128</v>
      </c>
      <c r="AK9" s="674"/>
      <c r="AL9" s="51"/>
      <c r="AM9" s="207">
        <f>IF(W8=0,0,IF($AU$8="Yes",(AC9/($W$8)),IF($AU$9="Yes",(AC9/($W$8)),0)))</f>
        <v>0</v>
      </c>
      <c r="AN9" s="36"/>
      <c r="AP9" s="52"/>
      <c r="AQ9" s="675" t="s">
        <v>151</v>
      </c>
      <c r="AR9" s="675"/>
      <c r="AS9" s="675"/>
      <c r="AT9" s="69"/>
      <c r="AU9" s="6" t="s">
        <v>144</v>
      </c>
      <c r="AV9" s="304" t="s">
        <v>126</v>
      </c>
      <c r="AW9" s="304"/>
      <c r="AX9" s="304"/>
      <c r="AY9" s="304" t="s">
        <v>44</v>
      </c>
      <c r="BC9" s="635"/>
      <c r="BD9" s="636"/>
      <c r="BE9" s="636"/>
      <c r="BF9" s="636"/>
      <c r="BG9" s="636"/>
      <c r="BH9" s="637"/>
      <c r="CI9" s="70"/>
      <c r="DW9" s="70"/>
      <c r="DX9" s="70"/>
    </row>
    <row r="10" spans="2:179"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V10" s="304"/>
      <c r="AW10" s="304"/>
      <c r="AX10" s="304"/>
      <c r="AY10" s="304" t="s">
        <v>45</v>
      </c>
      <c r="BC10" s="635"/>
      <c r="BD10" s="636"/>
      <c r="BE10" s="636"/>
      <c r="BF10" s="636"/>
      <c r="BG10" s="636"/>
      <c r="BH10" s="637"/>
      <c r="EC10" s="208" t="str">
        <f>IF(AP10&gt;0,(ROUND(($CF$24*($BA10/#REF!)),0)),"")</f>
        <v/>
      </c>
      <c r="EE10" s="208" t="str">
        <f>IF(AP10&gt;0,(ROUND(($CG$24*($BA10/#REF!)),0)),"")</f>
        <v/>
      </c>
      <c r="EG10" s="208" t="str">
        <f>IF(AP10&gt;0,(ROUND(($CH$24*($BA10/#REF!)),0)),"")</f>
        <v/>
      </c>
    </row>
    <row r="11" spans="2:179"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V11" s="304"/>
      <c r="AW11" s="304"/>
      <c r="AX11" s="304"/>
      <c r="AY11" s="304" t="s">
        <v>146</v>
      </c>
      <c r="BC11" s="85"/>
      <c r="BD11" s="86"/>
      <c r="BE11" s="86"/>
      <c r="BF11" s="86"/>
      <c r="BG11" s="86"/>
      <c r="BH11" s="87"/>
    </row>
    <row r="12" spans="2:179" ht="5.15" customHeight="1" thickBot="1" x14ac:dyDescent="0.4">
      <c r="C12" s="25"/>
      <c r="D12" s="25"/>
      <c r="E12" s="25"/>
      <c r="F12" s="25"/>
      <c r="G12" s="25"/>
      <c r="H12" s="25"/>
      <c r="I12" s="25"/>
      <c r="J12" s="25"/>
      <c r="K12" s="25"/>
      <c r="L12" s="25"/>
      <c r="M12" s="25"/>
      <c r="N12" s="25"/>
      <c r="O12" s="25"/>
      <c r="P12" s="25"/>
      <c r="Q12" s="25"/>
      <c r="R12" s="25"/>
      <c r="S12" s="25"/>
      <c r="T12" s="25"/>
      <c r="AY12" s="304" t="s">
        <v>47</v>
      </c>
    </row>
    <row r="13" spans="2:179" ht="30" customHeight="1" thickBot="1" x14ac:dyDescent="0.4">
      <c r="B13" s="611" t="s">
        <v>1</v>
      </c>
      <c r="C13" s="612"/>
      <c r="D13" s="27"/>
      <c r="E13" s="611" t="s">
        <v>9</v>
      </c>
      <c r="F13" s="612"/>
      <c r="H13" s="578" t="s">
        <v>58</v>
      </c>
      <c r="I13" s="579"/>
      <c r="J13" s="579"/>
      <c r="K13" s="579"/>
      <c r="L13" s="579"/>
      <c r="M13" s="579"/>
      <c r="N13" s="580"/>
      <c r="O13" s="305"/>
      <c r="P13" s="578" t="s">
        <v>59</v>
      </c>
      <c r="Q13" s="579"/>
      <c r="R13" s="579"/>
      <c r="S13" s="579"/>
      <c r="T13" s="579"/>
      <c r="U13" s="579"/>
      <c r="V13" s="579"/>
      <c r="W13" s="579"/>
      <c r="X13" s="580"/>
      <c r="Z13" s="581" t="s">
        <v>60</v>
      </c>
      <c r="AA13" s="582"/>
      <c r="AB13" s="582"/>
      <c r="AC13" s="582"/>
      <c r="AD13" s="582"/>
      <c r="AE13" s="582"/>
      <c r="AF13" s="583"/>
      <c r="AH13" s="581" t="s">
        <v>61</v>
      </c>
      <c r="AI13" s="582"/>
      <c r="AJ13" s="582"/>
      <c r="AK13" s="582"/>
      <c r="AL13" s="582"/>
      <c r="AM13" s="582"/>
      <c r="AN13" s="583"/>
      <c r="AP13" s="584" t="s">
        <v>62</v>
      </c>
      <c r="AQ13" s="585"/>
      <c r="AR13" s="585"/>
      <c r="AS13" s="585"/>
      <c r="AT13" s="585"/>
      <c r="AU13" s="585"/>
      <c r="AV13" s="586"/>
      <c r="AX13" s="597" t="s">
        <v>63</v>
      </c>
      <c r="AY13" s="598"/>
      <c r="AZ13" s="599"/>
      <c r="BB13" s="581" t="s">
        <v>64</v>
      </c>
      <c r="BC13" s="582"/>
      <c r="BD13" s="582"/>
      <c r="BE13" s="582"/>
      <c r="BF13" s="582"/>
      <c r="BG13" s="582"/>
      <c r="BH13" s="583"/>
      <c r="BJ13" s="677" t="s">
        <v>65</v>
      </c>
      <c r="BK13" s="598"/>
      <c r="BL13" s="599"/>
      <c r="BN13" s="578" t="s">
        <v>66</v>
      </c>
      <c r="BO13" s="579"/>
      <c r="BP13" s="579"/>
      <c r="BQ13" s="579"/>
      <c r="BR13" s="579"/>
      <c r="BS13" s="579"/>
      <c r="BT13" s="580"/>
      <c r="BU13" s="306"/>
      <c r="BV13" s="597" t="s">
        <v>67</v>
      </c>
      <c r="BW13" s="598"/>
      <c r="BX13" s="599"/>
      <c r="BY13" s="307"/>
      <c r="BZ13" s="597" t="s">
        <v>240</v>
      </c>
      <c r="CA13" s="598"/>
      <c r="CB13" s="599"/>
      <c r="CD13" s="578" t="s">
        <v>69</v>
      </c>
      <c r="CE13" s="579"/>
      <c r="CF13" s="579"/>
      <c r="CG13" s="579"/>
      <c r="CH13" s="579"/>
      <c r="CI13" s="579"/>
      <c r="CJ13" s="579"/>
      <c r="CK13" s="579"/>
      <c r="CL13" s="580"/>
      <c r="CM13" s="88"/>
      <c r="CN13" s="306"/>
      <c r="CO13" s="578" t="s">
        <v>187</v>
      </c>
      <c r="CP13" s="579"/>
      <c r="CQ13" s="579"/>
      <c r="CR13" s="579"/>
      <c r="CS13" s="579"/>
      <c r="CT13" s="579"/>
      <c r="CU13" s="580"/>
      <c r="CW13" s="578" t="s">
        <v>188</v>
      </c>
      <c r="CX13" s="579"/>
      <c r="CY13" s="579"/>
      <c r="CZ13" s="579"/>
      <c r="DA13" s="579"/>
      <c r="DB13" s="579"/>
      <c r="DC13" s="580"/>
      <c r="DD13" s="95"/>
      <c r="DE13" s="432"/>
      <c r="DF13" s="607" t="s">
        <v>196</v>
      </c>
      <c r="DG13" s="608"/>
      <c r="DH13" s="608"/>
      <c r="DI13" s="608"/>
      <c r="DJ13" s="608"/>
      <c r="DK13" s="608"/>
      <c r="DL13" s="608"/>
      <c r="DM13" s="608"/>
      <c r="DN13" s="609"/>
      <c r="DO13" s="433"/>
      <c r="DP13" s="89"/>
      <c r="DQ13" s="648" t="s">
        <v>164</v>
      </c>
      <c r="DR13" s="683"/>
      <c r="DS13" s="95"/>
      <c r="DT13" s="385"/>
      <c r="DU13" s="606" t="s">
        <v>232</v>
      </c>
      <c r="DV13" s="606"/>
      <c r="DW13" s="606"/>
      <c r="DX13" s="606"/>
      <c r="DY13" s="606"/>
      <c r="EA13" s="311"/>
      <c r="EB13" s="91"/>
      <c r="EC13" s="606" t="s">
        <v>189</v>
      </c>
      <c r="ED13" s="606"/>
      <c r="EE13" s="606"/>
      <c r="EF13" s="606"/>
      <c r="EG13" s="606"/>
      <c r="EH13" s="97"/>
      <c r="EN13" s="91"/>
      <c r="EO13" s="610" t="s">
        <v>190</v>
      </c>
      <c r="EP13" s="610"/>
      <c r="EQ13" s="610"/>
      <c r="ER13" s="610"/>
      <c r="ES13" s="610"/>
      <c r="ET13" s="97"/>
      <c r="EY13" s="599"/>
      <c r="FA13" s="578" t="s">
        <v>222</v>
      </c>
      <c r="FB13" s="579"/>
      <c r="FC13" s="579"/>
      <c r="FD13" s="579"/>
      <c r="FE13" s="579"/>
      <c r="FF13" s="579"/>
      <c r="FG13" s="580"/>
      <c r="FI13" s="578" t="s">
        <v>205</v>
      </c>
      <c r="FJ13" s="579"/>
      <c r="FK13" s="579"/>
      <c r="FL13" s="579"/>
      <c r="FM13" s="579"/>
      <c r="FN13" s="579"/>
      <c r="FO13" s="580"/>
      <c r="FQ13" s="597" t="s">
        <v>206</v>
      </c>
      <c r="FR13" s="598"/>
      <c r="FS13" s="599"/>
      <c r="FU13" s="587" t="s">
        <v>204</v>
      </c>
      <c r="FV13" s="588"/>
      <c r="FW13" s="589"/>
    </row>
    <row r="14" spans="2:179" ht="5.15" customHeight="1" thickBot="1" x14ac:dyDescent="0.4">
      <c r="B14" s="613"/>
      <c r="C14" s="614"/>
      <c r="D14" s="32"/>
      <c r="E14" s="613"/>
      <c r="F14" s="614"/>
      <c r="H14" s="29"/>
      <c r="I14" s="98"/>
      <c r="J14" s="98"/>
      <c r="K14" s="98"/>
      <c r="L14" s="98"/>
      <c r="M14" s="98"/>
      <c r="N14" s="36"/>
      <c r="O14" s="312"/>
      <c r="P14" s="29"/>
      <c r="Q14" s="95"/>
      <c r="R14" s="95"/>
      <c r="S14" s="95"/>
      <c r="T14" s="95"/>
      <c r="U14" s="95"/>
      <c r="V14" s="95"/>
      <c r="W14" s="95"/>
      <c r="X14" s="36"/>
      <c r="Z14" s="29"/>
      <c r="AA14" s="98"/>
      <c r="AB14" s="98"/>
      <c r="AC14" s="98"/>
      <c r="AD14" s="98"/>
      <c r="AE14" s="98"/>
      <c r="AF14" s="36"/>
      <c r="AH14" s="29"/>
      <c r="AI14" s="98"/>
      <c r="AJ14" s="98"/>
      <c r="AK14" s="98"/>
      <c r="AL14" s="98"/>
      <c r="AM14" s="98"/>
      <c r="AN14" s="36"/>
      <c r="AP14" s="29"/>
      <c r="AQ14" s="99"/>
      <c r="AR14" s="99"/>
      <c r="AS14" s="99"/>
      <c r="AT14" s="99"/>
      <c r="AU14" s="99"/>
      <c r="AV14" s="36"/>
      <c r="AX14" s="600"/>
      <c r="AY14" s="601"/>
      <c r="AZ14" s="602"/>
      <c r="BB14" s="29"/>
      <c r="BC14" s="98"/>
      <c r="BD14" s="98"/>
      <c r="BE14" s="98"/>
      <c r="BF14" s="98"/>
      <c r="BG14" s="98"/>
      <c r="BH14" s="36"/>
      <c r="BJ14" s="600"/>
      <c r="BK14" s="601"/>
      <c r="BL14" s="602"/>
      <c r="BN14" s="29"/>
      <c r="BO14" s="95"/>
      <c r="BP14" s="95"/>
      <c r="BQ14" s="95"/>
      <c r="BR14" s="95"/>
      <c r="BS14" s="95"/>
      <c r="BT14" s="313"/>
      <c r="BU14" s="306"/>
      <c r="BV14" s="600"/>
      <c r="BW14" s="601"/>
      <c r="BX14" s="602"/>
      <c r="BY14" s="89"/>
      <c r="BZ14" s="600"/>
      <c r="CA14" s="601"/>
      <c r="CB14" s="602"/>
      <c r="CD14" s="29"/>
      <c r="CE14" s="95"/>
      <c r="CF14" s="95"/>
      <c r="CG14" s="95"/>
      <c r="CH14" s="95"/>
      <c r="CI14" s="95"/>
      <c r="CJ14" s="314"/>
      <c r="CK14" s="98"/>
      <c r="CL14" s="36"/>
      <c r="CN14" s="306"/>
      <c r="CO14" s="100"/>
      <c r="CP14" s="95"/>
      <c r="CQ14" s="95"/>
      <c r="CR14" s="95"/>
      <c r="CS14" s="95"/>
      <c r="CT14" s="95"/>
      <c r="CU14" s="36"/>
      <c r="CW14" s="29"/>
      <c r="CX14" s="95"/>
      <c r="CY14" s="95"/>
      <c r="CZ14" s="95"/>
      <c r="DA14" s="95"/>
      <c r="DB14" s="95"/>
      <c r="DC14" s="36"/>
      <c r="DD14" s="32"/>
      <c r="DE14" s="34"/>
      <c r="DF14" s="101"/>
      <c r="DG14" s="102"/>
      <c r="DH14" s="102"/>
      <c r="DI14" s="102"/>
      <c r="DJ14" s="102"/>
      <c r="DK14" s="102"/>
      <c r="DL14" s="102"/>
      <c r="DM14" s="102"/>
      <c r="DN14" s="103"/>
      <c r="DO14" s="102"/>
      <c r="DQ14" s="650"/>
      <c r="DR14" s="596"/>
      <c r="DS14" s="95"/>
      <c r="DT14" s="34"/>
      <c r="DU14" s="34"/>
      <c r="DV14" s="34"/>
      <c r="DW14" s="34"/>
      <c r="DX14" s="34"/>
      <c r="DY14" s="34"/>
      <c r="EA14" s="312"/>
      <c r="EB14" s="74"/>
      <c r="EC14" s="34"/>
      <c r="ED14" s="34"/>
      <c r="EE14" s="34"/>
      <c r="EF14" s="34"/>
      <c r="EG14" s="34"/>
      <c r="EH14" s="75"/>
      <c r="EN14" s="74"/>
      <c r="EO14" s="34"/>
      <c r="EP14" s="34"/>
      <c r="EQ14" s="34"/>
      <c r="ER14" s="34"/>
      <c r="ES14" s="34"/>
      <c r="ET14" s="75"/>
      <c r="EY14" s="602"/>
      <c r="FA14" s="100"/>
      <c r="FB14" s="95"/>
      <c r="FC14" s="95"/>
      <c r="FD14" s="95"/>
      <c r="FE14" s="95"/>
      <c r="FF14" s="95"/>
      <c r="FG14" s="36"/>
      <c r="FI14" s="100"/>
      <c r="FJ14" s="95"/>
      <c r="FK14" s="95"/>
      <c r="FL14" s="95"/>
      <c r="FM14" s="95"/>
      <c r="FN14" s="95"/>
      <c r="FO14" s="36"/>
      <c r="FQ14" s="600"/>
      <c r="FR14" s="601"/>
      <c r="FS14" s="602"/>
      <c r="FU14" s="590"/>
      <c r="FV14" s="591"/>
      <c r="FW14" s="592"/>
    </row>
    <row r="15" spans="2:179" ht="29.5" thickBot="1" x14ac:dyDescent="0.4">
      <c r="B15" s="613"/>
      <c r="C15" s="614"/>
      <c r="D15" s="32"/>
      <c r="E15" s="613"/>
      <c r="F15" s="614"/>
      <c r="H15" s="29"/>
      <c r="I15" s="107" t="s">
        <v>2</v>
      </c>
      <c r="J15" s="46"/>
      <c r="K15" s="107" t="s">
        <v>3</v>
      </c>
      <c r="L15" s="46"/>
      <c r="M15" s="107" t="s">
        <v>4</v>
      </c>
      <c r="N15" s="36"/>
      <c r="P15" s="29"/>
      <c r="Q15" s="107" t="s">
        <v>2</v>
      </c>
      <c r="R15" s="46"/>
      <c r="S15" s="107" t="s">
        <v>3</v>
      </c>
      <c r="T15" s="46"/>
      <c r="U15" s="107" t="s">
        <v>4</v>
      </c>
      <c r="V15" s="32"/>
      <c r="W15" s="107" t="s">
        <v>5</v>
      </c>
      <c r="X15" s="36"/>
      <c r="Z15" s="29"/>
      <c r="AA15" s="107" t="s">
        <v>2</v>
      </c>
      <c r="AB15" s="46"/>
      <c r="AC15" s="107" t="s">
        <v>3</v>
      </c>
      <c r="AD15" s="46"/>
      <c r="AE15" s="107" t="s">
        <v>4</v>
      </c>
      <c r="AF15" s="36"/>
      <c r="AH15" s="29"/>
      <c r="AI15" s="107" t="s">
        <v>2</v>
      </c>
      <c r="AJ15" s="46"/>
      <c r="AK15" s="107" t="s">
        <v>3</v>
      </c>
      <c r="AL15" s="46"/>
      <c r="AM15" s="107" t="s">
        <v>4</v>
      </c>
      <c r="AN15" s="36"/>
      <c r="AP15" s="29"/>
      <c r="AQ15" s="107" t="s">
        <v>2</v>
      </c>
      <c r="AR15" s="46"/>
      <c r="AS15" s="107" t="s">
        <v>3</v>
      </c>
      <c r="AT15" s="46"/>
      <c r="AU15" s="107" t="s">
        <v>4</v>
      </c>
      <c r="AV15" s="36"/>
      <c r="AX15" s="600"/>
      <c r="AY15" s="601"/>
      <c r="AZ15" s="602"/>
      <c r="BB15" s="29"/>
      <c r="BC15" s="107" t="s">
        <v>2</v>
      </c>
      <c r="BD15" s="46"/>
      <c r="BE15" s="107" t="s">
        <v>3</v>
      </c>
      <c r="BF15" s="46"/>
      <c r="BG15" s="107" t="s">
        <v>4</v>
      </c>
      <c r="BH15" s="36"/>
      <c r="BJ15" s="600"/>
      <c r="BK15" s="601"/>
      <c r="BL15" s="602"/>
      <c r="BN15" s="29"/>
      <c r="BO15" s="107" t="s">
        <v>2</v>
      </c>
      <c r="BP15" s="46"/>
      <c r="BQ15" s="107" t="s">
        <v>3</v>
      </c>
      <c r="BR15" s="46"/>
      <c r="BS15" s="107" t="s">
        <v>4</v>
      </c>
      <c r="BT15" s="36"/>
      <c r="BV15" s="600"/>
      <c r="BW15" s="601"/>
      <c r="BX15" s="602"/>
      <c r="BY15" s="89"/>
      <c r="BZ15" s="600"/>
      <c r="CA15" s="601"/>
      <c r="CB15" s="602"/>
      <c r="CD15" s="29"/>
      <c r="CE15" s="107" t="s">
        <v>2</v>
      </c>
      <c r="CF15" s="46"/>
      <c r="CG15" s="107" t="s">
        <v>3</v>
      </c>
      <c r="CH15" s="46"/>
      <c r="CI15" s="107" t="s">
        <v>4</v>
      </c>
      <c r="CJ15" s="32"/>
      <c r="CK15" s="107" t="s">
        <v>5</v>
      </c>
      <c r="CL15" s="36"/>
      <c r="CO15" s="29"/>
      <c r="CP15" s="107" t="s">
        <v>2</v>
      </c>
      <c r="CQ15" s="46"/>
      <c r="CR15" s="107" t="s">
        <v>3</v>
      </c>
      <c r="CS15" s="46"/>
      <c r="CT15" s="107" t="s">
        <v>4</v>
      </c>
      <c r="CU15" s="36"/>
      <c r="CW15" s="29"/>
      <c r="CX15" s="107" t="s">
        <v>2</v>
      </c>
      <c r="CY15" s="46"/>
      <c r="CZ15" s="107" t="s">
        <v>3</v>
      </c>
      <c r="DA15" s="46"/>
      <c r="DB15" s="107" t="s">
        <v>4</v>
      </c>
      <c r="DC15" s="36"/>
      <c r="DD15" s="32"/>
      <c r="DE15" s="34"/>
      <c r="DF15" s="74"/>
      <c r="DG15" s="34"/>
      <c r="DH15" s="108" t="s">
        <v>152</v>
      </c>
      <c r="DI15" s="90"/>
      <c r="DJ15" s="108" t="s">
        <v>153</v>
      </c>
      <c r="DK15" s="90"/>
      <c r="DL15" s="109" t="s">
        <v>154</v>
      </c>
      <c r="DM15" s="90"/>
      <c r="DN15" s="109" t="s">
        <v>5</v>
      </c>
      <c r="DO15" s="129"/>
      <c r="DQ15" s="650"/>
      <c r="DR15" s="596"/>
      <c r="DS15" s="95"/>
      <c r="DT15" s="34"/>
      <c r="DU15" s="108" t="s">
        <v>134</v>
      </c>
      <c r="DV15" s="110"/>
      <c r="DW15" s="108" t="s">
        <v>133</v>
      </c>
      <c r="DX15" s="111"/>
      <c r="DY15" s="108" t="s">
        <v>180</v>
      </c>
      <c r="EA15" s="312"/>
      <c r="EB15" s="74"/>
      <c r="EC15" s="108" t="s">
        <v>30</v>
      </c>
      <c r="ED15" s="112"/>
      <c r="EE15" s="108" t="s">
        <v>130</v>
      </c>
      <c r="EF15" s="112"/>
      <c r="EG15" s="108" t="s">
        <v>32</v>
      </c>
      <c r="EH15" s="113"/>
      <c r="EI15" s="18" t="s">
        <v>167</v>
      </c>
      <c r="EK15" s="18" t="s">
        <v>170</v>
      </c>
      <c r="EL15" s="18" t="s">
        <v>171</v>
      </c>
      <c r="EN15" s="74"/>
      <c r="EO15" s="108" t="s">
        <v>30</v>
      </c>
      <c r="EP15" s="112"/>
      <c r="EQ15" s="108" t="s">
        <v>130</v>
      </c>
      <c r="ER15" s="112"/>
      <c r="ES15" s="108" t="s">
        <v>32</v>
      </c>
      <c r="ET15" s="113"/>
      <c r="EU15" s="18" t="s">
        <v>168</v>
      </c>
      <c r="EV15" s="18" t="s">
        <v>169</v>
      </c>
      <c r="EY15" s="602"/>
      <c r="FA15" s="29"/>
      <c r="FB15" s="107" t="s">
        <v>2</v>
      </c>
      <c r="FC15" s="46"/>
      <c r="FD15" s="107" t="s">
        <v>3</v>
      </c>
      <c r="FE15" s="46"/>
      <c r="FF15" s="107" t="s">
        <v>4</v>
      </c>
      <c r="FG15" s="36"/>
      <c r="FI15" s="29"/>
      <c r="FJ15" s="107" t="s">
        <v>2</v>
      </c>
      <c r="FK15" s="46"/>
      <c r="FL15" s="107" t="s">
        <v>3</v>
      </c>
      <c r="FM15" s="46"/>
      <c r="FN15" s="107" t="s">
        <v>4</v>
      </c>
      <c r="FO15" s="36"/>
      <c r="FQ15" s="600"/>
      <c r="FR15" s="601"/>
      <c r="FS15" s="602"/>
      <c r="FU15" s="590"/>
      <c r="FV15" s="591"/>
      <c r="FW15" s="592"/>
    </row>
    <row r="16" spans="2:179" ht="5.15" customHeight="1" thickBot="1" x14ac:dyDescent="0.4">
      <c r="B16" s="615"/>
      <c r="C16" s="616"/>
      <c r="D16" s="114"/>
      <c r="E16" s="615"/>
      <c r="F16" s="616"/>
      <c r="H16" s="76"/>
      <c r="I16" s="80"/>
      <c r="J16" s="80"/>
      <c r="K16" s="80"/>
      <c r="L16" s="80"/>
      <c r="M16" s="80"/>
      <c r="N16" s="81"/>
      <c r="P16" s="76"/>
      <c r="Q16" s="80"/>
      <c r="R16" s="80"/>
      <c r="S16" s="80"/>
      <c r="T16" s="80"/>
      <c r="U16" s="80"/>
      <c r="V16" s="80"/>
      <c r="W16" s="80"/>
      <c r="X16" s="81"/>
      <c r="Z16" s="76"/>
      <c r="AA16" s="80"/>
      <c r="AB16" s="80"/>
      <c r="AC16" s="80"/>
      <c r="AD16" s="80"/>
      <c r="AE16" s="80"/>
      <c r="AF16" s="81"/>
      <c r="AH16" s="76"/>
      <c r="AI16" s="80"/>
      <c r="AJ16" s="80"/>
      <c r="AK16" s="80"/>
      <c r="AL16" s="80"/>
      <c r="AM16" s="80"/>
      <c r="AN16" s="81"/>
      <c r="AP16" s="76"/>
      <c r="AQ16" s="80"/>
      <c r="AR16" s="80"/>
      <c r="AS16" s="80"/>
      <c r="AT16" s="80"/>
      <c r="AU16" s="80"/>
      <c r="AV16" s="81"/>
      <c r="AX16" s="603"/>
      <c r="AY16" s="604"/>
      <c r="AZ16" s="605"/>
      <c r="BB16" s="76"/>
      <c r="BC16" s="80"/>
      <c r="BD16" s="80"/>
      <c r="BE16" s="80"/>
      <c r="BF16" s="80"/>
      <c r="BG16" s="80"/>
      <c r="BH16" s="81"/>
      <c r="BJ16" s="603"/>
      <c r="BK16" s="604"/>
      <c r="BL16" s="605"/>
      <c r="BN16" s="76"/>
      <c r="BO16" s="80"/>
      <c r="BP16" s="80"/>
      <c r="BQ16" s="80"/>
      <c r="BR16" s="80"/>
      <c r="BS16" s="80"/>
      <c r="BT16" s="81"/>
      <c r="BV16" s="603"/>
      <c r="BW16" s="604"/>
      <c r="BX16" s="605"/>
      <c r="BY16" s="89"/>
      <c r="BZ16" s="603"/>
      <c r="CA16" s="604"/>
      <c r="CB16" s="605"/>
      <c r="CD16" s="76"/>
      <c r="CE16" s="80"/>
      <c r="CF16" s="80"/>
      <c r="CG16" s="80"/>
      <c r="CH16" s="80"/>
      <c r="CI16" s="80"/>
      <c r="CJ16" s="80"/>
      <c r="CK16" s="80"/>
      <c r="CL16" s="81"/>
      <c r="CO16" s="76"/>
      <c r="CP16" s="80"/>
      <c r="CQ16" s="80"/>
      <c r="CR16" s="80"/>
      <c r="CS16" s="80"/>
      <c r="CT16" s="80"/>
      <c r="CU16" s="81"/>
      <c r="CW16" s="76"/>
      <c r="CX16" s="80"/>
      <c r="CY16" s="80"/>
      <c r="CZ16" s="80"/>
      <c r="DA16" s="80"/>
      <c r="DB16" s="80"/>
      <c r="DC16" s="81"/>
      <c r="DD16" s="32"/>
      <c r="DE16" s="83"/>
      <c r="DF16" s="82"/>
      <c r="DG16" s="83"/>
      <c r="DH16" s="83"/>
      <c r="DI16" s="90"/>
      <c r="DJ16" s="83"/>
      <c r="DK16" s="90"/>
      <c r="DL16" s="83"/>
      <c r="DM16" s="90"/>
      <c r="DN16" s="84"/>
      <c r="DO16" s="34"/>
      <c r="DQ16" s="652"/>
      <c r="DR16" s="684"/>
      <c r="DS16" s="95"/>
      <c r="DT16" s="34"/>
      <c r="DU16" s="34"/>
      <c r="DV16" s="34"/>
      <c r="DW16" s="34"/>
      <c r="DX16" s="34"/>
      <c r="DY16" s="75"/>
      <c r="EA16" s="312"/>
      <c r="EB16" s="74"/>
      <c r="EC16" s="34"/>
      <c r="ED16" s="34"/>
      <c r="EE16" s="34"/>
      <c r="EF16" s="34"/>
      <c r="EG16" s="34"/>
      <c r="EH16" s="75"/>
      <c r="EN16" s="74"/>
      <c r="EO16" s="34"/>
      <c r="EP16" s="34"/>
      <c r="EQ16" s="34"/>
      <c r="ER16" s="34"/>
      <c r="ES16" s="34"/>
      <c r="ET16" s="75"/>
      <c r="EY16" s="605"/>
      <c r="FA16" s="76"/>
      <c r="FB16" s="80"/>
      <c r="FC16" s="80"/>
      <c r="FD16" s="80"/>
      <c r="FE16" s="80"/>
      <c r="FF16" s="80"/>
      <c r="FG16" s="81"/>
      <c r="FI16" s="76"/>
      <c r="FJ16" s="80"/>
      <c r="FK16" s="80"/>
      <c r="FL16" s="80"/>
      <c r="FM16" s="80"/>
      <c r="FN16" s="80"/>
      <c r="FO16" s="81"/>
      <c r="FQ16" s="603"/>
      <c r="FR16" s="604"/>
      <c r="FS16" s="605"/>
      <c r="FU16" s="593"/>
      <c r="FV16" s="594"/>
      <c r="FW16" s="595"/>
    </row>
    <row r="17" spans="1:179" ht="5.15" customHeight="1" x14ac:dyDescent="0.35">
      <c r="A17" s="115"/>
      <c r="B17" s="32"/>
      <c r="C17" s="32"/>
      <c r="D17" s="32"/>
      <c r="E17" s="32"/>
      <c r="F17" s="36"/>
      <c r="H17" s="29"/>
      <c r="I17" s="32"/>
      <c r="J17" s="32"/>
      <c r="K17" s="32"/>
      <c r="L17" s="32"/>
      <c r="M17" s="32"/>
      <c r="N17" s="36"/>
      <c r="O17" s="312"/>
      <c r="P17" s="29"/>
      <c r="Q17" s="32"/>
      <c r="R17" s="32"/>
      <c r="S17" s="32"/>
      <c r="T17" s="32"/>
      <c r="U17" s="32"/>
      <c r="V17" s="32"/>
      <c r="W17" s="32"/>
      <c r="X17" s="36"/>
      <c r="Z17" s="29"/>
      <c r="AA17" s="32"/>
      <c r="AB17" s="32"/>
      <c r="AC17" s="32"/>
      <c r="AD17" s="32"/>
      <c r="AE17" s="32"/>
      <c r="AF17" s="36"/>
      <c r="AH17" s="29"/>
      <c r="AI17" s="32"/>
      <c r="AJ17" s="32"/>
      <c r="AK17" s="32"/>
      <c r="AL17" s="32"/>
      <c r="AM17" s="32"/>
      <c r="AN17" s="36"/>
      <c r="AP17" s="29"/>
      <c r="AQ17" s="32"/>
      <c r="AR17" s="32"/>
      <c r="AS17" s="32"/>
      <c r="AT17" s="32"/>
      <c r="AU17" s="32"/>
      <c r="AV17" s="36"/>
      <c r="AX17" s="29"/>
      <c r="AY17" s="32"/>
      <c r="AZ17" s="36"/>
      <c r="BB17" s="29"/>
      <c r="BC17" s="32"/>
      <c r="BD17" s="32"/>
      <c r="BE17" s="32"/>
      <c r="BF17" s="32"/>
      <c r="BG17" s="32"/>
      <c r="BH17" s="36"/>
      <c r="BJ17" s="29"/>
      <c r="BK17" s="32"/>
      <c r="BL17" s="36"/>
      <c r="BN17" s="29"/>
      <c r="BO17" s="32"/>
      <c r="BP17" s="32"/>
      <c r="BQ17" s="32"/>
      <c r="BR17" s="32"/>
      <c r="BS17" s="32"/>
      <c r="BT17" s="36"/>
      <c r="BV17" s="29"/>
      <c r="BW17" s="32"/>
      <c r="BX17" s="36"/>
      <c r="BY17" s="312"/>
      <c r="BZ17" s="29"/>
      <c r="CA17" s="32"/>
      <c r="CB17" s="36"/>
      <c r="CD17" s="29"/>
      <c r="CE17" s="32"/>
      <c r="CF17" s="32"/>
      <c r="CG17" s="32"/>
      <c r="CH17" s="32"/>
      <c r="CI17" s="32"/>
      <c r="CJ17" s="32"/>
      <c r="CK17" s="32"/>
      <c r="CL17" s="36"/>
      <c r="CO17" s="29"/>
      <c r="CP17" s="32"/>
      <c r="CQ17" s="32"/>
      <c r="CR17" s="32"/>
      <c r="CS17" s="32"/>
      <c r="CT17" s="32"/>
      <c r="CU17" s="36"/>
      <c r="CW17" s="29"/>
      <c r="CX17" s="32"/>
      <c r="CY17" s="32"/>
      <c r="CZ17" s="32"/>
      <c r="DA17" s="32"/>
      <c r="DB17" s="32"/>
      <c r="DC17" s="36"/>
      <c r="DD17" s="32"/>
      <c r="DE17" s="116"/>
      <c r="DF17" s="37"/>
      <c r="DG17" s="116"/>
      <c r="DH17" s="116"/>
      <c r="DI17" s="90"/>
      <c r="DJ17" s="116"/>
      <c r="DK17" s="90"/>
      <c r="DL17" s="116"/>
      <c r="DM17" s="90"/>
      <c r="DN17" s="106"/>
      <c r="DO17" s="34"/>
      <c r="DQ17" s="29"/>
      <c r="DR17" s="32"/>
      <c r="DS17" s="32"/>
      <c r="DT17" s="116"/>
      <c r="DU17" s="116"/>
      <c r="DV17" s="34"/>
      <c r="DW17" s="116"/>
      <c r="DX17" s="34"/>
      <c r="DY17" s="116"/>
      <c r="EA17" s="312"/>
      <c r="EB17" s="37"/>
      <c r="EC17" s="116"/>
      <c r="ED17" s="116"/>
      <c r="EE17" s="116"/>
      <c r="EF17" s="116"/>
      <c r="EG17" s="116"/>
      <c r="EH17" s="106"/>
      <c r="EN17" s="37"/>
      <c r="EO17" s="116"/>
      <c r="EP17" s="116"/>
      <c r="EQ17" s="116"/>
      <c r="ER17" s="116"/>
      <c r="ES17" s="116"/>
      <c r="ET17" s="106"/>
      <c r="EY17" s="36"/>
      <c r="FA17" s="29"/>
      <c r="FB17" s="32"/>
      <c r="FC17" s="32"/>
      <c r="FD17" s="32"/>
      <c r="FE17" s="32"/>
      <c r="FF17" s="32"/>
      <c r="FG17" s="36"/>
      <c r="FI17" s="29"/>
      <c r="FJ17" s="32"/>
      <c r="FK17" s="32"/>
      <c r="FL17" s="32"/>
      <c r="FM17" s="32"/>
      <c r="FN17" s="32"/>
      <c r="FO17" s="36"/>
      <c r="FQ17" s="29"/>
      <c r="FR17" s="32"/>
      <c r="FS17" s="36"/>
      <c r="FU17" s="29"/>
      <c r="FV17" s="43"/>
      <c r="FW17" s="36"/>
    </row>
    <row r="18" spans="1:179" s="92" customFormat="1" ht="14.65" customHeight="1" x14ac:dyDescent="0.35">
      <c r="A18" s="118"/>
      <c r="B18" s="46"/>
      <c r="C18" s="243" t="str">
        <f>IF(E18="","","1")</f>
        <v/>
      </c>
      <c r="D18" s="46"/>
      <c r="E18" s="4"/>
      <c r="F18" s="119"/>
      <c r="H18" s="120"/>
      <c r="I18" s="15"/>
      <c r="J18" s="121"/>
      <c r="K18" s="15"/>
      <c r="L18" s="121"/>
      <c r="M18" s="15"/>
      <c r="N18" s="122"/>
      <c r="O18" s="40"/>
      <c r="P18" s="123"/>
      <c r="Q18" s="15"/>
      <c r="R18" s="121"/>
      <c r="S18" s="15"/>
      <c r="T18" s="121"/>
      <c r="U18" s="15"/>
      <c r="V18" s="121"/>
      <c r="W18" s="209">
        <f>SUM($Q18,$S18,$U18)</f>
        <v>0</v>
      </c>
      <c r="X18" s="122"/>
      <c r="Y18" s="40"/>
      <c r="Z18" s="123"/>
      <c r="AA18" s="560"/>
      <c r="AB18" s="224"/>
      <c r="AC18" s="560"/>
      <c r="AD18" s="224"/>
      <c r="AE18" s="560"/>
      <c r="AF18" s="561"/>
      <c r="AG18" s="216"/>
      <c r="AH18" s="562"/>
      <c r="AI18" s="560"/>
      <c r="AJ18" s="224"/>
      <c r="AK18" s="560"/>
      <c r="AL18" s="224"/>
      <c r="AM18" s="560"/>
      <c r="AN18" s="122"/>
      <c r="AO18" s="40"/>
      <c r="AP18" s="123"/>
      <c r="AQ18" s="209">
        <f>$Q18-$AA18+$AI18</f>
        <v>0</v>
      </c>
      <c r="AR18" s="121"/>
      <c r="AS18" s="209">
        <f>$S18-$AC18+$AK18</f>
        <v>0</v>
      </c>
      <c r="AT18" s="121"/>
      <c r="AU18" s="209">
        <f t="shared" ref="AU18:AU32" si="0">U18-AE18+AM18</f>
        <v>0</v>
      </c>
      <c r="AV18" s="119"/>
      <c r="AX18" s="120"/>
      <c r="AY18" s="1"/>
      <c r="AZ18" s="318">
        <v>10</v>
      </c>
      <c r="BB18" s="120"/>
      <c r="BC18" s="3">
        <f>CHOOSE($AZ18,0.99052544,1.01191919,1.00441378,1.00744042,0.97985155,0.99723525,0.99723525,0.99723525,1.02737929,0.99839832,1.00012425,0.97994767)</f>
        <v>0.99839831999999995</v>
      </c>
      <c r="BD18" s="46"/>
      <c r="BE18" s="3">
        <f>CHOOSE($AZ18,1.01007311,1.0162446,1.00802785,0.99745216,0.96170212,0.98906071,0.98906071,0.98906071,0.96644255,1.01344958,1.02255772,1.00405015)</f>
        <v>1.0134495800000001</v>
      </c>
      <c r="BF18" s="46"/>
      <c r="BG18" s="3">
        <f>CHOOSE($AZ18, 1.00979385,0.9950623,0.99510091,0.98525914,0.94740453,0.975921526666667,0.975921526666667,0.975921526666667,0.96415274,1.04112113,1.03493102,1.02717428)</f>
        <v>1.0411211300000001</v>
      </c>
      <c r="BH18" s="119"/>
      <c r="BJ18" s="120"/>
      <c r="BK18" s="15"/>
      <c r="BL18" s="122"/>
      <c r="BM18" s="40"/>
      <c r="BN18" s="123"/>
      <c r="BO18" s="209">
        <f>ROUNDUP(((($Q18/30)*$BC18)*$BK18),0)</f>
        <v>0</v>
      </c>
      <c r="BP18" s="121"/>
      <c r="BQ18" s="209">
        <f>ROUNDUP(((($S18/30)*$BE18)*$BK18),0)</f>
        <v>0</v>
      </c>
      <c r="BR18" s="121"/>
      <c r="BS18" s="209">
        <f>ROUNDDOWN(((($U18/30)*$BG18)*$BK18),0)</f>
        <v>0</v>
      </c>
      <c r="BT18" s="122"/>
      <c r="BU18" s="40"/>
      <c r="BV18" s="123"/>
      <c r="BW18" s="15"/>
      <c r="BX18" s="122"/>
      <c r="BY18" s="40"/>
      <c r="BZ18" s="123"/>
      <c r="CA18" s="209">
        <f>(SUM($BO18:$BS18))-$BW18</f>
        <v>0</v>
      </c>
      <c r="CB18" s="122"/>
      <c r="CC18" s="40"/>
      <c r="CD18" s="123"/>
      <c r="CE18" s="209">
        <f>IF(BO18=0,(0),ROUNDUP(BO18/(SUM($BO18:$BS18))*$CA18,0))</f>
        <v>0</v>
      </c>
      <c r="CF18" s="121"/>
      <c r="CG18" s="209">
        <f>IF(BQ18=0,(0),ROUNDUP(BQ18/(SUM($BO18:$BS18))*$CA18,0))</f>
        <v>0</v>
      </c>
      <c r="CH18" s="121"/>
      <c r="CI18" s="209">
        <f>ROUNDDOWN(CA18-CE18-CG18,0)</f>
        <v>0</v>
      </c>
      <c r="CJ18" s="121"/>
      <c r="CK18" s="209">
        <f>SUM($CE18:$CI18)</f>
        <v>0</v>
      </c>
      <c r="CL18" s="119"/>
      <c r="CO18" s="120"/>
      <c r="CP18" s="13">
        <v>0</v>
      </c>
      <c r="CQ18" s="124"/>
      <c r="CR18" s="13">
        <v>0</v>
      </c>
      <c r="CS18" s="124"/>
      <c r="CT18" s="13">
        <v>0</v>
      </c>
      <c r="CU18" s="125"/>
      <c r="CV18" s="126"/>
      <c r="CW18" s="127"/>
      <c r="CX18" s="210">
        <f>CP18*I18</f>
        <v>0</v>
      </c>
      <c r="CY18" s="124"/>
      <c r="CZ18" s="210">
        <f>CR18*K18</f>
        <v>0</v>
      </c>
      <c r="DA18" s="124"/>
      <c r="DB18" s="210">
        <f>CT18*M18</f>
        <v>0</v>
      </c>
      <c r="DC18" s="119"/>
      <c r="DD18" s="46"/>
      <c r="DE18" s="129"/>
      <c r="DF18" s="128" t="s">
        <v>163</v>
      </c>
      <c r="DG18" s="129"/>
      <c r="DH18" s="211">
        <f>CE120</f>
        <v>0</v>
      </c>
      <c r="DI18" s="90"/>
      <c r="DJ18" s="211">
        <f>CG120</f>
        <v>0</v>
      </c>
      <c r="DK18" s="90"/>
      <c r="DL18" s="211">
        <f>CI120</f>
        <v>0</v>
      </c>
      <c r="DM18" s="90"/>
      <c r="DN18" s="212">
        <f>CK120</f>
        <v>0</v>
      </c>
      <c r="DO18" s="147"/>
      <c r="DQ18" s="120"/>
      <c r="DR18" s="46"/>
      <c r="DS18" s="46"/>
      <c r="DT18" s="129"/>
      <c r="DU18" s="209">
        <f>IF($DV$120=$DH$32,$DV$18,IF($DV$120&lt;&gt;$DH$32,IF(AND($DH$32&lt;0,$DV$120&lt;0),$DH$32-$DV$120+$DV$18,IF(DV18="", DH32,$DH$32-$DV$120+$DV$18))))</f>
        <v>0</v>
      </c>
      <c r="DV18" s="213">
        <f>IF($CE18=0,0,ROUND(($DH$32*($CE18/$CE$120)),0))</f>
        <v>0</v>
      </c>
      <c r="DW18" s="209">
        <f>IF($DX$120=$DJ$32,$DX$18,IF($DX$120&lt;&gt;$DJ$32,IF(AND($DJ$32&lt;0,$DX$120&lt;0),$DJ$32-$DX$120+$DX$18,IF(DX18="", DJ32,$DJ$32-$DX$120+$DX$18))))</f>
        <v>0</v>
      </c>
      <c r="DX18" s="213">
        <f>IF($CG18=0,0,ROUND(($DJ$32*($CG18/$CG$120)),0))</f>
        <v>0</v>
      </c>
      <c r="DY18" s="214">
        <f>IF($DZ$120=$DL$32,$DZ$18,IF($DZ$120&lt;&gt;$DL$32,IF(AND($DL$32&lt;0,$DX$120&lt;0),$DL$32-$DZ$120+$DZ$18,IF(DZ18="", DL32,$DL$32-$DZ$120+$DZ$18))))</f>
        <v>0</v>
      </c>
      <c r="DZ18" s="216">
        <f>IF($CI18=0,0,ROUND(($DL$32*($CI18/$CI$120)),0))</f>
        <v>0</v>
      </c>
      <c r="EA18" s="320"/>
      <c r="EB18" s="133"/>
      <c r="EC18" s="209">
        <f>(DU18+CE18)</f>
        <v>0</v>
      </c>
      <c r="ED18" s="131"/>
      <c r="EE18" s="209">
        <f>(DW18+CG18)</f>
        <v>0</v>
      </c>
      <c r="EF18" s="131"/>
      <c r="EG18" s="209">
        <f>(DY18+CI18)</f>
        <v>0</v>
      </c>
      <c r="EH18" s="134"/>
      <c r="EI18" s="216" t="str">
        <f>IF(AP18&gt;0, (EG18+EE18+EC18),"")</f>
        <v/>
      </c>
      <c r="EJ18" s="216" t="e">
        <f>EI18-CB18</f>
        <v>#VALUE!</v>
      </c>
      <c r="EK18" s="216">
        <f>EC18-BV18</f>
        <v>0</v>
      </c>
      <c r="EL18" s="216">
        <f>EE18-BX18</f>
        <v>0</v>
      </c>
      <c r="EM18" s="40"/>
      <c r="EN18" s="130"/>
      <c r="EO18" s="217">
        <f>(EC18*CP18)</f>
        <v>0</v>
      </c>
      <c r="EP18" s="135"/>
      <c r="EQ18" s="217">
        <f>(EE18*CR18)</f>
        <v>0</v>
      </c>
      <c r="ER18" s="135"/>
      <c r="ES18" s="217">
        <f>(EG18*CT18)</f>
        <v>0</v>
      </c>
      <c r="ET18" s="134"/>
      <c r="EU18" s="281" t="str">
        <f>IF(AP18&gt;0,(EO18+EQ18+ES18),"")</f>
        <v/>
      </c>
      <c r="EV18" s="281" t="str">
        <f>IF(AP18&gt;0,(EU18-(CN18+CP18+CR18)),"")</f>
        <v/>
      </c>
      <c r="EW18" s="321"/>
      <c r="EX18" s="321"/>
      <c r="EY18" s="119"/>
      <c r="FA18" s="120"/>
      <c r="FB18" s="5"/>
      <c r="FC18" s="121"/>
      <c r="FD18" s="5"/>
      <c r="FE18" s="121"/>
      <c r="FF18" s="5"/>
      <c r="FG18" s="119"/>
      <c r="FI18" s="120"/>
      <c r="FJ18" s="17">
        <v>0</v>
      </c>
      <c r="FK18" s="137"/>
      <c r="FL18" s="17">
        <v>0</v>
      </c>
      <c r="FM18" s="137"/>
      <c r="FN18" s="17">
        <v>0</v>
      </c>
      <c r="FO18" s="125"/>
      <c r="FP18" s="126"/>
      <c r="FQ18" s="127"/>
      <c r="FR18" s="219">
        <f>(SUMPRODUCT($FB18:$FF18,$FJ18:$FN18))</f>
        <v>0</v>
      </c>
      <c r="FS18" s="125"/>
      <c r="FT18" s="126"/>
      <c r="FU18" s="127"/>
      <c r="FV18" s="220">
        <f>IFERROR((SUM($EO18:$ES18)-SUM($CX18:DB18)+$FR18)," ")</f>
        <v>0</v>
      </c>
      <c r="FW18" s="119"/>
    </row>
    <row r="19" spans="1:179" ht="5.15" customHeight="1" x14ac:dyDescent="0.35">
      <c r="A19" s="115"/>
      <c r="B19" s="32"/>
      <c r="C19" s="46"/>
      <c r="D19" s="32"/>
      <c r="E19" s="32"/>
      <c r="F19" s="36"/>
      <c r="H19" s="29"/>
      <c r="I19" s="139"/>
      <c r="J19" s="139"/>
      <c r="K19" s="139"/>
      <c r="L19" s="139"/>
      <c r="M19" s="139"/>
      <c r="N19" s="140"/>
      <c r="O19" s="141"/>
      <c r="P19" s="142"/>
      <c r="Q19" s="139"/>
      <c r="R19" s="139"/>
      <c r="S19" s="139"/>
      <c r="T19" s="139"/>
      <c r="U19" s="139"/>
      <c r="V19" s="139"/>
      <c r="W19" s="121"/>
      <c r="X19" s="140"/>
      <c r="Y19" s="141"/>
      <c r="Z19" s="142"/>
      <c r="AA19" s="563"/>
      <c r="AB19" s="563"/>
      <c r="AC19" s="563"/>
      <c r="AD19" s="563"/>
      <c r="AE19" s="563"/>
      <c r="AF19" s="564"/>
      <c r="AG19" s="266"/>
      <c r="AH19" s="565"/>
      <c r="AI19" s="563"/>
      <c r="AJ19" s="563"/>
      <c r="AK19" s="563"/>
      <c r="AL19" s="563"/>
      <c r="AM19" s="563"/>
      <c r="AN19" s="140"/>
      <c r="AO19" s="141"/>
      <c r="AP19" s="142"/>
      <c r="AQ19" s="121"/>
      <c r="AR19" s="139"/>
      <c r="AS19" s="121"/>
      <c r="AT19" s="139"/>
      <c r="AU19" s="121"/>
      <c r="AV19" s="36"/>
      <c r="AX19" s="29"/>
      <c r="AY19" s="32"/>
      <c r="AZ19" s="322"/>
      <c r="BB19" s="29"/>
      <c r="BC19" s="46"/>
      <c r="BD19" s="32"/>
      <c r="BE19" s="46"/>
      <c r="BF19" s="32"/>
      <c r="BG19" s="46"/>
      <c r="BH19" s="36"/>
      <c r="BJ19" s="29"/>
      <c r="BK19" s="139"/>
      <c r="BL19" s="140"/>
      <c r="BM19" s="141"/>
      <c r="BN19" s="142"/>
      <c r="BO19" s="323"/>
      <c r="BP19" s="139"/>
      <c r="BQ19" s="323"/>
      <c r="BR19" s="139"/>
      <c r="BS19" s="323"/>
      <c r="BT19" s="140"/>
      <c r="BU19" s="141"/>
      <c r="BV19" s="142"/>
      <c r="BW19" s="139"/>
      <c r="BX19" s="140"/>
      <c r="BY19" s="141"/>
      <c r="BZ19" s="142"/>
      <c r="CA19" s="121"/>
      <c r="CB19" s="140"/>
      <c r="CC19" s="141"/>
      <c r="CD19" s="142"/>
      <c r="CE19" s="121"/>
      <c r="CF19" s="139"/>
      <c r="CG19" s="121"/>
      <c r="CH19" s="139"/>
      <c r="CI19" s="121"/>
      <c r="CJ19" s="139"/>
      <c r="CK19" s="121"/>
      <c r="CL19" s="36"/>
      <c r="CO19" s="29"/>
      <c r="CP19" s="143"/>
      <c r="CQ19" s="143"/>
      <c r="CR19" s="143"/>
      <c r="CS19" s="143"/>
      <c r="CT19" s="143"/>
      <c r="CU19" s="144"/>
      <c r="CV19" s="145"/>
      <c r="CW19" s="146"/>
      <c r="CX19" s="124"/>
      <c r="CY19" s="143"/>
      <c r="CZ19" s="124"/>
      <c r="DA19" s="143"/>
      <c r="DB19" s="124"/>
      <c r="DC19" s="36"/>
      <c r="DD19" s="32"/>
      <c r="DE19" s="34"/>
      <c r="DF19" s="74"/>
      <c r="DG19" s="34"/>
      <c r="DH19" s="147"/>
      <c r="DI19" s="90"/>
      <c r="DJ19" s="147"/>
      <c r="DK19" s="90"/>
      <c r="DL19" s="147"/>
      <c r="DM19" s="90"/>
      <c r="DN19" s="148"/>
      <c r="DO19" s="147"/>
      <c r="DQ19" s="29"/>
      <c r="DR19" s="32"/>
      <c r="DS19" s="32"/>
      <c r="DT19" s="34"/>
      <c r="DU19" s="149"/>
      <c r="DV19" s="149"/>
      <c r="DW19" s="149"/>
      <c r="DX19" s="149"/>
      <c r="DY19" s="150"/>
      <c r="DZ19" s="40"/>
      <c r="EA19" s="320"/>
      <c r="EB19" s="151"/>
      <c r="EC19" s="149"/>
      <c r="ED19" s="149"/>
      <c r="EE19" s="149"/>
      <c r="EF19" s="149"/>
      <c r="EG19" s="149"/>
      <c r="EH19" s="134"/>
      <c r="EI19" s="40"/>
      <c r="EJ19" s="40"/>
      <c r="EK19" s="40"/>
      <c r="EL19" s="40"/>
      <c r="EM19" s="40"/>
      <c r="EN19" s="74"/>
      <c r="EO19" s="152"/>
      <c r="EP19" s="152"/>
      <c r="EQ19" s="152"/>
      <c r="ER19" s="152"/>
      <c r="ES19" s="152"/>
      <c r="ET19" s="134"/>
      <c r="EU19" s="281" t="str">
        <f>IF(AP19&gt;0,(EO19+EQ19+ES19),"")</f>
        <v/>
      </c>
      <c r="EV19" s="281" t="str">
        <f>IF(AO19&gt;0,(EU19-(CM19+CO19+CQ19)),"")</f>
        <v/>
      </c>
      <c r="EW19" s="321"/>
      <c r="EX19" s="321"/>
      <c r="EY19" s="36"/>
      <c r="FA19" s="29"/>
      <c r="FB19" s="139"/>
      <c r="FC19" s="139"/>
      <c r="FD19" s="139"/>
      <c r="FE19" s="139"/>
      <c r="FF19" s="139"/>
      <c r="FG19" s="36"/>
      <c r="FI19" s="29"/>
      <c r="FJ19" s="137"/>
      <c r="FK19" s="137"/>
      <c r="FL19" s="137"/>
      <c r="FM19" s="137"/>
      <c r="FN19" s="137"/>
      <c r="FO19" s="144"/>
      <c r="FP19" s="145"/>
      <c r="FQ19" s="146"/>
      <c r="FR19" s="154"/>
      <c r="FS19" s="144"/>
      <c r="FT19" s="145"/>
      <c r="FU19" s="146"/>
      <c r="FV19" s="326"/>
      <c r="FW19" s="36"/>
    </row>
    <row r="20" spans="1:179" s="92" customFormat="1" ht="14.65" customHeight="1" x14ac:dyDescent="0.35">
      <c r="A20" s="118"/>
      <c r="B20" s="46"/>
      <c r="C20" s="243" t="str">
        <f>IF(E20="","",C18+1)</f>
        <v/>
      </c>
      <c r="D20" s="46"/>
      <c r="E20" s="4"/>
      <c r="F20" s="119"/>
      <c r="H20" s="120"/>
      <c r="I20" s="15"/>
      <c r="J20" s="121"/>
      <c r="K20" s="15"/>
      <c r="L20" s="121"/>
      <c r="M20" s="15"/>
      <c r="N20" s="122"/>
      <c r="O20" s="40"/>
      <c r="P20" s="123"/>
      <c r="Q20" s="15"/>
      <c r="R20" s="121"/>
      <c r="S20" s="15"/>
      <c r="T20" s="121"/>
      <c r="U20" s="15"/>
      <c r="V20" s="121"/>
      <c r="W20" s="209">
        <f>SUM($Q20,$S20,$U20)</f>
        <v>0</v>
      </c>
      <c r="X20" s="122"/>
      <c r="Y20" s="40"/>
      <c r="Z20" s="123"/>
      <c r="AA20" s="560"/>
      <c r="AB20" s="224"/>
      <c r="AC20" s="560"/>
      <c r="AD20" s="224"/>
      <c r="AE20" s="560"/>
      <c r="AF20" s="561"/>
      <c r="AG20" s="216"/>
      <c r="AH20" s="562"/>
      <c r="AI20" s="560"/>
      <c r="AJ20" s="224"/>
      <c r="AK20" s="560"/>
      <c r="AL20" s="224"/>
      <c r="AM20" s="560"/>
      <c r="AN20" s="122"/>
      <c r="AO20" s="40"/>
      <c r="AP20" s="123"/>
      <c r="AQ20" s="209">
        <f>$Q20-$AA20+$AI20</f>
        <v>0</v>
      </c>
      <c r="AR20" s="121"/>
      <c r="AS20" s="209">
        <f t="shared" ref="AS20:AS82" si="1">$S20-$AC20+$AK20</f>
        <v>0</v>
      </c>
      <c r="AT20" s="121"/>
      <c r="AU20" s="209">
        <f t="shared" si="0"/>
        <v>0</v>
      </c>
      <c r="AV20" s="119"/>
      <c r="AX20" s="120"/>
      <c r="AY20" s="1"/>
      <c r="AZ20" s="318">
        <v>3</v>
      </c>
      <c r="BB20" s="120"/>
      <c r="BC20" s="3">
        <f>CHOOSE($AZ20,0.99052544,1.01191919,1.00441378,1.00744042,0.97985155,0.99723525,0.99723525,0.99723525,1.02737929,0.99839832,1.00012425,0.97994767)</f>
        <v>1.0044137799999999</v>
      </c>
      <c r="BD20" s="46"/>
      <c r="BE20" s="3">
        <f>CHOOSE(AZ20,1.01007311,1.0162446,1.00802785,0.99745216,0.96170212,0.98906071,0.98906071,0.98906071,0.96644255,1.01344958,1.02255772,1.00405015)</f>
        <v>1.0080278499999999</v>
      </c>
      <c r="BF20" s="46"/>
      <c r="BG20" s="3">
        <f>CHOOSE($AZ20, 1.00979385,0.9950623,0.99510091,0.98525914,0.94740453,0.975921526666667,0.975921526666667,0.975921526666667,0.96415274,1.04112113,1.03493102,1.02717428)</f>
        <v>0.99510091000000001</v>
      </c>
      <c r="BH20" s="119"/>
      <c r="BJ20" s="120"/>
      <c r="BK20" s="15"/>
      <c r="BL20" s="122"/>
      <c r="BM20" s="40"/>
      <c r="BN20" s="123"/>
      <c r="BO20" s="209">
        <f t="shared" ref="BO20:BO82" si="2">ROUNDUP(((($Q20/30)*$BC20)*$BK20),0)</f>
        <v>0</v>
      </c>
      <c r="BP20" s="121"/>
      <c r="BQ20" s="209">
        <f t="shared" ref="BQ20:BQ82" si="3">ROUNDUP(((($S20/30)*$BE20)*$BK20),0)</f>
        <v>0</v>
      </c>
      <c r="BR20" s="121"/>
      <c r="BS20" s="209">
        <f t="shared" ref="BS20:BS82" si="4">ROUNDDOWN(((($U20/30)*$BG20)*$BK20),0)</f>
        <v>0</v>
      </c>
      <c r="BT20" s="122"/>
      <c r="BU20" s="40"/>
      <c r="BV20" s="123"/>
      <c r="BW20" s="15"/>
      <c r="BX20" s="122"/>
      <c r="BY20" s="40"/>
      <c r="BZ20" s="123"/>
      <c r="CA20" s="209">
        <f>(SUM($BO20:$BS20))-$BW20</f>
        <v>0</v>
      </c>
      <c r="CB20" s="122"/>
      <c r="CC20" s="40"/>
      <c r="CD20" s="123"/>
      <c r="CE20" s="209">
        <f t="shared" ref="CE20:CE82" si="5">IF(BO20=0,(0),ROUNDUP(BO20/(SUM($BO20:$BS20))*$CA20,0))</f>
        <v>0</v>
      </c>
      <c r="CF20" s="121"/>
      <c r="CG20" s="209">
        <f t="shared" ref="CG20:CG82" si="6">IF(BQ20=0,(0),ROUNDUP(BQ20/(SUM($BO20:$BS20))*$CA20,0))</f>
        <v>0</v>
      </c>
      <c r="CH20" s="121"/>
      <c r="CI20" s="209">
        <f>ROUNDDOWN(CA20-CE20-CG20,0)</f>
        <v>0</v>
      </c>
      <c r="CJ20" s="121"/>
      <c r="CK20" s="209">
        <f>SUM($CE20:$CI20)</f>
        <v>0</v>
      </c>
      <c r="CL20" s="119"/>
      <c r="CO20" s="120"/>
      <c r="CP20" s="13">
        <v>0</v>
      </c>
      <c r="CQ20" s="124"/>
      <c r="CR20" s="13">
        <v>0</v>
      </c>
      <c r="CS20" s="124"/>
      <c r="CT20" s="13">
        <v>0</v>
      </c>
      <c r="CU20" s="125"/>
      <c r="CV20" s="126"/>
      <c r="CW20" s="127"/>
      <c r="CX20" s="210">
        <f>CP20*I20</f>
        <v>0</v>
      </c>
      <c r="CY20" s="124"/>
      <c r="CZ20" s="210">
        <f>CR20*K20</f>
        <v>0</v>
      </c>
      <c r="DA20" s="124"/>
      <c r="DB20" s="210">
        <f>CT20*M20</f>
        <v>0</v>
      </c>
      <c r="DC20" s="119"/>
      <c r="DD20" s="46"/>
      <c r="DE20" s="129"/>
      <c r="DF20" s="128" t="s">
        <v>127</v>
      </c>
      <c r="DG20" s="156"/>
      <c r="DH20" s="221">
        <f>DH18*AM6*-1</f>
        <v>0</v>
      </c>
      <c r="DI20" s="90"/>
      <c r="DJ20" s="221">
        <f>DH20*-1</f>
        <v>0</v>
      </c>
      <c r="DK20" s="90"/>
      <c r="DL20" s="157"/>
      <c r="DM20" s="90"/>
      <c r="DN20" s="158"/>
      <c r="DO20" s="161"/>
      <c r="DQ20" s="120"/>
      <c r="DR20" s="46"/>
      <c r="DS20" s="46"/>
      <c r="DT20" s="129"/>
      <c r="DU20" s="209">
        <f>IF($CE20=0,0,ROUND(($DH$32*($CE20/$CE$120)),0))</f>
        <v>0</v>
      </c>
      <c r="DV20" s="213">
        <f t="shared" ref="DV20:DV83" si="7">IF($CE20=0,0,ROUND(($DH$32*($CE20/$CE$120)),0))</f>
        <v>0</v>
      </c>
      <c r="DW20" s="209">
        <f t="shared" ref="DW20:DX38" si="8">IF($CG20=0,0,ROUND(($DJ$32*($CG20/$CG$120)),0))</f>
        <v>0</v>
      </c>
      <c r="DX20" s="213">
        <f t="shared" si="8"/>
        <v>0</v>
      </c>
      <c r="DY20" s="214">
        <f t="shared" ref="DY20:DZ38" si="9">IF($CI20=0,0,ROUND(($DL$32*($CI20/$CI$120)),0))</f>
        <v>0</v>
      </c>
      <c r="DZ20" s="216">
        <f t="shared" si="9"/>
        <v>0</v>
      </c>
      <c r="EA20" s="320"/>
      <c r="EB20" s="133"/>
      <c r="EC20" s="209">
        <f t="shared" ref="EC20" si="10">(DU20+CE20)</f>
        <v>0</v>
      </c>
      <c r="ED20" s="131"/>
      <c r="EE20" s="209">
        <f t="shared" ref="EE20:EE82" si="11">(DW20+CG20)</f>
        <v>0</v>
      </c>
      <c r="EF20" s="131"/>
      <c r="EG20" s="209">
        <f t="shared" ref="EG20:EG82" si="12">(DY20+CI20)</f>
        <v>0</v>
      </c>
      <c r="EH20" s="134"/>
      <c r="EI20" s="216" t="str">
        <f>IF(AP20&gt;0, (EG20+EE20+EC20),"")</f>
        <v/>
      </c>
      <c r="EJ20" s="216" t="e">
        <f>EI20-CB20</f>
        <v>#VALUE!</v>
      </c>
      <c r="EK20" s="216">
        <f>EC20-BV20</f>
        <v>0</v>
      </c>
      <c r="EL20" s="216">
        <f>EE20-BX20</f>
        <v>0</v>
      </c>
      <c r="EM20" s="40"/>
      <c r="EN20" s="130"/>
      <c r="EO20" s="217">
        <f t="shared" ref="EO20:EO82" si="13">(EC20*CP20)</f>
        <v>0</v>
      </c>
      <c r="EP20" s="135"/>
      <c r="EQ20" s="217">
        <f t="shared" ref="EQ20:EQ82" si="14">(EE20*CR20)</f>
        <v>0</v>
      </c>
      <c r="ER20" s="135"/>
      <c r="ES20" s="217">
        <f t="shared" ref="ES20:ES82" si="15">(EG20*CT20)</f>
        <v>0</v>
      </c>
      <c r="ET20" s="134"/>
      <c r="EU20" s="281" t="str">
        <f>IF(AP20&gt;0,(EO20+EQ20+ES20),"")</f>
        <v/>
      </c>
      <c r="EV20" s="281" t="str">
        <f>IF(AP20&gt;0,(EU20-(CN20+CP20+CR20)),"")</f>
        <v/>
      </c>
      <c r="EW20" s="321"/>
      <c r="EX20" s="321"/>
      <c r="EY20" s="119"/>
      <c r="FA20" s="120"/>
      <c r="FB20" s="5"/>
      <c r="FC20" s="121"/>
      <c r="FD20" s="5"/>
      <c r="FE20" s="121"/>
      <c r="FF20" s="5"/>
      <c r="FG20" s="119"/>
      <c r="FI20" s="120"/>
      <c r="FJ20" s="17">
        <v>0</v>
      </c>
      <c r="FK20" s="137"/>
      <c r="FL20" s="17">
        <v>0</v>
      </c>
      <c r="FM20" s="137"/>
      <c r="FN20" s="17">
        <v>0</v>
      </c>
      <c r="FO20" s="125"/>
      <c r="FP20" s="126"/>
      <c r="FQ20" s="127"/>
      <c r="FR20" s="219">
        <f t="shared" ref="FR20:FR82" si="16">(SUMPRODUCT($FB20:$FF20,$FJ20:$FN20))</f>
        <v>0</v>
      </c>
      <c r="FS20" s="125"/>
      <c r="FT20" s="126"/>
      <c r="FU20" s="127"/>
      <c r="FV20" s="220">
        <f>IFERROR((SUM($EO20:$ES20)-SUM($CX20:DB20)+$FR20)," ")</f>
        <v>0</v>
      </c>
      <c r="FW20" s="119"/>
    </row>
    <row r="21" spans="1:179" ht="5.15" customHeight="1" x14ac:dyDescent="0.35">
      <c r="A21" s="115"/>
      <c r="B21" s="32"/>
      <c r="C21" s="46"/>
      <c r="D21" s="32"/>
      <c r="E21" s="32"/>
      <c r="F21" s="36"/>
      <c r="H21" s="29"/>
      <c r="I21" s="139"/>
      <c r="J21" s="139"/>
      <c r="K21" s="139"/>
      <c r="L21" s="139"/>
      <c r="M21" s="139"/>
      <c r="N21" s="140"/>
      <c r="O21" s="141"/>
      <c r="P21" s="142"/>
      <c r="Q21" s="139"/>
      <c r="R21" s="139"/>
      <c r="S21" s="139"/>
      <c r="T21" s="139"/>
      <c r="U21" s="139"/>
      <c r="V21" s="139"/>
      <c r="W21" s="121"/>
      <c r="X21" s="140"/>
      <c r="Y21" s="141"/>
      <c r="Z21" s="142"/>
      <c r="AA21" s="563"/>
      <c r="AB21" s="563"/>
      <c r="AC21" s="563"/>
      <c r="AD21" s="563"/>
      <c r="AE21" s="563"/>
      <c r="AF21" s="564"/>
      <c r="AG21" s="266"/>
      <c r="AH21" s="565"/>
      <c r="AI21" s="563"/>
      <c r="AJ21" s="563"/>
      <c r="AK21" s="563"/>
      <c r="AL21" s="563"/>
      <c r="AM21" s="563"/>
      <c r="AN21" s="140"/>
      <c r="AO21" s="141"/>
      <c r="AP21" s="142"/>
      <c r="AQ21" s="121"/>
      <c r="AR21" s="139"/>
      <c r="AS21" s="121"/>
      <c r="AT21" s="139"/>
      <c r="AU21" s="121"/>
      <c r="AV21" s="36"/>
      <c r="AX21" s="29"/>
      <c r="AY21" s="32"/>
      <c r="AZ21" s="322"/>
      <c r="BB21" s="29"/>
      <c r="BC21" s="46"/>
      <c r="BD21" s="32"/>
      <c r="BE21" s="46"/>
      <c r="BF21" s="32"/>
      <c r="BG21" s="46"/>
      <c r="BH21" s="36"/>
      <c r="BJ21" s="29"/>
      <c r="BK21" s="139"/>
      <c r="BL21" s="140"/>
      <c r="BM21" s="141"/>
      <c r="BN21" s="142"/>
      <c r="BO21" s="323"/>
      <c r="BP21" s="139"/>
      <c r="BQ21" s="323"/>
      <c r="BR21" s="139"/>
      <c r="BS21" s="323"/>
      <c r="BT21" s="140"/>
      <c r="BU21" s="141"/>
      <c r="BV21" s="142"/>
      <c r="BW21" s="139"/>
      <c r="BX21" s="140"/>
      <c r="BY21" s="141"/>
      <c r="BZ21" s="142"/>
      <c r="CA21" s="121"/>
      <c r="CB21" s="140"/>
      <c r="CC21" s="141"/>
      <c r="CD21" s="142"/>
      <c r="CE21" s="121"/>
      <c r="CF21" s="139"/>
      <c r="CG21" s="121"/>
      <c r="CH21" s="139"/>
      <c r="CI21" s="121"/>
      <c r="CJ21" s="139"/>
      <c r="CK21" s="121"/>
      <c r="CL21" s="36"/>
      <c r="CO21" s="29"/>
      <c r="CP21" s="143"/>
      <c r="CQ21" s="143"/>
      <c r="CR21" s="143"/>
      <c r="CS21" s="143"/>
      <c r="CT21" s="143"/>
      <c r="CU21" s="144"/>
      <c r="CV21" s="145"/>
      <c r="CW21" s="146"/>
      <c r="CX21" s="124"/>
      <c r="CY21" s="143"/>
      <c r="CZ21" s="124"/>
      <c r="DA21" s="143"/>
      <c r="DB21" s="124"/>
      <c r="DC21" s="36"/>
      <c r="DD21" s="32"/>
      <c r="DE21" s="34"/>
      <c r="DF21" s="74"/>
      <c r="DG21" s="34"/>
      <c r="DH21" s="161"/>
      <c r="DI21" s="90"/>
      <c r="DJ21" s="161"/>
      <c r="DK21" s="90"/>
      <c r="DL21" s="161"/>
      <c r="DM21" s="90"/>
      <c r="DN21" s="162"/>
      <c r="DO21" s="161"/>
      <c r="DQ21" s="29"/>
      <c r="DR21" s="32"/>
      <c r="DS21" s="32"/>
      <c r="DT21" s="34"/>
      <c r="DU21" s="323"/>
      <c r="DV21" s="222">
        <f t="shared" si="7"/>
        <v>0</v>
      </c>
      <c r="DW21" s="149"/>
      <c r="DX21" s="149"/>
      <c r="DY21" s="149"/>
      <c r="DZ21" s="40"/>
      <c r="EA21" s="320"/>
      <c r="EB21" s="151"/>
      <c r="EC21" s="149"/>
      <c r="ED21" s="149"/>
      <c r="EE21" s="149"/>
      <c r="EF21" s="149"/>
      <c r="EG21" s="149"/>
      <c r="EH21" s="134"/>
      <c r="EI21" s="40"/>
      <c r="EJ21" s="40"/>
      <c r="EK21" s="40"/>
      <c r="EL21" s="40"/>
      <c r="EM21" s="40"/>
      <c r="EN21" s="74"/>
      <c r="EO21" s="152"/>
      <c r="EP21" s="152"/>
      <c r="EQ21" s="152"/>
      <c r="ER21" s="152"/>
      <c r="ES21" s="152"/>
      <c r="ET21" s="134"/>
      <c r="EU21" s="281" t="str">
        <f>IF(AP21&gt;0,(EO21+EQ21+ES21),"")</f>
        <v/>
      </c>
      <c r="EV21" s="281" t="str">
        <f>IF(AO21&gt;0,(EU21-(CM21+CO21+CQ21)),"")</f>
        <v/>
      </c>
      <c r="EW21" s="321"/>
      <c r="EX21" s="321"/>
      <c r="EY21" s="36"/>
      <c r="FA21" s="29"/>
      <c r="FB21" s="139"/>
      <c r="FC21" s="139"/>
      <c r="FD21" s="139"/>
      <c r="FE21" s="139"/>
      <c r="FF21" s="139"/>
      <c r="FG21" s="36"/>
      <c r="FI21" s="29"/>
      <c r="FJ21" s="137"/>
      <c r="FK21" s="137"/>
      <c r="FL21" s="137"/>
      <c r="FM21" s="137"/>
      <c r="FN21" s="137"/>
      <c r="FO21" s="144"/>
      <c r="FP21" s="145"/>
      <c r="FQ21" s="146"/>
      <c r="FR21" s="154"/>
      <c r="FS21" s="144"/>
      <c r="FT21" s="145"/>
      <c r="FU21" s="146"/>
      <c r="FV21" s="326"/>
      <c r="FW21" s="36"/>
    </row>
    <row r="22" spans="1:179" s="92" customFormat="1" ht="14.65" customHeight="1" x14ac:dyDescent="0.35">
      <c r="A22" s="118"/>
      <c r="B22" s="46"/>
      <c r="C22" s="243" t="str">
        <f t="shared" ref="C22:C84" si="17">IF(E22="","",C20+1)</f>
        <v/>
      </c>
      <c r="D22" s="46"/>
      <c r="E22" s="4"/>
      <c r="F22" s="119"/>
      <c r="H22" s="120"/>
      <c r="I22" s="15"/>
      <c r="J22" s="121"/>
      <c r="K22" s="15"/>
      <c r="L22" s="121"/>
      <c r="M22" s="15"/>
      <c r="N22" s="122"/>
      <c r="O22" s="40"/>
      <c r="P22" s="123"/>
      <c r="Q22" s="15"/>
      <c r="R22" s="121"/>
      <c r="S22" s="15"/>
      <c r="T22" s="121"/>
      <c r="U22" s="15"/>
      <c r="V22" s="121"/>
      <c r="W22" s="209">
        <f>SUM($Q22,$S22,$U22)</f>
        <v>0</v>
      </c>
      <c r="X22" s="122"/>
      <c r="Y22" s="40"/>
      <c r="Z22" s="123"/>
      <c r="AA22" s="560"/>
      <c r="AB22" s="224"/>
      <c r="AC22" s="560"/>
      <c r="AD22" s="224"/>
      <c r="AE22" s="560"/>
      <c r="AF22" s="561"/>
      <c r="AG22" s="216"/>
      <c r="AH22" s="562"/>
      <c r="AI22" s="560"/>
      <c r="AJ22" s="224"/>
      <c r="AK22" s="560"/>
      <c r="AL22" s="224"/>
      <c r="AM22" s="560"/>
      <c r="AN22" s="122"/>
      <c r="AO22" s="40"/>
      <c r="AP22" s="123"/>
      <c r="AQ22" s="209">
        <f>$Q22-$AA22+$AI22</f>
        <v>0</v>
      </c>
      <c r="AR22" s="121"/>
      <c r="AS22" s="209">
        <f t="shared" si="1"/>
        <v>0</v>
      </c>
      <c r="AT22" s="121"/>
      <c r="AU22" s="209">
        <f t="shared" si="0"/>
        <v>0</v>
      </c>
      <c r="AV22" s="119"/>
      <c r="AX22" s="120"/>
      <c r="AY22" s="1"/>
      <c r="AZ22" s="318">
        <v>1</v>
      </c>
      <c r="BB22" s="120"/>
      <c r="BC22" s="3">
        <f>CHOOSE($AZ22,0.99052544,1.01191919,1.00441378,1.00744042,0.97985155,0.99723525,0.99723525,0.99723525,1.02737929,0.99839832,1.00012425,0.97994767)</f>
        <v>0.99052543999999998</v>
      </c>
      <c r="BD22" s="46"/>
      <c r="BE22" s="3">
        <f>CHOOSE(AZ22,1.01007311,1.0162446,1.00802785,0.99745216,0.96170212,0.98906071,0.98906071,0.98906071,0.96644255,1.01344958,1.02255772,1.00405015)</f>
        <v>1.01007311</v>
      </c>
      <c r="BF22" s="46"/>
      <c r="BG22" s="3">
        <f>CHOOSE($AZ22, 1.00979385,0.9950623,0.99510091,0.98525914,0.94740453,0.975921526666667,0.975921526666667,0.975921526666667,0.96415274,1.04112113,1.03493102,1.02717428)</f>
        <v>1.0097938500000001</v>
      </c>
      <c r="BH22" s="119"/>
      <c r="BJ22" s="120"/>
      <c r="BK22" s="15"/>
      <c r="BL22" s="122"/>
      <c r="BM22" s="40"/>
      <c r="BN22" s="123"/>
      <c r="BO22" s="209">
        <f t="shared" si="2"/>
        <v>0</v>
      </c>
      <c r="BP22" s="121"/>
      <c r="BQ22" s="209">
        <f t="shared" si="3"/>
        <v>0</v>
      </c>
      <c r="BR22" s="121"/>
      <c r="BS22" s="209">
        <f t="shared" si="4"/>
        <v>0</v>
      </c>
      <c r="BT22" s="122"/>
      <c r="BU22" s="40"/>
      <c r="BV22" s="123"/>
      <c r="BW22" s="15"/>
      <c r="BX22" s="122"/>
      <c r="BY22" s="40"/>
      <c r="BZ22" s="123"/>
      <c r="CA22" s="209">
        <f>(SUM($BO22:$BS22))-$BW22</f>
        <v>0</v>
      </c>
      <c r="CB22" s="122"/>
      <c r="CC22" s="40"/>
      <c r="CD22" s="123"/>
      <c r="CE22" s="209">
        <f t="shared" si="5"/>
        <v>0</v>
      </c>
      <c r="CF22" s="121"/>
      <c r="CG22" s="209">
        <f t="shared" si="6"/>
        <v>0</v>
      </c>
      <c r="CH22" s="121"/>
      <c r="CI22" s="209">
        <f>ROUNDDOWN(CA22-CE22-CG22,0)</f>
        <v>0</v>
      </c>
      <c r="CJ22" s="121"/>
      <c r="CK22" s="209">
        <f>SUM($CE22:$CI22)</f>
        <v>0</v>
      </c>
      <c r="CL22" s="119"/>
      <c r="CO22" s="120"/>
      <c r="CP22" s="13">
        <v>0</v>
      </c>
      <c r="CQ22" s="124"/>
      <c r="CR22" s="13">
        <v>0</v>
      </c>
      <c r="CS22" s="124"/>
      <c r="CT22" s="13">
        <v>0</v>
      </c>
      <c r="CU22" s="125"/>
      <c r="CV22" s="126"/>
      <c r="CW22" s="127"/>
      <c r="CX22" s="210">
        <f>CP22*I22</f>
        <v>0</v>
      </c>
      <c r="CY22" s="124"/>
      <c r="CZ22" s="210">
        <f>CR22*K22</f>
        <v>0</v>
      </c>
      <c r="DA22" s="124"/>
      <c r="DB22" s="210">
        <f>CT22*M22</f>
        <v>0</v>
      </c>
      <c r="DC22" s="119"/>
      <c r="DD22" s="46"/>
      <c r="DE22" s="129"/>
      <c r="DF22" s="128" t="s">
        <v>137</v>
      </c>
      <c r="DG22" s="156"/>
      <c r="DH22" s="221">
        <f>DH18*AM7*-1</f>
        <v>0</v>
      </c>
      <c r="DI22" s="90"/>
      <c r="DJ22" s="157"/>
      <c r="DK22" s="90"/>
      <c r="DL22" s="221">
        <f>DH22*-1</f>
        <v>0</v>
      </c>
      <c r="DM22" s="90"/>
      <c r="DN22" s="158"/>
      <c r="DO22" s="161"/>
      <c r="DQ22" s="120"/>
      <c r="DR22" s="46"/>
      <c r="DS22" s="46"/>
      <c r="DT22" s="129"/>
      <c r="DU22" s="209">
        <f>IF($CE22=0,0,ROUND(($DH$32*($CE22/$CE$120)),0))</f>
        <v>0</v>
      </c>
      <c r="DV22" s="213">
        <f t="shared" si="7"/>
        <v>0</v>
      </c>
      <c r="DW22" s="209">
        <f t="shared" si="8"/>
        <v>0</v>
      </c>
      <c r="DX22" s="213">
        <f t="shared" si="8"/>
        <v>0</v>
      </c>
      <c r="DY22" s="214">
        <f t="shared" si="9"/>
        <v>0</v>
      </c>
      <c r="DZ22" s="216">
        <f t="shared" si="9"/>
        <v>0</v>
      </c>
      <c r="EA22" s="320"/>
      <c r="EB22" s="133"/>
      <c r="EC22" s="209">
        <f>(DU22+CE22)</f>
        <v>0</v>
      </c>
      <c r="ED22" s="131"/>
      <c r="EE22" s="209">
        <f t="shared" si="11"/>
        <v>0</v>
      </c>
      <c r="EF22" s="131"/>
      <c r="EG22" s="209">
        <f t="shared" si="12"/>
        <v>0</v>
      </c>
      <c r="EH22" s="134"/>
      <c r="EI22" s="216" t="str">
        <f>IF(AP22&gt;0, (EG22+EE22+EC22),"")</f>
        <v/>
      </c>
      <c r="EJ22" s="216" t="e">
        <f>EI22-CB22</f>
        <v>#VALUE!</v>
      </c>
      <c r="EK22" s="216">
        <f>EC22-BV22</f>
        <v>0</v>
      </c>
      <c r="EL22" s="216">
        <f>EE22-BX22</f>
        <v>0</v>
      </c>
      <c r="EM22" s="40"/>
      <c r="EN22" s="130"/>
      <c r="EO22" s="217">
        <f t="shared" si="13"/>
        <v>0</v>
      </c>
      <c r="EP22" s="135"/>
      <c r="EQ22" s="217">
        <f t="shared" si="14"/>
        <v>0</v>
      </c>
      <c r="ER22" s="135"/>
      <c r="ES22" s="217">
        <f t="shared" si="15"/>
        <v>0</v>
      </c>
      <c r="ET22" s="134"/>
      <c r="EU22" s="281" t="str">
        <f>IF(AP22&gt;0,(EO22+EQ22+ES22),"")</f>
        <v/>
      </c>
      <c r="EV22" s="281" t="str">
        <f>IF(AP22&gt;0,(EU22-(CN22+CP22+CR22)),"")</f>
        <v/>
      </c>
      <c r="EW22" s="321"/>
      <c r="EX22" s="321"/>
      <c r="EY22" s="119"/>
      <c r="FA22" s="120"/>
      <c r="FB22" s="5"/>
      <c r="FC22" s="121"/>
      <c r="FD22" s="5"/>
      <c r="FE22" s="121"/>
      <c r="FF22" s="5"/>
      <c r="FG22" s="119"/>
      <c r="FI22" s="120"/>
      <c r="FJ22" s="17">
        <v>0</v>
      </c>
      <c r="FK22" s="137"/>
      <c r="FL22" s="17">
        <v>0</v>
      </c>
      <c r="FM22" s="137"/>
      <c r="FN22" s="17">
        <v>0</v>
      </c>
      <c r="FO22" s="125"/>
      <c r="FP22" s="126"/>
      <c r="FQ22" s="127"/>
      <c r="FR22" s="219">
        <f t="shared" si="16"/>
        <v>0</v>
      </c>
      <c r="FS22" s="125"/>
      <c r="FT22" s="126"/>
      <c r="FU22" s="127"/>
      <c r="FV22" s="220">
        <f>IFERROR((SUM($EO22:$ES22)-SUM($CX22:DB22)+$FR22)," ")</f>
        <v>0</v>
      </c>
      <c r="FW22" s="119"/>
    </row>
    <row r="23" spans="1:179" ht="5.15" customHeight="1" x14ac:dyDescent="0.35">
      <c r="A23" s="115"/>
      <c r="B23" s="32"/>
      <c r="C23" s="46"/>
      <c r="D23" s="32"/>
      <c r="E23" s="32"/>
      <c r="F23" s="36"/>
      <c r="H23" s="29"/>
      <c r="I23" s="139"/>
      <c r="J23" s="139"/>
      <c r="K23" s="139"/>
      <c r="L23" s="139"/>
      <c r="M23" s="139"/>
      <c r="N23" s="140"/>
      <c r="O23" s="141"/>
      <c r="P23" s="142"/>
      <c r="Q23" s="139"/>
      <c r="R23" s="139"/>
      <c r="S23" s="139"/>
      <c r="T23" s="139"/>
      <c r="U23" s="139"/>
      <c r="V23" s="139"/>
      <c r="W23" s="121"/>
      <c r="X23" s="140"/>
      <c r="Y23" s="141"/>
      <c r="Z23" s="142"/>
      <c r="AA23" s="563"/>
      <c r="AB23" s="563"/>
      <c r="AC23" s="563"/>
      <c r="AD23" s="563"/>
      <c r="AE23" s="563"/>
      <c r="AF23" s="564"/>
      <c r="AG23" s="266"/>
      <c r="AH23" s="565"/>
      <c r="AI23" s="563"/>
      <c r="AJ23" s="563"/>
      <c r="AK23" s="563"/>
      <c r="AL23" s="563"/>
      <c r="AM23" s="563"/>
      <c r="AN23" s="140"/>
      <c r="AO23" s="141"/>
      <c r="AP23" s="142"/>
      <c r="AQ23" s="121"/>
      <c r="AR23" s="139"/>
      <c r="AS23" s="121"/>
      <c r="AT23" s="139"/>
      <c r="AU23" s="121"/>
      <c r="AV23" s="36"/>
      <c r="AX23" s="29"/>
      <c r="AY23" s="32"/>
      <c r="AZ23" s="322"/>
      <c r="BB23" s="29"/>
      <c r="BC23" s="46"/>
      <c r="BD23" s="32"/>
      <c r="BE23" s="46"/>
      <c r="BF23" s="32"/>
      <c r="BG23" s="46"/>
      <c r="BH23" s="36"/>
      <c r="BJ23" s="29"/>
      <c r="BK23" s="139"/>
      <c r="BL23" s="140"/>
      <c r="BM23" s="141"/>
      <c r="BN23" s="142"/>
      <c r="BO23" s="323"/>
      <c r="BP23" s="139"/>
      <c r="BQ23" s="323"/>
      <c r="BR23" s="139"/>
      <c r="BS23" s="323"/>
      <c r="BT23" s="140"/>
      <c r="BU23" s="141"/>
      <c r="BV23" s="142"/>
      <c r="BW23" s="139"/>
      <c r="BX23" s="140"/>
      <c r="BY23" s="141"/>
      <c r="BZ23" s="142"/>
      <c r="CA23" s="121"/>
      <c r="CB23" s="140"/>
      <c r="CC23" s="141"/>
      <c r="CD23" s="142"/>
      <c r="CE23" s="121"/>
      <c r="CF23" s="139"/>
      <c r="CG23" s="121"/>
      <c r="CH23" s="139"/>
      <c r="CI23" s="121"/>
      <c r="CJ23" s="139"/>
      <c r="CK23" s="121"/>
      <c r="CL23" s="36"/>
      <c r="CO23" s="29"/>
      <c r="CP23" s="143"/>
      <c r="CQ23" s="143"/>
      <c r="CR23" s="143"/>
      <c r="CS23" s="143"/>
      <c r="CT23" s="143"/>
      <c r="CU23" s="144"/>
      <c r="CV23" s="145"/>
      <c r="CW23" s="146"/>
      <c r="CX23" s="124"/>
      <c r="CY23" s="143"/>
      <c r="CZ23" s="124"/>
      <c r="DA23" s="143"/>
      <c r="DB23" s="124"/>
      <c r="DC23" s="36"/>
      <c r="DD23" s="32"/>
      <c r="DE23" s="34"/>
      <c r="DF23" s="74"/>
      <c r="DG23" s="34"/>
      <c r="DH23" s="161"/>
      <c r="DI23" s="90"/>
      <c r="DJ23" s="161"/>
      <c r="DK23" s="90"/>
      <c r="DL23" s="161"/>
      <c r="DM23" s="90"/>
      <c r="DN23" s="162"/>
      <c r="DO23" s="161"/>
      <c r="DQ23" s="29"/>
      <c r="DR23" s="32"/>
      <c r="DS23" s="32"/>
      <c r="DT23" s="34"/>
      <c r="DU23" s="323"/>
      <c r="DV23" s="222">
        <f t="shared" si="7"/>
        <v>0</v>
      </c>
      <c r="DW23" s="149"/>
      <c r="DX23" s="149"/>
      <c r="DY23" s="149"/>
      <c r="DZ23" s="141"/>
      <c r="EA23" s="320"/>
      <c r="EB23" s="151"/>
      <c r="EC23" s="149"/>
      <c r="ED23" s="149"/>
      <c r="EE23" s="149"/>
      <c r="EF23" s="149"/>
      <c r="EG23" s="149"/>
      <c r="EH23" s="134"/>
      <c r="EN23" s="74"/>
      <c r="EO23" s="152"/>
      <c r="EP23" s="152"/>
      <c r="EQ23" s="152"/>
      <c r="ER23" s="152"/>
      <c r="ES23" s="152"/>
      <c r="ET23" s="134"/>
      <c r="EV23" s="374" t="str">
        <f>IF(AO23&gt;0,(EU23-(CM23+CO23+CQ23)),"")</f>
        <v/>
      </c>
      <c r="EW23" s="321"/>
      <c r="EX23" s="321"/>
      <c r="EY23" s="36"/>
      <c r="FA23" s="29"/>
      <c r="FB23" s="139"/>
      <c r="FC23" s="139"/>
      <c r="FD23" s="139"/>
      <c r="FE23" s="139"/>
      <c r="FF23" s="139"/>
      <c r="FG23" s="36"/>
      <c r="FI23" s="29"/>
      <c r="FJ23" s="143"/>
      <c r="FK23" s="143"/>
      <c r="FL23" s="143"/>
      <c r="FM23" s="143"/>
      <c r="FN23" s="143"/>
      <c r="FO23" s="144"/>
      <c r="FP23" s="145"/>
      <c r="FQ23" s="146"/>
      <c r="FR23" s="163"/>
      <c r="FS23" s="144"/>
      <c r="FT23" s="145"/>
      <c r="FU23" s="146"/>
      <c r="FV23" s="326"/>
      <c r="FW23" s="36"/>
    </row>
    <row r="24" spans="1:179" s="92" customFormat="1" ht="14.65" customHeight="1" x14ac:dyDescent="0.35">
      <c r="A24" s="118"/>
      <c r="B24" s="46"/>
      <c r="C24" s="243" t="str">
        <f t="shared" si="17"/>
        <v/>
      </c>
      <c r="D24" s="46"/>
      <c r="E24" s="4"/>
      <c r="F24" s="119"/>
      <c r="H24" s="120"/>
      <c r="I24" s="15"/>
      <c r="J24" s="121"/>
      <c r="K24" s="15"/>
      <c r="L24" s="121"/>
      <c r="M24" s="15"/>
      <c r="N24" s="122"/>
      <c r="O24" s="40"/>
      <c r="P24" s="123"/>
      <c r="Q24" s="15"/>
      <c r="R24" s="121"/>
      <c r="S24" s="15"/>
      <c r="T24" s="121"/>
      <c r="U24" s="15"/>
      <c r="V24" s="121"/>
      <c r="W24" s="209">
        <f>SUM($Q24,$S24,$U24)</f>
        <v>0</v>
      </c>
      <c r="X24" s="122"/>
      <c r="Y24" s="40"/>
      <c r="Z24" s="123"/>
      <c r="AA24" s="560"/>
      <c r="AB24" s="224"/>
      <c r="AC24" s="560"/>
      <c r="AD24" s="224"/>
      <c r="AE24" s="560"/>
      <c r="AF24" s="561"/>
      <c r="AG24" s="216"/>
      <c r="AH24" s="562"/>
      <c r="AI24" s="560"/>
      <c r="AJ24" s="224"/>
      <c r="AK24" s="560"/>
      <c r="AL24" s="224"/>
      <c r="AM24" s="560"/>
      <c r="AN24" s="122"/>
      <c r="AO24" s="40"/>
      <c r="AP24" s="123"/>
      <c r="AQ24" s="209">
        <f>$Q24-$AA24+$AI24</f>
        <v>0</v>
      </c>
      <c r="AR24" s="121"/>
      <c r="AS24" s="209">
        <f t="shared" si="1"/>
        <v>0</v>
      </c>
      <c r="AT24" s="121"/>
      <c r="AU24" s="209">
        <f t="shared" si="0"/>
        <v>0</v>
      </c>
      <c r="AV24" s="119"/>
      <c r="AX24" s="120"/>
      <c r="AY24" s="1"/>
      <c r="AZ24" s="318">
        <v>1</v>
      </c>
      <c r="BB24" s="120"/>
      <c r="BC24" s="3">
        <f>CHOOSE($AZ24,0.99052544,1.01191919,1.00441378,1.00744042,0.97985155,0.99723525,0.99723525,0.99723525,1.02737929,0.99839832,1.00012425,0.97994767)</f>
        <v>0.99052543999999998</v>
      </c>
      <c r="BD24" s="46"/>
      <c r="BE24" s="3">
        <f>CHOOSE(AZ24,1.01007311,1.0162446,1.00802785,0.99745216,0.96170212,0.98906071,0.98906071,0.98906071,0.96644255,1.01344958,1.02255772,1.00405015)</f>
        <v>1.01007311</v>
      </c>
      <c r="BF24" s="46"/>
      <c r="BG24" s="3">
        <f>CHOOSE($AZ24, 1.00979385,0.9950623,0.99510091,0.98525914,0.94740453,0.975921526666667,0.975921526666667,0.975921526666667,0.96415274,1.04112113,1.03493102,1.02717428)</f>
        <v>1.0097938500000001</v>
      </c>
      <c r="BH24" s="119"/>
      <c r="BJ24" s="120"/>
      <c r="BK24" s="15"/>
      <c r="BL24" s="122"/>
      <c r="BM24" s="40"/>
      <c r="BN24" s="123"/>
      <c r="BO24" s="209">
        <f t="shared" si="2"/>
        <v>0</v>
      </c>
      <c r="BP24" s="121"/>
      <c r="BQ24" s="209">
        <f t="shared" si="3"/>
        <v>0</v>
      </c>
      <c r="BR24" s="121"/>
      <c r="BS24" s="209">
        <f t="shared" si="4"/>
        <v>0</v>
      </c>
      <c r="BT24" s="122"/>
      <c r="BU24" s="40"/>
      <c r="BV24" s="123"/>
      <c r="BW24" s="15"/>
      <c r="BX24" s="122"/>
      <c r="BY24" s="40"/>
      <c r="BZ24" s="123"/>
      <c r="CA24" s="209">
        <f>(SUM($BO24:$BS24))-$BW24</f>
        <v>0</v>
      </c>
      <c r="CB24" s="122"/>
      <c r="CC24" s="40"/>
      <c r="CD24" s="123"/>
      <c r="CE24" s="209">
        <f t="shared" si="5"/>
        <v>0</v>
      </c>
      <c r="CF24" s="121"/>
      <c r="CG24" s="209">
        <f t="shared" si="6"/>
        <v>0</v>
      </c>
      <c r="CH24" s="121"/>
      <c r="CI24" s="209">
        <f>ROUNDDOWN(CA24-CE24-CG24,0)</f>
        <v>0</v>
      </c>
      <c r="CJ24" s="121"/>
      <c r="CK24" s="209">
        <f>SUM($CE24:$CI24)</f>
        <v>0</v>
      </c>
      <c r="CL24" s="119"/>
      <c r="CO24" s="120"/>
      <c r="CP24" s="13">
        <v>0</v>
      </c>
      <c r="CQ24" s="124"/>
      <c r="CR24" s="13">
        <v>0</v>
      </c>
      <c r="CS24" s="124"/>
      <c r="CT24" s="13">
        <v>0</v>
      </c>
      <c r="CU24" s="125"/>
      <c r="CV24" s="126"/>
      <c r="CW24" s="127"/>
      <c r="CX24" s="210">
        <f>CP24*I24</f>
        <v>0</v>
      </c>
      <c r="CY24" s="124"/>
      <c r="CZ24" s="210">
        <f>CR24*K24</f>
        <v>0</v>
      </c>
      <c r="DA24" s="124"/>
      <c r="DB24" s="210">
        <f>CT24*M24</f>
        <v>0</v>
      </c>
      <c r="DC24" s="119"/>
      <c r="DD24" s="46"/>
      <c r="DE24" s="129"/>
      <c r="DF24" s="164" t="s">
        <v>138</v>
      </c>
      <c r="DG24" s="165"/>
      <c r="DH24" s="166"/>
      <c r="DI24" s="90"/>
      <c r="DJ24" s="221">
        <f>DJ18*AM8*-1</f>
        <v>0</v>
      </c>
      <c r="DK24" s="90"/>
      <c r="DL24" s="221">
        <f>DJ24*-1</f>
        <v>0</v>
      </c>
      <c r="DM24" s="90"/>
      <c r="DN24" s="158"/>
      <c r="DO24" s="161"/>
      <c r="DQ24" s="120"/>
      <c r="DR24" s="46"/>
      <c r="DS24" s="46"/>
      <c r="DT24" s="129"/>
      <c r="DU24" s="209">
        <f>IF($CE24=0,0,ROUND(($DH$32*($CE24/$CE$120)),0))</f>
        <v>0</v>
      </c>
      <c r="DV24" s="213">
        <f t="shared" si="7"/>
        <v>0</v>
      </c>
      <c r="DW24" s="209">
        <f t="shared" si="8"/>
        <v>0</v>
      </c>
      <c r="DX24" s="213">
        <f t="shared" si="8"/>
        <v>0</v>
      </c>
      <c r="DY24" s="214">
        <f t="shared" si="9"/>
        <v>0</v>
      </c>
      <c r="DZ24" s="216">
        <f t="shared" si="9"/>
        <v>0</v>
      </c>
      <c r="EA24" s="320"/>
      <c r="EB24" s="133"/>
      <c r="EC24" s="209">
        <f>(DU24+CE24)</f>
        <v>0</v>
      </c>
      <c r="ED24" s="131"/>
      <c r="EE24" s="209">
        <f t="shared" si="11"/>
        <v>0</v>
      </c>
      <c r="EF24" s="131"/>
      <c r="EG24" s="209">
        <f t="shared" si="12"/>
        <v>0</v>
      </c>
      <c r="EH24" s="134"/>
      <c r="EI24" s="216" t="str">
        <f>IF(AO24&gt;0, (EG24+EE24+EC24),"")</f>
        <v/>
      </c>
      <c r="EJ24" s="40"/>
      <c r="EK24" s="40"/>
      <c r="EL24" s="40"/>
      <c r="EM24" s="40"/>
      <c r="EN24" s="130"/>
      <c r="EO24" s="217">
        <f t="shared" si="13"/>
        <v>0</v>
      </c>
      <c r="EP24" s="135"/>
      <c r="EQ24" s="217">
        <f t="shared" si="14"/>
        <v>0</v>
      </c>
      <c r="ER24" s="135"/>
      <c r="ES24" s="217">
        <f t="shared" si="15"/>
        <v>0</v>
      </c>
      <c r="ET24" s="134"/>
      <c r="EW24" s="321"/>
      <c r="EX24" s="321"/>
      <c r="EY24" s="119"/>
      <c r="FA24" s="120"/>
      <c r="FB24" s="5"/>
      <c r="FC24" s="121"/>
      <c r="FD24" s="5"/>
      <c r="FE24" s="121"/>
      <c r="FF24" s="5"/>
      <c r="FG24" s="119"/>
      <c r="FI24" s="120"/>
      <c r="FJ24" s="17">
        <v>0</v>
      </c>
      <c r="FK24" s="137"/>
      <c r="FL24" s="17">
        <v>0</v>
      </c>
      <c r="FM24" s="137"/>
      <c r="FN24" s="17">
        <v>0</v>
      </c>
      <c r="FO24" s="125"/>
      <c r="FP24" s="126"/>
      <c r="FQ24" s="127"/>
      <c r="FR24" s="219">
        <f t="shared" si="16"/>
        <v>0</v>
      </c>
      <c r="FS24" s="125"/>
      <c r="FT24" s="126"/>
      <c r="FU24" s="127"/>
      <c r="FV24" s="220">
        <f>IFERROR((SUM($EO24:$ES24)-SUM($CX24:DB24)+$FR24)," ")</f>
        <v>0</v>
      </c>
      <c r="FW24" s="119"/>
    </row>
    <row r="25" spans="1:179" ht="5.15" customHeight="1" x14ac:dyDescent="0.35">
      <c r="A25" s="115"/>
      <c r="B25" s="32"/>
      <c r="C25" s="46"/>
      <c r="D25" s="32"/>
      <c r="E25" s="32"/>
      <c r="F25" s="36"/>
      <c r="H25" s="29"/>
      <c r="I25" s="139"/>
      <c r="J25" s="139"/>
      <c r="K25" s="139"/>
      <c r="L25" s="139"/>
      <c r="M25" s="139"/>
      <c r="N25" s="140"/>
      <c r="O25" s="141"/>
      <c r="P25" s="142"/>
      <c r="Q25" s="139"/>
      <c r="R25" s="139"/>
      <c r="S25" s="139"/>
      <c r="T25" s="139"/>
      <c r="U25" s="139"/>
      <c r="V25" s="139"/>
      <c r="W25" s="121"/>
      <c r="X25" s="140"/>
      <c r="Y25" s="141"/>
      <c r="Z25" s="142"/>
      <c r="AA25" s="563"/>
      <c r="AB25" s="563"/>
      <c r="AC25" s="563"/>
      <c r="AD25" s="563"/>
      <c r="AE25" s="563"/>
      <c r="AF25" s="564"/>
      <c r="AG25" s="266"/>
      <c r="AH25" s="565"/>
      <c r="AI25" s="563"/>
      <c r="AJ25" s="563"/>
      <c r="AK25" s="563"/>
      <c r="AL25" s="563"/>
      <c r="AM25" s="563"/>
      <c r="AN25" s="140"/>
      <c r="AO25" s="141"/>
      <c r="AP25" s="142"/>
      <c r="AQ25" s="121"/>
      <c r="AR25" s="139"/>
      <c r="AS25" s="121"/>
      <c r="AT25" s="139"/>
      <c r="AU25" s="121"/>
      <c r="AV25" s="36"/>
      <c r="AX25" s="29"/>
      <c r="AY25" s="32"/>
      <c r="AZ25" s="322"/>
      <c r="BB25" s="29"/>
      <c r="BC25" s="46"/>
      <c r="BD25" s="32"/>
      <c r="BE25" s="46"/>
      <c r="BF25" s="32"/>
      <c r="BG25" s="46"/>
      <c r="BH25" s="36"/>
      <c r="BJ25" s="29"/>
      <c r="BK25" s="139"/>
      <c r="BL25" s="140"/>
      <c r="BM25" s="141"/>
      <c r="BN25" s="142"/>
      <c r="BO25" s="323"/>
      <c r="BP25" s="139"/>
      <c r="BQ25" s="323"/>
      <c r="BR25" s="139"/>
      <c r="BS25" s="323"/>
      <c r="BT25" s="140"/>
      <c r="BU25" s="141"/>
      <c r="BV25" s="142"/>
      <c r="BW25" s="139"/>
      <c r="BX25" s="140"/>
      <c r="BY25" s="141"/>
      <c r="BZ25" s="142"/>
      <c r="CA25" s="121"/>
      <c r="CB25" s="140"/>
      <c r="CC25" s="141"/>
      <c r="CD25" s="142"/>
      <c r="CE25" s="121"/>
      <c r="CF25" s="139"/>
      <c r="CG25" s="121"/>
      <c r="CH25" s="139"/>
      <c r="CI25" s="121"/>
      <c r="CJ25" s="139"/>
      <c r="CK25" s="121"/>
      <c r="CL25" s="36"/>
      <c r="CO25" s="29"/>
      <c r="CP25" s="143"/>
      <c r="CQ25" s="143"/>
      <c r="CR25" s="143"/>
      <c r="CS25" s="143"/>
      <c r="CT25" s="143"/>
      <c r="CU25" s="144"/>
      <c r="CV25" s="145"/>
      <c r="CW25" s="146"/>
      <c r="CX25" s="124"/>
      <c r="CY25" s="143"/>
      <c r="CZ25" s="124"/>
      <c r="DA25" s="143"/>
      <c r="DB25" s="124"/>
      <c r="DC25" s="36"/>
      <c r="DD25" s="32"/>
      <c r="DE25" s="34"/>
      <c r="DF25" s="74"/>
      <c r="DG25" s="34"/>
      <c r="DH25" s="161"/>
      <c r="DI25" s="90"/>
      <c r="DJ25" s="161"/>
      <c r="DK25" s="90"/>
      <c r="DL25" s="161"/>
      <c r="DM25" s="90"/>
      <c r="DN25" s="162"/>
      <c r="DO25" s="161"/>
      <c r="DQ25" s="29"/>
      <c r="DR25" s="32"/>
      <c r="DS25" s="32"/>
      <c r="DT25" s="34"/>
      <c r="DU25" s="323"/>
      <c r="DV25" s="222">
        <f t="shared" si="7"/>
        <v>0</v>
      </c>
      <c r="DW25" s="149"/>
      <c r="DX25" s="149"/>
      <c r="DY25" s="149"/>
      <c r="DZ25" s="141"/>
      <c r="EA25" s="320"/>
      <c r="EB25" s="151"/>
      <c r="EC25" s="149"/>
      <c r="ED25" s="149"/>
      <c r="EE25" s="149"/>
      <c r="EF25" s="149"/>
      <c r="EG25" s="149"/>
      <c r="EH25" s="134"/>
      <c r="EN25" s="74"/>
      <c r="EO25" s="152"/>
      <c r="EP25" s="152"/>
      <c r="EQ25" s="152"/>
      <c r="ER25" s="152"/>
      <c r="ES25" s="152"/>
      <c r="ET25" s="134"/>
      <c r="EW25" s="321"/>
      <c r="EX25" s="321"/>
      <c r="EY25" s="36"/>
      <c r="FA25" s="29"/>
      <c r="FB25" s="139"/>
      <c r="FC25" s="139"/>
      <c r="FD25" s="139"/>
      <c r="FE25" s="139"/>
      <c r="FF25" s="139"/>
      <c r="FG25" s="36"/>
      <c r="FI25" s="29"/>
      <c r="FJ25" s="143"/>
      <c r="FK25" s="143"/>
      <c r="FL25" s="143"/>
      <c r="FM25" s="143"/>
      <c r="FN25" s="143"/>
      <c r="FO25" s="144"/>
      <c r="FP25" s="145"/>
      <c r="FQ25" s="146"/>
      <c r="FR25" s="163"/>
      <c r="FS25" s="144"/>
      <c r="FT25" s="145"/>
      <c r="FU25" s="146"/>
      <c r="FV25" s="326"/>
      <c r="FW25" s="36"/>
    </row>
    <row r="26" spans="1:179" s="92" customFormat="1" ht="14.65" customHeight="1" x14ac:dyDescent="0.35">
      <c r="A26" s="118"/>
      <c r="B26" s="46"/>
      <c r="C26" s="243" t="str">
        <f t="shared" si="17"/>
        <v/>
      </c>
      <c r="D26" s="46"/>
      <c r="E26" s="4"/>
      <c r="F26" s="119"/>
      <c r="H26" s="120"/>
      <c r="I26" s="15"/>
      <c r="J26" s="121"/>
      <c r="K26" s="15"/>
      <c r="L26" s="121"/>
      <c r="M26" s="15"/>
      <c r="N26" s="122"/>
      <c r="O26" s="40"/>
      <c r="P26" s="123"/>
      <c r="Q26" s="15"/>
      <c r="R26" s="121"/>
      <c r="S26" s="15"/>
      <c r="T26" s="121"/>
      <c r="U26" s="15"/>
      <c r="V26" s="121"/>
      <c r="W26" s="209">
        <f>SUM($Q26,$S26,$U26)</f>
        <v>0</v>
      </c>
      <c r="X26" s="122"/>
      <c r="Y26" s="40"/>
      <c r="Z26" s="123"/>
      <c r="AA26" s="560"/>
      <c r="AB26" s="224"/>
      <c r="AC26" s="560"/>
      <c r="AD26" s="224"/>
      <c r="AE26" s="560"/>
      <c r="AF26" s="561"/>
      <c r="AG26" s="216"/>
      <c r="AH26" s="562"/>
      <c r="AI26" s="560"/>
      <c r="AJ26" s="224"/>
      <c r="AK26" s="560"/>
      <c r="AL26" s="224"/>
      <c r="AM26" s="560"/>
      <c r="AN26" s="122"/>
      <c r="AO26" s="40"/>
      <c r="AP26" s="123"/>
      <c r="AQ26" s="209">
        <f>$Q26-$AA26+$AI26</f>
        <v>0</v>
      </c>
      <c r="AR26" s="121"/>
      <c r="AS26" s="209">
        <f t="shared" si="1"/>
        <v>0</v>
      </c>
      <c r="AT26" s="121"/>
      <c r="AU26" s="209">
        <f t="shared" si="0"/>
        <v>0</v>
      </c>
      <c r="AV26" s="119"/>
      <c r="AX26" s="120"/>
      <c r="AY26" s="1"/>
      <c r="AZ26" s="318">
        <v>1</v>
      </c>
      <c r="BB26" s="120"/>
      <c r="BC26" s="3">
        <f>CHOOSE($AZ26,0.99052544,1.01191919,1.00441378,1.00744042,0.97985155,0.99723525,0.99723525,0.99723525,1.02737929,0.99839832,1.00012425,0.97994767)</f>
        <v>0.99052543999999998</v>
      </c>
      <c r="BD26" s="46"/>
      <c r="BE26" s="3">
        <f>CHOOSE(AZ26,1.01007311,1.0162446,1.00802785,0.99745216,0.96170212,0.98906071,0.98906071,0.98906071,0.96644255,1.01344958,1.02255772,1.00405015)</f>
        <v>1.01007311</v>
      </c>
      <c r="BF26" s="46"/>
      <c r="BG26" s="3">
        <f>CHOOSE($AZ26, 1.00979385,0.9950623,0.99510091,0.98525914,0.94740453,0.975921526666667,0.975921526666667,0.975921526666667,0.96415274,1.04112113,1.03493102,1.02717428)</f>
        <v>1.0097938500000001</v>
      </c>
      <c r="BH26" s="119"/>
      <c r="BJ26" s="120"/>
      <c r="BK26" s="15"/>
      <c r="BL26" s="122"/>
      <c r="BM26" s="40"/>
      <c r="BN26" s="123"/>
      <c r="BO26" s="209">
        <f t="shared" si="2"/>
        <v>0</v>
      </c>
      <c r="BP26" s="121"/>
      <c r="BQ26" s="209">
        <f t="shared" si="3"/>
        <v>0</v>
      </c>
      <c r="BR26" s="121"/>
      <c r="BS26" s="209">
        <f t="shared" si="4"/>
        <v>0</v>
      </c>
      <c r="BT26" s="122"/>
      <c r="BU26" s="40"/>
      <c r="BV26" s="123"/>
      <c r="BW26" s="15"/>
      <c r="BX26" s="122"/>
      <c r="BY26" s="40"/>
      <c r="BZ26" s="123"/>
      <c r="CA26" s="209">
        <f>(SUM($BO26:$BS26))-$BW26</f>
        <v>0</v>
      </c>
      <c r="CB26" s="122"/>
      <c r="CC26" s="40"/>
      <c r="CD26" s="123"/>
      <c r="CE26" s="209">
        <f t="shared" si="5"/>
        <v>0</v>
      </c>
      <c r="CF26" s="121"/>
      <c r="CG26" s="209">
        <f t="shared" si="6"/>
        <v>0</v>
      </c>
      <c r="CH26" s="121"/>
      <c r="CI26" s="209">
        <f>ROUNDDOWN(CA26-CE26-CG26,0)</f>
        <v>0</v>
      </c>
      <c r="CJ26" s="121"/>
      <c r="CK26" s="209">
        <f>SUM($CE26:$CI26)</f>
        <v>0</v>
      </c>
      <c r="CL26" s="119"/>
      <c r="CO26" s="120"/>
      <c r="CP26" s="13">
        <v>0</v>
      </c>
      <c r="CQ26" s="124"/>
      <c r="CR26" s="13">
        <v>0</v>
      </c>
      <c r="CS26" s="124"/>
      <c r="CT26" s="13">
        <v>0</v>
      </c>
      <c r="CU26" s="125"/>
      <c r="CV26" s="126"/>
      <c r="CW26" s="127"/>
      <c r="CX26" s="210">
        <f>CP26*I26</f>
        <v>0</v>
      </c>
      <c r="CY26" s="124"/>
      <c r="CZ26" s="210">
        <f>CR26*K26</f>
        <v>0</v>
      </c>
      <c r="DA26" s="124"/>
      <c r="DB26" s="210">
        <f>CT26*M26</f>
        <v>0</v>
      </c>
      <c r="DC26" s="119"/>
      <c r="DD26" s="46"/>
      <c r="DE26" s="129"/>
      <c r="DF26" s="128" t="s">
        <v>128</v>
      </c>
      <c r="DG26" s="156"/>
      <c r="DH26" s="221">
        <f>DJ26*-1</f>
        <v>0</v>
      </c>
      <c r="DI26" s="90"/>
      <c r="DJ26" s="221">
        <f>DJ18*AM9*-1</f>
        <v>0</v>
      </c>
      <c r="DK26" s="90"/>
      <c r="DL26" s="157"/>
      <c r="DM26" s="90"/>
      <c r="DN26" s="158"/>
      <c r="DO26" s="161"/>
      <c r="DQ26" s="120"/>
      <c r="DR26" s="46"/>
      <c r="DS26" s="46"/>
      <c r="DT26" s="129"/>
      <c r="DU26" s="209">
        <f>IF($CE26=0,0,ROUND(($DH$32*($CE26/$CE$120)),0))</f>
        <v>0</v>
      </c>
      <c r="DV26" s="213">
        <f t="shared" si="7"/>
        <v>0</v>
      </c>
      <c r="DW26" s="209">
        <f t="shared" si="8"/>
        <v>0</v>
      </c>
      <c r="DX26" s="213">
        <f t="shared" si="8"/>
        <v>0</v>
      </c>
      <c r="DY26" s="214">
        <f t="shared" si="9"/>
        <v>0</v>
      </c>
      <c r="DZ26" s="216">
        <f t="shared" si="9"/>
        <v>0</v>
      </c>
      <c r="EA26" s="320"/>
      <c r="EB26" s="133"/>
      <c r="EC26" s="209">
        <f>(DU26+CE26)</f>
        <v>0</v>
      </c>
      <c r="ED26" s="131"/>
      <c r="EE26" s="209">
        <f t="shared" si="11"/>
        <v>0</v>
      </c>
      <c r="EF26" s="131"/>
      <c r="EG26" s="209">
        <f t="shared" si="12"/>
        <v>0</v>
      </c>
      <c r="EH26" s="134"/>
      <c r="EN26" s="130"/>
      <c r="EO26" s="217">
        <f t="shared" si="13"/>
        <v>0</v>
      </c>
      <c r="EP26" s="135"/>
      <c r="EQ26" s="217">
        <f t="shared" si="14"/>
        <v>0</v>
      </c>
      <c r="ER26" s="135"/>
      <c r="ES26" s="217">
        <f t="shared" si="15"/>
        <v>0</v>
      </c>
      <c r="ET26" s="134"/>
      <c r="EW26" s="321"/>
      <c r="EX26" s="321"/>
      <c r="EY26" s="119"/>
      <c r="FA26" s="120"/>
      <c r="FB26" s="5"/>
      <c r="FC26" s="121"/>
      <c r="FD26" s="5"/>
      <c r="FE26" s="121"/>
      <c r="FF26" s="5"/>
      <c r="FG26" s="119"/>
      <c r="FI26" s="120"/>
      <c r="FJ26" s="17">
        <v>0</v>
      </c>
      <c r="FK26" s="137"/>
      <c r="FL26" s="17">
        <v>0</v>
      </c>
      <c r="FM26" s="137"/>
      <c r="FN26" s="17">
        <v>0</v>
      </c>
      <c r="FO26" s="125"/>
      <c r="FP26" s="126"/>
      <c r="FQ26" s="127"/>
      <c r="FR26" s="219">
        <f t="shared" si="16"/>
        <v>0</v>
      </c>
      <c r="FS26" s="125"/>
      <c r="FT26" s="126"/>
      <c r="FU26" s="127"/>
      <c r="FV26" s="220">
        <f>IFERROR((SUM($EO26:$ES26)-SUM($CX26:DB26)+$FR26)," ")</f>
        <v>0</v>
      </c>
      <c r="FW26" s="119"/>
    </row>
    <row r="27" spans="1:179" ht="5.15" customHeight="1" x14ac:dyDescent="0.35">
      <c r="A27" s="115"/>
      <c r="B27" s="32"/>
      <c r="C27" s="46"/>
      <c r="D27" s="32"/>
      <c r="E27" s="32"/>
      <c r="F27" s="36"/>
      <c r="H27" s="29"/>
      <c r="I27" s="139"/>
      <c r="J27" s="139"/>
      <c r="K27" s="139"/>
      <c r="L27" s="139"/>
      <c r="M27" s="139"/>
      <c r="N27" s="140"/>
      <c r="O27" s="141"/>
      <c r="P27" s="142"/>
      <c r="Q27" s="139"/>
      <c r="R27" s="139"/>
      <c r="S27" s="139"/>
      <c r="T27" s="139"/>
      <c r="U27" s="139"/>
      <c r="V27" s="139"/>
      <c r="W27" s="121"/>
      <c r="X27" s="140"/>
      <c r="Y27" s="141"/>
      <c r="Z27" s="142"/>
      <c r="AA27" s="563"/>
      <c r="AB27" s="563"/>
      <c r="AC27" s="563"/>
      <c r="AD27" s="563"/>
      <c r="AE27" s="563"/>
      <c r="AF27" s="564"/>
      <c r="AG27" s="266"/>
      <c r="AH27" s="565"/>
      <c r="AI27" s="563"/>
      <c r="AJ27" s="563"/>
      <c r="AK27" s="563"/>
      <c r="AL27" s="563"/>
      <c r="AM27" s="563"/>
      <c r="AN27" s="140"/>
      <c r="AO27" s="141"/>
      <c r="AP27" s="142"/>
      <c r="AQ27" s="121"/>
      <c r="AR27" s="139"/>
      <c r="AS27" s="121"/>
      <c r="AT27" s="139"/>
      <c r="AU27" s="121"/>
      <c r="AV27" s="36"/>
      <c r="AX27" s="29"/>
      <c r="AY27" s="32"/>
      <c r="AZ27" s="322"/>
      <c r="BB27" s="29"/>
      <c r="BC27" s="46"/>
      <c r="BD27" s="32"/>
      <c r="BE27" s="46"/>
      <c r="BF27" s="32"/>
      <c r="BG27" s="46"/>
      <c r="BH27" s="36"/>
      <c r="BJ27" s="29"/>
      <c r="BK27" s="139"/>
      <c r="BL27" s="140"/>
      <c r="BM27" s="141"/>
      <c r="BN27" s="142"/>
      <c r="BO27" s="323"/>
      <c r="BP27" s="139"/>
      <c r="BQ27" s="323"/>
      <c r="BR27" s="139"/>
      <c r="BS27" s="323"/>
      <c r="BT27" s="140"/>
      <c r="BU27" s="141"/>
      <c r="BV27" s="142"/>
      <c r="BW27" s="139"/>
      <c r="BX27" s="140"/>
      <c r="BY27" s="141"/>
      <c r="BZ27" s="142"/>
      <c r="CA27" s="121"/>
      <c r="CB27" s="140"/>
      <c r="CC27" s="141"/>
      <c r="CD27" s="142"/>
      <c r="CE27" s="121"/>
      <c r="CF27" s="139"/>
      <c r="CG27" s="121"/>
      <c r="CH27" s="139"/>
      <c r="CI27" s="121"/>
      <c r="CJ27" s="139"/>
      <c r="CK27" s="121"/>
      <c r="CL27" s="36"/>
      <c r="CO27" s="29"/>
      <c r="CP27" s="143"/>
      <c r="CQ27" s="143"/>
      <c r="CR27" s="143"/>
      <c r="CS27" s="143"/>
      <c r="CT27" s="143"/>
      <c r="CU27" s="144"/>
      <c r="CV27" s="145"/>
      <c r="CW27" s="146"/>
      <c r="CX27" s="124"/>
      <c r="CY27" s="143"/>
      <c r="CZ27" s="124"/>
      <c r="DA27" s="143"/>
      <c r="DB27" s="124"/>
      <c r="DC27" s="36"/>
      <c r="DD27" s="32"/>
      <c r="DE27" s="34"/>
      <c r="DF27" s="74"/>
      <c r="DG27" s="34"/>
      <c r="DH27" s="161"/>
      <c r="DI27" s="90"/>
      <c r="DJ27" s="161"/>
      <c r="DK27" s="90"/>
      <c r="DL27" s="161"/>
      <c r="DM27" s="90"/>
      <c r="DN27" s="162"/>
      <c r="DO27" s="161"/>
      <c r="DQ27" s="29"/>
      <c r="DR27" s="32"/>
      <c r="DS27" s="32"/>
      <c r="DT27" s="34"/>
      <c r="DU27" s="323"/>
      <c r="DV27" s="222">
        <f t="shared" si="7"/>
        <v>0</v>
      </c>
      <c r="DW27" s="149"/>
      <c r="DX27" s="149"/>
      <c r="DY27" s="149"/>
      <c r="DZ27" s="141"/>
      <c r="EA27" s="320"/>
      <c r="EB27" s="151"/>
      <c r="EC27" s="149"/>
      <c r="ED27" s="149"/>
      <c r="EE27" s="149"/>
      <c r="EF27" s="149"/>
      <c r="EG27" s="149"/>
      <c r="EH27" s="134"/>
      <c r="EN27" s="74"/>
      <c r="EO27" s="152"/>
      <c r="EP27" s="152"/>
      <c r="EQ27" s="152"/>
      <c r="ER27" s="152"/>
      <c r="ES27" s="152"/>
      <c r="ET27" s="134"/>
      <c r="EW27" s="321"/>
      <c r="EX27" s="321"/>
      <c r="EY27" s="36"/>
      <c r="FA27" s="29"/>
      <c r="FB27" s="139"/>
      <c r="FC27" s="139"/>
      <c r="FD27" s="139"/>
      <c r="FE27" s="139"/>
      <c r="FF27" s="139"/>
      <c r="FG27" s="36"/>
      <c r="FI27" s="29"/>
      <c r="FJ27" s="143"/>
      <c r="FK27" s="143"/>
      <c r="FL27" s="143"/>
      <c r="FM27" s="143"/>
      <c r="FN27" s="143"/>
      <c r="FO27" s="144"/>
      <c r="FP27" s="145"/>
      <c r="FQ27" s="146"/>
      <c r="FR27" s="154"/>
      <c r="FS27" s="144"/>
      <c r="FT27" s="145"/>
      <c r="FU27" s="146"/>
      <c r="FV27" s="326"/>
      <c r="FW27" s="36"/>
    </row>
    <row r="28" spans="1:179" s="92" customFormat="1" ht="14.65" customHeight="1" x14ac:dyDescent="0.35">
      <c r="A28" s="118"/>
      <c r="B28" s="46"/>
      <c r="C28" s="243" t="str">
        <f t="shared" si="17"/>
        <v/>
      </c>
      <c r="D28" s="46"/>
      <c r="E28" s="4"/>
      <c r="F28" s="119"/>
      <c r="H28" s="120"/>
      <c r="I28" s="15"/>
      <c r="J28" s="121"/>
      <c r="K28" s="15"/>
      <c r="L28" s="121"/>
      <c r="M28" s="15"/>
      <c r="N28" s="122"/>
      <c r="O28" s="40"/>
      <c r="P28" s="123"/>
      <c r="Q28" s="15"/>
      <c r="R28" s="121"/>
      <c r="S28" s="15"/>
      <c r="T28" s="121"/>
      <c r="U28" s="15"/>
      <c r="V28" s="121"/>
      <c r="W28" s="209">
        <f>SUM($Q28,$S28,$U28)</f>
        <v>0</v>
      </c>
      <c r="X28" s="122"/>
      <c r="Y28" s="40"/>
      <c r="Z28" s="123"/>
      <c r="AA28" s="560"/>
      <c r="AB28" s="224"/>
      <c r="AC28" s="560"/>
      <c r="AD28" s="224"/>
      <c r="AE28" s="560"/>
      <c r="AF28" s="561"/>
      <c r="AG28" s="216"/>
      <c r="AH28" s="562"/>
      <c r="AI28" s="560"/>
      <c r="AJ28" s="224"/>
      <c r="AK28" s="560"/>
      <c r="AL28" s="224"/>
      <c r="AM28" s="560"/>
      <c r="AN28" s="122"/>
      <c r="AO28" s="40"/>
      <c r="AP28" s="123"/>
      <c r="AQ28" s="209">
        <f>$Q28-$AA28+$AI28</f>
        <v>0</v>
      </c>
      <c r="AR28" s="121"/>
      <c r="AS28" s="209">
        <f t="shared" si="1"/>
        <v>0</v>
      </c>
      <c r="AT28" s="121"/>
      <c r="AU28" s="209">
        <f t="shared" si="0"/>
        <v>0</v>
      </c>
      <c r="AV28" s="119"/>
      <c r="AX28" s="120"/>
      <c r="AY28" s="1"/>
      <c r="AZ28" s="318">
        <v>1</v>
      </c>
      <c r="BB28" s="120"/>
      <c r="BC28" s="3">
        <f>CHOOSE($AZ28,0.99052544,1.01191919,1.00441378,1.00744042,0.97985155,0.99723525,0.99723525,0.99723525,1.02737929,0.99839832,1.00012425,0.97994767)</f>
        <v>0.99052543999999998</v>
      </c>
      <c r="BD28" s="46"/>
      <c r="BE28" s="3">
        <f>CHOOSE(AZ28,1.01007311,1.0162446,1.00802785,0.99745216,0.96170212,0.98906071,0.98906071,0.98906071,0.96644255,1.01344958,1.02255772,1.00405015)</f>
        <v>1.01007311</v>
      </c>
      <c r="BF28" s="46"/>
      <c r="BG28" s="3">
        <f>CHOOSE($AZ28, 1.00979385,0.9950623,0.99510091,0.98525914,0.94740453,0.975921526666667,0.975921526666667,0.975921526666667,0.96415274,1.04112113,1.03493102,1.02717428)</f>
        <v>1.0097938500000001</v>
      </c>
      <c r="BH28" s="119"/>
      <c r="BJ28" s="120"/>
      <c r="BK28" s="15"/>
      <c r="BL28" s="122"/>
      <c r="BM28" s="40"/>
      <c r="BN28" s="123"/>
      <c r="BO28" s="209">
        <f t="shared" si="2"/>
        <v>0</v>
      </c>
      <c r="BP28" s="121"/>
      <c r="BQ28" s="209">
        <f t="shared" si="3"/>
        <v>0</v>
      </c>
      <c r="BR28" s="121"/>
      <c r="BS28" s="209">
        <f t="shared" si="4"/>
        <v>0</v>
      </c>
      <c r="BT28" s="122"/>
      <c r="BU28" s="40"/>
      <c r="BV28" s="123"/>
      <c r="BW28" s="15"/>
      <c r="BX28" s="122"/>
      <c r="BY28" s="40"/>
      <c r="BZ28" s="123"/>
      <c r="CA28" s="209">
        <f>(SUM($BO28:$BS28))-$BW28</f>
        <v>0</v>
      </c>
      <c r="CB28" s="122"/>
      <c r="CC28" s="40"/>
      <c r="CD28" s="123"/>
      <c r="CE28" s="209">
        <f t="shared" si="5"/>
        <v>0</v>
      </c>
      <c r="CF28" s="121"/>
      <c r="CG28" s="209">
        <f t="shared" si="6"/>
        <v>0</v>
      </c>
      <c r="CH28" s="121"/>
      <c r="CI28" s="209">
        <f>ROUNDDOWN(CA28-CE28-CG28,0)</f>
        <v>0</v>
      </c>
      <c r="CJ28" s="121"/>
      <c r="CK28" s="209">
        <f>SUM($CE28:$CI28)</f>
        <v>0</v>
      </c>
      <c r="CL28" s="119"/>
      <c r="CO28" s="120"/>
      <c r="CP28" s="13">
        <v>0</v>
      </c>
      <c r="CQ28" s="124"/>
      <c r="CR28" s="13">
        <v>0</v>
      </c>
      <c r="CS28" s="124"/>
      <c r="CT28" s="13">
        <v>0</v>
      </c>
      <c r="CU28" s="125"/>
      <c r="CV28" s="126"/>
      <c r="CW28" s="127"/>
      <c r="CX28" s="210">
        <f>CP28*I28</f>
        <v>0</v>
      </c>
      <c r="CY28" s="124"/>
      <c r="CZ28" s="210">
        <f>CR28*K28</f>
        <v>0</v>
      </c>
      <c r="DA28" s="124"/>
      <c r="DB28" s="210">
        <f>CT28*M28</f>
        <v>0</v>
      </c>
      <c r="DC28" s="119"/>
      <c r="DD28" s="46"/>
      <c r="DE28" s="129"/>
      <c r="DF28" s="128" t="s">
        <v>160</v>
      </c>
      <c r="DG28" s="156"/>
      <c r="DH28" s="221">
        <f>DH18+DH26+DH22+DH20</f>
        <v>0</v>
      </c>
      <c r="DI28" s="90"/>
      <c r="DJ28" s="221">
        <f>DJ18+DJ26+DJ24+DJ20</f>
        <v>0</v>
      </c>
      <c r="DK28" s="90"/>
      <c r="DL28" s="221">
        <f>DL18+DL24+DL22</f>
        <v>0</v>
      </c>
      <c r="DM28" s="90"/>
      <c r="DN28" s="226">
        <f>DL28+DJ28+DH28</f>
        <v>0</v>
      </c>
      <c r="DO28" s="161"/>
      <c r="DQ28" s="120"/>
      <c r="DR28" s="46"/>
      <c r="DS28" s="46"/>
      <c r="DT28" s="129"/>
      <c r="DU28" s="209">
        <f>IF($CE28=0,0,ROUND(($DH$32*($CE28/$CE$120)),0))</f>
        <v>0</v>
      </c>
      <c r="DV28" s="213">
        <f t="shared" si="7"/>
        <v>0</v>
      </c>
      <c r="DW28" s="209">
        <f t="shared" si="8"/>
        <v>0</v>
      </c>
      <c r="DX28" s="213">
        <f t="shared" si="8"/>
        <v>0</v>
      </c>
      <c r="DY28" s="214">
        <f t="shared" si="9"/>
        <v>0</v>
      </c>
      <c r="DZ28" s="216">
        <f t="shared" si="9"/>
        <v>0</v>
      </c>
      <c r="EA28" s="320"/>
      <c r="EB28" s="133"/>
      <c r="EC28" s="209">
        <f>(DU28+CE28)</f>
        <v>0</v>
      </c>
      <c r="ED28" s="131"/>
      <c r="EE28" s="209">
        <f t="shared" si="11"/>
        <v>0</v>
      </c>
      <c r="EF28" s="131"/>
      <c r="EG28" s="209">
        <f t="shared" si="12"/>
        <v>0</v>
      </c>
      <c r="EH28" s="134"/>
      <c r="EN28" s="130"/>
      <c r="EO28" s="217">
        <f t="shared" si="13"/>
        <v>0</v>
      </c>
      <c r="EP28" s="135"/>
      <c r="EQ28" s="217">
        <f t="shared" si="14"/>
        <v>0</v>
      </c>
      <c r="ER28" s="135"/>
      <c r="ES28" s="217">
        <f t="shared" si="15"/>
        <v>0</v>
      </c>
      <c r="ET28" s="134"/>
      <c r="EW28" s="321"/>
      <c r="EX28" s="321"/>
      <c r="EY28" s="119"/>
      <c r="FA28" s="120"/>
      <c r="FB28" s="5"/>
      <c r="FC28" s="121"/>
      <c r="FD28" s="5"/>
      <c r="FE28" s="121"/>
      <c r="FF28" s="5"/>
      <c r="FG28" s="119"/>
      <c r="FI28" s="120"/>
      <c r="FJ28" s="17">
        <v>0</v>
      </c>
      <c r="FK28" s="137"/>
      <c r="FL28" s="17">
        <v>0</v>
      </c>
      <c r="FM28" s="137"/>
      <c r="FN28" s="17">
        <v>0</v>
      </c>
      <c r="FO28" s="125"/>
      <c r="FP28" s="126"/>
      <c r="FQ28" s="127"/>
      <c r="FR28" s="219">
        <f t="shared" si="16"/>
        <v>0</v>
      </c>
      <c r="FS28" s="125"/>
      <c r="FT28" s="126"/>
      <c r="FU28" s="127"/>
      <c r="FV28" s="220">
        <f>IFERROR((SUM($EO28:$ES28)-SUM($CX28:DB28)+$FR28)," ")</f>
        <v>0</v>
      </c>
      <c r="FW28" s="119"/>
    </row>
    <row r="29" spans="1:179" ht="5.15" customHeight="1" x14ac:dyDescent="0.35">
      <c r="A29" s="115"/>
      <c r="B29" s="32"/>
      <c r="C29" s="46"/>
      <c r="D29" s="32"/>
      <c r="E29" s="32"/>
      <c r="F29" s="36"/>
      <c r="H29" s="29"/>
      <c r="I29" s="139"/>
      <c r="J29" s="139"/>
      <c r="K29" s="139"/>
      <c r="L29" s="139"/>
      <c r="M29" s="139"/>
      <c r="N29" s="140"/>
      <c r="O29" s="141"/>
      <c r="P29" s="142"/>
      <c r="Q29" s="139"/>
      <c r="R29" s="139"/>
      <c r="S29" s="139"/>
      <c r="T29" s="139"/>
      <c r="U29" s="139"/>
      <c r="V29" s="139"/>
      <c r="W29" s="121"/>
      <c r="X29" s="140"/>
      <c r="Y29" s="141"/>
      <c r="Z29" s="142"/>
      <c r="AA29" s="563"/>
      <c r="AB29" s="563"/>
      <c r="AC29" s="563"/>
      <c r="AD29" s="563"/>
      <c r="AE29" s="563"/>
      <c r="AF29" s="564"/>
      <c r="AG29" s="266"/>
      <c r="AH29" s="565"/>
      <c r="AI29" s="563"/>
      <c r="AJ29" s="563"/>
      <c r="AK29" s="563"/>
      <c r="AL29" s="563"/>
      <c r="AM29" s="563"/>
      <c r="AN29" s="140"/>
      <c r="AO29" s="141"/>
      <c r="AP29" s="142"/>
      <c r="AQ29" s="121"/>
      <c r="AR29" s="139"/>
      <c r="AS29" s="121"/>
      <c r="AT29" s="139"/>
      <c r="AU29" s="121"/>
      <c r="AV29" s="36"/>
      <c r="AX29" s="29"/>
      <c r="AY29" s="32"/>
      <c r="AZ29" s="322"/>
      <c r="BB29" s="29"/>
      <c r="BC29" s="46"/>
      <c r="BD29" s="32"/>
      <c r="BE29" s="46"/>
      <c r="BF29" s="32"/>
      <c r="BG29" s="46"/>
      <c r="BH29" s="36"/>
      <c r="BJ29" s="29"/>
      <c r="BK29" s="139"/>
      <c r="BL29" s="140"/>
      <c r="BM29" s="141"/>
      <c r="BN29" s="142"/>
      <c r="BO29" s="323"/>
      <c r="BP29" s="139"/>
      <c r="BQ29" s="323"/>
      <c r="BR29" s="139"/>
      <c r="BS29" s="323"/>
      <c r="BT29" s="140"/>
      <c r="BU29" s="141"/>
      <c r="BV29" s="142"/>
      <c r="BW29" s="139"/>
      <c r="BX29" s="140"/>
      <c r="BY29" s="141"/>
      <c r="BZ29" s="142"/>
      <c r="CA29" s="121"/>
      <c r="CB29" s="140"/>
      <c r="CC29" s="141"/>
      <c r="CD29" s="142"/>
      <c r="CE29" s="121"/>
      <c r="CF29" s="139"/>
      <c r="CG29" s="121"/>
      <c r="CH29" s="139"/>
      <c r="CI29" s="121"/>
      <c r="CJ29" s="139"/>
      <c r="CK29" s="121"/>
      <c r="CL29" s="36"/>
      <c r="CO29" s="29"/>
      <c r="CP29" s="143"/>
      <c r="CQ29" s="143"/>
      <c r="CR29" s="143"/>
      <c r="CS29" s="143"/>
      <c r="CT29" s="143"/>
      <c r="CU29" s="144"/>
      <c r="CV29" s="145"/>
      <c r="CW29" s="146"/>
      <c r="CX29" s="124"/>
      <c r="CY29" s="143"/>
      <c r="CZ29" s="124"/>
      <c r="DA29" s="143"/>
      <c r="DB29" s="124"/>
      <c r="DC29" s="36"/>
      <c r="DD29" s="32"/>
      <c r="DE29" s="34"/>
      <c r="DF29" s="74"/>
      <c r="DG29" s="34"/>
      <c r="DH29" s="167"/>
      <c r="DI29" s="90"/>
      <c r="DJ29" s="167"/>
      <c r="DK29" s="90"/>
      <c r="DL29" s="167"/>
      <c r="DM29" s="90"/>
      <c r="DN29" s="168"/>
      <c r="DO29" s="167"/>
      <c r="DQ29" s="29"/>
      <c r="DR29" s="32"/>
      <c r="DS29" s="32"/>
      <c r="DT29" s="34"/>
      <c r="DU29" s="323"/>
      <c r="DV29" s="222">
        <f t="shared" si="7"/>
        <v>0</v>
      </c>
      <c r="DW29" s="149"/>
      <c r="DX29" s="149"/>
      <c r="DY29" s="149"/>
      <c r="DZ29" s="141"/>
      <c r="EA29" s="320"/>
      <c r="EB29" s="151"/>
      <c r="EC29" s="149"/>
      <c r="ED29" s="149"/>
      <c r="EE29" s="149"/>
      <c r="EF29" s="149"/>
      <c r="EG29" s="149"/>
      <c r="EH29" s="134"/>
      <c r="EN29" s="74"/>
      <c r="EO29" s="152"/>
      <c r="EP29" s="152"/>
      <c r="EQ29" s="152"/>
      <c r="ER29" s="152"/>
      <c r="ES29" s="152"/>
      <c r="ET29" s="134"/>
      <c r="EW29" s="321"/>
      <c r="EX29" s="321"/>
      <c r="EY29" s="36"/>
      <c r="FA29" s="29"/>
      <c r="FB29" s="139"/>
      <c r="FC29" s="139"/>
      <c r="FD29" s="139"/>
      <c r="FE29" s="139"/>
      <c r="FF29" s="139"/>
      <c r="FG29" s="36"/>
      <c r="FI29" s="29"/>
      <c r="FJ29" s="143"/>
      <c r="FK29" s="143"/>
      <c r="FL29" s="143"/>
      <c r="FM29" s="143"/>
      <c r="FN29" s="143"/>
      <c r="FO29" s="144"/>
      <c r="FP29" s="145"/>
      <c r="FQ29" s="146"/>
      <c r="FR29" s="154"/>
      <c r="FS29" s="144"/>
      <c r="FT29" s="145"/>
      <c r="FU29" s="146"/>
      <c r="FV29" s="326"/>
      <c r="FW29" s="36"/>
    </row>
    <row r="30" spans="1:179" s="92" customFormat="1" ht="14.65" customHeight="1" x14ac:dyDescent="0.35">
      <c r="A30" s="118"/>
      <c r="B30" s="46"/>
      <c r="C30" s="243" t="str">
        <f t="shared" si="17"/>
        <v/>
      </c>
      <c r="D30" s="46"/>
      <c r="E30" s="4"/>
      <c r="F30" s="119"/>
      <c r="H30" s="120"/>
      <c r="I30" s="15"/>
      <c r="J30" s="121"/>
      <c r="K30" s="15"/>
      <c r="L30" s="121"/>
      <c r="M30" s="15"/>
      <c r="N30" s="122"/>
      <c r="O30" s="40"/>
      <c r="P30" s="123"/>
      <c r="Q30" s="15"/>
      <c r="R30" s="121"/>
      <c r="S30" s="15"/>
      <c r="T30" s="121"/>
      <c r="U30" s="15"/>
      <c r="V30" s="121"/>
      <c r="W30" s="209">
        <f>SUM($Q30,$S30,$U30)</f>
        <v>0</v>
      </c>
      <c r="X30" s="122"/>
      <c r="Y30" s="40"/>
      <c r="Z30" s="123"/>
      <c r="AA30" s="560"/>
      <c r="AB30" s="224"/>
      <c r="AC30" s="560"/>
      <c r="AD30" s="224"/>
      <c r="AE30" s="560"/>
      <c r="AF30" s="561"/>
      <c r="AG30" s="216"/>
      <c r="AH30" s="562"/>
      <c r="AI30" s="560"/>
      <c r="AJ30" s="224"/>
      <c r="AK30" s="560"/>
      <c r="AL30" s="224"/>
      <c r="AM30" s="560"/>
      <c r="AN30" s="122"/>
      <c r="AO30" s="40"/>
      <c r="AP30" s="123"/>
      <c r="AQ30" s="209">
        <f>$Q30-$AA30+$AI30</f>
        <v>0</v>
      </c>
      <c r="AR30" s="121"/>
      <c r="AS30" s="209">
        <f t="shared" si="1"/>
        <v>0</v>
      </c>
      <c r="AT30" s="121"/>
      <c r="AU30" s="209">
        <f t="shared" si="0"/>
        <v>0</v>
      </c>
      <c r="AV30" s="119"/>
      <c r="AX30" s="120"/>
      <c r="AY30" s="1"/>
      <c r="AZ30" s="318">
        <v>1</v>
      </c>
      <c r="BB30" s="120"/>
      <c r="BC30" s="3">
        <f>CHOOSE($AZ30,0.99052544,1.01191919,1.00441378,1.00744042,0.97985155,0.99723525,0.99723525,0.99723525,1.02737929,0.99839832,1.00012425,0.97994767)</f>
        <v>0.99052543999999998</v>
      </c>
      <c r="BD30" s="46"/>
      <c r="BE30" s="3">
        <f>CHOOSE(AZ30,1.01007311,1.0162446,1.00802785,0.99745216,0.96170212,0.98906071,0.98906071,0.98906071,0.96644255,1.01344958,1.02255772,1.00405015)</f>
        <v>1.01007311</v>
      </c>
      <c r="BF30" s="46"/>
      <c r="BG30" s="3">
        <f>CHOOSE($AZ30, 1.00979385,0.9950623,0.99510091,0.98525914,0.94740453,0.975921526666667,0.975921526666667,0.975921526666667,0.96415274,1.04112113,1.03493102,1.02717428)</f>
        <v>1.0097938500000001</v>
      </c>
      <c r="BH30" s="119"/>
      <c r="BJ30" s="120"/>
      <c r="BK30" s="15"/>
      <c r="BL30" s="122"/>
      <c r="BM30" s="40"/>
      <c r="BN30" s="123"/>
      <c r="BO30" s="209">
        <f t="shared" si="2"/>
        <v>0</v>
      </c>
      <c r="BP30" s="121"/>
      <c r="BQ30" s="209">
        <f t="shared" si="3"/>
        <v>0</v>
      </c>
      <c r="BR30" s="121"/>
      <c r="BS30" s="209">
        <f t="shared" si="4"/>
        <v>0</v>
      </c>
      <c r="BT30" s="122"/>
      <c r="BU30" s="40"/>
      <c r="BV30" s="123"/>
      <c r="BW30" s="15"/>
      <c r="BX30" s="122"/>
      <c r="BY30" s="40"/>
      <c r="BZ30" s="123"/>
      <c r="CA30" s="209">
        <f>(SUM($BO30:$BS30))-$BW30</f>
        <v>0</v>
      </c>
      <c r="CB30" s="122"/>
      <c r="CC30" s="40"/>
      <c r="CD30" s="123"/>
      <c r="CE30" s="209">
        <f t="shared" si="5"/>
        <v>0</v>
      </c>
      <c r="CF30" s="121"/>
      <c r="CG30" s="209">
        <f t="shared" si="6"/>
        <v>0</v>
      </c>
      <c r="CH30" s="121"/>
      <c r="CI30" s="209">
        <f>ROUNDDOWN(CA30-CE30-CG30,0)</f>
        <v>0</v>
      </c>
      <c r="CJ30" s="121"/>
      <c r="CK30" s="209">
        <f>SUM($CE30:$CI30)</f>
        <v>0</v>
      </c>
      <c r="CL30" s="119"/>
      <c r="CO30" s="120"/>
      <c r="CP30" s="13">
        <v>0</v>
      </c>
      <c r="CQ30" s="124"/>
      <c r="CR30" s="13">
        <v>0</v>
      </c>
      <c r="CS30" s="124"/>
      <c r="CT30" s="13">
        <v>0</v>
      </c>
      <c r="CU30" s="125"/>
      <c r="CV30" s="126"/>
      <c r="CW30" s="127"/>
      <c r="CX30" s="210">
        <f>CP30*I30</f>
        <v>0</v>
      </c>
      <c r="CY30" s="124"/>
      <c r="CZ30" s="210">
        <f>CR30*K30</f>
        <v>0</v>
      </c>
      <c r="DA30" s="124"/>
      <c r="DB30" s="210">
        <f>CT30*M30</f>
        <v>0</v>
      </c>
      <c r="DC30" s="119"/>
      <c r="DD30" s="46"/>
      <c r="DE30" s="129"/>
      <c r="DF30" s="128" t="s">
        <v>140</v>
      </c>
      <c r="DG30" s="156"/>
      <c r="DH30" s="211">
        <f>ROUND(DH28,0)</f>
        <v>0</v>
      </c>
      <c r="DI30" s="90"/>
      <c r="DJ30" s="211">
        <f>ROUND(DJ28,0)</f>
        <v>0</v>
      </c>
      <c r="DK30" s="90"/>
      <c r="DL30" s="211">
        <f>DH18+DJ18+DL18-DH30-DJ30</f>
        <v>0</v>
      </c>
      <c r="DM30" s="90"/>
      <c r="DN30" s="212">
        <f>DL30+DJ30+DH30</f>
        <v>0</v>
      </c>
      <c r="DO30" s="147"/>
      <c r="DQ30" s="120"/>
      <c r="DR30" s="46"/>
      <c r="DS30" s="46"/>
      <c r="DT30" s="129"/>
      <c r="DU30" s="209">
        <f>IF($CE30=0,0,ROUND(($DH$32*($CE30/$CE$120)),0))</f>
        <v>0</v>
      </c>
      <c r="DV30" s="213">
        <f t="shared" si="7"/>
        <v>0</v>
      </c>
      <c r="DW30" s="209">
        <f t="shared" si="8"/>
        <v>0</v>
      </c>
      <c r="DX30" s="213">
        <f t="shared" si="8"/>
        <v>0</v>
      </c>
      <c r="DY30" s="214">
        <f t="shared" si="9"/>
        <v>0</v>
      </c>
      <c r="DZ30" s="216">
        <f t="shared" si="9"/>
        <v>0</v>
      </c>
      <c r="EA30" s="320"/>
      <c r="EB30" s="133"/>
      <c r="EC30" s="209">
        <f>(DU30+CE30)</f>
        <v>0</v>
      </c>
      <c r="ED30" s="131"/>
      <c r="EE30" s="209">
        <f t="shared" si="11"/>
        <v>0</v>
      </c>
      <c r="EF30" s="131"/>
      <c r="EG30" s="209">
        <f t="shared" si="12"/>
        <v>0</v>
      </c>
      <c r="EH30" s="134"/>
      <c r="EN30" s="130"/>
      <c r="EO30" s="217">
        <f t="shared" si="13"/>
        <v>0</v>
      </c>
      <c r="EP30" s="135"/>
      <c r="EQ30" s="217">
        <f t="shared" si="14"/>
        <v>0</v>
      </c>
      <c r="ER30" s="135"/>
      <c r="ES30" s="217">
        <f t="shared" si="15"/>
        <v>0</v>
      </c>
      <c r="ET30" s="134"/>
      <c r="EW30" s="321"/>
      <c r="EX30" s="321"/>
      <c r="EY30" s="119"/>
      <c r="FA30" s="120"/>
      <c r="FB30" s="5"/>
      <c r="FC30" s="121"/>
      <c r="FD30" s="5"/>
      <c r="FE30" s="121"/>
      <c r="FF30" s="5"/>
      <c r="FG30" s="119"/>
      <c r="FI30" s="120"/>
      <c r="FJ30" s="17">
        <v>0</v>
      </c>
      <c r="FK30" s="137"/>
      <c r="FL30" s="17">
        <v>0</v>
      </c>
      <c r="FM30" s="137"/>
      <c r="FN30" s="17">
        <v>0</v>
      </c>
      <c r="FO30" s="125"/>
      <c r="FP30" s="126"/>
      <c r="FQ30" s="127"/>
      <c r="FR30" s="219">
        <f t="shared" si="16"/>
        <v>0</v>
      </c>
      <c r="FS30" s="125"/>
      <c r="FT30" s="126"/>
      <c r="FU30" s="127"/>
      <c r="FV30" s="220">
        <f>IFERROR((SUM($EO30:$ES30)-SUM($CX30:DB30)+$FR30)," ")</f>
        <v>0</v>
      </c>
      <c r="FW30" s="119"/>
    </row>
    <row r="31" spans="1:179" ht="5.15" customHeight="1" x14ac:dyDescent="0.35">
      <c r="A31" s="115"/>
      <c r="B31" s="32"/>
      <c r="C31" s="46"/>
      <c r="D31" s="32"/>
      <c r="E31" s="32"/>
      <c r="F31" s="36"/>
      <c r="H31" s="29"/>
      <c r="I31" s="139"/>
      <c r="J31" s="139"/>
      <c r="K31" s="139"/>
      <c r="L31" s="139"/>
      <c r="M31" s="139"/>
      <c r="N31" s="140"/>
      <c r="O31" s="141"/>
      <c r="P31" s="142"/>
      <c r="Q31" s="139"/>
      <c r="R31" s="139"/>
      <c r="S31" s="139"/>
      <c r="T31" s="139"/>
      <c r="U31" s="139"/>
      <c r="V31" s="139"/>
      <c r="W31" s="121"/>
      <c r="X31" s="140"/>
      <c r="Y31" s="141"/>
      <c r="Z31" s="142"/>
      <c r="AA31" s="563"/>
      <c r="AB31" s="563"/>
      <c r="AC31" s="563"/>
      <c r="AD31" s="563"/>
      <c r="AE31" s="563"/>
      <c r="AF31" s="564"/>
      <c r="AG31" s="266"/>
      <c r="AH31" s="565"/>
      <c r="AI31" s="563"/>
      <c r="AJ31" s="563"/>
      <c r="AK31" s="563"/>
      <c r="AL31" s="563"/>
      <c r="AM31" s="563"/>
      <c r="AN31" s="140"/>
      <c r="AO31" s="141"/>
      <c r="AP31" s="142"/>
      <c r="AQ31" s="121"/>
      <c r="AR31" s="139"/>
      <c r="AS31" s="121"/>
      <c r="AT31" s="139"/>
      <c r="AU31" s="121"/>
      <c r="AV31" s="36"/>
      <c r="AX31" s="29"/>
      <c r="AY31" s="32"/>
      <c r="AZ31" s="322"/>
      <c r="BB31" s="29"/>
      <c r="BC31" s="46"/>
      <c r="BD31" s="32"/>
      <c r="BE31" s="46"/>
      <c r="BF31" s="32"/>
      <c r="BG31" s="46"/>
      <c r="BH31" s="36"/>
      <c r="BJ31" s="29"/>
      <c r="BK31" s="139"/>
      <c r="BL31" s="140"/>
      <c r="BM31" s="141"/>
      <c r="BN31" s="142"/>
      <c r="BO31" s="323"/>
      <c r="BP31" s="139"/>
      <c r="BQ31" s="323"/>
      <c r="BR31" s="139"/>
      <c r="BS31" s="323"/>
      <c r="BT31" s="140"/>
      <c r="BU31" s="141"/>
      <c r="BV31" s="142"/>
      <c r="BW31" s="139"/>
      <c r="BX31" s="140"/>
      <c r="BY31" s="141"/>
      <c r="BZ31" s="142"/>
      <c r="CA31" s="121"/>
      <c r="CB31" s="140"/>
      <c r="CC31" s="141"/>
      <c r="CD31" s="142"/>
      <c r="CE31" s="121"/>
      <c r="CF31" s="139"/>
      <c r="CG31" s="121"/>
      <c r="CH31" s="139"/>
      <c r="CI31" s="121"/>
      <c r="CJ31" s="139"/>
      <c r="CK31" s="121"/>
      <c r="CL31" s="36"/>
      <c r="CO31" s="29"/>
      <c r="CP31" s="143"/>
      <c r="CQ31" s="143"/>
      <c r="CR31" s="143"/>
      <c r="CS31" s="143"/>
      <c r="CT31" s="143"/>
      <c r="CU31" s="144"/>
      <c r="CV31" s="145"/>
      <c r="CW31" s="146"/>
      <c r="CX31" s="124"/>
      <c r="CY31" s="143"/>
      <c r="CZ31" s="124"/>
      <c r="DA31" s="143"/>
      <c r="DB31" s="124"/>
      <c r="DC31" s="36"/>
      <c r="DD31" s="32"/>
      <c r="DE31" s="34"/>
      <c r="DF31" s="74"/>
      <c r="DG31" s="34"/>
      <c r="DH31" s="34"/>
      <c r="DI31" s="90"/>
      <c r="DJ31" s="34"/>
      <c r="DK31" s="90"/>
      <c r="DL31" s="34"/>
      <c r="DM31" s="90"/>
      <c r="DN31" s="75"/>
      <c r="DO31" s="34"/>
      <c r="DQ31" s="29"/>
      <c r="DR31" s="32"/>
      <c r="DS31" s="32"/>
      <c r="DT31" s="34"/>
      <c r="DU31" s="323"/>
      <c r="DV31" s="222">
        <f t="shared" si="7"/>
        <v>0</v>
      </c>
      <c r="DW31" s="149"/>
      <c r="DX31" s="149"/>
      <c r="DY31" s="149"/>
      <c r="DZ31" s="141"/>
      <c r="EA31" s="320"/>
      <c r="EB31" s="151"/>
      <c r="EC31" s="149"/>
      <c r="ED31" s="149"/>
      <c r="EE31" s="149"/>
      <c r="EF31" s="149"/>
      <c r="EG31" s="149"/>
      <c r="EH31" s="134"/>
      <c r="EN31" s="74"/>
      <c r="EO31" s="152"/>
      <c r="EP31" s="152"/>
      <c r="EQ31" s="152"/>
      <c r="ER31" s="152"/>
      <c r="ES31" s="152"/>
      <c r="ET31" s="134"/>
      <c r="EW31" s="321"/>
      <c r="EX31" s="321"/>
      <c r="EY31" s="36"/>
      <c r="FA31" s="29"/>
      <c r="FB31" s="139"/>
      <c r="FC31" s="139"/>
      <c r="FD31" s="139"/>
      <c r="FE31" s="139"/>
      <c r="FF31" s="139"/>
      <c r="FG31" s="36"/>
      <c r="FI31" s="29"/>
      <c r="FJ31" s="143"/>
      <c r="FK31" s="143"/>
      <c r="FL31" s="143"/>
      <c r="FM31" s="143"/>
      <c r="FN31" s="143"/>
      <c r="FO31" s="144"/>
      <c r="FP31" s="145"/>
      <c r="FQ31" s="146"/>
      <c r="FR31" s="163"/>
      <c r="FS31" s="144"/>
      <c r="FT31" s="145"/>
      <c r="FU31" s="146"/>
      <c r="FV31" s="326"/>
      <c r="FW31" s="36"/>
    </row>
    <row r="32" spans="1:179" s="92" customFormat="1" ht="15" customHeight="1" thickBot="1" x14ac:dyDescent="0.4">
      <c r="A32" s="118"/>
      <c r="B32" s="46"/>
      <c r="C32" s="243" t="str">
        <f t="shared" si="17"/>
        <v/>
      </c>
      <c r="D32" s="46"/>
      <c r="E32" s="4"/>
      <c r="F32" s="119"/>
      <c r="H32" s="120"/>
      <c r="I32" s="15"/>
      <c r="J32" s="121"/>
      <c r="K32" s="15"/>
      <c r="L32" s="121"/>
      <c r="M32" s="15"/>
      <c r="N32" s="122"/>
      <c r="O32" s="40"/>
      <c r="P32" s="123"/>
      <c r="Q32" s="15"/>
      <c r="R32" s="121"/>
      <c r="S32" s="15"/>
      <c r="T32" s="121"/>
      <c r="U32" s="15"/>
      <c r="V32" s="121"/>
      <c r="W32" s="209">
        <f>SUM($Q32,$S32,$U32)</f>
        <v>0</v>
      </c>
      <c r="X32" s="122"/>
      <c r="Y32" s="40"/>
      <c r="Z32" s="123"/>
      <c r="AA32" s="560"/>
      <c r="AB32" s="224"/>
      <c r="AC32" s="560"/>
      <c r="AD32" s="224"/>
      <c r="AE32" s="560"/>
      <c r="AF32" s="561"/>
      <c r="AG32" s="216"/>
      <c r="AH32" s="562"/>
      <c r="AI32" s="560"/>
      <c r="AJ32" s="224"/>
      <c r="AK32" s="560"/>
      <c r="AL32" s="224"/>
      <c r="AM32" s="560"/>
      <c r="AN32" s="122"/>
      <c r="AO32" s="40"/>
      <c r="AP32" s="123"/>
      <c r="AQ32" s="209">
        <f>$Q32-$AA32+$AI32</f>
        <v>0</v>
      </c>
      <c r="AR32" s="121"/>
      <c r="AS32" s="209">
        <f t="shared" si="1"/>
        <v>0</v>
      </c>
      <c r="AT32" s="121"/>
      <c r="AU32" s="209">
        <f t="shared" si="0"/>
        <v>0</v>
      </c>
      <c r="AV32" s="119"/>
      <c r="AX32" s="120"/>
      <c r="AY32" s="1"/>
      <c r="AZ32" s="318">
        <v>1</v>
      </c>
      <c r="BB32" s="120"/>
      <c r="BC32" s="3">
        <f>CHOOSE($AZ32,0.99052544,1.01191919,1.00441378,1.00744042,0.97985155,0.99723525,0.99723525,0.99723525,1.02737929,0.99839832,1.00012425,0.97994767)</f>
        <v>0.99052543999999998</v>
      </c>
      <c r="BD32" s="46"/>
      <c r="BE32" s="3">
        <f>CHOOSE(AZ32,1.01007311,1.0162446,1.00802785,0.99745216,0.96170212,0.98906071,0.98906071,0.98906071,0.96644255,1.01344958,1.02255772,1.00405015)</f>
        <v>1.01007311</v>
      </c>
      <c r="BF32" s="46"/>
      <c r="BG32" s="3">
        <f>CHOOSE($AZ32, 1.00979385,0.9950623,0.99510091,0.98525914,0.94740453,0.975921526666667,0.975921526666667,0.975921526666667,0.96415274,1.04112113,1.03493102,1.02717428)</f>
        <v>1.0097938500000001</v>
      </c>
      <c r="BH32" s="119"/>
      <c r="BJ32" s="120"/>
      <c r="BK32" s="15"/>
      <c r="BL32" s="122"/>
      <c r="BM32" s="40"/>
      <c r="BN32" s="123"/>
      <c r="BO32" s="209">
        <f t="shared" si="2"/>
        <v>0</v>
      </c>
      <c r="BP32" s="121"/>
      <c r="BQ32" s="209">
        <f t="shared" si="3"/>
        <v>0</v>
      </c>
      <c r="BR32" s="121"/>
      <c r="BS32" s="209">
        <f t="shared" si="4"/>
        <v>0</v>
      </c>
      <c r="BT32" s="122"/>
      <c r="BU32" s="40"/>
      <c r="BV32" s="123"/>
      <c r="BW32" s="15"/>
      <c r="BX32" s="122"/>
      <c r="BY32" s="40"/>
      <c r="BZ32" s="123"/>
      <c r="CA32" s="209">
        <f>(SUM($BO32:$BS32))-$BW32</f>
        <v>0</v>
      </c>
      <c r="CB32" s="122"/>
      <c r="CC32" s="40"/>
      <c r="CD32" s="123"/>
      <c r="CE32" s="209">
        <f t="shared" si="5"/>
        <v>0</v>
      </c>
      <c r="CF32" s="121"/>
      <c r="CG32" s="209">
        <f t="shared" si="6"/>
        <v>0</v>
      </c>
      <c r="CH32" s="121"/>
      <c r="CI32" s="209">
        <f>ROUNDDOWN(CA32-CE32-CG32,0)</f>
        <v>0</v>
      </c>
      <c r="CJ32" s="121"/>
      <c r="CK32" s="209">
        <f>SUM($CE32:$CI32)</f>
        <v>0</v>
      </c>
      <c r="CL32" s="119"/>
      <c r="CO32" s="120"/>
      <c r="CP32" s="13">
        <v>0</v>
      </c>
      <c r="CQ32" s="124"/>
      <c r="CR32" s="13">
        <v>0</v>
      </c>
      <c r="CS32" s="124"/>
      <c r="CT32" s="13">
        <v>0</v>
      </c>
      <c r="CU32" s="125"/>
      <c r="CV32" s="126"/>
      <c r="CW32" s="127"/>
      <c r="CX32" s="210">
        <f>CP32*I32</f>
        <v>0</v>
      </c>
      <c r="CY32" s="124"/>
      <c r="CZ32" s="210">
        <f>CR32*K32</f>
        <v>0</v>
      </c>
      <c r="DA32" s="124"/>
      <c r="DB32" s="210">
        <f>CT32*M32</f>
        <v>0</v>
      </c>
      <c r="DC32" s="119"/>
      <c r="DD32" s="46"/>
      <c r="DE32" s="129"/>
      <c r="DF32" s="170" t="s">
        <v>194</v>
      </c>
      <c r="DG32" s="434"/>
      <c r="DH32" s="444">
        <f>SUM(DH30 +-DH18)</f>
        <v>0</v>
      </c>
      <c r="DI32" s="172"/>
      <c r="DJ32" s="425">
        <f>SUM(DJ30 +- DJ18)</f>
        <v>0</v>
      </c>
      <c r="DK32" s="172"/>
      <c r="DL32" s="425">
        <f>SUM(DL30+-DL18)</f>
        <v>0</v>
      </c>
      <c r="DM32" s="172"/>
      <c r="DN32" s="414"/>
      <c r="DO32" s="129"/>
      <c r="DQ32" s="120"/>
      <c r="DR32" s="46"/>
      <c r="DS32" s="46"/>
      <c r="DT32" s="129"/>
      <c r="DU32" s="209">
        <f>IF($CE32=0,0,ROUND(($DH$32*($CE32/$CE$120)),0))</f>
        <v>0</v>
      </c>
      <c r="DV32" s="213">
        <f t="shared" si="7"/>
        <v>0</v>
      </c>
      <c r="DW32" s="209">
        <f t="shared" si="8"/>
        <v>0</v>
      </c>
      <c r="DX32" s="213">
        <f t="shared" si="8"/>
        <v>0</v>
      </c>
      <c r="DY32" s="214">
        <f t="shared" si="9"/>
        <v>0</v>
      </c>
      <c r="DZ32" s="216">
        <f t="shared" si="9"/>
        <v>0</v>
      </c>
      <c r="EA32" s="320"/>
      <c r="EB32" s="133"/>
      <c r="EC32" s="209">
        <f>(DU32+CE32)</f>
        <v>0</v>
      </c>
      <c r="ED32" s="131"/>
      <c r="EE32" s="209">
        <f t="shared" si="11"/>
        <v>0</v>
      </c>
      <c r="EF32" s="131"/>
      <c r="EG32" s="209">
        <f t="shared" si="12"/>
        <v>0</v>
      </c>
      <c r="EH32" s="134"/>
      <c r="EN32" s="130"/>
      <c r="EO32" s="217">
        <f t="shared" si="13"/>
        <v>0</v>
      </c>
      <c r="EP32" s="135"/>
      <c r="EQ32" s="217">
        <f t="shared" si="14"/>
        <v>0</v>
      </c>
      <c r="ER32" s="135"/>
      <c r="ES32" s="217">
        <f t="shared" si="15"/>
        <v>0</v>
      </c>
      <c r="ET32" s="134"/>
      <c r="EW32" s="321"/>
      <c r="EX32" s="321"/>
      <c r="EY32" s="119"/>
      <c r="FA32" s="120"/>
      <c r="FB32" s="5"/>
      <c r="FC32" s="121"/>
      <c r="FD32" s="5"/>
      <c r="FE32" s="121"/>
      <c r="FF32" s="5"/>
      <c r="FG32" s="119"/>
      <c r="FI32" s="120"/>
      <c r="FJ32" s="17">
        <v>0</v>
      </c>
      <c r="FK32" s="137"/>
      <c r="FL32" s="17">
        <v>0</v>
      </c>
      <c r="FM32" s="137"/>
      <c r="FN32" s="17">
        <v>0</v>
      </c>
      <c r="FO32" s="125"/>
      <c r="FP32" s="126"/>
      <c r="FQ32" s="127"/>
      <c r="FR32" s="219">
        <f t="shared" si="16"/>
        <v>0</v>
      </c>
      <c r="FS32" s="125"/>
      <c r="FT32" s="126"/>
      <c r="FU32" s="127"/>
      <c r="FV32" s="220">
        <f>IFERROR((SUM($EO32:$ES32)-SUM($CX32:DB32)+$FR32)," ")</f>
        <v>0</v>
      </c>
      <c r="FW32" s="119"/>
    </row>
    <row r="33" spans="1:179" ht="5.15" customHeight="1" x14ac:dyDescent="0.35">
      <c r="A33" s="115"/>
      <c r="B33" s="32"/>
      <c r="C33" s="46"/>
      <c r="D33" s="32"/>
      <c r="E33" s="32"/>
      <c r="F33" s="36"/>
      <c r="H33" s="29"/>
      <c r="I33" s="139"/>
      <c r="J33" s="139"/>
      <c r="K33" s="139"/>
      <c r="L33" s="139"/>
      <c r="M33" s="139"/>
      <c r="N33" s="140"/>
      <c r="O33" s="141"/>
      <c r="P33" s="142"/>
      <c r="Q33" s="139"/>
      <c r="R33" s="139"/>
      <c r="S33" s="139"/>
      <c r="T33" s="139"/>
      <c r="U33" s="139"/>
      <c r="V33" s="139"/>
      <c r="W33" s="121"/>
      <c r="X33" s="140"/>
      <c r="Y33" s="141"/>
      <c r="Z33" s="142"/>
      <c r="AA33" s="563"/>
      <c r="AB33" s="563"/>
      <c r="AC33" s="563"/>
      <c r="AD33" s="563"/>
      <c r="AE33" s="563"/>
      <c r="AF33" s="564"/>
      <c r="AG33" s="266"/>
      <c r="AH33" s="565"/>
      <c r="AI33" s="563"/>
      <c r="AJ33" s="563"/>
      <c r="AK33" s="563"/>
      <c r="AL33" s="563"/>
      <c r="AM33" s="563"/>
      <c r="AN33" s="140"/>
      <c r="AO33" s="141"/>
      <c r="AP33" s="142"/>
      <c r="AQ33" s="121"/>
      <c r="AR33" s="139"/>
      <c r="AS33" s="121"/>
      <c r="AT33" s="139"/>
      <c r="AU33" s="121"/>
      <c r="AV33" s="36"/>
      <c r="AX33" s="29"/>
      <c r="AY33" s="32"/>
      <c r="AZ33" s="322"/>
      <c r="BB33" s="29"/>
      <c r="BC33" s="46"/>
      <c r="BD33" s="32"/>
      <c r="BE33" s="46"/>
      <c r="BF33" s="32"/>
      <c r="BG33" s="46"/>
      <c r="BH33" s="36"/>
      <c r="BJ33" s="29"/>
      <c r="BK33" s="139"/>
      <c r="BL33" s="140"/>
      <c r="BM33" s="141"/>
      <c r="BN33" s="142"/>
      <c r="BO33" s="323"/>
      <c r="BP33" s="139"/>
      <c r="BQ33" s="323"/>
      <c r="BR33" s="139"/>
      <c r="BS33" s="323"/>
      <c r="BT33" s="140"/>
      <c r="BU33" s="141"/>
      <c r="BV33" s="142"/>
      <c r="BW33" s="139"/>
      <c r="BX33" s="140"/>
      <c r="BY33" s="141"/>
      <c r="BZ33" s="142"/>
      <c r="CA33" s="121"/>
      <c r="CB33" s="140"/>
      <c r="CC33" s="141"/>
      <c r="CD33" s="142"/>
      <c r="CE33" s="121"/>
      <c r="CF33" s="139"/>
      <c r="CG33" s="121"/>
      <c r="CH33" s="139"/>
      <c r="CI33" s="121"/>
      <c r="CJ33" s="139"/>
      <c r="CK33" s="121"/>
      <c r="CL33" s="36"/>
      <c r="CO33" s="29"/>
      <c r="CP33" s="143"/>
      <c r="CQ33" s="143"/>
      <c r="CR33" s="143"/>
      <c r="CS33" s="143"/>
      <c r="CT33" s="143"/>
      <c r="CU33" s="144"/>
      <c r="CV33" s="145"/>
      <c r="CW33" s="146"/>
      <c r="CX33" s="124"/>
      <c r="CY33" s="143"/>
      <c r="CZ33" s="124"/>
      <c r="DA33" s="143"/>
      <c r="DB33" s="124"/>
      <c r="DC33" s="36"/>
      <c r="DD33" s="32"/>
      <c r="DF33" s="315"/>
      <c r="DN33" s="115"/>
      <c r="DQ33" s="29"/>
      <c r="DR33" s="32"/>
      <c r="DS33" s="32"/>
      <c r="DT33" s="34"/>
      <c r="DU33" s="323"/>
      <c r="DV33" s="222">
        <f t="shared" si="7"/>
        <v>0</v>
      </c>
      <c r="DW33" s="149"/>
      <c r="DX33" s="149"/>
      <c r="DY33" s="149"/>
      <c r="DZ33" s="141"/>
      <c r="EA33" s="320"/>
      <c r="EB33" s="151"/>
      <c r="EC33" s="149"/>
      <c r="ED33" s="149"/>
      <c r="EE33" s="149"/>
      <c r="EF33" s="149"/>
      <c r="EG33" s="149"/>
      <c r="EH33" s="134"/>
      <c r="EN33" s="74"/>
      <c r="EO33" s="152"/>
      <c r="EP33" s="152"/>
      <c r="EQ33" s="152"/>
      <c r="ER33" s="152"/>
      <c r="ES33" s="152"/>
      <c r="ET33" s="134"/>
      <c r="EW33" s="321"/>
      <c r="EX33" s="321"/>
      <c r="EY33" s="36"/>
      <c r="FA33" s="29"/>
      <c r="FB33" s="139"/>
      <c r="FC33" s="139"/>
      <c r="FD33" s="139"/>
      <c r="FE33" s="139"/>
      <c r="FF33" s="139"/>
      <c r="FG33" s="36"/>
      <c r="FI33" s="29"/>
      <c r="FJ33" s="143"/>
      <c r="FK33" s="143"/>
      <c r="FL33" s="143"/>
      <c r="FM33" s="143"/>
      <c r="FN33" s="143"/>
      <c r="FO33" s="144"/>
      <c r="FP33" s="145"/>
      <c r="FQ33" s="146"/>
      <c r="FR33" s="154"/>
      <c r="FS33" s="144"/>
      <c r="FT33" s="145"/>
      <c r="FU33" s="146"/>
      <c r="FV33" s="326"/>
      <c r="FW33" s="36"/>
    </row>
    <row r="34" spans="1:179" s="92" customFormat="1" ht="14.65" customHeight="1" x14ac:dyDescent="0.35">
      <c r="A34" s="118"/>
      <c r="B34" s="46"/>
      <c r="C34" s="243" t="str">
        <f t="shared" si="17"/>
        <v/>
      </c>
      <c r="D34" s="46"/>
      <c r="E34" s="4"/>
      <c r="F34" s="119"/>
      <c r="H34" s="120"/>
      <c r="I34" s="15"/>
      <c r="J34" s="121"/>
      <c r="K34" s="15"/>
      <c r="L34" s="121"/>
      <c r="M34" s="15"/>
      <c r="N34" s="122"/>
      <c r="O34" s="40"/>
      <c r="P34" s="123"/>
      <c r="Q34" s="15"/>
      <c r="R34" s="121"/>
      <c r="S34" s="15"/>
      <c r="T34" s="121"/>
      <c r="U34" s="15"/>
      <c r="V34" s="121"/>
      <c r="W34" s="209">
        <f>SUM($Q34,$S34,$U34)</f>
        <v>0</v>
      </c>
      <c r="X34" s="122"/>
      <c r="Y34" s="40"/>
      <c r="Z34" s="123"/>
      <c r="AA34" s="560"/>
      <c r="AB34" s="224"/>
      <c r="AC34" s="560"/>
      <c r="AD34" s="224"/>
      <c r="AE34" s="560"/>
      <c r="AF34" s="561"/>
      <c r="AG34" s="216"/>
      <c r="AH34" s="562"/>
      <c r="AI34" s="560"/>
      <c r="AJ34" s="224"/>
      <c r="AK34" s="560"/>
      <c r="AL34" s="224"/>
      <c r="AM34" s="560"/>
      <c r="AN34" s="122"/>
      <c r="AO34" s="40"/>
      <c r="AP34" s="123"/>
      <c r="AQ34" s="209">
        <f>$Q34-$AA34+$AI34</f>
        <v>0</v>
      </c>
      <c r="AR34" s="121"/>
      <c r="AS34" s="209">
        <f t="shared" si="1"/>
        <v>0</v>
      </c>
      <c r="AT34" s="121"/>
      <c r="AU34" s="209">
        <f t="shared" ref="AU34:AU96" si="18">U34-AE34+AM34</f>
        <v>0</v>
      </c>
      <c r="AV34" s="119"/>
      <c r="AX34" s="120"/>
      <c r="AY34" s="1"/>
      <c r="AZ34" s="318">
        <v>1</v>
      </c>
      <c r="BB34" s="120"/>
      <c r="BC34" s="3">
        <f>CHOOSE($AZ34,0.99052544,1.01191919,1.00441378,1.00744042,0.97985155,0.99723525,0.99723525,0.99723525,1.02737929,0.99839832,1.00012425,0.97994767)</f>
        <v>0.99052543999999998</v>
      </c>
      <c r="BD34" s="46"/>
      <c r="BE34" s="3">
        <f>CHOOSE(AZ34,1.01007311,1.0162446,1.00802785,0.99745216,0.96170212,0.98906071,0.98906071,0.98906071,0.96644255,1.01344958,1.02255772,1.00405015)</f>
        <v>1.01007311</v>
      </c>
      <c r="BF34" s="46"/>
      <c r="BG34" s="3">
        <f>CHOOSE($AZ34, 1.00979385,0.9950623,0.99510091,0.98525914,0.94740453,0.975921526666667,0.975921526666667,0.975921526666667,0.96415274,1.04112113,1.03493102,1.02717428)</f>
        <v>1.0097938500000001</v>
      </c>
      <c r="BH34" s="119"/>
      <c r="BJ34" s="120"/>
      <c r="BK34" s="15"/>
      <c r="BL34" s="122"/>
      <c r="BM34" s="40"/>
      <c r="BN34" s="123"/>
      <c r="BO34" s="209">
        <f t="shared" si="2"/>
        <v>0</v>
      </c>
      <c r="BP34" s="121"/>
      <c r="BQ34" s="209">
        <f t="shared" si="3"/>
        <v>0</v>
      </c>
      <c r="BR34" s="121"/>
      <c r="BS34" s="209">
        <f t="shared" si="4"/>
        <v>0</v>
      </c>
      <c r="BT34" s="122"/>
      <c r="BU34" s="40"/>
      <c r="BV34" s="123"/>
      <c r="BW34" s="15"/>
      <c r="BX34" s="122"/>
      <c r="BY34" s="40"/>
      <c r="BZ34" s="123"/>
      <c r="CA34" s="209">
        <f>(SUM($BO34:$BS34))-$BW34</f>
        <v>0</v>
      </c>
      <c r="CB34" s="122"/>
      <c r="CC34" s="40"/>
      <c r="CD34" s="123"/>
      <c r="CE34" s="209">
        <f t="shared" si="5"/>
        <v>0</v>
      </c>
      <c r="CF34" s="121"/>
      <c r="CG34" s="209">
        <f t="shared" si="6"/>
        <v>0</v>
      </c>
      <c r="CH34" s="121"/>
      <c r="CI34" s="209">
        <f>ROUNDDOWN(CA34-CE34-CG34,0)</f>
        <v>0</v>
      </c>
      <c r="CJ34" s="121"/>
      <c r="CK34" s="209">
        <f>SUM($CE34:$CI34)</f>
        <v>0</v>
      </c>
      <c r="CL34" s="119"/>
      <c r="CO34" s="120"/>
      <c r="CP34" s="13">
        <v>0</v>
      </c>
      <c r="CQ34" s="124"/>
      <c r="CR34" s="13">
        <v>0</v>
      </c>
      <c r="CS34" s="124"/>
      <c r="CT34" s="13">
        <v>0</v>
      </c>
      <c r="CU34" s="125"/>
      <c r="CV34" s="126"/>
      <c r="CW34" s="127"/>
      <c r="CX34" s="210">
        <f>CP34*I34</f>
        <v>0</v>
      </c>
      <c r="CY34" s="124"/>
      <c r="CZ34" s="210">
        <f>CR34*K34</f>
        <v>0</v>
      </c>
      <c r="DA34" s="124"/>
      <c r="DB34" s="210">
        <f>CT34*M34</f>
        <v>0</v>
      </c>
      <c r="DC34" s="119"/>
      <c r="DD34" s="46"/>
      <c r="DF34" s="332"/>
      <c r="DN34" s="118"/>
      <c r="DQ34" s="120"/>
      <c r="DR34" s="46"/>
      <c r="DS34" s="46"/>
      <c r="DT34" s="129"/>
      <c r="DU34" s="209">
        <f>IF($CE34=0,0,ROUND(($DH$32*($CE34/$CE$120)),0))</f>
        <v>0</v>
      </c>
      <c r="DV34" s="213">
        <f t="shared" si="7"/>
        <v>0</v>
      </c>
      <c r="DW34" s="209">
        <f t="shared" si="8"/>
        <v>0</v>
      </c>
      <c r="DX34" s="213">
        <f t="shared" si="8"/>
        <v>0</v>
      </c>
      <c r="DY34" s="214">
        <f t="shared" si="9"/>
        <v>0</v>
      </c>
      <c r="DZ34" s="216">
        <f t="shared" si="9"/>
        <v>0</v>
      </c>
      <c r="EA34" s="320"/>
      <c r="EB34" s="133"/>
      <c r="EC34" s="209">
        <f>(DU34+CE34)</f>
        <v>0</v>
      </c>
      <c r="ED34" s="131"/>
      <c r="EE34" s="209">
        <f t="shared" si="11"/>
        <v>0</v>
      </c>
      <c r="EF34" s="131"/>
      <c r="EG34" s="209">
        <f t="shared" si="12"/>
        <v>0</v>
      </c>
      <c r="EH34" s="134"/>
      <c r="EN34" s="130"/>
      <c r="EO34" s="217">
        <f t="shared" si="13"/>
        <v>0</v>
      </c>
      <c r="EP34" s="135"/>
      <c r="EQ34" s="217">
        <f t="shared" si="14"/>
        <v>0</v>
      </c>
      <c r="ER34" s="135"/>
      <c r="ES34" s="217">
        <f t="shared" si="15"/>
        <v>0</v>
      </c>
      <c r="ET34" s="134"/>
      <c r="EW34" s="321"/>
      <c r="EX34" s="321"/>
      <c r="EY34" s="119"/>
      <c r="FA34" s="120"/>
      <c r="FB34" s="5"/>
      <c r="FC34" s="121"/>
      <c r="FD34" s="5"/>
      <c r="FE34" s="121"/>
      <c r="FF34" s="5"/>
      <c r="FG34" s="119"/>
      <c r="FI34" s="120"/>
      <c r="FJ34" s="17">
        <v>0</v>
      </c>
      <c r="FK34" s="137"/>
      <c r="FL34" s="17">
        <v>0</v>
      </c>
      <c r="FM34" s="137"/>
      <c r="FN34" s="17">
        <v>0</v>
      </c>
      <c r="FO34" s="125"/>
      <c r="FP34" s="126"/>
      <c r="FQ34" s="127"/>
      <c r="FR34" s="219">
        <f t="shared" si="16"/>
        <v>0</v>
      </c>
      <c r="FS34" s="125"/>
      <c r="FT34" s="126"/>
      <c r="FU34" s="127"/>
      <c r="FV34" s="220">
        <f>IFERROR((SUM($EO34:$ES34)-SUM($CX34:DB34)+$FR34)," ")</f>
        <v>0</v>
      </c>
      <c r="FW34" s="119"/>
    </row>
    <row r="35" spans="1:179" ht="5.15" customHeight="1" x14ac:dyDescent="0.35">
      <c r="A35" s="115"/>
      <c r="B35" s="32"/>
      <c r="C35" s="46"/>
      <c r="D35" s="32"/>
      <c r="E35" s="32"/>
      <c r="F35" s="36"/>
      <c r="H35" s="29"/>
      <c r="I35" s="139"/>
      <c r="J35" s="139"/>
      <c r="K35" s="139"/>
      <c r="L35" s="139"/>
      <c r="M35" s="139"/>
      <c r="N35" s="140"/>
      <c r="O35" s="141"/>
      <c r="P35" s="142"/>
      <c r="Q35" s="139"/>
      <c r="R35" s="139"/>
      <c r="S35" s="139"/>
      <c r="T35" s="139"/>
      <c r="U35" s="139"/>
      <c r="V35" s="139"/>
      <c r="W35" s="121"/>
      <c r="X35" s="140"/>
      <c r="Y35" s="141"/>
      <c r="Z35" s="142"/>
      <c r="AA35" s="563"/>
      <c r="AB35" s="563"/>
      <c r="AC35" s="563"/>
      <c r="AD35" s="563"/>
      <c r="AE35" s="563"/>
      <c r="AF35" s="564"/>
      <c r="AG35" s="266"/>
      <c r="AH35" s="565"/>
      <c r="AI35" s="563"/>
      <c r="AJ35" s="563"/>
      <c r="AK35" s="563"/>
      <c r="AL35" s="563"/>
      <c r="AM35" s="563"/>
      <c r="AN35" s="140"/>
      <c r="AO35" s="141"/>
      <c r="AP35" s="142"/>
      <c r="AQ35" s="121"/>
      <c r="AR35" s="139"/>
      <c r="AS35" s="121"/>
      <c r="AT35" s="139"/>
      <c r="AU35" s="121"/>
      <c r="AV35" s="36"/>
      <c r="AX35" s="29"/>
      <c r="AY35" s="32"/>
      <c r="AZ35" s="322"/>
      <c r="BB35" s="29"/>
      <c r="BC35" s="46"/>
      <c r="BD35" s="32"/>
      <c r="BE35" s="46"/>
      <c r="BF35" s="32"/>
      <c r="BG35" s="46"/>
      <c r="BH35" s="36"/>
      <c r="BJ35" s="29"/>
      <c r="BK35" s="139"/>
      <c r="BL35" s="140"/>
      <c r="BM35" s="141"/>
      <c r="BN35" s="142"/>
      <c r="BO35" s="323"/>
      <c r="BP35" s="139"/>
      <c r="BQ35" s="323"/>
      <c r="BR35" s="139"/>
      <c r="BS35" s="323"/>
      <c r="BT35" s="140"/>
      <c r="BU35" s="141"/>
      <c r="BV35" s="142"/>
      <c r="BW35" s="139"/>
      <c r="BX35" s="140"/>
      <c r="BY35" s="141"/>
      <c r="BZ35" s="142"/>
      <c r="CA35" s="121"/>
      <c r="CB35" s="140"/>
      <c r="CC35" s="141"/>
      <c r="CD35" s="142"/>
      <c r="CE35" s="121"/>
      <c r="CF35" s="139"/>
      <c r="CG35" s="121"/>
      <c r="CH35" s="139"/>
      <c r="CI35" s="121"/>
      <c r="CJ35" s="139"/>
      <c r="CK35" s="121"/>
      <c r="CL35" s="36"/>
      <c r="CO35" s="29"/>
      <c r="CP35" s="143"/>
      <c r="CQ35" s="143"/>
      <c r="CR35" s="143"/>
      <c r="CS35" s="143"/>
      <c r="CT35" s="143"/>
      <c r="CU35" s="144"/>
      <c r="CV35" s="145"/>
      <c r="CW35" s="146"/>
      <c r="CX35" s="124"/>
      <c r="CY35" s="143"/>
      <c r="CZ35" s="124"/>
      <c r="DA35" s="143"/>
      <c r="DB35" s="124"/>
      <c r="DC35" s="36"/>
      <c r="DD35" s="32"/>
      <c r="DF35" s="315"/>
      <c r="DN35" s="115"/>
      <c r="DQ35" s="29"/>
      <c r="DR35" s="32"/>
      <c r="DS35" s="32"/>
      <c r="DT35" s="34"/>
      <c r="DU35" s="323"/>
      <c r="DV35" s="222">
        <f t="shared" si="7"/>
        <v>0</v>
      </c>
      <c r="DW35" s="149"/>
      <c r="DX35" s="149"/>
      <c r="DY35" s="149"/>
      <c r="DZ35" s="141"/>
      <c r="EA35" s="320"/>
      <c r="EB35" s="151"/>
      <c r="EC35" s="149"/>
      <c r="ED35" s="149"/>
      <c r="EE35" s="149"/>
      <c r="EF35" s="149"/>
      <c r="EG35" s="149"/>
      <c r="EH35" s="134"/>
      <c r="EN35" s="74"/>
      <c r="EO35" s="152"/>
      <c r="EP35" s="152"/>
      <c r="EQ35" s="152"/>
      <c r="ER35" s="152"/>
      <c r="ES35" s="152"/>
      <c r="ET35" s="134"/>
      <c r="EW35" s="321"/>
      <c r="EX35" s="321"/>
      <c r="EY35" s="36"/>
      <c r="FA35" s="29"/>
      <c r="FB35" s="139"/>
      <c r="FC35" s="139"/>
      <c r="FD35" s="139"/>
      <c r="FE35" s="139"/>
      <c r="FF35" s="139"/>
      <c r="FG35" s="36"/>
      <c r="FI35" s="29"/>
      <c r="FJ35" s="143"/>
      <c r="FK35" s="143"/>
      <c r="FL35" s="143"/>
      <c r="FM35" s="143"/>
      <c r="FN35" s="143"/>
      <c r="FO35" s="144"/>
      <c r="FP35" s="145"/>
      <c r="FQ35" s="146"/>
      <c r="FR35" s="163"/>
      <c r="FS35" s="144"/>
      <c r="FT35" s="145"/>
      <c r="FU35" s="146"/>
      <c r="FV35" s="326"/>
      <c r="FW35" s="36"/>
    </row>
    <row r="36" spans="1:179" s="92" customFormat="1" ht="15" customHeight="1" x14ac:dyDescent="0.35">
      <c r="A36" s="118"/>
      <c r="B36" s="46"/>
      <c r="C36" s="243" t="str">
        <f t="shared" si="17"/>
        <v/>
      </c>
      <c r="D36" s="46"/>
      <c r="E36" s="4"/>
      <c r="F36" s="119"/>
      <c r="H36" s="120"/>
      <c r="I36" s="15"/>
      <c r="J36" s="121"/>
      <c r="K36" s="15"/>
      <c r="L36" s="121"/>
      <c r="M36" s="15"/>
      <c r="N36" s="122"/>
      <c r="O36" s="40"/>
      <c r="P36" s="123"/>
      <c r="Q36" s="15"/>
      <c r="R36" s="121"/>
      <c r="S36" s="15"/>
      <c r="T36" s="121"/>
      <c r="U36" s="15"/>
      <c r="V36" s="121"/>
      <c r="W36" s="209">
        <f>SUM($Q36,$S36,$U36)</f>
        <v>0</v>
      </c>
      <c r="X36" s="122"/>
      <c r="Y36" s="40"/>
      <c r="Z36" s="123"/>
      <c r="AA36" s="560"/>
      <c r="AB36" s="224"/>
      <c r="AC36" s="560"/>
      <c r="AD36" s="224"/>
      <c r="AE36" s="560"/>
      <c r="AF36" s="561"/>
      <c r="AG36" s="216"/>
      <c r="AH36" s="562"/>
      <c r="AI36" s="560"/>
      <c r="AJ36" s="224"/>
      <c r="AK36" s="560"/>
      <c r="AL36" s="224"/>
      <c r="AM36" s="560"/>
      <c r="AN36" s="122"/>
      <c r="AO36" s="40"/>
      <c r="AP36" s="123"/>
      <c r="AQ36" s="209">
        <f>$Q36-$AA36+$AI36</f>
        <v>0</v>
      </c>
      <c r="AR36" s="121"/>
      <c r="AS36" s="209">
        <f t="shared" si="1"/>
        <v>0</v>
      </c>
      <c r="AT36" s="121"/>
      <c r="AU36" s="209">
        <f t="shared" si="18"/>
        <v>0</v>
      </c>
      <c r="AV36" s="119"/>
      <c r="AX36" s="120"/>
      <c r="AY36" s="1"/>
      <c r="AZ36" s="318">
        <v>1</v>
      </c>
      <c r="BB36" s="120"/>
      <c r="BC36" s="3">
        <f>CHOOSE($AZ36,0.99052544,1.01191919,1.00441378,1.00744042,0.97985155,0.99723525,0.99723525,0.99723525,1.02737929,0.99839832,1.00012425,0.97994767)</f>
        <v>0.99052543999999998</v>
      </c>
      <c r="BD36" s="46"/>
      <c r="BE36" s="3">
        <f>CHOOSE(AZ36,1.01007311,1.0162446,1.00802785,0.99745216,0.96170212,0.98906071,0.98906071,0.98906071,0.96644255,1.01344958,1.02255772,1.00405015)</f>
        <v>1.01007311</v>
      </c>
      <c r="BF36" s="46"/>
      <c r="BG36" s="3">
        <f>CHOOSE($AZ36, 1.00979385,0.9950623,0.99510091,0.98525914,0.94740453,0.975921526666667,0.975921526666667,0.975921526666667,0.96415274,1.04112113,1.03493102,1.02717428)</f>
        <v>1.0097938500000001</v>
      </c>
      <c r="BH36" s="119"/>
      <c r="BJ36" s="120"/>
      <c r="BK36" s="15"/>
      <c r="BL36" s="122"/>
      <c r="BM36" s="40"/>
      <c r="BN36" s="123"/>
      <c r="BO36" s="209">
        <f t="shared" si="2"/>
        <v>0</v>
      </c>
      <c r="BP36" s="121"/>
      <c r="BQ36" s="209">
        <f t="shared" si="3"/>
        <v>0</v>
      </c>
      <c r="BR36" s="121"/>
      <c r="BS36" s="209">
        <f t="shared" si="4"/>
        <v>0</v>
      </c>
      <c r="BT36" s="122"/>
      <c r="BU36" s="40"/>
      <c r="BV36" s="123"/>
      <c r="BW36" s="15"/>
      <c r="BX36" s="122"/>
      <c r="BY36" s="40"/>
      <c r="BZ36" s="123"/>
      <c r="CA36" s="209">
        <f>(SUM($BO36:$BS36))-$BW36</f>
        <v>0</v>
      </c>
      <c r="CB36" s="122"/>
      <c r="CC36" s="40"/>
      <c r="CD36" s="123"/>
      <c r="CE36" s="209">
        <f t="shared" si="5"/>
        <v>0</v>
      </c>
      <c r="CF36" s="121"/>
      <c r="CG36" s="209">
        <f t="shared" si="6"/>
        <v>0</v>
      </c>
      <c r="CH36" s="121"/>
      <c r="CI36" s="209">
        <f>ROUNDDOWN(CA36-CE36-CG36,0)</f>
        <v>0</v>
      </c>
      <c r="CJ36" s="121"/>
      <c r="CK36" s="209">
        <f>SUM($CE36:$CI36)</f>
        <v>0</v>
      </c>
      <c r="CL36" s="119"/>
      <c r="CO36" s="120"/>
      <c r="CP36" s="13">
        <v>0</v>
      </c>
      <c r="CQ36" s="124"/>
      <c r="CR36" s="13">
        <v>0</v>
      </c>
      <c r="CS36" s="124"/>
      <c r="CT36" s="13">
        <v>0</v>
      </c>
      <c r="CU36" s="125"/>
      <c r="CV36" s="126"/>
      <c r="CW36" s="127"/>
      <c r="CX36" s="210">
        <f>CP36*I36</f>
        <v>0</v>
      </c>
      <c r="CY36" s="124"/>
      <c r="CZ36" s="210">
        <f>CR36*K36</f>
        <v>0</v>
      </c>
      <c r="DA36" s="124"/>
      <c r="DB36" s="210">
        <f>CT36*M36</f>
        <v>0</v>
      </c>
      <c r="DC36" s="119"/>
      <c r="DD36" s="46"/>
      <c r="DF36" s="332"/>
      <c r="DN36" s="118"/>
      <c r="DQ36" s="120"/>
      <c r="DR36" s="46"/>
      <c r="DS36" s="46"/>
      <c r="DT36" s="129"/>
      <c r="DU36" s="209">
        <f>IF($CE36=0,0,ROUND(($DH$32*($CE36/$CE$120)),0))</f>
        <v>0</v>
      </c>
      <c r="DV36" s="213">
        <f t="shared" si="7"/>
        <v>0</v>
      </c>
      <c r="DW36" s="209">
        <f t="shared" si="8"/>
        <v>0</v>
      </c>
      <c r="DX36" s="213">
        <f t="shared" si="8"/>
        <v>0</v>
      </c>
      <c r="DY36" s="214">
        <f t="shared" si="9"/>
        <v>0</v>
      </c>
      <c r="DZ36" s="216">
        <f t="shared" si="9"/>
        <v>0</v>
      </c>
      <c r="EA36" s="320"/>
      <c r="EB36" s="133"/>
      <c r="EC36" s="209">
        <f>(DU36+CE36)</f>
        <v>0</v>
      </c>
      <c r="ED36" s="131"/>
      <c r="EE36" s="209">
        <f t="shared" si="11"/>
        <v>0</v>
      </c>
      <c r="EF36" s="131"/>
      <c r="EG36" s="209">
        <f t="shared" si="12"/>
        <v>0</v>
      </c>
      <c r="EH36" s="134"/>
      <c r="EN36" s="130"/>
      <c r="EO36" s="217">
        <f t="shared" si="13"/>
        <v>0</v>
      </c>
      <c r="EP36" s="135"/>
      <c r="EQ36" s="217">
        <f t="shared" si="14"/>
        <v>0</v>
      </c>
      <c r="ER36" s="135"/>
      <c r="ES36" s="217">
        <f t="shared" si="15"/>
        <v>0</v>
      </c>
      <c r="ET36" s="134"/>
      <c r="EW36" s="321"/>
      <c r="EX36" s="321"/>
      <c r="EY36" s="119"/>
      <c r="FA36" s="120"/>
      <c r="FB36" s="5"/>
      <c r="FC36" s="121"/>
      <c r="FD36" s="5"/>
      <c r="FE36" s="121"/>
      <c r="FF36" s="5"/>
      <c r="FG36" s="119"/>
      <c r="FI36" s="120"/>
      <c r="FJ36" s="17">
        <v>0</v>
      </c>
      <c r="FK36" s="137"/>
      <c r="FL36" s="17">
        <v>0</v>
      </c>
      <c r="FM36" s="137"/>
      <c r="FN36" s="17">
        <v>0</v>
      </c>
      <c r="FO36" s="125"/>
      <c r="FP36" s="126"/>
      <c r="FQ36" s="127"/>
      <c r="FR36" s="219">
        <f t="shared" si="16"/>
        <v>0</v>
      </c>
      <c r="FS36" s="125"/>
      <c r="FT36" s="126"/>
      <c r="FU36" s="127"/>
      <c r="FV36" s="220">
        <f>IFERROR((SUM($EO36:$ES36)-SUM($CX36:DB36)+$FR36)," ")</f>
        <v>0</v>
      </c>
      <c r="FW36" s="119"/>
    </row>
    <row r="37" spans="1:179" ht="5.15" customHeight="1" x14ac:dyDescent="0.35">
      <c r="A37" s="115"/>
      <c r="B37" s="32"/>
      <c r="C37" s="46"/>
      <c r="D37" s="32"/>
      <c r="E37" s="32"/>
      <c r="F37" s="36"/>
      <c r="H37" s="29"/>
      <c r="I37" s="139"/>
      <c r="J37" s="139"/>
      <c r="K37" s="139"/>
      <c r="L37" s="139"/>
      <c r="M37" s="139"/>
      <c r="N37" s="140"/>
      <c r="O37" s="141"/>
      <c r="P37" s="142"/>
      <c r="Q37" s="139"/>
      <c r="R37" s="139"/>
      <c r="S37" s="139"/>
      <c r="T37" s="139"/>
      <c r="U37" s="139"/>
      <c r="V37" s="139"/>
      <c r="W37" s="121"/>
      <c r="X37" s="140"/>
      <c r="Y37" s="141"/>
      <c r="Z37" s="142"/>
      <c r="AA37" s="563"/>
      <c r="AB37" s="563"/>
      <c r="AC37" s="563"/>
      <c r="AD37" s="563"/>
      <c r="AE37" s="563"/>
      <c r="AF37" s="564"/>
      <c r="AG37" s="266"/>
      <c r="AH37" s="565"/>
      <c r="AI37" s="563"/>
      <c r="AJ37" s="563"/>
      <c r="AK37" s="563"/>
      <c r="AL37" s="563"/>
      <c r="AM37" s="563"/>
      <c r="AN37" s="140"/>
      <c r="AO37" s="141"/>
      <c r="AP37" s="142"/>
      <c r="AQ37" s="121"/>
      <c r="AR37" s="139"/>
      <c r="AS37" s="121"/>
      <c r="AT37" s="139"/>
      <c r="AU37" s="121"/>
      <c r="AV37" s="36"/>
      <c r="AX37" s="29"/>
      <c r="AY37" s="32"/>
      <c r="AZ37" s="322"/>
      <c r="BB37" s="29"/>
      <c r="BC37" s="46"/>
      <c r="BD37" s="32"/>
      <c r="BE37" s="46"/>
      <c r="BF37" s="32"/>
      <c r="BG37" s="46"/>
      <c r="BH37" s="36"/>
      <c r="BJ37" s="29"/>
      <c r="BK37" s="139"/>
      <c r="BL37" s="140"/>
      <c r="BM37" s="141"/>
      <c r="BN37" s="142"/>
      <c r="BO37" s="323"/>
      <c r="BP37" s="139"/>
      <c r="BQ37" s="323"/>
      <c r="BR37" s="139"/>
      <c r="BS37" s="323"/>
      <c r="BT37" s="140"/>
      <c r="BU37" s="141"/>
      <c r="BV37" s="142"/>
      <c r="BW37" s="139"/>
      <c r="BX37" s="140"/>
      <c r="BY37" s="141"/>
      <c r="BZ37" s="142"/>
      <c r="CA37" s="121"/>
      <c r="CB37" s="140"/>
      <c r="CC37" s="141"/>
      <c r="CD37" s="142"/>
      <c r="CE37" s="121"/>
      <c r="CF37" s="139"/>
      <c r="CG37" s="121"/>
      <c r="CH37" s="139"/>
      <c r="CI37" s="121"/>
      <c r="CJ37" s="139"/>
      <c r="CK37" s="121"/>
      <c r="CL37" s="36"/>
      <c r="CO37" s="29"/>
      <c r="CP37" s="143"/>
      <c r="CQ37" s="143"/>
      <c r="CR37" s="143"/>
      <c r="CS37" s="143"/>
      <c r="CT37" s="143"/>
      <c r="CU37" s="144"/>
      <c r="CV37" s="145"/>
      <c r="CW37" s="146"/>
      <c r="CX37" s="124"/>
      <c r="CY37" s="143"/>
      <c r="CZ37" s="124"/>
      <c r="DA37" s="143"/>
      <c r="DB37" s="124"/>
      <c r="DC37" s="36"/>
      <c r="DD37" s="32"/>
      <c r="DF37" s="315"/>
      <c r="DN37" s="115"/>
      <c r="DQ37" s="29"/>
      <c r="DR37" s="32"/>
      <c r="DS37" s="32"/>
      <c r="DT37" s="34"/>
      <c r="DU37" s="323"/>
      <c r="DV37" s="222">
        <f t="shared" si="7"/>
        <v>0</v>
      </c>
      <c r="DW37" s="149"/>
      <c r="DX37" s="149"/>
      <c r="DY37" s="149"/>
      <c r="DZ37" s="141"/>
      <c r="EA37" s="320"/>
      <c r="EB37" s="151"/>
      <c r="EC37" s="149"/>
      <c r="ED37" s="149"/>
      <c r="EE37" s="149"/>
      <c r="EF37" s="149"/>
      <c r="EG37" s="149"/>
      <c r="EH37" s="134"/>
      <c r="EN37" s="74"/>
      <c r="EO37" s="152"/>
      <c r="EP37" s="152"/>
      <c r="EQ37" s="152"/>
      <c r="ER37" s="152"/>
      <c r="ES37" s="152"/>
      <c r="ET37" s="134"/>
      <c r="EW37" s="321"/>
      <c r="EX37" s="321"/>
      <c r="EY37" s="36"/>
      <c r="FA37" s="29"/>
      <c r="FB37" s="139"/>
      <c r="FC37" s="139"/>
      <c r="FD37" s="139"/>
      <c r="FE37" s="139"/>
      <c r="FF37" s="139"/>
      <c r="FG37" s="36"/>
      <c r="FI37" s="29"/>
      <c r="FJ37" s="143"/>
      <c r="FK37" s="143"/>
      <c r="FL37" s="143"/>
      <c r="FM37" s="143"/>
      <c r="FN37" s="143"/>
      <c r="FO37" s="144"/>
      <c r="FP37" s="145"/>
      <c r="FQ37" s="146"/>
      <c r="FR37" s="154"/>
      <c r="FS37" s="144"/>
      <c r="FT37" s="145"/>
      <c r="FU37" s="146"/>
      <c r="FV37" s="326"/>
      <c r="FW37" s="36"/>
    </row>
    <row r="38" spans="1:179" s="92" customFormat="1" ht="14.65" customHeight="1" x14ac:dyDescent="0.35">
      <c r="A38" s="118"/>
      <c r="B38" s="46"/>
      <c r="C38" s="243" t="str">
        <f t="shared" si="17"/>
        <v/>
      </c>
      <c r="D38" s="46"/>
      <c r="E38" s="4"/>
      <c r="F38" s="119"/>
      <c r="H38" s="120"/>
      <c r="I38" s="15"/>
      <c r="J38" s="121"/>
      <c r="K38" s="15"/>
      <c r="L38" s="121"/>
      <c r="M38" s="15"/>
      <c r="N38" s="122"/>
      <c r="O38" s="40"/>
      <c r="P38" s="123"/>
      <c r="Q38" s="15"/>
      <c r="R38" s="121"/>
      <c r="S38" s="15"/>
      <c r="T38" s="121"/>
      <c r="U38" s="15"/>
      <c r="V38" s="121"/>
      <c r="W38" s="209">
        <f>SUM($Q38,$S38,$U38)</f>
        <v>0</v>
      </c>
      <c r="X38" s="122"/>
      <c r="Y38" s="40"/>
      <c r="Z38" s="123"/>
      <c r="AA38" s="560"/>
      <c r="AB38" s="224"/>
      <c r="AC38" s="560"/>
      <c r="AD38" s="224"/>
      <c r="AE38" s="560"/>
      <c r="AF38" s="561"/>
      <c r="AG38" s="216"/>
      <c r="AH38" s="562"/>
      <c r="AI38" s="560"/>
      <c r="AJ38" s="224"/>
      <c r="AK38" s="560"/>
      <c r="AL38" s="224"/>
      <c r="AM38" s="560"/>
      <c r="AN38" s="122"/>
      <c r="AO38" s="40"/>
      <c r="AP38" s="123"/>
      <c r="AQ38" s="209">
        <f>$Q38-$AA38+$AI38</f>
        <v>0</v>
      </c>
      <c r="AR38" s="121"/>
      <c r="AS38" s="209">
        <f t="shared" si="1"/>
        <v>0</v>
      </c>
      <c r="AT38" s="121"/>
      <c r="AU38" s="209">
        <f t="shared" si="18"/>
        <v>0</v>
      </c>
      <c r="AV38" s="119"/>
      <c r="AX38" s="120"/>
      <c r="AY38" s="1"/>
      <c r="AZ38" s="318">
        <v>1</v>
      </c>
      <c r="BB38" s="120"/>
      <c r="BC38" s="3">
        <f>CHOOSE($AZ38,0.99052544,1.01191919,1.00441378,1.00744042,0.97985155,0.99723525,0.99723525,0.99723525,1.02737929,0.99839832,1.00012425,0.97994767)</f>
        <v>0.99052543999999998</v>
      </c>
      <c r="BD38" s="46"/>
      <c r="BE38" s="3">
        <f>CHOOSE(AZ38,1.01007311,1.0162446,1.00802785,0.99745216,0.96170212,0.98906071,0.98906071,0.98906071,0.96644255,1.01344958,1.02255772,1.00405015)</f>
        <v>1.01007311</v>
      </c>
      <c r="BF38" s="46"/>
      <c r="BG38" s="3">
        <f>CHOOSE($AZ38, 1.00979385,0.9950623,0.99510091,0.98525914,0.94740453,0.975921526666667,0.975921526666667,0.975921526666667,0.96415274,1.04112113,1.03493102,1.02717428)</f>
        <v>1.0097938500000001</v>
      </c>
      <c r="BH38" s="119"/>
      <c r="BJ38" s="120"/>
      <c r="BK38" s="15"/>
      <c r="BL38" s="122"/>
      <c r="BM38" s="40"/>
      <c r="BN38" s="123"/>
      <c r="BO38" s="209">
        <f t="shared" si="2"/>
        <v>0</v>
      </c>
      <c r="BP38" s="121"/>
      <c r="BQ38" s="209">
        <f t="shared" si="3"/>
        <v>0</v>
      </c>
      <c r="BR38" s="121"/>
      <c r="BS38" s="209">
        <f t="shared" si="4"/>
        <v>0</v>
      </c>
      <c r="BT38" s="122"/>
      <c r="BU38" s="40"/>
      <c r="BV38" s="123"/>
      <c r="BW38" s="15"/>
      <c r="BX38" s="122"/>
      <c r="BY38" s="40"/>
      <c r="BZ38" s="123"/>
      <c r="CA38" s="209">
        <f>(SUM($BO38:$BS38))-$BW38</f>
        <v>0</v>
      </c>
      <c r="CB38" s="122"/>
      <c r="CC38" s="40"/>
      <c r="CD38" s="123"/>
      <c r="CE38" s="209">
        <f t="shared" si="5"/>
        <v>0</v>
      </c>
      <c r="CF38" s="121"/>
      <c r="CG38" s="209">
        <f t="shared" si="6"/>
        <v>0</v>
      </c>
      <c r="CH38" s="121"/>
      <c r="CI38" s="209">
        <f>ROUNDDOWN(CA38-CE38-CG38,0)</f>
        <v>0</v>
      </c>
      <c r="CJ38" s="121"/>
      <c r="CK38" s="209">
        <f>SUM($CE38:$CI38)</f>
        <v>0</v>
      </c>
      <c r="CL38" s="119"/>
      <c r="CO38" s="120"/>
      <c r="CP38" s="13">
        <v>0</v>
      </c>
      <c r="CQ38" s="124"/>
      <c r="CR38" s="13">
        <v>0</v>
      </c>
      <c r="CS38" s="124"/>
      <c r="CT38" s="13">
        <v>0</v>
      </c>
      <c r="CU38" s="125"/>
      <c r="CV38" s="126"/>
      <c r="CW38" s="127"/>
      <c r="CX38" s="210">
        <f>CP38*I38</f>
        <v>0</v>
      </c>
      <c r="CY38" s="124"/>
      <c r="CZ38" s="210">
        <f>CR38*K38</f>
        <v>0</v>
      </c>
      <c r="DA38" s="124"/>
      <c r="DB38" s="210">
        <f>CT38*M38</f>
        <v>0</v>
      </c>
      <c r="DC38" s="119"/>
      <c r="DD38" s="46"/>
      <c r="DF38" s="332"/>
      <c r="DN38" s="118"/>
      <c r="DQ38" s="120"/>
      <c r="DR38" s="46"/>
      <c r="DS38" s="46"/>
      <c r="DT38" s="129"/>
      <c r="DU38" s="209">
        <f>IF($CE38=0,0,ROUND(($DH$32*($CE38/$CE$120)),0))</f>
        <v>0</v>
      </c>
      <c r="DV38" s="213">
        <f t="shared" si="7"/>
        <v>0</v>
      </c>
      <c r="DW38" s="209">
        <f t="shared" si="8"/>
        <v>0</v>
      </c>
      <c r="DX38" s="213">
        <f t="shared" si="8"/>
        <v>0</v>
      </c>
      <c r="DY38" s="214">
        <f t="shared" si="9"/>
        <v>0</v>
      </c>
      <c r="DZ38" s="216">
        <f t="shared" si="9"/>
        <v>0</v>
      </c>
      <c r="EA38" s="320"/>
      <c r="EB38" s="133"/>
      <c r="EC38" s="209">
        <f>(DU38+CE38)</f>
        <v>0</v>
      </c>
      <c r="ED38" s="131"/>
      <c r="EE38" s="209">
        <f t="shared" si="11"/>
        <v>0</v>
      </c>
      <c r="EF38" s="131"/>
      <c r="EG38" s="209">
        <f t="shared" si="12"/>
        <v>0</v>
      </c>
      <c r="EH38" s="134"/>
      <c r="EN38" s="130"/>
      <c r="EO38" s="217">
        <f t="shared" si="13"/>
        <v>0</v>
      </c>
      <c r="EP38" s="135"/>
      <c r="EQ38" s="217">
        <f t="shared" si="14"/>
        <v>0</v>
      </c>
      <c r="ER38" s="135"/>
      <c r="ES38" s="217">
        <f t="shared" si="15"/>
        <v>0</v>
      </c>
      <c r="ET38" s="134"/>
      <c r="EW38" s="321"/>
      <c r="EX38" s="321"/>
      <c r="EY38" s="119"/>
      <c r="FA38" s="120"/>
      <c r="FB38" s="5"/>
      <c r="FC38" s="121"/>
      <c r="FD38" s="5"/>
      <c r="FE38" s="121"/>
      <c r="FF38" s="5"/>
      <c r="FG38" s="119"/>
      <c r="FI38" s="120"/>
      <c r="FJ38" s="17">
        <v>0</v>
      </c>
      <c r="FK38" s="137"/>
      <c r="FL38" s="17">
        <v>0</v>
      </c>
      <c r="FM38" s="137"/>
      <c r="FN38" s="17">
        <v>0</v>
      </c>
      <c r="FO38" s="125"/>
      <c r="FP38" s="126"/>
      <c r="FQ38" s="127"/>
      <c r="FR38" s="219">
        <f t="shared" si="16"/>
        <v>0</v>
      </c>
      <c r="FS38" s="125"/>
      <c r="FT38" s="126"/>
      <c r="FU38" s="127"/>
      <c r="FV38" s="220">
        <f>IFERROR((SUM($EO38:$ES38)-SUM($CX38:DB38)+$FR38)," ")</f>
        <v>0</v>
      </c>
      <c r="FW38" s="119"/>
    </row>
    <row r="39" spans="1:179" ht="5.15" customHeight="1" x14ac:dyDescent="0.35">
      <c r="A39" s="115"/>
      <c r="B39" s="32"/>
      <c r="C39" s="46"/>
      <c r="D39" s="32"/>
      <c r="E39" s="32"/>
      <c r="F39" s="36"/>
      <c r="H39" s="29"/>
      <c r="I39" s="139"/>
      <c r="J39" s="139"/>
      <c r="K39" s="139"/>
      <c r="L39" s="139"/>
      <c r="M39" s="139"/>
      <c r="N39" s="140"/>
      <c r="O39" s="141"/>
      <c r="P39" s="142"/>
      <c r="Q39" s="139"/>
      <c r="R39" s="139"/>
      <c r="S39" s="139"/>
      <c r="T39" s="139"/>
      <c r="U39" s="139"/>
      <c r="V39" s="139"/>
      <c r="W39" s="121"/>
      <c r="X39" s="140"/>
      <c r="Y39" s="141"/>
      <c r="Z39" s="142"/>
      <c r="AA39" s="563"/>
      <c r="AB39" s="563"/>
      <c r="AC39" s="563"/>
      <c r="AD39" s="563"/>
      <c r="AE39" s="563"/>
      <c r="AF39" s="564"/>
      <c r="AG39" s="266"/>
      <c r="AH39" s="565"/>
      <c r="AI39" s="563"/>
      <c r="AJ39" s="563"/>
      <c r="AK39" s="563"/>
      <c r="AL39" s="563"/>
      <c r="AM39" s="563"/>
      <c r="AN39" s="140"/>
      <c r="AO39" s="141"/>
      <c r="AP39" s="142"/>
      <c r="AQ39" s="121"/>
      <c r="AR39" s="139"/>
      <c r="AS39" s="121"/>
      <c r="AT39" s="139"/>
      <c r="AU39" s="121"/>
      <c r="AV39" s="36"/>
      <c r="AX39" s="29"/>
      <c r="AY39" s="32"/>
      <c r="AZ39" s="322"/>
      <c r="BB39" s="29"/>
      <c r="BC39" s="46"/>
      <c r="BD39" s="32"/>
      <c r="BE39" s="46"/>
      <c r="BF39" s="32"/>
      <c r="BG39" s="46"/>
      <c r="BH39" s="36"/>
      <c r="BJ39" s="29"/>
      <c r="BK39" s="139"/>
      <c r="BL39" s="140"/>
      <c r="BM39" s="141"/>
      <c r="BN39" s="142"/>
      <c r="BO39" s="323"/>
      <c r="BP39" s="139"/>
      <c r="BQ39" s="323"/>
      <c r="BR39" s="139"/>
      <c r="BS39" s="323"/>
      <c r="BT39" s="140"/>
      <c r="BU39" s="141"/>
      <c r="BV39" s="142"/>
      <c r="BW39" s="139"/>
      <c r="BX39" s="140"/>
      <c r="BY39" s="141"/>
      <c r="BZ39" s="142"/>
      <c r="CA39" s="121"/>
      <c r="CB39" s="140"/>
      <c r="CC39" s="141"/>
      <c r="CD39" s="142"/>
      <c r="CE39" s="121"/>
      <c r="CF39" s="139"/>
      <c r="CG39" s="121"/>
      <c r="CH39" s="139"/>
      <c r="CI39" s="121"/>
      <c r="CJ39" s="139"/>
      <c r="CK39" s="121"/>
      <c r="CL39" s="36"/>
      <c r="CO39" s="29"/>
      <c r="CP39" s="143"/>
      <c r="CQ39" s="143"/>
      <c r="CR39" s="143"/>
      <c r="CS39" s="143"/>
      <c r="CT39" s="143"/>
      <c r="CU39" s="144"/>
      <c r="CV39" s="145"/>
      <c r="CW39" s="146"/>
      <c r="CX39" s="124"/>
      <c r="CY39" s="143"/>
      <c r="CZ39" s="124"/>
      <c r="DA39" s="143"/>
      <c r="DB39" s="124"/>
      <c r="DC39" s="36"/>
      <c r="DD39" s="32"/>
      <c r="DF39" s="315"/>
      <c r="DN39" s="115"/>
      <c r="DQ39" s="29"/>
      <c r="DR39" s="32"/>
      <c r="DS39" s="32"/>
      <c r="DT39" s="34"/>
      <c r="DU39" s="323"/>
      <c r="DV39" s="222">
        <f t="shared" si="7"/>
        <v>0</v>
      </c>
      <c r="DW39" s="149"/>
      <c r="DX39" s="149"/>
      <c r="DY39" s="149"/>
      <c r="DZ39" s="141"/>
      <c r="EA39" s="320"/>
      <c r="EB39" s="151"/>
      <c r="EC39" s="149"/>
      <c r="ED39" s="149"/>
      <c r="EE39" s="149"/>
      <c r="EF39" s="149"/>
      <c r="EG39" s="149"/>
      <c r="EH39" s="134"/>
      <c r="EN39" s="74"/>
      <c r="EO39" s="152"/>
      <c r="EP39" s="152"/>
      <c r="EQ39" s="152"/>
      <c r="ER39" s="152"/>
      <c r="ES39" s="152"/>
      <c r="ET39" s="134"/>
      <c r="EW39" s="321"/>
      <c r="EX39" s="321"/>
      <c r="EY39" s="36"/>
      <c r="FA39" s="29"/>
      <c r="FB39" s="139"/>
      <c r="FC39" s="139"/>
      <c r="FD39" s="139"/>
      <c r="FE39" s="139"/>
      <c r="FF39" s="139"/>
      <c r="FG39" s="36"/>
      <c r="FI39" s="29"/>
      <c r="FJ39" s="143"/>
      <c r="FK39" s="143"/>
      <c r="FL39" s="143"/>
      <c r="FM39" s="143"/>
      <c r="FN39" s="143"/>
      <c r="FO39" s="144"/>
      <c r="FP39" s="145"/>
      <c r="FQ39" s="146"/>
      <c r="FR39" s="154"/>
      <c r="FS39" s="144"/>
      <c r="FT39" s="145"/>
      <c r="FU39" s="146"/>
      <c r="FV39" s="326"/>
      <c r="FW39" s="36"/>
    </row>
    <row r="40" spans="1:179" s="92" customFormat="1" ht="14.65" customHeight="1" x14ac:dyDescent="0.35">
      <c r="A40" s="118"/>
      <c r="B40" s="46"/>
      <c r="C40" s="243" t="str">
        <f t="shared" si="17"/>
        <v/>
      </c>
      <c r="D40" s="46"/>
      <c r="E40" s="4"/>
      <c r="F40" s="119"/>
      <c r="H40" s="120"/>
      <c r="I40" s="15"/>
      <c r="J40" s="121"/>
      <c r="K40" s="15"/>
      <c r="L40" s="121"/>
      <c r="M40" s="15"/>
      <c r="N40" s="122"/>
      <c r="O40" s="40"/>
      <c r="P40" s="123"/>
      <c r="Q40" s="15"/>
      <c r="R40" s="121"/>
      <c r="S40" s="15"/>
      <c r="T40" s="121"/>
      <c r="U40" s="15"/>
      <c r="V40" s="121"/>
      <c r="W40" s="209">
        <f>SUM($Q40,$S40,$U40)</f>
        <v>0</v>
      </c>
      <c r="X40" s="122"/>
      <c r="Y40" s="40"/>
      <c r="Z40" s="123"/>
      <c r="AA40" s="560"/>
      <c r="AB40" s="224"/>
      <c r="AC40" s="560"/>
      <c r="AD40" s="224"/>
      <c r="AE40" s="560"/>
      <c r="AF40" s="561"/>
      <c r="AG40" s="216"/>
      <c r="AH40" s="562"/>
      <c r="AI40" s="560"/>
      <c r="AJ40" s="224"/>
      <c r="AK40" s="560"/>
      <c r="AL40" s="224"/>
      <c r="AM40" s="560"/>
      <c r="AN40" s="122"/>
      <c r="AO40" s="40"/>
      <c r="AP40" s="123"/>
      <c r="AQ40" s="209">
        <f>$Q40-$AA40+$AI40</f>
        <v>0</v>
      </c>
      <c r="AR40" s="121"/>
      <c r="AS40" s="209">
        <f t="shared" si="1"/>
        <v>0</v>
      </c>
      <c r="AT40" s="121"/>
      <c r="AU40" s="209">
        <f t="shared" si="18"/>
        <v>0</v>
      </c>
      <c r="AV40" s="119"/>
      <c r="AX40" s="120"/>
      <c r="AY40" s="1"/>
      <c r="AZ40" s="318">
        <v>1</v>
      </c>
      <c r="BB40" s="120"/>
      <c r="BC40" s="3">
        <f>CHOOSE($AZ40,0.99052544,1.01191919,1.00441378,1.00744042,0.97985155,0.99723525,0.99723525,0.99723525,1.02737929,0.99839832,1.00012425,0.97994767)</f>
        <v>0.99052543999999998</v>
      </c>
      <c r="BD40" s="46"/>
      <c r="BE40" s="3">
        <f>CHOOSE(AZ40,1.01007311,1.0162446,1.00802785,0.99745216,0.96170212,0.98906071,0.98906071,0.98906071,0.96644255,1.01344958,1.02255772,1.00405015)</f>
        <v>1.01007311</v>
      </c>
      <c r="BF40" s="46"/>
      <c r="BG40" s="3">
        <f>CHOOSE($AZ40, 1.00979385,0.9950623,0.99510091,0.98525914,0.94740453,0.975921526666667,0.975921526666667,0.975921526666667,0.96415274,1.04112113,1.03493102,1.02717428)</f>
        <v>1.0097938500000001</v>
      </c>
      <c r="BH40" s="119"/>
      <c r="BJ40" s="120"/>
      <c r="BK40" s="15"/>
      <c r="BL40" s="122"/>
      <c r="BM40" s="40"/>
      <c r="BN40" s="123"/>
      <c r="BO40" s="209">
        <f t="shared" si="2"/>
        <v>0</v>
      </c>
      <c r="BP40" s="121"/>
      <c r="BQ40" s="209">
        <f t="shared" si="3"/>
        <v>0</v>
      </c>
      <c r="BR40" s="121"/>
      <c r="BS40" s="209">
        <f t="shared" si="4"/>
        <v>0</v>
      </c>
      <c r="BT40" s="122"/>
      <c r="BU40" s="40"/>
      <c r="BV40" s="123"/>
      <c r="BW40" s="15"/>
      <c r="BX40" s="122"/>
      <c r="BY40" s="40"/>
      <c r="BZ40" s="123"/>
      <c r="CA40" s="209">
        <f>(SUM($BO40:$BS40))-$BW40</f>
        <v>0</v>
      </c>
      <c r="CB40" s="122"/>
      <c r="CC40" s="40"/>
      <c r="CD40" s="123"/>
      <c r="CE40" s="209">
        <f t="shared" si="5"/>
        <v>0</v>
      </c>
      <c r="CF40" s="121"/>
      <c r="CG40" s="209">
        <f t="shared" si="6"/>
        <v>0</v>
      </c>
      <c r="CH40" s="121"/>
      <c r="CI40" s="209">
        <f>ROUNDDOWN(CA40-CE40-CG40,0)</f>
        <v>0</v>
      </c>
      <c r="CJ40" s="121"/>
      <c r="CK40" s="209">
        <f>SUM($CE40:$CI40)</f>
        <v>0</v>
      </c>
      <c r="CL40" s="119"/>
      <c r="CO40" s="120"/>
      <c r="CP40" s="13">
        <v>0</v>
      </c>
      <c r="CQ40" s="124"/>
      <c r="CR40" s="13">
        <v>0</v>
      </c>
      <c r="CS40" s="124"/>
      <c r="CT40" s="13">
        <v>0</v>
      </c>
      <c r="CU40" s="125"/>
      <c r="CV40" s="126"/>
      <c r="CW40" s="127"/>
      <c r="CX40" s="210">
        <f>CP40*I40</f>
        <v>0</v>
      </c>
      <c r="CY40" s="124"/>
      <c r="CZ40" s="210">
        <f>CR40*K40</f>
        <v>0</v>
      </c>
      <c r="DA40" s="124"/>
      <c r="DB40" s="210">
        <f>CT40*M40</f>
        <v>0</v>
      </c>
      <c r="DC40" s="119"/>
      <c r="DD40" s="46"/>
      <c r="DF40" s="332"/>
      <c r="DN40" s="118"/>
      <c r="DQ40" s="120"/>
      <c r="DR40" s="46"/>
      <c r="DS40" s="46"/>
      <c r="DT40" s="129"/>
      <c r="DU40" s="209">
        <f>IF($CE40=0,0,ROUND(($DH$32*($CE40/$CE$120)),0))</f>
        <v>0</v>
      </c>
      <c r="DV40" s="213">
        <f t="shared" si="7"/>
        <v>0</v>
      </c>
      <c r="DW40" s="209">
        <f t="shared" ref="DW40:DX58" si="19">IF($CG40=0,0,ROUND(($DJ$32*($CG40/$CG$120)),0))</f>
        <v>0</v>
      </c>
      <c r="DX40" s="213">
        <f t="shared" si="19"/>
        <v>0</v>
      </c>
      <c r="DY40" s="214">
        <f t="shared" ref="DY40:DZ58" si="20">IF($CI40=0,0,ROUND(($DL$32*($CI40/$CI$120)),0))</f>
        <v>0</v>
      </c>
      <c r="DZ40" s="216">
        <f t="shared" si="20"/>
        <v>0</v>
      </c>
      <c r="EA40" s="320"/>
      <c r="EB40" s="133"/>
      <c r="EC40" s="209">
        <f>(DU40+CE40)</f>
        <v>0</v>
      </c>
      <c r="ED40" s="131"/>
      <c r="EE40" s="209">
        <f t="shared" si="11"/>
        <v>0</v>
      </c>
      <c r="EF40" s="131"/>
      <c r="EG40" s="209">
        <f t="shared" si="12"/>
        <v>0</v>
      </c>
      <c r="EH40" s="134"/>
      <c r="EN40" s="130"/>
      <c r="EO40" s="217">
        <f t="shared" si="13"/>
        <v>0</v>
      </c>
      <c r="EP40" s="135"/>
      <c r="EQ40" s="217">
        <f t="shared" si="14"/>
        <v>0</v>
      </c>
      <c r="ER40" s="135"/>
      <c r="ES40" s="217">
        <f t="shared" si="15"/>
        <v>0</v>
      </c>
      <c r="ET40" s="134"/>
      <c r="EW40" s="321"/>
      <c r="EX40" s="321"/>
      <c r="EY40" s="119"/>
      <c r="FA40" s="120"/>
      <c r="FB40" s="5"/>
      <c r="FC40" s="121"/>
      <c r="FD40" s="5"/>
      <c r="FE40" s="121"/>
      <c r="FF40" s="5"/>
      <c r="FG40" s="119"/>
      <c r="FI40" s="120"/>
      <c r="FJ40" s="17">
        <v>0</v>
      </c>
      <c r="FK40" s="137"/>
      <c r="FL40" s="17">
        <v>0</v>
      </c>
      <c r="FM40" s="137"/>
      <c r="FN40" s="17">
        <v>0</v>
      </c>
      <c r="FO40" s="125"/>
      <c r="FP40" s="126"/>
      <c r="FQ40" s="127"/>
      <c r="FR40" s="219">
        <f t="shared" si="16"/>
        <v>0</v>
      </c>
      <c r="FS40" s="125"/>
      <c r="FT40" s="126"/>
      <c r="FU40" s="127"/>
      <c r="FV40" s="220">
        <f>IFERROR((SUM($EO40:$ES40)-SUM($CX40:DB40)+$FR40)," ")</f>
        <v>0</v>
      </c>
      <c r="FW40" s="119"/>
    </row>
    <row r="41" spans="1:179" ht="5.15" customHeight="1" x14ac:dyDescent="0.35">
      <c r="A41" s="115"/>
      <c r="B41" s="32"/>
      <c r="C41" s="46"/>
      <c r="D41" s="32"/>
      <c r="E41" s="32"/>
      <c r="F41" s="36"/>
      <c r="H41" s="29"/>
      <c r="I41" s="139"/>
      <c r="J41" s="139"/>
      <c r="K41" s="139"/>
      <c r="L41" s="139"/>
      <c r="M41" s="139"/>
      <c r="N41" s="140"/>
      <c r="O41" s="141"/>
      <c r="P41" s="142"/>
      <c r="Q41" s="139"/>
      <c r="R41" s="139"/>
      <c r="S41" s="139"/>
      <c r="T41" s="139"/>
      <c r="U41" s="139"/>
      <c r="V41" s="139"/>
      <c r="W41" s="121"/>
      <c r="X41" s="140"/>
      <c r="Y41" s="141"/>
      <c r="Z41" s="142"/>
      <c r="AA41" s="563"/>
      <c r="AB41" s="563"/>
      <c r="AC41" s="563"/>
      <c r="AD41" s="563"/>
      <c r="AE41" s="563"/>
      <c r="AF41" s="564"/>
      <c r="AG41" s="266"/>
      <c r="AH41" s="565"/>
      <c r="AI41" s="563"/>
      <c r="AJ41" s="563"/>
      <c r="AK41" s="563"/>
      <c r="AL41" s="563"/>
      <c r="AM41" s="563"/>
      <c r="AN41" s="140"/>
      <c r="AO41" s="141"/>
      <c r="AP41" s="142"/>
      <c r="AQ41" s="121"/>
      <c r="AR41" s="139"/>
      <c r="AS41" s="121"/>
      <c r="AT41" s="139"/>
      <c r="AU41" s="121"/>
      <c r="AV41" s="36"/>
      <c r="AX41" s="29"/>
      <c r="AY41" s="32"/>
      <c r="AZ41" s="322"/>
      <c r="BB41" s="29"/>
      <c r="BC41" s="46"/>
      <c r="BD41" s="32"/>
      <c r="BE41" s="46"/>
      <c r="BF41" s="32"/>
      <c r="BG41" s="46"/>
      <c r="BH41" s="36"/>
      <c r="BJ41" s="29"/>
      <c r="BK41" s="139"/>
      <c r="BL41" s="140"/>
      <c r="BM41" s="141"/>
      <c r="BN41" s="142"/>
      <c r="BO41" s="323"/>
      <c r="BP41" s="139"/>
      <c r="BQ41" s="323"/>
      <c r="BR41" s="139"/>
      <c r="BS41" s="323"/>
      <c r="BT41" s="140"/>
      <c r="BU41" s="141"/>
      <c r="BV41" s="142"/>
      <c r="BW41" s="139"/>
      <c r="BX41" s="140"/>
      <c r="BY41" s="141"/>
      <c r="BZ41" s="142"/>
      <c r="CA41" s="121"/>
      <c r="CB41" s="140"/>
      <c r="CC41" s="141"/>
      <c r="CD41" s="142"/>
      <c r="CE41" s="121"/>
      <c r="CF41" s="139"/>
      <c r="CG41" s="121"/>
      <c r="CH41" s="139"/>
      <c r="CI41" s="121"/>
      <c r="CJ41" s="139"/>
      <c r="CK41" s="121"/>
      <c r="CL41" s="36"/>
      <c r="CO41" s="29"/>
      <c r="CP41" s="143"/>
      <c r="CQ41" s="143"/>
      <c r="CR41" s="143"/>
      <c r="CS41" s="143"/>
      <c r="CT41" s="143"/>
      <c r="CU41" s="144"/>
      <c r="CV41" s="145"/>
      <c r="CW41" s="146"/>
      <c r="CX41" s="124"/>
      <c r="CY41" s="143"/>
      <c r="CZ41" s="124"/>
      <c r="DA41" s="143"/>
      <c r="DB41" s="124"/>
      <c r="DC41" s="36"/>
      <c r="DD41" s="32"/>
      <c r="DF41" s="315"/>
      <c r="DN41" s="115"/>
      <c r="DQ41" s="29"/>
      <c r="DR41" s="32"/>
      <c r="DS41" s="32"/>
      <c r="DT41" s="34"/>
      <c r="DU41" s="323"/>
      <c r="DV41" s="222">
        <f t="shared" si="7"/>
        <v>0</v>
      </c>
      <c r="DW41" s="149"/>
      <c r="DX41" s="149"/>
      <c r="DY41" s="149"/>
      <c r="DZ41" s="141"/>
      <c r="EA41" s="320"/>
      <c r="EB41" s="151"/>
      <c r="EC41" s="149"/>
      <c r="ED41" s="149"/>
      <c r="EE41" s="149"/>
      <c r="EF41" s="149"/>
      <c r="EG41" s="149"/>
      <c r="EH41" s="134"/>
      <c r="EN41" s="74"/>
      <c r="EO41" s="152"/>
      <c r="EP41" s="152"/>
      <c r="EQ41" s="152"/>
      <c r="ER41" s="152"/>
      <c r="ES41" s="152"/>
      <c r="ET41" s="134"/>
      <c r="EW41" s="321"/>
      <c r="EX41" s="321"/>
      <c r="EY41" s="36"/>
      <c r="FA41" s="29"/>
      <c r="FB41" s="139"/>
      <c r="FC41" s="139"/>
      <c r="FD41" s="139"/>
      <c r="FE41" s="139"/>
      <c r="FF41" s="139"/>
      <c r="FG41" s="36"/>
      <c r="FI41" s="29"/>
      <c r="FJ41" s="143"/>
      <c r="FK41" s="143"/>
      <c r="FL41" s="143"/>
      <c r="FM41" s="143"/>
      <c r="FN41" s="143"/>
      <c r="FO41" s="144"/>
      <c r="FP41" s="145"/>
      <c r="FQ41" s="146"/>
      <c r="FR41" s="163"/>
      <c r="FS41" s="144"/>
      <c r="FT41" s="145"/>
      <c r="FU41" s="146"/>
      <c r="FV41" s="326"/>
      <c r="FW41" s="36"/>
    </row>
    <row r="42" spans="1:179" s="92" customFormat="1" ht="14.65" customHeight="1" x14ac:dyDescent="0.35">
      <c r="A42" s="118"/>
      <c r="B42" s="46"/>
      <c r="C42" s="243" t="str">
        <f t="shared" si="17"/>
        <v/>
      </c>
      <c r="D42" s="46"/>
      <c r="E42" s="4"/>
      <c r="F42" s="119"/>
      <c r="H42" s="120"/>
      <c r="I42" s="15"/>
      <c r="J42" s="121"/>
      <c r="K42" s="15"/>
      <c r="L42" s="121"/>
      <c r="M42" s="15"/>
      <c r="N42" s="122"/>
      <c r="O42" s="40"/>
      <c r="P42" s="123"/>
      <c r="Q42" s="15"/>
      <c r="R42" s="121"/>
      <c r="S42" s="15"/>
      <c r="T42" s="121"/>
      <c r="U42" s="15"/>
      <c r="V42" s="121"/>
      <c r="W42" s="209">
        <f>SUM($Q42,$S42,$U42)</f>
        <v>0</v>
      </c>
      <c r="X42" s="122"/>
      <c r="Y42" s="40"/>
      <c r="Z42" s="123"/>
      <c r="AA42" s="560"/>
      <c r="AB42" s="224"/>
      <c r="AC42" s="560"/>
      <c r="AD42" s="224"/>
      <c r="AE42" s="560"/>
      <c r="AF42" s="561"/>
      <c r="AG42" s="216"/>
      <c r="AH42" s="562"/>
      <c r="AI42" s="560"/>
      <c r="AJ42" s="224"/>
      <c r="AK42" s="560"/>
      <c r="AL42" s="224"/>
      <c r="AM42" s="560"/>
      <c r="AN42" s="122"/>
      <c r="AO42" s="40"/>
      <c r="AP42" s="123"/>
      <c r="AQ42" s="209">
        <f>$Q42-$AA42+$AI42</f>
        <v>0</v>
      </c>
      <c r="AR42" s="121"/>
      <c r="AS42" s="209">
        <f t="shared" si="1"/>
        <v>0</v>
      </c>
      <c r="AT42" s="121"/>
      <c r="AU42" s="209">
        <f t="shared" si="18"/>
        <v>0</v>
      </c>
      <c r="AV42" s="119"/>
      <c r="AX42" s="120"/>
      <c r="AY42" s="1"/>
      <c r="AZ42" s="318">
        <v>1</v>
      </c>
      <c r="BB42" s="120"/>
      <c r="BC42" s="3">
        <f>CHOOSE($AZ42,0.99052544,1.01191919,1.00441378,1.00744042,0.97985155,0.99723525,0.99723525,0.99723525,1.02737929,0.99839832,1.00012425,0.97994767)</f>
        <v>0.99052543999999998</v>
      </c>
      <c r="BD42" s="46"/>
      <c r="BE42" s="3">
        <f>CHOOSE(AZ42,1.01007311,1.0162446,1.00802785,0.99745216,0.96170212,0.98906071,0.98906071,0.98906071,0.96644255,1.01344958,1.02255772,1.00405015)</f>
        <v>1.01007311</v>
      </c>
      <c r="BF42" s="46"/>
      <c r="BG42" s="3">
        <f>CHOOSE($AZ42, 1.00979385,0.9950623,0.99510091,0.98525914,0.94740453,0.975921526666667,0.975921526666667,0.975921526666667,0.96415274,1.04112113,1.03493102,1.02717428)</f>
        <v>1.0097938500000001</v>
      </c>
      <c r="BH42" s="119"/>
      <c r="BJ42" s="120"/>
      <c r="BK42" s="15"/>
      <c r="BL42" s="122"/>
      <c r="BM42" s="40"/>
      <c r="BN42" s="123"/>
      <c r="BO42" s="209">
        <f t="shared" si="2"/>
        <v>0</v>
      </c>
      <c r="BP42" s="121"/>
      <c r="BQ42" s="209">
        <f t="shared" si="3"/>
        <v>0</v>
      </c>
      <c r="BR42" s="121"/>
      <c r="BS42" s="209">
        <f t="shared" si="4"/>
        <v>0</v>
      </c>
      <c r="BT42" s="122"/>
      <c r="BU42" s="40"/>
      <c r="BV42" s="123"/>
      <c r="BW42" s="15"/>
      <c r="BX42" s="122"/>
      <c r="BY42" s="40"/>
      <c r="BZ42" s="123"/>
      <c r="CA42" s="209">
        <f>(SUM($BO42:$BS42))-$BW42</f>
        <v>0</v>
      </c>
      <c r="CB42" s="122"/>
      <c r="CC42" s="40"/>
      <c r="CD42" s="123"/>
      <c r="CE42" s="209">
        <f t="shared" si="5"/>
        <v>0</v>
      </c>
      <c r="CF42" s="121"/>
      <c r="CG42" s="209">
        <f t="shared" si="6"/>
        <v>0</v>
      </c>
      <c r="CH42" s="121"/>
      <c r="CI42" s="209">
        <f>ROUNDDOWN(CA42-CE42-CG42,0)</f>
        <v>0</v>
      </c>
      <c r="CJ42" s="121"/>
      <c r="CK42" s="209">
        <f>SUM($CE42:$CI42)</f>
        <v>0</v>
      </c>
      <c r="CL42" s="119"/>
      <c r="CO42" s="120"/>
      <c r="CP42" s="13">
        <v>0</v>
      </c>
      <c r="CQ42" s="124"/>
      <c r="CR42" s="13">
        <v>0</v>
      </c>
      <c r="CS42" s="124"/>
      <c r="CT42" s="13">
        <v>0</v>
      </c>
      <c r="CU42" s="125"/>
      <c r="CV42" s="126"/>
      <c r="CW42" s="127"/>
      <c r="CX42" s="210">
        <f>CP42*I42</f>
        <v>0</v>
      </c>
      <c r="CY42" s="124"/>
      <c r="CZ42" s="210">
        <f>CR42*K42</f>
        <v>0</v>
      </c>
      <c r="DA42" s="124"/>
      <c r="DB42" s="210">
        <f>CT42*M42</f>
        <v>0</v>
      </c>
      <c r="DC42" s="119"/>
      <c r="DD42" s="46"/>
      <c r="DF42" s="332"/>
      <c r="DN42" s="118"/>
      <c r="DQ42" s="120"/>
      <c r="DR42" s="46"/>
      <c r="DS42" s="46"/>
      <c r="DT42" s="129"/>
      <c r="DU42" s="209">
        <f>IF($CE42=0,0,ROUND(($DH$32*($CE42/$CE$120)),0))</f>
        <v>0</v>
      </c>
      <c r="DV42" s="213">
        <f t="shared" si="7"/>
        <v>0</v>
      </c>
      <c r="DW42" s="209">
        <f t="shared" si="19"/>
        <v>0</v>
      </c>
      <c r="DX42" s="213">
        <f t="shared" si="19"/>
        <v>0</v>
      </c>
      <c r="DY42" s="214">
        <f t="shared" si="20"/>
        <v>0</v>
      </c>
      <c r="DZ42" s="216">
        <f t="shared" si="20"/>
        <v>0</v>
      </c>
      <c r="EA42" s="320"/>
      <c r="EB42" s="133"/>
      <c r="EC42" s="209">
        <f>(DU42+CE42)</f>
        <v>0</v>
      </c>
      <c r="ED42" s="131"/>
      <c r="EE42" s="209">
        <f t="shared" si="11"/>
        <v>0</v>
      </c>
      <c r="EF42" s="131"/>
      <c r="EG42" s="209">
        <f t="shared" si="12"/>
        <v>0</v>
      </c>
      <c r="EH42" s="134"/>
      <c r="EN42" s="130"/>
      <c r="EO42" s="217">
        <f t="shared" si="13"/>
        <v>0</v>
      </c>
      <c r="EP42" s="135"/>
      <c r="EQ42" s="217">
        <f t="shared" si="14"/>
        <v>0</v>
      </c>
      <c r="ER42" s="135"/>
      <c r="ES42" s="217">
        <f t="shared" si="15"/>
        <v>0</v>
      </c>
      <c r="ET42" s="134"/>
      <c r="EW42" s="321"/>
      <c r="EX42" s="321"/>
      <c r="EY42" s="119"/>
      <c r="FA42" s="120"/>
      <c r="FB42" s="5"/>
      <c r="FC42" s="121"/>
      <c r="FD42" s="5"/>
      <c r="FE42" s="121"/>
      <c r="FF42" s="5"/>
      <c r="FG42" s="119"/>
      <c r="FI42" s="120"/>
      <c r="FJ42" s="17">
        <v>0</v>
      </c>
      <c r="FK42" s="137"/>
      <c r="FL42" s="17">
        <v>0</v>
      </c>
      <c r="FM42" s="137"/>
      <c r="FN42" s="17">
        <v>0</v>
      </c>
      <c r="FO42" s="125"/>
      <c r="FP42" s="126"/>
      <c r="FQ42" s="127"/>
      <c r="FR42" s="219">
        <f t="shared" si="16"/>
        <v>0</v>
      </c>
      <c r="FS42" s="125"/>
      <c r="FT42" s="126"/>
      <c r="FU42" s="127"/>
      <c r="FV42" s="220">
        <f>IFERROR((SUM($EO42:$ES42)-SUM($CX42:DB42)+$FR42)," ")</f>
        <v>0</v>
      </c>
      <c r="FW42" s="119"/>
    </row>
    <row r="43" spans="1:179" ht="5.15" customHeight="1" x14ac:dyDescent="0.35">
      <c r="A43" s="115"/>
      <c r="B43" s="32"/>
      <c r="C43" s="46"/>
      <c r="D43" s="32"/>
      <c r="E43" s="32"/>
      <c r="F43" s="36"/>
      <c r="H43" s="29"/>
      <c r="I43" s="139"/>
      <c r="J43" s="139"/>
      <c r="K43" s="139"/>
      <c r="L43" s="139"/>
      <c r="M43" s="139"/>
      <c r="N43" s="140"/>
      <c r="O43" s="141"/>
      <c r="P43" s="142"/>
      <c r="Q43" s="139"/>
      <c r="R43" s="139"/>
      <c r="S43" s="139"/>
      <c r="T43" s="139"/>
      <c r="U43" s="139"/>
      <c r="V43" s="139"/>
      <c r="W43" s="121"/>
      <c r="X43" s="140"/>
      <c r="Y43" s="141"/>
      <c r="Z43" s="142"/>
      <c r="AA43" s="563"/>
      <c r="AB43" s="563"/>
      <c r="AC43" s="563"/>
      <c r="AD43" s="563"/>
      <c r="AE43" s="563"/>
      <c r="AF43" s="564"/>
      <c r="AG43" s="266"/>
      <c r="AH43" s="565"/>
      <c r="AI43" s="563"/>
      <c r="AJ43" s="563"/>
      <c r="AK43" s="563"/>
      <c r="AL43" s="563"/>
      <c r="AM43" s="563"/>
      <c r="AN43" s="140"/>
      <c r="AO43" s="141"/>
      <c r="AP43" s="142"/>
      <c r="AQ43" s="121"/>
      <c r="AR43" s="139"/>
      <c r="AS43" s="121"/>
      <c r="AT43" s="139"/>
      <c r="AU43" s="121"/>
      <c r="AV43" s="36"/>
      <c r="AX43" s="29"/>
      <c r="AY43" s="32"/>
      <c r="AZ43" s="322"/>
      <c r="BB43" s="29"/>
      <c r="BC43" s="46"/>
      <c r="BD43" s="32"/>
      <c r="BE43" s="46"/>
      <c r="BF43" s="32"/>
      <c r="BG43" s="46"/>
      <c r="BH43" s="36"/>
      <c r="BJ43" s="29"/>
      <c r="BK43" s="139"/>
      <c r="BL43" s="140"/>
      <c r="BM43" s="141"/>
      <c r="BN43" s="142"/>
      <c r="BO43" s="323"/>
      <c r="BP43" s="139"/>
      <c r="BQ43" s="323"/>
      <c r="BR43" s="139"/>
      <c r="BS43" s="323"/>
      <c r="BT43" s="140"/>
      <c r="BU43" s="141"/>
      <c r="BV43" s="142"/>
      <c r="BW43" s="139"/>
      <c r="BX43" s="140"/>
      <c r="BY43" s="141"/>
      <c r="BZ43" s="142"/>
      <c r="CA43" s="121"/>
      <c r="CB43" s="140"/>
      <c r="CC43" s="141"/>
      <c r="CD43" s="142"/>
      <c r="CE43" s="121"/>
      <c r="CF43" s="139"/>
      <c r="CG43" s="121"/>
      <c r="CH43" s="139"/>
      <c r="CI43" s="121"/>
      <c r="CJ43" s="139"/>
      <c r="CK43" s="121"/>
      <c r="CL43" s="36"/>
      <c r="CO43" s="29"/>
      <c r="CP43" s="143"/>
      <c r="CQ43" s="143"/>
      <c r="CR43" s="143"/>
      <c r="CS43" s="143"/>
      <c r="CT43" s="143"/>
      <c r="CU43" s="144"/>
      <c r="CV43" s="145"/>
      <c r="CW43" s="146"/>
      <c r="CX43" s="124"/>
      <c r="CY43" s="143"/>
      <c r="CZ43" s="124"/>
      <c r="DA43" s="143"/>
      <c r="DB43" s="124"/>
      <c r="DC43" s="36"/>
      <c r="DD43" s="32"/>
      <c r="DF43" s="315"/>
      <c r="DH43" s="174"/>
      <c r="DI43" s="174"/>
      <c r="DJ43" s="174"/>
      <c r="DK43" s="174"/>
      <c r="DL43" s="174"/>
      <c r="DM43" s="174"/>
      <c r="DN43" s="333"/>
      <c r="DO43" s="174"/>
      <c r="DQ43" s="29"/>
      <c r="DR43" s="32"/>
      <c r="DS43" s="32"/>
      <c r="DT43" s="34"/>
      <c r="DU43" s="323"/>
      <c r="DV43" s="222">
        <f t="shared" si="7"/>
        <v>0</v>
      </c>
      <c r="DW43" s="149"/>
      <c r="DX43" s="149"/>
      <c r="DY43" s="149"/>
      <c r="DZ43" s="141"/>
      <c r="EA43" s="320"/>
      <c r="EB43" s="151"/>
      <c r="EC43" s="149"/>
      <c r="ED43" s="149"/>
      <c r="EE43" s="149"/>
      <c r="EF43" s="149"/>
      <c r="EG43" s="149"/>
      <c r="EH43" s="134"/>
      <c r="EN43" s="74"/>
      <c r="EO43" s="152"/>
      <c r="EP43" s="152"/>
      <c r="EQ43" s="152"/>
      <c r="ER43" s="152"/>
      <c r="ES43" s="152"/>
      <c r="ET43" s="134"/>
      <c r="EW43" s="321"/>
      <c r="EX43" s="321"/>
      <c r="EY43" s="36"/>
      <c r="FA43" s="29"/>
      <c r="FB43" s="139"/>
      <c r="FC43" s="139"/>
      <c r="FD43" s="139"/>
      <c r="FE43" s="139"/>
      <c r="FF43" s="139"/>
      <c r="FG43" s="36"/>
      <c r="FI43" s="29"/>
      <c r="FJ43" s="143"/>
      <c r="FK43" s="143"/>
      <c r="FL43" s="143"/>
      <c r="FM43" s="143"/>
      <c r="FN43" s="143"/>
      <c r="FO43" s="144"/>
      <c r="FP43" s="145"/>
      <c r="FQ43" s="146"/>
      <c r="FR43" s="163"/>
      <c r="FS43" s="144"/>
      <c r="FT43" s="145"/>
      <c r="FU43" s="146"/>
      <c r="FV43" s="326"/>
      <c r="FW43" s="36"/>
    </row>
    <row r="44" spans="1:179" s="92" customFormat="1" ht="14.65" customHeight="1" x14ac:dyDescent="0.35">
      <c r="A44" s="118"/>
      <c r="B44" s="46"/>
      <c r="C44" s="243" t="str">
        <f t="shared" si="17"/>
        <v/>
      </c>
      <c r="D44" s="46"/>
      <c r="E44" s="4"/>
      <c r="F44" s="119"/>
      <c r="H44" s="120"/>
      <c r="I44" s="15"/>
      <c r="J44" s="121"/>
      <c r="K44" s="15"/>
      <c r="L44" s="121"/>
      <c r="M44" s="15"/>
      <c r="N44" s="122"/>
      <c r="O44" s="40"/>
      <c r="P44" s="123"/>
      <c r="Q44" s="15"/>
      <c r="R44" s="121"/>
      <c r="S44" s="15"/>
      <c r="T44" s="121"/>
      <c r="U44" s="15"/>
      <c r="V44" s="121"/>
      <c r="W44" s="209">
        <f>SUM($Q44,$S44,$U44)</f>
        <v>0</v>
      </c>
      <c r="X44" s="122"/>
      <c r="Y44" s="40"/>
      <c r="Z44" s="123"/>
      <c r="AA44" s="560"/>
      <c r="AB44" s="224"/>
      <c r="AC44" s="560"/>
      <c r="AD44" s="224"/>
      <c r="AE44" s="560"/>
      <c r="AF44" s="561"/>
      <c r="AG44" s="216"/>
      <c r="AH44" s="562"/>
      <c r="AI44" s="560"/>
      <c r="AJ44" s="224"/>
      <c r="AK44" s="560"/>
      <c r="AL44" s="224"/>
      <c r="AM44" s="560"/>
      <c r="AN44" s="122"/>
      <c r="AO44" s="40"/>
      <c r="AP44" s="123"/>
      <c r="AQ44" s="209">
        <f>$Q44-$AA44+$AI44</f>
        <v>0</v>
      </c>
      <c r="AR44" s="121"/>
      <c r="AS44" s="209">
        <f t="shared" si="1"/>
        <v>0</v>
      </c>
      <c r="AT44" s="121"/>
      <c r="AU44" s="209">
        <f t="shared" si="18"/>
        <v>0</v>
      </c>
      <c r="AV44" s="119"/>
      <c r="AX44" s="120"/>
      <c r="AY44" s="1"/>
      <c r="AZ44" s="318">
        <v>1</v>
      </c>
      <c r="BB44" s="120"/>
      <c r="BC44" s="3">
        <f>CHOOSE($AZ44,0.99052544,1.01191919,1.00441378,1.00744042,0.97985155,0.99723525,0.99723525,0.99723525,1.02737929,0.99839832,1.00012425,0.97994767)</f>
        <v>0.99052543999999998</v>
      </c>
      <c r="BD44" s="46"/>
      <c r="BE44" s="3">
        <f>CHOOSE(AZ44,1.01007311,1.0162446,1.00802785,0.99745216,0.96170212,0.98906071,0.98906071,0.98906071,0.96644255,1.01344958,1.02255772,1.00405015)</f>
        <v>1.01007311</v>
      </c>
      <c r="BF44" s="46"/>
      <c r="BG44" s="3">
        <f>CHOOSE($AZ44, 1.00979385,0.9950623,0.99510091,0.98525914,0.94740453,0.975921526666667,0.975921526666667,0.975921526666667,0.96415274,1.04112113,1.03493102,1.02717428)</f>
        <v>1.0097938500000001</v>
      </c>
      <c r="BH44" s="119"/>
      <c r="BJ44" s="120"/>
      <c r="BK44" s="15"/>
      <c r="BL44" s="122"/>
      <c r="BM44" s="40"/>
      <c r="BN44" s="123"/>
      <c r="BO44" s="209">
        <f t="shared" si="2"/>
        <v>0</v>
      </c>
      <c r="BP44" s="121"/>
      <c r="BQ44" s="209">
        <f t="shared" si="3"/>
        <v>0</v>
      </c>
      <c r="BR44" s="121"/>
      <c r="BS44" s="209">
        <f t="shared" si="4"/>
        <v>0</v>
      </c>
      <c r="BT44" s="122"/>
      <c r="BU44" s="40"/>
      <c r="BV44" s="123"/>
      <c r="BW44" s="15"/>
      <c r="BX44" s="122"/>
      <c r="BY44" s="40"/>
      <c r="BZ44" s="123"/>
      <c r="CA44" s="209">
        <f>(SUM($BO44:$BS44))-$BW44</f>
        <v>0</v>
      </c>
      <c r="CB44" s="122"/>
      <c r="CC44" s="40"/>
      <c r="CD44" s="123"/>
      <c r="CE44" s="209">
        <f t="shared" si="5"/>
        <v>0</v>
      </c>
      <c r="CF44" s="121"/>
      <c r="CG44" s="209">
        <f t="shared" si="6"/>
        <v>0</v>
      </c>
      <c r="CH44" s="121"/>
      <c r="CI44" s="209">
        <f>ROUNDDOWN(CA44-CE44-CG44,0)</f>
        <v>0</v>
      </c>
      <c r="CJ44" s="121"/>
      <c r="CK44" s="209">
        <f>SUM($CE44:$CI44)</f>
        <v>0</v>
      </c>
      <c r="CL44" s="119"/>
      <c r="CO44" s="120"/>
      <c r="CP44" s="13">
        <v>0</v>
      </c>
      <c r="CQ44" s="124"/>
      <c r="CR44" s="13">
        <v>0</v>
      </c>
      <c r="CS44" s="124"/>
      <c r="CT44" s="13">
        <v>0</v>
      </c>
      <c r="CU44" s="125"/>
      <c r="CV44" s="126"/>
      <c r="CW44" s="127"/>
      <c r="CX44" s="210">
        <f>CP44*I44</f>
        <v>0</v>
      </c>
      <c r="CY44" s="124"/>
      <c r="CZ44" s="210">
        <f>CR44*K44</f>
        <v>0</v>
      </c>
      <c r="DA44" s="124"/>
      <c r="DB44" s="210">
        <f>CT44*M44</f>
        <v>0</v>
      </c>
      <c r="DC44" s="119"/>
      <c r="DD44" s="46"/>
      <c r="DF44" s="435"/>
      <c r="DG44" s="175"/>
      <c r="DH44" s="174"/>
      <c r="DI44" s="174"/>
      <c r="DJ44" s="174"/>
      <c r="DK44" s="174"/>
      <c r="DL44" s="174"/>
      <c r="DM44" s="174"/>
      <c r="DN44" s="333"/>
      <c r="DO44" s="174"/>
      <c r="DQ44" s="120"/>
      <c r="DR44" s="46"/>
      <c r="DS44" s="46"/>
      <c r="DT44" s="129"/>
      <c r="DU44" s="209">
        <f>IF($CE44=0,0,ROUND(($DH$32*($CE44/$CE$120)),0))</f>
        <v>0</v>
      </c>
      <c r="DV44" s="213">
        <f t="shared" si="7"/>
        <v>0</v>
      </c>
      <c r="DW44" s="209">
        <f t="shared" si="19"/>
        <v>0</v>
      </c>
      <c r="DX44" s="213">
        <f t="shared" si="19"/>
        <v>0</v>
      </c>
      <c r="DY44" s="214">
        <f t="shared" si="20"/>
        <v>0</v>
      </c>
      <c r="DZ44" s="216">
        <f t="shared" si="20"/>
        <v>0</v>
      </c>
      <c r="EA44" s="320"/>
      <c r="EB44" s="133"/>
      <c r="EC44" s="209">
        <f>(DU44+CE44)</f>
        <v>0</v>
      </c>
      <c r="ED44" s="131"/>
      <c r="EE44" s="209">
        <f t="shared" si="11"/>
        <v>0</v>
      </c>
      <c r="EF44" s="131"/>
      <c r="EG44" s="209">
        <f t="shared" si="12"/>
        <v>0</v>
      </c>
      <c r="EH44" s="134"/>
      <c r="EN44" s="130"/>
      <c r="EO44" s="217">
        <f t="shared" si="13"/>
        <v>0</v>
      </c>
      <c r="EP44" s="135"/>
      <c r="EQ44" s="217">
        <f t="shared" si="14"/>
        <v>0</v>
      </c>
      <c r="ER44" s="135"/>
      <c r="ES44" s="217">
        <f t="shared" si="15"/>
        <v>0</v>
      </c>
      <c r="ET44" s="134"/>
      <c r="EW44" s="321"/>
      <c r="EX44" s="321"/>
      <c r="EY44" s="119"/>
      <c r="FA44" s="120"/>
      <c r="FB44" s="5"/>
      <c r="FC44" s="121"/>
      <c r="FD44" s="5"/>
      <c r="FE44" s="121"/>
      <c r="FF44" s="5"/>
      <c r="FG44" s="119"/>
      <c r="FI44" s="120"/>
      <c r="FJ44" s="17">
        <v>0</v>
      </c>
      <c r="FK44" s="137"/>
      <c r="FL44" s="17">
        <v>0</v>
      </c>
      <c r="FM44" s="137"/>
      <c r="FN44" s="17">
        <v>0</v>
      </c>
      <c r="FO44" s="125"/>
      <c r="FP44" s="126"/>
      <c r="FQ44" s="127"/>
      <c r="FR44" s="219">
        <f t="shared" si="16"/>
        <v>0</v>
      </c>
      <c r="FS44" s="125"/>
      <c r="FT44" s="126"/>
      <c r="FU44" s="127"/>
      <c r="FV44" s="220">
        <f>IFERROR((SUM($EO44:$ES44)-SUM($CX44:DB44)+$FR44)," ")</f>
        <v>0</v>
      </c>
      <c r="FW44" s="119"/>
    </row>
    <row r="45" spans="1:179" ht="5.15" customHeight="1" x14ac:dyDescent="0.35">
      <c r="A45" s="115"/>
      <c r="B45" s="32"/>
      <c r="C45" s="46"/>
      <c r="D45" s="32"/>
      <c r="E45" s="32"/>
      <c r="F45" s="36"/>
      <c r="H45" s="29"/>
      <c r="I45" s="139"/>
      <c r="J45" s="139"/>
      <c r="K45" s="139"/>
      <c r="L45" s="139"/>
      <c r="M45" s="139"/>
      <c r="N45" s="140"/>
      <c r="O45" s="141"/>
      <c r="P45" s="142"/>
      <c r="Q45" s="139"/>
      <c r="R45" s="139"/>
      <c r="S45" s="139"/>
      <c r="T45" s="139"/>
      <c r="U45" s="139"/>
      <c r="V45" s="139"/>
      <c r="W45" s="121"/>
      <c r="X45" s="140"/>
      <c r="Y45" s="141"/>
      <c r="Z45" s="142"/>
      <c r="AA45" s="563"/>
      <c r="AB45" s="563"/>
      <c r="AC45" s="563"/>
      <c r="AD45" s="563"/>
      <c r="AE45" s="563"/>
      <c r="AF45" s="564"/>
      <c r="AG45" s="266"/>
      <c r="AH45" s="565"/>
      <c r="AI45" s="563"/>
      <c r="AJ45" s="563"/>
      <c r="AK45" s="563"/>
      <c r="AL45" s="563"/>
      <c r="AM45" s="563"/>
      <c r="AN45" s="140"/>
      <c r="AO45" s="141"/>
      <c r="AP45" s="142"/>
      <c r="AQ45" s="121"/>
      <c r="AR45" s="139"/>
      <c r="AS45" s="121"/>
      <c r="AT45" s="139"/>
      <c r="AU45" s="121"/>
      <c r="AV45" s="36"/>
      <c r="AX45" s="29"/>
      <c r="AY45" s="32"/>
      <c r="AZ45" s="322"/>
      <c r="BB45" s="29"/>
      <c r="BC45" s="46"/>
      <c r="BD45" s="32"/>
      <c r="BE45" s="46"/>
      <c r="BF45" s="32"/>
      <c r="BG45" s="46"/>
      <c r="BH45" s="36"/>
      <c r="BJ45" s="29"/>
      <c r="BK45" s="139"/>
      <c r="BL45" s="140"/>
      <c r="BM45" s="141"/>
      <c r="BN45" s="142"/>
      <c r="BO45" s="323"/>
      <c r="BP45" s="139"/>
      <c r="BQ45" s="323"/>
      <c r="BR45" s="139"/>
      <c r="BS45" s="323"/>
      <c r="BT45" s="140"/>
      <c r="BU45" s="141"/>
      <c r="BV45" s="142"/>
      <c r="BW45" s="139"/>
      <c r="BX45" s="140"/>
      <c r="BY45" s="141"/>
      <c r="BZ45" s="142"/>
      <c r="CA45" s="121"/>
      <c r="CB45" s="140"/>
      <c r="CC45" s="141"/>
      <c r="CD45" s="142"/>
      <c r="CE45" s="121"/>
      <c r="CF45" s="139"/>
      <c r="CG45" s="121"/>
      <c r="CH45" s="139"/>
      <c r="CI45" s="121"/>
      <c r="CJ45" s="139"/>
      <c r="CK45" s="121"/>
      <c r="CL45" s="36"/>
      <c r="CO45" s="29"/>
      <c r="CP45" s="143"/>
      <c r="CQ45" s="143"/>
      <c r="CR45" s="143"/>
      <c r="CS45" s="143"/>
      <c r="CT45" s="143"/>
      <c r="CU45" s="144"/>
      <c r="CV45" s="145"/>
      <c r="CW45" s="146"/>
      <c r="CX45" s="124"/>
      <c r="CY45" s="143"/>
      <c r="CZ45" s="124"/>
      <c r="DA45" s="143"/>
      <c r="DB45" s="124"/>
      <c r="DC45" s="36"/>
      <c r="DD45" s="32"/>
      <c r="DF45" s="315"/>
      <c r="DH45" s="174"/>
      <c r="DI45" s="174"/>
      <c r="DJ45" s="174"/>
      <c r="DK45" s="174"/>
      <c r="DL45" s="174"/>
      <c r="DM45" s="174"/>
      <c r="DN45" s="333"/>
      <c r="DO45" s="174"/>
      <c r="DQ45" s="29"/>
      <c r="DR45" s="32"/>
      <c r="DS45" s="32"/>
      <c r="DT45" s="34"/>
      <c r="DU45" s="323"/>
      <c r="DV45" s="222">
        <f t="shared" si="7"/>
        <v>0</v>
      </c>
      <c r="DW45" s="149"/>
      <c r="DX45" s="149"/>
      <c r="DY45" s="149"/>
      <c r="DZ45" s="141"/>
      <c r="EA45" s="320"/>
      <c r="EB45" s="151"/>
      <c r="EC45" s="149"/>
      <c r="ED45" s="149"/>
      <c r="EE45" s="149"/>
      <c r="EF45" s="149"/>
      <c r="EG45" s="149"/>
      <c r="EH45" s="134"/>
      <c r="EN45" s="74"/>
      <c r="EO45" s="152"/>
      <c r="EP45" s="152"/>
      <c r="EQ45" s="152"/>
      <c r="ER45" s="152"/>
      <c r="ES45" s="152"/>
      <c r="ET45" s="134"/>
      <c r="EW45" s="321"/>
      <c r="EX45" s="321"/>
      <c r="EY45" s="36"/>
      <c r="FA45" s="29"/>
      <c r="FB45" s="139"/>
      <c r="FC45" s="139"/>
      <c r="FD45" s="139"/>
      <c r="FE45" s="139"/>
      <c r="FF45" s="139"/>
      <c r="FG45" s="36"/>
      <c r="FI45" s="29"/>
      <c r="FJ45" s="143"/>
      <c r="FK45" s="143"/>
      <c r="FL45" s="143"/>
      <c r="FM45" s="143"/>
      <c r="FN45" s="143"/>
      <c r="FO45" s="144"/>
      <c r="FP45" s="145"/>
      <c r="FQ45" s="146"/>
      <c r="FR45" s="154"/>
      <c r="FS45" s="144"/>
      <c r="FT45" s="145"/>
      <c r="FU45" s="146"/>
      <c r="FV45" s="326"/>
      <c r="FW45" s="36"/>
    </row>
    <row r="46" spans="1:179" s="92" customFormat="1" ht="14.65" customHeight="1" x14ac:dyDescent="0.35">
      <c r="A46" s="118"/>
      <c r="B46" s="46"/>
      <c r="C46" s="243" t="str">
        <f t="shared" si="17"/>
        <v/>
      </c>
      <c r="D46" s="46"/>
      <c r="E46" s="4"/>
      <c r="F46" s="119"/>
      <c r="H46" s="120"/>
      <c r="I46" s="15"/>
      <c r="J46" s="121"/>
      <c r="K46" s="15"/>
      <c r="L46" s="121"/>
      <c r="M46" s="15"/>
      <c r="N46" s="122"/>
      <c r="O46" s="40"/>
      <c r="P46" s="123"/>
      <c r="Q46" s="15"/>
      <c r="R46" s="121"/>
      <c r="S46" s="15"/>
      <c r="T46" s="121"/>
      <c r="U46" s="15"/>
      <c r="V46" s="121"/>
      <c r="W46" s="209">
        <f>SUM($Q46,$S46,$U46)</f>
        <v>0</v>
      </c>
      <c r="X46" s="122"/>
      <c r="Y46" s="40"/>
      <c r="Z46" s="123"/>
      <c r="AA46" s="560"/>
      <c r="AB46" s="224"/>
      <c r="AC46" s="560"/>
      <c r="AD46" s="224"/>
      <c r="AE46" s="560"/>
      <c r="AF46" s="561"/>
      <c r="AG46" s="216"/>
      <c r="AH46" s="562"/>
      <c r="AI46" s="560"/>
      <c r="AJ46" s="224"/>
      <c r="AK46" s="560"/>
      <c r="AL46" s="224"/>
      <c r="AM46" s="560"/>
      <c r="AN46" s="122"/>
      <c r="AO46" s="40"/>
      <c r="AP46" s="123"/>
      <c r="AQ46" s="209">
        <f>$Q46-$AA46+$AI46</f>
        <v>0</v>
      </c>
      <c r="AR46" s="121"/>
      <c r="AS46" s="209">
        <f t="shared" si="1"/>
        <v>0</v>
      </c>
      <c r="AT46" s="121"/>
      <c r="AU46" s="209">
        <f t="shared" si="18"/>
        <v>0</v>
      </c>
      <c r="AV46" s="119"/>
      <c r="AX46" s="120"/>
      <c r="AY46" s="1"/>
      <c r="AZ46" s="318">
        <v>1</v>
      </c>
      <c r="BB46" s="120"/>
      <c r="BC46" s="3">
        <f>CHOOSE($AZ46,0.99052544,1.01191919,1.00441378,1.00744042,0.97985155,0.99723525,0.99723525,0.99723525,1.02737929,0.99839832,1.00012425,0.97994767)</f>
        <v>0.99052543999999998</v>
      </c>
      <c r="BD46" s="46"/>
      <c r="BE46" s="3">
        <f>CHOOSE(AZ46,1.01007311,1.0162446,1.00802785,0.99745216,0.96170212,0.98906071,0.98906071,0.98906071,0.96644255,1.01344958,1.02255772,1.00405015)</f>
        <v>1.01007311</v>
      </c>
      <c r="BF46" s="46"/>
      <c r="BG46" s="3">
        <f>CHOOSE($AZ46, 1.00979385,0.9950623,0.99510091,0.98525914,0.94740453,0.975921526666667,0.975921526666667,0.975921526666667,0.96415274,1.04112113,1.03493102,1.02717428)</f>
        <v>1.0097938500000001</v>
      </c>
      <c r="BH46" s="119"/>
      <c r="BJ46" s="120"/>
      <c r="BK46" s="15"/>
      <c r="BL46" s="122"/>
      <c r="BM46" s="40"/>
      <c r="BN46" s="123"/>
      <c r="BO46" s="209">
        <f t="shared" si="2"/>
        <v>0</v>
      </c>
      <c r="BP46" s="121"/>
      <c r="BQ46" s="209">
        <f t="shared" si="3"/>
        <v>0</v>
      </c>
      <c r="BR46" s="121"/>
      <c r="BS46" s="209">
        <f t="shared" si="4"/>
        <v>0</v>
      </c>
      <c r="BT46" s="122"/>
      <c r="BU46" s="40"/>
      <c r="BV46" s="123"/>
      <c r="BW46" s="15"/>
      <c r="BX46" s="122"/>
      <c r="BY46" s="40"/>
      <c r="BZ46" s="123"/>
      <c r="CA46" s="209">
        <f>(SUM($BO46:$BS46))-$BW46</f>
        <v>0</v>
      </c>
      <c r="CB46" s="122"/>
      <c r="CC46" s="40"/>
      <c r="CD46" s="123"/>
      <c r="CE46" s="209">
        <f t="shared" si="5"/>
        <v>0</v>
      </c>
      <c r="CF46" s="121"/>
      <c r="CG46" s="209">
        <f t="shared" si="6"/>
        <v>0</v>
      </c>
      <c r="CH46" s="121"/>
      <c r="CI46" s="209">
        <f>ROUNDDOWN(CA46-CE46-CG46,0)</f>
        <v>0</v>
      </c>
      <c r="CJ46" s="121"/>
      <c r="CK46" s="209">
        <f>SUM($CE46:$CI46)</f>
        <v>0</v>
      </c>
      <c r="CL46" s="119"/>
      <c r="CO46" s="120"/>
      <c r="CP46" s="13">
        <v>0</v>
      </c>
      <c r="CQ46" s="124"/>
      <c r="CR46" s="13">
        <v>0</v>
      </c>
      <c r="CS46" s="124"/>
      <c r="CT46" s="13">
        <v>0</v>
      </c>
      <c r="CU46" s="125"/>
      <c r="CV46" s="126"/>
      <c r="CW46" s="127"/>
      <c r="CX46" s="210">
        <f>CP46*I46</f>
        <v>0</v>
      </c>
      <c r="CY46" s="124"/>
      <c r="CZ46" s="210">
        <f>CR46*K46</f>
        <v>0</v>
      </c>
      <c r="DA46" s="124"/>
      <c r="DB46" s="210">
        <f>CT46*M46</f>
        <v>0</v>
      </c>
      <c r="DC46" s="119"/>
      <c r="DD46" s="46"/>
      <c r="DF46" s="435"/>
      <c r="DG46" s="175"/>
      <c r="DH46" s="174"/>
      <c r="DI46" s="174"/>
      <c r="DJ46" s="174"/>
      <c r="DK46" s="174"/>
      <c r="DL46" s="174"/>
      <c r="DM46" s="174"/>
      <c r="DN46" s="333"/>
      <c r="DO46" s="174"/>
      <c r="DQ46" s="120"/>
      <c r="DR46" s="46"/>
      <c r="DS46" s="46"/>
      <c r="DT46" s="129"/>
      <c r="DU46" s="209">
        <f>IF($CE46=0,0,ROUND(($DH$32*($CE46/$CE$120)),0))</f>
        <v>0</v>
      </c>
      <c r="DV46" s="213">
        <f t="shared" si="7"/>
        <v>0</v>
      </c>
      <c r="DW46" s="209">
        <f t="shared" si="19"/>
        <v>0</v>
      </c>
      <c r="DX46" s="213">
        <f t="shared" si="19"/>
        <v>0</v>
      </c>
      <c r="DY46" s="214">
        <f t="shared" si="20"/>
        <v>0</v>
      </c>
      <c r="DZ46" s="216">
        <f t="shared" si="20"/>
        <v>0</v>
      </c>
      <c r="EA46" s="320"/>
      <c r="EB46" s="133"/>
      <c r="EC46" s="209">
        <f>(DU46+CE46)</f>
        <v>0</v>
      </c>
      <c r="ED46" s="131"/>
      <c r="EE46" s="209">
        <f t="shared" si="11"/>
        <v>0</v>
      </c>
      <c r="EF46" s="131"/>
      <c r="EG46" s="209">
        <f t="shared" si="12"/>
        <v>0</v>
      </c>
      <c r="EH46" s="134"/>
      <c r="EN46" s="130"/>
      <c r="EO46" s="217">
        <f t="shared" si="13"/>
        <v>0</v>
      </c>
      <c r="EP46" s="135"/>
      <c r="EQ46" s="217">
        <f t="shared" si="14"/>
        <v>0</v>
      </c>
      <c r="ER46" s="135"/>
      <c r="ES46" s="217">
        <f t="shared" si="15"/>
        <v>0</v>
      </c>
      <c r="ET46" s="134"/>
      <c r="EW46" s="321"/>
      <c r="EX46" s="321"/>
      <c r="EY46" s="119"/>
      <c r="FA46" s="120"/>
      <c r="FB46" s="5"/>
      <c r="FC46" s="121"/>
      <c r="FD46" s="5"/>
      <c r="FE46" s="121"/>
      <c r="FF46" s="5"/>
      <c r="FG46" s="119"/>
      <c r="FI46" s="120"/>
      <c r="FJ46" s="17">
        <v>0</v>
      </c>
      <c r="FK46" s="137"/>
      <c r="FL46" s="17">
        <v>0</v>
      </c>
      <c r="FM46" s="137"/>
      <c r="FN46" s="17">
        <v>0</v>
      </c>
      <c r="FO46" s="125"/>
      <c r="FP46" s="126"/>
      <c r="FQ46" s="127"/>
      <c r="FR46" s="219">
        <f t="shared" si="16"/>
        <v>0</v>
      </c>
      <c r="FS46" s="125"/>
      <c r="FT46" s="126"/>
      <c r="FU46" s="127"/>
      <c r="FV46" s="220">
        <f>IFERROR((SUM($EO46:$ES46)-SUM($CX46:DB46)+$FR46)," ")</f>
        <v>0</v>
      </c>
      <c r="FW46" s="119"/>
    </row>
    <row r="47" spans="1:179" ht="5.15" customHeight="1" x14ac:dyDescent="0.35">
      <c r="A47" s="115"/>
      <c r="B47" s="32"/>
      <c r="C47" s="46"/>
      <c r="D47" s="32"/>
      <c r="E47" s="32"/>
      <c r="F47" s="36"/>
      <c r="H47" s="29"/>
      <c r="I47" s="139"/>
      <c r="J47" s="139"/>
      <c r="K47" s="139"/>
      <c r="L47" s="139"/>
      <c r="M47" s="139"/>
      <c r="N47" s="140"/>
      <c r="O47" s="141"/>
      <c r="P47" s="142"/>
      <c r="Q47" s="139"/>
      <c r="R47" s="139"/>
      <c r="S47" s="139"/>
      <c r="T47" s="139"/>
      <c r="U47" s="139"/>
      <c r="V47" s="139"/>
      <c r="W47" s="121"/>
      <c r="X47" s="140"/>
      <c r="Y47" s="141"/>
      <c r="Z47" s="142"/>
      <c r="AA47" s="563"/>
      <c r="AB47" s="563"/>
      <c r="AC47" s="563"/>
      <c r="AD47" s="563"/>
      <c r="AE47" s="563"/>
      <c r="AF47" s="564"/>
      <c r="AG47" s="266"/>
      <c r="AH47" s="565"/>
      <c r="AI47" s="563"/>
      <c r="AJ47" s="563"/>
      <c r="AK47" s="563"/>
      <c r="AL47" s="563"/>
      <c r="AM47" s="563"/>
      <c r="AN47" s="140"/>
      <c r="AO47" s="141"/>
      <c r="AP47" s="142"/>
      <c r="AQ47" s="121"/>
      <c r="AR47" s="139"/>
      <c r="AS47" s="121"/>
      <c r="AT47" s="139"/>
      <c r="AU47" s="121"/>
      <c r="AV47" s="36"/>
      <c r="AX47" s="29"/>
      <c r="AY47" s="32"/>
      <c r="AZ47" s="322"/>
      <c r="BB47" s="29"/>
      <c r="BC47" s="46"/>
      <c r="BD47" s="32"/>
      <c r="BE47" s="46"/>
      <c r="BF47" s="32"/>
      <c r="BG47" s="46"/>
      <c r="BH47" s="36"/>
      <c r="BJ47" s="29"/>
      <c r="BK47" s="139"/>
      <c r="BL47" s="140"/>
      <c r="BM47" s="141"/>
      <c r="BN47" s="142"/>
      <c r="BO47" s="323"/>
      <c r="BP47" s="139"/>
      <c r="BQ47" s="323"/>
      <c r="BR47" s="139"/>
      <c r="BS47" s="323"/>
      <c r="BT47" s="140"/>
      <c r="BU47" s="141"/>
      <c r="BV47" s="142"/>
      <c r="BW47" s="139"/>
      <c r="BX47" s="140"/>
      <c r="BY47" s="141"/>
      <c r="BZ47" s="142"/>
      <c r="CA47" s="121"/>
      <c r="CB47" s="140"/>
      <c r="CC47" s="141"/>
      <c r="CD47" s="142"/>
      <c r="CE47" s="121"/>
      <c r="CF47" s="139"/>
      <c r="CG47" s="121"/>
      <c r="CH47" s="139"/>
      <c r="CI47" s="121"/>
      <c r="CJ47" s="139"/>
      <c r="CK47" s="121"/>
      <c r="CL47" s="36"/>
      <c r="CO47" s="29"/>
      <c r="CP47" s="143"/>
      <c r="CQ47" s="143"/>
      <c r="CR47" s="143"/>
      <c r="CS47" s="143"/>
      <c r="CT47" s="143"/>
      <c r="CU47" s="144"/>
      <c r="CV47" s="145"/>
      <c r="CW47" s="146"/>
      <c r="CX47" s="124"/>
      <c r="CY47" s="143"/>
      <c r="CZ47" s="124"/>
      <c r="DA47" s="143"/>
      <c r="DB47" s="124"/>
      <c r="DC47" s="36"/>
      <c r="DD47" s="32"/>
      <c r="DF47" s="315"/>
      <c r="DH47" s="176"/>
      <c r="DI47" s="176"/>
      <c r="DJ47" s="176"/>
      <c r="DK47" s="176"/>
      <c r="DL47" s="176"/>
      <c r="DM47" s="176"/>
      <c r="DN47" s="334"/>
      <c r="DO47" s="176"/>
      <c r="DQ47" s="29"/>
      <c r="DR47" s="32"/>
      <c r="DS47" s="32"/>
      <c r="DT47" s="34"/>
      <c r="DU47" s="323"/>
      <c r="DV47" s="222">
        <f t="shared" si="7"/>
        <v>0</v>
      </c>
      <c r="DW47" s="149"/>
      <c r="DX47" s="149"/>
      <c r="DY47" s="149"/>
      <c r="DZ47" s="141"/>
      <c r="EA47" s="320"/>
      <c r="EB47" s="151"/>
      <c r="EC47" s="149"/>
      <c r="ED47" s="149"/>
      <c r="EE47" s="149"/>
      <c r="EF47" s="149"/>
      <c r="EG47" s="149"/>
      <c r="EH47" s="134"/>
      <c r="EN47" s="74"/>
      <c r="EO47" s="152"/>
      <c r="EP47" s="152"/>
      <c r="EQ47" s="152"/>
      <c r="ER47" s="152"/>
      <c r="ES47" s="152"/>
      <c r="ET47" s="134"/>
      <c r="EW47" s="321"/>
      <c r="EX47" s="321"/>
      <c r="EY47" s="36"/>
      <c r="FA47" s="29"/>
      <c r="FB47" s="139"/>
      <c r="FC47" s="139"/>
      <c r="FD47" s="139"/>
      <c r="FE47" s="139"/>
      <c r="FF47" s="139"/>
      <c r="FG47" s="36"/>
      <c r="FI47" s="29"/>
      <c r="FJ47" s="143"/>
      <c r="FK47" s="143"/>
      <c r="FL47" s="143"/>
      <c r="FM47" s="143"/>
      <c r="FN47" s="143"/>
      <c r="FO47" s="144"/>
      <c r="FP47" s="145"/>
      <c r="FQ47" s="146"/>
      <c r="FR47" s="154"/>
      <c r="FS47" s="144"/>
      <c r="FT47" s="145"/>
      <c r="FU47" s="146"/>
      <c r="FV47" s="326"/>
      <c r="FW47" s="36"/>
    </row>
    <row r="48" spans="1:179" s="92" customFormat="1" ht="14.65" customHeight="1" x14ac:dyDescent="0.35">
      <c r="A48" s="118"/>
      <c r="B48" s="46"/>
      <c r="C48" s="243" t="str">
        <f t="shared" si="17"/>
        <v/>
      </c>
      <c r="D48" s="46"/>
      <c r="E48" s="4"/>
      <c r="F48" s="119"/>
      <c r="H48" s="120"/>
      <c r="I48" s="15"/>
      <c r="J48" s="121"/>
      <c r="K48" s="15"/>
      <c r="L48" s="121"/>
      <c r="M48" s="15"/>
      <c r="N48" s="122"/>
      <c r="O48" s="40"/>
      <c r="P48" s="123"/>
      <c r="Q48" s="15"/>
      <c r="R48" s="121"/>
      <c r="S48" s="15"/>
      <c r="T48" s="121"/>
      <c r="U48" s="15"/>
      <c r="V48" s="121"/>
      <c r="W48" s="209">
        <f>SUM($Q48,$S48,$U48)</f>
        <v>0</v>
      </c>
      <c r="X48" s="122"/>
      <c r="Y48" s="40"/>
      <c r="Z48" s="123"/>
      <c r="AA48" s="560"/>
      <c r="AB48" s="224"/>
      <c r="AC48" s="560"/>
      <c r="AD48" s="224"/>
      <c r="AE48" s="560"/>
      <c r="AF48" s="561"/>
      <c r="AG48" s="216"/>
      <c r="AH48" s="562"/>
      <c r="AI48" s="560"/>
      <c r="AJ48" s="224"/>
      <c r="AK48" s="560"/>
      <c r="AL48" s="224"/>
      <c r="AM48" s="560"/>
      <c r="AN48" s="122"/>
      <c r="AO48" s="40"/>
      <c r="AP48" s="123"/>
      <c r="AQ48" s="209">
        <f>$Q48-$AA48+$AI48</f>
        <v>0</v>
      </c>
      <c r="AR48" s="121"/>
      <c r="AS48" s="209">
        <f t="shared" si="1"/>
        <v>0</v>
      </c>
      <c r="AT48" s="121"/>
      <c r="AU48" s="209">
        <f t="shared" si="18"/>
        <v>0</v>
      </c>
      <c r="AV48" s="119"/>
      <c r="AX48" s="120"/>
      <c r="AY48" s="1"/>
      <c r="AZ48" s="318">
        <v>1</v>
      </c>
      <c r="BB48" s="120"/>
      <c r="BC48" s="3">
        <f>CHOOSE($AZ48,0.99052544,1.01191919,1.00441378,1.00744042,0.97985155,0.99723525,0.99723525,0.99723525,1.02737929,0.99839832,1.00012425,0.97994767)</f>
        <v>0.99052543999999998</v>
      </c>
      <c r="BD48" s="46"/>
      <c r="BE48" s="3">
        <f>CHOOSE(AZ48,1.01007311,1.0162446,1.00802785,0.99745216,0.96170212,0.98906071,0.98906071,0.98906071,0.96644255,1.01344958,1.02255772,1.00405015)</f>
        <v>1.01007311</v>
      </c>
      <c r="BF48" s="46"/>
      <c r="BG48" s="3">
        <f>CHOOSE($AZ48, 1.00979385,0.9950623,0.99510091,0.98525914,0.94740453,0.975921526666667,0.975921526666667,0.975921526666667,0.96415274,1.04112113,1.03493102,1.02717428)</f>
        <v>1.0097938500000001</v>
      </c>
      <c r="BH48" s="119"/>
      <c r="BJ48" s="120"/>
      <c r="BK48" s="15"/>
      <c r="BL48" s="122"/>
      <c r="BM48" s="40"/>
      <c r="BN48" s="123"/>
      <c r="BO48" s="209">
        <f t="shared" si="2"/>
        <v>0</v>
      </c>
      <c r="BP48" s="121"/>
      <c r="BQ48" s="209">
        <f t="shared" si="3"/>
        <v>0</v>
      </c>
      <c r="BR48" s="121"/>
      <c r="BS48" s="209">
        <f t="shared" si="4"/>
        <v>0</v>
      </c>
      <c r="BT48" s="122"/>
      <c r="BU48" s="40"/>
      <c r="BV48" s="123"/>
      <c r="BW48" s="15"/>
      <c r="BX48" s="122"/>
      <c r="BY48" s="40"/>
      <c r="BZ48" s="123"/>
      <c r="CA48" s="209">
        <f>(SUM($BO48:$BS48))-$BW48</f>
        <v>0</v>
      </c>
      <c r="CB48" s="122"/>
      <c r="CC48" s="40"/>
      <c r="CD48" s="123"/>
      <c r="CE48" s="209">
        <f t="shared" si="5"/>
        <v>0</v>
      </c>
      <c r="CF48" s="121"/>
      <c r="CG48" s="209">
        <f t="shared" si="6"/>
        <v>0</v>
      </c>
      <c r="CH48" s="121"/>
      <c r="CI48" s="209">
        <f>ROUNDDOWN(CA48-CE48-CG48,0)</f>
        <v>0</v>
      </c>
      <c r="CJ48" s="121"/>
      <c r="CK48" s="209">
        <f>SUM($CE48:$CI48)</f>
        <v>0</v>
      </c>
      <c r="CL48" s="119"/>
      <c r="CO48" s="120"/>
      <c r="CP48" s="13">
        <v>0</v>
      </c>
      <c r="CQ48" s="124"/>
      <c r="CR48" s="13">
        <v>0</v>
      </c>
      <c r="CS48" s="124"/>
      <c r="CT48" s="13">
        <v>0</v>
      </c>
      <c r="CU48" s="125"/>
      <c r="CV48" s="126"/>
      <c r="CW48" s="127"/>
      <c r="CX48" s="210">
        <f>CP48*I48</f>
        <v>0</v>
      </c>
      <c r="CY48" s="124"/>
      <c r="CZ48" s="210">
        <f>CR48*K48</f>
        <v>0</v>
      </c>
      <c r="DA48" s="124"/>
      <c r="DB48" s="210">
        <f>CT48*M48</f>
        <v>0</v>
      </c>
      <c r="DC48" s="119"/>
      <c r="DD48" s="46"/>
      <c r="DF48" s="435"/>
      <c r="DG48" s="175"/>
      <c r="DH48" s="177"/>
      <c r="DI48" s="177"/>
      <c r="DJ48" s="177"/>
      <c r="DK48" s="177"/>
      <c r="DL48" s="177"/>
      <c r="DM48" s="177"/>
      <c r="DN48" s="335"/>
      <c r="DO48" s="177"/>
      <c r="DQ48" s="120"/>
      <c r="DR48" s="46"/>
      <c r="DS48" s="46"/>
      <c r="DT48" s="129"/>
      <c r="DU48" s="209">
        <f>IF($CE48=0,0,ROUND(($DH$32*($CE48/$CE$120)),0))</f>
        <v>0</v>
      </c>
      <c r="DV48" s="213">
        <f t="shared" si="7"/>
        <v>0</v>
      </c>
      <c r="DW48" s="209">
        <f t="shared" si="19"/>
        <v>0</v>
      </c>
      <c r="DX48" s="213">
        <f t="shared" si="19"/>
        <v>0</v>
      </c>
      <c r="DY48" s="214">
        <f t="shared" si="20"/>
        <v>0</v>
      </c>
      <c r="DZ48" s="216">
        <f t="shared" si="20"/>
        <v>0</v>
      </c>
      <c r="EA48" s="320"/>
      <c r="EB48" s="133"/>
      <c r="EC48" s="209">
        <f>(DU48+CE48)</f>
        <v>0</v>
      </c>
      <c r="ED48" s="131"/>
      <c r="EE48" s="209">
        <f t="shared" si="11"/>
        <v>0</v>
      </c>
      <c r="EF48" s="131"/>
      <c r="EG48" s="209">
        <f t="shared" si="12"/>
        <v>0</v>
      </c>
      <c r="EH48" s="134"/>
      <c r="EN48" s="130"/>
      <c r="EO48" s="217">
        <f t="shared" si="13"/>
        <v>0</v>
      </c>
      <c r="EP48" s="135"/>
      <c r="EQ48" s="217">
        <f t="shared" si="14"/>
        <v>0</v>
      </c>
      <c r="ER48" s="135"/>
      <c r="ES48" s="217">
        <f t="shared" si="15"/>
        <v>0</v>
      </c>
      <c r="ET48" s="134"/>
      <c r="EW48" s="321"/>
      <c r="EX48" s="321"/>
      <c r="EY48" s="119"/>
      <c r="FA48" s="120"/>
      <c r="FB48" s="5"/>
      <c r="FC48" s="121"/>
      <c r="FD48" s="5"/>
      <c r="FE48" s="121"/>
      <c r="FF48" s="5"/>
      <c r="FG48" s="119"/>
      <c r="FI48" s="120"/>
      <c r="FJ48" s="17">
        <v>0</v>
      </c>
      <c r="FK48" s="137"/>
      <c r="FL48" s="17">
        <v>0</v>
      </c>
      <c r="FM48" s="137"/>
      <c r="FN48" s="17">
        <v>0</v>
      </c>
      <c r="FO48" s="125"/>
      <c r="FP48" s="126"/>
      <c r="FQ48" s="127"/>
      <c r="FR48" s="219">
        <f t="shared" si="16"/>
        <v>0</v>
      </c>
      <c r="FS48" s="125"/>
      <c r="FT48" s="126"/>
      <c r="FU48" s="127"/>
      <c r="FV48" s="220">
        <f>IFERROR((SUM($EO48:$ES48)-SUM($CX48:DB48)+$FR48)," ")</f>
        <v>0</v>
      </c>
      <c r="FW48" s="119"/>
    </row>
    <row r="49" spans="1:179" ht="5.15" customHeight="1" x14ac:dyDescent="0.35">
      <c r="A49" s="115"/>
      <c r="B49" s="32"/>
      <c r="C49" s="46"/>
      <c r="D49" s="32"/>
      <c r="E49" s="32"/>
      <c r="F49" s="36"/>
      <c r="H49" s="29"/>
      <c r="I49" s="139"/>
      <c r="J49" s="139"/>
      <c r="K49" s="139"/>
      <c r="L49" s="139"/>
      <c r="M49" s="139"/>
      <c r="N49" s="140"/>
      <c r="O49" s="141"/>
      <c r="P49" s="142"/>
      <c r="Q49" s="139"/>
      <c r="R49" s="139"/>
      <c r="S49" s="139"/>
      <c r="T49" s="139"/>
      <c r="U49" s="139"/>
      <c r="V49" s="139"/>
      <c r="W49" s="121"/>
      <c r="X49" s="140"/>
      <c r="Y49" s="141"/>
      <c r="Z49" s="142"/>
      <c r="AA49" s="563"/>
      <c r="AB49" s="563"/>
      <c r="AC49" s="563"/>
      <c r="AD49" s="563"/>
      <c r="AE49" s="563"/>
      <c r="AF49" s="564"/>
      <c r="AG49" s="266"/>
      <c r="AH49" s="565"/>
      <c r="AI49" s="563"/>
      <c r="AJ49" s="563"/>
      <c r="AK49" s="563"/>
      <c r="AL49" s="563"/>
      <c r="AM49" s="563"/>
      <c r="AN49" s="140"/>
      <c r="AO49" s="141"/>
      <c r="AP49" s="142"/>
      <c r="AQ49" s="121"/>
      <c r="AR49" s="139"/>
      <c r="AS49" s="121"/>
      <c r="AT49" s="139"/>
      <c r="AU49" s="121"/>
      <c r="AV49" s="36"/>
      <c r="AX49" s="29"/>
      <c r="AY49" s="32"/>
      <c r="AZ49" s="322"/>
      <c r="BB49" s="29"/>
      <c r="BC49" s="46"/>
      <c r="BD49" s="32"/>
      <c r="BE49" s="46"/>
      <c r="BF49" s="32"/>
      <c r="BG49" s="46"/>
      <c r="BH49" s="36"/>
      <c r="BJ49" s="29"/>
      <c r="BK49" s="139"/>
      <c r="BL49" s="140"/>
      <c r="BM49" s="141"/>
      <c r="BN49" s="142"/>
      <c r="BO49" s="323"/>
      <c r="BP49" s="139"/>
      <c r="BQ49" s="323"/>
      <c r="BR49" s="139"/>
      <c r="BS49" s="323"/>
      <c r="BT49" s="140"/>
      <c r="BU49" s="141"/>
      <c r="BV49" s="142"/>
      <c r="BW49" s="139"/>
      <c r="BX49" s="140"/>
      <c r="BY49" s="141"/>
      <c r="BZ49" s="142"/>
      <c r="CA49" s="121"/>
      <c r="CB49" s="140"/>
      <c r="CC49" s="141"/>
      <c r="CD49" s="142"/>
      <c r="CE49" s="121"/>
      <c r="CF49" s="139"/>
      <c r="CG49" s="121"/>
      <c r="CH49" s="139"/>
      <c r="CI49" s="121"/>
      <c r="CJ49" s="139"/>
      <c r="CK49" s="121"/>
      <c r="CL49" s="36"/>
      <c r="CO49" s="29"/>
      <c r="CP49" s="143"/>
      <c r="CQ49" s="143"/>
      <c r="CR49" s="143"/>
      <c r="CS49" s="143"/>
      <c r="CT49" s="143"/>
      <c r="CU49" s="144"/>
      <c r="CV49" s="145"/>
      <c r="CW49" s="146"/>
      <c r="CX49" s="124"/>
      <c r="CY49" s="143"/>
      <c r="CZ49" s="124"/>
      <c r="DA49" s="143"/>
      <c r="DB49" s="124"/>
      <c r="DC49" s="36"/>
      <c r="DD49" s="32"/>
      <c r="DF49" s="315"/>
      <c r="DN49" s="115"/>
      <c r="DQ49" s="29"/>
      <c r="DR49" s="32"/>
      <c r="DS49" s="32"/>
      <c r="DT49" s="34"/>
      <c r="DU49" s="323"/>
      <c r="DV49" s="222">
        <f t="shared" si="7"/>
        <v>0</v>
      </c>
      <c r="DW49" s="149"/>
      <c r="DX49" s="149"/>
      <c r="DY49" s="149"/>
      <c r="DZ49" s="141"/>
      <c r="EA49" s="320"/>
      <c r="EB49" s="151"/>
      <c r="EC49" s="149"/>
      <c r="ED49" s="149"/>
      <c r="EE49" s="149"/>
      <c r="EF49" s="149"/>
      <c r="EG49" s="149"/>
      <c r="EH49" s="134"/>
      <c r="EN49" s="74"/>
      <c r="EO49" s="152"/>
      <c r="EP49" s="152"/>
      <c r="EQ49" s="152"/>
      <c r="ER49" s="152"/>
      <c r="ES49" s="152"/>
      <c r="ET49" s="134"/>
      <c r="EW49" s="321"/>
      <c r="EX49" s="321"/>
      <c r="EY49" s="36"/>
      <c r="FA49" s="29"/>
      <c r="FB49" s="139"/>
      <c r="FC49" s="139"/>
      <c r="FD49" s="139"/>
      <c r="FE49" s="139"/>
      <c r="FF49" s="139"/>
      <c r="FG49" s="36"/>
      <c r="FI49" s="29"/>
      <c r="FJ49" s="143"/>
      <c r="FK49" s="143"/>
      <c r="FL49" s="143"/>
      <c r="FM49" s="143"/>
      <c r="FN49" s="143"/>
      <c r="FO49" s="144"/>
      <c r="FP49" s="145"/>
      <c r="FQ49" s="146"/>
      <c r="FR49" s="163"/>
      <c r="FS49" s="144"/>
      <c r="FT49" s="145"/>
      <c r="FU49" s="146"/>
      <c r="FV49" s="326"/>
      <c r="FW49" s="36"/>
    </row>
    <row r="50" spans="1:179" s="92" customFormat="1" ht="14.65" customHeight="1" x14ac:dyDescent="0.35">
      <c r="A50" s="118"/>
      <c r="B50" s="46"/>
      <c r="C50" s="243" t="str">
        <f t="shared" si="17"/>
        <v/>
      </c>
      <c r="D50" s="46"/>
      <c r="E50" s="4"/>
      <c r="F50" s="119"/>
      <c r="H50" s="120"/>
      <c r="I50" s="15"/>
      <c r="J50" s="121"/>
      <c r="K50" s="15"/>
      <c r="L50" s="121"/>
      <c r="M50" s="15"/>
      <c r="N50" s="122"/>
      <c r="O50" s="40"/>
      <c r="P50" s="123"/>
      <c r="Q50" s="15"/>
      <c r="R50" s="121"/>
      <c r="S50" s="15"/>
      <c r="T50" s="121"/>
      <c r="U50" s="15"/>
      <c r="V50" s="121"/>
      <c r="W50" s="209">
        <f>SUM($Q50,$S50,$U50)</f>
        <v>0</v>
      </c>
      <c r="X50" s="122"/>
      <c r="Y50" s="40"/>
      <c r="Z50" s="123"/>
      <c r="AA50" s="560"/>
      <c r="AB50" s="224"/>
      <c r="AC50" s="560"/>
      <c r="AD50" s="224"/>
      <c r="AE50" s="560"/>
      <c r="AF50" s="561"/>
      <c r="AG50" s="216"/>
      <c r="AH50" s="562"/>
      <c r="AI50" s="560"/>
      <c r="AJ50" s="224"/>
      <c r="AK50" s="560"/>
      <c r="AL50" s="224"/>
      <c r="AM50" s="560"/>
      <c r="AN50" s="122"/>
      <c r="AO50" s="40"/>
      <c r="AP50" s="123"/>
      <c r="AQ50" s="209">
        <f>$Q50-$AA50+$AI50</f>
        <v>0</v>
      </c>
      <c r="AR50" s="121"/>
      <c r="AS50" s="209">
        <f t="shared" si="1"/>
        <v>0</v>
      </c>
      <c r="AT50" s="121"/>
      <c r="AU50" s="209">
        <f t="shared" si="18"/>
        <v>0</v>
      </c>
      <c r="AV50" s="119"/>
      <c r="AX50" s="120"/>
      <c r="AY50" s="1"/>
      <c r="AZ50" s="318">
        <v>1</v>
      </c>
      <c r="BB50" s="120"/>
      <c r="BC50" s="3">
        <f>CHOOSE($AZ50,0.99052544,1.01191919,1.00441378,1.00744042,0.97985155,0.99723525,0.99723525,0.99723525,1.02737929,0.99839832,1.00012425,0.97994767)</f>
        <v>0.99052543999999998</v>
      </c>
      <c r="BD50" s="46"/>
      <c r="BE50" s="3">
        <f>CHOOSE(AZ50,1.01007311,1.0162446,1.00802785,0.99745216,0.96170212,0.98906071,0.98906071,0.98906071,0.96644255,1.01344958,1.02255772,1.00405015)</f>
        <v>1.01007311</v>
      </c>
      <c r="BF50" s="46"/>
      <c r="BG50" s="3">
        <f>CHOOSE($AZ50, 1.00979385,0.9950623,0.99510091,0.98525914,0.94740453,0.975921526666667,0.975921526666667,0.975921526666667,0.96415274,1.04112113,1.03493102,1.02717428)</f>
        <v>1.0097938500000001</v>
      </c>
      <c r="BH50" s="119"/>
      <c r="BJ50" s="120"/>
      <c r="BK50" s="15"/>
      <c r="BL50" s="122"/>
      <c r="BM50" s="40"/>
      <c r="BN50" s="123"/>
      <c r="BO50" s="209">
        <f t="shared" si="2"/>
        <v>0</v>
      </c>
      <c r="BP50" s="121"/>
      <c r="BQ50" s="209">
        <f t="shared" si="3"/>
        <v>0</v>
      </c>
      <c r="BR50" s="121"/>
      <c r="BS50" s="209">
        <f t="shared" si="4"/>
        <v>0</v>
      </c>
      <c r="BT50" s="122"/>
      <c r="BU50" s="40"/>
      <c r="BV50" s="123"/>
      <c r="BW50" s="15"/>
      <c r="BX50" s="122"/>
      <c r="BY50" s="40"/>
      <c r="BZ50" s="123"/>
      <c r="CA50" s="209">
        <f>(SUM($BO50:$BS50))-$BW50</f>
        <v>0</v>
      </c>
      <c r="CB50" s="122"/>
      <c r="CC50" s="40"/>
      <c r="CD50" s="123"/>
      <c r="CE50" s="209">
        <f t="shared" si="5"/>
        <v>0</v>
      </c>
      <c r="CF50" s="121"/>
      <c r="CG50" s="209">
        <f t="shared" si="6"/>
        <v>0</v>
      </c>
      <c r="CH50" s="121"/>
      <c r="CI50" s="209">
        <f>ROUNDDOWN(CA50-CE50-CG50,0)</f>
        <v>0</v>
      </c>
      <c r="CJ50" s="121"/>
      <c r="CK50" s="209">
        <f>SUM($CE50:$CI50)</f>
        <v>0</v>
      </c>
      <c r="CL50" s="119"/>
      <c r="CO50" s="120"/>
      <c r="CP50" s="13">
        <v>0</v>
      </c>
      <c r="CQ50" s="124"/>
      <c r="CR50" s="13">
        <v>0</v>
      </c>
      <c r="CS50" s="124"/>
      <c r="CT50" s="13">
        <v>0</v>
      </c>
      <c r="CU50" s="125"/>
      <c r="CV50" s="126"/>
      <c r="CW50" s="127"/>
      <c r="CX50" s="210">
        <f>CP50*I50</f>
        <v>0</v>
      </c>
      <c r="CY50" s="124"/>
      <c r="CZ50" s="210">
        <f>CR50*K50</f>
        <v>0</v>
      </c>
      <c r="DA50" s="124"/>
      <c r="DB50" s="210">
        <f>CT50*M50</f>
        <v>0</v>
      </c>
      <c r="DC50" s="119"/>
      <c r="DD50" s="46"/>
      <c r="DF50" s="332"/>
      <c r="DN50" s="118"/>
      <c r="DQ50" s="120"/>
      <c r="DR50" s="46"/>
      <c r="DS50" s="46"/>
      <c r="DT50" s="129"/>
      <c r="DU50" s="209">
        <f>IF($CE50=0,0,ROUND(($DH$32*($CE50/$CE$120)),0))</f>
        <v>0</v>
      </c>
      <c r="DV50" s="213">
        <f t="shared" si="7"/>
        <v>0</v>
      </c>
      <c r="DW50" s="209">
        <f t="shared" si="19"/>
        <v>0</v>
      </c>
      <c r="DX50" s="213">
        <f t="shared" si="19"/>
        <v>0</v>
      </c>
      <c r="DY50" s="214">
        <f t="shared" si="20"/>
        <v>0</v>
      </c>
      <c r="DZ50" s="216">
        <f t="shared" si="20"/>
        <v>0</v>
      </c>
      <c r="EA50" s="320"/>
      <c r="EB50" s="133"/>
      <c r="EC50" s="209">
        <f>(DU50+CE50)</f>
        <v>0</v>
      </c>
      <c r="ED50" s="131"/>
      <c r="EE50" s="209">
        <f t="shared" si="11"/>
        <v>0</v>
      </c>
      <c r="EF50" s="131"/>
      <c r="EG50" s="209">
        <f t="shared" si="12"/>
        <v>0</v>
      </c>
      <c r="EH50" s="134"/>
      <c r="EN50" s="130"/>
      <c r="EO50" s="217">
        <f t="shared" si="13"/>
        <v>0</v>
      </c>
      <c r="EP50" s="135"/>
      <c r="EQ50" s="217">
        <f t="shared" si="14"/>
        <v>0</v>
      </c>
      <c r="ER50" s="135"/>
      <c r="ES50" s="217">
        <f t="shared" si="15"/>
        <v>0</v>
      </c>
      <c r="ET50" s="134"/>
      <c r="EW50" s="321"/>
      <c r="EX50" s="321"/>
      <c r="EY50" s="119"/>
      <c r="FA50" s="120"/>
      <c r="FB50" s="5"/>
      <c r="FC50" s="121"/>
      <c r="FD50" s="5"/>
      <c r="FE50" s="121"/>
      <c r="FF50" s="5"/>
      <c r="FG50" s="119"/>
      <c r="FI50" s="120"/>
      <c r="FJ50" s="17">
        <v>0</v>
      </c>
      <c r="FK50" s="137"/>
      <c r="FL50" s="17">
        <v>0</v>
      </c>
      <c r="FM50" s="137"/>
      <c r="FN50" s="17">
        <v>0</v>
      </c>
      <c r="FO50" s="125"/>
      <c r="FP50" s="126"/>
      <c r="FQ50" s="127"/>
      <c r="FR50" s="219">
        <f t="shared" si="16"/>
        <v>0</v>
      </c>
      <c r="FS50" s="125"/>
      <c r="FT50" s="126"/>
      <c r="FU50" s="127"/>
      <c r="FV50" s="220">
        <f>IFERROR((SUM($EO50:$ES50)-SUM($CX50:DB50)+$FR50)," ")</f>
        <v>0</v>
      </c>
      <c r="FW50" s="119"/>
    </row>
    <row r="51" spans="1:179" ht="5.15" customHeight="1" x14ac:dyDescent="0.35">
      <c r="A51" s="115"/>
      <c r="B51" s="32"/>
      <c r="C51" s="46"/>
      <c r="D51" s="32"/>
      <c r="E51" s="32"/>
      <c r="F51" s="36"/>
      <c r="H51" s="29"/>
      <c r="I51" s="139"/>
      <c r="J51" s="139"/>
      <c r="K51" s="139"/>
      <c r="L51" s="139"/>
      <c r="M51" s="139"/>
      <c r="N51" s="140"/>
      <c r="O51" s="141"/>
      <c r="P51" s="142"/>
      <c r="Q51" s="139"/>
      <c r="R51" s="139"/>
      <c r="S51" s="139"/>
      <c r="T51" s="139"/>
      <c r="U51" s="139"/>
      <c r="V51" s="139"/>
      <c r="W51" s="121"/>
      <c r="X51" s="140"/>
      <c r="Y51" s="141"/>
      <c r="Z51" s="142"/>
      <c r="AA51" s="563"/>
      <c r="AB51" s="563"/>
      <c r="AC51" s="563"/>
      <c r="AD51" s="563"/>
      <c r="AE51" s="563"/>
      <c r="AF51" s="564"/>
      <c r="AG51" s="266"/>
      <c r="AH51" s="565"/>
      <c r="AI51" s="563"/>
      <c r="AJ51" s="563"/>
      <c r="AK51" s="563"/>
      <c r="AL51" s="563"/>
      <c r="AM51" s="563"/>
      <c r="AN51" s="140"/>
      <c r="AO51" s="141"/>
      <c r="AP51" s="142"/>
      <c r="AQ51" s="121"/>
      <c r="AR51" s="139"/>
      <c r="AS51" s="121"/>
      <c r="AT51" s="139"/>
      <c r="AU51" s="121"/>
      <c r="AV51" s="36"/>
      <c r="AX51" s="29"/>
      <c r="AY51" s="32"/>
      <c r="AZ51" s="322"/>
      <c r="BB51" s="29"/>
      <c r="BC51" s="46"/>
      <c r="BD51" s="32"/>
      <c r="BE51" s="46"/>
      <c r="BF51" s="32"/>
      <c r="BG51" s="46"/>
      <c r="BH51" s="36"/>
      <c r="BJ51" s="29"/>
      <c r="BK51" s="139"/>
      <c r="BL51" s="140"/>
      <c r="BM51" s="141"/>
      <c r="BN51" s="142"/>
      <c r="BO51" s="323"/>
      <c r="BP51" s="139"/>
      <c r="BQ51" s="323"/>
      <c r="BR51" s="139"/>
      <c r="BS51" s="323"/>
      <c r="BT51" s="140"/>
      <c r="BU51" s="141"/>
      <c r="BV51" s="142"/>
      <c r="BW51" s="139"/>
      <c r="BX51" s="140"/>
      <c r="BY51" s="141"/>
      <c r="BZ51" s="142"/>
      <c r="CA51" s="121"/>
      <c r="CB51" s="140"/>
      <c r="CC51" s="141"/>
      <c r="CD51" s="142"/>
      <c r="CE51" s="121"/>
      <c r="CF51" s="139"/>
      <c r="CG51" s="121"/>
      <c r="CH51" s="139"/>
      <c r="CI51" s="121"/>
      <c r="CJ51" s="139"/>
      <c r="CK51" s="121"/>
      <c r="CL51" s="36"/>
      <c r="CO51" s="29"/>
      <c r="CP51" s="143"/>
      <c r="CQ51" s="143"/>
      <c r="CR51" s="143"/>
      <c r="CS51" s="143"/>
      <c r="CT51" s="143"/>
      <c r="CU51" s="144"/>
      <c r="CV51" s="145"/>
      <c r="CW51" s="146"/>
      <c r="CX51" s="124"/>
      <c r="CY51" s="143"/>
      <c r="CZ51" s="124"/>
      <c r="DA51" s="143"/>
      <c r="DB51" s="124"/>
      <c r="DC51" s="36"/>
      <c r="DD51" s="32"/>
      <c r="DF51" s="315"/>
      <c r="DN51" s="115"/>
      <c r="DQ51" s="29"/>
      <c r="DR51" s="32"/>
      <c r="DS51" s="32"/>
      <c r="DT51" s="34"/>
      <c r="DU51" s="323"/>
      <c r="DV51" s="222">
        <f t="shared" si="7"/>
        <v>0</v>
      </c>
      <c r="DW51" s="149"/>
      <c r="DX51" s="149"/>
      <c r="DY51" s="149"/>
      <c r="DZ51" s="141"/>
      <c r="EA51" s="320"/>
      <c r="EB51" s="151"/>
      <c r="EC51" s="149"/>
      <c r="ED51" s="149"/>
      <c r="EE51" s="149"/>
      <c r="EF51" s="149"/>
      <c r="EG51" s="149"/>
      <c r="EH51" s="134"/>
      <c r="EN51" s="74"/>
      <c r="EO51" s="152"/>
      <c r="EP51" s="152"/>
      <c r="EQ51" s="152"/>
      <c r="ER51" s="152"/>
      <c r="ES51" s="152"/>
      <c r="ET51" s="134"/>
      <c r="EW51" s="321"/>
      <c r="EX51" s="321"/>
      <c r="EY51" s="36"/>
      <c r="FA51" s="29"/>
      <c r="FB51" s="139"/>
      <c r="FC51" s="139"/>
      <c r="FD51" s="139"/>
      <c r="FE51" s="139"/>
      <c r="FF51" s="139"/>
      <c r="FG51" s="36"/>
      <c r="FI51" s="29"/>
      <c r="FJ51" s="143"/>
      <c r="FK51" s="143"/>
      <c r="FL51" s="143"/>
      <c r="FM51" s="143"/>
      <c r="FN51" s="143"/>
      <c r="FO51" s="144"/>
      <c r="FP51" s="145"/>
      <c r="FQ51" s="146"/>
      <c r="FR51" s="154"/>
      <c r="FS51" s="144"/>
      <c r="FT51" s="145"/>
      <c r="FU51" s="146"/>
      <c r="FV51" s="326"/>
      <c r="FW51" s="36"/>
    </row>
    <row r="52" spans="1:179" s="92" customFormat="1" ht="15" customHeight="1" x14ac:dyDescent="0.35">
      <c r="A52" s="118"/>
      <c r="B52" s="46"/>
      <c r="C52" s="243" t="str">
        <f t="shared" si="17"/>
        <v/>
      </c>
      <c r="D52" s="46"/>
      <c r="E52" s="4"/>
      <c r="F52" s="119"/>
      <c r="H52" s="120"/>
      <c r="I52" s="15"/>
      <c r="J52" s="121"/>
      <c r="K52" s="15"/>
      <c r="L52" s="121"/>
      <c r="M52" s="15"/>
      <c r="N52" s="122"/>
      <c r="O52" s="40"/>
      <c r="P52" s="123"/>
      <c r="Q52" s="15"/>
      <c r="R52" s="121"/>
      <c r="S52" s="15"/>
      <c r="T52" s="121"/>
      <c r="U52" s="15"/>
      <c r="V52" s="121"/>
      <c r="W52" s="209">
        <f>SUM($Q52,$S52,$U52)</f>
        <v>0</v>
      </c>
      <c r="X52" s="122"/>
      <c r="Y52" s="40"/>
      <c r="Z52" s="123"/>
      <c r="AA52" s="560"/>
      <c r="AB52" s="224"/>
      <c r="AC52" s="560"/>
      <c r="AD52" s="224"/>
      <c r="AE52" s="560"/>
      <c r="AF52" s="561"/>
      <c r="AG52" s="216"/>
      <c r="AH52" s="562"/>
      <c r="AI52" s="560"/>
      <c r="AJ52" s="224"/>
      <c r="AK52" s="560"/>
      <c r="AL52" s="224"/>
      <c r="AM52" s="560"/>
      <c r="AN52" s="122"/>
      <c r="AO52" s="40"/>
      <c r="AP52" s="123"/>
      <c r="AQ52" s="209">
        <f>$Q52-$AA52+$AI52</f>
        <v>0</v>
      </c>
      <c r="AR52" s="121"/>
      <c r="AS52" s="209">
        <f t="shared" si="1"/>
        <v>0</v>
      </c>
      <c r="AT52" s="121"/>
      <c r="AU52" s="209">
        <f t="shared" si="18"/>
        <v>0</v>
      </c>
      <c r="AV52" s="119"/>
      <c r="AX52" s="120"/>
      <c r="AY52" s="1"/>
      <c r="AZ52" s="318">
        <v>1</v>
      </c>
      <c r="BB52" s="120"/>
      <c r="BC52" s="3">
        <f>CHOOSE($AZ52,0.99052544,1.01191919,1.00441378,1.00744042,0.97985155,0.99723525,0.99723525,0.99723525,1.02737929,0.99839832,1.00012425,0.97994767)</f>
        <v>0.99052543999999998</v>
      </c>
      <c r="BD52" s="46"/>
      <c r="BE52" s="3">
        <f>CHOOSE(AZ52,1.01007311,1.0162446,1.00802785,0.99745216,0.96170212,0.98906071,0.98906071,0.98906071,0.96644255,1.01344958,1.02255772,1.00405015)</f>
        <v>1.01007311</v>
      </c>
      <c r="BF52" s="46"/>
      <c r="BG52" s="3">
        <f>CHOOSE($AZ52, 1.00979385,0.9950623,0.99510091,0.98525914,0.94740453,0.975921526666667,0.975921526666667,0.975921526666667,0.96415274,1.04112113,1.03493102,1.02717428)</f>
        <v>1.0097938500000001</v>
      </c>
      <c r="BH52" s="119"/>
      <c r="BJ52" s="120"/>
      <c r="BK52" s="15"/>
      <c r="BL52" s="122"/>
      <c r="BM52" s="40"/>
      <c r="BN52" s="123"/>
      <c r="BO52" s="209">
        <f t="shared" si="2"/>
        <v>0</v>
      </c>
      <c r="BP52" s="121"/>
      <c r="BQ52" s="209">
        <f t="shared" si="3"/>
        <v>0</v>
      </c>
      <c r="BR52" s="121"/>
      <c r="BS52" s="209">
        <f t="shared" si="4"/>
        <v>0</v>
      </c>
      <c r="BT52" s="122"/>
      <c r="BU52" s="40"/>
      <c r="BV52" s="123"/>
      <c r="BW52" s="15"/>
      <c r="BX52" s="122"/>
      <c r="BY52" s="40"/>
      <c r="BZ52" s="123"/>
      <c r="CA52" s="209">
        <f>(SUM($BO52:$BS52))-$BW52</f>
        <v>0</v>
      </c>
      <c r="CB52" s="122"/>
      <c r="CC52" s="40"/>
      <c r="CD52" s="123"/>
      <c r="CE52" s="209">
        <f t="shared" si="5"/>
        <v>0</v>
      </c>
      <c r="CF52" s="121"/>
      <c r="CG52" s="209">
        <f t="shared" si="6"/>
        <v>0</v>
      </c>
      <c r="CH52" s="121"/>
      <c r="CI52" s="209">
        <f>ROUNDDOWN(CA52-CE52-CG52,0)</f>
        <v>0</v>
      </c>
      <c r="CJ52" s="121"/>
      <c r="CK52" s="209">
        <f>SUM($CE52:$CI52)</f>
        <v>0</v>
      </c>
      <c r="CL52" s="119"/>
      <c r="CO52" s="120"/>
      <c r="CP52" s="13">
        <v>0</v>
      </c>
      <c r="CQ52" s="124"/>
      <c r="CR52" s="13">
        <v>0</v>
      </c>
      <c r="CS52" s="124"/>
      <c r="CT52" s="13">
        <v>0</v>
      </c>
      <c r="CU52" s="125"/>
      <c r="CV52" s="126"/>
      <c r="CW52" s="127"/>
      <c r="CX52" s="210">
        <f>CP52*I52</f>
        <v>0</v>
      </c>
      <c r="CY52" s="124"/>
      <c r="CZ52" s="210">
        <f>CR52*K52</f>
        <v>0</v>
      </c>
      <c r="DA52" s="124"/>
      <c r="DB52" s="210">
        <f>CT52*M52</f>
        <v>0</v>
      </c>
      <c r="DC52" s="119"/>
      <c r="DD52" s="46"/>
      <c r="DF52" s="332"/>
      <c r="DH52" s="93"/>
      <c r="DI52" s="93"/>
      <c r="DJ52" s="93"/>
      <c r="DK52" s="93"/>
      <c r="DL52" s="178"/>
      <c r="DM52" s="178"/>
      <c r="DN52" s="118"/>
      <c r="DQ52" s="120"/>
      <c r="DR52" s="46"/>
      <c r="DS52" s="46"/>
      <c r="DT52" s="129"/>
      <c r="DU52" s="209">
        <f>IF($CE52=0,0,ROUND(($DH$32*($CE52/$CE$120)),0))</f>
        <v>0</v>
      </c>
      <c r="DV52" s="213">
        <f t="shared" si="7"/>
        <v>0</v>
      </c>
      <c r="DW52" s="209">
        <f t="shared" si="19"/>
        <v>0</v>
      </c>
      <c r="DX52" s="213">
        <f t="shared" si="19"/>
        <v>0</v>
      </c>
      <c r="DY52" s="214">
        <f t="shared" si="20"/>
        <v>0</v>
      </c>
      <c r="DZ52" s="216">
        <f t="shared" si="20"/>
        <v>0</v>
      </c>
      <c r="EA52" s="320"/>
      <c r="EB52" s="133"/>
      <c r="EC52" s="209">
        <f>(DU52+CE52)</f>
        <v>0</v>
      </c>
      <c r="ED52" s="131"/>
      <c r="EE52" s="209">
        <f t="shared" si="11"/>
        <v>0</v>
      </c>
      <c r="EF52" s="131"/>
      <c r="EG52" s="209">
        <f t="shared" si="12"/>
        <v>0</v>
      </c>
      <c r="EH52" s="134"/>
      <c r="EN52" s="130"/>
      <c r="EO52" s="217">
        <f t="shared" si="13"/>
        <v>0</v>
      </c>
      <c r="EP52" s="135"/>
      <c r="EQ52" s="217">
        <f t="shared" si="14"/>
        <v>0</v>
      </c>
      <c r="ER52" s="135"/>
      <c r="ES52" s="217">
        <f t="shared" si="15"/>
        <v>0</v>
      </c>
      <c r="ET52" s="134"/>
      <c r="EW52" s="321"/>
      <c r="EX52" s="321"/>
      <c r="EY52" s="119"/>
      <c r="FA52" s="120"/>
      <c r="FB52" s="5"/>
      <c r="FC52" s="121"/>
      <c r="FD52" s="5"/>
      <c r="FE52" s="121"/>
      <c r="FF52" s="5"/>
      <c r="FG52" s="119"/>
      <c r="FI52" s="120"/>
      <c r="FJ52" s="17">
        <v>0</v>
      </c>
      <c r="FK52" s="137"/>
      <c r="FL52" s="17">
        <v>0</v>
      </c>
      <c r="FM52" s="137"/>
      <c r="FN52" s="17">
        <v>0</v>
      </c>
      <c r="FO52" s="125"/>
      <c r="FP52" s="126"/>
      <c r="FQ52" s="127"/>
      <c r="FR52" s="219">
        <f t="shared" si="16"/>
        <v>0</v>
      </c>
      <c r="FS52" s="125"/>
      <c r="FT52" s="126"/>
      <c r="FU52" s="127"/>
      <c r="FV52" s="220">
        <f>IFERROR((SUM($EO52:$ES52)-SUM($CX52:DB52)+$FR52)," ")</f>
        <v>0</v>
      </c>
      <c r="FW52" s="119"/>
    </row>
    <row r="53" spans="1:179" ht="5.15" customHeight="1" x14ac:dyDescent="0.35">
      <c r="A53" s="115"/>
      <c r="B53" s="32"/>
      <c r="C53" s="46"/>
      <c r="D53" s="32"/>
      <c r="E53" s="32"/>
      <c r="F53" s="36"/>
      <c r="H53" s="29"/>
      <c r="I53" s="139"/>
      <c r="J53" s="139"/>
      <c r="K53" s="139"/>
      <c r="L53" s="139"/>
      <c r="M53" s="139"/>
      <c r="N53" s="140"/>
      <c r="O53" s="141"/>
      <c r="P53" s="142"/>
      <c r="Q53" s="139"/>
      <c r="R53" s="139"/>
      <c r="S53" s="139"/>
      <c r="T53" s="139"/>
      <c r="U53" s="139"/>
      <c r="V53" s="139"/>
      <c r="W53" s="121"/>
      <c r="X53" s="140"/>
      <c r="Y53" s="141"/>
      <c r="Z53" s="142"/>
      <c r="AA53" s="563"/>
      <c r="AB53" s="563"/>
      <c r="AC53" s="563"/>
      <c r="AD53" s="563"/>
      <c r="AE53" s="563"/>
      <c r="AF53" s="564"/>
      <c r="AG53" s="266"/>
      <c r="AH53" s="565"/>
      <c r="AI53" s="563"/>
      <c r="AJ53" s="563"/>
      <c r="AK53" s="563"/>
      <c r="AL53" s="563"/>
      <c r="AM53" s="563"/>
      <c r="AN53" s="140"/>
      <c r="AO53" s="141"/>
      <c r="AP53" s="142"/>
      <c r="AQ53" s="121"/>
      <c r="AR53" s="139"/>
      <c r="AS53" s="121"/>
      <c r="AT53" s="139"/>
      <c r="AU53" s="121"/>
      <c r="AV53" s="36"/>
      <c r="AX53" s="29"/>
      <c r="AY53" s="32"/>
      <c r="AZ53" s="322"/>
      <c r="BB53" s="29"/>
      <c r="BC53" s="46"/>
      <c r="BD53" s="32"/>
      <c r="BE53" s="46"/>
      <c r="BF53" s="32"/>
      <c r="BG53" s="46"/>
      <c r="BH53" s="36"/>
      <c r="BJ53" s="29"/>
      <c r="BK53" s="139"/>
      <c r="BL53" s="140"/>
      <c r="BM53" s="141"/>
      <c r="BN53" s="142"/>
      <c r="BO53" s="323"/>
      <c r="BP53" s="139"/>
      <c r="BQ53" s="323"/>
      <c r="BR53" s="139"/>
      <c r="BS53" s="323"/>
      <c r="BT53" s="140"/>
      <c r="BU53" s="141"/>
      <c r="BV53" s="142"/>
      <c r="BW53" s="139"/>
      <c r="BX53" s="140"/>
      <c r="BY53" s="141"/>
      <c r="BZ53" s="142"/>
      <c r="CA53" s="121"/>
      <c r="CB53" s="140"/>
      <c r="CC53" s="141"/>
      <c r="CD53" s="142"/>
      <c r="CE53" s="121"/>
      <c r="CF53" s="139"/>
      <c r="CG53" s="121"/>
      <c r="CH53" s="139"/>
      <c r="CI53" s="121"/>
      <c r="CJ53" s="139"/>
      <c r="CK53" s="121"/>
      <c r="CL53" s="36"/>
      <c r="CO53" s="29"/>
      <c r="CP53" s="143"/>
      <c r="CQ53" s="143"/>
      <c r="CR53" s="143"/>
      <c r="CS53" s="143"/>
      <c r="CT53" s="143"/>
      <c r="CU53" s="144"/>
      <c r="CV53" s="145"/>
      <c r="CW53" s="146"/>
      <c r="CX53" s="124"/>
      <c r="CY53" s="143"/>
      <c r="CZ53" s="124"/>
      <c r="DA53" s="143"/>
      <c r="DB53" s="124"/>
      <c r="DC53" s="36"/>
      <c r="DD53" s="32"/>
      <c r="DF53" s="315"/>
      <c r="DN53" s="115"/>
      <c r="DQ53" s="29"/>
      <c r="DR53" s="32"/>
      <c r="DS53" s="32"/>
      <c r="DT53" s="34"/>
      <c r="DU53" s="323"/>
      <c r="DV53" s="222">
        <f t="shared" si="7"/>
        <v>0</v>
      </c>
      <c r="DW53" s="149"/>
      <c r="DX53" s="149"/>
      <c r="DY53" s="149"/>
      <c r="DZ53" s="141"/>
      <c r="EA53" s="320"/>
      <c r="EB53" s="151"/>
      <c r="EC53" s="149"/>
      <c r="ED53" s="149"/>
      <c r="EE53" s="149"/>
      <c r="EF53" s="149"/>
      <c r="EG53" s="149"/>
      <c r="EH53" s="134"/>
      <c r="EN53" s="74"/>
      <c r="EO53" s="152"/>
      <c r="EP53" s="152"/>
      <c r="EQ53" s="152"/>
      <c r="ER53" s="152"/>
      <c r="ES53" s="152"/>
      <c r="ET53" s="134"/>
      <c r="EW53" s="321"/>
      <c r="EX53" s="321"/>
      <c r="EY53" s="36"/>
      <c r="FA53" s="29"/>
      <c r="FB53" s="139"/>
      <c r="FC53" s="139"/>
      <c r="FD53" s="139"/>
      <c r="FE53" s="139"/>
      <c r="FF53" s="139"/>
      <c r="FG53" s="36"/>
      <c r="FI53" s="29"/>
      <c r="FJ53" s="143"/>
      <c r="FK53" s="143"/>
      <c r="FL53" s="143"/>
      <c r="FM53" s="143"/>
      <c r="FN53" s="143"/>
      <c r="FO53" s="144"/>
      <c r="FP53" s="145"/>
      <c r="FQ53" s="146"/>
      <c r="FR53" s="163"/>
      <c r="FS53" s="144"/>
      <c r="FT53" s="145"/>
      <c r="FU53" s="146"/>
      <c r="FV53" s="326"/>
      <c r="FW53" s="36"/>
    </row>
    <row r="54" spans="1:179" s="92" customFormat="1" ht="14.65" customHeight="1" x14ac:dyDescent="0.35">
      <c r="A54" s="118"/>
      <c r="B54" s="46"/>
      <c r="C54" s="243" t="str">
        <f t="shared" si="17"/>
        <v/>
      </c>
      <c r="D54" s="46"/>
      <c r="E54" s="4"/>
      <c r="F54" s="119"/>
      <c r="H54" s="120"/>
      <c r="I54" s="15"/>
      <c r="J54" s="121"/>
      <c r="K54" s="15"/>
      <c r="L54" s="121"/>
      <c r="M54" s="15"/>
      <c r="N54" s="122"/>
      <c r="O54" s="40"/>
      <c r="P54" s="123"/>
      <c r="Q54" s="15"/>
      <c r="R54" s="121"/>
      <c r="S54" s="15"/>
      <c r="T54" s="121"/>
      <c r="U54" s="15"/>
      <c r="V54" s="121"/>
      <c r="W54" s="209">
        <f>SUM($Q54,$S54,$U54)</f>
        <v>0</v>
      </c>
      <c r="X54" s="122"/>
      <c r="Y54" s="40"/>
      <c r="Z54" s="123"/>
      <c r="AA54" s="560"/>
      <c r="AB54" s="224"/>
      <c r="AC54" s="560"/>
      <c r="AD54" s="224"/>
      <c r="AE54" s="560"/>
      <c r="AF54" s="561"/>
      <c r="AG54" s="216"/>
      <c r="AH54" s="562"/>
      <c r="AI54" s="560"/>
      <c r="AJ54" s="224"/>
      <c r="AK54" s="560"/>
      <c r="AL54" s="224"/>
      <c r="AM54" s="560"/>
      <c r="AN54" s="122"/>
      <c r="AO54" s="40"/>
      <c r="AP54" s="123"/>
      <c r="AQ54" s="209">
        <f>$Q54-$AA54+$AI54</f>
        <v>0</v>
      </c>
      <c r="AR54" s="121"/>
      <c r="AS54" s="209">
        <f t="shared" si="1"/>
        <v>0</v>
      </c>
      <c r="AT54" s="121"/>
      <c r="AU54" s="209">
        <f t="shared" si="18"/>
        <v>0</v>
      </c>
      <c r="AV54" s="119"/>
      <c r="AX54" s="120"/>
      <c r="AY54" s="1"/>
      <c r="AZ54" s="318">
        <v>1</v>
      </c>
      <c r="BB54" s="120"/>
      <c r="BC54" s="3">
        <f>CHOOSE($AZ54,0.99052544,1.01191919,1.00441378,1.00744042,0.97985155,0.99723525,0.99723525,0.99723525,1.02737929,0.99839832,1.00012425,0.97994767)</f>
        <v>0.99052543999999998</v>
      </c>
      <c r="BD54" s="46"/>
      <c r="BE54" s="3">
        <f>CHOOSE(AZ54,1.01007311,1.0162446,1.00802785,0.99745216,0.96170212,0.98906071,0.98906071,0.98906071,0.96644255,1.01344958,1.02255772,1.00405015)</f>
        <v>1.01007311</v>
      </c>
      <c r="BF54" s="46"/>
      <c r="BG54" s="3">
        <f>CHOOSE($AZ54, 1.00979385,0.9950623,0.99510091,0.98525914,0.94740453,0.975921526666667,0.975921526666667,0.975921526666667,0.96415274,1.04112113,1.03493102,1.02717428)</f>
        <v>1.0097938500000001</v>
      </c>
      <c r="BH54" s="119"/>
      <c r="BJ54" s="120"/>
      <c r="BK54" s="15"/>
      <c r="BL54" s="122"/>
      <c r="BM54" s="40"/>
      <c r="BN54" s="123"/>
      <c r="BO54" s="209">
        <f t="shared" si="2"/>
        <v>0</v>
      </c>
      <c r="BP54" s="121"/>
      <c r="BQ54" s="209">
        <f t="shared" si="3"/>
        <v>0</v>
      </c>
      <c r="BR54" s="121"/>
      <c r="BS54" s="209">
        <f t="shared" si="4"/>
        <v>0</v>
      </c>
      <c r="BT54" s="122"/>
      <c r="BU54" s="40"/>
      <c r="BV54" s="123"/>
      <c r="BW54" s="15"/>
      <c r="BX54" s="122"/>
      <c r="BY54" s="40"/>
      <c r="BZ54" s="123"/>
      <c r="CA54" s="209">
        <f>(SUM($BO54:$BS54))-$BW54</f>
        <v>0</v>
      </c>
      <c r="CB54" s="122"/>
      <c r="CC54" s="40"/>
      <c r="CD54" s="123"/>
      <c r="CE54" s="209">
        <f t="shared" si="5"/>
        <v>0</v>
      </c>
      <c r="CF54" s="121"/>
      <c r="CG54" s="209">
        <f t="shared" si="6"/>
        <v>0</v>
      </c>
      <c r="CH54" s="121"/>
      <c r="CI54" s="209">
        <f>ROUNDDOWN(CA54-CE54-CG54,0)</f>
        <v>0</v>
      </c>
      <c r="CJ54" s="121"/>
      <c r="CK54" s="209">
        <f>SUM($CE54:$CI54)</f>
        <v>0</v>
      </c>
      <c r="CL54" s="119"/>
      <c r="CO54" s="120"/>
      <c r="CP54" s="13">
        <v>0</v>
      </c>
      <c r="CQ54" s="124"/>
      <c r="CR54" s="13">
        <v>0</v>
      </c>
      <c r="CS54" s="124"/>
      <c r="CT54" s="13">
        <v>0</v>
      </c>
      <c r="CU54" s="125"/>
      <c r="CV54" s="126"/>
      <c r="CW54" s="127"/>
      <c r="CX54" s="210">
        <f>CP54*I54</f>
        <v>0</v>
      </c>
      <c r="CY54" s="124"/>
      <c r="CZ54" s="210">
        <f>CR54*K54</f>
        <v>0</v>
      </c>
      <c r="DA54" s="124"/>
      <c r="DB54" s="210">
        <f>CT54*M54</f>
        <v>0</v>
      </c>
      <c r="DC54" s="119"/>
      <c r="DD54" s="46"/>
      <c r="DF54" s="332"/>
      <c r="DN54" s="118"/>
      <c r="DQ54" s="120"/>
      <c r="DR54" s="46"/>
      <c r="DS54" s="46"/>
      <c r="DT54" s="129"/>
      <c r="DU54" s="209">
        <f>IF($CE54=0,0,ROUND(($DH$32*($CE54/$CE$120)),0))</f>
        <v>0</v>
      </c>
      <c r="DV54" s="213">
        <f t="shared" si="7"/>
        <v>0</v>
      </c>
      <c r="DW54" s="209">
        <f t="shared" si="19"/>
        <v>0</v>
      </c>
      <c r="DX54" s="213">
        <f t="shared" si="19"/>
        <v>0</v>
      </c>
      <c r="DY54" s="214">
        <f t="shared" si="20"/>
        <v>0</v>
      </c>
      <c r="DZ54" s="216">
        <f t="shared" si="20"/>
        <v>0</v>
      </c>
      <c r="EA54" s="320"/>
      <c r="EB54" s="133"/>
      <c r="EC54" s="209">
        <f>(DU54+CE54)</f>
        <v>0</v>
      </c>
      <c r="ED54" s="131"/>
      <c r="EE54" s="209">
        <f t="shared" si="11"/>
        <v>0</v>
      </c>
      <c r="EF54" s="131"/>
      <c r="EG54" s="209">
        <f t="shared" si="12"/>
        <v>0</v>
      </c>
      <c r="EH54" s="134"/>
      <c r="EN54" s="130"/>
      <c r="EO54" s="217">
        <f t="shared" si="13"/>
        <v>0</v>
      </c>
      <c r="EP54" s="135"/>
      <c r="EQ54" s="217">
        <f t="shared" si="14"/>
        <v>0</v>
      </c>
      <c r="ER54" s="135"/>
      <c r="ES54" s="217">
        <f t="shared" si="15"/>
        <v>0</v>
      </c>
      <c r="ET54" s="134"/>
      <c r="EW54" s="321"/>
      <c r="EX54" s="321"/>
      <c r="EY54" s="119"/>
      <c r="FA54" s="120"/>
      <c r="FB54" s="5"/>
      <c r="FC54" s="121"/>
      <c r="FD54" s="5"/>
      <c r="FE54" s="121"/>
      <c r="FF54" s="5"/>
      <c r="FG54" s="119"/>
      <c r="FI54" s="120"/>
      <c r="FJ54" s="17">
        <v>0</v>
      </c>
      <c r="FK54" s="137"/>
      <c r="FL54" s="17">
        <v>0</v>
      </c>
      <c r="FM54" s="137"/>
      <c r="FN54" s="17">
        <v>0</v>
      </c>
      <c r="FO54" s="125"/>
      <c r="FP54" s="126"/>
      <c r="FQ54" s="127"/>
      <c r="FR54" s="219">
        <f t="shared" si="16"/>
        <v>0</v>
      </c>
      <c r="FS54" s="125"/>
      <c r="FT54" s="126"/>
      <c r="FU54" s="127"/>
      <c r="FV54" s="220">
        <f>IFERROR((SUM($EO54:$ES54)-SUM($CX54:DB54)+$FR54)," ")</f>
        <v>0</v>
      </c>
      <c r="FW54" s="119"/>
    </row>
    <row r="55" spans="1:179" ht="5.15" customHeight="1" x14ac:dyDescent="0.35">
      <c r="A55" s="115"/>
      <c r="B55" s="32"/>
      <c r="C55" s="46"/>
      <c r="D55" s="32"/>
      <c r="E55" s="32"/>
      <c r="F55" s="36"/>
      <c r="H55" s="29"/>
      <c r="I55" s="139"/>
      <c r="J55" s="139"/>
      <c r="K55" s="139"/>
      <c r="L55" s="139"/>
      <c r="M55" s="139"/>
      <c r="N55" s="140"/>
      <c r="O55" s="141"/>
      <c r="P55" s="142"/>
      <c r="Q55" s="139"/>
      <c r="R55" s="139"/>
      <c r="S55" s="139"/>
      <c r="T55" s="139"/>
      <c r="U55" s="139"/>
      <c r="V55" s="139"/>
      <c r="W55" s="121"/>
      <c r="X55" s="140"/>
      <c r="Y55" s="141"/>
      <c r="Z55" s="142"/>
      <c r="AA55" s="563"/>
      <c r="AB55" s="563"/>
      <c r="AC55" s="563"/>
      <c r="AD55" s="563"/>
      <c r="AE55" s="563"/>
      <c r="AF55" s="564"/>
      <c r="AG55" s="266"/>
      <c r="AH55" s="565"/>
      <c r="AI55" s="563"/>
      <c r="AJ55" s="563"/>
      <c r="AK55" s="563"/>
      <c r="AL55" s="563"/>
      <c r="AM55" s="563"/>
      <c r="AN55" s="140"/>
      <c r="AO55" s="141"/>
      <c r="AP55" s="142"/>
      <c r="AQ55" s="121"/>
      <c r="AR55" s="139"/>
      <c r="AS55" s="121"/>
      <c r="AT55" s="139"/>
      <c r="AU55" s="121"/>
      <c r="AV55" s="36"/>
      <c r="AX55" s="29"/>
      <c r="AY55" s="32"/>
      <c r="AZ55" s="322"/>
      <c r="BB55" s="29"/>
      <c r="BC55" s="46"/>
      <c r="BD55" s="32"/>
      <c r="BE55" s="46"/>
      <c r="BF55" s="32"/>
      <c r="BG55" s="46"/>
      <c r="BH55" s="36"/>
      <c r="BJ55" s="29"/>
      <c r="BK55" s="139"/>
      <c r="BL55" s="140"/>
      <c r="BM55" s="141"/>
      <c r="BN55" s="142"/>
      <c r="BO55" s="323"/>
      <c r="BP55" s="139"/>
      <c r="BQ55" s="323"/>
      <c r="BR55" s="139"/>
      <c r="BS55" s="323"/>
      <c r="BT55" s="140"/>
      <c r="BU55" s="141"/>
      <c r="BV55" s="142"/>
      <c r="BW55" s="139"/>
      <c r="BX55" s="140"/>
      <c r="BY55" s="141"/>
      <c r="BZ55" s="142"/>
      <c r="CA55" s="121"/>
      <c r="CB55" s="140"/>
      <c r="CC55" s="141"/>
      <c r="CD55" s="142"/>
      <c r="CE55" s="121"/>
      <c r="CF55" s="139"/>
      <c r="CG55" s="121"/>
      <c r="CH55" s="139"/>
      <c r="CI55" s="121"/>
      <c r="CJ55" s="139"/>
      <c r="CK55" s="121"/>
      <c r="CL55" s="36"/>
      <c r="CO55" s="29"/>
      <c r="CP55" s="143"/>
      <c r="CQ55" s="143"/>
      <c r="CR55" s="143"/>
      <c r="CS55" s="143"/>
      <c r="CT55" s="143"/>
      <c r="CU55" s="144"/>
      <c r="CV55" s="145"/>
      <c r="CW55" s="146"/>
      <c r="CX55" s="124"/>
      <c r="CY55" s="143"/>
      <c r="CZ55" s="124"/>
      <c r="DA55" s="143"/>
      <c r="DB55" s="124"/>
      <c r="DC55" s="36"/>
      <c r="DD55" s="32"/>
      <c r="DF55" s="315"/>
      <c r="DN55" s="115"/>
      <c r="DQ55" s="29"/>
      <c r="DR55" s="32"/>
      <c r="DS55" s="32"/>
      <c r="DT55" s="34"/>
      <c r="DU55" s="323"/>
      <c r="DV55" s="222">
        <f t="shared" si="7"/>
        <v>0</v>
      </c>
      <c r="DW55" s="149"/>
      <c r="DX55" s="149"/>
      <c r="DY55" s="149"/>
      <c r="DZ55" s="141"/>
      <c r="EA55" s="320"/>
      <c r="EB55" s="151"/>
      <c r="EC55" s="149"/>
      <c r="ED55" s="149"/>
      <c r="EE55" s="149"/>
      <c r="EF55" s="149"/>
      <c r="EG55" s="149"/>
      <c r="EH55" s="134"/>
      <c r="EN55" s="74"/>
      <c r="EO55" s="152"/>
      <c r="EP55" s="152"/>
      <c r="EQ55" s="152"/>
      <c r="ER55" s="152"/>
      <c r="ES55" s="152"/>
      <c r="ET55" s="134"/>
      <c r="EW55" s="321"/>
      <c r="EX55" s="321"/>
      <c r="EY55" s="36"/>
      <c r="FA55" s="29"/>
      <c r="FB55" s="139"/>
      <c r="FC55" s="139"/>
      <c r="FD55" s="139"/>
      <c r="FE55" s="139"/>
      <c r="FF55" s="139"/>
      <c r="FG55" s="36"/>
      <c r="FI55" s="29"/>
      <c r="FJ55" s="143"/>
      <c r="FK55" s="143"/>
      <c r="FL55" s="143"/>
      <c r="FM55" s="143"/>
      <c r="FN55" s="143"/>
      <c r="FO55" s="144"/>
      <c r="FP55" s="145"/>
      <c r="FQ55" s="146"/>
      <c r="FR55" s="154"/>
      <c r="FS55" s="144"/>
      <c r="FT55" s="145"/>
      <c r="FU55" s="146"/>
      <c r="FV55" s="326"/>
      <c r="FW55" s="36"/>
    </row>
    <row r="56" spans="1:179" s="92" customFormat="1" ht="14.65" customHeight="1" x14ac:dyDescent="0.35">
      <c r="A56" s="118"/>
      <c r="B56" s="46"/>
      <c r="C56" s="243" t="str">
        <f t="shared" si="17"/>
        <v/>
      </c>
      <c r="D56" s="46"/>
      <c r="E56" s="4"/>
      <c r="F56" s="119"/>
      <c r="H56" s="120"/>
      <c r="I56" s="15"/>
      <c r="J56" s="121"/>
      <c r="K56" s="15"/>
      <c r="L56" s="121"/>
      <c r="M56" s="15"/>
      <c r="N56" s="122"/>
      <c r="O56" s="40"/>
      <c r="P56" s="123"/>
      <c r="Q56" s="15"/>
      <c r="R56" s="121"/>
      <c r="S56" s="15"/>
      <c r="T56" s="121"/>
      <c r="U56" s="15"/>
      <c r="V56" s="121"/>
      <c r="W56" s="209">
        <f>SUM($Q56,$S56,$U56)</f>
        <v>0</v>
      </c>
      <c r="X56" s="122"/>
      <c r="Y56" s="40"/>
      <c r="Z56" s="123"/>
      <c r="AA56" s="560"/>
      <c r="AB56" s="224"/>
      <c r="AC56" s="560"/>
      <c r="AD56" s="224"/>
      <c r="AE56" s="560"/>
      <c r="AF56" s="561"/>
      <c r="AG56" s="216"/>
      <c r="AH56" s="562"/>
      <c r="AI56" s="560"/>
      <c r="AJ56" s="224"/>
      <c r="AK56" s="560"/>
      <c r="AL56" s="224"/>
      <c r="AM56" s="560"/>
      <c r="AN56" s="122"/>
      <c r="AO56" s="40"/>
      <c r="AP56" s="123"/>
      <c r="AQ56" s="209">
        <f>$Q56-$AA56+$AI56</f>
        <v>0</v>
      </c>
      <c r="AR56" s="121"/>
      <c r="AS56" s="209">
        <f t="shared" si="1"/>
        <v>0</v>
      </c>
      <c r="AT56" s="121"/>
      <c r="AU56" s="209">
        <f t="shared" si="18"/>
        <v>0</v>
      </c>
      <c r="AV56" s="119"/>
      <c r="AX56" s="120"/>
      <c r="AY56" s="1"/>
      <c r="AZ56" s="318">
        <v>1</v>
      </c>
      <c r="BB56" s="120"/>
      <c r="BC56" s="3">
        <f>CHOOSE($AZ56,0.99052544,1.01191919,1.00441378,1.00744042,0.97985155,0.99723525,0.99723525,0.99723525,1.02737929,0.99839832,1.00012425,0.97994767)</f>
        <v>0.99052543999999998</v>
      </c>
      <c r="BD56" s="46"/>
      <c r="BE56" s="3">
        <f>CHOOSE(AZ56,1.01007311,1.0162446,1.00802785,0.99745216,0.96170212,0.98906071,0.98906071,0.98906071,0.96644255,1.01344958,1.02255772,1.00405015)</f>
        <v>1.01007311</v>
      </c>
      <c r="BF56" s="46"/>
      <c r="BG56" s="3">
        <f>CHOOSE($AZ56, 1.00979385,0.9950623,0.99510091,0.98525914,0.94740453,0.975921526666667,0.975921526666667,0.975921526666667,0.96415274,1.04112113,1.03493102,1.02717428)</f>
        <v>1.0097938500000001</v>
      </c>
      <c r="BH56" s="119"/>
      <c r="BJ56" s="120"/>
      <c r="BK56" s="15"/>
      <c r="BL56" s="122"/>
      <c r="BM56" s="40"/>
      <c r="BN56" s="123"/>
      <c r="BO56" s="209">
        <f t="shared" si="2"/>
        <v>0</v>
      </c>
      <c r="BP56" s="121"/>
      <c r="BQ56" s="209">
        <f t="shared" si="3"/>
        <v>0</v>
      </c>
      <c r="BR56" s="121"/>
      <c r="BS56" s="209">
        <f t="shared" si="4"/>
        <v>0</v>
      </c>
      <c r="BT56" s="122"/>
      <c r="BU56" s="40"/>
      <c r="BV56" s="123"/>
      <c r="BW56" s="15"/>
      <c r="BX56" s="122"/>
      <c r="BY56" s="40"/>
      <c r="BZ56" s="123"/>
      <c r="CA56" s="209">
        <f>(SUM($BO56:$BS56))-$BW56</f>
        <v>0</v>
      </c>
      <c r="CB56" s="122"/>
      <c r="CC56" s="40"/>
      <c r="CD56" s="123"/>
      <c r="CE56" s="209">
        <f t="shared" si="5"/>
        <v>0</v>
      </c>
      <c r="CF56" s="121"/>
      <c r="CG56" s="209">
        <f t="shared" si="6"/>
        <v>0</v>
      </c>
      <c r="CH56" s="121"/>
      <c r="CI56" s="209">
        <f>ROUNDDOWN(CA56-CE56-CG56,0)</f>
        <v>0</v>
      </c>
      <c r="CJ56" s="121"/>
      <c r="CK56" s="209">
        <f>SUM($CE56:$CI56)</f>
        <v>0</v>
      </c>
      <c r="CL56" s="119"/>
      <c r="CO56" s="120"/>
      <c r="CP56" s="13">
        <v>0</v>
      </c>
      <c r="CQ56" s="124"/>
      <c r="CR56" s="13">
        <v>0</v>
      </c>
      <c r="CS56" s="124"/>
      <c r="CT56" s="13">
        <v>0</v>
      </c>
      <c r="CU56" s="125"/>
      <c r="CV56" s="126"/>
      <c r="CW56" s="127"/>
      <c r="CX56" s="210">
        <f>CP56*I56</f>
        <v>0</v>
      </c>
      <c r="CY56" s="124"/>
      <c r="CZ56" s="210">
        <f>CR56*K56</f>
        <v>0</v>
      </c>
      <c r="DA56" s="124"/>
      <c r="DB56" s="210">
        <f>CT56*M56</f>
        <v>0</v>
      </c>
      <c r="DC56" s="119"/>
      <c r="DD56" s="46"/>
      <c r="DF56" s="332"/>
      <c r="DN56" s="118"/>
      <c r="DQ56" s="120"/>
      <c r="DR56" s="46"/>
      <c r="DS56" s="46"/>
      <c r="DT56" s="129"/>
      <c r="DU56" s="209">
        <f>IF($CE56=0,0,ROUND(($DH$32*($CE56/$CE$120)),0))</f>
        <v>0</v>
      </c>
      <c r="DV56" s="213">
        <f t="shared" si="7"/>
        <v>0</v>
      </c>
      <c r="DW56" s="209">
        <f t="shared" si="19"/>
        <v>0</v>
      </c>
      <c r="DX56" s="213">
        <f t="shared" si="19"/>
        <v>0</v>
      </c>
      <c r="DY56" s="214">
        <f t="shared" si="20"/>
        <v>0</v>
      </c>
      <c r="DZ56" s="216">
        <f t="shared" si="20"/>
        <v>0</v>
      </c>
      <c r="EA56" s="320"/>
      <c r="EB56" s="133"/>
      <c r="EC56" s="209">
        <f>(DU56+CE56)</f>
        <v>0</v>
      </c>
      <c r="ED56" s="131"/>
      <c r="EE56" s="209">
        <f t="shared" si="11"/>
        <v>0</v>
      </c>
      <c r="EF56" s="131"/>
      <c r="EG56" s="209">
        <f t="shared" si="12"/>
        <v>0</v>
      </c>
      <c r="EH56" s="134"/>
      <c r="EN56" s="130"/>
      <c r="EO56" s="217">
        <f t="shared" si="13"/>
        <v>0</v>
      </c>
      <c r="EP56" s="135"/>
      <c r="EQ56" s="217">
        <f t="shared" si="14"/>
        <v>0</v>
      </c>
      <c r="ER56" s="135"/>
      <c r="ES56" s="217">
        <f t="shared" si="15"/>
        <v>0</v>
      </c>
      <c r="ET56" s="134"/>
      <c r="EW56" s="321"/>
      <c r="EX56" s="321"/>
      <c r="EY56" s="119"/>
      <c r="FA56" s="120"/>
      <c r="FB56" s="5"/>
      <c r="FC56" s="121"/>
      <c r="FD56" s="5"/>
      <c r="FE56" s="121"/>
      <c r="FF56" s="5"/>
      <c r="FG56" s="119"/>
      <c r="FI56" s="120"/>
      <c r="FJ56" s="17">
        <v>0</v>
      </c>
      <c r="FK56" s="137"/>
      <c r="FL56" s="17">
        <v>0</v>
      </c>
      <c r="FM56" s="137"/>
      <c r="FN56" s="17">
        <v>0</v>
      </c>
      <c r="FO56" s="125"/>
      <c r="FP56" s="126"/>
      <c r="FQ56" s="127"/>
      <c r="FR56" s="219">
        <f t="shared" si="16"/>
        <v>0</v>
      </c>
      <c r="FS56" s="125"/>
      <c r="FT56" s="126"/>
      <c r="FU56" s="127"/>
      <c r="FV56" s="220">
        <f>IFERROR((SUM($EO56:$ES56)-SUM($CX56:DB56)+$FR56)," ")</f>
        <v>0</v>
      </c>
      <c r="FW56" s="119"/>
    </row>
    <row r="57" spans="1:179" ht="5.15" customHeight="1" x14ac:dyDescent="0.35">
      <c r="A57" s="115"/>
      <c r="B57" s="32"/>
      <c r="C57" s="46"/>
      <c r="D57" s="32"/>
      <c r="E57" s="32"/>
      <c r="F57" s="36"/>
      <c r="H57" s="29"/>
      <c r="I57" s="139"/>
      <c r="J57" s="139"/>
      <c r="K57" s="139"/>
      <c r="L57" s="139"/>
      <c r="M57" s="139"/>
      <c r="N57" s="140"/>
      <c r="O57" s="141"/>
      <c r="P57" s="142"/>
      <c r="Q57" s="139"/>
      <c r="R57" s="139"/>
      <c r="S57" s="139"/>
      <c r="T57" s="139"/>
      <c r="U57" s="139"/>
      <c r="V57" s="139"/>
      <c r="W57" s="121"/>
      <c r="X57" s="140"/>
      <c r="Y57" s="141"/>
      <c r="Z57" s="142"/>
      <c r="AA57" s="563"/>
      <c r="AB57" s="563"/>
      <c r="AC57" s="563"/>
      <c r="AD57" s="563"/>
      <c r="AE57" s="563"/>
      <c r="AF57" s="564"/>
      <c r="AG57" s="266"/>
      <c r="AH57" s="565"/>
      <c r="AI57" s="563"/>
      <c r="AJ57" s="563"/>
      <c r="AK57" s="563"/>
      <c r="AL57" s="563"/>
      <c r="AM57" s="563"/>
      <c r="AN57" s="140"/>
      <c r="AO57" s="141"/>
      <c r="AP57" s="142"/>
      <c r="AQ57" s="121"/>
      <c r="AR57" s="139"/>
      <c r="AS57" s="121"/>
      <c r="AT57" s="139"/>
      <c r="AU57" s="121"/>
      <c r="AV57" s="36"/>
      <c r="AX57" s="29"/>
      <c r="AY57" s="32"/>
      <c r="AZ57" s="322"/>
      <c r="BB57" s="29"/>
      <c r="BC57" s="46"/>
      <c r="BD57" s="32"/>
      <c r="BE57" s="46"/>
      <c r="BF57" s="32"/>
      <c r="BG57" s="46"/>
      <c r="BH57" s="36"/>
      <c r="BJ57" s="29"/>
      <c r="BK57" s="139"/>
      <c r="BL57" s="140"/>
      <c r="BM57" s="141"/>
      <c r="BN57" s="142"/>
      <c r="BO57" s="323"/>
      <c r="BP57" s="139"/>
      <c r="BQ57" s="323"/>
      <c r="BR57" s="139"/>
      <c r="BS57" s="323"/>
      <c r="BT57" s="140"/>
      <c r="BU57" s="141"/>
      <c r="BV57" s="142"/>
      <c r="BW57" s="139"/>
      <c r="BX57" s="140"/>
      <c r="BY57" s="141"/>
      <c r="BZ57" s="142"/>
      <c r="CA57" s="121"/>
      <c r="CB57" s="140"/>
      <c r="CC57" s="141"/>
      <c r="CD57" s="142"/>
      <c r="CE57" s="121"/>
      <c r="CF57" s="139"/>
      <c r="CG57" s="121"/>
      <c r="CH57" s="139"/>
      <c r="CI57" s="121"/>
      <c r="CJ57" s="139"/>
      <c r="CK57" s="121"/>
      <c r="CL57" s="36"/>
      <c r="CO57" s="29"/>
      <c r="CP57" s="143"/>
      <c r="CQ57" s="143"/>
      <c r="CR57" s="143"/>
      <c r="CS57" s="143"/>
      <c r="CT57" s="143"/>
      <c r="CU57" s="144"/>
      <c r="CV57" s="145"/>
      <c r="CW57" s="146"/>
      <c r="CX57" s="124"/>
      <c r="CY57" s="143"/>
      <c r="CZ57" s="124"/>
      <c r="DA57" s="143"/>
      <c r="DB57" s="124"/>
      <c r="DC57" s="36"/>
      <c r="DD57" s="32"/>
      <c r="DF57" s="315"/>
      <c r="DN57" s="115"/>
      <c r="DQ57" s="29"/>
      <c r="DR57" s="32"/>
      <c r="DS57" s="32"/>
      <c r="DT57" s="34"/>
      <c r="DU57" s="323"/>
      <c r="DV57" s="222">
        <f t="shared" si="7"/>
        <v>0</v>
      </c>
      <c r="DW57" s="149"/>
      <c r="DX57" s="149"/>
      <c r="DY57" s="149"/>
      <c r="DZ57" s="141"/>
      <c r="EA57" s="320"/>
      <c r="EB57" s="151"/>
      <c r="EC57" s="149"/>
      <c r="ED57" s="149"/>
      <c r="EE57" s="149"/>
      <c r="EF57" s="149"/>
      <c r="EG57" s="149"/>
      <c r="EH57" s="134"/>
      <c r="EN57" s="74"/>
      <c r="EO57" s="152"/>
      <c r="EP57" s="152"/>
      <c r="EQ57" s="152"/>
      <c r="ER57" s="152"/>
      <c r="ES57" s="152"/>
      <c r="ET57" s="134"/>
      <c r="EW57" s="321"/>
      <c r="EX57" s="321"/>
      <c r="EY57" s="36"/>
      <c r="FA57" s="29"/>
      <c r="FB57" s="139"/>
      <c r="FC57" s="139"/>
      <c r="FD57" s="139"/>
      <c r="FE57" s="139"/>
      <c r="FF57" s="139"/>
      <c r="FG57" s="36"/>
      <c r="FI57" s="29"/>
      <c r="FJ57" s="143"/>
      <c r="FK57" s="143"/>
      <c r="FL57" s="143"/>
      <c r="FM57" s="143"/>
      <c r="FN57" s="143"/>
      <c r="FO57" s="144"/>
      <c r="FP57" s="145"/>
      <c r="FQ57" s="146"/>
      <c r="FR57" s="154"/>
      <c r="FS57" s="144"/>
      <c r="FT57" s="145"/>
      <c r="FU57" s="146"/>
      <c r="FV57" s="326"/>
      <c r="FW57" s="36"/>
    </row>
    <row r="58" spans="1:179" s="92" customFormat="1" ht="14.65" customHeight="1" x14ac:dyDescent="0.35">
      <c r="A58" s="118"/>
      <c r="B58" s="46"/>
      <c r="C58" s="243" t="str">
        <f t="shared" si="17"/>
        <v/>
      </c>
      <c r="D58" s="46"/>
      <c r="E58" s="4"/>
      <c r="F58" s="119"/>
      <c r="H58" s="120"/>
      <c r="I58" s="15"/>
      <c r="J58" s="121"/>
      <c r="K58" s="15"/>
      <c r="L58" s="121"/>
      <c r="M58" s="15"/>
      <c r="N58" s="122"/>
      <c r="O58" s="40"/>
      <c r="P58" s="123"/>
      <c r="Q58" s="15"/>
      <c r="R58" s="121"/>
      <c r="S58" s="15"/>
      <c r="T58" s="121"/>
      <c r="U58" s="15"/>
      <c r="V58" s="121"/>
      <c r="W58" s="209">
        <f>SUM($Q58,$S58,$U58)</f>
        <v>0</v>
      </c>
      <c r="X58" s="122"/>
      <c r="Y58" s="40"/>
      <c r="Z58" s="123"/>
      <c r="AA58" s="560"/>
      <c r="AB58" s="224"/>
      <c r="AC58" s="560"/>
      <c r="AD58" s="224"/>
      <c r="AE58" s="560"/>
      <c r="AF58" s="561"/>
      <c r="AG58" s="216"/>
      <c r="AH58" s="562"/>
      <c r="AI58" s="560"/>
      <c r="AJ58" s="224"/>
      <c r="AK58" s="560"/>
      <c r="AL58" s="224"/>
      <c r="AM58" s="560"/>
      <c r="AN58" s="122"/>
      <c r="AO58" s="40"/>
      <c r="AP58" s="123"/>
      <c r="AQ58" s="209">
        <f>$Q58-$AA58+$AI58</f>
        <v>0</v>
      </c>
      <c r="AR58" s="121"/>
      <c r="AS58" s="209">
        <f t="shared" si="1"/>
        <v>0</v>
      </c>
      <c r="AT58" s="121"/>
      <c r="AU58" s="209">
        <f t="shared" si="18"/>
        <v>0</v>
      </c>
      <c r="AV58" s="119"/>
      <c r="AX58" s="120"/>
      <c r="AY58" s="1"/>
      <c r="AZ58" s="318">
        <v>1</v>
      </c>
      <c r="BB58" s="120"/>
      <c r="BC58" s="3">
        <f>CHOOSE($AZ58,0.99052544,1.01191919,1.00441378,1.00744042,0.97985155,0.99723525,0.99723525,0.99723525,1.02737929,0.99839832,1.00012425,0.97994767)</f>
        <v>0.99052543999999998</v>
      </c>
      <c r="BD58" s="46"/>
      <c r="BE58" s="3">
        <f>CHOOSE(AZ58,1.01007311,1.0162446,1.00802785,0.99745216,0.96170212,0.98906071,0.98906071,0.98906071,0.96644255,1.01344958,1.02255772,1.00405015)</f>
        <v>1.01007311</v>
      </c>
      <c r="BF58" s="46"/>
      <c r="BG58" s="3">
        <f>CHOOSE($AZ58, 1.00979385,0.9950623,0.99510091,0.98525914,0.94740453,0.975921526666667,0.975921526666667,0.975921526666667,0.96415274,1.04112113,1.03493102,1.02717428)</f>
        <v>1.0097938500000001</v>
      </c>
      <c r="BH58" s="119"/>
      <c r="BJ58" s="120"/>
      <c r="BK58" s="15"/>
      <c r="BL58" s="122"/>
      <c r="BM58" s="40"/>
      <c r="BN58" s="123"/>
      <c r="BO58" s="209">
        <f t="shared" si="2"/>
        <v>0</v>
      </c>
      <c r="BP58" s="121"/>
      <c r="BQ58" s="209">
        <f t="shared" si="3"/>
        <v>0</v>
      </c>
      <c r="BR58" s="121"/>
      <c r="BS58" s="209">
        <f t="shared" si="4"/>
        <v>0</v>
      </c>
      <c r="BT58" s="122"/>
      <c r="BU58" s="40"/>
      <c r="BV58" s="123"/>
      <c r="BW58" s="15"/>
      <c r="BX58" s="122"/>
      <c r="BY58" s="40"/>
      <c r="BZ58" s="123"/>
      <c r="CA58" s="209">
        <f>(SUM($BO58:$BS58))-$BW58</f>
        <v>0</v>
      </c>
      <c r="CB58" s="122"/>
      <c r="CC58" s="40"/>
      <c r="CD58" s="123"/>
      <c r="CE58" s="209">
        <f t="shared" si="5"/>
        <v>0</v>
      </c>
      <c r="CF58" s="121"/>
      <c r="CG58" s="209">
        <f t="shared" si="6"/>
        <v>0</v>
      </c>
      <c r="CH58" s="121"/>
      <c r="CI58" s="209">
        <f>ROUNDDOWN(CA58-CE58-CG58,0)</f>
        <v>0</v>
      </c>
      <c r="CJ58" s="121"/>
      <c r="CK58" s="209">
        <f>SUM($CE58:$CI58)</f>
        <v>0</v>
      </c>
      <c r="CL58" s="119"/>
      <c r="CO58" s="120"/>
      <c r="CP58" s="13">
        <v>0</v>
      </c>
      <c r="CQ58" s="124"/>
      <c r="CR58" s="13">
        <v>0</v>
      </c>
      <c r="CS58" s="124"/>
      <c r="CT58" s="13">
        <v>0</v>
      </c>
      <c r="CU58" s="125"/>
      <c r="CV58" s="126"/>
      <c r="CW58" s="127"/>
      <c r="CX58" s="210">
        <f>CP58*I58</f>
        <v>0</v>
      </c>
      <c r="CY58" s="124"/>
      <c r="CZ58" s="210">
        <f>CR58*K58</f>
        <v>0</v>
      </c>
      <c r="DA58" s="124"/>
      <c r="DB58" s="210">
        <f>CT58*M58</f>
        <v>0</v>
      </c>
      <c r="DC58" s="119"/>
      <c r="DD58" s="46"/>
      <c r="DF58" s="332"/>
      <c r="DN58" s="118"/>
      <c r="DQ58" s="120"/>
      <c r="DR58" s="46"/>
      <c r="DS58" s="46"/>
      <c r="DT58" s="129"/>
      <c r="DU58" s="209">
        <f>IF($CE58=0,0,ROUND(($DH$32*($CE58/$CE$120)),0))</f>
        <v>0</v>
      </c>
      <c r="DV58" s="213">
        <f t="shared" si="7"/>
        <v>0</v>
      </c>
      <c r="DW58" s="209">
        <f t="shared" si="19"/>
        <v>0</v>
      </c>
      <c r="DX58" s="213">
        <f t="shared" si="19"/>
        <v>0</v>
      </c>
      <c r="DY58" s="214">
        <f t="shared" si="20"/>
        <v>0</v>
      </c>
      <c r="DZ58" s="216">
        <f t="shared" si="20"/>
        <v>0</v>
      </c>
      <c r="EA58" s="320"/>
      <c r="EB58" s="133"/>
      <c r="EC58" s="209">
        <f>(DU58+CE58)</f>
        <v>0</v>
      </c>
      <c r="ED58" s="131"/>
      <c r="EE58" s="209">
        <f t="shared" si="11"/>
        <v>0</v>
      </c>
      <c r="EF58" s="131"/>
      <c r="EG58" s="209">
        <f t="shared" si="12"/>
        <v>0</v>
      </c>
      <c r="EH58" s="134"/>
      <c r="EN58" s="130"/>
      <c r="EO58" s="217">
        <f t="shared" si="13"/>
        <v>0</v>
      </c>
      <c r="EP58" s="135"/>
      <c r="EQ58" s="217">
        <f t="shared" si="14"/>
        <v>0</v>
      </c>
      <c r="ER58" s="135"/>
      <c r="ES58" s="217">
        <f t="shared" si="15"/>
        <v>0</v>
      </c>
      <c r="ET58" s="134"/>
      <c r="EW58" s="321"/>
      <c r="EX58" s="321"/>
      <c r="EY58" s="119"/>
      <c r="FA58" s="120"/>
      <c r="FB58" s="5"/>
      <c r="FC58" s="121"/>
      <c r="FD58" s="5"/>
      <c r="FE58" s="121"/>
      <c r="FF58" s="5"/>
      <c r="FG58" s="119"/>
      <c r="FI58" s="120"/>
      <c r="FJ58" s="17">
        <v>0</v>
      </c>
      <c r="FK58" s="137"/>
      <c r="FL58" s="17">
        <v>0</v>
      </c>
      <c r="FM58" s="137"/>
      <c r="FN58" s="17">
        <v>0</v>
      </c>
      <c r="FO58" s="125"/>
      <c r="FP58" s="126"/>
      <c r="FQ58" s="127"/>
      <c r="FR58" s="219">
        <f t="shared" si="16"/>
        <v>0</v>
      </c>
      <c r="FS58" s="125"/>
      <c r="FT58" s="126"/>
      <c r="FU58" s="127"/>
      <c r="FV58" s="220">
        <f>IFERROR((SUM($EO58:$ES58)-SUM($CX58:DB58)+$FR58)," ")</f>
        <v>0</v>
      </c>
      <c r="FW58" s="119"/>
    </row>
    <row r="59" spans="1:179" ht="5.15" customHeight="1" x14ac:dyDescent="0.35">
      <c r="A59" s="115"/>
      <c r="B59" s="32"/>
      <c r="C59" s="46"/>
      <c r="D59" s="32"/>
      <c r="E59" s="32"/>
      <c r="F59" s="36"/>
      <c r="H59" s="29"/>
      <c r="I59" s="139"/>
      <c r="J59" s="139"/>
      <c r="K59" s="139"/>
      <c r="L59" s="139"/>
      <c r="M59" s="139"/>
      <c r="N59" s="140"/>
      <c r="O59" s="141"/>
      <c r="P59" s="142"/>
      <c r="Q59" s="139"/>
      <c r="R59" s="139"/>
      <c r="S59" s="139"/>
      <c r="T59" s="139"/>
      <c r="U59" s="139"/>
      <c r="V59" s="139"/>
      <c r="W59" s="121"/>
      <c r="X59" s="140"/>
      <c r="Y59" s="141"/>
      <c r="Z59" s="142"/>
      <c r="AA59" s="563"/>
      <c r="AB59" s="563"/>
      <c r="AC59" s="563"/>
      <c r="AD59" s="563"/>
      <c r="AE59" s="563"/>
      <c r="AF59" s="564"/>
      <c r="AG59" s="266"/>
      <c r="AH59" s="565"/>
      <c r="AI59" s="563"/>
      <c r="AJ59" s="563"/>
      <c r="AK59" s="563"/>
      <c r="AL59" s="563"/>
      <c r="AM59" s="563"/>
      <c r="AN59" s="140"/>
      <c r="AO59" s="141"/>
      <c r="AP59" s="142"/>
      <c r="AQ59" s="121"/>
      <c r="AR59" s="139"/>
      <c r="AS59" s="121"/>
      <c r="AT59" s="139"/>
      <c r="AU59" s="121"/>
      <c r="AV59" s="36"/>
      <c r="AX59" s="29"/>
      <c r="AY59" s="32"/>
      <c r="AZ59" s="322"/>
      <c r="BB59" s="29"/>
      <c r="BC59" s="46"/>
      <c r="BD59" s="32"/>
      <c r="BE59" s="46"/>
      <c r="BF59" s="32"/>
      <c r="BG59" s="46"/>
      <c r="BH59" s="36"/>
      <c r="BJ59" s="29"/>
      <c r="BK59" s="139"/>
      <c r="BL59" s="140"/>
      <c r="BM59" s="141"/>
      <c r="BN59" s="142"/>
      <c r="BO59" s="323"/>
      <c r="BP59" s="139"/>
      <c r="BQ59" s="323"/>
      <c r="BR59" s="139"/>
      <c r="BS59" s="323"/>
      <c r="BT59" s="140"/>
      <c r="BU59" s="141"/>
      <c r="BV59" s="142"/>
      <c r="BW59" s="139"/>
      <c r="BX59" s="140"/>
      <c r="BY59" s="141"/>
      <c r="BZ59" s="142"/>
      <c r="CA59" s="121"/>
      <c r="CB59" s="140"/>
      <c r="CC59" s="141"/>
      <c r="CD59" s="142"/>
      <c r="CE59" s="121"/>
      <c r="CF59" s="139"/>
      <c r="CG59" s="121"/>
      <c r="CH59" s="139"/>
      <c r="CI59" s="121"/>
      <c r="CJ59" s="139"/>
      <c r="CK59" s="121"/>
      <c r="CL59" s="36"/>
      <c r="CO59" s="29"/>
      <c r="CP59" s="143"/>
      <c r="CQ59" s="143"/>
      <c r="CR59" s="143"/>
      <c r="CS59" s="143"/>
      <c r="CT59" s="143"/>
      <c r="CU59" s="144"/>
      <c r="CV59" s="145"/>
      <c r="CW59" s="146"/>
      <c r="CX59" s="124"/>
      <c r="CY59" s="143"/>
      <c r="CZ59" s="124"/>
      <c r="DA59" s="143"/>
      <c r="DB59" s="124"/>
      <c r="DC59" s="36"/>
      <c r="DD59" s="32"/>
      <c r="DF59" s="315"/>
      <c r="DN59" s="115"/>
      <c r="DQ59" s="29"/>
      <c r="DR59" s="32"/>
      <c r="DS59" s="32"/>
      <c r="DT59" s="34"/>
      <c r="DU59" s="323"/>
      <c r="DV59" s="222">
        <f t="shared" si="7"/>
        <v>0</v>
      </c>
      <c r="DW59" s="149"/>
      <c r="DX59" s="149"/>
      <c r="DY59" s="149"/>
      <c r="DZ59" s="141"/>
      <c r="EA59" s="320"/>
      <c r="EB59" s="151"/>
      <c r="EC59" s="149"/>
      <c r="ED59" s="149"/>
      <c r="EE59" s="149"/>
      <c r="EF59" s="149"/>
      <c r="EG59" s="149"/>
      <c r="EH59" s="134"/>
      <c r="EN59" s="74"/>
      <c r="EO59" s="152"/>
      <c r="EP59" s="152"/>
      <c r="EQ59" s="152"/>
      <c r="ER59" s="152"/>
      <c r="ES59" s="152"/>
      <c r="ET59" s="134"/>
      <c r="EW59" s="321"/>
      <c r="EX59" s="321"/>
      <c r="EY59" s="36"/>
      <c r="FA59" s="29"/>
      <c r="FB59" s="139"/>
      <c r="FC59" s="139"/>
      <c r="FD59" s="139"/>
      <c r="FE59" s="139"/>
      <c r="FF59" s="139"/>
      <c r="FG59" s="36"/>
      <c r="FI59" s="29"/>
      <c r="FJ59" s="143"/>
      <c r="FK59" s="143"/>
      <c r="FL59" s="143"/>
      <c r="FM59" s="143"/>
      <c r="FN59" s="143"/>
      <c r="FO59" s="144"/>
      <c r="FP59" s="145"/>
      <c r="FQ59" s="146"/>
      <c r="FR59" s="163"/>
      <c r="FS59" s="144"/>
      <c r="FT59" s="145"/>
      <c r="FU59" s="146"/>
      <c r="FV59" s="326"/>
      <c r="FW59" s="36"/>
    </row>
    <row r="60" spans="1:179" s="92" customFormat="1" ht="14.65" customHeight="1" x14ac:dyDescent="0.35">
      <c r="A60" s="118"/>
      <c r="B60" s="46"/>
      <c r="C60" s="243" t="str">
        <f t="shared" si="17"/>
        <v/>
      </c>
      <c r="D60" s="46"/>
      <c r="E60" s="4"/>
      <c r="F60" s="119"/>
      <c r="H60" s="120"/>
      <c r="I60" s="15"/>
      <c r="J60" s="121"/>
      <c r="K60" s="15"/>
      <c r="L60" s="121"/>
      <c r="M60" s="15"/>
      <c r="N60" s="122"/>
      <c r="O60" s="40"/>
      <c r="P60" s="123"/>
      <c r="Q60" s="15"/>
      <c r="R60" s="121"/>
      <c r="S60" s="15"/>
      <c r="T60" s="121"/>
      <c r="U60" s="15"/>
      <c r="V60" s="121"/>
      <c r="W60" s="209">
        <f>SUM($Q60,$S60,$U60)</f>
        <v>0</v>
      </c>
      <c r="X60" s="122"/>
      <c r="Y60" s="40"/>
      <c r="Z60" s="123"/>
      <c r="AA60" s="560"/>
      <c r="AB60" s="224"/>
      <c r="AC60" s="560"/>
      <c r="AD60" s="224"/>
      <c r="AE60" s="560"/>
      <c r="AF60" s="561"/>
      <c r="AG60" s="216"/>
      <c r="AH60" s="562"/>
      <c r="AI60" s="560"/>
      <c r="AJ60" s="224"/>
      <c r="AK60" s="560"/>
      <c r="AL60" s="224"/>
      <c r="AM60" s="560"/>
      <c r="AN60" s="122"/>
      <c r="AO60" s="40"/>
      <c r="AP60" s="123"/>
      <c r="AQ60" s="209">
        <f>$Q60-$AA60+$AI60</f>
        <v>0</v>
      </c>
      <c r="AR60" s="121"/>
      <c r="AS60" s="209">
        <f t="shared" si="1"/>
        <v>0</v>
      </c>
      <c r="AT60" s="121"/>
      <c r="AU60" s="209">
        <f t="shared" si="18"/>
        <v>0</v>
      </c>
      <c r="AV60" s="119"/>
      <c r="AX60" s="120"/>
      <c r="AY60" s="1"/>
      <c r="AZ60" s="318">
        <v>1</v>
      </c>
      <c r="BB60" s="120"/>
      <c r="BC60" s="3">
        <f>CHOOSE($AZ60,0.99052544,1.01191919,1.00441378,1.00744042,0.97985155,0.99723525,0.99723525,0.99723525,1.02737929,0.99839832,1.00012425,0.97994767)</f>
        <v>0.99052543999999998</v>
      </c>
      <c r="BD60" s="46"/>
      <c r="BE60" s="3">
        <f>CHOOSE(AZ60,1.01007311,1.0162446,1.00802785,0.99745216,0.96170212,0.98906071,0.98906071,0.98906071,0.96644255,1.01344958,1.02255772,1.00405015)</f>
        <v>1.01007311</v>
      </c>
      <c r="BF60" s="46"/>
      <c r="BG60" s="3">
        <f>CHOOSE($AZ60, 1.00979385,0.9950623,0.99510091,0.98525914,0.94740453,0.975921526666667,0.975921526666667,0.975921526666667,0.96415274,1.04112113,1.03493102,1.02717428)</f>
        <v>1.0097938500000001</v>
      </c>
      <c r="BH60" s="119"/>
      <c r="BJ60" s="120"/>
      <c r="BK60" s="15"/>
      <c r="BL60" s="122"/>
      <c r="BM60" s="40"/>
      <c r="BN60" s="123"/>
      <c r="BO60" s="209">
        <f t="shared" si="2"/>
        <v>0</v>
      </c>
      <c r="BP60" s="121"/>
      <c r="BQ60" s="209">
        <f t="shared" si="3"/>
        <v>0</v>
      </c>
      <c r="BR60" s="121"/>
      <c r="BS60" s="209">
        <f t="shared" si="4"/>
        <v>0</v>
      </c>
      <c r="BT60" s="122"/>
      <c r="BU60" s="40"/>
      <c r="BV60" s="123"/>
      <c r="BW60" s="15"/>
      <c r="BX60" s="122"/>
      <c r="BY60" s="40"/>
      <c r="BZ60" s="123"/>
      <c r="CA60" s="209">
        <f>(SUM($BO60:$BS60))-$BW60</f>
        <v>0</v>
      </c>
      <c r="CB60" s="122"/>
      <c r="CC60" s="40"/>
      <c r="CD60" s="123"/>
      <c r="CE60" s="209">
        <f t="shared" si="5"/>
        <v>0</v>
      </c>
      <c r="CF60" s="121"/>
      <c r="CG60" s="209">
        <f t="shared" si="6"/>
        <v>0</v>
      </c>
      <c r="CH60" s="121"/>
      <c r="CI60" s="209">
        <f>ROUNDDOWN(CA60-CE60-CG60,0)</f>
        <v>0</v>
      </c>
      <c r="CJ60" s="121"/>
      <c r="CK60" s="209">
        <f>SUM($CE60:$CI60)</f>
        <v>0</v>
      </c>
      <c r="CL60" s="119"/>
      <c r="CO60" s="120"/>
      <c r="CP60" s="13">
        <v>0</v>
      </c>
      <c r="CQ60" s="124"/>
      <c r="CR60" s="13">
        <v>0</v>
      </c>
      <c r="CS60" s="124"/>
      <c r="CT60" s="13">
        <v>0</v>
      </c>
      <c r="CU60" s="125"/>
      <c r="CV60" s="126"/>
      <c r="CW60" s="127"/>
      <c r="CX60" s="210">
        <f>CP60*I60</f>
        <v>0</v>
      </c>
      <c r="CY60" s="124"/>
      <c r="CZ60" s="210">
        <f>CR60*K60</f>
        <v>0</v>
      </c>
      <c r="DA60" s="124"/>
      <c r="DB60" s="210">
        <f>CT60*M60</f>
        <v>0</v>
      </c>
      <c r="DC60" s="119"/>
      <c r="DD60" s="46"/>
      <c r="DF60" s="332"/>
      <c r="DN60" s="118"/>
      <c r="DQ60" s="120"/>
      <c r="DR60" s="46"/>
      <c r="DS60" s="46"/>
      <c r="DT60" s="129"/>
      <c r="DU60" s="209">
        <f>IF($CE60=0,0,ROUND(($DH$32*($CE60/$CE$120)),0))</f>
        <v>0</v>
      </c>
      <c r="DV60" s="213">
        <f t="shared" si="7"/>
        <v>0</v>
      </c>
      <c r="DW60" s="209">
        <f t="shared" ref="DW60:DX78" si="21">IF($CG60=0,0,ROUND(($DJ$32*($CG60/$CG$120)),0))</f>
        <v>0</v>
      </c>
      <c r="DX60" s="213">
        <f t="shared" si="21"/>
        <v>0</v>
      </c>
      <c r="DY60" s="214">
        <f t="shared" ref="DY60:DZ78" si="22">IF($CI60=0,0,ROUND(($DL$32*($CI60/$CI$120)),0))</f>
        <v>0</v>
      </c>
      <c r="DZ60" s="216">
        <f t="shared" si="22"/>
        <v>0</v>
      </c>
      <c r="EA60" s="320"/>
      <c r="EB60" s="133"/>
      <c r="EC60" s="209">
        <f>(DU60+CE60)</f>
        <v>0</v>
      </c>
      <c r="ED60" s="131"/>
      <c r="EE60" s="209">
        <f t="shared" si="11"/>
        <v>0</v>
      </c>
      <c r="EF60" s="131"/>
      <c r="EG60" s="209">
        <f t="shared" si="12"/>
        <v>0</v>
      </c>
      <c r="EH60" s="134"/>
      <c r="EN60" s="130"/>
      <c r="EO60" s="217">
        <f t="shared" si="13"/>
        <v>0</v>
      </c>
      <c r="EP60" s="135"/>
      <c r="EQ60" s="217">
        <f t="shared" si="14"/>
        <v>0</v>
      </c>
      <c r="ER60" s="135"/>
      <c r="ES60" s="217">
        <f t="shared" si="15"/>
        <v>0</v>
      </c>
      <c r="ET60" s="134"/>
      <c r="EW60" s="321"/>
      <c r="EX60" s="321"/>
      <c r="EY60" s="119"/>
      <c r="FA60" s="120"/>
      <c r="FB60" s="5"/>
      <c r="FC60" s="121"/>
      <c r="FD60" s="5"/>
      <c r="FE60" s="121"/>
      <c r="FF60" s="5"/>
      <c r="FG60" s="119"/>
      <c r="FI60" s="120"/>
      <c r="FJ60" s="17">
        <v>0</v>
      </c>
      <c r="FK60" s="137"/>
      <c r="FL60" s="17">
        <v>0</v>
      </c>
      <c r="FM60" s="137"/>
      <c r="FN60" s="17">
        <v>0</v>
      </c>
      <c r="FO60" s="125"/>
      <c r="FP60" s="126"/>
      <c r="FQ60" s="127"/>
      <c r="FR60" s="219">
        <f t="shared" si="16"/>
        <v>0</v>
      </c>
      <c r="FS60" s="125"/>
      <c r="FT60" s="126"/>
      <c r="FU60" s="127"/>
      <c r="FV60" s="220">
        <f>IFERROR((SUM($EO60:$ES60)-SUM($CX60:DB60)+$FR60)," ")</f>
        <v>0</v>
      </c>
      <c r="FW60" s="119"/>
    </row>
    <row r="61" spans="1:179" ht="5.15" customHeight="1" x14ac:dyDescent="0.35">
      <c r="A61" s="115"/>
      <c r="B61" s="32"/>
      <c r="C61" s="46"/>
      <c r="D61" s="32"/>
      <c r="E61" s="32"/>
      <c r="F61" s="36"/>
      <c r="H61" s="29"/>
      <c r="I61" s="139"/>
      <c r="J61" s="139"/>
      <c r="K61" s="139"/>
      <c r="L61" s="139"/>
      <c r="M61" s="139"/>
      <c r="N61" s="140"/>
      <c r="O61" s="141"/>
      <c r="P61" s="142"/>
      <c r="Q61" s="139"/>
      <c r="R61" s="139"/>
      <c r="S61" s="139"/>
      <c r="T61" s="139"/>
      <c r="U61" s="139"/>
      <c r="V61" s="139"/>
      <c r="W61" s="121"/>
      <c r="X61" s="140"/>
      <c r="Y61" s="141"/>
      <c r="Z61" s="142"/>
      <c r="AA61" s="563"/>
      <c r="AB61" s="563"/>
      <c r="AC61" s="563"/>
      <c r="AD61" s="563"/>
      <c r="AE61" s="563"/>
      <c r="AF61" s="564"/>
      <c r="AG61" s="266"/>
      <c r="AH61" s="565"/>
      <c r="AI61" s="563"/>
      <c r="AJ61" s="563"/>
      <c r="AK61" s="563"/>
      <c r="AL61" s="563"/>
      <c r="AM61" s="563"/>
      <c r="AN61" s="140"/>
      <c r="AO61" s="141"/>
      <c r="AP61" s="142"/>
      <c r="AQ61" s="121"/>
      <c r="AR61" s="139"/>
      <c r="AS61" s="121"/>
      <c r="AT61" s="139"/>
      <c r="AU61" s="121"/>
      <c r="AV61" s="36"/>
      <c r="AX61" s="29"/>
      <c r="AY61" s="32"/>
      <c r="AZ61" s="322"/>
      <c r="BB61" s="29"/>
      <c r="BC61" s="46"/>
      <c r="BD61" s="32"/>
      <c r="BE61" s="46"/>
      <c r="BF61" s="32"/>
      <c r="BG61" s="46"/>
      <c r="BH61" s="36"/>
      <c r="BJ61" s="29"/>
      <c r="BK61" s="139"/>
      <c r="BL61" s="140"/>
      <c r="BM61" s="141"/>
      <c r="BN61" s="142"/>
      <c r="BO61" s="323"/>
      <c r="BP61" s="139"/>
      <c r="BQ61" s="323"/>
      <c r="BR61" s="139"/>
      <c r="BS61" s="323"/>
      <c r="BT61" s="140"/>
      <c r="BU61" s="141"/>
      <c r="BV61" s="142"/>
      <c r="BW61" s="139"/>
      <c r="BX61" s="140"/>
      <c r="BY61" s="141"/>
      <c r="BZ61" s="142"/>
      <c r="CA61" s="121"/>
      <c r="CB61" s="140"/>
      <c r="CC61" s="141"/>
      <c r="CD61" s="142"/>
      <c r="CE61" s="121"/>
      <c r="CF61" s="139"/>
      <c r="CG61" s="121"/>
      <c r="CH61" s="139"/>
      <c r="CI61" s="121"/>
      <c r="CJ61" s="139"/>
      <c r="CK61" s="121"/>
      <c r="CL61" s="36"/>
      <c r="CO61" s="29"/>
      <c r="CP61" s="143"/>
      <c r="CQ61" s="143"/>
      <c r="CR61" s="143"/>
      <c r="CS61" s="143"/>
      <c r="CT61" s="143"/>
      <c r="CU61" s="144"/>
      <c r="CV61" s="145"/>
      <c r="CW61" s="146"/>
      <c r="CX61" s="124"/>
      <c r="CY61" s="143"/>
      <c r="CZ61" s="124"/>
      <c r="DA61" s="143"/>
      <c r="DB61" s="124"/>
      <c r="DC61" s="36"/>
      <c r="DD61" s="32"/>
      <c r="DF61" s="315"/>
      <c r="DN61" s="115"/>
      <c r="DQ61" s="29"/>
      <c r="DR61" s="32"/>
      <c r="DS61" s="32"/>
      <c r="DT61" s="34"/>
      <c r="DU61" s="323"/>
      <c r="DV61" s="222">
        <f t="shared" si="7"/>
        <v>0</v>
      </c>
      <c r="DW61" s="149"/>
      <c r="DX61" s="149"/>
      <c r="DY61" s="149"/>
      <c r="DZ61" s="141"/>
      <c r="EA61" s="320"/>
      <c r="EB61" s="151"/>
      <c r="EC61" s="149"/>
      <c r="ED61" s="149"/>
      <c r="EE61" s="149"/>
      <c r="EF61" s="149"/>
      <c r="EG61" s="149"/>
      <c r="EH61" s="134"/>
      <c r="EN61" s="74"/>
      <c r="EO61" s="152"/>
      <c r="EP61" s="152"/>
      <c r="EQ61" s="152"/>
      <c r="ER61" s="152"/>
      <c r="ES61" s="152"/>
      <c r="ET61" s="134"/>
      <c r="EW61" s="321"/>
      <c r="EX61" s="321"/>
      <c r="EY61" s="36"/>
      <c r="FA61" s="29"/>
      <c r="FB61" s="139"/>
      <c r="FC61" s="139"/>
      <c r="FD61" s="139"/>
      <c r="FE61" s="139"/>
      <c r="FF61" s="139"/>
      <c r="FG61" s="36"/>
      <c r="FI61" s="29"/>
      <c r="FJ61" s="143"/>
      <c r="FK61" s="143"/>
      <c r="FL61" s="143"/>
      <c r="FM61" s="143"/>
      <c r="FN61" s="143"/>
      <c r="FO61" s="144"/>
      <c r="FP61" s="145"/>
      <c r="FQ61" s="146"/>
      <c r="FR61" s="163"/>
      <c r="FS61" s="144"/>
      <c r="FT61" s="145"/>
      <c r="FU61" s="146"/>
      <c r="FV61" s="326"/>
      <c r="FW61" s="36"/>
    </row>
    <row r="62" spans="1:179" s="92" customFormat="1" ht="14.65" customHeight="1" x14ac:dyDescent="0.35">
      <c r="A62" s="118"/>
      <c r="B62" s="46"/>
      <c r="C62" s="243" t="str">
        <f t="shared" si="17"/>
        <v/>
      </c>
      <c r="D62" s="46"/>
      <c r="E62" s="4"/>
      <c r="F62" s="119"/>
      <c r="H62" s="120"/>
      <c r="I62" s="15"/>
      <c r="J62" s="121"/>
      <c r="K62" s="15"/>
      <c r="L62" s="121"/>
      <c r="M62" s="15"/>
      <c r="N62" s="122"/>
      <c r="O62" s="40"/>
      <c r="P62" s="123"/>
      <c r="Q62" s="15"/>
      <c r="R62" s="121"/>
      <c r="S62" s="15"/>
      <c r="T62" s="121"/>
      <c r="U62" s="15"/>
      <c r="V62" s="121"/>
      <c r="W62" s="209">
        <f>SUM($Q62,$S62,$U62)</f>
        <v>0</v>
      </c>
      <c r="X62" s="122"/>
      <c r="Y62" s="40"/>
      <c r="Z62" s="123"/>
      <c r="AA62" s="560"/>
      <c r="AB62" s="224"/>
      <c r="AC62" s="560"/>
      <c r="AD62" s="224"/>
      <c r="AE62" s="560"/>
      <c r="AF62" s="561"/>
      <c r="AG62" s="216"/>
      <c r="AH62" s="562"/>
      <c r="AI62" s="560"/>
      <c r="AJ62" s="224"/>
      <c r="AK62" s="560"/>
      <c r="AL62" s="224"/>
      <c r="AM62" s="560"/>
      <c r="AN62" s="122"/>
      <c r="AO62" s="40"/>
      <c r="AP62" s="123"/>
      <c r="AQ62" s="209">
        <f>$Q62-$AA62+$AI62</f>
        <v>0</v>
      </c>
      <c r="AR62" s="121"/>
      <c r="AS62" s="209">
        <f t="shared" si="1"/>
        <v>0</v>
      </c>
      <c r="AT62" s="121"/>
      <c r="AU62" s="209">
        <f t="shared" si="18"/>
        <v>0</v>
      </c>
      <c r="AV62" s="119"/>
      <c r="AX62" s="120"/>
      <c r="AY62" s="1"/>
      <c r="AZ62" s="318">
        <v>1</v>
      </c>
      <c r="BB62" s="120"/>
      <c r="BC62" s="3">
        <f>CHOOSE($AZ62,0.99052544,1.01191919,1.00441378,1.00744042,0.97985155,0.99723525,0.99723525,0.99723525,1.02737929,0.99839832,1.00012425,0.97994767)</f>
        <v>0.99052543999999998</v>
      </c>
      <c r="BD62" s="46"/>
      <c r="BE62" s="3">
        <f>CHOOSE(AZ62,1.01007311,1.0162446,1.00802785,0.99745216,0.96170212,0.98906071,0.98906071,0.98906071,0.96644255,1.01344958,1.02255772,1.00405015)</f>
        <v>1.01007311</v>
      </c>
      <c r="BF62" s="46"/>
      <c r="BG62" s="3">
        <f>CHOOSE($AZ62, 1.00979385,0.9950623,0.99510091,0.98525914,0.94740453,0.975921526666667,0.975921526666667,0.975921526666667,0.96415274,1.04112113,1.03493102,1.02717428)</f>
        <v>1.0097938500000001</v>
      </c>
      <c r="BH62" s="119"/>
      <c r="BJ62" s="120"/>
      <c r="BK62" s="15"/>
      <c r="BL62" s="122"/>
      <c r="BM62" s="40"/>
      <c r="BN62" s="123"/>
      <c r="BO62" s="209">
        <f t="shared" si="2"/>
        <v>0</v>
      </c>
      <c r="BP62" s="121"/>
      <c r="BQ62" s="209">
        <f t="shared" si="3"/>
        <v>0</v>
      </c>
      <c r="BR62" s="121"/>
      <c r="BS62" s="209">
        <f t="shared" si="4"/>
        <v>0</v>
      </c>
      <c r="BT62" s="122"/>
      <c r="BU62" s="40"/>
      <c r="BV62" s="123"/>
      <c r="BW62" s="15"/>
      <c r="BX62" s="122"/>
      <c r="BY62" s="40"/>
      <c r="BZ62" s="123"/>
      <c r="CA62" s="209">
        <f>(SUM($BO62:$BS62))-$BW62</f>
        <v>0</v>
      </c>
      <c r="CB62" s="122"/>
      <c r="CC62" s="40"/>
      <c r="CD62" s="123"/>
      <c r="CE62" s="209">
        <f t="shared" si="5"/>
        <v>0</v>
      </c>
      <c r="CF62" s="121"/>
      <c r="CG62" s="209">
        <f t="shared" si="6"/>
        <v>0</v>
      </c>
      <c r="CH62" s="121"/>
      <c r="CI62" s="209">
        <f>ROUNDDOWN(CA62-CE62-CG62,0)</f>
        <v>0</v>
      </c>
      <c r="CJ62" s="121"/>
      <c r="CK62" s="209">
        <f>SUM($CE62:$CI62)</f>
        <v>0</v>
      </c>
      <c r="CL62" s="119"/>
      <c r="CO62" s="120"/>
      <c r="CP62" s="13">
        <v>0</v>
      </c>
      <c r="CQ62" s="124"/>
      <c r="CR62" s="13">
        <v>0</v>
      </c>
      <c r="CS62" s="124"/>
      <c r="CT62" s="13">
        <v>0</v>
      </c>
      <c r="CU62" s="125"/>
      <c r="CV62" s="126"/>
      <c r="CW62" s="127"/>
      <c r="CX62" s="210">
        <f>CP62*I62</f>
        <v>0</v>
      </c>
      <c r="CY62" s="124"/>
      <c r="CZ62" s="210">
        <f>CR62*K62</f>
        <v>0</v>
      </c>
      <c r="DA62" s="124"/>
      <c r="DB62" s="210">
        <f>CT62*M62</f>
        <v>0</v>
      </c>
      <c r="DC62" s="119"/>
      <c r="DD62" s="46"/>
      <c r="DF62" s="332"/>
      <c r="DN62" s="118"/>
      <c r="DQ62" s="120"/>
      <c r="DR62" s="46"/>
      <c r="DS62" s="46"/>
      <c r="DT62" s="129"/>
      <c r="DU62" s="209">
        <f>IF($CE62=0,0,ROUND(($DH$32*($CE62/$CE$120)),0))</f>
        <v>0</v>
      </c>
      <c r="DV62" s="213">
        <f t="shared" si="7"/>
        <v>0</v>
      </c>
      <c r="DW62" s="209">
        <f t="shared" si="21"/>
        <v>0</v>
      </c>
      <c r="DX62" s="213">
        <f t="shared" si="21"/>
        <v>0</v>
      </c>
      <c r="DY62" s="214">
        <f t="shared" si="22"/>
        <v>0</v>
      </c>
      <c r="DZ62" s="216">
        <f t="shared" si="22"/>
        <v>0</v>
      </c>
      <c r="EA62" s="320"/>
      <c r="EB62" s="133"/>
      <c r="EC62" s="209">
        <f>(DU62+CE62)</f>
        <v>0</v>
      </c>
      <c r="ED62" s="131"/>
      <c r="EE62" s="209">
        <f t="shared" si="11"/>
        <v>0</v>
      </c>
      <c r="EF62" s="131"/>
      <c r="EG62" s="209">
        <f t="shared" si="12"/>
        <v>0</v>
      </c>
      <c r="EH62" s="134"/>
      <c r="EN62" s="130"/>
      <c r="EO62" s="217">
        <f t="shared" si="13"/>
        <v>0</v>
      </c>
      <c r="EP62" s="135"/>
      <c r="EQ62" s="217">
        <f t="shared" si="14"/>
        <v>0</v>
      </c>
      <c r="ER62" s="135"/>
      <c r="ES62" s="217">
        <f t="shared" si="15"/>
        <v>0</v>
      </c>
      <c r="ET62" s="134"/>
      <c r="EW62" s="321"/>
      <c r="EX62" s="321"/>
      <c r="EY62" s="119"/>
      <c r="FA62" s="120"/>
      <c r="FB62" s="5"/>
      <c r="FC62" s="121"/>
      <c r="FD62" s="5"/>
      <c r="FE62" s="121"/>
      <c r="FF62" s="5"/>
      <c r="FG62" s="119"/>
      <c r="FI62" s="120"/>
      <c r="FJ62" s="17">
        <v>0</v>
      </c>
      <c r="FK62" s="137"/>
      <c r="FL62" s="17">
        <v>0</v>
      </c>
      <c r="FM62" s="137"/>
      <c r="FN62" s="17">
        <v>0</v>
      </c>
      <c r="FO62" s="125"/>
      <c r="FP62" s="126"/>
      <c r="FQ62" s="127"/>
      <c r="FR62" s="219">
        <f t="shared" si="16"/>
        <v>0</v>
      </c>
      <c r="FS62" s="125"/>
      <c r="FT62" s="126"/>
      <c r="FU62" s="127"/>
      <c r="FV62" s="220">
        <f>IFERROR((SUM($EO62:$ES62)-SUM($CX62:DB62)+$FR62)," ")</f>
        <v>0</v>
      </c>
      <c r="FW62" s="119"/>
    </row>
    <row r="63" spans="1:179" ht="5.15" customHeight="1" x14ac:dyDescent="0.35">
      <c r="A63" s="115"/>
      <c r="B63" s="32"/>
      <c r="C63" s="46"/>
      <c r="D63" s="32"/>
      <c r="E63" s="32"/>
      <c r="F63" s="36"/>
      <c r="H63" s="29"/>
      <c r="I63" s="139"/>
      <c r="J63" s="139"/>
      <c r="K63" s="139"/>
      <c r="L63" s="139"/>
      <c r="M63" s="139"/>
      <c r="N63" s="140"/>
      <c r="O63" s="141"/>
      <c r="P63" s="142"/>
      <c r="Q63" s="139"/>
      <c r="R63" s="139"/>
      <c r="S63" s="139"/>
      <c r="T63" s="139"/>
      <c r="U63" s="139"/>
      <c r="V63" s="139"/>
      <c r="W63" s="121"/>
      <c r="X63" s="140"/>
      <c r="Y63" s="141"/>
      <c r="Z63" s="142"/>
      <c r="AA63" s="563"/>
      <c r="AB63" s="563"/>
      <c r="AC63" s="563"/>
      <c r="AD63" s="563"/>
      <c r="AE63" s="563"/>
      <c r="AF63" s="564"/>
      <c r="AG63" s="266"/>
      <c r="AH63" s="565"/>
      <c r="AI63" s="563"/>
      <c r="AJ63" s="563"/>
      <c r="AK63" s="563"/>
      <c r="AL63" s="563"/>
      <c r="AM63" s="563"/>
      <c r="AN63" s="140"/>
      <c r="AO63" s="141"/>
      <c r="AP63" s="142"/>
      <c r="AQ63" s="121"/>
      <c r="AR63" s="139"/>
      <c r="AS63" s="121"/>
      <c r="AT63" s="139"/>
      <c r="AU63" s="121"/>
      <c r="AV63" s="36"/>
      <c r="AX63" s="29"/>
      <c r="AY63" s="32"/>
      <c r="AZ63" s="322"/>
      <c r="BB63" s="29"/>
      <c r="BC63" s="46"/>
      <c r="BD63" s="32"/>
      <c r="BE63" s="46"/>
      <c r="BF63" s="32"/>
      <c r="BG63" s="46"/>
      <c r="BH63" s="36"/>
      <c r="BJ63" s="29"/>
      <c r="BK63" s="139"/>
      <c r="BL63" s="140"/>
      <c r="BM63" s="141"/>
      <c r="BN63" s="142"/>
      <c r="BO63" s="323"/>
      <c r="BP63" s="139"/>
      <c r="BQ63" s="323"/>
      <c r="BR63" s="139"/>
      <c r="BS63" s="323"/>
      <c r="BT63" s="140"/>
      <c r="BU63" s="141"/>
      <c r="BV63" s="142"/>
      <c r="BW63" s="139"/>
      <c r="BX63" s="140"/>
      <c r="BY63" s="141"/>
      <c r="BZ63" s="142"/>
      <c r="CA63" s="121"/>
      <c r="CB63" s="140"/>
      <c r="CC63" s="141"/>
      <c r="CD63" s="142"/>
      <c r="CE63" s="121"/>
      <c r="CF63" s="139"/>
      <c r="CG63" s="121"/>
      <c r="CH63" s="139"/>
      <c r="CI63" s="121"/>
      <c r="CJ63" s="139"/>
      <c r="CK63" s="121"/>
      <c r="CL63" s="36"/>
      <c r="CO63" s="29"/>
      <c r="CP63" s="143"/>
      <c r="CQ63" s="143"/>
      <c r="CR63" s="143"/>
      <c r="CS63" s="143"/>
      <c r="CT63" s="143"/>
      <c r="CU63" s="144"/>
      <c r="CV63" s="145"/>
      <c r="CW63" s="146"/>
      <c r="CX63" s="124"/>
      <c r="CY63" s="143"/>
      <c r="CZ63" s="124"/>
      <c r="DA63" s="143"/>
      <c r="DB63" s="124"/>
      <c r="DC63" s="36"/>
      <c r="DD63" s="32"/>
      <c r="DF63" s="315"/>
      <c r="DN63" s="115"/>
      <c r="DQ63" s="29"/>
      <c r="DR63" s="32"/>
      <c r="DS63" s="32"/>
      <c r="DT63" s="34"/>
      <c r="DU63" s="323"/>
      <c r="DV63" s="222">
        <f t="shared" si="7"/>
        <v>0</v>
      </c>
      <c r="DW63" s="149"/>
      <c r="DX63" s="149"/>
      <c r="DY63" s="149"/>
      <c r="DZ63" s="141"/>
      <c r="EA63" s="320"/>
      <c r="EB63" s="151"/>
      <c r="EC63" s="149"/>
      <c r="ED63" s="149"/>
      <c r="EE63" s="149"/>
      <c r="EF63" s="149"/>
      <c r="EG63" s="149"/>
      <c r="EH63" s="134"/>
      <c r="EN63" s="74"/>
      <c r="EO63" s="152"/>
      <c r="EP63" s="152"/>
      <c r="EQ63" s="152"/>
      <c r="ER63" s="152"/>
      <c r="ES63" s="152"/>
      <c r="ET63" s="134"/>
      <c r="EW63" s="321"/>
      <c r="EX63" s="321"/>
      <c r="EY63" s="36"/>
      <c r="FA63" s="29"/>
      <c r="FB63" s="139"/>
      <c r="FC63" s="139"/>
      <c r="FD63" s="139"/>
      <c r="FE63" s="139"/>
      <c r="FF63" s="139"/>
      <c r="FG63" s="36"/>
      <c r="FI63" s="29"/>
      <c r="FJ63" s="143"/>
      <c r="FK63" s="143"/>
      <c r="FL63" s="143"/>
      <c r="FM63" s="143"/>
      <c r="FN63" s="143"/>
      <c r="FO63" s="144"/>
      <c r="FP63" s="145"/>
      <c r="FQ63" s="146"/>
      <c r="FR63" s="154"/>
      <c r="FS63" s="144"/>
      <c r="FT63" s="145"/>
      <c r="FU63" s="146"/>
      <c r="FV63" s="326"/>
      <c r="FW63" s="36"/>
    </row>
    <row r="64" spans="1:179" s="92" customFormat="1" ht="14.65" customHeight="1" x14ac:dyDescent="0.35">
      <c r="A64" s="118"/>
      <c r="B64" s="46"/>
      <c r="C64" s="243" t="str">
        <f t="shared" si="17"/>
        <v/>
      </c>
      <c r="D64" s="46"/>
      <c r="E64" s="4"/>
      <c r="F64" s="119"/>
      <c r="H64" s="120"/>
      <c r="I64" s="15"/>
      <c r="J64" s="121"/>
      <c r="K64" s="15"/>
      <c r="L64" s="121"/>
      <c r="M64" s="15"/>
      <c r="N64" s="122"/>
      <c r="O64" s="40"/>
      <c r="P64" s="123"/>
      <c r="Q64" s="15"/>
      <c r="R64" s="121"/>
      <c r="S64" s="15"/>
      <c r="T64" s="121"/>
      <c r="U64" s="15"/>
      <c r="V64" s="121"/>
      <c r="W64" s="209">
        <f>SUM($Q64,$S64,$U64)</f>
        <v>0</v>
      </c>
      <c r="X64" s="122"/>
      <c r="Y64" s="40"/>
      <c r="Z64" s="123"/>
      <c r="AA64" s="560"/>
      <c r="AB64" s="224"/>
      <c r="AC64" s="560"/>
      <c r="AD64" s="224"/>
      <c r="AE64" s="560"/>
      <c r="AF64" s="561"/>
      <c r="AG64" s="216"/>
      <c r="AH64" s="562"/>
      <c r="AI64" s="560"/>
      <c r="AJ64" s="224"/>
      <c r="AK64" s="560"/>
      <c r="AL64" s="224"/>
      <c r="AM64" s="560"/>
      <c r="AN64" s="122"/>
      <c r="AO64" s="40"/>
      <c r="AP64" s="123"/>
      <c r="AQ64" s="209">
        <f>$Q64-$AA64+$AI64</f>
        <v>0</v>
      </c>
      <c r="AR64" s="121"/>
      <c r="AS64" s="209">
        <f t="shared" si="1"/>
        <v>0</v>
      </c>
      <c r="AT64" s="121"/>
      <c r="AU64" s="209">
        <f t="shared" si="18"/>
        <v>0</v>
      </c>
      <c r="AV64" s="119"/>
      <c r="AX64" s="120"/>
      <c r="AY64" s="1"/>
      <c r="AZ64" s="318">
        <v>1</v>
      </c>
      <c r="BB64" s="120"/>
      <c r="BC64" s="3">
        <f>CHOOSE($AZ64,0.99052544,1.01191919,1.00441378,1.00744042,0.97985155,0.99723525,0.99723525,0.99723525,1.02737929,0.99839832,1.00012425,0.97994767)</f>
        <v>0.99052543999999998</v>
      </c>
      <c r="BD64" s="46"/>
      <c r="BE64" s="3">
        <f>CHOOSE(AZ64,1.01007311,1.0162446,1.00802785,0.99745216,0.96170212,0.98906071,0.98906071,0.98906071,0.96644255,1.01344958,1.02255772,1.00405015)</f>
        <v>1.01007311</v>
      </c>
      <c r="BF64" s="46"/>
      <c r="BG64" s="3">
        <f>CHOOSE($AZ64, 1.00979385,0.9950623,0.99510091,0.98525914,0.94740453,0.975921526666667,0.975921526666667,0.975921526666667,0.96415274,1.04112113,1.03493102,1.02717428)</f>
        <v>1.0097938500000001</v>
      </c>
      <c r="BH64" s="119"/>
      <c r="BJ64" s="120"/>
      <c r="BK64" s="15"/>
      <c r="BL64" s="122"/>
      <c r="BM64" s="40"/>
      <c r="BN64" s="123"/>
      <c r="BO64" s="209">
        <f t="shared" si="2"/>
        <v>0</v>
      </c>
      <c r="BP64" s="121"/>
      <c r="BQ64" s="209">
        <f t="shared" si="3"/>
        <v>0</v>
      </c>
      <c r="BR64" s="121"/>
      <c r="BS64" s="209">
        <f t="shared" si="4"/>
        <v>0</v>
      </c>
      <c r="BT64" s="122"/>
      <c r="BU64" s="40"/>
      <c r="BV64" s="123"/>
      <c r="BW64" s="15"/>
      <c r="BX64" s="122"/>
      <c r="BY64" s="40"/>
      <c r="BZ64" s="123"/>
      <c r="CA64" s="209">
        <f>(SUM($BO64:$BS64))-$BW64</f>
        <v>0</v>
      </c>
      <c r="CB64" s="122"/>
      <c r="CC64" s="40"/>
      <c r="CD64" s="123"/>
      <c r="CE64" s="209">
        <f t="shared" si="5"/>
        <v>0</v>
      </c>
      <c r="CF64" s="121"/>
      <c r="CG64" s="209">
        <f t="shared" si="6"/>
        <v>0</v>
      </c>
      <c r="CH64" s="121"/>
      <c r="CI64" s="209">
        <f>ROUNDDOWN(CA64-CE64-CG64,0)</f>
        <v>0</v>
      </c>
      <c r="CJ64" s="121"/>
      <c r="CK64" s="209">
        <f>SUM($CE64:$CI64)</f>
        <v>0</v>
      </c>
      <c r="CL64" s="119"/>
      <c r="CO64" s="120"/>
      <c r="CP64" s="13">
        <v>0</v>
      </c>
      <c r="CQ64" s="124"/>
      <c r="CR64" s="13">
        <v>0</v>
      </c>
      <c r="CS64" s="124"/>
      <c r="CT64" s="13">
        <v>0</v>
      </c>
      <c r="CU64" s="125"/>
      <c r="CV64" s="126"/>
      <c r="CW64" s="127"/>
      <c r="CX64" s="210">
        <f>CP64*I64</f>
        <v>0</v>
      </c>
      <c r="CY64" s="124"/>
      <c r="CZ64" s="210">
        <f>CR64*K64</f>
        <v>0</v>
      </c>
      <c r="DA64" s="124"/>
      <c r="DB64" s="210">
        <f>CT64*M64</f>
        <v>0</v>
      </c>
      <c r="DC64" s="119"/>
      <c r="DD64" s="46"/>
      <c r="DF64" s="332"/>
      <c r="DN64" s="118"/>
      <c r="DQ64" s="120"/>
      <c r="DR64" s="46"/>
      <c r="DS64" s="46"/>
      <c r="DT64" s="129"/>
      <c r="DU64" s="209">
        <f>IF($CE64=0,0,ROUND(($DH$32*($CE64/$CE$120)),0))</f>
        <v>0</v>
      </c>
      <c r="DV64" s="213">
        <f t="shared" si="7"/>
        <v>0</v>
      </c>
      <c r="DW64" s="209">
        <f t="shared" si="21"/>
        <v>0</v>
      </c>
      <c r="DX64" s="213">
        <f t="shared" si="21"/>
        <v>0</v>
      </c>
      <c r="DY64" s="214">
        <f t="shared" si="22"/>
        <v>0</v>
      </c>
      <c r="DZ64" s="216">
        <f t="shared" si="22"/>
        <v>0</v>
      </c>
      <c r="EA64" s="320"/>
      <c r="EB64" s="133"/>
      <c r="EC64" s="209">
        <f>(DU64+CE64)</f>
        <v>0</v>
      </c>
      <c r="ED64" s="131"/>
      <c r="EE64" s="209">
        <f t="shared" si="11"/>
        <v>0</v>
      </c>
      <c r="EF64" s="131"/>
      <c r="EG64" s="209">
        <f t="shared" si="12"/>
        <v>0</v>
      </c>
      <c r="EH64" s="134"/>
      <c r="EN64" s="130"/>
      <c r="EO64" s="217">
        <f t="shared" si="13"/>
        <v>0</v>
      </c>
      <c r="EP64" s="135"/>
      <c r="EQ64" s="217">
        <f t="shared" si="14"/>
        <v>0</v>
      </c>
      <c r="ER64" s="135"/>
      <c r="ES64" s="217">
        <f t="shared" si="15"/>
        <v>0</v>
      </c>
      <c r="ET64" s="134"/>
      <c r="EW64" s="321"/>
      <c r="EX64" s="321"/>
      <c r="EY64" s="119"/>
      <c r="FA64" s="120"/>
      <c r="FB64" s="5"/>
      <c r="FC64" s="121"/>
      <c r="FD64" s="5"/>
      <c r="FE64" s="121"/>
      <c r="FF64" s="5"/>
      <c r="FG64" s="119"/>
      <c r="FI64" s="120"/>
      <c r="FJ64" s="17">
        <v>0</v>
      </c>
      <c r="FK64" s="137"/>
      <c r="FL64" s="17">
        <v>0</v>
      </c>
      <c r="FM64" s="137"/>
      <c r="FN64" s="17">
        <v>0</v>
      </c>
      <c r="FO64" s="125"/>
      <c r="FP64" s="126"/>
      <c r="FQ64" s="127"/>
      <c r="FR64" s="219">
        <f t="shared" si="16"/>
        <v>0</v>
      </c>
      <c r="FS64" s="125"/>
      <c r="FT64" s="126"/>
      <c r="FU64" s="127"/>
      <c r="FV64" s="220">
        <f>IFERROR((SUM($EO64:$ES64)-SUM($CX64:DB64)+$FR64)," ")</f>
        <v>0</v>
      </c>
      <c r="FW64" s="119"/>
    </row>
    <row r="65" spans="1:179" ht="5.15" customHeight="1" x14ac:dyDescent="0.35">
      <c r="A65" s="115"/>
      <c r="B65" s="32"/>
      <c r="C65" s="46"/>
      <c r="D65" s="32"/>
      <c r="E65" s="32"/>
      <c r="F65" s="36"/>
      <c r="H65" s="29"/>
      <c r="I65" s="139"/>
      <c r="J65" s="139"/>
      <c r="K65" s="139"/>
      <c r="L65" s="139"/>
      <c r="M65" s="139"/>
      <c r="N65" s="140"/>
      <c r="O65" s="141"/>
      <c r="P65" s="142"/>
      <c r="Q65" s="139"/>
      <c r="R65" s="139"/>
      <c r="S65" s="139"/>
      <c r="T65" s="139"/>
      <c r="U65" s="139"/>
      <c r="V65" s="139"/>
      <c r="W65" s="121"/>
      <c r="X65" s="140"/>
      <c r="Y65" s="141"/>
      <c r="Z65" s="142"/>
      <c r="AA65" s="563"/>
      <c r="AB65" s="563"/>
      <c r="AC65" s="563"/>
      <c r="AD65" s="563"/>
      <c r="AE65" s="563"/>
      <c r="AF65" s="564"/>
      <c r="AG65" s="266"/>
      <c r="AH65" s="565"/>
      <c r="AI65" s="563"/>
      <c r="AJ65" s="563"/>
      <c r="AK65" s="563"/>
      <c r="AL65" s="563"/>
      <c r="AM65" s="563"/>
      <c r="AN65" s="140"/>
      <c r="AO65" s="141"/>
      <c r="AP65" s="142"/>
      <c r="AQ65" s="121"/>
      <c r="AR65" s="139"/>
      <c r="AS65" s="121"/>
      <c r="AT65" s="139"/>
      <c r="AU65" s="121"/>
      <c r="AV65" s="36"/>
      <c r="AX65" s="29"/>
      <c r="AY65" s="32"/>
      <c r="AZ65" s="322"/>
      <c r="BB65" s="29"/>
      <c r="BC65" s="46"/>
      <c r="BD65" s="32"/>
      <c r="BE65" s="46"/>
      <c r="BF65" s="32"/>
      <c r="BG65" s="46"/>
      <c r="BH65" s="36"/>
      <c r="BJ65" s="29"/>
      <c r="BK65" s="139"/>
      <c r="BL65" s="140"/>
      <c r="BM65" s="141"/>
      <c r="BN65" s="142"/>
      <c r="BO65" s="323"/>
      <c r="BP65" s="139"/>
      <c r="BQ65" s="323"/>
      <c r="BR65" s="139"/>
      <c r="BS65" s="323"/>
      <c r="BT65" s="140"/>
      <c r="BU65" s="141"/>
      <c r="BV65" s="142"/>
      <c r="BW65" s="139"/>
      <c r="BX65" s="140"/>
      <c r="BY65" s="141"/>
      <c r="BZ65" s="142"/>
      <c r="CA65" s="121"/>
      <c r="CB65" s="140"/>
      <c r="CC65" s="141"/>
      <c r="CD65" s="142"/>
      <c r="CE65" s="121"/>
      <c r="CF65" s="139"/>
      <c r="CG65" s="121"/>
      <c r="CH65" s="139"/>
      <c r="CI65" s="121"/>
      <c r="CJ65" s="139"/>
      <c r="CK65" s="121"/>
      <c r="CL65" s="36"/>
      <c r="CO65" s="29"/>
      <c r="CP65" s="143"/>
      <c r="CQ65" s="143"/>
      <c r="CR65" s="143"/>
      <c r="CS65" s="143"/>
      <c r="CT65" s="143"/>
      <c r="CU65" s="144"/>
      <c r="CV65" s="145"/>
      <c r="CW65" s="146"/>
      <c r="CX65" s="124"/>
      <c r="CY65" s="143"/>
      <c r="CZ65" s="124"/>
      <c r="DA65" s="143"/>
      <c r="DB65" s="124"/>
      <c r="DC65" s="36"/>
      <c r="DD65" s="32"/>
      <c r="DF65" s="315"/>
      <c r="DH65" s="174"/>
      <c r="DI65" s="174"/>
      <c r="DJ65" s="174"/>
      <c r="DK65" s="174"/>
      <c r="DL65" s="174"/>
      <c r="DM65" s="174"/>
      <c r="DN65" s="333"/>
      <c r="DO65" s="174"/>
      <c r="DQ65" s="29"/>
      <c r="DR65" s="32"/>
      <c r="DS65" s="32"/>
      <c r="DT65" s="34"/>
      <c r="DU65" s="323"/>
      <c r="DV65" s="222">
        <f t="shared" si="7"/>
        <v>0</v>
      </c>
      <c r="DW65" s="149"/>
      <c r="DX65" s="149"/>
      <c r="DY65" s="149"/>
      <c r="DZ65" s="141"/>
      <c r="EA65" s="320"/>
      <c r="EB65" s="151"/>
      <c r="EC65" s="149"/>
      <c r="ED65" s="149"/>
      <c r="EE65" s="149"/>
      <c r="EF65" s="149"/>
      <c r="EG65" s="149"/>
      <c r="EH65" s="134"/>
      <c r="EN65" s="74"/>
      <c r="EO65" s="152"/>
      <c r="EP65" s="152"/>
      <c r="EQ65" s="152"/>
      <c r="ER65" s="152"/>
      <c r="ES65" s="152"/>
      <c r="ET65" s="134"/>
      <c r="EW65" s="321"/>
      <c r="EX65" s="321"/>
      <c r="EY65" s="36"/>
      <c r="FA65" s="29"/>
      <c r="FB65" s="139"/>
      <c r="FC65" s="139"/>
      <c r="FD65" s="139"/>
      <c r="FE65" s="139"/>
      <c r="FF65" s="139"/>
      <c r="FG65" s="36"/>
      <c r="FI65" s="29"/>
      <c r="FJ65" s="143"/>
      <c r="FK65" s="143"/>
      <c r="FL65" s="143"/>
      <c r="FM65" s="143"/>
      <c r="FN65" s="143"/>
      <c r="FO65" s="144"/>
      <c r="FP65" s="145"/>
      <c r="FQ65" s="146"/>
      <c r="FR65" s="154"/>
      <c r="FS65" s="144"/>
      <c r="FT65" s="145"/>
      <c r="FU65" s="146"/>
      <c r="FV65" s="326"/>
      <c r="FW65" s="36"/>
    </row>
    <row r="66" spans="1:179" s="92" customFormat="1" x14ac:dyDescent="0.35">
      <c r="A66" s="118"/>
      <c r="B66" s="46"/>
      <c r="C66" s="243" t="str">
        <f t="shared" si="17"/>
        <v/>
      </c>
      <c r="D66" s="46"/>
      <c r="E66" s="4"/>
      <c r="F66" s="119"/>
      <c r="H66" s="120"/>
      <c r="I66" s="15"/>
      <c r="J66" s="121"/>
      <c r="K66" s="15"/>
      <c r="L66" s="121"/>
      <c r="M66" s="15"/>
      <c r="N66" s="122"/>
      <c r="O66" s="40"/>
      <c r="P66" s="123"/>
      <c r="Q66" s="15"/>
      <c r="R66" s="121"/>
      <c r="S66" s="15"/>
      <c r="T66" s="121"/>
      <c r="U66" s="15"/>
      <c r="V66" s="121"/>
      <c r="W66" s="209">
        <f>SUM($Q66,$S66,$U66)</f>
        <v>0</v>
      </c>
      <c r="X66" s="122"/>
      <c r="Y66" s="40"/>
      <c r="Z66" s="123"/>
      <c r="AA66" s="560"/>
      <c r="AB66" s="224"/>
      <c r="AC66" s="560"/>
      <c r="AD66" s="224"/>
      <c r="AE66" s="560"/>
      <c r="AF66" s="561"/>
      <c r="AG66" s="216"/>
      <c r="AH66" s="562"/>
      <c r="AI66" s="560"/>
      <c r="AJ66" s="224"/>
      <c r="AK66" s="560"/>
      <c r="AL66" s="224"/>
      <c r="AM66" s="560"/>
      <c r="AN66" s="122"/>
      <c r="AO66" s="40"/>
      <c r="AP66" s="123"/>
      <c r="AQ66" s="209">
        <f>$Q66-$AA66+$AI66</f>
        <v>0</v>
      </c>
      <c r="AR66" s="121"/>
      <c r="AS66" s="209">
        <f t="shared" si="1"/>
        <v>0</v>
      </c>
      <c r="AT66" s="121"/>
      <c r="AU66" s="209">
        <f t="shared" si="18"/>
        <v>0</v>
      </c>
      <c r="AV66" s="119"/>
      <c r="AX66" s="120"/>
      <c r="AY66" s="1"/>
      <c r="AZ66" s="318">
        <v>1</v>
      </c>
      <c r="BB66" s="120"/>
      <c r="BC66" s="3">
        <f>CHOOSE($AZ66,0.99052544,1.01191919,1.00441378,1.00744042,0.97985155,0.99723525,0.99723525,0.99723525,1.02737929,0.99839832,1.00012425,0.97994767)</f>
        <v>0.99052543999999998</v>
      </c>
      <c r="BD66" s="46"/>
      <c r="BE66" s="3">
        <f>CHOOSE(AZ66,1.01007311,1.0162446,1.00802785,0.99745216,0.96170212,0.98906071,0.98906071,0.98906071,0.96644255,1.01344958,1.02255772,1.00405015)</f>
        <v>1.01007311</v>
      </c>
      <c r="BF66" s="46"/>
      <c r="BG66" s="3">
        <f>CHOOSE($AZ66, 1.00979385,0.9950623,0.99510091,0.98525914,0.94740453,0.975921526666667,0.975921526666667,0.975921526666667,0.96415274,1.04112113,1.03493102,1.02717428)</f>
        <v>1.0097938500000001</v>
      </c>
      <c r="BH66" s="119"/>
      <c r="BJ66" s="120"/>
      <c r="BK66" s="15"/>
      <c r="BL66" s="122"/>
      <c r="BM66" s="40"/>
      <c r="BN66" s="123"/>
      <c r="BO66" s="209">
        <f t="shared" si="2"/>
        <v>0</v>
      </c>
      <c r="BP66" s="121"/>
      <c r="BQ66" s="209">
        <f t="shared" si="3"/>
        <v>0</v>
      </c>
      <c r="BR66" s="121"/>
      <c r="BS66" s="209">
        <f t="shared" si="4"/>
        <v>0</v>
      </c>
      <c r="BT66" s="122"/>
      <c r="BU66" s="40"/>
      <c r="BV66" s="123"/>
      <c r="BW66" s="15"/>
      <c r="BX66" s="122"/>
      <c r="BY66" s="40"/>
      <c r="BZ66" s="123"/>
      <c r="CA66" s="209">
        <f>(SUM($BO66:$BS66))-$BW66</f>
        <v>0</v>
      </c>
      <c r="CB66" s="122"/>
      <c r="CC66" s="40"/>
      <c r="CD66" s="123"/>
      <c r="CE66" s="209">
        <f t="shared" si="5"/>
        <v>0</v>
      </c>
      <c r="CF66" s="121"/>
      <c r="CG66" s="209">
        <f t="shared" si="6"/>
        <v>0</v>
      </c>
      <c r="CH66" s="121"/>
      <c r="CI66" s="209">
        <f>ROUNDDOWN(CA66-CE66-CG66,0)</f>
        <v>0</v>
      </c>
      <c r="CJ66" s="121"/>
      <c r="CK66" s="209">
        <f>SUM($CE66:$CI66)</f>
        <v>0</v>
      </c>
      <c r="CL66" s="119"/>
      <c r="CO66" s="120"/>
      <c r="CP66" s="13">
        <v>0</v>
      </c>
      <c r="CQ66" s="124"/>
      <c r="CR66" s="13">
        <v>0</v>
      </c>
      <c r="CS66" s="124"/>
      <c r="CT66" s="13">
        <v>0</v>
      </c>
      <c r="CU66" s="125"/>
      <c r="CV66" s="126"/>
      <c r="CW66" s="127"/>
      <c r="CX66" s="210">
        <f>CP66*I66</f>
        <v>0</v>
      </c>
      <c r="CY66" s="124"/>
      <c r="CZ66" s="210">
        <f>CR66*K66</f>
        <v>0</v>
      </c>
      <c r="DA66" s="124"/>
      <c r="DB66" s="210">
        <f>CT66*M66</f>
        <v>0</v>
      </c>
      <c r="DC66" s="119"/>
      <c r="DD66" s="46"/>
      <c r="DF66" s="435"/>
      <c r="DG66" s="175"/>
      <c r="DH66" s="174"/>
      <c r="DI66" s="174"/>
      <c r="DJ66" s="174"/>
      <c r="DK66" s="174"/>
      <c r="DL66" s="174"/>
      <c r="DM66" s="174"/>
      <c r="DN66" s="333"/>
      <c r="DO66" s="174"/>
      <c r="DQ66" s="120"/>
      <c r="DR66" s="46"/>
      <c r="DS66" s="46"/>
      <c r="DT66" s="129"/>
      <c r="DU66" s="209">
        <f>IF($CE66=0,0,ROUND(($DH$32*($CE66/$CE$120)),0))</f>
        <v>0</v>
      </c>
      <c r="DV66" s="213">
        <f t="shared" si="7"/>
        <v>0</v>
      </c>
      <c r="DW66" s="209">
        <f t="shared" si="21"/>
        <v>0</v>
      </c>
      <c r="DX66" s="213">
        <f t="shared" si="21"/>
        <v>0</v>
      </c>
      <c r="DY66" s="214">
        <f t="shared" si="22"/>
        <v>0</v>
      </c>
      <c r="DZ66" s="216">
        <f t="shared" si="22"/>
        <v>0</v>
      </c>
      <c r="EA66" s="320"/>
      <c r="EB66" s="133"/>
      <c r="EC66" s="209">
        <f>(DU66+CE66)</f>
        <v>0</v>
      </c>
      <c r="ED66" s="131"/>
      <c r="EE66" s="209">
        <f t="shared" si="11"/>
        <v>0</v>
      </c>
      <c r="EF66" s="131"/>
      <c r="EG66" s="209">
        <f t="shared" si="12"/>
        <v>0</v>
      </c>
      <c r="EH66" s="134"/>
      <c r="EN66" s="130"/>
      <c r="EO66" s="217">
        <f t="shared" si="13"/>
        <v>0</v>
      </c>
      <c r="EP66" s="135"/>
      <c r="EQ66" s="217">
        <f t="shared" si="14"/>
        <v>0</v>
      </c>
      <c r="ER66" s="135"/>
      <c r="ES66" s="217">
        <f t="shared" si="15"/>
        <v>0</v>
      </c>
      <c r="ET66" s="134"/>
      <c r="EW66" s="321"/>
      <c r="EX66" s="321"/>
      <c r="EY66" s="119"/>
      <c r="FA66" s="120"/>
      <c r="FB66" s="5"/>
      <c r="FC66" s="121"/>
      <c r="FD66" s="5"/>
      <c r="FE66" s="121"/>
      <c r="FF66" s="5"/>
      <c r="FG66" s="119"/>
      <c r="FI66" s="120"/>
      <c r="FJ66" s="17">
        <v>0</v>
      </c>
      <c r="FK66" s="137"/>
      <c r="FL66" s="17">
        <v>0</v>
      </c>
      <c r="FM66" s="137"/>
      <c r="FN66" s="17">
        <v>0</v>
      </c>
      <c r="FO66" s="125"/>
      <c r="FP66" s="126"/>
      <c r="FQ66" s="127"/>
      <c r="FR66" s="219">
        <f t="shared" si="16"/>
        <v>0</v>
      </c>
      <c r="FS66" s="125"/>
      <c r="FT66" s="126"/>
      <c r="FU66" s="127"/>
      <c r="FV66" s="220">
        <f>IFERROR((SUM($EO66:$ES66)-SUM($CX66:DB66)+$FR66)," ")</f>
        <v>0</v>
      </c>
      <c r="FW66" s="119"/>
    </row>
    <row r="67" spans="1:179" ht="5.15" customHeight="1" x14ac:dyDescent="0.35">
      <c r="A67" s="115"/>
      <c r="B67" s="32"/>
      <c r="C67" s="46"/>
      <c r="D67" s="32"/>
      <c r="E67" s="32"/>
      <c r="F67" s="36"/>
      <c r="H67" s="29"/>
      <c r="I67" s="139"/>
      <c r="J67" s="139"/>
      <c r="K67" s="139"/>
      <c r="L67" s="139"/>
      <c r="M67" s="139"/>
      <c r="N67" s="140"/>
      <c r="O67" s="141"/>
      <c r="P67" s="142"/>
      <c r="Q67" s="139"/>
      <c r="R67" s="139"/>
      <c r="S67" s="139"/>
      <c r="T67" s="139"/>
      <c r="U67" s="139"/>
      <c r="V67" s="139"/>
      <c r="W67" s="121"/>
      <c r="X67" s="140"/>
      <c r="Y67" s="141"/>
      <c r="Z67" s="142"/>
      <c r="AA67" s="563"/>
      <c r="AB67" s="563"/>
      <c r="AC67" s="563"/>
      <c r="AD67" s="563"/>
      <c r="AE67" s="563"/>
      <c r="AF67" s="564"/>
      <c r="AG67" s="266"/>
      <c r="AH67" s="565"/>
      <c r="AI67" s="563"/>
      <c r="AJ67" s="563"/>
      <c r="AK67" s="563"/>
      <c r="AL67" s="563"/>
      <c r="AM67" s="563"/>
      <c r="AN67" s="140"/>
      <c r="AO67" s="141"/>
      <c r="AP67" s="142"/>
      <c r="AQ67" s="121"/>
      <c r="AR67" s="139"/>
      <c r="AS67" s="121"/>
      <c r="AT67" s="139"/>
      <c r="AU67" s="121"/>
      <c r="AV67" s="36"/>
      <c r="AX67" s="29"/>
      <c r="AY67" s="32"/>
      <c r="AZ67" s="322"/>
      <c r="BB67" s="29"/>
      <c r="BC67" s="46"/>
      <c r="BD67" s="32"/>
      <c r="BE67" s="46"/>
      <c r="BF67" s="32"/>
      <c r="BG67" s="46"/>
      <c r="BH67" s="36"/>
      <c r="BJ67" s="29"/>
      <c r="BK67" s="139"/>
      <c r="BL67" s="140"/>
      <c r="BM67" s="141"/>
      <c r="BN67" s="142"/>
      <c r="BO67" s="323"/>
      <c r="BP67" s="139"/>
      <c r="BQ67" s="323"/>
      <c r="BR67" s="139"/>
      <c r="BS67" s="323"/>
      <c r="BT67" s="140"/>
      <c r="BU67" s="141"/>
      <c r="BV67" s="142"/>
      <c r="BW67" s="139"/>
      <c r="BX67" s="140"/>
      <c r="BY67" s="141"/>
      <c r="BZ67" s="142"/>
      <c r="CA67" s="121"/>
      <c r="CB67" s="140"/>
      <c r="CC67" s="141"/>
      <c r="CD67" s="142"/>
      <c r="CE67" s="121"/>
      <c r="CF67" s="139"/>
      <c r="CG67" s="121"/>
      <c r="CH67" s="139"/>
      <c r="CI67" s="121"/>
      <c r="CJ67" s="139"/>
      <c r="CK67" s="121"/>
      <c r="CL67" s="36"/>
      <c r="CO67" s="29"/>
      <c r="CP67" s="143"/>
      <c r="CQ67" s="143"/>
      <c r="CR67" s="143"/>
      <c r="CS67" s="143"/>
      <c r="CT67" s="143"/>
      <c r="CU67" s="144"/>
      <c r="CV67" s="145"/>
      <c r="CW67" s="146"/>
      <c r="CX67" s="124"/>
      <c r="CY67" s="143"/>
      <c r="CZ67" s="124"/>
      <c r="DA67" s="143"/>
      <c r="DB67" s="124"/>
      <c r="DC67" s="36"/>
      <c r="DD67" s="32"/>
      <c r="DF67" s="315"/>
      <c r="DH67" s="174"/>
      <c r="DI67" s="174"/>
      <c r="DJ67" s="174"/>
      <c r="DK67" s="174"/>
      <c r="DL67" s="174"/>
      <c r="DM67" s="174"/>
      <c r="DN67" s="333"/>
      <c r="DO67" s="174"/>
      <c r="DQ67" s="29"/>
      <c r="DR67" s="32"/>
      <c r="DS67" s="32"/>
      <c r="DT67" s="34"/>
      <c r="DU67" s="323"/>
      <c r="DV67" s="222">
        <f t="shared" si="7"/>
        <v>0</v>
      </c>
      <c r="DW67" s="149"/>
      <c r="DX67" s="149"/>
      <c r="DY67" s="149"/>
      <c r="DZ67" s="141"/>
      <c r="EA67" s="320"/>
      <c r="EB67" s="151"/>
      <c r="EC67" s="149"/>
      <c r="ED67" s="149"/>
      <c r="EE67" s="149"/>
      <c r="EF67" s="149"/>
      <c r="EG67" s="149"/>
      <c r="EH67" s="134"/>
      <c r="EN67" s="74"/>
      <c r="EO67" s="152"/>
      <c r="EP67" s="152"/>
      <c r="EQ67" s="152"/>
      <c r="ER67" s="152"/>
      <c r="ES67" s="152"/>
      <c r="ET67" s="134"/>
      <c r="EW67" s="321"/>
      <c r="EX67" s="321"/>
      <c r="EY67" s="36"/>
      <c r="FA67" s="29"/>
      <c r="FB67" s="139"/>
      <c r="FC67" s="139"/>
      <c r="FD67" s="139"/>
      <c r="FE67" s="139"/>
      <c r="FF67" s="139"/>
      <c r="FG67" s="36"/>
      <c r="FI67" s="29"/>
      <c r="FJ67" s="143"/>
      <c r="FK67" s="143"/>
      <c r="FL67" s="143"/>
      <c r="FM67" s="143"/>
      <c r="FN67" s="143"/>
      <c r="FO67" s="144"/>
      <c r="FP67" s="145"/>
      <c r="FQ67" s="146"/>
      <c r="FR67" s="163"/>
      <c r="FS67" s="144"/>
      <c r="FT67" s="145"/>
      <c r="FU67" s="146"/>
      <c r="FV67" s="326"/>
      <c r="FW67" s="36"/>
    </row>
    <row r="68" spans="1:179" s="92" customFormat="1" x14ac:dyDescent="0.35">
      <c r="A68" s="118"/>
      <c r="B68" s="46"/>
      <c r="C68" s="243" t="str">
        <f t="shared" si="17"/>
        <v/>
      </c>
      <c r="D68" s="46"/>
      <c r="E68" s="4"/>
      <c r="F68" s="119"/>
      <c r="H68" s="120"/>
      <c r="I68" s="15"/>
      <c r="J68" s="121"/>
      <c r="K68" s="15"/>
      <c r="L68" s="121"/>
      <c r="M68" s="15"/>
      <c r="N68" s="122"/>
      <c r="O68" s="40"/>
      <c r="P68" s="123"/>
      <c r="Q68" s="15"/>
      <c r="R68" s="121"/>
      <c r="S68" s="15"/>
      <c r="T68" s="121"/>
      <c r="U68" s="15"/>
      <c r="V68" s="121"/>
      <c r="W68" s="209">
        <f>SUM($Q68,$S68,$U68)</f>
        <v>0</v>
      </c>
      <c r="X68" s="122"/>
      <c r="Y68" s="40"/>
      <c r="Z68" s="123"/>
      <c r="AA68" s="560"/>
      <c r="AB68" s="224"/>
      <c r="AC68" s="560"/>
      <c r="AD68" s="224"/>
      <c r="AE68" s="560"/>
      <c r="AF68" s="561"/>
      <c r="AG68" s="216"/>
      <c r="AH68" s="562"/>
      <c r="AI68" s="560"/>
      <c r="AJ68" s="224"/>
      <c r="AK68" s="560"/>
      <c r="AL68" s="224"/>
      <c r="AM68" s="560"/>
      <c r="AN68" s="122"/>
      <c r="AO68" s="40"/>
      <c r="AP68" s="123"/>
      <c r="AQ68" s="209">
        <f>$Q68-$AA68+$AI68</f>
        <v>0</v>
      </c>
      <c r="AR68" s="121"/>
      <c r="AS68" s="209">
        <f t="shared" si="1"/>
        <v>0</v>
      </c>
      <c r="AT68" s="121"/>
      <c r="AU68" s="209">
        <f t="shared" si="18"/>
        <v>0</v>
      </c>
      <c r="AV68" s="119"/>
      <c r="AX68" s="120"/>
      <c r="AY68" s="1"/>
      <c r="AZ68" s="318">
        <v>1</v>
      </c>
      <c r="BB68" s="120"/>
      <c r="BC68" s="3">
        <f>CHOOSE($AZ68,0.99052544,1.01191919,1.00441378,1.00744042,0.97985155,0.99723525,0.99723525,0.99723525,1.02737929,0.99839832,1.00012425,0.97994767)</f>
        <v>0.99052543999999998</v>
      </c>
      <c r="BD68" s="46"/>
      <c r="BE68" s="3">
        <f>CHOOSE(AZ68,1.01007311,1.0162446,1.00802785,0.99745216,0.96170212,0.98906071,0.98906071,0.98906071,0.96644255,1.01344958,1.02255772,1.00405015)</f>
        <v>1.01007311</v>
      </c>
      <c r="BF68" s="46"/>
      <c r="BG68" s="3">
        <f>CHOOSE($AZ68, 1.00979385,0.9950623,0.99510091,0.98525914,0.94740453,0.975921526666667,0.975921526666667,0.975921526666667,0.96415274,1.04112113,1.03493102,1.02717428)</f>
        <v>1.0097938500000001</v>
      </c>
      <c r="BH68" s="119"/>
      <c r="BJ68" s="120"/>
      <c r="BK68" s="15"/>
      <c r="BL68" s="122"/>
      <c r="BM68" s="40"/>
      <c r="BN68" s="123"/>
      <c r="BO68" s="209">
        <f t="shared" si="2"/>
        <v>0</v>
      </c>
      <c r="BP68" s="121"/>
      <c r="BQ68" s="209">
        <f t="shared" si="3"/>
        <v>0</v>
      </c>
      <c r="BR68" s="121"/>
      <c r="BS68" s="209">
        <f t="shared" si="4"/>
        <v>0</v>
      </c>
      <c r="BT68" s="122"/>
      <c r="BU68" s="40"/>
      <c r="BV68" s="123"/>
      <c r="BW68" s="15"/>
      <c r="BX68" s="122"/>
      <c r="BY68" s="40"/>
      <c r="BZ68" s="123"/>
      <c r="CA68" s="209">
        <f>(SUM($BO68:$BS68))-$BW68</f>
        <v>0</v>
      </c>
      <c r="CB68" s="122"/>
      <c r="CC68" s="40"/>
      <c r="CD68" s="123"/>
      <c r="CE68" s="209">
        <f t="shared" si="5"/>
        <v>0</v>
      </c>
      <c r="CF68" s="121"/>
      <c r="CG68" s="209">
        <f t="shared" si="6"/>
        <v>0</v>
      </c>
      <c r="CH68" s="121"/>
      <c r="CI68" s="209">
        <f>ROUNDDOWN(CA68-CE68-CG68,0)</f>
        <v>0</v>
      </c>
      <c r="CJ68" s="121"/>
      <c r="CK68" s="209">
        <f>SUM($CE68:$CI68)</f>
        <v>0</v>
      </c>
      <c r="CL68" s="119"/>
      <c r="CO68" s="120"/>
      <c r="CP68" s="13">
        <v>0</v>
      </c>
      <c r="CQ68" s="124"/>
      <c r="CR68" s="13">
        <v>0</v>
      </c>
      <c r="CS68" s="124"/>
      <c r="CT68" s="13">
        <v>0</v>
      </c>
      <c r="CU68" s="125"/>
      <c r="CV68" s="126"/>
      <c r="CW68" s="127"/>
      <c r="CX68" s="210">
        <f>CP68*I68</f>
        <v>0</v>
      </c>
      <c r="CY68" s="124"/>
      <c r="CZ68" s="210">
        <f>CR68*K68</f>
        <v>0</v>
      </c>
      <c r="DA68" s="124"/>
      <c r="DB68" s="210">
        <f>CT68*M68</f>
        <v>0</v>
      </c>
      <c r="DC68" s="119"/>
      <c r="DD68" s="46"/>
      <c r="DF68" s="435"/>
      <c r="DG68" s="175"/>
      <c r="DH68" s="174"/>
      <c r="DI68" s="174"/>
      <c r="DJ68" s="174"/>
      <c r="DK68" s="174"/>
      <c r="DL68" s="174"/>
      <c r="DM68" s="174"/>
      <c r="DN68" s="333"/>
      <c r="DO68" s="174"/>
      <c r="DQ68" s="120"/>
      <c r="DR68" s="46"/>
      <c r="DS68" s="46"/>
      <c r="DT68" s="129"/>
      <c r="DU68" s="209">
        <f>IF($CE68=0,0,ROUND(($DH$32*($CE68/$CE$120)),0))</f>
        <v>0</v>
      </c>
      <c r="DV68" s="213">
        <f t="shared" si="7"/>
        <v>0</v>
      </c>
      <c r="DW68" s="209">
        <f t="shared" si="21"/>
        <v>0</v>
      </c>
      <c r="DX68" s="213">
        <f t="shared" si="21"/>
        <v>0</v>
      </c>
      <c r="DY68" s="214">
        <f t="shared" si="22"/>
        <v>0</v>
      </c>
      <c r="DZ68" s="216">
        <f t="shared" si="22"/>
        <v>0</v>
      </c>
      <c r="EA68" s="320"/>
      <c r="EB68" s="133"/>
      <c r="EC68" s="209">
        <f>(DU68+CE68)</f>
        <v>0</v>
      </c>
      <c r="ED68" s="131"/>
      <c r="EE68" s="209">
        <f t="shared" si="11"/>
        <v>0</v>
      </c>
      <c r="EF68" s="131"/>
      <c r="EG68" s="209">
        <f t="shared" si="12"/>
        <v>0</v>
      </c>
      <c r="EH68" s="134"/>
      <c r="EN68" s="130"/>
      <c r="EO68" s="217">
        <f t="shared" si="13"/>
        <v>0</v>
      </c>
      <c r="EP68" s="135"/>
      <c r="EQ68" s="217">
        <f t="shared" si="14"/>
        <v>0</v>
      </c>
      <c r="ER68" s="135"/>
      <c r="ES68" s="217">
        <f t="shared" si="15"/>
        <v>0</v>
      </c>
      <c r="ET68" s="134"/>
      <c r="EW68" s="321"/>
      <c r="EX68" s="321"/>
      <c r="EY68" s="119"/>
      <c r="FA68" s="120"/>
      <c r="FB68" s="5"/>
      <c r="FC68" s="121"/>
      <c r="FD68" s="5"/>
      <c r="FE68" s="121"/>
      <c r="FF68" s="5"/>
      <c r="FG68" s="119"/>
      <c r="FI68" s="120"/>
      <c r="FJ68" s="17">
        <v>0</v>
      </c>
      <c r="FK68" s="137"/>
      <c r="FL68" s="17">
        <v>0</v>
      </c>
      <c r="FM68" s="137"/>
      <c r="FN68" s="17">
        <v>0</v>
      </c>
      <c r="FO68" s="125"/>
      <c r="FP68" s="126"/>
      <c r="FQ68" s="127"/>
      <c r="FR68" s="219">
        <f t="shared" si="16"/>
        <v>0</v>
      </c>
      <c r="FS68" s="125"/>
      <c r="FT68" s="126"/>
      <c r="FU68" s="127"/>
      <c r="FV68" s="220">
        <f>IFERROR((SUM($EO68:$ES68)-SUM($CX68:DB68)+$FR68)," ")</f>
        <v>0</v>
      </c>
      <c r="FW68" s="119"/>
    </row>
    <row r="69" spans="1:179" ht="5.15" customHeight="1" x14ac:dyDescent="0.35">
      <c r="A69" s="115"/>
      <c r="B69" s="32"/>
      <c r="C69" s="46"/>
      <c r="D69" s="32"/>
      <c r="E69" s="32"/>
      <c r="F69" s="36"/>
      <c r="H69" s="29"/>
      <c r="I69" s="139"/>
      <c r="J69" s="139"/>
      <c r="K69" s="139"/>
      <c r="L69" s="139"/>
      <c r="M69" s="139"/>
      <c r="N69" s="140"/>
      <c r="O69" s="141"/>
      <c r="P69" s="142"/>
      <c r="Q69" s="139"/>
      <c r="R69" s="139"/>
      <c r="S69" s="139"/>
      <c r="T69" s="139"/>
      <c r="U69" s="139"/>
      <c r="V69" s="139"/>
      <c r="W69" s="121"/>
      <c r="X69" s="140"/>
      <c r="Y69" s="141"/>
      <c r="Z69" s="142"/>
      <c r="AA69" s="563"/>
      <c r="AB69" s="563"/>
      <c r="AC69" s="563"/>
      <c r="AD69" s="563"/>
      <c r="AE69" s="563"/>
      <c r="AF69" s="564"/>
      <c r="AG69" s="266"/>
      <c r="AH69" s="565"/>
      <c r="AI69" s="563"/>
      <c r="AJ69" s="563"/>
      <c r="AK69" s="563"/>
      <c r="AL69" s="563"/>
      <c r="AM69" s="563"/>
      <c r="AN69" s="140"/>
      <c r="AO69" s="141"/>
      <c r="AP69" s="142"/>
      <c r="AQ69" s="121"/>
      <c r="AR69" s="139"/>
      <c r="AS69" s="121"/>
      <c r="AT69" s="139"/>
      <c r="AU69" s="121"/>
      <c r="AV69" s="36"/>
      <c r="AX69" s="29"/>
      <c r="AY69" s="32"/>
      <c r="AZ69" s="322"/>
      <c r="BB69" s="29"/>
      <c r="BC69" s="46"/>
      <c r="BD69" s="32"/>
      <c r="BE69" s="46"/>
      <c r="BF69" s="32"/>
      <c r="BG69" s="46"/>
      <c r="BH69" s="36"/>
      <c r="BJ69" s="29"/>
      <c r="BK69" s="139"/>
      <c r="BL69" s="140"/>
      <c r="BM69" s="141"/>
      <c r="BN69" s="142"/>
      <c r="BO69" s="323"/>
      <c r="BP69" s="139"/>
      <c r="BQ69" s="323"/>
      <c r="BR69" s="139"/>
      <c r="BS69" s="323"/>
      <c r="BT69" s="140"/>
      <c r="BU69" s="141"/>
      <c r="BV69" s="142"/>
      <c r="BW69" s="139"/>
      <c r="BX69" s="140"/>
      <c r="BY69" s="141"/>
      <c r="BZ69" s="142"/>
      <c r="CA69" s="121"/>
      <c r="CB69" s="140"/>
      <c r="CC69" s="141"/>
      <c r="CD69" s="142"/>
      <c r="CE69" s="121"/>
      <c r="CF69" s="139"/>
      <c r="CG69" s="121"/>
      <c r="CH69" s="139"/>
      <c r="CI69" s="121"/>
      <c r="CJ69" s="139"/>
      <c r="CK69" s="121"/>
      <c r="CL69" s="36"/>
      <c r="CO69" s="29"/>
      <c r="CP69" s="143"/>
      <c r="CQ69" s="143"/>
      <c r="CR69" s="143"/>
      <c r="CS69" s="143"/>
      <c r="CT69" s="143"/>
      <c r="CU69" s="144"/>
      <c r="CV69" s="145"/>
      <c r="CW69" s="146"/>
      <c r="CX69" s="124"/>
      <c r="CY69" s="143"/>
      <c r="CZ69" s="124"/>
      <c r="DA69" s="143"/>
      <c r="DB69" s="124"/>
      <c r="DC69" s="36"/>
      <c r="DD69" s="32"/>
      <c r="DF69" s="315"/>
      <c r="DH69" s="176"/>
      <c r="DI69" s="176"/>
      <c r="DJ69" s="176"/>
      <c r="DK69" s="176"/>
      <c r="DL69" s="176"/>
      <c r="DM69" s="176"/>
      <c r="DN69" s="334"/>
      <c r="DO69" s="176"/>
      <c r="DQ69" s="29"/>
      <c r="DR69" s="32"/>
      <c r="DS69" s="32"/>
      <c r="DT69" s="34"/>
      <c r="DU69" s="323"/>
      <c r="DV69" s="222">
        <f t="shared" si="7"/>
        <v>0</v>
      </c>
      <c r="DW69" s="149"/>
      <c r="DX69" s="149"/>
      <c r="DY69" s="149"/>
      <c r="DZ69" s="141"/>
      <c r="EA69" s="320"/>
      <c r="EB69" s="151"/>
      <c r="EC69" s="149"/>
      <c r="ED69" s="149"/>
      <c r="EE69" s="149"/>
      <c r="EF69" s="149"/>
      <c r="EG69" s="149"/>
      <c r="EH69" s="134"/>
      <c r="EN69" s="74"/>
      <c r="EO69" s="152"/>
      <c r="EP69" s="152"/>
      <c r="EQ69" s="152"/>
      <c r="ER69" s="152"/>
      <c r="ES69" s="152"/>
      <c r="ET69" s="134"/>
      <c r="EW69" s="321"/>
      <c r="EX69" s="321"/>
      <c r="EY69" s="36"/>
      <c r="FA69" s="29"/>
      <c r="FB69" s="139"/>
      <c r="FC69" s="139"/>
      <c r="FD69" s="139"/>
      <c r="FE69" s="139"/>
      <c r="FF69" s="139"/>
      <c r="FG69" s="36"/>
      <c r="FI69" s="29"/>
      <c r="FJ69" s="143"/>
      <c r="FK69" s="143"/>
      <c r="FL69" s="143"/>
      <c r="FM69" s="143"/>
      <c r="FN69" s="143"/>
      <c r="FO69" s="144"/>
      <c r="FP69" s="145"/>
      <c r="FQ69" s="146"/>
      <c r="FR69" s="154"/>
      <c r="FS69" s="144"/>
      <c r="FT69" s="145"/>
      <c r="FU69" s="146"/>
      <c r="FV69" s="326"/>
      <c r="FW69" s="36"/>
    </row>
    <row r="70" spans="1:179" s="92" customFormat="1" x14ac:dyDescent="0.35">
      <c r="A70" s="118"/>
      <c r="B70" s="46"/>
      <c r="C70" s="243" t="str">
        <f t="shared" si="17"/>
        <v/>
      </c>
      <c r="D70" s="46"/>
      <c r="E70" s="4"/>
      <c r="F70" s="119"/>
      <c r="H70" s="120"/>
      <c r="I70" s="15"/>
      <c r="J70" s="121"/>
      <c r="K70" s="15"/>
      <c r="L70" s="121"/>
      <c r="M70" s="15"/>
      <c r="N70" s="122"/>
      <c r="O70" s="40"/>
      <c r="P70" s="123"/>
      <c r="Q70" s="15"/>
      <c r="R70" s="121"/>
      <c r="S70" s="15"/>
      <c r="T70" s="121"/>
      <c r="U70" s="15"/>
      <c r="V70" s="121"/>
      <c r="W70" s="209">
        <f>SUM($Q70,$S70,$U70)</f>
        <v>0</v>
      </c>
      <c r="X70" s="122"/>
      <c r="Y70" s="40"/>
      <c r="Z70" s="123"/>
      <c r="AA70" s="560"/>
      <c r="AB70" s="224"/>
      <c r="AC70" s="560"/>
      <c r="AD70" s="224"/>
      <c r="AE70" s="560"/>
      <c r="AF70" s="561"/>
      <c r="AG70" s="216"/>
      <c r="AH70" s="562"/>
      <c r="AI70" s="560"/>
      <c r="AJ70" s="224"/>
      <c r="AK70" s="560"/>
      <c r="AL70" s="224"/>
      <c r="AM70" s="560"/>
      <c r="AN70" s="122"/>
      <c r="AO70" s="40"/>
      <c r="AP70" s="123"/>
      <c r="AQ70" s="209">
        <f>$Q70-$AA70+$AI70</f>
        <v>0</v>
      </c>
      <c r="AR70" s="121"/>
      <c r="AS70" s="209">
        <f t="shared" si="1"/>
        <v>0</v>
      </c>
      <c r="AT70" s="121"/>
      <c r="AU70" s="209">
        <f t="shared" si="18"/>
        <v>0</v>
      </c>
      <c r="AV70" s="119"/>
      <c r="AX70" s="120"/>
      <c r="AY70" s="1"/>
      <c r="AZ70" s="318">
        <v>1</v>
      </c>
      <c r="BB70" s="120"/>
      <c r="BC70" s="3">
        <f>CHOOSE($AZ70,0.99052544,1.01191919,1.00441378,1.00744042,0.97985155,0.99723525,0.99723525,0.99723525,1.02737929,0.99839832,1.00012425,0.97994767)</f>
        <v>0.99052543999999998</v>
      </c>
      <c r="BD70" s="46"/>
      <c r="BE70" s="3">
        <f>CHOOSE(AZ70,1.01007311,1.0162446,1.00802785,0.99745216,0.96170212,0.98906071,0.98906071,0.98906071,0.96644255,1.01344958,1.02255772,1.00405015)</f>
        <v>1.01007311</v>
      </c>
      <c r="BF70" s="46"/>
      <c r="BG70" s="3">
        <f>CHOOSE($AZ70, 1.00979385,0.9950623,0.99510091,0.98525914,0.94740453,0.975921526666667,0.975921526666667,0.975921526666667,0.96415274,1.04112113,1.03493102,1.02717428)</f>
        <v>1.0097938500000001</v>
      </c>
      <c r="BH70" s="119"/>
      <c r="BJ70" s="120"/>
      <c r="BK70" s="15"/>
      <c r="BL70" s="122"/>
      <c r="BM70" s="40"/>
      <c r="BN70" s="123"/>
      <c r="BO70" s="209">
        <f t="shared" si="2"/>
        <v>0</v>
      </c>
      <c r="BP70" s="121"/>
      <c r="BQ70" s="209">
        <f t="shared" si="3"/>
        <v>0</v>
      </c>
      <c r="BR70" s="121"/>
      <c r="BS70" s="209">
        <f t="shared" si="4"/>
        <v>0</v>
      </c>
      <c r="BT70" s="122"/>
      <c r="BU70" s="40"/>
      <c r="BV70" s="123"/>
      <c r="BW70" s="15"/>
      <c r="BX70" s="122"/>
      <c r="BY70" s="40"/>
      <c r="BZ70" s="123"/>
      <c r="CA70" s="209">
        <f>(SUM($BO70:$BS70))-$BW70</f>
        <v>0</v>
      </c>
      <c r="CB70" s="122"/>
      <c r="CC70" s="40"/>
      <c r="CD70" s="123"/>
      <c r="CE70" s="209">
        <f t="shared" si="5"/>
        <v>0</v>
      </c>
      <c r="CF70" s="121"/>
      <c r="CG70" s="209">
        <f t="shared" si="6"/>
        <v>0</v>
      </c>
      <c r="CH70" s="121"/>
      <c r="CI70" s="209">
        <f>ROUNDDOWN(CA70-CE70-CG70,0)</f>
        <v>0</v>
      </c>
      <c r="CJ70" s="121"/>
      <c r="CK70" s="209">
        <f>SUM($CE70:$CI70)</f>
        <v>0</v>
      </c>
      <c r="CL70" s="119"/>
      <c r="CO70" s="120"/>
      <c r="CP70" s="13">
        <v>0</v>
      </c>
      <c r="CQ70" s="124"/>
      <c r="CR70" s="13">
        <v>0</v>
      </c>
      <c r="CS70" s="124"/>
      <c r="CT70" s="13">
        <v>0</v>
      </c>
      <c r="CU70" s="125"/>
      <c r="CV70" s="126"/>
      <c r="CW70" s="127"/>
      <c r="CX70" s="210">
        <f>CP70*I70</f>
        <v>0</v>
      </c>
      <c r="CY70" s="124"/>
      <c r="CZ70" s="210">
        <f>CR70*K70</f>
        <v>0</v>
      </c>
      <c r="DA70" s="124"/>
      <c r="DB70" s="210">
        <f>CT70*M70</f>
        <v>0</v>
      </c>
      <c r="DC70" s="119"/>
      <c r="DD70" s="46"/>
      <c r="DF70" s="435"/>
      <c r="DG70" s="175"/>
      <c r="DH70" s="177"/>
      <c r="DI70" s="177"/>
      <c r="DJ70" s="177"/>
      <c r="DK70" s="177"/>
      <c r="DL70" s="177"/>
      <c r="DM70" s="177"/>
      <c r="DN70" s="335"/>
      <c r="DO70" s="177"/>
      <c r="DQ70" s="120"/>
      <c r="DR70" s="46"/>
      <c r="DS70" s="46"/>
      <c r="DT70" s="129"/>
      <c r="DU70" s="209">
        <f>IF($CE70=0,0,ROUND(($DH$32*($CE70/$CE$120)),0))</f>
        <v>0</v>
      </c>
      <c r="DV70" s="213">
        <f t="shared" si="7"/>
        <v>0</v>
      </c>
      <c r="DW70" s="209">
        <f t="shared" si="21"/>
        <v>0</v>
      </c>
      <c r="DX70" s="213">
        <f t="shared" si="21"/>
        <v>0</v>
      </c>
      <c r="DY70" s="214">
        <f t="shared" si="22"/>
        <v>0</v>
      </c>
      <c r="DZ70" s="216">
        <f t="shared" si="22"/>
        <v>0</v>
      </c>
      <c r="EA70" s="320"/>
      <c r="EB70" s="133"/>
      <c r="EC70" s="209">
        <f>(DU70+CE70)</f>
        <v>0</v>
      </c>
      <c r="ED70" s="131"/>
      <c r="EE70" s="209">
        <f t="shared" si="11"/>
        <v>0</v>
      </c>
      <c r="EF70" s="131"/>
      <c r="EG70" s="209">
        <f t="shared" si="12"/>
        <v>0</v>
      </c>
      <c r="EH70" s="134"/>
      <c r="EN70" s="130"/>
      <c r="EO70" s="217">
        <f t="shared" si="13"/>
        <v>0</v>
      </c>
      <c r="EP70" s="135"/>
      <c r="EQ70" s="217">
        <f t="shared" si="14"/>
        <v>0</v>
      </c>
      <c r="ER70" s="135"/>
      <c r="ES70" s="217">
        <f t="shared" si="15"/>
        <v>0</v>
      </c>
      <c r="ET70" s="134"/>
      <c r="EW70" s="321"/>
      <c r="EX70" s="321"/>
      <c r="EY70" s="119"/>
      <c r="FA70" s="120"/>
      <c r="FB70" s="5"/>
      <c r="FC70" s="121"/>
      <c r="FD70" s="5"/>
      <c r="FE70" s="121"/>
      <c r="FF70" s="5"/>
      <c r="FG70" s="119"/>
      <c r="FI70" s="120"/>
      <c r="FJ70" s="17">
        <v>0</v>
      </c>
      <c r="FK70" s="137"/>
      <c r="FL70" s="17">
        <v>0</v>
      </c>
      <c r="FM70" s="137"/>
      <c r="FN70" s="17">
        <v>0</v>
      </c>
      <c r="FO70" s="125"/>
      <c r="FP70" s="126"/>
      <c r="FQ70" s="127"/>
      <c r="FR70" s="219">
        <f t="shared" si="16"/>
        <v>0</v>
      </c>
      <c r="FS70" s="125"/>
      <c r="FT70" s="126"/>
      <c r="FU70" s="127"/>
      <c r="FV70" s="220">
        <f>IFERROR((SUM($EO70:$ES70)-SUM($CX70:DB70)+$FR70)," ")</f>
        <v>0</v>
      </c>
      <c r="FW70" s="119"/>
    </row>
    <row r="71" spans="1:179" ht="5.15" customHeight="1" x14ac:dyDescent="0.35">
      <c r="A71" s="115"/>
      <c r="B71" s="32"/>
      <c r="C71" s="46"/>
      <c r="D71" s="32"/>
      <c r="E71" s="32"/>
      <c r="F71" s="36"/>
      <c r="H71" s="29"/>
      <c r="I71" s="139"/>
      <c r="J71" s="139"/>
      <c r="K71" s="139"/>
      <c r="L71" s="139"/>
      <c r="M71" s="139"/>
      <c r="N71" s="140"/>
      <c r="O71" s="141"/>
      <c r="P71" s="142"/>
      <c r="Q71" s="139"/>
      <c r="R71" s="139"/>
      <c r="S71" s="139"/>
      <c r="T71" s="139"/>
      <c r="U71" s="139"/>
      <c r="V71" s="139"/>
      <c r="W71" s="121"/>
      <c r="X71" s="140"/>
      <c r="Y71" s="141"/>
      <c r="Z71" s="142"/>
      <c r="AA71" s="563"/>
      <c r="AB71" s="563"/>
      <c r="AC71" s="563"/>
      <c r="AD71" s="563"/>
      <c r="AE71" s="563"/>
      <c r="AF71" s="564"/>
      <c r="AG71" s="266"/>
      <c r="AH71" s="565"/>
      <c r="AI71" s="563"/>
      <c r="AJ71" s="563"/>
      <c r="AK71" s="563"/>
      <c r="AL71" s="563"/>
      <c r="AM71" s="563"/>
      <c r="AN71" s="140"/>
      <c r="AO71" s="141"/>
      <c r="AP71" s="142"/>
      <c r="AQ71" s="121"/>
      <c r="AR71" s="139"/>
      <c r="AS71" s="121"/>
      <c r="AT71" s="139"/>
      <c r="AU71" s="121"/>
      <c r="AV71" s="36"/>
      <c r="AX71" s="29"/>
      <c r="AY71" s="32"/>
      <c r="AZ71" s="322"/>
      <c r="BB71" s="29"/>
      <c r="BC71" s="46"/>
      <c r="BD71" s="32"/>
      <c r="BE71" s="46"/>
      <c r="BF71" s="32"/>
      <c r="BG71" s="46"/>
      <c r="BH71" s="36"/>
      <c r="BJ71" s="29"/>
      <c r="BK71" s="139"/>
      <c r="BL71" s="140"/>
      <c r="BM71" s="141"/>
      <c r="BN71" s="142"/>
      <c r="BO71" s="323"/>
      <c r="BP71" s="139"/>
      <c r="BQ71" s="323"/>
      <c r="BR71" s="139"/>
      <c r="BS71" s="323"/>
      <c r="BT71" s="140"/>
      <c r="BU71" s="141"/>
      <c r="BV71" s="142"/>
      <c r="BW71" s="139"/>
      <c r="BX71" s="140"/>
      <c r="BY71" s="141"/>
      <c r="BZ71" s="142"/>
      <c r="CA71" s="121"/>
      <c r="CB71" s="140"/>
      <c r="CC71" s="141"/>
      <c r="CD71" s="142"/>
      <c r="CE71" s="121"/>
      <c r="CF71" s="139"/>
      <c r="CG71" s="121"/>
      <c r="CH71" s="139"/>
      <c r="CI71" s="121"/>
      <c r="CJ71" s="139"/>
      <c r="CK71" s="121"/>
      <c r="CL71" s="36"/>
      <c r="CO71" s="29"/>
      <c r="CP71" s="143"/>
      <c r="CQ71" s="143"/>
      <c r="CR71" s="143"/>
      <c r="CS71" s="143"/>
      <c r="CT71" s="143"/>
      <c r="CU71" s="144"/>
      <c r="CV71" s="145"/>
      <c r="CW71" s="146"/>
      <c r="CX71" s="124"/>
      <c r="CY71" s="143"/>
      <c r="CZ71" s="124"/>
      <c r="DA71" s="143"/>
      <c r="DB71" s="124"/>
      <c r="DC71" s="36"/>
      <c r="DD71" s="32"/>
      <c r="DF71" s="315"/>
      <c r="DN71" s="115"/>
      <c r="DQ71" s="29"/>
      <c r="DR71" s="32"/>
      <c r="DS71" s="32"/>
      <c r="DT71" s="34"/>
      <c r="DU71" s="323"/>
      <c r="DV71" s="222">
        <f t="shared" si="7"/>
        <v>0</v>
      </c>
      <c r="DW71" s="149"/>
      <c r="DX71" s="149"/>
      <c r="DY71" s="149"/>
      <c r="DZ71" s="141"/>
      <c r="EA71" s="320"/>
      <c r="EB71" s="151"/>
      <c r="EC71" s="149"/>
      <c r="ED71" s="149"/>
      <c r="EE71" s="149"/>
      <c r="EF71" s="149"/>
      <c r="EG71" s="149"/>
      <c r="EH71" s="134"/>
      <c r="EN71" s="74"/>
      <c r="EO71" s="152"/>
      <c r="EP71" s="152"/>
      <c r="EQ71" s="152"/>
      <c r="ER71" s="152"/>
      <c r="ES71" s="152"/>
      <c r="ET71" s="134"/>
      <c r="EW71" s="321"/>
      <c r="EX71" s="321"/>
      <c r="EY71" s="36"/>
      <c r="FA71" s="29"/>
      <c r="FB71" s="139"/>
      <c r="FC71" s="139"/>
      <c r="FD71" s="139"/>
      <c r="FE71" s="139"/>
      <c r="FF71" s="139"/>
      <c r="FG71" s="36"/>
      <c r="FI71" s="29"/>
      <c r="FJ71" s="143"/>
      <c r="FK71" s="143"/>
      <c r="FL71" s="143"/>
      <c r="FM71" s="143"/>
      <c r="FN71" s="143"/>
      <c r="FO71" s="144"/>
      <c r="FP71" s="145"/>
      <c r="FQ71" s="146"/>
      <c r="FR71" s="163"/>
      <c r="FS71" s="144"/>
      <c r="FT71" s="145"/>
      <c r="FU71" s="146"/>
      <c r="FV71" s="326"/>
      <c r="FW71" s="36"/>
    </row>
    <row r="72" spans="1:179" s="92" customFormat="1" x14ac:dyDescent="0.35">
      <c r="A72" s="118"/>
      <c r="B72" s="46"/>
      <c r="C72" s="243"/>
      <c r="D72" s="46"/>
      <c r="E72" s="4"/>
      <c r="F72" s="119"/>
      <c r="H72" s="120"/>
      <c r="I72" s="15"/>
      <c r="J72" s="121"/>
      <c r="K72" s="15"/>
      <c r="L72" s="121"/>
      <c r="M72" s="15"/>
      <c r="N72" s="122"/>
      <c r="O72" s="40"/>
      <c r="P72" s="123"/>
      <c r="Q72" s="15"/>
      <c r="R72" s="121"/>
      <c r="S72" s="15"/>
      <c r="T72" s="121"/>
      <c r="U72" s="15"/>
      <c r="V72" s="121"/>
      <c r="W72" s="209">
        <f>SUM($Q72,$S72,$U72)</f>
        <v>0</v>
      </c>
      <c r="X72" s="122"/>
      <c r="Y72" s="40"/>
      <c r="Z72" s="123"/>
      <c r="AA72" s="560"/>
      <c r="AB72" s="224"/>
      <c r="AC72" s="560"/>
      <c r="AD72" s="224"/>
      <c r="AE72" s="560"/>
      <c r="AF72" s="561"/>
      <c r="AG72" s="216"/>
      <c r="AH72" s="562"/>
      <c r="AI72" s="560"/>
      <c r="AJ72" s="224"/>
      <c r="AK72" s="560"/>
      <c r="AL72" s="224"/>
      <c r="AM72" s="560"/>
      <c r="AN72" s="122"/>
      <c r="AO72" s="40"/>
      <c r="AP72" s="123"/>
      <c r="AQ72" s="209">
        <f>$Q72-$AA72+$AI72</f>
        <v>0</v>
      </c>
      <c r="AR72" s="121"/>
      <c r="AS72" s="209">
        <f t="shared" si="1"/>
        <v>0</v>
      </c>
      <c r="AT72" s="121"/>
      <c r="AU72" s="209">
        <f t="shared" si="18"/>
        <v>0</v>
      </c>
      <c r="AV72" s="119"/>
      <c r="AX72" s="120"/>
      <c r="AY72" s="1"/>
      <c r="AZ72" s="318">
        <v>1</v>
      </c>
      <c r="BB72" s="120"/>
      <c r="BC72" s="3">
        <f>CHOOSE($AZ72,0.99052544,1.01191919,1.00441378,1.00744042,0.97985155,0.99723525,0.99723525,0.99723525,1.02737929,0.99839832,1.00012425,0.97994767)</f>
        <v>0.99052543999999998</v>
      </c>
      <c r="BD72" s="46"/>
      <c r="BE72" s="3">
        <f>CHOOSE(AZ72,1.01007311,1.0162446,1.00802785,0.99745216,0.96170212,0.98906071,0.98906071,0.98906071,0.96644255,1.01344958,1.02255772,1.00405015)</f>
        <v>1.01007311</v>
      </c>
      <c r="BF72" s="46"/>
      <c r="BG72" s="3">
        <f>CHOOSE($AZ72, 1.00979385,0.9950623,0.99510091,0.98525914,0.94740453,0.975921526666667,0.975921526666667,0.975921526666667,0.96415274,1.04112113,1.03493102,1.02717428)</f>
        <v>1.0097938500000001</v>
      </c>
      <c r="BH72" s="119"/>
      <c r="BJ72" s="120"/>
      <c r="BK72" s="15"/>
      <c r="BL72" s="122"/>
      <c r="BM72" s="40"/>
      <c r="BN72" s="123"/>
      <c r="BO72" s="209">
        <f t="shared" si="2"/>
        <v>0</v>
      </c>
      <c r="BP72" s="121"/>
      <c r="BQ72" s="209">
        <f t="shared" si="3"/>
        <v>0</v>
      </c>
      <c r="BR72" s="121"/>
      <c r="BS72" s="209">
        <f t="shared" si="4"/>
        <v>0</v>
      </c>
      <c r="BT72" s="122"/>
      <c r="BU72" s="436"/>
      <c r="BV72" s="123"/>
      <c r="BW72" s="15"/>
      <c r="BX72" s="122"/>
      <c r="BY72" s="40"/>
      <c r="BZ72" s="123"/>
      <c r="CA72" s="209">
        <f>(SUM($BO72:$BS72))-$BW72</f>
        <v>0</v>
      </c>
      <c r="CB72" s="122"/>
      <c r="CC72" s="40"/>
      <c r="CD72" s="123"/>
      <c r="CE72" s="209">
        <f t="shared" si="5"/>
        <v>0</v>
      </c>
      <c r="CF72" s="121"/>
      <c r="CG72" s="209">
        <f t="shared" si="6"/>
        <v>0</v>
      </c>
      <c r="CH72" s="121"/>
      <c r="CI72" s="209">
        <f>ROUNDDOWN(CA72-CE72-CG72,0)</f>
        <v>0</v>
      </c>
      <c r="CJ72" s="121"/>
      <c r="CK72" s="209">
        <f>SUM($CE72:$CI72)</f>
        <v>0</v>
      </c>
      <c r="CL72" s="119"/>
      <c r="CO72" s="120"/>
      <c r="CP72" s="13">
        <v>0</v>
      </c>
      <c r="CQ72" s="124"/>
      <c r="CR72" s="13">
        <v>0</v>
      </c>
      <c r="CS72" s="124"/>
      <c r="CT72" s="13">
        <v>0</v>
      </c>
      <c r="CU72" s="125"/>
      <c r="CV72" s="126"/>
      <c r="CW72" s="127"/>
      <c r="CX72" s="210">
        <f>CP72*I72</f>
        <v>0</v>
      </c>
      <c r="CY72" s="124"/>
      <c r="CZ72" s="210">
        <f>CR72*K72</f>
        <v>0</v>
      </c>
      <c r="DA72" s="124"/>
      <c r="DB72" s="210">
        <f>CT72*M72</f>
        <v>0</v>
      </c>
      <c r="DC72" s="119"/>
      <c r="DD72" s="46"/>
      <c r="DF72" s="332"/>
      <c r="DN72" s="118"/>
      <c r="DQ72" s="120"/>
      <c r="DR72" s="46"/>
      <c r="DS72" s="46"/>
      <c r="DT72" s="129"/>
      <c r="DU72" s="209">
        <f>IF($CE72=0,0,ROUND(($DH$32*($CE72/$CE$120)),0))</f>
        <v>0</v>
      </c>
      <c r="DV72" s="213">
        <f t="shared" si="7"/>
        <v>0</v>
      </c>
      <c r="DW72" s="209">
        <f t="shared" si="21"/>
        <v>0</v>
      </c>
      <c r="DX72" s="213">
        <f t="shared" si="21"/>
        <v>0</v>
      </c>
      <c r="DY72" s="214">
        <f t="shared" si="22"/>
        <v>0</v>
      </c>
      <c r="DZ72" s="216">
        <f t="shared" si="22"/>
        <v>0</v>
      </c>
      <c r="EA72" s="320"/>
      <c r="EB72" s="133"/>
      <c r="EC72" s="209">
        <f>(DU72+CE72)</f>
        <v>0</v>
      </c>
      <c r="ED72" s="131"/>
      <c r="EE72" s="209">
        <f t="shared" si="11"/>
        <v>0</v>
      </c>
      <c r="EF72" s="131"/>
      <c r="EG72" s="209">
        <f t="shared" si="12"/>
        <v>0</v>
      </c>
      <c r="EH72" s="134"/>
      <c r="EN72" s="130"/>
      <c r="EO72" s="217">
        <f t="shared" si="13"/>
        <v>0</v>
      </c>
      <c r="EP72" s="135"/>
      <c r="EQ72" s="217">
        <f t="shared" si="14"/>
        <v>0</v>
      </c>
      <c r="ER72" s="135"/>
      <c r="ES72" s="217">
        <f t="shared" si="15"/>
        <v>0</v>
      </c>
      <c r="ET72" s="134"/>
      <c r="EW72" s="321"/>
      <c r="EX72" s="321"/>
      <c r="EY72" s="119"/>
      <c r="FA72" s="120"/>
      <c r="FB72" s="5"/>
      <c r="FC72" s="121"/>
      <c r="FD72" s="5"/>
      <c r="FE72" s="121"/>
      <c r="FF72" s="5"/>
      <c r="FG72" s="119"/>
      <c r="FI72" s="120"/>
      <c r="FJ72" s="17">
        <v>0</v>
      </c>
      <c r="FK72" s="137"/>
      <c r="FL72" s="17">
        <v>0</v>
      </c>
      <c r="FM72" s="137"/>
      <c r="FN72" s="17">
        <v>0</v>
      </c>
      <c r="FO72" s="125"/>
      <c r="FP72" s="126"/>
      <c r="FQ72" s="127"/>
      <c r="FR72" s="219">
        <f t="shared" si="16"/>
        <v>0</v>
      </c>
      <c r="FS72" s="125"/>
      <c r="FT72" s="126"/>
      <c r="FU72" s="127"/>
      <c r="FV72" s="220">
        <f>IFERROR((SUM($EO72:$ES72)-SUM($CX72:DB72)+$FR72)," ")</f>
        <v>0</v>
      </c>
      <c r="FW72" s="119"/>
    </row>
    <row r="73" spans="1:179" ht="5.15" customHeight="1" x14ac:dyDescent="0.35">
      <c r="A73" s="115"/>
      <c r="B73" s="32"/>
      <c r="C73" s="46"/>
      <c r="D73" s="32"/>
      <c r="E73" s="32"/>
      <c r="F73" s="36"/>
      <c r="H73" s="29"/>
      <c r="I73" s="139"/>
      <c r="J73" s="139"/>
      <c r="K73" s="139"/>
      <c r="L73" s="139"/>
      <c r="M73" s="139"/>
      <c r="N73" s="140"/>
      <c r="O73" s="141"/>
      <c r="P73" s="142"/>
      <c r="Q73" s="139"/>
      <c r="R73" s="139"/>
      <c r="S73" s="139"/>
      <c r="T73" s="139"/>
      <c r="U73" s="139"/>
      <c r="V73" s="139"/>
      <c r="W73" s="121"/>
      <c r="X73" s="140"/>
      <c r="Y73" s="141"/>
      <c r="Z73" s="142"/>
      <c r="AA73" s="563"/>
      <c r="AB73" s="563"/>
      <c r="AC73" s="563"/>
      <c r="AD73" s="563"/>
      <c r="AE73" s="563"/>
      <c r="AF73" s="564"/>
      <c r="AG73" s="266"/>
      <c r="AH73" s="565"/>
      <c r="AI73" s="563"/>
      <c r="AJ73" s="563"/>
      <c r="AK73" s="563"/>
      <c r="AL73" s="563"/>
      <c r="AM73" s="563"/>
      <c r="AN73" s="140"/>
      <c r="AO73" s="141"/>
      <c r="AP73" s="142"/>
      <c r="AQ73" s="121"/>
      <c r="AR73" s="139"/>
      <c r="AS73" s="121"/>
      <c r="AT73" s="139"/>
      <c r="AU73" s="121"/>
      <c r="AV73" s="36"/>
      <c r="AX73" s="29"/>
      <c r="AY73" s="32"/>
      <c r="AZ73" s="322"/>
      <c r="BB73" s="29"/>
      <c r="BC73" s="46"/>
      <c r="BD73" s="32"/>
      <c r="BE73" s="46"/>
      <c r="BF73" s="32"/>
      <c r="BG73" s="46"/>
      <c r="BH73" s="36"/>
      <c r="BJ73" s="29"/>
      <c r="BK73" s="139"/>
      <c r="BL73" s="140"/>
      <c r="BM73" s="141"/>
      <c r="BN73" s="142"/>
      <c r="BO73" s="323"/>
      <c r="BP73" s="139"/>
      <c r="BQ73" s="323"/>
      <c r="BR73" s="139"/>
      <c r="BS73" s="323"/>
      <c r="BT73" s="140"/>
      <c r="BU73" s="141"/>
      <c r="BV73" s="142"/>
      <c r="BW73" s="139"/>
      <c r="BX73" s="140"/>
      <c r="BY73" s="141"/>
      <c r="BZ73" s="142"/>
      <c r="CA73" s="121"/>
      <c r="CB73" s="140"/>
      <c r="CC73" s="141"/>
      <c r="CD73" s="142"/>
      <c r="CE73" s="121"/>
      <c r="CF73" s="139"/>
      <c r="CG73" s="121"/>
      <c r="CH73" s="139"/>
      <c r="CI73" s="121"/>
      <c r="CJ73" s="139"/>
      <c r="CK73" s="121"/>
      <c r="CL73" s="36"/>
      <c r="CO73" s="29"/>
      <c r="CP73" s="143"/>
      <c r="CQ73" s="143"/>
      <c r="CR73" s="143"/>
      <c r="CS73" s="143"/>
      <c r="CT73" s="143"/>
      <c r="CU73" s="144"/>
      <c r="CV73" s="145"/>
      <c r="CW73" s="146"/>
      <c r="CX73" s="124"/>
      <c r="CY73" s="143"/>
      <c r="CZ73" s="124"/>
      <c r="DA73" s="143"/>
      <c r="DB73" s="124"/>
      <c r="DC73" s="36"/>
      <c r="DD73" s="32"/>
      <c r="DF73" s="315"/>
      <c r="DN73" s="115"/>
      <c r="DQ73" s="29"/>
      <c r="DR73" s="32"/>
      <c r="DS73" s="32"/>
      <c r="DT73" s="34"/>
      <c r="DU73" s="323"/>
      <c r="DV73" s="222">
        <f t="shared" si="7"/>
        <v>0</v>
      </c>
      <c r="DW73" s="149"/>
      <c r="DX73" s="149"/>
      <c r="DY73" s="149"/>
      <c r="DZ73" s="141"/>
      <c r="EA73" s="320"/>
      <c r="EB73" s="151"/>
      <c r="EC73" s="149"/>
      <c r="ED73" s="149"/>
      <c r="EE73" s="149"/>
      <c r="EF73" s="149"/>
      <c r="EG73" s="149"/>
      <c r="EH73" s="134"/>
      <c r="EN73" s="74"/>
      <c r="EO73" s="152"/>
      <c r="EP73" s="152"/>
      <c r="EQ73" s="152"/>
      <c r="ER73" s="152"/>
      <c r="ES73" s="152"/>
      <c r="ET73" s="134"/>
      <c r="EW73" s="321"/>
      <c r="EX73" s="321"/>
      <c r="EY73" s="36"/>
      <c r="FA73" s="29"/>
      <c r="FB73" s="139"/>
      <c r="FC73" s="139"/>
      <c r="FD73" s="139"/>
      <c r="FE73" s="139"/>
      <c r="FF73" s="139"/>
      <c r="FG73" s="36"/>
      <c r="FI73" s="29"/>
      <c r="FJ73" s="143"/>
      <c r="FK73" s="143"/>
      <c r="FL73" s="143"/>
      <c r="FM73" s="143"/>
      <c r="FN73" s="143"/>
      <c r="FO73" s="144"/>
      <c r="FP73" s="145"/>
      <c r="FQ73" s="146"/>
      <c r="FR73" s="154"/>
      <c r="FS73" s="144"/>
      <c r="FT73" s="145"/>
      <c r="FU73" s="146"/>
      <c r="FV73" s="326"/>
      <c r="FW73" s="36"/>
    </row>
    <row r="74" spans="1:179" s="92" customFormat="1" x14ac:dyDescent="0.35">
      <c r="A74" s="118"/>
      <c r="B74" s="46"/>
      <c r="C74" s="243" t="str">
        <f t="shared" si="17"/>
        <v/>
      </c>
      <c r="D74" s="46"/>
      <c r="E74" s="4"/>
      <c r="F74" s="119"/>
      <c r="H74" s="120"/>
      <c r="I74" s="15"/>
      <c r="J74" s="121"/>
      <c r="K74" s="15"/>
      <c r="L74" s="121"/>
      <c r="M74" s="15"/>
      <c r="N74" s="122"/>
      <c r="O74" s="40"/>
      <c r="P74" s="123"/>
      <c r="Q74" s="15"/>
      <c r="R74" s="121"/>
      <c r="S74" s="15"/>
      <c r="T74" s="121"/>
      <c r="U74" s="15"/>
      <c r="V74" s="121"/>
      <c r="W74" s="209">
        <f>SUM($Q74,$S74,$U74)</f>
        <v>0</v>
      </c>
      <c r="X74" s="122"/>
      <c r="Y74" s="40"/>
      <c r="Z74" s="123"/>
      <c r="AA74" s="560"/>
      <c r="AB74" s="224"/>
      <c r="AC74" s="560"/>
      <c r="AD74" s="224"/>
      <c r="AE74" s="560"/>
      <c r="AF74" s="561"/>
      <c r="AG74" s="216"/>
      <c r="AH74" s="562"/>
      <c r="AI74" s="560"/>
      <c r="AJ74" s="224"/>
      <c r="AK74" s="560"/>
      <c r="AL74" s="224"/>
      <c r="AM74" s="560"/>
      <c r="AN74" s="122"/>
      <c r="AO74" s="40"/>
      <c r="AP74" s="123"/>
      <c r="AQ74" s="209">
        <f>$Q74-$AA74+$AI74</f>
        <v>0</v>
      </c>
      <c r="AR74" s="121"/>
      <c r="AS74" s="209">
        <f t="shared" si="1"/>
        <v>0</v>
      </c>
      <c r="AT74" s="121"/>
      <c r="AU74" s="209">
        <f t="shared" si="18"/>
        <v>0</v>
      </c>
      <c r="AV74" s="119"/>
      <c r="AX74" s="120"/>
      <c r="AY74" s="1"/>
      <c r="AZ74" s="318">
        <v>1</v>
      </c>
      <c r="BB74" s="120"/>
      <c r="BC74" s="3">
        <f>CHOOSE($AZ74,0.99052544,1.01191919,1.00441378,1.00744042,0.97985155,0.99723525,0.99723525,0.99723525,1.02737929,0.99839832,1.00012425,0.97994767)</f>
        <v>0.99052543999999998</v>
      </c>
      <c r="BD74" s="46"/>
      <c r="BE74" s="3">
        <f>CHOOSE(AZ74,1.01007311,1.0162446,1.00802785,0.99745216,0.96170212,0.98906071,0.98906071,0.98906071,0.96644255,1.01344958,1.02255772,1.00405015)</f>
        <v>1.01007311</v>
      </c>
      <c r="BF74" s="46"/>
      <c r="BG74" s="3">
        <f>CHOOSE($AZ74, 1.00979385,0.9950623,0.99510091,0.98525914,0.94740453,0.975921526666667,0.975921526666667,0.975921526666667,0.96415274,1.04112113,1.03493102,1.02717428)</f>
        <v>1.0097938500000001</v>
      </c>
      <c r="BH74" s="119"/>
      <c r="BJ74" s="120"/>
      <c r="BK74" s="15"/>
      <c r="BL74" s="122"/>
      <c r="BM74" s="40"/>
      <c r="BN74" s="123"/>
      <c r="BO74" s="209">
        <f t="shared" si="2"/>
        <v>0</v>
      </c>
      <c r="BP74" s="121"/>
      <c r="BQ74" s="209">
        <f t="shared" si="3"/>
        <v>0</v>
      </c>
      <c r="BR74" s="121"/>
      <c r="BS74" s="209">
        <f t="shared" si="4"/>
        <v>0</v>
      </c>
      <c r="BT74" s="122"/>
      <c r="BU74" s="40"/>
      <c r="BV74" s="123"/>
      <c r="BW74" s="15"/>
      <c r="BX74" s="122"/>
      <c r="BY74" s="40"/>
      <c r="BZ74" s="123"/>
      <c r="CA74" s="209">
        <f>(SUM($BO74:$BS74))-$BW74</f>
        <v>0</v>
      </c>
      <c r="CB74" s="122"/>
      <c r="CC74" s="40"/>
      <c r="CD74" s="123"/>
      <c r="CE74" s="209">
        <f t="shared" si="5"/>
        <v>0</v>
      </c>
      <c r="CF74" s="121"/>
      <c r="CG74" s="209">
        <f t="shared" si="6"/>
        <v>0</v>
      </c>
      <c r="CH74" s="121"/>
      <c r="CI74" s="209">
        <f>ROUNDDOWN(CA74-CE74-CG74,0)</f>
        <v>0</v>
      </c>
      <c r="CJ74" s="121"/>
      <c r="CK74" s="209">
        <f>SUM($CE74:$CI74)</f>
        <v>0</v>
      </c>
      <c r="CL74" s="119"/>
      <c r="CO74" s="120"/>
      <c r="CP74" s="13">
        <v>0</v>
      </c>
      <c r="CQ74" s="124"/>
      <c r="CR74" s="13">
        <v>0</v>
      </c>
      <c r="CS74" s="124"/>
      <c r="CT74" s="13">
        <v>0</v>
      </c>
      <c r="CU74" s="125"/>
      <c r="CV74" s="126"/>
      <c r="CW74" s="127"/>
      <c r="CX74" s="210">
        <f>CP74*I74</f>
        <v>0</v>
      </c>
      <c r="CY74" s="124"/>
      <c r="CZ74" s="210">
        <f>CR74*K74</f>
        <v>0</v>
      </c>
      <c r="DA74" s="124"/>
      <c r="DB74" s="210">
        <f>CT74*M74</f>
        <v>0</v>
      </c>
      <c r="DC74" s="119"/>
      <c r="DD74" s="46"/>
      <c r="DF74" s="332"/>
      <c r="DH74" s="93"/>
      <c r="DI74" s="93"/>
      <c r="DJ74" s="93"/>
      <c r="DK74" s="93"/>
      <c r="DL74" s="178"/>
      <c r="DM74" s="178"/>
      <c r="DN74" s="118"/>
      <c r="DQ74" s="120"/>
      <c r="DR74" s="46"/>
      <c r="DS74" s="46"/>
      <c r="DT74" s="129"/>
      <c r="DU74" s="209">
        <f>IF($CE74=0,0,ROUND(($DH$32*($CE74/$CE$120)),0))</f>
        <v>0</v>
      </c>
      <c r="DV74" s="213">
        <f t="shared" si="7"/>
        <v>0</v>
      </c>
      <c r="DW74" s="209">
        <f t="shared" si="21"/>
        <v>0</v>
      </c>
      <c r="DX74" s="213">
        <f t="shared" si="21"/>
        <v>0</v>
      </c>
      <c r="DY74" s="214">
        <f t="shared" si="22"/>
        <v>0</v>
      </c>
      <c r="DZ74" s="216">
        <f t="shared" si="22"/>
        <v>0</v>
      </c>
      <c r="EA74" s="320"/>
      <c r="EB74" s="133"/>
      <c r="EC74" s="209">
        <f>(DU74+CE74)</f>
        <v>0</v>
      </c>
      <c r="ED74" s="131"/>
      <c r="EE74" s="209">
        <f t="shared" si="11"/>
        <v>0</v>
      </c>
      <c r="EF74" s="131"/>
      <c r="EG74" s="209">
        <f t="shared" si="12"/>
        <v>0</v>
      </c>
      <c r="EH74" s="134"/>
      <c r="EN74" s="130"/>
      <c r="EO74" s="217">
        <f t="shared" si="13"/>
        <v>0</v>
      </c>
      <c r="EP74" s="135"/>
      <c r="EQ74" s="217">
        <f t="shared" si="14"/>
        <v>0</v>
      </c>
      <c r="ER74" s="135"/>
      <c r="ES74" s="217">
        <f t="shared" si="15"/>
        <v>0</v>
      </c>
      <c r="ET74" s="134"/>
      <c r="EW74" s="321"/>
      <c r="EX74" s="321"/>
      <c r="EY74" s="119"/>
      <c r="FA74" s="120"/>
      <c r="FB74" s="5"/>
      <c r="FC74" s="121"/>
      <c r="FD74" s="5"/>
      <c r="FE74" s="121"/>
      <c r="FF74" s="5"/>
      <c r="FG74" s="119"/>
      <c r="FI74" s="120"/>
      <c r="FJ74" s="17">
        <v>0</v>
      </c>
      <c r="FK74" s="137"/>
      <c r="FL74" s="17">
        <v>0</v>
      </c>
      <c r="FM74" s="137"/>
      <c r="FN74" s="17">
        <v>0</v>
      </c>
      <c r="FO74" s="125"/>
      <c r="FP74" s="126"/>
      <c r="FQ74" s="127"/>
      <c r="FR74" s="219">
        <f t="shared" si="16"/>
        <v>0</v>
      </c>
      <c r="FS74" s="125"/>
      <c r="FT74" s="126"/>
      <c r="FU74" s="127"/>
      <c r="FV74" s="220">
        <f>IFERROR((SUM($EO74:$ES74)-SUM($CX74:DB74)+$FR74)," ")</f>
        <v>0</v>
      </c>
      <c r="FW74" s="119"/>
    </row>
    <row r="75" spans="1:179" ht="5.15" customHeight="1" x14ac:dyDescent="0.35">
      <c r="A75" s="115"/>
      <c r="B75" s="32"/>
      <c r="C75" s="46"/>
      <c r="D75" s="32"/>
      <c r="E75" s="32"/>
      <c r="F75" s="36"/>
      <c r="H75" s="29"/>
      <c r="I75" s="139"/>
      <c r="J75" s="139"/>
      <c r="K75" s="139"/>
      <c r="L75" s="139"/>
      <c r="M75" s="139"/>
      <c r="N75" s="140"/>
      <c r="O75" s="141"/>
      <c r="P75" s="142"/>
      <c r="Q75" s="139"/>
      <c r="R75" s="139"/>
      <c r="S75" s="139"/>
      <c r="T75" s="139"/>
      <c r="U75" s="139"/>
      <c r="V75" s="139"/>
      <c r="W75" s="121"/>
      <c r="X75" s="140"/>
      <c r="Y75" s="141"/>
      <c r="Z75" s="142"/>
      <c r="AA75" s="563"/>
      <c r="AB75" s="563"/>
      <c r="AC75" s="563"/>
      <c r="AD75" s="563"/>
      <c r="AE75" s="563"/>
      <c r="AF75" s="564"/>
      <c r="AG75" s="266"/>
      <c r="AH75" s="565"/>
      <c r="AI75" s="563"/>
      <c r="AJ75" s="563"/>
      <c r="AK75" s="563"/>
      <c r="AL75" s="563"/>
      <c r="AM75" s="563"/>
      <c r="AN75" s="140"/>
      <c r="AO75" s="141"/>
      <c r="AP75" s="142"/>
      <c r="AQ75" s="121"/>
      <c r="AR75" s="139"/>
      <c r="AS75" s="121"/>
      <c r="AT75" s="139"/>
      <c r="AU75" s="121"/>
      <c r="AV75" s="36"/>
      <c r="AX75" s="29"/>
      <c r="AY75" s="32"/>
      <c r="AZ75" s="322"/>
      <c r="BB75" s="29"/>
      <c r="BC75" s="46"/>
      <c r="BD75" s="32"/>
      <c r="BE75" s="46"/>
      <c r="BF75" s="32"/>
      <c r="BG75" s="46"/>
      <c r="BH75" s="36"/>
      <c r="BJ75" s="29"/>
      <c r="BK75" s="139"/>
      <c r="BL75" s="140"/>
      <c r="BM75" s="141"/>
      <c r="BN75" s="142"/>
      <c r="BO75" s="323"/>
      <c r="BP75" s="139"/>
      <c r="BQ75" s="323"/>
      <c r="BR75" s="139"/>
      <c r="BS75" s="323"/>
      <c r="BT75" s="140"/>
      <c r="BU75" s="141"/>
      <c r="BV75" s="142"/>
      <c r="BW75" s="139"/>
      <c r="BX75" s="140"/>
      <c r="BY75" s="141"/>
      <c r="BZ75" s="142"/>
      <c r="CA75" s="121"/>
      <c r="CB75" s="140"/>
      <c r="CC75" s="141"/>
      <c r="CD75" s="142"/>
      <c r="CE75" s="121"/>
      <c r="CF75" s="139"/>
      <c r="CG75" s="121"/>
      <c r="CH75" s="139"/>
      <c r="CI75" s="121"/>
      <c r="CJ75" s="139"/>
      <c r="CK75" s="121"/>
      <c r="CL75" s="36"/>
      <c r="CO75" s="29"/>
      <c r="CP75" s="143"/>
      <c r="CQ75" s="143"/>
      <c r="CR75" s="143"/>
      <c r="CS75" s="143"/>
      <c r="CT75" s="143"/>
      <c r="CU75" s="144"/>
      <c r="CV75" s="145"/>
      <c r="CW75" s="146"/>
      <c r="CX75" s="124"/>
      <c r="CY75" s="143"/>
      <c r="CZ75" s="124"/>
      <c r="DA75" s="143"/>
      <c r="DB75" s="124"/>
      <c r="DC75" s="36"/>
      <c r="DD75" s="32"/>
      <c r="DF75" s="315"/>
      <c r="DN75" s="115"/>
      <c r="DQ75" s="29"/>
      <c r="DR75" s="32"/>
      <c r="DS75" s="32"/>
      <c r="DT75" s="34"/>
      <c r="DU75" s="323"/>
      <c r="DV75" s="222">
        <f t="shared" si="7"/>
        <v>0</v>
      </c>
      <c r="DW75" s="149"/>
      <c r="DX75" s="149"/>
      <c r="DY75" s="149"/>
      <c r="DZ75" s="141"/>
      <c r="EA75" s="320"/>
      <c r="EB75" s="151"/>
      <c r="EC75" s="149"/>
      <c r="ED75" s="149"/>
      <c r="EE75" s="149"/>
      <c r="EF75" s="149"/>
      <c r="EG75" s="149"/>
      <c r="EH75" s="134"/>
      <c r="EN75" s="74"/>
      <c r="EO75" s="152"/>
      <c r="EP75" s="152"/>
      <c r="EQ75" s="152"/>
      <c r="ER75" s="152"/>
      <c r="ES75" s="152"/>
      <c r="ET75" s="134"/>
      <c r="EW75" s="321"/>
      <c r="EX75" s="321"/>
      <c r="EY75" s="36"/>
      <c r="FA75" s="29"/>
      <c r="FB75" s="139"/>
      <c r="FC75" s="139"/>
      <c r="FD75" s="139"/>
      <c r="FE75" s="139"/>
      <c r="FF75" s="139"/>
      <c r="FG75" s="36"/>
      <c r="FI75" s="29"/>
      <c r="FJ75" s="143"/>
      <c r="FK75" s="143"/>
      <c r="FL75" s="143"/>
      <c r="FM75" s="143"/>
      <c r="FN75" s="143"/>
      <c r="FO75" s="144"/>
      <c r="FP75" s="145"/>
      <c r="FQ75" s="146"/>
      <c r="FR75" s="154"/>
      <c r="FS75" s="144"/>
      <c r="FT75" s="145"/>
      <c r="FU75" s="146"/>
      <c r="FV75" s="326"/>
      <c r="FW75" s="36"/>
    </row>
    <row r="76" spans="1:179" s="92" customFormat="1" x14ac:dyDescent="0.35">
      <c r="A76" s="118"/>
      <c r="B76" s="46"/>
      <c r="C76" s="243" t="str">
        <f t="shared" si="17"/>
        <v/>
      </c>
      <c r="D76" s="46"/>
      <c r="E76" s="4"/>
      <c r="F76" s="119"/>
      <c r="H76" s="120"/>
      <c r="I76" s="15"/>
      <c r="J76" s="121"/>
      <c r="K76" s="15"/>
      <c r="L76" s="121"/>
      <c r="M76" s="15"/>
      <c r="N76" s="122"/>
      <c r="O76" s="40"/>
      <c r="P76" s="123"/>
      <c r="Q76" s="15"/>
      <c r="R76" s="121"/>
      <c r="S76" s="15"/>
      <c r="T76" s="121"/>
      <c r="U76" s="15"/>
      <c r="V76" s="121"/>
      <c r="W76" s="209">
        <f>SUM($Q76,$S76,$U76)</f>
        <v>0</v>
      </c>
      <c r="X76" s="122"/>
      <c r="Y76" s="40"/>
      <c r="Z76" s="123"/>
      <c r="AA76" s="560"/>
      <c r="AB76" s="224"/>
      <c r="AC76" s="560"/>
      <c r="AD76" s="224"/>
      <c r="AE76" s="560"/>
      <c r="AF76" s="561"/>
      <c r="AG76" s="216"/>
      <c r="AH76" s="562"/>
      <c r="AI76" s="560"/>
      <c r="AJ76" s="224"/>
      <c r="AK76" s="560"/>
      <c r="AL76" s="224"/>
      <c r="AM76" s="560"/>
      <c r="AN76" s="122"/>
      <c r="AO76" s="40"/>
      <c r="AP76" s="123"/>
      <c r="AQ76" s="209">
        <f>$Q76-$AA76+$AI76</f>
        <v>0</v>
      </c>
      <c r="AR76" s="121"/>
      <c r="AS76" s="209">
        <f t="shared" si="1"/>
        <v>0</v>
      </c>
      <c r="AT76" s="121"/>
      <c r="AU76" s="209">
        <f t="shared" si="18"/>
        <v>0</v>
      </c>
      <c r="AV76" s="119"/>
      <c r="AX76" s="120"/>
      <c r="AY76" s="1"/>
      <c r="AZ76" s="318">
        <v>1</v>
      </c>
      <c r="BB76" s="120"/>
      <c r="BC76" s="3">
        <f>CHOOSE($AZ76,0.99052544,1.01191919,1.00441378,1.00744042,0.97985155,0.99723525,0.99723525,0.99723525,1.02737929,0.99839832,1.00012425,0.97994767)</f>
        <v>0.99052543999999998</v>
      </c>
      <c r="BD76" s="46"/>
      <c r="BE76" s="3">
        <f>CHOOSE(AZ76,1.01007311,1.0162446,1.00802785,0.99745216,0.96170212,0.98906071,0.98906071,0.98906071,0.96644255,1.01344958,1.02255772,1.00405015)</f>
        <v>1.01007311</v>
      </c>
      <c r="BF76" s="46"/>
      <c r="BG76" s="3">
        <f>CHOOSE($AZ76, 1.00979385,0.9950623,0.99510091,0.98525914,0.94740453,0.975921526666667,0.975921526666667,0.975921526666667,0.96415274,1.04112113,1.03493102,1.02717428)</f>
        <v>1.0097938500000001</v>
      </c>
      <c r="BH76" s="119"/>
      <c r="BJ76" s="120"/>
      <c r="BK76" s="15"/>
      <c r="BL76" s="122"/>
      <c r="BM76" s="40"/>
      <c r="BN76" s="123"/>
      <c r="BO76" s="209">
        <f t="shared" si="2"/>
        <v>0</v>
      </c>
      <c r="BP76" s="121"/>
      <c r="BQ76" s="209">
        <f t="shared" si="3"/>
        <v>0</v>
      </c>
      <c r="BR76" s="121"/>
      <c r="BS76" s="209">
        <f t="shared" si="4"/>
        <v>0</v>
      </c>
      <c r="BT76" s="122"/>
      <c r="BU76" s="40"/>
      <c r="BV76" s="123"/>
      <c r="BW76" s="15"/>
      <c r="BX76" s="122"/>
      <c r="BY76" s="40"/>
      <c r="BZ76" s="123"/>
      <c r="CA76" s="209">
        <f>(SUM($BO76:$BS76))-$BW76</f>
        <v>0</v>
      </c>
      <c r="CB76" s="122"/>
      <c r="CC76" s="40"/>
      <c r="CD76" s="123"/>
      <c r="CE76" s="209">
        <f t="shared" si="5"/>
        <v>0</v>
      </c>
      <c r="CF76" s="121"/>
      <c r="CG76" s="209">
        <f t="shared" si="6"/>
        <v>0</v>
      </c>
      <c r="CH76" s="121"/>
      <c r="CI76" s="209">
        <f>ROUNDDOWN(CA76-CE76-CG76,0)</f>
        <v>0</v>
      </c>
      <c r="CJ76" s="121"/>
      <c r="CK76" s="209">
        <f>SUM($CE76:$CI76)</f>
        <v>0</v>
      </c>
      <c r="CL76" s="119"/>
      <c r="CO76" s="120"/>
      <c r="CP76" s="13">
        <v>0</v>
      </c>
      <c r="CQ76" s="124"/>
      <c r="CR76" s="13">
        <v>0</v>
      </c>
      <c r="CS76" s="124"/>
      <c r="CT76" s="13">
        <v>0</v>
      </c>
      <c r="CU76" s="125"/>
      <c r="CV76" s="126"/>
      <c r="CW76" s="127"/>
      <c r="CX76" s="210">
        <f>CP76*I76</f>
        <v>0</v>
      </c>
      <c r="CY76" s="124"/>
      <c r="CZ76" s="210">
        <f>CR76*K76</f>
        <v>0</v>
      </c>
      <c r="DA76" s="124"/>
      <c r="DB76" s="210">
        <f>CT76*M76</f>
        <v>0</v>
      </c>
      <c r="DC76" s="119"/>
      <c r="DD76" s="46"/>
      <c r="DF76" s="332"/>
      <c r="DN76" s="118"/>
      <c r="DQ76" s="120"/>
      <c r="DR76" s="46"/>
      <c r="DS76" s="46"/>
      <c r="DT76" s="129"/>
      <c r="DU76" s="209">
        <f>IF($CE76=0,0,ROUND(($DH$32*($CE76/$CE$120)),0))</f>
        <v>0</v>
      </c>
      <c r="DV76" s="213">
        <f t="shared" si="7"/>
        <v>0</v>
      </c>
      <c r="DW76" s="209">
        <f t="shared" si="21"/>
        <v>0</v>
      </c>
      <c r="DX76" s="213">
        <f t="shared" si="21"/>
        <v>0</v>
      </c>
      <c r="DY76" s="214">
        <f t="shared" si="22"/>
        <v>0</v>
      </c>
      <c r="DZ76" s="216">
        <f t="shared" si="22"/>
        <v>0</v>
      </c>
      <c r="EA76" s="320"/>
      <c r="EB76" s="133"/>
      <c r="EC76" s="209">
        <f>(DU76+CE76)</f>
        <v>0</v>
      </c>
      <c r="ED76" s="131"/>
      <c r="EE76" s="209">
        <f t="shared" si="11"/>
        <v>0</v>
      </c>
      <c r="EF76" s="131"/>
      <c r="EG76" s="209">
        <f t="shared" si="12"/>
        <v>0</v>
      </c>
      <c r="EH76" s="134"/>
      <c r="EN76" s="130"/>
      <c r="EO76" s="217">
        <f t="shared" si="13"/>
        <v>0</v>
      </c>
      <c r="EP76" s="135"/>
      <c r="EQ76" s="217">
        <f t="shared" si="14"/>
        <v>0</v>
      </c>
      <c r="ER76" s="135"/>
      <c r="ES76" s="217">
        <f t="shared" si="15"/>
        <v>0</v>
      </c>
      <c r="ET76" s="134"/>
      <c r="EW76" s="321"/>
      <c r="EX76" s="321"/>
      <c r="EY76" s="119"/>
      <c r="FA76" s="120"/>
      <c r="FB76" s="5"/>
      <c r="FC76" s="121"/>
      <c r="FD76" s="5"/>
      <c r="FE76" s="121"/>
      <c r="FF76" s="5"/>
      <c r="FG76" s="119"/>
      <c r="FI76" s="120"/>
      <c r="FJ76" s="17">
        <v>0</v>
      </c>
      <c r="FK76" s="137"/>
      <c r="FL76" s="17">
        <v>0</v>
      </c>
      <c r="FM76" s="137"/>
      <c r="FN76" s="17">
        <v>0</v>
      </c>
      <c r="FO76" s="125"/>
      <c r="FP76" s="126"/>
      <c r="FQ76" s="127"/>
      <c r="FR76" s="219">
        <f t="shared" si="16"/>
        <v>0</v>
      </c>
      <c r="FS76" s="125"/>
      <c r="FT76" s="126"/>
      <c r="FU76" s="127"/>
      <c r="FV76" s="220">
        <f>IFERROR((SUM($EO76:$ES76)-SUM($CX76:DB76)+$FR76)," ")</f>
        <v>0</v>
      </c>
      <c r="FW76" s="119"/>
    </row>
    <row r="77" spans="1:179" ht="5.15" customHeight="1" x14ac:dyDescent="0.35">
      <c r="A77" s="115"/>
      <c r="B77" s="32"/>
      <c r="C77" s="46"/>
      <c r="D77" s="32"/>
      <c r="E77" s="32"/>
      <c r="F77" s="36"/>
      <c r="H77" s="29"/>
      <c r="I77" s="139"/>
      <c r="J77" s="139"/>
      <c r="K77" s="139"/>
      <c r="L77" s="139"/>
      <c r="M77" s="139"/>
      <c r="N77" s="140"/>
      <c r="O77" s="141"/>
      <c r="P77" s="142"/>
      <c r="Q77" s="139"/>
      <c r="R77" s="139"/>
      <c r="S77" s="139"/>
      <c r="T77" s="139"/>
      <c r="U77" s="139"/>
      <c r="V77" s="139"/>
      <c r="W77" s="121"/>
      <c r="X77" s="140"/>
      <c r="Y77" s="141"/>
      <c r="Z77" s="142"/>
      <c r="AA77" s="563"/>
      <c r="AB77" s="563"/>
      <c r="AC77" s="563"/>
      <c r="AD77" s="563"/>
      <c r="AE77" s="563"/>
      <c r="AF77" s="564"/>
      <c r="AG77" s="266"/>
      <c r="AH77" s="565"/>
      <c r="AI77" s="563"/>
      <c r="AJ77" s="563"/>
      <c r="AK77" s="563"/>
      <c r="AL77" s="563"/>
      <c r="AM77" s="563"/>
      <c r="AN77" s="140"/>
      <c r="AO77" s="141"/>
      <c r="AP77" s="142"/>
      <c r="AQ77" s="121"/>
      <c r="AR77" s="139"/>
      <c r="AS77" s="121"/>
      <c r="AT77" s="139"/>
      <c r="AU77" s="121"/>
      <c r="AV77" s="36"/>
      <c r="AX77" s="29"/>
      <c r="AY77" s="32"/>
      <c r="AZ77" s="322"/>
      <c r="BB77" s="29"/>
      <c r="BC77" s="46"/>
      <c r="BD77" s="32"/>
      <c r="BE77" s="46"/>
      <c r="BF77" s="32"/>
      <c r="BG77" s="46"/>
      <c r="BH77" s="36"/>
      <c r="BJ77" s="29"/>
      <c r="BK77" s="139"/>
      <c r="BL77" s="140"/>
      <c r="BM77" s="141"/>
      <c r="BN77" s="142"/>
      <c r="BO77" s="323"/>
      <c r="BP77" s="139"/>
      <c r="BQ77" s="323"/>
      <c r="BR77" s="139"/>
      <c r="BS77" s="323"/>
      <c r="BT77" s="140"/>
      <c r="BU77" s="141"/>
      <c r="BV77" s="142"/>
      <c r="BW77" s="139"/>
      <c r="BX77" s="140"/>
      <c r="BY77" s="141"/>
      <c r="BZ77" s="142"/>
      <c r="CA77" s="121"/>
      <c r="CB77" s="140"/>
      <c r="CC77" s="141"/>
      <c r="CD77" s="142"/>
      <c r="CE77" s="121"/>
      <c r="CF77" s="139"/>
      <c r="CG77" s="121"/>
      <c r="CH77" s="139"/>
      <c r="CI77" s="121"/>
      <c r="CJ77" s="139"/>
      <c r="CK77" s="121"/>
      <c r="CL77" s="36"/>
      <c r="CO77" s="29"/>
      <c r="CP77" s="143"/>
      <c r="CQ77" s="143"/>
      <c r="CR77" s="143"/>
      <c r="CS77" s="143"/>
      <c r="CT77" s="143"/>
      <c r="CU77" s="144"/>
      <c r="CV77" s="145"/>
      <c r="CW77" s="146"/>
      <c r="CX77" s="124"/>
      <c r="CY77" s="143"/>
      <c r="CZ77" s="124"/>
      <c r="DA77" s="143"/>
      <c r="DB77" s="124"/>
      <c r="DC77" s="36"/>
      <c r="DD77" s="32"/>
      <c r="DF77" s="315"/>
      <c r="DN77" s="115"/>
      <c r="DQ77" s="29"/>
      <c r="DR77" s="32"/>
      <c r="DS77" s="32"/>
      <c r="DT77" s="34"/>
      <c r="DU77" s="323"/>
      <c r="DV77" s="222">
        <f t="shared" si="7"/>
        <v>0</v>
      </c>
      <c r="DW77" s="149"/>
      <c r="DX77" s="149"/>
      <c r="DY77" s="149"/>
      <c r="DZ77" s="141"/>
      <c r="EA77" s="320"/>
      <c r="EB77" s="151"/>
      <c r="EC77" s="149"/>
      <c r="ED77" s="149"/>
      <c r="EE77" s="149"/>
      <c r="EF77" s="149"/>
      <c r="EG77" s="149"/>
      <c r="EH77" s="134"/>
      <c r="EN77" s="74"/>
      <c r="EO77" s="152"/>
      <c r="EP77" s="152"/>
      <c r="EQ77" s="152"/>
      <c r="ER77" s="152"/>
      <c r="ES77" s="152"/>
      <c r="ET77" s="134"/>
      <c r="EW77" s="321"/>
      <c r="EX77" s="321"/>
      <c r="EY77" s="36"/>
      <c r="FA77" s="29"/>
      <c r="FB77" s="139"/>
      <c r="FC77" s="139"/>
      <c r="FD77" s="139"/>
      <c r="FE77" s="139"/>
      <c r="FF77" s="139"/>
      <c r="FG77" s="36"/>
      <c r="FI77" s="29"/>
      <c r="FJ77" s="143"/>
      <c r="FK77" s="143"/>
      <c r="FL77" s="143"/>
      <c r="FM77" s="143"/>
      <c r="FN77" s="143"/>
      <c r="FO77" s="144"/>
      <c r="FP77" s="145"/>
      <c r="FQ77" s="146"/>
      <c r="FR77" s="163"/>
      <c r="FS77" s="144"/>
      <c r="FT77" s="145"/>
      <c r="FU77" s="146"/>
      <c r="FV77" s="326"/>
      <c r="FW77" s="36"/>
    </row>
    <row r="78" spans="1:179" s="92" customFormat="1" x14ac:dyDescent="0.35">
      <c r="A78" s="118"/>
      <c r="B78" s="46"/>
      <c r="C78" s="243" t="str">
        <f t="shared" si="17"/>
        <v/>
      </c>
      <c r="D78" s="46"/>
      <c r="E78" s="4"/>
      <c r="F78" s="119"/>
      <c r="H78" s="120"/>
      <c r="I78" s="15"/>
      <c r="J78" s="121"/>
      <c r="K78" s="15"/>
      <c r="L78" s="121"/>
      <c r="M78" s="15"/>
      <c r="N78" s="122"/>
      <c r="O78" s="40"/>
      <c r="P78" s="123"/>
      <c r="Q78" s="15"/>
      <c r="R78" s="121"/>
      <c r="S78" s="15"/>
      <c r="T78" s="121"/>
      <c r="U78" s="15"/>
      <c r="V78" s="121"/>
      <c r="W78" s="209">
        <f>SUM($Q78,$S78,$U78)</f>
        <v>0</v>
      </c>
      <c r="X78" s="122"/>
      <c r="Y78" s="40"/>
      <c r="Z78" s="123"/>
      <c r="AA78" s="560"/>
      <c r="AB78" s="224"/>
      <c r="AC78" s="560"/>
      <c r="AD78" s="224"/>
      <c r="AE78" s="560"/>
      <c r="AF78" s="561"/>
      <c r="AG78" s="216"/>
      <c r="AH78" s="562"/>
      <c r="AI78" s="560"/>
      <c r="AJ78" s="224"/>
      <c r="AK78" s="560"/>
      <c r="AL78" s="224"/>
      <c r="AM78" s="560"/>
      <c r="AN78" s="122"/>
      <c r="AO78" s="40"/>
      <c r="AP78" s="123"/>
      <c r="AQ78" s="209">
        <f>$Q78-$AA78+$AI78</f>
        <v>0</v>
      </c>
      <c r="AR78" s="121"/>
      <c r="AS78" s="209">
        <f t="shared" si="1"/>
        <v>0</v>
      </c>
      <c r="AT78" s="121"/>
      <c r="AU78" s="209">
        <f t="shared" si="18"/>
        <v>0</v>
      </c>
      <c r="AV78" s="119"/>
      <c r="AX78" s="120"/>
      <c r="AY78" s="1"/>
      <c r="AZ78" s="318">
        <v>1</v>
      </c>
      <c r="BB78" s="120"/>
      <c r="BC78" s="3">
        <f>CHOOSE($AZ78,0.99052544,1.01191919,1.00441378,1.00744042,0.97985155,0.99723525,0.99723525,0.99723525,1.02737929,0.99839832,1.00012425,0.97994767)</f>
        <v>0.99052543999999998</v>
      </c>
      <c r="BD78" s="46"/>
      <c r="BE78" s="3">
        <f>CHOOSE(AZ78,1.01007311,1.0162446,1.00802785,0.99745216,0.96170212,0.98906071,0.98906071,0.98906071,0.96644255,1.01344958,1.02255772,1.00405015)</f>
        <v>1.01007311</v>
      </c>
      <c r="BF78" s="46"/>
      <c r="BG78" s="3">
        <f>CHOOSE($AZ78, 1.00979385,0.9950623,0.99510091,0.98525914,0.94740453,0.975921526666667,0.975921526666667,0.975921526666667,0.96415274,1.04112113,1.03493102,1.02717428)</f>
        <v>1.0097938500000001</v>
      </c>
      <c r="BH78" s="119"/>
      <c r="BJ78" s="120"/>
      <c r="BK78" s="15"/>
      <c r="BL78" s="122"/>
      <c r="BM78" s="40"/>
      <c r="BN78" s="123"/>
      <c r="BO78" s="209">
        <f t="shared" si="2"/>
        <v>0</v>
      </c>
      <c r="BP78" s="121"/>
      <c r="BQ78" s="209">
        <f t="shared" si="3"/>
        <v>0</v>
      </c>
      <c r="BR78" s="121"/>
      <c r="BS78" s="209">
        <f t="shared" si="4"/>
        <v>0</v>
      </c>
      <c r="BT78" s="122"/>
      <c r="BU78" s="40"/>
      <c r="BV78" s="123"/>
      <c r="BW78" s="15"/>
      <c r="BX78" s="122"/>
      <c r="BY78" s="40"/>
      <c r="BZ78" s="123"/>
      <c r="CA78" s="209">
        <f>(SUM($BO78:$BS78))-$BW78</f>
        <v>0</v>
      </c>
      <c r="CB78" s="122"/>
      <c r="CC78" s="40"/>
      <c r="CD78" s="123"/>
      <c r="CE78" s="209">
        <f t="shared" si="5"/>
        <v>0</v>
      </c>
      <c r="CF78" s="121"/>
      <c r="CG78" s="209">
        <f t="shared" si="6"/>
        <v>0</v>
      </c>
      <c r="CH78" s="121"/>
      <c r="CI78" s="209">
        <f>ROUNDDOWN(CA78-CE78-CG78,0)</f>
        <v>0</v>
      </c>
      <c r="CJ78" s="121"/>
      <c r="CK78" s="209">
        <f>SUM($CE78:$CI78)</f>
        <v>0</v>
      </c>
      <c r="CL78" s="119"/>
      <c r="CO78" s="120"/>
      <c r="CP78" s="13">
        <v>0</v>
      </c>
      <c r="CQ78" s="124"/>
      <c r="CR78" s="13">
        <v>0</v>
      </c>
      <c r="CS78" s="124"/>
      <c r="CT78" s="13">
        <v>0</v>
      </c>
      <c r="CU78" s="125"/>
      <c r="CV78" s="126"/>
      <c r="CW78" s="127"/>
      <c r="CX78" s="210">
        <f>CP78*I78</f>
        <v>0</v>
      </c>
      <c r="CY78" s="124"/>
      <c r="CZ78" s="210">
        <f>CR78*K78</f>
        <v>0</v>
      </c>
      <c r="DA78" s="124"/>
      <c r="DB78" s="210">
        <f>CT78*M78</f>
        <v>0</v>
      </c>
      <c r="DC78" s="119"/>
      <c r="DD78" s="46"/>
      <c r="DF78" s="332"/>
      <c r="DN78" s="118"/>
      <c r="DQ78" s="120"/>
      <c r="DR78" s="46"/>
      <c r="DS78" s="46"/>
      <c r="DT78" s="129"/>
      <c r="DU78" s="209">
        <f>IF($CE78=0,0,ROUND(($DH$32*($CE78/$CE$120)),0))</f>
        <v>0</v>
      </c>
      <c r="DV78" s="213">
        <f t="shared" si="7"/>
        <v>0</v>
      </c>
      <c r="DW78" s="209">
        <f t="shared" si="21"/>
        <v>0</v>
      </c>
      <c r="DX78" s="213">
        <f t="shared" si="21"/>
        <v>0</v>
      </c>
      <c r="DY78" s="214">
        <f t="shared" si="22"/>
        <v>0</v>
      </c>
      <c r="DZ78" s="216">
        <f t="shared" si="22"/>
        <v>0</v>
      </c>
      <c r="EA78" s="320"/>
      <c r="EB78" s="133"/>
      <c r="EC78" s="209">
        <f>(DU78+CE78)</f>
        <v>0</v>
      </c>
      <c r="ED78" s="131"/>
      <c r="EE78" s="209">
        <f t="shared" si="11"/>
        <v>0</v>
      </c>
      <c r="EF78" s="131"/>
      <c r="EG78" s="209">
        <f t="shared" si="12"/>
        <v>0</v>
      </c>
      <c r="EH78" s="134"/>
      <c r="EN78" s="130"/>
      <c r="EO78" s="217">
        <f t="shared" si="13"/>
        <v>0</v>
      </c>
      <c r="EP78" s="135"/>
      <c r="EQ78" s="217">
        <f t="shared" si="14"/>
        <v>0</v>
      </c>
      <c r="ER78" s="135"/>
      <c r="ES78" s="217">
        <f t="shared" si="15"/>
        <v>0</v>
      </c>
      <c r="ET78" s="134"/>
      <c r="EW78" s="321"/>
      <c r="EX78" s="321"/>
      <c r="EY78" s="119"/>
      <c r="FA78" s="120"/>
      <c r="FB78" s="5"/>
      <c r="FC78" s="121"/>
      <c r="FD78" s="5"/>
      <c r="FE78" s="121"/>
      <c r="FF78" s="5"/>
      <c r="FG78" s="119"/>
      <c r="FI78" s="120"/>
      <c r="FJ78" s="17">
        <v>0</v>
      </c>
      <c r="FK78" s="137"/>
      <c r="FL78" s="17">
        <v>0</v>
      </c>
      <c r="FM78" s="137"/>
      <c r="FN78" s="17">
        <v>0</v>
      </c>
      <c r="FO78" s="125"/>
      <c r="FP78" s="126"/>
      <c r="FQ78" s="127"/>
      <c r="FR78" s="219">
        <f t="shared" si="16"/>
        <v>0</v>
      </c>
      <c r="FS78" s="125"/>
      <c r="FT78" s="126"/>
      <c r="FU78" s="127"/>
      <c r="FV78" s="220">
        <f>IFERROR((SUM($EO78:$ES78)-SUM($CX78:DB78)+$FR78)," ")</f>
        <v>0</v>
      </c>
      <c r="FW78" s="119"/>
    </row>
    <row r="79" spans="1:179" ht="5.15" customHeight="1" x14ac:dyDescent="0.35">
      <c r="A79" s="115"/>
      <c r="B79" s="32"/>
      <c r="C79" s="46"/>
      <c r="D79" s="32"/>
      <c r="E79" s="32"/>
      <c r="F79" s="36"/>
      <c r="H79" s="29"/>
      <c r="I79" s="139"/>
      <c r="J79" s="139"/>
      <c r="K79" s="139"/>
      <c r="L79" s="139"/>
      <c r="M79" s="139"/>
      <c r="N79" s="140"/>
      <c r="O79" s="141"/>
      <c r="P79" s="142"/>
      <c r="Q79" s="139"/>
      <c r="R79" s="139"/>
      <c r="S79" s="139"/>
      <c r="T79" s="139"/>
      <c r="U79" s="139"/>
      <c r="V79" s="139"/>
      <c r="W79" s="121"/>
      <c r="X79" s="140"/>
      <c r="Y79" s="141"/>
      <c r="Z79" s="142"/>
      <c r="AA79" s="563"/>
      <c r="AB79" s="563"/>
      <c r="AC79" s="563"/>
      <c r="AD79" s="563"/>
      <c r="AE79" s="563"/>
      <c r="AF79" s="564"/>
      <c r="AG79" s="266"/>
      <c r="AH79" s="565"/>
      <c r="AI79" s="563"/>
      <c r="AJ79" s="563"/>
      <c r="AK79" s="563"/>
      <c r="AL79" s="563"/>
      <c r="AM79" s="563"/>
      <c r="AN79" s="140"/>
      <c r="AO79" s="141"/>
      <c r="AP79" s="142"/>
      <c r="AQ79" s="121"/>
      <c r="AR79" s="139"/>
      <c r="AS79" s="121"/>
      <c r="AT79" s="139"/>
      <c r="AU79" s="121"/>
      <c r="AV79" s="36"/>
      <c r="AX79" s="29"/>
      <c r="AY79" s="32"/>
      <c r="AZ79" s="322"/>
      <c r="BB79" s="29"/>
      <c r="BC79" s="46"/>
      <c r="BD79" s="32"/>
      <c r="BE79" s="46"/>
      <c r="BF79" s="32"/>
      <c r="BG79" s="46"/>
      <c r="BH79" s="36"/>
      <c r="BJ79" s="29"/>
      <c r="BK79" s="139"/>
      <c r="BL79" s="140"/>
      <c r="BM79" s="141"/>
      <c r="BN79" s="142"/>
      <c r="BO79" s="323"/>
      <c r="BP79" s="139"/>
      <c r="BQ79" s="323"/>
      <c r="BR79" s="139"/>
      <c r="BS79" s="323"/>
      <c r="BT79" s="140"/>
      <c r="BU79" s="141"/>
      <c r="BV79" s="142"/>
      <c r="BW79" s="139"/>
      <c r="BX79" s="140"/>
      <c r="BY79" s="141"/>
      <c r="BZ79" s="142"/>
      <c r="CA79" s="121"/>
      <c r="CB79" s="140"/>
      <c r="CC79" s="141"/>
      <c r="CD79" s="142"/>
      <c r="CE79" s="121"/>
      <c r="CF79" s="139"/>
      <c r="CG79" s="121"/>
      <c r="CH79" s="139"/>
      <c r="CI79" s="121"/>
      <c r="CJ79" s="139"/>
      <c r="CK79" s="121"/>
      <c r="CL79" s="36"/>
      <c r="CO79" s="29"/>
      <c r="CP79" s="143"/>
      <c r="CQ79" s="143"/>
      <c r="CR79" s="143"/>
      <c r="CS79" s="143"/>
      <c r="CT79" s="143"/>
      <c r="CU79" s="144"/>
      <c r="CV79" s="145"/>
      <c r="CW79" s="146"/>
      <c r="CX79" s="124"/>
      <c r="CY79" s="143"/>
      <c r="CZ79" s="124"/>
      <c r="DA79" s="143"/>
      <c r="DB79" s="124"/>
      <c r="DC79" s="36"/>
      <c r="DD79" s="32"/>
      <c r="DF79" s="315"/>
      <c r="DN79" s="115"/>
      <c r="DQ79" s="29"/>
      <c r="DR79" s="32"/>
      <c r="DS79" s="32"/>
      <c r="DT79" s="34"/>
      <c r="DU79" s="323"/>
      <c r="DV79" s="222">
        <f t="shared" si="7"/>
        <v>0</v>
      </c>
      <c r="DW79" s="149"/>
      <c r="DX79" s="149"/>
      <c r="DY79" s="149"/>
      <c r="DZ79" s="141"/>
      <c r="EA79" s="320"/>
      <c r="EB79" s="151"/>
      <c r="EC79" s="149"/>
      <c r="ED79" s="149"/>
      <c r="EE79" s="149"/>
      <c r="EF79" s="149"/>
      <c r="EG79" s="149"/>
      <c r="EH79" s="134"/>
      <c r="EN79" s="74"/>
      <c r="EO79" s="152"/>
      <c r="EP79" s="152"/>
      <c r="EQ79" s="152"/>
      <c r="ER79" s="152"/>
      <c r="ES79" s="152"/>
      <c r="ET79" s="134"/>
      <c r="EW79" s="321"/>
      <c r="EX79" s="321"/>
      <c r="EY79" s="36"/>
      <c r="FA79" s="29"/>
      <c r="FB79" s="139"/>
      <c r="FC79" s="139"/>
      <c r="FD79" s="139"/>
      <c r="FE79" s="139"/>
      <c r="FF79" s="139"/>
      <c r="FG79" s="36"/>
      <c r="FI79" s="29"/>
      <c r="FJ79" s="143"/>
      <c r="FK79" s="143"/>
      <c r="FL79" s="143"/>
      <c r="FM79" s="143"/>
      <c r="FN79" s="143"/>
      <c r="FO79" s="144"/>
      <c r="FP79" s="145"/>
      <c r="FQ79" s="146"/>
      <c r="FR79" s="163"/>
      <c r="FS79" s="144"/>
      <c r="FT79" s="145"/>
      <c r="FU79" s="146"/>
      <c r="FV79" s="326"/>
      <c r="FW79" s="36"/>
    </row>
    <row r="80" spans="1:179" s="92" customFormat="1" x14ac:dyDescent="0.35">
      <c r="A80" s="118"/>
      <c r="B80" s="46"/>
      <c r="C80" s="243" t="str">
        <f t="shared" si="17"/>
        <v/>
      </c>
      <c r="D80" s="46"/>
      <c r="E80" s="4"/>
      <c r="F80" s="119"/>
      <c r="H80" s="120"/>
      <c r="I80" s="15"/>
      <c r="J80" s="121"/>
      <c r="K80" s="15"/>
      <c r="L80" s="121"/>
      <c r="M80" s="15"/>
      <c r="N80" s="122"/>
      <c r="O80" s="40"/>
      <c r="P80" s="123"/>
      <c r="Q80" s="15"/>
      <c r="R80" s="121"/>
      <c r="S80" s="15"/>
      <c r="T80" s="121"/>
      <c r="U80" s="15"/>
      <c r="V80" s="121"/>
      <c r="W80" s="209">
        <f>SUM($Q80,$S80,$U80)</f>
        <v>0</v>
      </c>
      <c r="X80" s="122"/>
      <c r="Y80" s="40"/>
      <c r="Z80" s="123"/>
      <c r="AA80" s="560"/>
      <c r="AB80" s="224"/>
      <c r="AC80" s="560"/>
      <c r="AD80" s="224"/>
      <c r="AE80" s="560"/>
      <c r="AF80" s="561"/>
      <c r="AG80" s="216"/>
      <c r="AH80" s="562"/>
      <c r="AI80" s="560"/>
      <c r="AJ80" s="224"/>
      <c r="AK80" s="560"/>
      <c r="AL80" s="224"/>
      <c r="AM80" s="560"/>
      <c r="AN80" s="122"/>
      <c r="AO80" s="40"/>
      <c r="AP80" s="123"/>
      <c r="AQ80" s="209">
        <f>$Q80-$AA80+$AI80</f>
        <v>0</v>
      </c>
      <c r="AR80" s="121"/>
      <c r="AS80" s="209">
        <f t="shared" si="1"/>
        <v>0</v>
      </c>
      <c r="AT80" s="121"/>
      <c r="AU80" s="209">
        <f t="shared" si="18"/>
        <v>0</v>
      </c>
      <c r="AV80" s="119"/>
      <c r="AX80" s="120"/>
      <c r="AY80" s="1"/>
      <c r="AZ80" s="318">
        <v>1</v>
      </c>
      <c r="BB80" s="120"/>
      <c r="BC80" s="3">
        <f>CHOOSE($AZ80,0.99052544,1.01191919,1.00441378,1.00744042,0.97985155,0.99723525,0.99723525,0.99723525,1.02737929,0.99839832,1.00012425,0.97994767)</f>
        <v>0.99052543999999998</v>
      </c>
      <c r="BD80" s="46"/>
      <c r="BE80" s="3">
        <f>CHOOSE(AZ80,1.01007311,1.0162446,1.00802785,0.99745216,0.96170212,0.98906071,0.98906071,0.98906071,0.96644255,1.01344958,1.02255772,1.00405015)</f>
        <v>1.01007311</v>
      </c>
      <c r="BF80" s="46"/>
      <c r="BG80" s="3">
        <f>CHOOSE($AZ80, 1.00979385,0.9950623,0.99510091,0.98525914,0.94740453,0.975921526666667,0.975921526666667,0.975921526666667,0.96415274,1.04112113,1.03493102,1.02717428)</f>
        <v>1.0097938500000001</v>
      </c>
      <c r="BH80" s="119"/>
      <c r="BJ80" s="120"/>
      <c r="BK80" s="15"/>
      <c r="BL80" s="122"/>
      <c r="BM80" s="40"/>
      <c r="BN80" s="123"/>
      <c r="BO80" s="209">
        <f t="shared" si="2"/>
        <v>0</v>
      </c>
      <c r="BP80" s="121"/>
      <c r="BQ80" s="209">
        <f t="shared" si="3"/>
        <v>0</v>
      </c>
      <c r="BR80" s="121"/>
      <c r="BS80" s="209">
        <f t="shared" si="4"/>
        <v>0</v>
      </c>
      <c r="BT80" s="122"/>
      <c r="BU80" s="40"/>
      <c r="BV80" s="123"/>
      <c r="BW80" s="15"/>
      <c r="BX80" s="122"/>
      <c r="BY80" s="40"/>
      <c r="BZ80" s="123"/>
      <c r="CA80" s="209">
        <f>(SUM($BO80:$BS80))-$BW80</f>
        <v>0</v>
      </c>
      <c r="CB80" s="122"/>
      <c r="CC80" s="40"/>
      <c r="CD80" s="123"/>
      <c r="CE80" s="209">
        <f t="shared" si="5"/>
        <v>0</v>
      </c>
      <c r="CF80" s="121"/>
      <c r="CG80" s="209">
        <f t="shared" si="6"/>
        <v>0</v>
      </c>
      <c r="CH80" s="121"/>
      <c r="CI80" s="209">
        <f>ROUNDDOWN(CA80-CE80-CG80,0)</f>
        <v>0</v>
      </c>
      <c r="CJ80" s="121"/>
      <c r="CK80" s="209">
        <f>SUM($CE80:$CI80)</f>
        <v>0</v>
      </c>
      <c r="CL80" s="119"/>
      <c r="CO80" s="120"/>
      <c r="CP80" s="13">
        <v>0</v>
      </c>
      <c r="CQ80" s="124"/>
      <c r="CR80" s="13">
        <v>0</v>
      </c>
      <c r="CS80" s="124"/>
      <c r="CT80" s="13">
        <v>0</v>
      </c>
      <c r="CU80" s="125"/>
      <c r="CV80" s="126"/>
      <c r="CW80" s="127"/>
      <c r="CX80" s="210">
        <f>CP80*I80</f>
        <v>0</v>
      </c>
      <c r="CY80" s="124"/>
      <c r="CZ80" s="210">
        <f>CR80*K80</f>
        <v>0</v>
      </c>
      <c r="DA80" s="124"/>
      <c r="DB80" s="210">
        <f>CT80*M80</f>
        <v>0</v>
      </c>
      <c r="DC80" s="119"/>
      <c r="DD80" s="46"/>
      <c r="DF80" s="332"/>
      <c r="DN80" s="118"/>
      <c r="DQ80" s="120"/>
      <c r="DR80" s="46"/>
      <c r="DS80" s="46"/>
      <c r="DT80" s="129"/>
      <c r="DU80" s="209">
        <f>IF($CE80=0,0,ROUND(($DH$32*($CE80/$CE$120)),0))</f>
        <v>0</v>
      </c>
      <c r="DV80" s="213">
        <f t="shared" si="7"/>
        <v>0</v>
      </c>
      <c r="DW80" s="209">
        <f t="shared" ref="DW80:DX98" si="23">IF($CG80=0,0,ROUND(($DJ$32*($CG80/$CG$120)),0))</f>
        <v>0</v>
      </c>
      <c r="DX80" s="213">
        <f t="shared" si="23"/>
        <v>0</v>
      </c>
      <c r="DY80" s="214">
        <f t="shared" ref="DY80:DZ98" si="24">IF($CI80=0,0,ROUND(($DL$32*($CI80/$CI$120)),0))</f>
        <v>0</v>
      </c>
      <c r="DZ80" s="216">
        <f t="shared" si="24"/>
        <v>0</v>
      </c>
      <c r="EA80" s="320"/>
      <c r="EB80" s="133"/>
      <c r="EC80" s="209">
        <f>(DU80+CE80)</f>
        <v>0</v>
      </c>
      <c r="ED80" s="131"/>
      <c r="EE80" s="209">
        <f t="shared" si="11"/>
        <v>0</v>
      </c>
      <c r="EF80" s="131"/>
      <c r="EG80" s="209">
        <f t="shared" si="12"/>
        <v>0</v>
      </c>
      <c r="EH80" s="134"/>
      <c r="EN80" s="130"/>
      <c r="EO80" s="217">
        <f t="shared" si="13"/>
        <v>0</v>
      </c>
      <c r="EP80" s="135"/>
      <c r="EQ80" s="217">
        <f t="shared" si="14"/>
        <v>0</v>
      </c>
      <c r="ER80" s="135"/>
      <c r="ES80" s="217">
        <f t="shared" si="15"/>
        <v>0</v>
      </c>
      <c r="ET80" s="134"/>
      <c r="EW80" s="321"/>
      <c r="EX80" s="321"/>
      <c r="EY80" s="119"/>
      <c r="FA80" s="120"/>
      <c r="FB80" s="5"/>
      <c r="FC80" s="121"/>
      <c r="FD80" s="5"/>
      <c r="FE80" s="121"/>
      <c r="FF80" s="5"/>
      <c r="FG80" s="119"/>
      <c r="FI80" s="120"/>
      <c r="FJ80" s="17">
        <v>0</v>
      </c>
      <c r="FK80" s="137"/>
      <c r="FL80" s="17">
        <v>0</v>
      </c>
      <c r="FM80" s="137"/>
      <c r="FN80" s="17">
        <v>0</v>
      </c>
      <c r="FO80" s="125"/>
      <c r="FP80" s="126"/>
      <c r="FQ80" s="127"/>
      <c r="FR80" s="219">
        <f t="shared" si="16"/>
        <v>0</v>
      </c>
      <c r="FS80" s="125"/>
      <c r="FT80" s="126"/>
      <c r="FU80" s="127"/>
      <c r="FV80" s="220">
        <f>IFERROR((SUM($EO80:$ES80)-SUM($CX80:DB80)+$FR80)," ")</f>
        <v>0</v>
      </c>
      <c r="FW80" s="119"/>
    </row>
    <row r="81" spans="1:179" ht="5.15" customHeight="1" x14ac:dyDescent="0.35">
      <c r="A81" s="115"/>
      <c r="B81" s="32"/>
      <c r="C81" s="46"/>
      <c r="D81" s="32"/>
      <c r="E81" s="32"/>
      <c r="F81" s="36"/>
      <c r="H81" s="29"/>
      <c r="I81" s="139"/>
      <c r="J81" s="139"/>
      <c r="K81" s="139"/>
      <c r="L81" s="139"/>
      <c r="M81" s="139"/>
      <c r="N81" s="140"/>
      <c r="O81" s="141"/>
      <c r="P81" s="142"/>
      <c r="Q81" s="139"/>
      <c r="R81" s="139"/>
      <c r="S81" s="139"/>
      <c r="T81" s="139"/>
      <c r="U81" s="139"/>
      <c r="V81" s="139"/>
      <c r="W81" s="121"/>
      <c r="X81" s="140"/>
      <c r="Y81" s="141"/>
      <c r="Z81" s="142"/>
      <c r="AA81" s="563"/>
      <c r="AB81" s="563"/>
      <c r="AC81" s="563"/>
      <c r="AD81" s="563"/>
      <c r="AE81" s="563"/>
      <c r="AF81" s="564"/>
      <c r="AG81" s="266"/>
      <c r="AH81" s="565"/>
      <c r="AI81" s="563"/>
      <c r="AJ81" s="563"/>
      <c r="AK81" s="563"/>
      <c r="AL81" s="563"/>
      <c r="AM81" s="563"/>
      <c r="AN81" s="140"/>
      <c r="AO81" s="141"/>
      <c r="AP81" s="142"/>
      <c r="AQ81" s="121"/>
      <c r="AR81" s="139"/>
      <c r="AS81" s="121"/>
      <c r="AT81" s="139"/>
      <c r="AU81" s="121"/>
      <c r="AV81" s="36"/>
      <c r="AX81" s="29"/>
      <c r="AY81" s="32"/>
      <c r="AZ81" s="322"/>
      <c r="BB81" s="29"/>
      <c r="BC81" s="46"/>
      <c r="BD81" s="32"/>
      <c r="BE81" s="46"/>
      <c r="BF81" s="32"/>
      <c r="BG81" s="46"/>
      <c r="BH81" s="36"/>
      <c r="BJ81" s="29"/>
      <c r="BK81" s="139"/>
      <c r="BL81" s="140"/>
      <c r="BM81" s="141"/>
      <c r="BN81" s="142"/>
      <c r="BO81" s="323"/>
      <c r="BP81" s="139"/>
      <c r="BQ81" s="323"/>
      <c r="BR81" s="139"/>
      <c r="BS81" s="323"/>
      <c r="BT81" s="140"/>
      <c r="BU81" s="141"/>
      <c r="BV81" s="142"/>
      <c r="BW81" s="139"/>
      <c r="BX81" s="140"/>
      <c r="BY81" s="141"/>
      <c r="BZ81" s="142"/>
      <c r="CA81" s="121"/>
      <c r="CB81" s="140"/>
      <c r="CC81" s="141"/>
      <c r="CD81" s="142"/>
      <c r="CE81" s="224">
        <f t="shared" si="5"/>
        <v>0</v>
      </c>
      <c r="CF81" s="139"/>
      <c r="CG81" s="224">
        <f t="shared" si="6"/>
        <v>0</v>
      </c>
      <c r="CH81" s="139"/>
      <c r="CI81" s="121"/>
      <c r="CJ81" s="139"/>
      <c r="CK81" s="121"/>
      <c r="CL81" s="36"/>
      <c r="CO81" s="29"/>
      <c r="CP81" s="143"/>
      <c r="CQ81" s="143"/>
      <c r="CR81" s="143"/>
      <c r="CS81" s="143"/>
      <c r="CT81" s="143"/>
      <c r="CU81" s="144"/>
      <c r="CV81" s="145"/>
      <c r="CW81" s="146"/>
      <c r="CX81" s="124"/>
      <c r="CY81" s="143"/>
      <c r="CZ81" s="124"/>
      <c r="DA81" s="143"/>
      <c r="DB81" s="124"/>
      <c r="DC81" s="36"/>
      <c r="DD81" s="32"/>
      <c r="DF81" s="315"/>
      <c r="DN81" s="115"/>
      <c r="DQ81" s="29"/>
      <c r="DR81" s="32"/>
      <c r="DS81" s="32"/>
      <c r="DT81" s="34"/>
      <c r="DU81" s="323"/>
      <c r="DV81" s="222">
        <f t="shared" si="7"/>
        <v>0</v>
      </c>
      <c r="DW81" s="149"/>
      <c r="DX81" s="149"/>
      <c r="DY81" s="149"/>
      <c r="DZ81" s="141"/>
      <c r="EA81" s="320"/>
      <c r="EB81" s="151"/>
      <c r="EC81" s="149"/>
      <c r="ED81" s="149"/>
      <c r="EE81" s="149"/>
      <c r="EF81" s="149"/>
      <c r="EG81" s="149"/>
      <c r="EH81" s="134"/>
      <c r="EN81" s="74"/>
      <c r="EO81" s="152"/>
      <c r="EP81" s="152"/>
      <c r="EQ81" s="152"/>
      <c r="ER81" s="152"/>
      <c r="ES81" s="152"/>
      <c r="ET81" s="134"/>
      <c r="EW81" s="321"/>
      <c r="EX81" s="321"/>
      <c r="EY81" s="36"/>
      <c r="FA81" s="29"/>
      <c r="FB81" s="139"/>
      <c r="FC81" s="139"/>
      <c r="FD81" s="139"/>
      <c r="FE81" s="139"/>
      <c r="FF81" s="139"/>
      <c r="FG81" s="36"/>
      <c r="FI81" s="29"/>
      <c r="FJ81" s="143"/>
      <c r="FK81" s="143"/>
      <c r="FL81" s="143"/>
      <c r="FM81" s="143"/>
      <c r="FN81" s="143"/>
      <c r="FO81" s="144"/>
      <c r="FP81" s="145"/>
      <c r="FQ81" s="146"/>
      <c r="FR81" s="154"/>
      <c r="FS81" s="144"/>
      <c r="FT81" s="145"/>
      <c r="FU81" s="146"/>
      <c r="FV81" s="326"/>
      <c r="FW81" s="36"/>
    </row>
    <row r="82" spans="1:179" s="92" customFormat="1" x14ac:dyDescent="0.35">
      <c r="A82" s="118"/>
      <c r="B82" s="46"/>
      <c r="C82" s="243" t="str">
        <f t="shared" si="17"/>
        <v/>
      </c>
      <c r="D82" s="46"/>
      <c r="E82" s="4"/>
      <c r="F82" s="119"/>
      <c r="H82" s="120"/>
      <c r="I82" s="15"/>
      <c r="J82" s="121"/>
      <c r="K82" s="15"/>
      <c r="L82" s="121"/>
      <c r="M82" s="15"/>
      <c r="N82" s="122"/>
      <c r="O82" s="40"/>
      <c r="P82" s="123"/>
      <c r="Q82" s="15"/>
      <c r="R82" s="121"/>
      <c r="S82" s="15"/>
      <c r="T82" s="121"/>
      <c r="U82" s="15"/>
      <c r="V82" s="121"/>
      <c r="W82" s="209">
        <f>SUM($Q82,$S82,$U82)</f>
        <v>0</v>
      </c>
      <c r="X82" s="122"/>
      <c r="Y82" s="40"/>
      <c r="Z82" s="123"/>
      <c r="AA82" s="560"/>
      <c r="AB82" s="224"/>
      <c r="AC82" s="560"/>
      <c r="AD82" s="224"/>
      <c r="AE82" s="560"/>
      <c r="AF82" s="561"/>
      <c r="AG82" s="216"/>
      <c r="AH82" s="562"/>
      <c r="AI82" s="560"/>
      <c r="AJ82" s="224"/>
      <c r="AK82" s="560"/>
      <c r="AL82" s="224"/>
      <c r="AM82" s="560"/>
      <c r="AN82" s="122"/>
      <c r="AO82" s="40"/>
      <c r="AP82" s="123"/>
      <c r="AQ82" s="209">
        <f>$Q82-$AA82+$AI82</f>
        <v>0</v>
      </c>
      <c r="AR82" s="121"/>
      <c r="AS82" s="209">
        <f t="shared" si="1"/>
        <v>0</v>
      </c>
      <c r="AT82" s="121"/>
      <c r="AU82" s="209">
        <f t="shared" si="18"/>
        <v>0</v>
      </c>
      <c r="AV82" s="119"/>
      <c r="AX82" s="120"/>
      <c r="AY82" s="1"/>
      <c r="AZ82" s="318">
        <v>1</v>
      </c>
      <c r="BB82" s="120"/>
      <c r="BC82" s="3">
        <f>CHOOSE($AZ82,0.99052544,1.01191919,1.00441378,1.00744042,0.97985155,0.99723525,0.99723525,0.99723525,1.02737929,0.99839832,1.00012425,0.97994767)</f>
        <v>0.99052543999999998</v>
      </c>
      <c r="BD82" s="46"/>
      <c r="BE82" s="3">
        <f>CHOOSE(AZ82,1.01007311,1.0162446,1.00802785,0.99745216,0.96170212,0.98906071,0.98906071,0.98906071,0.96644255,1.01344958,1.02255772,1.00405015)</f>
        <v>1.01007311</v>
      </c>
      <c r="BF82" s="46"/>
      <c r="BG82" s="3">
        <f>CHOOSE($AZ82, 1.00979385,0.9950623,0.99510091,0.98525914,0.94740453,0.975921526666667,0.975921526666667,0.975921526666667,0.96415274,1.04112113,1.03493102,1.02717428)</f>
        <v>1.0097938500000001</v>
      </c>
      <c r="BH82" s="119"/>
      <c r="BJ82" s="120"/>
      <c r="BK82" s="15"/>
      <c r="BL82" s="122"/>
      <c r="BM82" s="40"/>
      <c r="BN82" s="123"/>
      <c r="BO82" s="209">
        <f t="shared" si="2"/>
        <v>0</v>
      </c>
      <c r="BP82" s="121"/>
      <c r="BQ82" s="209">
        <f t="shared" si="3"/>
        <v>0</v>
      </c>
      <c r="BR82" s="121"/>
      <c r="BS82" s="209">
        <f t="shared" si="4"/>
        <v>0</v>
      </c>
      <c r="BT82" s="122"/>
      <c r="BU82" s="40"/>
      <c r="BV82" s="123"/>
      <c r="BW82" s="15"/>
      <c r="BX82" s="122"/>
      <c r="BY82" s="40"/>
      <c r="BZ82" s="123"/>
      <c r="CA82" s="209">
        <f>(SUM($BO82:$BS82))-$BW82</f>
        <v>0</v>
      </c>
      <c r="CB82" s="122"/>
      <c r="CC82" s="40"/>
      <c r="CD82" s="123"/>
      <c r="CE82" s="209">
        <f t="shared" si="5"/>
        <v>0</v>
      </c>
      <c r="CF82" s="121"/>
      <c r="CG82" s="209">
        <f t="shared" si="6"/>
        <v>0</v>
      </c>
      <c r="CH82" s="121"/>
      <c r="CI82" s="209">
        <f>ROUNDDOWN(CA82-CE82-CG82,0)</f>
        <v>0</v>
      </c>
      <c r="CJ82" s="121"/>
      <c r="CK82" s="209">
        <f>SUM($CE82:$CI82)</f>
        <v>0</v>
      </c>
      <c r="CL82" s="119"/>
      <c r="CO82" s="120"/>
      <c r="CP82" s="13">
        <v>0</v>
      </c>
      <c r="CQ82" s="124"/>
      <c r="CR82" s="13">
        <v>0</v>
      </c>
      <c r="CS82" s="124"/>
      <c r="CT82" s="13">
        <v>0</v>
      </c>
      <c r="CU82" s="125"/>
      <c r="CV82" s="126"/>
      <c r="CW82" s="127"/>
      <c r="CX82" s="210">
        <f>CP82*I82</f>
        <v>0</v>
      </c>
      <c r="CY82" s="124"/>
      <c r="CZ82" s="210">
        <f>CR82*K82</f>
        <v>0</v>
      </c>
      <c r="DA82" s="124"/>
      <c r="DB82" s="210">
        <f>CT82*M82</f>
        <v>0</v>
      </c>
      <c r="DC82" s="119"/>
      <c r="DD82" s="46"/>
      <c r="DF82" s="332"/>
      <c r="DN82" s="118"/>
      <c r="DQ82" s="120"/>
      <c r="DR82" s="46"/>
      <c r="DS82" s="46"/>
      <c r="DT82" s="129"/>
      <c r="DU82" s="209">
        <f>IF($CE82=0,0,ROUND(($DH$32*($CE82/$CE$120)),0))</f>
        <v>0</v>
      </c>
      <c r="DV82" s="213">
        <f t="shared" si="7"/>
        <v>0</v>
      </c>
      <c r="DW82" s="209">
        <f t="shared" si="23"/>
        <v>0</v>
      </c>
      <c r="DX82" s="213">
        <f t="shared" si="23"/>
        <v>0</v>
      </c>
      <c r="DY82" s="214">
        <f t="shared" si="24"/>
        <v>0</v>
      </c>
      <c r="DZ82" s="216">
        <f t="shared" si="24"/>
        <v>0</v>
      </c>
      <c r="EA82" s="320"/>
      <c r="EB82" s="133"/>
      <c r="EC82" s="209">
        <f>(DU82+CE82)</f>
        <v>0</v>
      </c>
      <c r="ED82" s="131"/>
      <c r="EE82" s="209">
        <f t="shared" si="11"/>
        <v>0</v>
      </c>
      <c r="EF82" s="131"/>
      <c r="EG82" s="209">
        <f t="shared" si="12"/>
        <v>0</v>
      </c>
      <c r="EH82" s="134"/>
      <c r="EN82" s="130"/>
      <c r="EO82" s="217">
        <f t="shared" si="13"/>
        <v>0</v>
      </c>
      <c r="EP82" s="135"/>
      <c r="EQ82" s="217">
        <f t="shared" si="14"/>
        <v>0</v>
      </c>
      <c r="ER82" s="135"/>
      <c r="ES82" s="217">
        <f t="shared" si="15"/>
        <v>0</v>
      </c>
      <c r="ET82" s="134"/>
      <c r="EW82" s="321"/>
      <c r="EX82" s="321"/>
      <c r="EY82" s="119"/>
      <c r="FA82" s="120"/>
      <c r="FB82" s="5"/>
      <c r="FC82" s="121"/>
      <c r="FD82" s="5"/>
      <c r="FE82" s="121"/>
      <c r="FF82" s="5"/>
      <c r="FG82" s="119"/>
      <c r="FI82" s="120"/>
      <c r="FJ82" s="17">
        <v>0</v>
      </c>
      <c r="FK82" s="137"/>
      <c r="FL82" s="17">
        <v>0</v>
      </c>
      <c r="FM82" s="137"/>
      <c r="FN82" s="17">
        <v>0</v>
      </c>
      <c r="FO82" s="125"/>
      <c r="FP82" s="126"/>
      <c r="FQ82" s="127"/>
      <c r="FR82" s="219">
        <f t="shared" si="16"/>
        <v>0</v>
      </c>
      <c r="FS82" s="125"/>
      <c r="FT82" s="126"/>
      <c r="FU82" s="127"/>
      <c r="FV82" s="220">
        <f>IFERROR((SUM($EO82:$ES82)-SUM($CX82:DB82)+$FR82)," ")</f>
        <v>0</v>
      </c>
      <c r="FW82" s="119"/>
    </row>
    <row r="83" spans="1:179" ht="5.15" customHeight="1" x14ac:dyDescent="0.35">
      <c r="A83" s="115"/>
      <c r="B83" s="32"/>
      <c r="C83" s="46"/>
      <c r="D83" s="32"/>
      <c r="E83" s="32"/>
      <c r="F83" s="36"/>
      <c r="H83" s="29"/>
      <c r="I83" s="139"/>
      <c r="J83" s="139"/>
      <c r="K83" s="139"/>
      <c r="L83" s="139"/>
      <c r="M83" s="139"/>
      <c r="N83" s="140"/>
      <c r="O83" s="141"/>
      <c r="P83" s="142"/>
      <c r="Q83" s="139"/>
      <c r="R83" s="139"/>
      <c r="S83" s="139"/>
      <c r="T83" s="139"/>
      <c r="U83" s="139"/>
      <c r="V83" s="139"/>
      <c r="W83" s="121"/>
      <c r="X83" s="140"/>
      <c r="Y83" s="141"/>
      <c r="Z83" s="142"/>
      <c r="AA83" s="563"/>
      <c r="AB83" s="563"/>
      <c r="AC83" s="563"/>
      <c r="AD83" s="563"/>
      <c r="AE83" s="563"/>
      <c r="AF83" s="564"/>
      <c r="AG83" s="266"/>
      <c r="AH83" s="565"/>
      <c r="AI83" s="563"/>
      <c r="AJ83" s="563"/>
      <c r="AK83" s="563"/>
      <c r="AL83" s="563"/>
      <c r="AM83" s="563"/>
      <c r="AN83" s="140"/>
      <c r="AO83" s="141"/>
      <c r="AP83" s="142"/>
      <c r="AQ83" s="121"/>
      <c r="AR83" s="139"/>
      <c r="AS83" s="121"/>
      <c r="AT83" s="139"/>
      <c r="AU83" s="121"/>
      <c r="AV83" s="36"/>
      <c r="AX83" s="29"/>
      <c r="AY83" s="32"/>
      <c r="AZ83" s="322"/>
      <c r="BB83" s="29"/>
      <c r="BC83" s="46"/>
      <c r="BD83" s="32"/>
      <c r="BE83" s="46"/>
      <c r="BF83" s="32"/>
      <c r="BG83" s="46"/>
      <c r="BH83" s="36"/>
      <c r="BJ83" s="29"/>
      <c r="BK83" s="139"/>
      <c r="BL83" s="140"/>
      <c r="BM83" s="141"/>
      <c r="BN83" s="142"/>
      <c r="BO83" s="323"/>
      <c r="BP83" s="139"/>
      <c r="BQ83" s="323"/>
      <c r="BR83" s="139"/>
      <c r="BS83" s="323"/>
      <c r="BT83" s="140"/>
      <c r="BU83" s="141"/>
      <c r="BV83" s="142"/>
      <c r="BW83" s="139"/>
      <c r="BX83" s="140"/>
      <c r="BY83" s="141"/>
      <c r="BZ83" s="142"/>
      <c r="CA83" s="121"/>
      <c r="CB83" s="140"/>
      <c r="CC83" s="141"/>
      <c r="CD83" s="142"/>
      <c r="CE83" s="121"/>
      <c r="CF83" s="139"/>
      <c r="CG83" s="121"/>
      <c r="CH83" s="139"/>
      <c r="CI83" s="121"/>
      <c r="CJ83" s="139"/>
      <c r="CK83" s="121"/>
      <c r="CL83" s="36"/>
      <c r="CO83" s="29"/>
      <c r="CP83" s="143"/>
      <c r="CQ83" s="143"/>
      <c r="CR83" s="143"/>
      <c r="CS83" s="143"/>
      <c r="CT83" s="143"/>
      <c r="CU83" s="144"/>
      <c r="CV83" s="145"/>
      <c r="CW83" s="146"/>
      <c r="CX83" s="124"/>
      <c r="CY83" s="143"/>
      <c r="CZ83" s="124"/>
      <c r="DA83" s="143"/>
      <c r="DB83" s="124"/>
      <c r="DC83" s="36"/>
      <c r="DD83" s="32"/>
      <c r="DF83" s="315"/>
      <c r="DN83" s="115"/>
      <c r="DQ83" s="29"/>
      <c r="DR83" s="32"/>
      <c r="DS83" s="32"/>
      <c r="DT83" s="34"/>
      <c r="DU83" s="323"/>
      <c r="DV83" s="222">
        <f t="shared" si="7"/>
        <v>0</v>
      </c>
      <c r="DW83" s="149"/>
      <c r="DX83" s="149"/>
      <c r="DY83" s="149"/>
      <c r="DZ83" s="141"/>
      <c r="EA83" s="320"/>
      <c r="EB83" s="151"/>
      <c r="EC83" s="149"/>
      <c r="ED83" s="149"/>
      <c r="EE83" s="149"/>
      <c r="EF83" s="149"/>
      <c r="EG83" s="149"/>
      <c r="EH83" s="134"/>
      <c r="EN83" s="74"/>
      <c r="EO83" s="152"/>
      <c r="EP83" s="152"/>
      <c r="EQ83" s="152"/>
      <c r="ER83" s="152"/>
      <c r="ES83" s="152"/>
      <c r="ET83" s="134"/>
      <c r="EW83" s="321"/>
      <c r="EX83" s="321"/>
      <c r="EY83" s="36"/>
      <c r="FA83" s="29"/>
      <c r="FB83" s="139"/>
      <c r="FC83" s="139"/>
      <c r="FD83" s="139"/>
      <c r="FE83" s="139"/>
      <c r="FF83" s="139"/>
      <c r="FG83" s="36"/>
      <c r="FI83" s="29"/>
      <c r="FJ83" s="143"/>
      <c r="FK83" s="143"/>
      <c r="FL83" s="143"/>
      <c r="FM83" s="143"/>
      <c r="FN83" s="143"/>
      <c r="FO83" s="144"/>
      <c r="FP83" s="145"/>
      <c r="FQ83" s="146"/>
      <c r="FR83" s="154"/>
      <c r="FS83" s="144"/>
      <c r="FT83" s="145"/>
      <c r="FU83" s="146"/>
      <c r="FV83" s="326"/>
      <c r="FW83" s="36"/>
    </row>
    <row r="84" spans="1:179" s="92" customFormat="1" x14ac:dyDescent="0.35">
      <c r="A84" s="118"/>
      <c r="B84" s="46"/>
      <c r="C84" s="243" t="str">
        <f t="shared" si="17"/>
        <v/>
      </c>
      <c r="D84" s="46"/>
      <c r="E84" s="4"/>
      <c r="F84" s="119"/>
      <c r="H84" s="120"/>
      <c r="I84" s="15"/>
      <c r="J84" s="121"/>
      <c r="K84" s="15"/>
      <c r="L84" s="121"/>
      <c r="M84" s="15"/>
      <c r="N84" s="122"/>
      <c r="O84" s="40"/>
      <c r="P84" s="123"/>
      <c r="Q84" s="15"/>
      <c r="R84" s="121"/>
      <c r="S84" s="15"/>
      <c r="T84" s="121"/>
      <c r="U84" s="15"/>
      <c r="V84" s="121"/>
      <c r="W84" s="209">
        <f>SUM($Q84,$S84,$U84)</f>
        <v>0</v>
      </c>
      <c r="X84" s="122"/>
      <c r="Y84" s="40"/>
      <c r="Z84" s="123"/>
      <c r="AA84" s="560"/>
      <c r="AB84" s="224"/>
      <c r="AC84" s="560"/>
      <c r="AD84" s="224"/>
      <c r="AE84" s="560"/>
      <c r="AF84" s="561"/>
      <c r="AG84" s="216"/>
      <c r="AH84" s="562"/>
      <c r="AI84" s="560"/>
      <c r="AJ84" s="224"/>
      <c r="AK84" s="560"/>
      <c r="AL84" s="224"/>
      <c r="AM84" s="560"/>
      <c r="AN84" s="122"/>
      <c r="AO84" s="40"/>
      <c r="AP84" s="123"/>
      <c r="AQ84" s="209">
        <f>$Q84-$AA84+$AI84</f>
        <v>0</v>
      </c>
      <c r="AR84" s="121"/>
      <c r="AS84" s="209">
        <f t="shared" ref="AS84:AS118" si="25">$S84-$AC84+$AK84</f>
        <v>0</v>
      </c>
      <c r="AT84" s="121"/>
      <c r="AU84" s="209">
        <f t="shared" si="18"/>
        <v>0</v>
      </c>
      <c r="AV84" s="119"/>
      <c r="AX84" s="120"/>
      <c r="AY84" s="1"/>
      <c r="AZ84" s="318">
        <v>1</v>
      </c>
      <c r="BB84" s="120"/>
      <c r="BC84" s="3">
        <f>CHOOSE($AZ84,0.99052544,1.01191919,1.00441378,1.00744042,0.97985155,0.99723525,0.99723525,0.99723525,1.02737929,0.99839832,1.00012425,0.97994767)</f>
        <v>0.99052543999999998</v>
      </c>
      <c r="BD84" s="46"/>
      <c r="BE84" s="3">
        <f>CHOOSE(AZ84,1.01007311,1.0162446,1.00802785,0.99745216,0.96170212,0.98906071,0.98906071,0.98906071,0.96644255,1.01344958,1.02255772,1.00405015)</f>
        <v>1.01007311</v>
      </c>
      <c r="BF84" s="46"/>
      <c r="BG84" s="3">
        <f>CHOOSE($AZ84, 1.00979385,0.9950623,0.99510091,0.98525914,0.94740453,0.975921526666667,0.975921526666667,0.975921526666667,0.96415274,1.04112113,1.03493102,1.02717428)</f>
        <v>1.0097938500000001</v>
      </c>
      <c r="BH84" s="119"/>
      <c r="BJ84" s="120"/>
      <c r="BK84" s="15"/>
      <c r="BL84" s="122"/>
      <c r="BM84" s="40"/>
      <c r="BN84" s="123"/>
      <c r="BO84" s="209">
        <f t="shared" ref="BO84:BO118" si="26">ROUNDUP(((($Q84/30)*$BC84)*$BK84),0)</f>
        <v>0</v>
      </c>
      <c r="BP84" s="121"/>
      <c r="BQ84" s="209">
        <f t="shared" ref="BQ84:BQ118" si="27">ROUNDUP(((($S84/30)*$BE84)*$BK84),0)</f>
        <v>0</v>
      </c>
      <c r="BR84" s="121"/>
      <c r="BS84" s="209">
        <f t="shared" ref="BS84:BS118" si="28">ROUNDDOWN(((($U84/30)*$BG84)*$BK84),0)</f>
        <v>0</v>
      </c>
      <c r="BT84" s="122"/>
      <c r="BU84" s="40"/>
      <c r="BV84" s="123"/>
      <c r="BW84" s="15"/>
      <c r="BX84" s="122"/>
      <c r="BY84" s="40"/>
      <c r="BZ84" s="123"/>
      <c r="CA84" s="209">
        <f>(SUM($BO84:$BS84))-$BW84</f>
        <v>0</v>
      </c>
      <c r="CB84" s="122"/>
      <c r="CC84" s="40"/>
      <c r="CD84" s="123"/>
      <c r="CE84" s="209">
        <f t="shared" ref="CE84:CE118" si="29">IF(BO84=0,(0),ROUNDUP(BO84/(SUM($BO84:$BS84))*$CA84,0))</f>
        <v>0</v>
      </c>
      <c r="CF84" s="121"/>
      <c r="CG84" s="209">
        <f t="shared" ref="CG84:CG118" si="30">IF(BQ84=0,(0),ROUNDUP(BQ84/(SUM($BO84:$BS84))*$CA84,0))</f>
        <v>0</v>
      </c>
      <c r="CH84" s="121"/>
      <c r="CI84" s="209">
        <f>ROUNDDOWN(CA84-CE84-CG84,0)</f>
        <v>0</v>
      </c>
      <c r="CJ84" s="121"/>
      <c r="CK84" s="209">
        <f>SUM($CE84:$CI84)</f>
        <v>0</v>
      </c>
      <c r="CL84" s="119"/>
      <c r="CO84" s="120"/>
      <c r="CP84" s="13">
        <v>0</v>
      </c>
      <c r="CQ84" s="124"/>
      <c r="CR84" s="13">
        <v>0</v>
      </c>
      <c r="CS84" s="124"/>
      <c r="CT84" s="13">
        <v>0</v>
      </c>
      <c r="CU84" s="125"/>
      <c r="CV84" s="126"/>
      <c r="CW84" s="127"/>
      <c r="CX84" s="210">
        <f>CP84*I84</f>
        <v>0</v>
      </c>
      <c r="CY84" s="124"/>
      <c r="CZ84" s="210">
        <f>CR84*K84</f>
        <v>0</v>
      </c>
      <c r="DA84" s="124"/>
      <c r="DB84" s="210">
        <f>CT84*M84</f>
        <v>0</v>
      </c>
      <c r="DC84" s="119"/>
      <c r="DD84" s="46"/>
      <c r="DF84" s="332"/>
      <c r="DN84" s="118"/>
      <c r="DQ84" s="120"/>
      <c r="DR84" s="46"/>
      <c r="DS84" s="46"/>
      <c r="DT84" s="129"/>
      <c r="DU84" s="209">
        <f>IF($CE84=0,0,ROUND(($DH$32*($CE84/$CE$120)),0))</f>
        <v>0</v>
      </c>
      <c r="DV84" s="213">
        <f t="shared" ref="DV84:DV118" si="31">IF($CE84=0,0,ROUND(($DH$32*($CE84/$CE$120)),0))</f>
        <v>0</v>
      </c>
      <c r="DW84" s="209">
        <f t="shared" si="23"/>
        <v>0</v>
      </c>
      <c r="DX84" s="213">
        <f t="shared" si="23"/>
        <v>0</v>
      </c>
      <c r="DY84" s="214">
        <f t="shared" si="24"/>
        <v>0</v>
      </c>
      <c r="DZ84" s="216">
        <f t="shared" si="24"/>
        <v>0</v>
      </c>
      <c r="EA84" s="320"/>
      <c r="EB84" s="133"/>
      <c r="EC84" s="209">
        <f>(DU84+CE84)</f>
        <v>0</v>
      </c>
      <c r="ED84" s="131"/>
      <c r="EE84" s="209">
        <f t="shared" ref="EE84:EE118" si="32">(DW84+CG84)</f>
        <v>0</v>
      </c>
      <c r="EF84" s="131"/>
      <c r="EG84" s="209">
        <f t="shared" ref="EG84:EG118" si="33">(DY84+CI84)</f>
        <v>0</v>
      </c>
      <c r="EH84" s="134"/>
      <c r="EN84" s="130"/>
      <c r="EO84" s="217">
        <f t="shared" ref="EO84:EO118" si="34">(EC84*CP84)</f>
        <v>0</v>
      </c>
      <c r="EP84" s="135"/>
      <c r="EQ84" s="217">
        <f t="shared" ref="EQ84:EQ118" si="35">(EE84*CR84)</f>
        <v>0</v>
      </c>
      <c r="ER84" s="135"/>
      <c r="ES84" s="217">
        <f t="shared" ref="ES84:ES118" si="36">(EG84*CT84)</f>
        <v>0</v>
      </c>
      <c r="ET84" s="134"/>
      <c r="EW84" s="321"/>
      <c r="EX84" s="321"/>
      <c r="EY84" s="119"/>
      <c r="FA84" s="120"/>
      <c r="FB84" s="5"/>
      <c r="FC84" s="121"/>
      <c r="FD84" s="5"/>
      <c r="FE84" s="121"/>
      <c r="FF84" s="5"/>
      <c r="FG84" s="119"/>
      <c r="FI84" s="120"/>
      <c r="FJ84" s="17">
        <v>0</v>
      </c>
      <c r="FK84" s="137"/>
      <c r="FL84" s="17">
        <v>0</v>
      </c>
      <c r="FM84" s="137"/>
      <c r="FN84" s="17">
        <v>0</v>
      </c>
      <c r="FO84" s="125"/>
      <c r="FP84" s="126"/>
      <c r="FQ84" s="127"/>
      <c r="FR84" s="219">
        <f t="shared" ref="FR84:FR118" si="37">(SUMPRODUCT($FB84:$FF84,$FJ84:$FN84))</f>
        <v>0</v>
      </c>
      <c r="FS84" s="125"/>
      <c r="FT84" s="126"/>
      <c r="FU84" s="127"/>
      <c r="FV84" s="220">
        <f>IFERROR((SUM($EO84:$ES84)-SUM($CX84:DB84)+$FR84)," ")</f>
        <v>0</v>
      </c>
      <c r="FW84" s="119"/>
    </row>
    <row r="85" spans="1:179" ht="5.15" customHeight="1" x14ac:dyDescent="0.35">
      <c r="A85" s="115"/>
      <c r="B85" s="32"/>
      <c r="C85" s="46"/>
      <c r="D85" s="32"/>
      <c r="E85" s="32"/>
      <c r="F85" s="36"/>
      <c r="H85" s="29"/>
      <c r="I85" s="139"/>
      <c r="J85" s="139"/>
      <c r="K85" s="139"/>
      <c r="L85" s="139"/>
      <c r="M85" s="139"/>
      <c r="N85" s="140"/>
      <c r="O85" s="141"/>
      <c r="P85" s="142"/>
      <c r="Q85" s="139"/>
      <c r="R85" s="139"/>
      <c r="S85" s="139"/>
      <c r="T85" s="139"/>
      <c r="U85" s="139"/>
      <c r="V85" s="139"/>
      <c r="W85" s="121"/>
      <c r="X85" s="140"/>
      <c r="Y85" s="141"/>
      <c r="Z85" s="142"/>
      <c r="AA85" s="563"/>
      <c r="AB85" s="563"/>
      <c r="AC85" s="563"/>
      <c r="AD85" s="563"/>
      <c r="AE85" s="563"/>
      <c r="AF85" s="564"/>
      <c r="AG85" s="266"/>
      <c r="AH85" s="565"/>
      <c r="AI85" s="563"/>
      <c r="AJ85" s="563"/>
      <c r="AK85" s="563"/>
      <c r="AL85" s="563"/>
      <c r="AM85" s="563"/>
      <c r="AN85" s="140"/>
      <c r="AO85" s="141"/>
      <c r="AP85" s="142"/>
      <c r="AQ85" s="121"/>
      <c r="AR85" s="139"/>
      <c r="AS85" s="121"/>
      <c r="AT85" s="139"/>
      <c r="AU85" s="121"/>
      <c r="AV85" s="36"/>
      <c r="AX85" s="29"/>
      <c r="AY85" s="32"/>
      <c r="AZ85" s="322"/>
      <c r="BB85" s="29"/>
      <c r="BC85" s="46"/>
      <c r="BD85" s="32"/>
      <c r="BE85" s="46"/>
      <c r="BF85" s="32"/>
      <c r="BG85" s="46"/>
      <c r="BH85" s="36"/>
      <c r="BJ85" s="29"/>
      <c r="BK85" s="139"/>
      <c r="BL85" s="140"/>
      <c r="BM85" s="141"/>
      <c r="BN85" s="142"/>
      <c r="BO85" s="323"/>
      <c r="BP85" s="139"/>
      <c r="BQ85" s="323"/>
      <c r="BR85" s="139"/>
      <c r="BS85" s="323"/>
      <c r="BT85" s="140"/>
      <c r="BU85" s="141"/>
      <c r="BV85" s="142"/>
      <c r="BW85" s="139"/>
      <c r="BX85" s="140"/>
      <c r="BY85" s="141"/>
      <c r="BZ85" s="142"/>
      <c r="CA85" s="121"/>
      <c r="CB85" s="140"/>
      <c r="CC85" s="141"/>
      <c r="CD85" s="142"/>
      <c r="CE85" s="121"/>
      <c r="CF85" s="139"/>
      <c r="CG85" s="121"/>
      <c r="CH85" s="139"/>
      <c r="CI85" s="121"/>
      <c r="CJ85" s="139"/>
      <c r="CK85" s="121"/>
      <c r="CL85" s="36"/>
      <c r="CO85" s="29"/>
      <c r="CP85" s="143"/>
      <c r="CQ85" s="143"/>
      <c r="CR85" s="143"/>
      <c r="CS85" s="143"/>
      <c r="CT85" s="143"/>
      <c r="CU85" s="144"/>
      <c r="CV85" s="145"/>
      <c r="CW85" s="146"/>
      <c r="CX85" s="124"/>
      <c r="CY85" s="143"/>
      <c r="CZ85" s="124"/>
      <c r="DA85" s="143"/>
      <c r="DB85" s="124"/>
      <c r="DC85" s="36"/>
      <c r="DD85" s="32"/>
      <c r="DF85" s="315"/>
      <c r="DN85" s="115"/>
      <c r="DQ85" s="29"/>
      <c r="DR85" s="32"/>
      <c r="DS85" s="32"/>
      <c r="DT85" s="34"/>
      <c r="DU85" s="323"/>
      <c r="DV85" s="222">
        <f t="shared" si="31"/>
        <v>0</v>
      </c>
      <c r="DW85" s="149"/>
      <c r="DX85" s="149"/>
      <c r="DY85" s="149"/>
      <c r="DZ85" s="141"/>
      <c r="EA85" s="320"/>
      <c r="EB85" s="151"/>
      <c r="EC85" s="149"/>
      <c r="ED85" s="149"/>
      <c r="EE85" s="149"/>
      <c r="EF85" s="149"/>
      <c r="EG85" s="149"/>
      <c r="EH85" s="134"/>
      <c r="EN85" s="74"/>
      <c r="EO85" s="152"/>
      <c r="EP85" s="152"/>
      <c r="EQ85" s="152"/>
      <c r="ER85" s="152"/>
      <c r="ES85" s="152"/>
      <c r="ET85" s="134"/>
      <c r="EW85" s="321"/>
      <c r="EX85" s="321"/>
      <c r="EY85" s="36"/>
      <c r="FA85" s="29"/>
      <c r="FB85" s="139"/>
      <c r="FC85" s="139"/>
      <c r="FD85" s="139"/>
      <c r="FE85" s="139"/>
      <c r="FF85" s="139"/>
      <c r="FG85" s="36"/>
      <c r="FI85" s="29"/>
      <c r="FJ85" s="143"/>
      <c r="FK85" s="143"/>
      <c r="FL85" s="143"/>
      <c r="FM85" s="143"/>
      <c r="FN85" s="143"/>
      <c r="FO85" s="144"/>
      <c r="FP85" s="145"/>
      <c r="FQ85" s="146"/>
      <c r="FR85" s="163"/>
      <c r="FS85" s="144"/>
      <c r="FT85" s="145"/>
      <c r="FU85" s="146"/>
      <c r="FV85" s="326"/>
      <c r="FW85" s="36"/>
    </row>
    <row r="86" spans="1:179" s="92" customFormat="1" x14ac:dyDescent="0.35">
      <c r="A86" s="118"/>
      <c r="B86" s="46"/>
      <c r="C86" s="243" t="str">
        <f t="shared" ref="C86:C114" si="38">IF(E86="","",C84+1)</f>
        <v/>
      </c>
      <c r="D86" s="46"/>
      <c r="E86" s="4"/>
      <c r="F86" s="119"/>
      <c r="H86" s="120"/>
      <c r="I86" s="15"/>
      <c r="J86" s="121"/>
      <c r="K86" s="15"/>
      <c r="L86" s="121"/>
      <c r="M86" s="15"/>
      <c r="N86" s="122"/>
      <c r="O86" s="40"/>
      <c r="P86" s="123"/>
      <c r="Q86" s="15"/>
      <c r="R86" s="121"/>
      <c r="S86" s="15"/>
      <c r="T86" s="121"/>
      <c r="U86" s="15"/>
      <c r="V86" s="121"/>
      <c r="W86" s="209">
        <f>SUM($Q86,$S86,$U86)</f>
        <v>0</v>
      </c>
      <c r="X86" s="122"/>
      <c r="Y86" s="40"/>
      <c r="Z86" s="123"/>
      <c r="AA86" s="560"/>
      <c r="AB86" s="224"/>
      <c r="AC86" s="560"/>
      <c r="AD86" s="224"/>
      <c r="AE86" s="560"/>
      <c r="AF86" s="561"/>
      <c r="AG86" s="216"/>
      <c r="AH86" s="562"/>
      <c r="AI86" s="560"/>
      <c r="AJ86" s="224"/>
      <c r="AK86" s="560"/>
      <c r="AL86" s="224"/>
      <c r="AM86" s="560"/>
      <c r="AN86" s="122"/>
      <c r="AO86" s="40"/>
      <c r="AP86" s="123"/>
      <c r="AQ86" s="209">
        <f>$Q86-$AA86+$AI86</f>
        <v>0</v>
      </c>
      <c r="AR86" s="121"/>
      <c r="AS86" s="209">
        <f t="shared" si="25"/>
        <v>0</v>
      </c>
      <c r="AT86" s="121"/>
      <c r="AU86" s="209">
        <f t="shared" si="18"/>
        <v>0</v>
      </c>
      <c r="AV86" s="119"/>
      <c r="AX86" s="120"/>
      <c r="AY86" s="1"/>
      <c r="AZ86" s="318">
        <v>1</v>
      </c>
      <c r="BB86" s="120"/>
      <c r="BC86" s="3">
        <f>CHOOSE($AZ86,0.99052544,1.01191919,1.00441378,1.00744042,0.97985155,0.99723525,0.99723525,0.99723525,1.02737929,0.99839832,1.00012425,0.97994767)</f>
        <v>0.99052543999999998</v>
      </c>
      <c r="BD86" s="46"/>
      <c r="BE86" s="3">
        <f>CHOOSE(AZ86,1.01007311,1.0162446,1.00802785,0.99745216,0.96170212,0.98906071,0.98906071,0.98906071,0.96644255,1.01344958,1.02255772,1.00405015)</f>
        <v>1.01007311</v>
      </c>
      <c r="BF86" s="46"/>
      <c r="BG86" s="3">
        <f>CHOOSE($AZ86, 1.00979385,0.9950623,0.99510091,0.98525914,0.94740453,0.975921526666667,0.975921526666667,0.975921526666667,0.96415274,1.04112113,1.03493102,1.02717428)</f>
        <v>1.0097938500000001</v>
      </c>
      <c r="BH86" s="119"/>
      <c r="BJ86" s="120"/>
      <c r="BK86" s="15"/>
      <c r="BL86" s="122"/>
      <c r="BM86" s="40"/>
      <c r="BN86" s="123"/>
      <c r="BO86" s="209">
        <f t="shared" si="26"/>
        <v>0</v>
      </c>
      <c r="BP86" s="121"/>
      <c r="BQ86" s="209">
        <f t="shared" si="27"/>
        <v>0</v>
      </c>
      <c r="BR86" s="121"/>
      <c r="BS86" s="209">
        <f t="shared" si="28"/>
        <v>0</v>
      </c>
      <c r="BT86" s="122"/>
      <c r="BU86" s="40"/>
      <c r="BV86" s="123"/>
      <c r="BW86" s="15"/>
      <c r="BX86" s="122"/>
      <c r="BY86" s="40"/>
      <c r="BZ86" s="123"/>
      <c r="CA86" s="209">
        <f>(SUM($BO86:$BS86))-$BW86</f>
        <v>0</v>
      </c>
      <c r="CB86" s="122"/>
      <c r="CC86" s="40"/>
      <c r="CD86" s="123"/>
      <c r="CE86" s="209">
        <f t="shared" si="29"/>
        <v>0</v>
      </c>
      <c r="CF86" s="121"/>
      <c r="CG86" s="209">
        <f t="shared" si="30"/>
        <v>0</v>
      </c>
      <c r="CH86" s="121"/>
      <c r="CI86" s="209">
        <f>ROUNDDOWN(CA86-CE86-CG86,0)</f>
        <v>0</v>
      </c>
      <c r="CJ86" s="121"/>
      <c r="CK86" s="209">
        <f>SUM($CE86:$CI86)</f>
        <v>0</v>
      </c>
      <c r="CL86" s="119"/>
      <c r="CO86" s="120"/>
      <c r="CP86" s="13">
        <v>0</v>
      </c>
      <c r="CQ86" s="124"/>
      <c r="CR86" s="13">
        <v>0</v>
      </c>
      <c r="CS86" s="124"/>
      <c r="CT86" s="13">
        <v>0</v>
      </c>
      <c r="CU86" s="125"/>
      <c r="CV86" s="126"/>
      <c r="CW86" s="127"/>
      <c r="CX86" s="210">
        <f>CP86*I86</f>
        <v>0</v>
      </c>
      <c r="CY86" s="124"/>
      <c r="CZ86" s="210">
        <f>CR86*K86</f>
        <v>0</v>
      </c>
      <c r="DA86" s="124"/>
      <c r="DB86" s="210">
        <f>CT86*M86</f>
        <v>0</v>
      </c>
      <c r="DC86" s="119"/>
      <c r="DD86" s="46"/>
      <c r="DF86" s="332"/>
      <c r="DN86" s="118"/>
      <c r="DQ86" s="120"/>
      <c r="DR86" s="46"/>
      <c r="DS86" s="46"/>
      <c r="DT86" s="129"/>
      <c r="DU86" s="209">
        <f>IF($CE86=0,0,ROUND(($DH$32*($CE86/$CE$120)),0))</f>
        <v>0</v>
      </c>
      <c r="DV86" s="213">
        <f t="shared" si="31"/>
        <v>0</v>
      </c>
      <c r="DW86" s="209">
        <f t="shared" si="23"/>
        <v>0</v>
      </c>
      <c r="DX86" s="213">
        <f t="shared" si="23"/>
        <v>0</v>
      </c>
      <c r="DY86" s="214">
        <f t="shared" si="24"/>
        <v>0</v>
      </c>
      <c r="DZ86" s="216">
        <f t="shared" si="24"/>
        <v>0</v>
      </c>
      <c r="EA86" s="320"/>
      <c r="EB86" s="133"/>
      <c r="EC86" s="209">
        <f>(DU86+CE86)</f>
        <v>0</v>
      </c>
      <c r="ED86" s="131"/>
      <c r="EE86" s="209">
        <f t="shared" si="32"/>
        <v>0</v>
      </c>
      <c r="EF86" s="131"/>
      <c r="EG86" s="209">
        <f t="shared" si="33"/>
        <v>0</v>
      </c>
      <c r="EH86" s="134"/>
      <c r="EN86" s="130"/>
      <c r="EO86" s="217">
        <f t="shared" si="34"/>
        <v>0</v>
      </c>
      <c r="EP86" s="135"/>
      <c r="EQ86" s="217">
        <f t="shared" si="35"/>
        <v>0</v>
      </c>
      <c r="ER86" s="135"/>
      <c r="ES86" s="217">
        <f t="shared" si="36"/>
        <v>0</v>
      </c>
      <c r="ET86" s="134"/>
      <c r="EW86" s="321"/>
      <c r="EX86" s="321"/>
      <c r="EY86" s="119"/>
      <c r="FA86" s="120"/>
      <c r="FB86" s="5"/>
      <c r="FC86" s="121"/>
      <c r="FD86" s="5"/>
      <c r="FE86" s="121"/>
      <c r="FF86" s="5"/>
      <c r="FG86" s="119"/>
      <c r="FI86" s="120"/>
      <c r="FJ86" s="17">
        <v>0</v>
      </c>
      <c r="FK86" s="137"/>
      <c r="FL86" s="17">
        <v>0</v>
      </c>
      <c r="FM86" s="137"/>
      <c r="FN86" s="17">
        <v>0</v>
      </c>
      <c r="FO86" s="125"/>
      <c r="FP86" s="126"/>
      <c r="FQ86" s="127"/>
      <c r="FR86" s="219">
        <f t="shared" si="37"/>
        <v>0</v>
      </c>
      <c r="FS86" s="125"/>
      <c r="FT86" s="126"/>
      <c r="FU86" s="127"/>
      <c r="FV86" s="220">
        <f>IFERROR((SUM($EO86:$ES86)-SUM($CX86:DB86)+$FR86)," ")</f>
        <v>0</v>
      </c>
      <c r="FW86" s="119"/>
    </row>
    <row r="87" spans="1:179" ht="5.15" customHeight="1" x14ac:dyDescent="0.35">
      <c r="A87" s="115"/>
      <c r="B87" s="32"/>
      <c r="C87" s="46"/>
      <c r="D87" s="32"/>
      <c r="E87" s="32"/>
      <c r="F87" s="36"/>
      <c r="H87" s="29"/>
      <c r="I87" s="139"/>
      <c r="J87" s="139"/>
      <c r="K87" s="139"/>
      <c r="L87" s="139"/>
      <c r="M87" s="139"/>
      <c r="N87" s="140"/>
      <c r="O87" s="141"/>
      <c r="P87" s="142"/>
      <c r="Q87" s="139"/>
      <c r="R87" s="139"/>
      <c r="S87" s="139"/>
      <c r="T87" s="139"/>
      <c r="U87" s="139"/>
      <c r="V87" s="139"/>
      <c r="W87" s="121"/>
      <c r="X87" s="140"/>
      <c r="Y87" s="141"/>
      <c r="Z87" s="142"/>
      <c r="AA87" s="563"/>
      <c r="AB87" s="563"/>
      <c r="AC87" s="563"/>
      <c r="AD87" s="563"/>
      <c r="AE87" s="563"/>
      <c r="AF87" s="564"/>
      <c r="AG87" s="266"/>
      <c r="AH87" s="565"/>
      <c r="AI87" s="563"/>
      <c r="AJ87" s="563"/>
      <c r="AK87" s="563"/>
      <c r="AL87" s="563"/>
      <c r="AM87" s="563"/>
      <c r="AN87" s="140"/>
      <c r="AO87" s="141"/>
      <c r="AP87" s="142"/>
      <c r="AQ87" s="121"/>
      <c r="AR87" s="139"/>
      <c r="AS87" s="121"/>
      <c r="AT87" s="139"/>
      <c r="AU87" s="121"/>
      <c r="AV87" s="36"/>
      <c r="AX87" s="29"/>
      <c r="AY87" s="32"/>
      <c r="AZ87" s="322"/>
      <c r="BB87" s="29"/>
      <c r="BC87" s="46"/>
      <c r="BD87" s="32"/>
      <c r="BE87" s="46"/>
      <c r="BF87" s="32"/>
      <c r="BG87" s="46"/>
      <c r="BH87" s="36"/>
      <c r="BJ87" s="29"/>
      <c r="BK87" s="139"/>
      <c r="BL87" s="140"/>
      <c r="BM87" s="141"/>
      <c r="BN87" s="142"/>
      <c r="BO87" s="323"/>
      <c r="BP87" s="139"/>
      <c r="BQ87" s="323"/>
      <c r="BR87" s="139"/>
      <c r="BS87" s="323"/>
      <c r="BT87" s="140"/>
      <c r="BU87" s="141"/>
      <c r="BV87" s="142"/>
      <c r="BW87" s="139"/>
      <c r="BX87" s="140"/>
      <c r="BY87" s="141"/>
      <c r="BZ87" s="142"/>
      <c r="CA87" s="121"/>
      <c r="CB87" s="140"/>
      <c r="CC87" s="141"/>
      <c r="CD87" s="142"/>
      <c r="CE87" s="121"/>
      <c r="CF87" s="139"/>
      <c r="CG87" s="121"/>
      <c r="CH87" s="139"/>
      <c r="CI87" s="121"/>
      <c r="CJ87" s="139"/>
      <c r="CK87" s="121"/>
      <c r="CL87" s="36"/>
      <c r="CO87" s="29"/>
      <c r="CP87" s="143"/>
      <c r="CQ87" s="143"/>
      <c r="CR87" s="143"/>
      <c r="CS87" s="143"/>
      <c r="CT87" s="143"/>
      <c r="CU87" s="144"/>
      <c r="CV87" s="145"/>
      <c r="CW87" s="146"/>
      <c r="CX87" s="124"/>
      <c r="CY87" s="143"/>
      <c r="CZ87" s="124"/>
      <c r="DA87" s="143"/>
      <c r="DB87" s="124"/>
      <c r="DC87" s="36"/>
      <c r="DD87" s="32"/>
      <c r="DF87" s="315"/>
      <c r="DH87" s="174"/>
      <c r="DI87" s="174"/>
      <c r="DJ87" s="174"/>
      <c r="DK87" s="174"/>
      <c r="DL87" s="174"/>
      <c r="DM87" s="174"/>
      <c r="DN87" s="333"/>
      <c r="DO87" s="174"/>
      <c r="DQ87" s="29"/>
      <c r="DR87" s="32"/>
      <c r="DS87" s="32"/>
      <c r="DT87" s="34"/>
      <c r="DU87" s="323"/>
      <c r="DV87" s="222">
        <f t="shared" si="31"/>
        <v>0</v>
      </c>
      <c r="DW87" s="149"/>
      <c r="DX87" s="149"/>
      <c r="DY87" s="149"/>
      <c r="DZ87" s="141"/>
      <c r="EA87" s="320"/>
      <c r="EB87" s="151"/>
      <c r="EC87" s="149"/>
      <c r="ED87" s="149"/>
      <c r="EE87" s="149"/>
      <c r="EF87" s="149"/>
      <c r="EG87" s="149"/>
      <c r="EH87" s="134"/>
      <c r="EN87" s="74"/>
      <c r="EO87" s="152"/>
      <c r="EP87" s="152"/>
      <c r="EQ87" s="152"/>
      <c r="ER87" s="152"/>
      <c r="ES87" s="152"/>
      <c r="ET87" s="134"/>
      <c r="EW87" s="321"/>
      <c r="EX87" s="321"/>
      <c r="EY87" s="36"/>
      <c r="FA87" s="29"/>
      <c r="FB87" s="139"/>
      <c r="FC87" s="139"/>
      <c r="FD87" s="139"/>
      <c r="FE87" s="139"/>
      <c r="FF87" s="139"/>
      <c r="FG87" s="36"/>
      <c r="FI87" s="29"/>
      <c r="FJ87" s="143"/>
      <c r="FK87" s="143"/>
      <c r="FL87" s="143"/>
      <c r="FM87" s="143"/>
      <c r="FN87" s="143"/>
      <c r="FO87" s="144"/>
      <c r="FP87" s="145"/>
      <c r="FQ87" s="146"/>
      <c r="FR87" s="154"/>
      <c r="FS87" s="144"/>
      <c r="FT87" s="145"/>
      <c r="FU87" s="146"/>
      <c r="FV87" s="326"/>
      <c r="FW87" s="36"/>
    </row>
    <row r="88" spans="1:179" s="92" customFormat="1" x14ac:dyDescent="0.35">
      <c r="A88" s="118"/>
      <c r="B88" s="46"/>
      <c r="C88" s="243" t="str">
        <f t="shared" si="38"/>
        <v/>
      </c>
      <c r="D88" s="46"/>
      <c r="E88" s="4"/>
      <c r="F88" s="119"/>
      <c r="H88" s="120"/>
      <c r="I88" s="15"/>
      <c r="J88" s="121"/>
      <c r="K88" s="15"/>
      <c r="L88" s="121"/>
      <c r="M88" s="15"/>
      <c r="N88" s="122"/>
      <c r="O88" s="40"/>
      <c r="P88" s="123"/>
      <c r="Q88" s="15"/>
      <c r="R88" s="121"/>
      <c r="S88" s="15"/>
      <c r="T88" s="121"/>
      <c r="U88" s="15"/>
      <c r="V88" s="121"/>
      <c r="W88" s="209">
        <f>SUM($Q88,$S88,$U88)</f>
        <v>0</v>
      </c>
      <c r="X88" s="122"/>
      <c r="Y88" s="40"/>
      <c r="Z88" s="123"/>
      <c r="AA88" s="560"/>
      <c r="AB88" s="224"/>
      <c r="AC88" s="560"/>
      <c r="AD88" s="224"/>
      <c r="AE88" s="560"/>
      <c r="AF88" s="561"/>
      <c r="AG88" s="216"/>
      <c r="AH88" s="562"/>
      <c r="AI88" s="560"/>
      <c r="AJ88" s="224"/>
      <c r="AK88" s="560"/>
      <c r="AL88" s="224"/>
      <c r="AM88" s="560"/>
      <c r="AN88" s="122"/>
      <c r="AO88" s="40"/>
      <c r="AP88" s="123"/>
      <c r="AQ88" s="209">
        <f>$Q88-$AA88+$AI88</f>
        <v>0</v>
      </c>
      <c r="AR88" s="121"/>
      <c r="AS88" s="209">
        <f t="shared" si="25"/>
        <v>0</v>
      </c>
      <c r="AT88" s="121"/>
      <c r="AU88" s="209">
        <f t="shared" si="18"/>
        <v>0</v>
      </c>
      <c r="AV88" s="119"/>
      <c r="AX88" s="120"/>
      <c r="AY88" s="1"/>
      <c r="AZ88" s="318">
        <v>1</v>
      </c>
      <c r="BB88" s="120"/>
      <c r="BC88" s="3">
        <f>CHOOSE($AZ88,0.99052544,1.01191919,1.00441378,1.00744042,0.97985155,0.99723525,0.99723525,0.99723525,1.02737929,0.99839832,1.00012425,0.97994767)</f>
        <v>0.99052543999999998</v>
      </c>
      <c r="BD88" s="46"/>
      <c r="BE88" s="3">
        <f>CHOOSE(AZ88,1.01007311,1.0162446,1.00802785,0.99745216,0.96170212,0.98906071,0.98906071,0.98906071,0.96644255,1.01344958,1.02255772,1.00405015)</f>
        <v>1.01007311</v>
      </c>
      <c r="BF88" s="46"/>
      <c r="BG88" s="3">
        <f>CHOOSE($AZ88, 1.00979385,0.9950623,0.99510091,0.98525914,0.94740453,0.975921526666667,0.975921526666667,0.975921526666667,0.96415274,1.04112113,1.03493102,1.02717428)</f>
        <v>1.0097938500000001</v>
      </c>
      <c r="BH88" s="119"/>
      <c r="BJ88" s="120"/>
      <c r="BK88" s="15"/>
      <c r="BL88" s="122"/>
      <c r="BM88" s="40"/>
      <c r="BN88" s="123"/>
      <c r="BO88" s="209">
        <f t="shared" si="26"/>
        <v>0</v>
      </c>
      <c r="BP88" s="121"/>
      <c r="BQ88" s="209">
        <f t="shared" si="27"/>
        <v>0</v>
      </c>
      <c r="BR88" s="121"/>
      <c r="BS88" s="209">
        <f t="shared" si="28"/>
        <v>0</v>
      </c>
      <c r="BT88" s="122"/>
      <c r="BU88" s="40"/>
      <c r="BV88" s="123"/>
      <c r="BW88" s="15"/>
      <c r="BX88" s="122"/>
      <c r="BY88" s="40"/>
      <c r="BZ88" s="123"/>
      <c r="CA88" s="209">
        <f>(SUM($BO88:$BS88))-$BW88</f>
        <v>0</v>
      </c>
      <c r="CB88" s="122"/>
      <c r="CC88" s="40"/>
      <c r="CD88" s="123"/>
      <c r="CE88" s="209">
        <f t="shared" si="29"/>
        <v>0</v>
      </c>
      <c r="CF88" s="121"/>
      <c r="CG88" s="209">
        <f t="shared" si="30"/>
        <v>0</v>
      </c>
      <c r="CH88" s="121"/>
      <c r="CI88" s="209">
        <f>ROUNDDOWN(CA88-CE88-CG88,0)</f>
        <v>0</v>
      </c>
      <c r="CJ88" s="121"/>
      <c r="CK88" s="209">
        <f>SUM($CE88:$CI88)</f>
        <v>0</v>
      </c>
      <c r="CL88" s="119"/>
      <c r="CO88" s="120"/>
      <c r="CP88" s="13">
        <v>0</v>
      </c>
      <c r="CQ88" s="124"/>
      <c r="CR88" s="13">
        <v>0</v>
      </c>
      <c r="CS88" s="124"/>
      <c r="CT88" s="13">
        <v>0</v>
      </c>
      <c r="CU88" s="125"/>
      <c r="CV88" s="126"/>
      <c r="CW88" s="127"/>
      <c r="CX88" s="210">
        <f>CP88*I88</f>
        <v>0</v>
      </c>
      <c r="CY88" s="124"/>
      <c r="CZ88" s="210">
        <f>CR88*K88</f>
        <v>0</v>
      </c>
      <c r="DA88" s="124"/>
      <c r="DB88" s="210">
        <f>CT88*M88</f>
        <v>0</v>
      </c>
      <c r="DC88" s="119"/>
      <c r="DD88" s="46"/>
      <c r="DF88" s="435"/>
      <c r="DG88" s="175"/>
      <c r="DH88" s="174"/>
      <c r="DI88" s="174"/>
      <c r="DJ88" s="174"/>
      <c r="DK88" s="174"/>
      <c r="DL88" s="174"/>
      <c r="DM88" s="174"/>
      <c r="DN88" s="333"/>
      <c r="DO88" s="174"/>
      <c r="DQ88" s="120"/>
      <c r="DR88" s="46"/>
      <c r="DS88" s="46"/>
      <c r="DT88" s="129"/>
      <c r="DU88" s="209">
        <f>IF($CE88=0,0,ROUND(($DH$32*($CE88/$CE$120)),0))</f>
        <v>0</v>
      </c>
      <c r="DV88" s="213">
        <f t="shared" si="31"/>
        <v>0</v>
      </c>
      <c r="DW88" s="209">
        <f t="shared" si="23"/>
        <v>0</v>
      </c>
      <c r="DX88" s="213">
        <f t="shared" si="23"/>
        <v>0</v>
      </c>
      <c r="DY88" s="214">
        <f t="shared" si="24"/>
        <v>0</v>
      </c>
      <c r="DZ88" s="216">
        <f t="shared" si="24"/>
        <v>0</v>
      </c>
      <c r="EA88" s="320"/>
      <c r="EB88" s="133"/>
      <c r="EC88" s="209">
        <f>(DU88+CE88)</f>
        <v>0</v>
      </c>
      <c r="ED88" s="131"/>
      <c r="EE88" s="209">
        <f t="shared" si="32"/>
        <v>0</v>
      </c>
      <c r="EF88" s="131"/>
      <c r="EG88" s="209">
        <f t="shared" si="33"/>
        <v>0</v>
      </c>
      <c r="EH88" s="134"/>
      <c r="EN88" s="130"/>
      <c r="EO88" s="217">
        <f t="shared" si="34"/>
        <v>0</v>
      </c>
      <c r="EP88" s="135"/>
      <c r="EQ88" s="217">
        <f t="shared" si="35"/>
        <v>0</v>
      </c>
      <c r="ER88" s="135"/>
      <c r="ES88" s="217">
        <f t="shared" si="36"/>
        <v>0</v>
      </c>
      <c r="ET88" s="134"/>
      <c r="EW88" s="321"/>
      <c r="EX88" s="321"/>
      <c r="EY88" s="119"/>
      <c r="FA88" s="120"/>
      <c r="FB88" s="5"/>
      <c r="FC88" s="121"/>
      <c r="FD88" s="5"/>
      <c r="FE88" s="121"/>
      <c r="FF88" s="5"/>
      <c r="FG88" s="119"/>
      <c r="FI88" s="120"/>
      <c r="FJ88" s="17">
        <v>0</v>
      </c>
      <c r="FK88" s="137"/>
      <c r="FL88" s="17">
        <v>0</v>
      </c>
      <c r="FM88" s="137"/>
      <c r="FN88" s="17">
        <v>0</v>
      </c>
      <c r="FO88" s="125"/>
      <c r="FP88" s="126"/>
      <c r="FQ88" s="127"/>
      <c r="FR88" s="219">
        <f t="shared" si="37"/>
        <v>0</v>
      </c>
      <c r="FS88" s="125"/>
      <c r="FT88" s="126"/>
      <c r="FU88" s="127"/>
      <c r="FV88" s="220">
        <f>IFERROR((SUM($EO88:$ES88)-SUM($CX88:DB88)+$FR88)," ")</f>
        <v>0</v>
      </c>
      <c r="FW88" s="119"/>
    </row>
    <row r="89" spans="1:179" ht="5.15" customHeight="1" x14ac:dyDescent="0.35">
      <c r="A89" s="115"/>
      <c r="B89" s="32"/>
      <c r="C89" s="46"/>
      <c r="D89" s="32"/>
      <c r="E89" s="32"/>
      <c r="F89" s="36"/>
      <c r="H89" s="29"/>
      <c r="I89" s="139"/>
      <c r="J89" s="139"/>
      <c r="K89" s="139"/>
      <c r="L89" s="139"/>
      <c r="M89" s="139"/>
      <c r="N89" s="140"/>
      <c r="O89" s="141"/>
      <c r="P89" s="142"/>
      <c r="Q89" s="139"/>
      <c r="R89" s="139"/>
      <c r="S89" s="139"/>
      <c r="T89" s="139"/>
      <c r="U89" s="139"/>
      <c r="V89" s="139"/>
      <c r="W89" s="121"/>
      <c r="X89" s="140"/>
      <c r="Y89" s="141"/>
      <c r="Z89" s="142"/>
      <c r="AA89" s="563"/>
      <c r="AB89" s="563"/>
      <c r="AC89" s="563"/>
      <c r="AD89" s="563"/>
      <c r="AE89" s="563"/>
      <c r="AF89" s="564"/>
      <c r="AG89" s="266"/>
      <c r="AH89" s="565"/>
      <c r="AI89" s="563"/>
      <c r="AJ89" s="563"/>
      <c r="AK89" s="563"/>
      <c r="AL89" s="563"/>
      <c r="AM89" s="563"/>
      <c r="AN89" s="140"/>
      <c r="AO89" s="141"/>
      <c r="AP89" s="142"/>
      <c r="AQ89" s="121"/>
      <c r="AR89" s="139"/>
      <c r="AS89" s="121"/>
      <c r="AT89" s="139"/>
      <c r="AU89" s="121"/>
      <c r="AV89" s="36"/>
      <c r="AX89" s="29"/>
      <c r="AY89" s="32"/>
      <c r="AZ89" s="322"/>
      <c r="BB89" s="29"/>
      <c r="BC89" s="46"/>
      <c r="BD89" s="32"/>
      <c r="BE89" s="46"/>
      <c r="BF89" s="32"/>
      <c r="BG89" s="46"/>
      <c r="BH89" s="36"/>
      <c r="BJ89" s="29"/>
      <c r="BK89" s="139"/>
      <c r="BL89" s="140"/>
      <c r="BM89" s="141"/>
      <c r="BN89" s="142"/>
      <c r="BO89" s="323"/>
      <c r="BP89" s="139"/>
      <c r="BQ89" s="323"/>
      <c r="BR89" s="139"/>
      <c r="BS89" s="323"/>
      <c r="BT89" s="140"/>
      <c r="BU89" s="141"/>
      <c r="BV89" s="142"/>
      <c r="BW89" s="139"/>
      <c r="BX89" s="140"/>
      <c r="BY89" s="141"/>
      <c r="BZ89" s="142"/>
      <c r="CA89" s="121"/>
      <c r="CB89" s="140"/>
      <c r="CC89" s="141"/>
      <c r="CD89" s="142"/>
      <c r="CE89" s="121"/>
      <c r="CF89" s="139"/>
      <c r="CG89" s="121"/>
      <c r="CH89" s="139"/>
      <c r="CI89" s="121"/>
      <c r="CJ89" s="139"/>
      <c r="CK89" s="121"/>
      <c r="CL89" s="36"/>
      <c r="CO89" s="29"/>
      <c r="CP89" s="143"/>
      <c r="CQ89" s="143"/>
      <c r="CR89" s="143"/>
      <c r="CS89" s="143"/>
      <c r="CT89" s="143"/>
      <c r="CU89" s="144"/>
      <c r="CV89" s="145"/>
      <c r="CW89" s="146"/>
      <c r="CX89" s="124"/>
      <c r="CY89" s="143"/>
      <c r="CZ89" s="124"/>
      <c r="DA89" s="143"/>
      <c r="DB89" s="124"/>
      <c r="DC89" s="36"/>
      <c r="DD89" s="32"/>
      <c r="DF89" s="315"/>
      <c r="DH89" s="174"/>
      <c r="DI89" s="174"/>
      <c r="DJ89" s="174"/>
      <c r="DK89" s="174"/>
      <c r="DL89" s="174"/>
      <c r="DM89" s="174"/>
      <c r="DN89" s="333"/>
      <c r="DO89" s="174"/>
      <c r="DQ89" s="29"/>
      <c r="DR89" s="32"/>
      <c r="DS89" s="32"/>
      <c r="DT89" s="34"/>
      <c r="DU89" s="323"/>
      <c r="DV89" s="222">
        <f t="shared" si="31"/>
        <v>0</v>
      </c>
      <c r="DW89" s="149"/>
      <c r="DX89" s="149"/>
      <c r="DY89" s="149"/>
      <c r="DZ89" s="141"/>
      <c r="EA89" s="320"/>
      <c r="EB89" s="151"/>
      <c r="EC89" s="149"/>
      <c r="ED89" s="149"/>
      <c r="EE89" s="149"/>
      <c r="EF89" s="149"/>
      <c r="EG89" s="149"/>
      <c r="EH89" s="134"/>
      <c r="EN89" s="74"/>
      <c r="EO89" s="152"/>
      <c r="EP89" s="152"/>
      <c r="EQ89" s="152"/>
      <c r="ER89" s="152"/>
      <c r="ES89" s="152"/>
      <c r="ET89" s="134"/>
      <c r="EW89" s="321"/>
      <c r="EX89" s="321"/>
      <c r="EY89" s="36"/>
      <c r="FA89" s="29"/>
      <c r="FB89" s="139"/>
      <c r="FC89" s="139"/>
      <c r="FD89" s="139"/>
      <c r="FE89" s="139"/>
      <c r="FF89" s="139"/>
      <c r="FG89" s="36"/>
      <c r="FI89" s="29"/>
      <c r="FJ89" s="143"/>
      <c r="FK89" s="143"/>
      <c r="FL89" s="143"/>
      <c r="FM89" s="143"/>
      <c r="FN89" s="143"/>
      <c r="FO89" s="144"/>
      <c r="FP89" s="145"/>
      <c r="FQ89" s="146"/>
      <c r="FR89" s="163"/>
      <c r="FS89" s="144"/>
      <c r="FT89" s="145"/>
      <c r="FU89" s="146"/>
      <c r="FV89" s="326"/>
      <c r="FW89" s="36"/>
    </row>
    <row r="90" spans="1:179" s="92" customFormat="1" x14ac:dyDescent="0.35">
      <c r="A90" s="118"/>
      <c r="B90" s="46"/>
      <c r="C90" s="243" t="str">
        <f t="shared" si="38"/>
        <v/>
      </c>
      <c r="D90" s="46"/>
      <c r="E90" s="4"/>
      <c r="F90" s="119"/>
      <c r="H90" s="120"/>
      <c r="I90" s="15"/>
      <c r="J90" s="121"/>
      <c r="K90" s="15"/>
      <c r="L90" s="121"/>
      <c r="M90" s="15"/>
      <c r="N90" s="122"/>
      <c r="O90" s="40"/>
      <c r="P90" s="123"/>
      <c r="Q90" s="15"/>
      <c r="R90" s="121"/>
      <c r="S90" s="15"/>
      <c r="T90" s="121"/>
      <c r="U90" s="15"/>
      <c r="V90" s="121"/>
      <c r="W90" s="209">
        <f>SUM($Q90,$S90,$U90)</f>
        <v>0</v>
      </c>
      <c r="X90" s="122"/>
      <c r="Y90" s="40"/>
      <c r="Z90" s="123"/>
      <c r="AA90" s="560"/>
      <c r="AB90" s="224"/>
      <c r="AC90" s="560"/>
      <c r="AD90" s="224"/>
      <c r="AE90" s="560"/>
      <c r="AF90" s="561"/>
      <c r="AG90" s="216"/>
      <c r="AH90" s="562"/>
      <c r="AI90" s="560"/>
      <c r="AJ90" s="224"/>
      <c r="AK90" s="560"/>
      <c r="AL90" s="224"/>
      <c r="AM90" s="560"/>
      <c r="AN90" s="122"/>
      <c r="AO90" s="40"/>
      <c r="AP90" s="123"/>
      <c r="AQ90" s="209">
        <f>$Q90-$AA90+$AI90</f>
        <v>0</v>
      </c>
      <c r="AR90" s="121"/>
      <c r="AS90" s="209">
        <f t="shared" si="25"/>
        <v>0</v>
      </c>
      <c r="AT90" s="121"/>
      <c r="AU90" s="209">
        <f t="shared" si="18"/>
        <v>0</v>
      </c>
      <c r="AV90" s="119"/>
      <c r="AX90" s="120"/>
      <c r="AY90" s="1"/>
      <c r="AZ90" s="318">
        <v>1</v>
      </c>
      <c r="BB90" s="120"/>
      <c r="BC90" s="3">
        <f>CHOOSE($AZ90,0.99052544,1.01191919,1.00441378,1.00744042,0.97985155,0.99723525,0.99723525,0.99723525,1.02737929,0.99839832,1.00012425,0.97994767)</f>
        <v>0.99052543999999998</v>
      </c>
      <c r="BD90" s="46"/>
      <c r="BE90" s="3">
        <f>CHOOSE(AZ90,1.01007311,1.0162446,1.00802785,0.99745216,0.96170212,0.98906071,0.98906071,0.98906071,0.96644255,1.01344958,1.02255772,1.00405015)</f>
        <v>1.01007311</v>
      </c>
      <c r="BF90" s="46"/>
      <c r="BG90" s="3">
        <f>CHOOSE($AZ90, 1.00979385,0.9950623,0.99510091,0.98525914,0.94740453,0.975921526666667,0.975921526666667,0.975921526666667,0.96415274,1.04112113,1.03493102,1.02717428)</f>
        <v>1.0097938500000001</v>
      </c>
      <c r="BH90" s="119"/>
      <c r="BJ90" s="120"/>
      <c r="BK90" s="15"/>
      <c r="BL90" s="122"/>
      <c r="BM90" s="40"/>
      <c r="BN90" s="123"/>
      <c r="BO90" s="209">
        <f t="shared" si="26"/>
        <v>0</v>
      </c>
      <c r="BP90" s="121"/>
      <c r="BQ90" s="209">
        <f t="shared" si="27"/>
        <v>0</v>
      </c>
      <c r="BR90" s="121"/>
      <c r="BS90" s="209">
        <f t="shared" si="28"/>
        <v>0</v>
      </c>
      <c r="BT90" s="122"/>
      <c r="BU90" s="40"/>
      <c r="BV90" s="123"/>
      <c r="BW90" s="15"/>
      <c r="BX90" s="122"/>
      <c r="BY90" s="40"/>
      <c r="BZ90" s="123"/>
      <c r="CA90" s="209">
        <f>(SUM($BO90:$BS90))-$BW90</f>
        <v>0</v>
      </c>
      <c r="CB90" s="122"/>
      <c r="CC90" s="40"/>
      <c r="CD90" s="123"/>
      <c r="CE90" s="209">
        <f t="shared" si="29"/>
        <v>0</v>
      </c>
      <c r="CF90" s="121"/>
      <c r="CG90" s="209">
        <f t="shared" si="30"/>
        <v>0</v>
      </c>
      <c r="CH90" s="121"/>
      <c r="CI90" s="209">
        <f>ROUNDDOWN(CA90-CE90-CG90,0)</f>
        <v>0</v>
      </c>
      <c r="CJ90" s="121"/>
      <c r="CK90" s="209">
        <f>SUM($CE90:$CI90)</f>
        <v>0</v>
      </c>
      <c r="CL90" s="119"/>
      <c r="CO90" s="120"/>
      <c r="CP90" s="13">
        <v>0</v>
      </c>
      <c r="CQ90" s="124"/>
      <c r="CR90" s="13">
        <v>0</v>
      </c>
      <c r="CS90" s="124"/>
      <c r="CT90" s="13">
        <v>0</v>
      </c>
      <c r="CU90" s="125"/>
      <c r="CV90" s="126"/>
      <c r="CW90" s="127"/>
      <c r="CX90" s="210">
        <f>CP90*I90</f>
        <v>0</v>
      </c>
      <c r="CY90" s="124"/>
      <c r="CZ90" s="210">
        <f>CR90*K90</f>
        <v>0</v>
      </c>
      <c r="DA90" s="124"/>
      <c r="DB90" s="210">
        <f>CT90*M90</f>
        <v>0</v>
      </c>
      <c r="DC90" s="119"/>
      <c r="DD90" s="46"/>
      <c r="DF90" s="435"/>
      <c r="DG90" s="175"/>
      <c r="DH90" s="174"/>
      <c r="DI90" s="174"/>
      <c r="DJ90" s="174"/>
      <c r="DK90" s="174"/>
      <c r="DL90" s="174"/>
      <c r="DM90" s="174"/>
      <c r="DN90" s="333"/>
      <c r="DO90" s="174"/>
      <c r="DQ90" s="120"/>
      <c r="DR90" s="46"/>
      <c r="DS90" s="46"/>
      <c r="DT90" s="129"/>
      <c r="DU90" s="209">
        <f>IF($CE90=0,0,ROUND(($DH$32*($CE90/$CE$120)),0))</f>
        <v>0</v>
      </c>
      <c r="DV90" s="213">
        <f t="shared" si="31"/>
        <v>0</v>
      </c>
      <c r="DW90" s="209">
        <f t="shared" si="23"/>
        <v>0</v>
      </c>
      <c r="DX90" s="213">
        <f t="shared" si="23"/>
        <v>0</v>
      </c>
      <c r="DY90" s="214">
        <f t="shared" si="24"/>
        <v>0</v>
      </c>
      <c r="DZ90" s="216">
        <f t="shared" si="24"/>
        <v>0</v>
      </c>
      <c r="EA90" s="320"/>
      <c r="EB90" s="133"/>
      <c r="EC90" s="209">
        <f>(DU90+CE90)</f>
        <v>0</v>
      </c>
      <c r="ED90" s="131"/>
      <c r="EE90" s="209">
        <f t="shared" si="32"/>
        <v>0</v>
      </c>
      <c r="EF90" s="131"/>
      <c r="EG90" s="209">
        <f t="shared" si="33"/>
        <v>0</v>
      </c>
      <c r="EH90" s="134"/>
      <c r="EN90" s="130"/>
      <c r="EO90" s="217">
        <f t="shared" si="34"/>
        <v>0</v>
      </c>
      <c r="EP90" s="135"/>
      <c r="EQ90" s="217">
        <f t="shared" si="35"/>
        <v>0</v>
      </c>
      <c r="ER90" s="135"/>
      <c r="ES90" s="217">
        <f t="shared" si="36"/>
        <v>0</v>
      </c>
      <c r="ET90" s="134"/>
      <c r="EW90" s="321"/>
      <c r="EX90" s="321"/>
      <c r="EY90" s="119"/>
      <c r="FA90" s="120"/>
      <c r="FB90" s="5"/>
      <c r="FC90" s="121"/>
      <c r="FD90" s="5"/>
      <c r="FE90" s="121"/>
      <c r="FF90" s="5"/>
      <c r="FG90" s="119"/>
      <c r="FI90" s="120"/>
      <c r="FJ90" s="17">
        <v>0</v>
      </c>
      <c r="FK90" s="137"/>
      <c r="FL90" s="17">
        <v>0</v>
      </c>
      <c r="FM90" s="137"/>
      <c r="FN90" s="17">
        <v>0</v>
      </c>
      <c r="FO90" s="125"/>
      <c r="FP90" s="126"/>
      <c r="FQ90" s="127"/>
      <c r="FR90" s="219">
        <f t="shared" si="37"/>
        <v>0</v>
      </c>
      <c r="FS90" s="125"/>
      <c r="FT90" s="126"/>
      <c r="FU90" s="127"/>
      <c r="FV90" s="220">
        <f>IFERROR((SUM($EO90:$ES90)-SUM($CX90:DB90)+$FR90)," ")</f>
        <v>0</v>
      </c>
      <c r="FW90" s="119"/>
    </row>
    <row r="91" spans="1:179" ht="5.15" customHeight="1" x14ac:dyDescent="0.35">
      <c r="A91" s="115"/>
      <c r="B91" s="32"/>
      <c r="C91" s="46"/>
      <c r="D91" s="32"/>
      <c r="E91" s="32"/>
      <c r="F91" s="36"/>
      <c r="H91" s="29"/>
      <c r="I91" s="139"/>
      <c r="J91" s="139"/>
      <c r="K91" s="139"/>
      <c r="L91" s="139"/>
      <c r="M91" s="139"/>
      <c r="N91" s="140"/>
      <c r="O91" s="141"/>
      <c r="P91" s="142"/>
      <c r="Q91" s="139"/>
      <c r="R91" s="139"/>
      <c r="S91" s="139"/>
      <c r="T91" s="139"/>
      <c r="U91" s="139"/>
      <c r="V91" s="139"/>
      <c r="W91" s="121"/>
      <c r="X91" s="140"/>
      <c r="Y91" s="141"/>
      <c r="Z91" s="142"/>
      <c r="AA91" s="563"/>
      <c r="AB91" s="563"/>
      <c r="AC91" s="563"/>
      <c r="AD91" s="563"/>
      <c r="AE91" s="563"/>
      <c r="AF91" s="564"/>
      <c r="AG91" s="266"/>
      <c r="AH91" s="565"/>
      <c r="AI91" s="563"/>
      <c r="AJ91" s="563"/>
      <c r="AK91" s="563"/>
      <c r="AL91" s="563"/>
      <c r="AM91" s="563"/>
      <c r="AN91" s="140"/>
      <c r="AO91" s="141"/>
      <c r="AP91" s="142"/>
      <c r="AQ91" s="121"/>
      <c r="AR91" s="139"/>
      <c r="AS91" s="121"/>
      <c r="AT91" s="139"/>
      <c r="AU91" s="121"/>
      <c r="AV91" s="36"/>
      <c r="AX91" s="29"/>
      <c r="AY91" s="32"/>
      <c r="AZ91" s="322"/>
      <c r="BB91" s="29"/>
      <c r="BC91" s="46"/>
      <c r="BD91" s="32"/>
      <c r="BE91" s="46"/>
      <c r="BF91" s="32"/>
      <c r="BG91" s="46"/>
      <c r="BH91" s="36"/>
      <c r="BJ91" s="29"/>
      <c r="BK91" s="139"/>
      <c r="BL91" s="140"/>
      <c r="BM91" s="141"/>
      <c r="BN91" s="142"/>
      <c r="BO91" s="323"/>
      <c r="BP91" s="139"/>
      <c r="BQ91" s="323"/>
      <c r="BR91" s="139"/>
      <c r="BS91" s="323"/>
      <c r="BT91" s="140"/>
      <c r="BU91" s="141"/>
      <c r="BV91" s="142"/>
      <c r="BW91" s="139"/>
      <c r="BX91" s="140"/>
      <c r="BY91" s="141"/>
      <c r="BZ91" s="142"/>
      <c r="CA91" s="121"/>
      <c r="CB91" s="140"/>
      <c r="CC91" s="141"/>
      <c r="CD91" s="142"/>
      <c r="CE91" s="121"/>
      <c r="CF91" s="139"/>
      <c r="CG91" s="121"/>
      <c r="CH91" s="139"/>
      <c r="CI91" s="121"/>
      <c r="CJ91" s="139"/>
      <c r="CK91" s="121"/>
      <c r="CL91" s="36"/>
      <c r="CO91" s="29"/>
      <c r="CP91" s="143"/>
      <c r="CQ91" s="143"/>
      <c r="CR91" s="143"/>
      <c r="CS91" s="143"/>
      <c r="CT91" s="143"/>
      <c r="CU91" s="144"/>
      <c r="CV91" s="145"/>
      <c r="CW91" s="146"/>
      <c r="CX91" s="124"/>
      <c r="CY91" s="143"/>
      <c r="CZ91" s="124"/>
      <c r="DA91" s="143"/>
      <c r="DB91" s="124"/>
      <c r="DC91" s="36"/>
      <c r="DD91" s="32"/>
      <c r="DF91" s="315"/>
      <c r="DH91" s="176"/>
      <c r="DI91" s="176"/>
      <c r="DJ91" s="176"/>
      <c r="DK91" s="176"/>
      <c r="DL91" s="176"/>
      <c r="DM91" s="176"/>
      <c r="DN91" s="334"/>
      <c r="DO91" s="176"/>
      <c r="DQ91" s="29"/>
      <c r="DR91" s="32"/>
      <c r="DS91" s="32"/>
      <c r="DT91" s="34"/>
      <c r="DU91" s="323"/>
      <c r="DV91" s="222">
        <f t="shared" si="31"/>
        <v>0</v>
      </c>
      <c r="DW91" s="149"/>
      <c r="DX91" s="149"/>
      <c r="DY91" s="149"/>
      <c r="DZ91" s="141"/>
      <c r="EA91" s="320"/>
      <c r="EB91" s="151"/>
      <c r="EC91" s="149"/>
      <c r="ED91" s="149"/>
      <c r="EE91" s="149"/>
      <c r="EF91" s="149"/>
      <c r="EG91" s="149"/>
      <c r="EH91" s="134"/>
      <c r="EN91" s="74"/>
      <c r="EO91" s="152"/>
      <c r="EP91" s="152"/>
      <c r="EQ91" s="152"/>
      <c r="ER91" s="152"/>
      <c r="ES91" s="152"/>
      <c r="ET91" s="134"/>
      <c r="EW91" s="321"/>
      <c r="EX91" s="321"/>
      <c r="EY91" s="36"/>
      <c r="FA91" s="29"/>
      <c r="FB91" s="139"/>
      <c r="FC91" s="139"/>
      <c r="FD91" s="139"/>
      <c r="FE91" s="139"/>
      <c r="FF91" s="139"/>
      <c r="FG91" s="36"/>
      <c r="FI91" s="29"/>
      <c r="FJ91" s="143"/>
      <c r="FK91" s="143"/>
      <c r="FL91" s="143"/>
      <c r="FM91" s="143"/>
      <c r="FN91" s="143"/>
      <c r="FO91" s="144"/>
      <c r="FP91" s="145"/>
      <c r="FQ91" s="146"/>
      <c r="FR91" s="154"/>
      <c r="FS91" s="144"/>
      <c r="FT91" s="145"/>
      <c r="FU91" s="146"/>
      <c r="FV91" s="326"/>
      <c r="FW91" s="36"/>
    </row>
    <row r="92" spans="1:179" s="92" customFormat="1" x14ac:dyDescent="0.35">
      <c r="A92" s="118"/>
      <c r="B92" s="46"/>
      <c r="C92" s="243" t="str">
        <f t="shared" si="38"/>
        <v/>
      </c>
      <c r="D92" s="46"/>
      <c r="E92" s="4"/>
      <c r="F92" s="119"/>
      <c r="H92" s="120"/>
      <c r="I92" s="15"/>
      <c r="J92" s="121"/>
      <c r="K92" s="15"/>
      <c r="L92" s="121"/>
      <c r="M92" s="15"/>
      <c r="N92" s="122"/>
      <c r="O92" s="40"/>
      <c r="P92" s="123"/>
      <c r="Q92" s="15"/>
      <c r="R92" s="121"/>
      <c r="S92" s="15"/>
      <c r="T92" s="121"/>
      <c r="U92" s="15"/>
      <c r="V92" s="121"/>
      <c r="W92" s="209">
        <f>SUM($Q92,$S92,$U92)</f>
        <v>0</v>
      </c>
      <c r="X92" s="122"/>
      <c r="Y92" s="40"/>
      <c r="Z92" s="123"/>
      <c r="AA92" s="560"/>
      <c r="AB92" s="224"/>
      <c r="AC92" s="560"/>
      <c r="AD92" s="224"/>
      <c r="AE92" s="560"/>
      <c r="AF92" s="561"/>
      <c r="AG92" s="216"/>
      <c r="AH92" s="562"/>
      <c r="AI92" s="560"/>
      <c r="AJ92" s="224"/>
      <c r="AK92" s="560"/>
      <c r="AL92" s="224"/>
      <c r="AM92" s="560"/>
      <c r="AN92" s="122"/>
      <c r="AO92" s="40"/>
      <c r="AP92" s="123"/>
      <c r="AQ92" s="209">
        <f>$Q92-$AA92+$AI92</f>
        <v>0</v>
      </c>
      <c r="AR92" s="121"/>
      <c r="AS92" s="209">
        <f t="shared" si="25"/>
        <v>0</v>
      </c>
      <c r="AT92" s="121"/>
      <c r="AU92" s="209">
        <f t="shared" si="18"/>
        <v>0</v>
      </c>
      <c r="AV92" s="119"/>
      <c r="AX92" s="120"/>
      <c r="AY92" s="1"/>
      <c r="AZ92" s="318">
        <v>1</v>
      </c>
      <c r="BB92" s="120"/>
      <c r="BC92" s="3">
        <f>CHOOSE($AZ92,0.99052544,1.01191919,1.00441378,1.00744042,0.97985155,0.99723525,0.99723525,0.99723525,1.02737929,0.99839832,1.00012425,0.97994767)</f>
        <v>0.99052543999999998</v>
      </c>
      <c r="BD92" s="46"/>
      <c r="BE92" s="3">
        <f>CHOOSE(AZ92,1.01007311,1.0162446,1.00802785,0.99745216,0.96170212,0.98906071,0.98906071,0.98906071,0.96644255,1.01344958,1.02255772,1.00405015)</f>
        <v>1.01007311</v>
      </c>
      <c r="BF92" s="46"/>
      <c r="BG92" s="3">
        <f>CHOOSE($AZ92, 1.00979385,0.9950623,0.99510091,0.98525914,0.94740453,0.975921526666667,0.975921526666667,0.975921526666667,0.96415274,1.04112113,1.03493102,1.02717428)</f>
        <v>1.0097938500000001</v>
      </c>
      <c r="BH92" s="119"/>
      <c r="BJ92" s="120"/>
      <c r="BK92" s="15"/>
      <c r="BL92" s="122"/>
      <c r="BM92" s="40"/>
      <c r="BN92" s="123"/>
      <c r="BO92" s="209">
        <f t="shared" si="26"/>
        <v>0</v>
      </c>
      <c r="BP92" s="121"/>
      <c r="BQ92" s="209">
        <f t="shared" si="27"/>
        <v>0</v>
      </c>
      <c r="BR92" s="121"/>
      <c r="BS92" s="209">
        <f t="shared" si="28"/>
        <v>0</v>
      </c>
      <c r="BT92" s="122"/>
      <c r="BU92" s="40"/>
      <c r="BV92" s="123"/>
      <c r="BW92" s="15"/>
      <c r="BX92" s="122"/>
      <c r="BY92" s="40"/>
      <c r="BZ92" s="123"/>
      <c r="CA92" s="209">
        <f>(SUM($BO92:$BS92))-$BW92</f>
        <v>0</v>
      </c>
      <c r="CB92" s="122"/>
      <c r="CC92" s="40"/>
      <c r="CD92" s="123"/>
      <c r="CE92" s="209">
        <f t="shared" si="29"/>
        <v>0</v>
      </c>
      <c r="CF92" s="121"/>
      <c r="CG92" s="209">
        <f t="shared" si="30"/>
        <v>0</v>
      </c>
      <c r="CH92" s="121"/>
      <c r="CI92" s="209">
        <f>ROUNDDOWN(CA92-CE92-CG92,0)</f>
        <v>0</v>
      </c>
      <c r="CJ92" s="121"/>
      <c r="CK92" s="209">
        <f>SUM($CE92:$CI92)</f>
        <v>0</v>
      </c>
      <c r="CL92" s="119"/>
      <c r="CO92" s="120"/>
      <c r="CP92" s="13">
        <v>0</v>
      </c>
      <c r="CQ92" s="124"/>
      <c r="CR92" s="13">
        <v>0</v>
      </c>
      <c r="CS92" s="124"/>
      <c r="CT92" s="13">
        <v>0</v>
      </c>
      <c r="CU92" s="125"/>
      <c r="CV92" s="126"/>
      <c r="CW92" s="127"/>
      <c r="CX92" s="210">
        <f>CP92*I92</f>
        <v>0</v>
      </c>
      <c r="CY92" s="124"/>
      <c r="CZ92" s="210">
        <f>CR92*K92</f>
        <v>0</v>
      </c>
      <c r="DA92" s="124"/>
      <c r="DB92" s="210">
        <f>CT92*M92</f>
        <v>0</v>
      </c>
      <c r="DC92" s="119"/>
      <c r="DD92" s="46"/>
      <c r="DF92" s="435"/>
      <c r="DG92" s="175"/>
      <c r="DH92" s="177"/>
      <c r="DI92" s="177"/>
      <c r="DJ92" s="177"/>
      <c r="DK92" s="177"/>
      <c r="DL92" s="177"/>
      <c r="DM92" s="177"/>
      <c r="DN92" s="335"/>
      <c r="DO92" s="177"/>
      <c r="DQ92" s="120"/>
      <c r="DR92" s="46"/>
      <c r="DS92" s="46"/>
      <c r="DT92" s="129"/>
      <c r="DU92" s="209">
        <f>IF($CE92=0,0,ROUND(($DH$32*($CE92/$CE$120)),0))</f>
        <v>0</v>
      </c>
      <c r="DV92" s="213">
        <f t="shared" si="31"/>
        <v>0</v>
      </c>
      <c r="DW92" s="209">
        <f t="shared" si="23"/>
        <v>0</v>
      </c>
      <c r="DX92" s="213">
        <f t="shared" si="23"/>
        <v>0</v>
      </c>
      <c r="DY92" s="214">
        <f t="shared" si="24"/>
        <v>0</v>
      </c>
      <c r="DZ92" s="216">
        <f t="shared" si="24"/>
        <v>0</v>
      </c>
      <c r="EA92" s="320"/>
      <c r="EB92" s="133"/>
      <c r="EC92" s="209">
        <f>(DU92+CE92)</f>
        <v>0</v>
      </c>
      <c r="ED92" s="131"/>
      <c r="EE92" s="209">
        <f t="shared" si="32"/>
        <v>0</v>
      </c>
      <c r="EF92" s="131"/>
      <c r="EG92" s="209">
        <f t="shared" si="33"/>
        <v>0</v>
      </c>
      <c r="EH92" s="134"/>
      <c r="EN92" s="130"/>
      <c r="EO92" s="217">
        <f t="shared" si="34"/>
        <v>0</v>
      </c>
      <c r="EP92" s="135"/>
      <c r="EQ92" s="217">
        <f t="shared" si="35"/>
        <v>0</v>
      </c>
      <c r="ER92" s="135"/>
      <c r="ES92" s="217">
        <f t="shared" si="36"/>
        <v>0</v>
      </c>
      <c r="ET92" s="134"/>
      <c r="EW92" s="321"/>
      <c r="EX92" s="321"/>
      <c r="EY92" s="119"/>
      <c r="FA92" s="120"/>
      <c r="FB92" s="5"/>
      <c r="FC92" s="121"/>
      <c r="FD92" s="5"/>
      <c r="FE92" s="121"/>
      <c r="FF92" s="5"/>
      <c r="FG92" s="119"/>
      <c r="FI92" s="120"/>
      <c r="FJ92" s="17">
        <v>0</v>
      </c>
      <c r="FK92" s="137"/>
      <c r="FL92" s="17">
        <v>0</v>
      </c>
      <c r="FM92" s="137"/>
      <c r="FN92" s="17">
        <v>0</v>
      </c>
      <c r="FO92" s="125"/>
      <c r="FP92" s="126"/>
      <c r="FQ92" s="127"/>
      <c r="FR92" s="219">
        <f t="shared" si="37"/>
        <v>0</v>
      </c>
      <c r="FS92" s="125"/>
      <c r="FT92" s="126"/>
      <c r="FU92" s="127"/>
      <c r="FV92" s="220">
        <f>IFERROR((SUM($EO92:$ES92)-SUM($CX92:DB92)+$FR92)," ")</f>
        <v>0</v>
      </c>
      <c r="FW92" s="119"/>
    </row>
    <row r="93" spans="1:179" ht="5.15" customHeight="1" x14ac:dyDescent="0.35">
      <c r="A93" s="115"/>
      <c r="B93" s="32"/>
      <c r="C93" s="46"/>
      <c r="D93" s="32"/>
      <c r="E93" s="32"/>
      <c r="F93" s="36"/>
      <c r="H93" s="29"/>
      <c r="I93" s="139"/>
      <c r="J93" s="139"/>
      <c r="K93" s="139"/>
      <c r="L93" s="139"/>
      <c r="M93" s="139"/>
      <c r="N93" s="140"/>
      <c r="O93" s="141"/>
      <c r="P93" s="142"/>
      <c r="Q93" s="139"/>
      <c r="R93" s="139"/>
      <c r="S93" s="139"/>
      <c r="T93" s="139"/>
      <c r="U93" s="139"/>
      <c r="V93" s="139"/>
      <c r="W93" s="121"/>
      <c r="X93" s="140"/>
      <c r="Y93" s="141"/>
      <c r="Z93" s="142"/>
      <c r="AA93" s="563"/>
      <c r="AB93" s="563"/>
      <c r="AC93" s="563"/>
      <c r="AD93" s="563"/>
      <c r="AE93" s="563"/>
      <c r="AF93" s="564"/>
      <c r="AG93" s="266"/>
      <c r="AH93" s="565"/>
      <c r="AI93" s="563"/>
      <c r="AJ93" s="563"/>
      <c r="AK93" s="563"/>
      <c r="AL93" s="563"/>
      <c r="AM93" s="563"/>
      <c r="AN93" s="140"/>
      <c r="AO93" s="141"/>
      <c r="AP93" s="142"/>
      <c r="AQ93" s="121"/>
      <c r="AR93" s="139"/>
      <c r="AS93" s="121"/>
      <c r="AT93" s="139"/>
      <c r="AU93" s="121"/>
      <c r="AV93" s="36"/>
      <c r="AX93" s="29"/>
      <c r="AY93" s="32"/>
      <c r="AZ93" s="322"/>
      <c r="BB93" s="29"/>
      <c r="BC93" s="46"/>
      <c r="BD93" s="32"/>
      <c r="BE93" s="46"/>
      <c r="BF93" s="32"/>
      <c r="BG93" s="46"/>
      <c r="BH93" s="36"/>
      <c r="BJ93" s="29"/>
      <c r="BK93" s="139"/>
      <c r="BL93" s="140"/>
      <c r="BM93" s="141"/>
      <c r="BN93" s="142"/>
      <c r="BO93" s="323"/>
      <c r="BP93" s="139"/>
      <c r="BQ93" s="323"/>
      <c r="BR93" s="139"/>
      <c r="BS93" s="323"/>
      <c r="BT93" s="140"/>
      <c r="BU93" s="141"/>
      <c r="BV93" s="142"/>
      <c r="BW93" s="139"/>
      <c r="BX93" s="140"/>
      <c r="BY93" s="141"/>
      <c r="BZ93" s="142"/>
      <c r="CA93" s="121"/>
      <c r="CB93" s="140"/>
      <c r="CC93" s="141"/>
      <c r="CD93" s="142"/>
      <c r="CE93" s="121"/>
      <c r="CF93" s="139"/>
      <c r="CG93" s="121"/>
      <c r="CH93" s="139"/>
      <c r="CI93" s="121"/>
      <c r="CJ93" s="139"/>
      <c r="CK93" s="121"/>
      <c r="CL93" s="36"/>
      <c r="CO93" s="29"/>
      <c r="CP93" s="143"/>
      <c r="CQ93" s="143"/>
      <c r="CR93" s="143"/>
      <c r="CS93" s="143"/>
      <c r="CT93" s="143"/>
      <c r="CU93" s="144"/>
      <c r="CV93" s="145"/>
      <c r="CW93" s="146"/>
      <c r="CX93" s="124"/>
      <c r="CY93" s="143"/>
      <c r="CZ93" s="124"/>
      <c r="DA93" s="143"/>
      <c r="DB93" s="124"/>
      <c r="DC93" s="36"/>
      <c r="DD93" s="32"/>
      <c r="DF93" s="315"/>
      <c r="DN93" s="115"/>
      <c r="DQ93" s="29"/>
      <c r="DR93" s="32"/>
      <c r="DS93" s="32"/>
      <c r="DT93" s="34"/>
      <c r="DU93" s="323"/>
      <c r="DV93" s="222">
        <f t="shared" si="31"/>
        <v>0</v>
      </c>
      <c r="DW93" s="149"/>
      <c r="DX93" s="149"/>
      <c r="DY93" s="149"/>
      <c r="DZ93" s="141"/>
      <c r="EA93" s="320"/>
      <c r="EB93" s="151"/>
      <c r="EC93" s="149"/>
      <c r="ED93" s="149"/>
      <c r="EE93" s="149"/>
      <c r="EF93" s="149"/>
      <c r="EG93" s="149"/>
      <c r="EH93" s="134"/>
      <c r="EN93" s="74"/>
      <c r="EO93" s="152"/>
      <c r="EP93" s="152"/>
      <c r="EQ93" s="152"/>
      <c r="ER93" s="152"/>
      <c r="ES93" s="152"/>
      <c r="ET93" s="134"/>
      <c r="EW93" s="321"/>
      <c r="EX93" s="321"/>
      <c r="EY93" s="36"/>
      <c r="FA93" s="29"/>
      <c r="FB93" s="139"/>
      <c r="FC93" s="139"/>
      <c r="FD93" s="139"/>
      <c r="FE93" s="139"/>
      <c r="FF93" s="139"/>
      <c r="FG93" s="36"/>
      <c r="FI93" s="29"/>
      <c r="FJ93" s="143"/>
      <c r="FK93" s="143"/>
      <c r="FL93" s="143"/>
      <c r="FM93" s="143"/>
      <c r="FN93" s="143"/>
      <c r="FO93" s="144"/>
      <c r="FP93" s="145"/>
      <c r="FQ93" s="146"/>
      <c r="FR93" s="154"/>
      <c r="FS93" s="144"/>
      <c r="FT93" s="145"/>
      <c r="FU93" s="146"/>
      <c r="FV93" s="326"/>
      <c r="FW93" s="36"/>
    </row>
    <row r="94" spans="1:179" s="92" customFormat="1" x14ac:dyDescent="0.35">
      <c r="A94" s="118"/>
      <c r="B94" s="46"/>
      <c r="C94" s="243" t="str">
        <f t="shared" si="38"/>
        <v/>
      </c>
      <c r="D94" s="46"/>
      <c r="E94" s="4"/>
      <c r="F94" s="119"/>
      <c r="H94" s="120"/>
      <c r="I94" s="15"/>
      <c r="J94" s="121"/>
      <c r="K94" s="15"/>
      <c r="L94" s="121"/>
      <c r="M94" s="15"/>
      <c r="N94" s="122"/>
      <c r="O94" s="40"/>
      <c r="P94" s="123"/>
      <c r="Q94" s="15"/>
      <c r="R94" s="121"/>
      <c r="S94" s="15"/>
      <c r="T94" s="121"/>
      <c r="U94" s="15"/>
      <c r="V94" s="121"/>
      <c r="W94" s="209">
        <f>SUM($Q94,$S94,$U94)</f>
        <v>0</v>
      </c>
      <c r="X94" s="122"/>
      <c r="Y94" s="40"/>
      <c r="Z94" s="123"/>
      <c r="AA94" s="560"/>
      <c r="AB94" s="224"/>
      <c r="AC94" s="560"/>
      <c r="AD94" s="224"/>
      <c r="AE94" s="560"/>
      <c r="AF94" s="561"/>
      <c r="AG94" s="216"/>
      <c r="AH94" s="562"/>
      <c r="AI94" s="560"/>
      <c r="AJ94" s="224"/>
      <c r="AK94" s="560"/>
      <c r="AL94" s="224"/>
      <c r="AM94" s="560"/>
      <c r="AN94" s="122"/>
      <c r="AO94" s="40"/>
      <c r="AP94" s="123"/>
      <c r="AQ94" s="209">
        <f>$Q94-$AA94+$AI94</f>
        <v>0</v>
      </c>
      <c r="AR94" s="121"/>
      <c r="AS94" s="209">
        <f t="shared" si="25"/>
        <v>0</v>
      </c>
      <c r="AT94" s="121"/>
      <c r="AU94" s="209">
        <f t="shared" si="18"/>
        <v>0</v>
      </c>
      <c r="AV94" s="119"/>
      <c r="AX94" s="120"/>
      <c r="AY94" s="1"/>
      <c r="AZ94" s="318">
        <v>1</v>
      </c>
      <c r="BB94" s="120"/>
      <c r="BC94" s="3">
        <f>CHOOSE($AZ94,0.99052544,1.01191919,1.00441378,1.00744042,0.97985155,0.99723525,0.99723525,0.99723525,1.02737929,0.99839832,1.00012425,0.97994767)</f>
        <v>0.99052543999999998</v>
      </c>
      <c r="BD94" s="46"/>
      <c r="BE94" s="3">
        <f>CHOOSE(AZ94,1.01007311,1.0162446,1.00802785,0.99745216,0.96170212,0.98906071,0.98906071,0.98906071,0.96644255,1.01344958,1.02255772,1.00405015)</f>
        <v>1.01007311</v>
      </c>
      <c r="BF94" s="46"/>
      <c r="BG94" s="3">
        <f>CHOOSE($AZ94, 1.00979385,0.9950623,0.99510091,0.98525914,0.94740453,0.975921526666667,0.975921526666667,0.975921526666667,0.96415274,1.04112113,1.03493102,1.02717428)</f>
        <v>1.0097938500000001</v>
      </c>
      <c r="BH94" s="119"/>
      <c r="BJ94" s="120"/>
      <c r="BK94" s="15"/>
      <c r="BL94" s="122"/>
      <c r="BM94" s="40"/>
      <c r="BN94" s="123"/>
      <c r="BO94" s="209">
        <f t="shared" si="26"/>
        <v>0</v>
      </c>
      <c r="BP94" s="121"/>
      <c r="BQ94" s="209">
        <f t="shared" si="27"/>
        <v>0</v>
      </c>
      <c r="BR94" s="121"/>
      <c r="BS94" s="209">
        <f t="shared" si="28"/>
        <v>0</v>
      </c>
      <c r="BT94" s="122"/>
      <c r="BU94" s="40"/>
      <c r="BV94" s="123"/>
      <c r="BW94" s="15"/>
      <c r="BX94" s="122"/>
      <c r="BY94" s="40"/>
      <c r="BZ94" s="123"/>
      <c r="CA94" s="209">
        <f>(SUM($BO94:$BS94))-$BW94</f>
        <v>0</v>
      </c>
      <c r="CB94" s="122"/>
      <c r="CC94" s="40"/>
      <c r="CD94" s="123"/>
      <c r="CE94" s="209">
        <f t="shared" si="29"/>
        <v>0</v>
      </c>
      <c r="CF94" s="121"/>
      <c r="CG94" s="209">
        <f t="shared" si="30"/>
        <v>0</v>
      </c>
      <c r="CH94" s="121"/>
      <c r="CI94" s="209">
        <f>ROUNDDOWN(CA94-CE94-CG94,0)</f>
        <v>0</v>
      </c>
      <c r="CJ94" s="121"/>
      <c r="CK94" s="209">
        <f>SUM($CE94:$CI94)</f>
        <v>0</v>
      </c>
      <c r="CL94" s="119"/>
      <c r="CO94" s="120"/>
      <c r="CP94" s="13">
        <v>0</v>
      </c>
      <c r="CQ94" s="124"/>
      <c r="CR94" s="13">
        <v>0</v>
      </c>
      <c r="CS94" s="124"/>
      <c r="CT94" s="13">
        <v>0</v>
      </c>
      <c r="CU94" s="125"/>
      <c r="CV94" s="126"/>
      <c r="CW94" s="127"/>
      <c r="CX94" s="210">
        <f>CP94*I94</f>
        <v>0</v>
      </c>
      <c r="CY94" s="124"/>
      <c r="CZ94" s="210">
        <f>CR94*K94</f>
        <v>0</v>
      </c>
      <c r="DA94" s="124"/>
      <c r="DB94" s="210">
        <f>CT94*M94</f>
        <v>0</v>
      </c>
      <c r="DC94" s="119"/>
      <c r="DD94" s="46"/>
      <c r="DF94" s="315"/>
      <c r="DG94" s="18"/>
      <c r="DH94" s="18"/>
      <c r="DI94" s="18"/>
      <c r="DJ94" s="18"/>
      <c r="DK94" s="18"/>
      <c r="DL94" s="18"/>
      <c r="DM94" s="18"/>
      <c r="DN94" s="115"/>
      <c r="DO94" s="18"/>
      <c r="DQ94" s="120"/>
      <c r="DR94" s="46"/>
      <c r="DS94" s="46"/>
      <c r="DT94" s="129"/>
      <c r="DU94" s="209">
        <f>IF($CE94=0,0,ROUND(($DH$32*($CE94/$CE$120)),0))</f>
        <v>0</v>
      </c>
      <c r="DV94" s="213">
        <f t="shared" si="31"/>
        <v>0</v>
      </c>
      <c r="DW94" s="209">
        <f t="shared" si="23"/>
        <v>0</v>
      </c>
      <c r="DX94" s="213">
        <f t="shared" si="23"/>
        <v>0</v>
      </c>
      <c r="DY94" s="214">
        <f t="shared" si="24"/>
        <v>0</v>
      </c>
      <c r="DZ94" s="216">
        <f t="shared" si="24"/>
        <v>0</v>
      </c>
      <c r="EA94" s="320"/>
      <c r="EB94" s="133"/>
      <c r="EC94" s="209">
        <f>(DU94+CE94)</f>
        <v>0</v>
      </c>
      <c r="ED94" s="131"/>
      <c r="EE94" s="209">
        <f t="shared" si="32"/>
        <v>0</v>
      </c>
      <c r="EF94" s="131"/>
      <c r="EG94" s="209">
        <f t="shared" si="33"/>
        <v>0</v>
      </c>
      <c r="EH94" s="134"/>
      <c r="EN94" s="130"/>
      <c r="EO94" s="217">
        <f t="shared" si="34"/>
        <v>0</v>
      </c>
      <c r="EP94" s="135"/>
      <c r="EQ94" s="217">
        <f t="shared" si="35"/>
        <v>0</v>
      </c>
      <c r="ER94" s="135"/>
      <c r="ES94" s="217">
        <f t="shared" si="36"/>
        <v>0</v>
      </c>
      <c r="ET94" s="134"/>
      <c r="EW94" s="321"/>
      <c r="EX94" s="321"/>
      <c r="EY94" s="119"/>
      <c r="FA94" s="120"/>
      <c r="FB94" s="5"/>
      <c r="FC94" s="121"/>
      <c r="FD94" s="5"/>
      <c r="FE94" s="121"/>
      <c r="FF94" s="5"/>
      <c r="FG94" s="119"/>
      <c r="FI94" s="120"/>
      <c r="FJ94" s="17">
        <v>0</v>
      </c>
      <c r="FK94" s="137"/>
      <c r="FL94" s="17">
        <v>0</v>
      </c>
      <c r="FM94" s="137"/>
      <c r="FN94" s="17">
        <v>0</v>
      </c>
      <c r="FO94" s="125"/>
      <c r="FP94" s="126"/>
      <c r="FQ94" s="127"/>
      <c r="FR94" s="219">
        <f t="shared" si="37"/>
        <v>0</v>
      </c>
      <c r="FS94" s="125"/>
      <c r="FT94" s="126"/>
      <c r="FU94" s="127"/>
      <c r="FV94" s="220">
        <f>IFERROR((SUM($EO94:$ES94)-SUM($CX94:DB94)+$FR94)," ")</f>
        <v>0</v>
      </c>
      <c r="FW94" s="119"/>
    </row>
    <row r="95" spans="1:179" ht="5.15" customHeight="1" x14ac:dyDescent="0.35">
      <c r="A95" s="115"/>
      <c r="B95" s="32"/>
      <c r="C95" s="46"/>
      <c r="D95" s="32"/>
      <c r="E95" s="32"/>
      <c r="F95" s="36"/>
      <c r="H95" s="29"/>
      <c r="I95" s="139"/>
      <c r="J95" s="139"/>
      <c r="K95" s="139"/>
      <c r="L95" s="139"/>
      <c r="M95" s="139"/>
      <c r="N95" s="140"/>
      <c r="O95" s="141"/>
      <c r="P95" s="142"/>
      <c r="Q95" s="139"/>
      <c r="R95" s="139"/>
      <c r="S95" s="139"/>
      <c r="T95" s="139"/>
      <c r="U95" s="139"/>
      <c r="V95" s="139"/>
      <c r="W95" s="121"/>
      <c r="X95" s="140"/>
      <c r="Y95" s="141"/>
      <c r="Z95" s="142"/>
      <c r="AA95" s="563"/>
      <c r="AB95" s="563"/>
      <c r="AC95" s="563"/>
      <c r="AD95" s="563"/>
      <c r="AE95" s="563"/>
      <c r="AF95" s="564"/>
      <c r="AG95" s="266"/>
      <c r="AH95" s="565"/>
      <c r="AI95" s="563"/>
      <c r="AJ95" s="563"/>
      <c r="AK95" s="563"/>
      <c r="AL95" s="563"/>
      <c r="AM95" s="563"/>
      <c r="AN95" s="140"/>
      <c r="AO95" s="141"/>
      <c r="AP95" s="142"/>
      <c r="AQ95" s="121"/>
      <c r="AR95" s="139"/>
      <c r="AS95" s="121"/>
      <c r="AT95" s="139"/>
      <c r="AU95" s="121"/>
      <c r="AV95" s="36"/>
      <c r="AX95" s="29"/>
      <c r="AY95" s="32"/>
      <c r="AZ95" s="322"/>
      <c r="BB95" s="29"/>
      <c r="BC95" s="46"/>
      <c r="BD95" s="32"/>
      <c r="BE95" s="46"/>
      <c r="BF95" s="32"/>
      <c r="BG95" s="46"/>
      <c r="BH95" s="36"/>
      <c r="BJ95" s="29"/>
      <c r="BK95" s="139"/>
      <c r="BL95" s="140"/>
      <c r="BM95" s="141"/>
      <c r="BN95" s="142"/>
      <c r="BO95" s="323"/>
      <c r="BP95" s="139"/>
      <c r="BQ95" s="323"/>
      <c r="BR95" s="139"/>
      <c r="BS95" s="323"/>
      <c r="BT95" s="140"/>
      <c r="BU95" s="141"/>
      <c r="BV95" s="142"/>
      <c r="BW95" s="139"/>
      <c r="BX95" s="140"/>
      <c r="BY95" s="141"/>
      <c r="BZ95" s="142"/>
      <c r="CA95" s="121"/>
      <c r="CB95" s="140"/>
      <c r="CC95" s="141"/>
      <c r="CD95" s="142"/>
      <c r="CE95" s="121"/>
      <c r="CF95" s="139"/>
      <c r="CG95" s="121"/>
      <c r="CH95" s="139"/>
      <c r="CI95" s="121"/>
      <c r="CJ95" s="139"/>
      <c r="CK95" s="121"/>
      <c r="CL95" s="36"/>
      <c r="CO95" s="29"/>
      <c r="CP95" s="143"/>
      <c r="CQ95" s="143"/>
      <c r="CR95" s="143"/>
      <c r="CS95" s="143"/>
      <c r="CT95" s="143"/>
      <c r="CU95" s="144"/>
      <c r="CV95" s="145"/>
      <c r="CW95" s="146"/>
      <c r="CX95" s="124"/>
      <c r="CY95" s="143"/>
      <c r="CZ95" s="124"/>
      <c r="DA95" s="143"/>
      <c r="DB95" s="124"/>
      <c r="DC95" s="36"/>
      <c r="DD95" s="32"/>
      <c r="DF95" s="315"/>
      <c r="DN95" s="115"/>
      <c r="DQ95" s="29"/>
      <c r="DR95" s="32"/>
      <c r="DS95" s="32"/>
      <c r="DT95" s="34"/>
      <c r="DU95" s="323"/>
      <c r="DV95" s="222">
        <f t="shared" si="31"/>
        <v>0</v>
      </c>
      <c r="DW95" s="149"/>
      <c r="DX95" s="149"/>
      <c r="DY95" s="149"/>
      <c r="DZ95" s="141"/>
      <c r="EA95" s="320"/>
      <c r="EB95" s="151"/>
      <c r="EC95" s="149"/>
      <c r="ED95" s="149"/>
      <c r="EE95" s="149"/>
      <c r="EF95" s="149"/>
      <c r="EG95" s="149"/>
      <c r="EH95" s="134"/>
      <c r="EN95" s="74"/>
      <c r="EO95" s="152"/>
      <c r="EP95" s="152"/>
      <c r="EQ95" s="152"/>
      <c r="ER95" s="152"/>
      <c r="ES95" s="152"/>
      <c r="ET95" s="134"/>
      <c r="EW95" s="321"/>
      <c r="EX95" s="321"/>
      <c r="EY95" s="36"/>
      <c r="FA95" s="29"/>
      <c r="FB95" s="139"/>
      <c r="FC95" s="139"/>
      <c r="FD95" s="139"/>
      <c r="FE95" s="139"/>
      <c r="FF95" s="139"/>
      <c r="FG95" s="36"/>
      <c r="FI95" s="29"/>
      <c r="FJ95" s="143"/>
      <c r="FK95" s="143"/>
      <c r="FL95" s="143"/>
      <c r="FM95" s="143"/>
      <c r="FN95" s="143"/>
      <c r="FO95" s="144"/>
      <c r="FP95" s="145"/>
      <c r="FQ95" s="146"/>
      <c r="FR95" s="163"/>
      <c r="FS95" s="144"/>
      <c r="FT95" s="145"/>
      <c r="FU95" s="146"/>
      <c r="FV95" s="326"/>
      <c r="FW95" s="36"/>
    </row>
    <row r="96" spans="1:179" s="92" customFormat="1" x14ac:dyDescent="0.35">
      <c r="A96" s="118"/>
      <c r="B96" s="46"/>
      <c r="C96" s="243" t="str">
        <f>IF(E96="","",C94+1)</f>
        <v/>
      </c>
      <c r="D96" s="46"/>
      <c r="E96" s="4"/>
      <c r="F96" s="119"/>
      <c r="H96" s="120"/>
      <c r="I96" s="15"/>
      <c r="J96" s="121"/>
      <c r="K96" s="15"/>
      <c r="L96" s="121"/>
      <c r="M96" s="15"/>
      <c r="N96" s="122"/>
      <c r="O96" s="40"/>
      <c r="P96" s="123"/>
      <c r="Q96" s="15"/>
      <c r="R96" s="121"/>
      <c r="S96" s="15"/>
      <c r="T96" s="121"/>
      <c r="U96" s="15"/>
      <c r="V96" s="121"/>
      <c r="W96" s="209">
        <f>SUM($Q96,$S96,$U96)</f>
        <v>0</v>
      </c>
      <c r="X96" s="122"/>
      <c r="Y96" s="40"/>
      <c r="Z96" s="123"/>
      <c r="AA96" s="560"/>
      <c r="AB96" s="224"/>
      <c r="AC96" s="560"/>
      <c r="AD96" s="224"/>
      <c r="AE96" s="560"/>
      <c r="AF96" s="561"/>
      <c r="AG96" s="216"/>
      <c r="AH96" s="562"/>
      <c r="AI96" s="560"/>
      <c r="AJ96" s="224"/>
      <c r="AK96" s="560"/>
      <c r="AL96" s="224"/>
      <c r="AM96" s="560"/>
      <c r="AN96" s="122"/>
      <c r="AO96" s="40"/>
      <c r="AP96" s="123"/>
      <c r="AQ96" s="209">
        <f>$Q96-$AA96+$AI96</f>
        <v>0</v>
      </c>
      <c r="AR96" s="121"/>
      <c r="AS96" s="209">
        <f t="shared" si="25"/>
        <v>0</v>
      </c>
      <c r="AT96" s="121"/>
      <c r="AU96" s="209">
        <f t="shared" si="18"/>
        <v>0</v>
      </c>
      <c r="AV96" s="119"/>
      <c r="AX96" s="120"/>
      <c r="AY96" s="1"/>
      <c r="AZ96" s="318">
        <v>1</v>
      </c>
      <c r="BB96" s="120"/>
      <c r="BC96" s="3">
        <f>CHOOSE($AZ96,0.99052544,1.01191919,1.00441378,1.00744042,0.97985155,0.99723525,0.99723525,0.99723525,1.02737929,0.99839832,1.00012425,0.97994767)</f>
        <v>0.99052543999999998</v>
      </c>
      <c r="BD96" s="46"/>
      <c r="BE96" s="3">
        <f>CHOOSE(AZ96,1.01007311,1.0162446,1.00802785,0.99745216,0.96170212,0.98906071,0.98906071,0.98906071,0.96644255,1.01344958,1.02255772,1.00405015)</f>
        <v>1.01007311</v>
      </c>
      <c r="BF96" s="46"/>
      <c r="BG96" s="3">
        <f>CHOOSE($AZ96, 1.00979385,0.9950623,0.99510091,0.98525914,0.94740453,0.975921526666667,0.975921526666667,0.975921526666667,0.96415274,1.04112113,1.03493102,1.02717428)</f>
        <v>1.0097938500000001</v>
      </c>
      <c r="BH96" s="119"/>
      <c r="BJ96" s="120"/>
      <c r="BK96" s="15"/>
      <c r="BL96" s="122"/>
      <c r="BM96" s="40"/>
      <c r="BN96" s="123"/>
      <c r="BO96" s="209">
        <f t="shared" si="26"/>
        <v>0</v>
      </c>
      <c r="BP96" s="121"/>
      <c r="BQ96" s="209">
        <f t="shared" si="27"/>
        <v>0</v>
      </c>
      <c r="BR96" s="121"/>
      <c r="BS96" s="209">
        <f t="shared" si="28"/>
        <v>0</v>
      </c>
      <c r="BT96" s="122"/>
      <c r="BU96" s="40"/>
      <c r="BV96" s="123"/>
      <c r="BW96" s="15"/>
      <c r="BX96" s="122"/>
      <c r="BY96" s="40"/>
      <c r="BZ96" s="123"/>
      <c r="CA96" s="209">
        <f>(SUM($BO96:$BS96))-$BW96</f>
        <v>0</v>
      </c>
      <c r="CB96" s="122"/>
      <c r="CC96" s="40"/>
      <c r="CD96" s="123"/>
      <c r="CE96" s="209">
        <f t="shared" si="29"/>
        <v>0</v>
      </c>
      <c r="CF96" s="121"/>
      <c r="CG96" s="209">
        <f t="shared" si="30"/>
        <v>0</v>
      </c>
      <c r="CH96" s="121"/>
      <c r="CI96" s="209">
        <f>ROUNDDOWN(CA96-CE96-CG96,0)</f>
        <v>0</v>
      </c>
      <c r="CJ96" s="121"/>
      <c r="CK96" s="209">
        <f>SUM($CE96:$CI96)</f>
        <v>0</v>
      </c>
      <c r="CL96" s="119"/>
      <c r="CO96" s="120"/>
      <c r="CP96" s="13">
        <v>0</v>
      </c>
      <c r="CQ96" s="124"/>
      <c r="CR96" s="13">
        <v>0</v>
      </c>
      <c r="CS96" s="124"/>
      <c r="CT96" s="13">
        <v>0</v>
      </c>
      <c r="CU96" s="125"/>
      <c r="CV96" s="126"/>
      <c r="CW96" s="127"/>
      <c r="CX96" s="210">
        <f>CP96*I96</f>
        <v>0</v>
      </c>
      <c r="CY96" s="124"/>
      <c r="CZ96" s="210">
        <f>CR96*K96</f>
        <v>0</v>
      </c>
      <c r="DA96" s="124"/>
      <c r="DB96" s="210">
        <f>CT96*M96</f>
        <v>0</v>
      </c>
      <c r="DC96" s="119"/>
      <c r="DD96" s="46"/>
      <c r="DE96" s="18"/>
      <c r="DF96" s="315"/>
      <c r="DG96" s="18"/>
      <c r="DH96" s="18"/>
      <c r="DI96" s="18"/>
      <c r="DJ96" s="18"/>
      <c r="DK96" s="18"/>
      <c r="DL96" s="18"/>
      <c r="DM96" s="18"/>
      <c r="DN96" s="115"/>
      <c r="DO96" s="18"/>
      <c r="DQ96" s="120"/>
      <c r="DR96" s="46"/>
      <c r="DS96" s="46"/>
      <c r="DT96" s="129"/>
      <c r="DU96" s="209">
        <f>IF($CE96=0,0,ROUND(($DH$32*($CE96/$CE$120)),0))</f>
        <v>0</v>
      </c>
      <c r="DV96" s="213">
        <f t="shared" si="31"/>
        <v>0</v>
      </c>
      <c r="DW96" s="209">
        <f t="shared" si="23"/>
        <v>0</v>
      </c>
      <c r="DX96" s="213">
        <f t="shared" si="23"/>
        <v>0</v>
      </c>
      <c r="DY96" s="214">
        <f t="shared" si="24"/>
        <v>0</v>
      </c>
      <c r="DZ96" s="216">
        <f t="shared" si="24"/>
        <v>0</v>
      </c>
      <c r="EA96" s="320"/>
      <c r="EB96" s="133"/>
      <c r="EC96" s="209">
        <f>(DU96+CE96)</f>
        <v>0</v>
      </c>
      <c r="ED96" s="131"/>
      <c r="EE96" s="209">
        <f t="shared" si="32"/>
        <v>0</v>
      </c>
      <c r="EF96" s="131"/>
      <c r="EG96" s="209">
        <f t="shared" si="33"/>
        <v>0</v>
      </c>
      <c r="EH96" s="134"/>
      <c r="EN96" s="130"/>
      <c r="EO96" s="217">
        <f t="shared" si="34"/>
        <v>0</v>
      </c>
      <c r="EP96" s="135"/>
      <c r="EQ96" s="217">
        <f t="shared" si="35"/>
        <v>0</v>
      </c>
      <c r="ER96" s="135"/>
      <c r="ES96" s="217">
        <f t="shared" si="36"/>
        <v>0</v>
      </c>
      <c r="ET96" s="134"/>
      <c r="EW96" s="321"/>
      <c r="EX96" s="321"/>
      <c r="EY96" s="119"/>
      <c r="FA96" s="120"/>
      <c r="FB96" s="5"/>
      <c r="FC96" s="121"/>
      <c r="FD96" s="5"/>
      <c r="FE96" s="121"/>
      <c r="FF96" s="5"/>
      <c r="FG96" s="119"/>
      <c r="FI96" s="120"/>
      <c r="FJ96" s="17">
        <v>0</v>
      </c>
      <c r="FK96" s="137"/>
      <c r="FL96" s="17">
        <v>0</v>
      </c>
      <c r="FM96" s="137"/>
      <c r="FN96" s="17">
        <v>0</v>
      </c>
      <c r="FO96" s="125"/>
      <c r="FP96" s="126"/>
      <c r="FQ96" s="127"/>
      <c r="FR96" s="219">
        <f t="shared" si="37"/>
        <v>0</v>
      </c>
      <c r="FS96" s="125"/>
      <c r="FT96" s="126"/>
      <c r="FU96" s="127"/>
      <c r="FV96" s="220">
        <f>IFERROR((SUM($EO96:$ES96)-SUM($CX96:DB96)+$FR96)," ")</f>
        <v>0</v>
      </c>
      <c r="FW96" s="119"/>
    </row>
    <row r="97" spans="1:179" ht="5.15" customHeight="1" x14ac:dyDescent="0.35">
      <c r="A97" s="115"/>
      <c r="B97" s="32"/>
      <c r="C97" s="46"/>
      <c r="D97" s="32"/>
      <c r="E97" s="32"/>
      <c r="F97" s="36"/>
      <c r="H97" s="29"/>
      <c r="I97" s="139"/>
      <c r="J97" s="139"/>
      <c r="K97" s="139"/>
      <c r="L97" s="139"/>
      <c r="M97" s="139"/>
      <c r="N97" s="140"/>
      <c r="O97" s="141"/>
      <c r="P97" s="142"/>
      <c r="Q97" s="139"/>
      <c r="R97" s="139"/>
      <c r="S97" s="139"/>
      <c r="T97" s="139"/>
      <c r="U97" s="139"/>
      <c r="V97" s="139"/>
      <c r="W97" s="121"/>
      <c r="X97" s="140"/>
      <c r="Y97" s="141"/>
      <c r="Z97" s="142"/>
      <c r="AA97" s="563"/>
      <c r="AB97" s="563"/>
      <c r="AC97" s="563"/>
      <c r="AD97" s="563"/>
      <c r="AE97" s="563"/>
      <c r="AF97" s="564"/>
      <c r="AG97" s="266"/>
      <c r="AH97" s="565"/>
      <c r="AI97" s="563"/>
      <c r="AJ97" s="563"/>
      <c r="AK97" s="563"/>
      <c r="AL97" s="563"/>
      <c r="AM97" s="563"/>
      <c r="AN97" s="140"/>
      <c r="AO97" s="141"/>
      <c r="AP97" s="142"/>
      <c r="AQ97" s="121"/>
      <c r="AR97" s="139"/>
      <c r="AS97" s="121"/>
      <c r="AT97" s="139"/>
      <c r="AU97" s="121"/>
      <c r="AV97" s="36"/>
      <c r="AX97" s="29"/>
      <c r="AY97" s="32"/>
      <c r="AZ97" s="322"/>
      <c r="BB97" s="29"/>
      <c r="BC97" s="46"/>
      <c r="BD97" s="32"/>
      <c r="BE97" s="46"/>
      <c r="BF97" s="32"/>
      <c r="BG97" s="46"/>
      <c r="BH97" s="36"/>
      <c r="BJ97" s="29"/>
      <c r="BK97" s="139"/>
      <c r="BL97" s="140"/>
      <c r="BM97" s="141"/>
      <c r="BN97" s="142"/>
      <c r="BO97" s="323"/>
      <c r="BP97" s="139"/>
      <c r="BQ97" s="323"/>
      <c r="BR97" s="139"/>
      <c r="BS97" s="323"/>
      <c r="BT97" s="140"/>
      <c r="BU97" s="141"/>
      <c r="BV97" s="142"/>
      <c r="BW97" s="139"/>
      <c r="BX97" s="140"/>
      <c r="BY97" s="141"/>
      <c r="BZ97" s="142"/>
      <c r="CA97" s="121"/>
      <c r="CB97" s="140"/>
      <c r="CC97" s="141"/>
      <c r="CD97" s="142"/>
      <c r="CE97" s="121"/>
      <c r="CF97" s="139"/>
      <c r="CG97" s="121"/>
      <c r="CH97" s="139"/>
      <c r="CI97" s="121"/>
      <c r="CJ97" s="139"/>
      <c r="CK97" s="121"/>
      <c r="CL97" s="36"/>
      <c r="CO97" s="29"/>
      <c r="CP97" s="143"/>
      <c r="CQ97" s="143"/>
      <c r="CR97" s="143"/>
      <c r="CS97" s="143"/>
      <c r="CT97" s="143"/>
      <c r="CU97" s="144"/>
      <c r="CV97" s="145"/>
      <c r="CW97" s="146"/>
      <c r="CX97" s="124"/>
      <c r="CY97" s="143"/>
      <c r="CZ97" s="124"/>
      <c r="DA97" s="143"/>
      <c r="DB97" s="124"/>
      <c r="DC97" s="36"/>
      <c r="DD97" s="32"/>
      <c r="DF97" s="315"/>
      <c r="DN97" s="115"/>
      <c r="DQ97" s="29"/>
      <c r="DR97" s="32"/>
      <c r="DS97" s="32"/>
      <c r="DT97" s="34"/>
      <c r="DU97" s="323"/>
      <c r="DV97" s="222">
        <f t="shared" si="31"/>
        <v>0</v>
      </c>
      <c r="DW97" s="149"/>
      <c r="DX97" s="149"/>
      <c r="DY97" s="149"/>
      <c r="DZ97" s="141"/>
      <c r="EA97" s="320"/>
      <c r="EB97" s="151"/>
      <c r="EC97" s="149"/>
      <c r="ED97" s="149"/>
      <c r="EE97" s="149"/>
      <c r="EF97" s="149"/>
      <c r="EG97" s="149"/>
      <c r="EH97" s="134"/>
      <c r="EN97" s="74"/>
      <c r="EO97" s="152"/>
      <c r="EP97" s="152"/>
      <c r="EQ97" s="152"/>
      <c r="ER97" s="152"/>
      <c r="ES97" s="152"/>
      <c r="ET97" s="134"/>
      <c r="EW97" s="321"/>
      <c r="EX97" s="321"/>
      <c r="EY97" s="36"/>
      <c r="FA97" s="29"/>
      <c r="FB97" s="139"/>
      <c r="FC97" s="139"/>
      <c r="FD97" s="139"/>
      <c r="FE97" s="139"/>
      <c r="FF97" s="139"/>
      <c r="FG97" s="36"/>
      <c r="FI97" s="29"/>
      <c r="FJ97" s="143"/>
      <c r="FK97" s="143"/>
      <c r="FL97" s="143"/>
      <c r="FM97" s="143"/>
      <c r="FN97" s="143"/>
      <c r="FO97" s="144"/>
      <c r="FP97" s="145"/>
      <c r="FQ97" s="146"/>
      <c r="FR97" s="163"/>
      <c r="FS97" s="144"/>
      <c r="FT97" s="145"/>
      <c r="FU97" s="146"/>
      <c r="FV97" s="326"/>
      <c r="FW97" s="36"/>
    </row>
    <row r="98" spans="1:179" s="92" customFormat="1" x14ac:dyDescent="0.35">
      <c r="A98" s="118"/>
      <c r="B98" s="46"/>
      <c r="C98" s="243" t="str">
        <f t="shared" si="38"/>
        <v/>
      </c>
      <c r="D98" s="46"/>
      <c r="E98" s="4"/>
      <c r="F98" s="119"/>
      <c r="H98" s="120"/>
      <c r="I98" s="15"/>
      <c r="J98" s="121"/>
      <c r="K98" s="15"/>
      <c r="L98" s="121"/>
      <c r="M98" s="15"/>
      <c r="N98" s="122"/>
      <c r="O98" s="40"/>
      <c r="P98" s="123"/>
      <c r="Q98" s="15"/>
      <c r="R98" s="121"/>
      <c r="S98" s="15"/>
      <c r="T98" s="121"/>
      <c r="U98" s="15"/>
      <c r="V98" s="121"/>
      <c r="W98" s="209">
        <f>SUM($Q98,$S98,$U98)</f>
        <v>0</v>
      </c>
      <c r="X98" s="122"/>
      <c r="Y98" s="40"/>
      <c r="Z98" s="123"/>
      <c r="AA98" s="560"/>
      <c r="AB98" s="224"/>
      <c r="AC98" s="560"/>
      <c r="AD98" s="224"/>
      <c r="AE98" s="560"/>
      <c r="AF98" s="561"/>
      <c r="AG98" s="216"/>
      <c r="AH98" s="562"/>
      <c r="AI98" s="560"/>
      <c r="AJ98" s="224"/>
      <c r="AK98" s="560"/>
      <c r="AL98" s="224"/>
      <c r="AM98" s="560"/>
      <c r="AN98" s="122"/>
      <c r="AO98" s="40"/>
      <c r="AP98" s="123"/>
      <c r="AQ98" s="209">
        <f>$Q98-$AA98+$AI98</f>
        <v>0</v>
      </c>
      <c r="AR98" s="121"/>
      <c r="AS98" s="209">
        <f t="shared" si="25"/>
        <v>0</v>
      </c>
      <c r="AT98" s="121"/>
      <c r="AU98" s="209">
        <f t="shared" ref="AU98:AU118" si="39">U98-AE98+AM98</f>
        <v>0</v>
      </c>
      <c r="AV98" s="119"/>
      <c r="AX98" s="120"/>
      <c r="AY98" s="1"/>
      <c r="AZ98" s="318">
        <v>1</v>
      </c>
      <c r="BB98" s="120"/>
      <c r="BC98" s="3">
        <f>CHOOSE($AZ98,0.99052544,1.01191919,1.00441378,1.00744042,0.97985155,0.99723525,0.99723525,0.99723525,1.02737929,0.99839832,1.00012425,0.97994767)</f>
        <v>0.99052543999999998</v>
      </c>
      <c r="BD98" s="46"/>
      <c r="BE98" s="3">
        <f>CHOOSE(AZ98,1.01007311,1.0162446,1.00802785,0.99745216,0.96170212,0.98906071,0.98906071,0.98906071,0.96644255,1.01344958,1.02255772,1.00405015)</f>
        <v>1.01007311</v>
      </c>
      <c r="BF98" s="46"/>
      <c r="BG98" s="3">
        <f>CHOOSE($AZ98, 1.00979385,0.9950623,0.99510091,0.98525914,0.94740453,0.975921526666667,0.975921526666667,0.975921526666667,0.96415274,1.04112113,1.03493102,1.02717428)</f>
        <v>1.0097938500000001</v>
      </c>
      <c r="BH98" s="119"/>
      <c r="BJ98" s="120"/>
      <c r="BK98" s="15"/>
      <c r="BL98" s="122"/>
      <c r="BM98" s="40"/>
      <c r="BN98" s="123"/>
      <c r="BO98" s="209">
        <f t="shared" si="26"/>
        <v>0</v>
      </c>
      <c r="BP98" s="121"/>
      <c r="BQ98" s="209">
        <f t="shared" si="27"/>
        <v>0</v>
      </c>
      <c r="BR98" s="121"/>
      <c r="BS98" s="209">
        <f t="shared" si="28"/>
        <v>0</v>
      </c>
      <c r="BT98" s="122"/>
      <c r="BU98" s="40"/>
      <c r="BV98" s="123"/>
      <c r="BW98" s="15"/>
      <c r="BX98" s="122"/>
      <c r="BY98" s="40"/>
      <c r="BZ98" s="123"/>
      <c r="CA98" s="209">
        <f>(SUM($BO98:$BS98))-$BW98</f>
        <v>0</v>
      </c>
      <c r="CB98" s="122"/>
      <c r="CC98" s="40"/>
      <c r="CD98" s="123"/>
      <c r="CE98" s="209">
        <f t="shared" si="29"/>
        <v>0</v>
      </c>
      <c r="CF98" s="121"/>
      <c r="CG98" s="209">
        <f t="shared" si="30"/>
        <v>0</v>
      </c>
      <c r="CH98" s="121"/>
      <c r="CI98" s="209">
        <f>ROUNDDOWN(CA98-CE98-CG98,0)</f>
        <v>0</v>
      </c>
      <c r="CJ98" s="121"/>
      <c r="CK98" s="209">
        <f>SUM($CE98:$CI98)</f>
        <v>0</v>
      </c>
      <c r="CL98" s="119"/>
      <c r="CO98" s="120"/>
      <c r="CP98" s="13">
        <v>0</v>
      </c>
      <c r="CQ98" s="124"/>
      <c r="CR98" s="13">
        <v>0</v>
      </c>
      <c r="CS98" s="124"/>
      <c r="CT98" s="13">
        <v>0</v>
      </c>
      <c r="CU98" s="125"/>
      <c r="CV98" s="126"/>
      <c r="CW98" s="127"/>
      <c r="CX98" s="210">
        <f>CP98*I98</f>
        <v>0</v>
      </c>
      <c r="CY98" s="124"/>
      <c r="CZ98" s="210">
        <f>CR98*K98</f>
        <v>0</v>
      </c>
      <c r="DA98" s="124"/>
      <c r="DB98" s="210">
        <f>CT98*M98</f>
        <v>0</v>
      </c>
      <c r="DC98" s="119"/>
      <c r="DD98" s="46"/>
      <c r="DE98" s="18"/>
      <c r="DF98" s="315"/>
      <c r="DG98" s="18"/>
      <c r="DH98" s="18"/>
      <c r="DI98" s="18"/>
      <c r="DJ98" s="18"/>
      <c r="DK98" s="18"/>
      <c r="DL98" s="18"/>
      <c r="DM98" s="18"/>
      <c r="DN98" s="115"/>
      <c r="DO98" s="18"/>
      <c r="DQ98" s="120"/>
      <c r="DR98" s="46"/>
      <c r="DS98" s="46"/>
      <c r="DT98" s="129"/>
      <c r="DU98" s="209">
        <f>IF($CE98=0,0,ROUND(($DH$32*($CE98/$CE$120)),0))</f>
        <v>0</v>
      </c>
      <c r="DV98" s="213">
        <f t="shared" si="31"/>
        <v>0</v>
      </c>
      <c r="DW98" s="209">
        <f t="shared" si="23"/>
        <v>0</v>
      </c>
      <c r="DX98" s="213">
        <f t="shared" si="23"/>
        <v>0</v>
      </c>
      <c r="DY98" s="214">
        <f t="shared" si="24"/>
        <v>0</v>
      </c>
      <c r="DZ98" s="216">
        <f t="shared" si="24"/>
        <v>0</v>
      </c>
      <c r="EA98" s="320"/>
      <c r="EB98" s="133"/>
      <c r="EC98" s="209">
        <f>(DU98+CE98)</f>
        <v>0</v>
      </c>
      <c r="ED98" s="131"/>
      <c r="EE98" s="209">
        <f t="shared" si="32"/>
        <v>0</v>
      </c>
      <c r="EF98" s="131"/>
      <c r="EG98" s="209">
        <f t="shared" si="33"/>
        <v>0</v>
      </c>
      <c r="EH98" s="134"/>
      <c r="EN98" s="130"/>
      <c r="EO98" s="217">
        <f t="shared" si="34"/>
        <v>0</v>
      </c>
      <c r="EP98" s="135"/>
      <c r="EQ98" s="217">
        <f t="shared" si="35"/>
        <v>0</v>
      </c>
      <c r="ER98" s="135"/>
      <c r="ES98" s="217">
        <f t="shared" si="36"/>
        <v>0</v>
      </c>
      <c r="ET98" s="134"/>
      <c r="EW98" s="321"/>
      <c r="EX98" s="321"/>
      <c r="EY98" s="119"/>
      <c r="FA98" s="120"/>
      <c r="FB98" s="5"/>
      <c r="FC98" s="121"/>
      <c r="FD98" s="5"/>
      <c r="FE98" s="121"/>
      <c r="FF98" s="5"/>
      <c r="FG98" s="119"/>
      <c r="FI98" s="120"/>
      <c r="FJ98" s="17">
        <v>0</v>
      </c>
      <c r="FK98" s="137"/>
      <c r="FL98" s="17">
        <v>0</v>
      </c>
      <c r="FM98" s="137"/>
      <c r="FN98" s="17">
        <v>0</v>
      </c>
      <c r="FO98" s="125"/>
      <c r="FP98" s="126"/>
      <c r="FQ98" s="127"/>
      <c r="FR98" s="219">
        <f t="shared" si="37"/>
        <v>0</v>
      </c>
      <c r="FS98" s="125"/>
      <c r="FT98" s="126"/>
      <c r="FU98" s="127"/>
      <c r="FV98" s="220">
        <f>IFERROR((SUM($EO98:$ES98)-SUM($CX98:DB98)+$FR98)," ")</f>
        <v>0</v>
      </c>
      <c r="FW98" s="119"/>
    </row>
    <row r="99" spans="1:179" ht="5.15" customHeight="1" x14ac:dyDescent="0.35">
      <c r="A99" s="115"/>
      <c r="B99" s="32"/>
      <c r="C99" s="46"/>
      <c r="D99" s="32"/>
      <c r="E99" s="32"/>
      <c r="F99" s="36"/>
      <c r="H99" s="29"/>
      <c r="I99" s="139"/>
      <c r="J99" s="139"/>
      <c r="K99" s="139"/>
      <c r="L99" s="139"/>
      <c r="M99" s="139"/>
      <c r="N99" s="140"/>
      <c r="O99" s="141"/>
      <c r="P99" s="142"/>
      <c r="Q99" s="139"/>
      <c r="R99" s="139"/>
      <c r="S99" s="139"/>
      <c r="T99" s="139"/>
      <c r="U99" s="139"/>
      <c r="V99" s="139"/>
      <c r="W99" s="121"/>
      <c r="X99" s="140"/>
      <c r="Y99" s="141"/>
      <c r="Z99" s="142"/>
      <c r="AA99" s="563"/>
      <c r="AB99" s="563"/>
      <c r="AC99" s="563"/>
      <c r="AD99" s="563"/>
      <c r="AE99" s="563"/>
      <c r="AF99" s="564"/>
      <c r="AG99" s="266"/>
      <c r="AH99" s="565"/>
      <c r="AI99" s="563"/>
      <c r="AJ99" s="563"/>
      <c r="AK99" s="563"/>
      <c r="AL99" s="563"/>
      <c r="AM99" s="563"/>
      <c r="AN99" s="140"/>
      <c r="AO99" s="141"/>
      <c r="AP99" s="142"/>
      <c r="AQ99" s="121"/>
      <c r="AR99" s="139"/>
      <c r="AS99" s="121"/>
      <c r="AT99" s="139"/>
      <c r="AU99" s="121"/>
      <c r="AV99" s="36"/>
      <c r="AX99" s="29"/>
      <c r="AY99" s="32"/>
      <c r="AZ99" s="322"/>
      <c r="BB99" s="29"/>
      <c r="BC99" s="46"/>
      <c r="BD99" s="32"/>
      <c r="BE99" s="46"/>
      <c r="BF99" s="32"/>
      <c r="BG99" s="46"/>
      <c r="BH99" s="36"/>
      <c r="BJ99" s="29"/>
      <c r="BK99" s="139"/>
      <c r="BL99" s="140"/>
      <c r="BM99" s="141"/>
      <c r="BN99" s="142"/>
      <c r="BO99" s="323"/>
      <c r="BP99" s="139"/>
      <c r="BQ99" s="323"/>
      <c r="BR99" s="139"/>
      <c r="BS99" s="323"/>
      <c r="BT99" s="140"/>
      <c r="BU99" s="141"/>
      <c r="BV99" s="142"/>
      <c r="BW99" s="139"/>
      <c r="BX99" s="140"/>
      <c r="BY99" s="141"/>
      <c r="BZ99" s="142"/>
      <c r="CA99" s="121"/>
      <c r="CB99" s="140"/>
      <c r="CC99" s="141"/>
      <c r="CD99" s="142"/>
      <c r="CE99" s="121"/>
      <c r="CF99" s="139"/>
      <c r="CG99" s="121"/>
      <c r="CH99" s="139"/>
      <c r="CI99" s="121"/>
      <c r="CJ99" s="139"/>
      <c r="CK99" s="121"/>
      <c r="CL99" s="36"/>
      <c r="CO99" s="29"/>
      <c r="CP99" s="143"/>
      <c r="CQ99" s="143"/>
      <c r="CR99" s="143"/>
      <c r="CS99" s="143"/>
      <c r="CT99" s="143"/>
      <c r="CU99" s="144"/>
      <c r="CV99" s="145"/>
      <c r="CW99" s="146"/>
      <c r="CX99" s="124"/>
      <c r="CY99" s="143"/>
      <c r="CZ99" s="124"/>
      <c r="DA99" s="143"/>
      <c r="DB99" s="124"/>
      <c r="DC99" s="36"/>
      <c r="DD99" s="32"/>
      <c r="DF99" s="315"/>
      <c r="DN99" s="115"/>
      <c r="DQ99" s="29"/>
      <c r="DR99" s="32"/>
      <c r="DS99" s="32"/>
      <c r="DT99" s="34"/>
      <c r="DU99" s="323"/>
      <c r="DV99" s="222">
        <f t="shared" si="31"/>
        <v>0</v>
      </c>
      <c r="DW99" s="149"/>
      <c r="DX99" s="149"/>
      <c r="DY99" s="149"/>
      <c r="DZ99" s="141"/>
      <c r="EA99" s="320"/>
      <c r="EB99" s="151"/>
      <c r="EC99" s="149"/>
      <c r="ED99" s="149"/>
      <c r="EE99" s="149"/>
      <c r="EF99" s="149"/>
      <c r="EG99" s="149"/>
      <c r="EH99" s="134"/>
      <c r="EN99" s="74"/>
      <c r="EO99" s="152"/>
      <c r="EP99" s="152"/>
      <c r="EQ99" s="152"/>
      <c r="ER99" s="152"/>
      <c r="ES99" s="152"/>
      <c r="ET99" s="134"/>
      <c r="EW99" s="321"/>
      <c r="EX99" s="321"/>
      <c r="EY99" s="36"/>
      <c r="FA99" s="29"/>
      <c r="FB99" s="139"/>
      <c r="FC99" s="139"/>
      <c r="FD99" s="139"/>
      <c r="FE99" s="139"/>
      <c r="FF99" s="139"/>
      <c r="FG99" s="36"/>
      <c r="FI99" s="29"/>
      <c r="FJ99" s="143"/>
      <c r="FK99" s="143"/>
      <c r="FL99" s="143"/>
      <c r="FM99" s="143"/>
      <c r="FN99" s="143"/>
      <c r="FO99" s="144"/>
      <c r="FP99" s="145"/>
      <c r="FQ99" s="146"/>
      <c r="FR99" s="154"/>
      <c r="FS99" s="144"/>
      <c r="FT99" s="145"/>
      <c r="FU99" s="146"/>
      <c r="FV99" s="326"/>
      <c r="FW99" s="36"/>
    </row>
    <row r="100" spans="1:179" s="92" customFormat="1" x14ac:dyDescent="0.35">
      <c r="A100" s="118"/>
      <c r="B100" s="46"/>
      <c r="C100" s="243" t="str">
        <f t="shared" si="38"/>
        <v/>
      </c>
      <c r="D100" s="46"/>
      <c r="E100" s="4"/>
      <c r="F100" s="119"/>
      <c r="H100" s="120"/>
      <c r="I100" s="15"/>
      <c r="J100" s="121"/>
      <c r="K100" s="15"/>
      <c r="L100" s="121"/>
      <c r="M100" s="15"/>
      <c r="N100" s="122"/>
      <c r="O100" s="40"/>
      <c r="P100" s="123"/>
      <c r="Q100" s="15"/>
      <c r="R100" s="121"/>
      <c r="S100" s="15"/>
      <c r="T100" s="121"/>
      <c r="U100" s="15"/>
      <c r="V100" s="121"/>
      <c r="W100" s="209">
        <f>SUM($Q100,$S100,$U100)</f>
        <v>0</v>
      </c>
      <c r="X100" s="122"/>
      <c r="Y100" s="40"/>
      <c r="Z100" s="123"/>
      <c r="AA100" s="560"/>
      <c r="AB100" s="224"/>
      <c r="AC100" s="560"/>
      <c r="AD100" s="224"/>
      <c r="AE100" s="560"/>
      <c r="AF100" s="561"/>
      <c r="AG100" s="216"/>
      <c r="AH100" s="562"/>
      <c r="AI100" s="560"/>
      <c r="AJ100" s="224"/>
      <c r="AK100" s="560"/>
      <c r="AL100" s="224"/>
      <c r="AM100" s="560"/>
      <c r="AN100" s="122"/>
      <c r="AO100" s="40"/>
      <c r="AP100" s="123"/>
      <c r="AQ100" s="209">
        <f>$Q100-$AA100+$AI100</f>
        <v>0</v>
      </c>
      <c r="AR100" s="121"/>
      <c r="AS100" s="209">
        <f t="shared" si="25"/>
        <v>0</v>
      </c>
      <c r="AT100" s="121"/>
      <c r="AU100" s="209">
        <f t="shared" si="39"/>
        <v>0</v>
      </c>
      <c r="AV100" s="119"/>
      <c r="AX100" s="120"/>
      <c r="AY100" s="1"/>
      <c r="AZ100" s="318">
        <v>1</v>
      </c>
      <c r="BB100" s="120"/>
      <c r="BC100" s="3">
        <f>CHOOSE($AZ100,0.99052544,1.01191919,1.00441378,1.00744042,0.97985155,0.99723525,0.99723525,0.99723525,1.02737929,0.99839832,1.00012425,0.97994767)</f>
        <v>0.99052543999999998</v>
      </c>
      <c r="BD100" s="46"/>
      <c r="BE100" s="3">
        <f>CHOOSE(AZ100,1.01007311,1.0162446,1.00802785,0.99745216,0.96170212,0.98906071,0.98906071,0.98906071,0.96644255,1.01344958,1.02255772,1.00405015)</f>
        <v>1.01007311</v>
      </c>
      <c r="BF100" s="46"/>
      <c r="BG100" s="3">
        <f>CHOOSE($AZ100, 1.00979385,0.9950623,0.99510091,0.98525914,0.94740453,0.975921526666667,0.975921526666667,0.975921526666667,0.96415274,1.04112113,1.03493102,1.02717428)</f>
        <v>1.0097938500000001</v>
      </c>
      <c r="BH100" s="119"/>
      <c r="BJ100" s="120"/>
      <c r="BK100" s="15"/>
      <c r="BL100" s="122"/>
      <c r="BM100" s="40"/>
      <c r="BN100" s="123"/>
      <c r="BO100" s="209">
        <f t="shared" si="26"/>
        <v>0</v>
      </c>
      <c r="BP100" s="121"/>
      <c r="BQ100" s="209">
        <f t="shared" si="27"/>
        <v>0</v>
      </c>
      <c r="BR100" s="121"/>
      <c r="BS100" s="209">
        <f t="shared" si="28"/>
        <v>0</v>
      </c>
      <c r="BT100" s="122"/>
      <c r="BU100" s="40"/>
      <c r="BV100" s="123"/>
      <c r="BW100" s="15"/>
      <c r="BX100" s="122"/>
      <c r="BY100" s="40"/>
      <c r="BZ100" s="123"/>
      <c r="CA100" s="209">
        <f>(SUM($BO100:$BS100))-$BW100</f>
        <v>0</v>
      </c>
      <c r="CB100" s="122"/>
      <c r="CC100" s="40"/>
      <c r="CD100" s="123"/>
      <c r="CE100" s="209">
        <f t="shared" si="29"/>
        <v>0</v>
      </c>
      <c r="CF100" s="121"/>
      <c r="CG100" s="209">
        <f t="shared" si="30"/>
        <v>0</v>
      </c>
      <c r="CH100" s="121"/>
      <c r="CI100" s="209">
        <f>ROUNDDOWN(CA100-CE100-CG100,0)</f>
        <v>0</v>
      </c>
      <c r="CJ100" s="121"/>
      <c r="CK100" s="209">
        <f>SUM($CE100:$CI100)</f>
        <v>0</v>
      </c>
      <c r="CL100" s="119"/>
      <c r="CO100" s="120"/>
      <c r="CP100" s="13">
        <v>0</v>
      </c>
      <c r="CQ100" s="124"/>
      <c r="CR100" s="13">
        <v>0</v>
      </c>
      <c r="CS100" s="124"/>
      <c r="CT100" s="13">
        <v>0</v>
      </c>
      <c r="CU100" s="125"/>
      <c r="CV100" s="126"/>
      <c r="CW100" s="127"/>
      <c r="CX100" s="210">
        <f>CP100*I100</f>
        <v>0</v>
      </c>
      <c r="CY100" s="124"/>
      <c r="CZ100" s="210">
        <f>CR100*K100</f>
        <v>0</v>
      </c>
      <c r="DA100" s="124"/>
      <c r="DB100" s="210">
        <f>CT100*M100</f>
        <v>0</v>
      </c>
      <c r="DC100" s="119"/>
      <c r="DD100" s="46"/>
      <c r="DE100" s="18"/>
      <c r="DF100" s="315"/>
      <c r="DG100" s="18"/>
      <c r="DH100" s="18"/>
      <c r="DI100" s="18"/>
      <c r="DJ100" s="18"/>
      <c r="DK100" s="18"/>
      <c r="DL100" s="18"/>
      <c r="DM100" s="18"/>
      <c r="DN100" s="115"/>
      <c r="DO100" s="18"/>
      <c r="DQ100" s="120"/>
      <c r="DR100" s="46"/>
      <c r="DS100" s="46"/>
      <c r="DT100" s="129"/>
      <c r="DU100" s="209">
        <f>IF($CE100=0,0,ROUND(($DH$32*($CE100/$CE$120)),0))</f>
        <v>0</v>
      </c>
      <c r="DV100" s="213">
        <f t="shared" si="31"/>
        <v>0</v>
      </c>
      <c r="DW100" s="209">
        <f t="shared" ref="DW100:DX118" si="40">IF($CG100=0,0,ROUND(($DJ$32*($CG100/$CG$120)),0))</f>
        <v>0</v>
      </c>
      <c r="DX100" s="213">
        <f t="shared" si="40"/>
        <v>0</v>
      </c>
      <c r="DY100" s="214">
        <f t="shared" ref="DY100:DZ118" si="41">IF($CI100=0,0,ROUND(($DL$32*($CI100/$CI$120)),0))</f>
        <v>0</v>
      </c>
      <c r="DZ100" s="216">
        <f t="shared" si="41"/>
        <v>0</v>
      </c>
      <c r="EA100" s="320"/>
      <c r="EB100" s="133"/>
      <c r="EC100" s="209">
        <f>(DU100+CE100)</f>
        <v>0</v>
      </c>
      <c r="ED100" s="131"/>
      <c r="EE100" s="209">
        <f t="shared" si="32"/>
        <v>0</v>
      </c>
      <c r="EF100" s="131"/>
      <c r="EG100" s="209">
        <f t="shared" si="33"/>
        <v>0</v>
      </c>
      <c r="EH100" s="134"/>
      <c r="EN100" s="130"/>
      <c r="EO100" s="217">
        <f t="shared" si="34"/>
        <v>0</v>
      </c>
      <c r="EP100" s="135"/>
      <c r="EQ100" s="217">
        <f t="shared" si="35"/>
        <v>0</v>
      </c>
      <c r="ER100" s="135"/>
      <c r="ES100" s="217">
        <f t="shared" si="36"/>
        <v>0</v>
      </c>
      <c r="ET100" s="134"/>
      <c r="EW100" s="321"/>
      <c r="EX100" s="321"/>
      <c r="EY100" s="119"/>
      <c r="FA100" s="120"/>
      <c r="FB100" s="5"/>
      <c r="FC100" s="121"/>
      <c r="FD100" s="5"/>
      <c r="FE100" s="121"/>
      <c r="FF100" s="5"/>
      <c r="FG100" s="119"/>
      <c r="FI100" s="120"/>
      <c r="FJ100" s="17">
        <v>0</v>
      </c>
      <c r="FK100" s="137"/>
      <c r="FL100" s="17">
        <v>0</v>
      </c>
      <c r="FM100" s="137"/>
      <c r="FN100" s="17">
        <v>0</v>
      </c>
      <c r="FO100" s="125"/>
      <c r="FP100" s="126"/>
      <c r="FQ100" s="127"/>
      <c r="FR100" s="219">
        <f t="shared" si="37"/>
        <v>0</v>
      </c>
      <c r="FS100" s="125"/>
      <c r="FT100" s="126"/>
      <c r="FU100" s="127"/>
      <c r="FV100" s="220">
        <f>IFERROR((SUM($EO100:$ES100)-SUM($CX100:DB100)+$FR100)," ")</f>
        <v>0</v>
      </c>
      <c r="FW100" s="119"/>
    </row>
    <row r="101" spans="1:179" ht="5.15" customHeight="1" x14ac:dyDescent="0.35">
      <c r="A101" s="115"/>
      <c r="B101" s="32"/>
      <c r="C101" s="46"/>
      <c r="D101" s="32"/>
      <c r="E101" s="32"/>
      <c r="F101" s="36"/>
      <c r="H101" s="29"/>
      <c r="I101" s="139"/>
      <c r="J101" s="139"/>
      <c r="K101" s="139"/>
      <c r="L101" s="139"/>
      <c r="M101" s="139"/>
      <c r="N101" s="140"/>
      <c r="O101" s="141"/>
      <c r="P101" s="142"/>
      <c r="Q101" s="139"/>
      <c r="R101" s="139"/>
      <c r="S101" s="139"/>
      <c r="T101" s="139"/>
      <c r="U101" s="139"/>
      <c r="V101" s="139"/>
      <c r="W101" s="121"/>
      <c r="X101" s="140"/>
      <c r="Y101" s="141"/>
      <c r="Z101" s="142"/>
      <c r="AA101" s="563"/>
      <c r="AB101" s="563"/>
      <c r="AC101" s="563"/>
      <c r="AD101" s="563"/>
      <c r="AE101" s="563"/>
      <c r="AF101" s="564"/>
      <c r="AG101" s="266"/>
      <c r="AH101" s="565"/>
      <c r="AI101" s="563"/>
      <c r="AJ101" s="563"/>
      <c r="AK101" s="563"/>
      <c r="AL101" s="563"/>
      <c r="AM101" s="563"/>
      <c r="AN101" s="140"/>
      <c r="AO101" s="141"/>
      <c r="AP101" s="142"/>
      <c r="AQ101" s="121"/>
      <c r="AR101" s="139"/>
      <c r="AS101" s="121"/>
      <c r="AT101" s="139"/>
      <c r="AU101" s="121"/>
      <c r="AV101" s="36"/>
      <c r="AX101" s="29"/>
      <c r="AY101" s="32"/>
      <c r="AZ101" s="322"/>
      <c r="BB101" s="29"/>
      <c r="BC101" s="46"/>
      <c r="BD101" s="32"/>
      <c r="BE101" s="46"/>
      <c r="BF101" s="32"/>
      <c r="BG101" s="46"/>
      <c r="BH101" s="36"/>
      <c r="BJ101" s="29"/>
      <c r="BK101" s="139"/>
      <c r="BL101" s="140"/>
      <c r="BM101" s="141"/>
      <c r="BN101" s="142"/>
      <c r="BO101" s="323"/>
      <c r="BP101" s="139"/>
      <c r="BQ101" s="323"/>
      <c r="BR101" s="139"/>
      <c r="BS101" s="323"/>
      <c r="BT101" s="140"/>
      <c r="BU101" s="141"/>
      <c r="BV101" s="142"/>
      <c r="BW101" s="139"/>
      <c r="BX101" s="140"/>
      <c r="BY101" s="141"/>
      <c r="BZ101" s="142"/>
      <c r="CA101" s="121"/>
      <c r="CB101" s="140"/>
      <c r="CC101" s="141"/>
      <c r="CD101" s="142"/>
      <c r="CE101" s="121"/>
      <c r="CF101" s="139"/>
      <c r="CG101" s="121"/>
      <c r="CH101" s="139"/>
      <c r="CI101" s="121"/>
      <c r="CJ101" s="139"/>
      <c r="CK101" s="121"/>
      <c r="CL101" s="36"/>
      <c r="CO101" s="29"/>
      <c r="CP101" s="143"/>
      <c r="CQ101" s="143"/>
      <c r="CR101" s="143"/>
      <c r="CS101" s="143"/>
      <c r="CT101" s="143"/>
      <c r="CU101" s="144"/>
      <c r="CV101" s="145"/>
      <c r="CW101" s="146"/>
      <c r="CX101" s="124"/>
      <c r="CY101" s="143"/>
      <c r="CZ101" s="124"/>
      <c r="DA101" s="143"/>
      <c r="DB101" s="124"/>
      <c r="DC101" s="36"/>
      <c r="DD101" s="32"/>
      <c r="DF101" s="315"/>
      <c r="DN101" s="115"/>
      <c r="DQ101" s="29"/>
      <c r="DR101" s="32"/>
      <c r="DS101" s="32"/>
      <c r="DT101" s="34"/>
      <c r="DU101" s="323"/>
      <c r="DV101" s="222">
        <f t="shared" si="31"/>
        <v>0</v>
      </c>
      <c r="DW101" s="149"/>
      <c r="DX101" s="149"/>
      <c r="DY101" s="149"/>
      <c r="DZ101" s="141"/>
      <c r="EA101" s="320"/>
      <c r="EB101" s="151"/>
      <c r="EC101" s="149"/>
      <c r="ED101" s="149"/>
      <c r="EE101" s="149"/>
      <c r="EF101" s="149"/>
      <c r="EG101" s="149"/>
      <c r="EH101" s="134"/>
      <c r="EN101" s="74"/>
      <c r="EO101" s="152"/>
      <c r="EP101" s="152"/>
      <c r="EQ101" s="152"/>
      <c r="ER101" s="152"/>
      <c r="ES101" s="152"/>
      <c r="ET101" s="134"/>
      <c r="EW101" s="321"/>
      <c r="EX101" s="321"/>
      <c r="EY101" s="36"/>
      <c r="FA101" s="29"/>
      <c r="FB101" s="139"/>
      <c r="FC101" s="139"/>
      <c r="FD101" s="139"/>
      <c r="FE101" s="139"/>
      <c r="FF101" s="139"/>
      <c r="FG101" s="36"/>
      <c r="FI101" s="29"/>
      <c r="FJ101" s="143"/>
      <c r="FK101" s="143"/>
      <c r="FL101" s="143"/>
      <c r="FM101" s="143"/>
      <c r="FN101" s="143"/>
      <c r="FO101" s="144"/>
      <c r="FP101" s="145"/>
      <c r="FQ101" s="146"/>
      <c r="FR101" s="154"/>
      <c r="FS101" s="144"/>
      <c r="FT101" s="145"/>
      <c r="FU101" s="146"/>
      <c r="FV101" s="326"/>
      <c r="FW101" s="36"/>
    </row>
    <row r="102" spans="1:179" s="92" customFormat="1" x14ac:dyDescent="0.35">
      <c r="A102" s="118"/>
      <c r="B102" s="46"/>
      <c r="C102" s="243" t="str">
        <f t="shared" si="38"/>
        <v/>
      </c>
      <c r="D102" s="46"/>
      <c r="E102" s="4"/>
      <c r="F102" s="119"/>
      <c r="H102" s="120"/>
      <c r="I102" s="15"/>
      <c r="J102" s="121"/>
      <c r="K102" s="15"/>
      <c r="L102" s="121"/>
      <c r="M102" s="15"/>
      <c r="N102" s="122"/>
      <c r="O102" s="40"/>
      <c r="P102" s="123"/>
      <c r="Q102" s="15"/>
      <c r="R102" s="121"/>
      <c r="S102" s="15"/>
      <c r="T102" s="121"/>
      <c r="U102" s="15"/>
      <c r="V102" s="121"/>
      <c r="W102" s="209">
        <f>SUM($Q102,$S102,$U102)</f>
        <v>0</v>
      </c>
      <c r="X102" s="122"/>
      <c r="Y102" s="40"/>
      <c r="Z102" s="123"/>
      <c r="AA102" s="560"/>
      <c r="AB102" s="224"/>
      <c r="AC102" s="560"/>
      <c r="AD102" s="224"/>
      <c r="AE102" s="560"/>
      <c r="AF102" s="561"/>
      <c r="AG102" s="216"/>
      <c r="AH102" s="562"/>
      <c r="AI102" s="560"/>
      <c r="AJ102" s="224"/>
      <c r="AK102" s="560"/>
      <c r="AL102" s="224"/>
      <c r="AM102" s="560"/>
      <c r="AN102" s="122"/>
      <c r="AO102" s="40"/>
      <c r="AP102" s="123"/>
      <c r="AQ102" s="209">
        <f>$Q102-$AA102+$AI102</f>
        <v>0</v>
      </c>
      <c r="AR102" s="121"/>
      <c r="AS102" s="209">
        <f t="shared" si="25"/>
        <v>0</v>
      </c>
      <c r="AT102" s="121"/>
      <c r="AU102" s="209">
        <f t="shared" si="39"/>
        <v>0</v>
      </c>
      <c r="AV102" s="119"/>
      <c r="AX102" s="120"/>
      <c r="AY102" s="1"/>
      <c r="AZ102" s="318">
        <v>1</v>
      </c>
      <c r="BB102" s="120"/>
      <c r="BC102" s="3">
        <f>CHOOSE($AZ102,0.99052544,1.01191919,1.00441378,1.00744042,0.97985155,0.99723525,0.99723525,0.99723525,1.02737929,0.99839832,1.00012425,0.97994767)</f>
        <v>0.99052543999999998</v>
      </c>
      <c r="BD102" s="46"/>
      <c r="BE102" s="3">
        <f>CHOOSE(AZ102,1.01007311,1.0162446,1.00802785,0.99745216,0.96170212,0.98906071,0.98906071,0.98906071,0.96644255,1.01344958,1.02255772,1.00405015)</f>
        <v>1.01007311</v>
      </c>
      <c r="BF102" s="46"/>
      <c r="BG102" s="3">
        <f>CHOOSE($AZ102, 1.00979385,0.9950623,0.99510091,0.98525914,0.94740453,0.975921526666667,0.975921526666667,0.975921526666667,0.96415274,1.04112113,1.03493102,1.02717428)</f>
        <v>1.0097938500000001</v>
      </c>
      <c r="BH102" s="119"/>
      <c r="BJ102" s="120"/>
      <c r="BK102" s="15"/>
      <c r="BL102" s="122"/>
      <c r="BM102" s="40"/>
      <c r="BN102" s="123"/>
      <c r="BO102" s="209">
        <f t="shared" si="26"/>
        <v>0</v>
      </c>
      <c r="BP102" s="121"/>
      <c r="BQ102" s="209">
        <f t="shared" si="27"/>
        <v>0</v>
      </c>
      <c r="BR102" s="121"/>
      <c r="BS102" s="209">
        <f t="shared" si="28"/>
        <v>0</v>
      </c>
      <c r="BT102" s="122"/>
      <c r="BU102" s="40"/>
      <c r="BV102" s="123"/>
      <c r="BW102" s="15"/>
      <c r="BX102" s="122"/>
      <c r="BY102" s="40"/>
      <c r="BZ102" s="123"/>
      <c r="CA102" s="209">
        <f>(SUM($BO102:$BS102))-$BW102</f>
        <v>0</v>
      </c>
      <c r="CB102" s="122"/>
      <c r="CC102" s="40"/>
      <c r="CD102" s="123"/>
      <c r="CE102" s="209">
        <f t="shared" si="29"/>
        <v>0</v>
      </c>
      <c r="CF102" s="121"/>
      <c r="CG102" s="209">
        <f t="shared" si="30"/>
        <v>0</v>
      </c>
      <c r="CH102" s="121"/>
      <c r="CI102" s="209">
        <f>ROUNDDOWN(CA102-CE102-CG102,0)</f>
        <v>0</v>
      </c>
      <c r="CJ102" s="121"/>
      <c r="CK102" s="209">
        <f>SUM($CE102:$CI102)</f>
        <v>0</v>
      </c>
      <c r="CL102" s="119"/>
      <c r="CO102" s="120"/>
      <c r="CP102" s="13">
        <v>0</v>
      </c>
      <c r="CQ102" s="124"/>
      <c r="CR102" s="13">
        <v>0</v>
      </c>
      <c r="CS102" s="124"/>
      <c r="CT102" s="13">
        <v>0</v>
      </c>
      <c r="CU102" s="125"/>
      <c r="CV102" s="126"/>
      <c r="CW102" s="127"/>
      <c r="CX102" s="210">
        <f>CP102*I102</f>
        <v>0</v>
      </c>
      <c r="CY102" s="124"/>
      <c r="CZ102" s="210">
        <f>CR102*K102</f>
        <v>0</v>
      </c>
      <c r="DA102" s="124"/>
      <c r="DB102" s="210">
        <f>CT102*M102</f>
        <v>0</v>
      </c>
      <c r="DC102" s="119"/>
      <c r="DD102" s="46"/>
      <c r="DE102" s="18"/>
      <c r="DF102" s="315"/>
      <c r="DG102" s="18"/>
      <c r="DH102" s="18"/>
      <c r="DI102" s="18"/>
      <c r="DJ102" s="18"/>
      <c r="DK102" s="18"/>
      <c r="DL102" s="18"/>
      <c r="DM102" s="18"/>
      <c r="DN102" s="115"/>
      <c r="DO102" s="18"/>
      <c r="DQ102" s="120"/>
      <c r="DR102" s="46"/>
      <c r="DS102" s="46"/>
      <c r="DT102" s="129"/>
      <c r="DU102" s="209">
        <f>IF($CE102=0,0,ROUND(($DH$32*($CE102/$CE$120)),0))</f>
        <v>0</v>
      </c>
      <c r="DV102" s="213">
        <f t="shared" si="31"/>
        <v>0</v>
      </c>
      <c r="DW102" s="209">
        <f t="shared" si="40"/>
        <v>0</v>
      </c>
      <c r="DX102" s="213">
        <f t="shared" si="40"/>
        <v>0</v>
      </c>
      <c r="DY102" s="214">
        <f t="shared" si="41"/>
        <v>0</v>
      </c>
      <c r="DZ102" s="216">
        <f t="shared" si="41"/>
        <v>0</v>
      </c>
      <c r="EA102" s="320"/>
      <c r="EB102" s="133"/>
      <c r="EC102" s="209">
        <f>(DU102+CE102)</f>
        <v>0</v>
      </c>
      <c r="ED102" s="131"/>
      <c r="EE102" s="209">
        <f t="shared" si="32"/>
        <v>0</v>
      </c>
      <c r="EF102" s="131"/>
      <c r="EG102" s="209">
        <f t="shared" si="33"/>
        <v>0</v>
      </c>
      <c r="EH102" s="134"/>
      <c r="EN102" s="130"/>
      <c r="EO102" s="217">
        <f t="shared" si="34"/>
        <v>0</v>
      </c>
      <c r="EP102" s="135"/>
      <c r="EQ102" s="217">
        <f t="shared" si="35"/>
        <v>0</v>
      </c>
      <c r="ER102" s="135"/>
      <c r="ES102" s="217">
        <f t="shared" si="36"/>
        <v>0</v>
      </c>
      <c r="ET102" s="134"/>
      <c r="EW102" s="321"/>
      <c r="EX102" s="321"/>
      <c r="EY102" s="119"/>
      <c r="FA102" s="120"/>
      <c r="FB102" s="5"/>
      <c r="FC102" s="121"/>
      <c r="FD102" s="5"/>
      <c r="FE102" s="121"/>
      <c r="FF102" s="5"/>
      <c r="FG102" s="119"/>
      <c r="FI102" s="120"/>
      <c r="FJ102" s="17">
        <v>0</v>
      </c>
      <c r="FK102" s="137"/>
      <c r="FL102" s="17">
        <v>0</v>
      </c>
      <c r="FM102" s="137"/>
      <c r="FN102" s="17">
        <v>0</v>
      </c>
      <c r="FO102" s="125"/>
      <c r="FP102" s="126"/>
      <c r="FQ102" s="127"/>
      <c r="FR102" s="219">
        <f t="shared" si="37"/>
        <v>0</v>
      </c>
      <c r="FS102" s="125"/>
      <c r="FT102" s="126"/>
      <c r="FU102" s="127"/>
      <c r="FV102" s="220">
        <f>IFERROR((SUM($EO102:$ES102)-SUM($CX102:DB102)+$FR102)," ")</f>
        <v>0</v>
      </c>
      <c r="FW102" s="119"/>
    </row>
    <row r="103" spans="1:179" ht="5.15" customHeight="1" x14ac:dyDescent="0.35">
      <c r="A103" s="115"/>
      <c r="B103" s="32"/>
      <c r="C103" s="46"/>
      <c r="D103" s="32"/>
      <c r="E103" s="32"/>
      <c r="F103" s="36"/>
      <c r="H103" s="29"/>
      <c r="I103" s="139"/>
      <c r="J103" s="139"/>
      <c r="K103" s="139"/>
      <c r="L103" s="139"/>
      <c r="M103" s="139"/>
      <c r="N103" s="140"/>
      <c r="O103" s="141"/>
      <c r="P103" s="142"/>
      <c r="Q103" s="139"/>
      <c r="R103" s="139"/>
      <c r="S103" s="139"/>
      <c r="T103" s="139"/>
      <c r="U103" s="139"/>
      <c r="V103" s="139"/>
      <c r="W103" s="121"/>
      <c r="X103" s="140"/>
      <c r="Y103" s="141"/>
      <c r="Z103" s="142"/>
      <c r="AA103" s="563"/>
      <c r="AB103" s="563"/>
      <c r="AC103" s="563"/>
      <c r="AD103" s="563"/>
      <c r="AE103" s="563"/>
      <c r="AF103" s="564"/>
      <c r="AG103" s="266"/>
      <c r="AH103" s="565"/>
      <c r="AI103" s="563"/>
      <c r="AJ103" s="563"/>
      <c r="AK103" s="563"/>
      <c r="AL103" s="563"/>
      <c r="AM103" s="563"/>
      <c r="AN103" s="140"/>
      <c r="AO103" s="141"/>
      <c r="AP103" s="142"/>
      <c r="AQ103" s="121"/>
      <c r="AR103" s="139"/>
      <c r="AS103" s="121"/>
      <c r="AT103" s="139"/>
      <c r="AU103" s="121"/>
      <c r="AV103" s="36"/>
      <c r="AX103" s="29"/>
      <c r="AY103" s="32"/>
      <c r="AZ103" s="322"/>
      <c r="BB103" s="29"/>
      <c r="BC103" s="46"/>
      <c r="BD103" s="32"/>
      <c r="BE103" s="46"/>
      <c r="BF103" s="32"/>
      <c r="BG103" s="46"/>
      <c r="BH103" s="36"/>
      <c r="BJ103" s="29"/>
      <c r="BK103" s="139"/>
      <c r="BL103" s="140"/>
      <c r="BM103" s="141"/>
      <c r="BN103" s="142"/>
      <c r="BO103" s="323"/>
      <c r="BP103" s="139"/>
      <c r="BQ103" s="323"/>
      <c r="BR103" s="139"/>
      <c r="BS103" s="323"/>
      <c r="BT103" s="140"/>
      <c r="BU103" s="141"/>
      <c r="BV103" s="142"/>
      <c r="BW103" s="139"/>
      <c r="BX103" s="140"/>
      <c r="BY103" s="141"/>
      <c r="BZ103" s="142"/>
      <c r="CA103" s="121"/>
      <c r="CB103" s="140"/>
      <c r="CC103" s="141"/>
      <c r="CD103" s="142"/>
      <c r="CE103" s="121"/>
      <c r="CF103" s="139"/>
      <c r="CG103" s="121"/>
      <c r="CH103" s="139"/>
      <c r="CI103" s="121"/>
      <c r="CJ103" s="139"/>
      <c r="CK103" s="121"/>
      <c r="CL103" s="36"/>
      <c r="CO103" s="29"/>
      <c r="CP103" s="143"/>
      <c r="CQ103" s="143"/>
      <c r="CR103" s="143"/>
      <c r="CS103" s="143"/>
      <c r="CT103" s="143"/>
      <c r="CU103" s="144"/>
      <c r="CV103" s="145"/>
      <c r="CW103" s="146"/>
      <c r="CX103" s="124"/>
      <c r="CY103" s="143"/>
      <c r="CZ103" s="124"/>
      <c r="DA103" s="143"/>
      <c r="DB103" s="124"/>
      <c r="DC103" s="36"/>
      <c r="DD103" s="32"/>
      <c r="DF103" s="315"/>
      <c r="DN103" s="115"/>
      <c r="DQ103" s="29"/>
      <c r="DR103" s="32"/>
      <c r="DS103" s="32"/>
      <c r="DT103" s="34"/>
      <c r="DU103" s="323"/>
      <c r="DV103" s="222">
        <f t="shared" si="31"/>
        <v>0</v>
      </c>
      <c r="DW103" s="149"/>
      <c r="DX103" s="149"/>
      <c r="DY103" s="149"/>
      <c r="DZ103" s="141"/>
      <c r="EA103" s="320"/>
      <c r="EB103" s="151"/>
      <c r="EC103" s="149"/>
      <c r="ED103" s="149"/>
      <c r="EE103" s="149"/>
      <c r="EF103" s="149"/>
      <c r="EG103" s="149"/>
      <c r="EH103" s="134"/>
      <c r="EN103" s="74"/>
      <c r="EO103" s="152"/>
      <c r="EP103" s="152"/>
      <c r="EQ103" s="152"/>
      <c r="ER103" s="152"/>
      <c r="ES103" s="152"/>
      <c r="ET103" s="134"/>
      <c r="EW103" s="321"/>
      <c r="EX103" s="321"/>
      <c r="EY103" s="36"/>
      <c r="FA103" s="29"/>
      <c r="FB103" s="139"/>
      <c r="FC103" s="139"/>
      <c r="FD103" s="139"/>
      <c r="FE103" s="139"/>
      <c r="FF103" s="139"/>
      <c r="FG103" s="36"/>
      <c r="FI103" s="29"/>
      <c r="FJ103" s="143"/>
      <c r="FK103" s="143"/>
      <c r="FL103" s="143"/>
      <c r="FM103" s="143"/>
      <c r="FN103" s="143"/>
      <c r="FO103" s="144"/>
      <c r="FP103" s="145"/>
      <c r="FQ103" s="146"/>
      <c r="FR103" s="163"/>
      <c r="FS103" s="144"/>
      <c r="FT103" s="145"/>
      <c r="FU103" s="146"/>
      <c r="FV103" s="326"/>
      <c r="FW103" s="36"/>
    </row>
    <row r="104" spans="1:179" s="92" customFormat="1" x14ac:dyDescent="0.35">
      <c r="A104" s="118"/>
      <c r="B104" s="46"/>
      <c r="C104" s="243" t="str">
        <f t="shared" si="38"/>
        <v/>
      </c>
      <c r="D104" s="46"/>
      <c r="E104" s="4"/>
      <c r="F104" s="119"/>
      <c r="H104" s="120"/>
      <c r="I104" s="15"/>
      <c r="J104" s="121"/>
      <c r="K104" s="15"/>
      <c r="L104" s="121"/>
      <c r="M104" s="15"/>
      <c r="N104" s="122"/>
      <c r="O104" s="40"/>
      <c r="P104" s="123"/>
      <c r="Q104" s="15"/>
      <c r="R104" s="121"/>
      <c r="S104" s="15"/>
      <c r="T104" s="121"/>
      <c r="U104" s="15"/>
      <c r="V104" s="121"/>
      <c r="W104" s="209">
        <f>SUM($Q104,$S104,$U104)</f>
        <v>0</v>
      </c>
      <c r="X104" s="122"/>
      <c r="Y104" s="40"/>
      <c r="Z104" s="123"/>
      <c r="AA104" s="560"/>
      <c r="AB104" s="224"/>
      <c r="AC104" s="560"/>
      <c r="AD104" s="224"/>
      <c r="AE104" s="560"/>
      <c r="AF104" s="561"/>
      <c r="AG104" s="216"/>
      <c r="AH104" s="562"/>
      <c r="AI104" s="560"/>
      <c r="AJ104" s="224"/>
      <c r="AK104" s="560"/>
      <c r="AL104" s="224"/>
      <c r="AM104" s="560"/>
      <c r="AN104" s="122"/>
      <c r="AO104" s="40"/>
      <c r="AP104" s="123"/>
      <c r="AQ104" s="209">
        <f>$Q104-$AA104+$AI104</f>
        <v>0</v>
      </c>
      <c r="AR104" s="121"/>
      <c r="AS104" s="209">
        <f t="shared" si="25"/>
        <v>0</v>
      </c>
      <c r="AT104" s="121"/>
      <c r="AU104" s="209">
        <f t="shared" si="39"/>
        <v>0</v>
      </c>
      <c r="AV104" s="119"/>
      <c r="AX104" s="120"/>
      <c r="AY104" s="1"/>
      <c r="AZ104" s="318">
        <v>1</v>
      </c>
      <c r="BB104" s="120"/>
      <c r="BC104" s="3">
        <f>CHOOSE($AZ104,0.99052544,1.01191919,1.00441378,1.00744042,0.97985155,0.99723525,0.99723525,0.99723525,1.02737929,0.99839832,1.00012425,0.97994767)</f>
        <v>0.99052543999999998</v>
      </c>
      <c r="BD104" s="46"/>
      <c r="BE104" s="3">
        <f>CHOOSE(AZ104,1.01007311,1.0162446,1.00802785,0.99745216,0.96170212,0.98906071,0.98906071,0.98906071,0.96644255,1.01344958,1.02255772,1.00405015)</f>
        <v>1.01007311</v>
      </c>
      <c r="BF104" s="46"/>
      <c r="BG104" s="3">
        <f>CHOOSE($AZ104, 1.00979385,0.9950623,0.99510091,0.98525914,0.94740453,0.975921526666667,0.975921526666667,0.975921526666667,0.96415274,1.04112113,1.03493102,1.02717428)</f>
        <v>1.0097938500000001</v>
      </c>
      <c r="BH104" s="119"/>
      <c r="BJ104" s="120"/>
      <c r="BK104" s="15"/>
      <c r="BL104" s="122"/>
      <c r="BM104" s="40"/>
      <c r="BN104" s="123"/>
      <c r="BO104" s="209">
        <f t="shared" si="26"/>
        <v>0</v>
      </c>
      <c r="BP104" s="121"/>
      <c r="BQ104" s="209">
        <f t="shared" si="27"/>
        <v>0</v>
      </c>
      <c r="BR104" s="121"/>
      <c r="BS104" s="209">
        <f t="shared" si="28"/>
        <v>0</v>
      </c>
      <c r="BT104" s="122"/>
      <c r="BU104" s="40"/>
      <c r="BV104" s="123"/>
      <c r="BW104" s="15"/>
      <c r="BX104" s="122"/>
      <c r="BY104" s="40"/>
      <c r="BZ104" s="123"/>
      <c r="CA104" s="209">
        <f>(SUM($BO104:$BS104))-$BW104</f>
        <v>0</v>
      </c>
      <c r="CB104" s="122"/>
      <c r="CC104" s="40"/>
      <c r="CD104" s="123"/>
      <c r="CE104" s="209">
        <f t="shared" si="29"/>
        <v>0</v>
      </c>
      <c r="CF104" s="121"/>
      <c r="CG104" s="209">
        <f t="shared" si="30"/>
        <v>0</v>
      </c>
      <c r="CH104" s="121"/>
      <c r="CI104" s="209">
        <f>ROUNDDOWN(CA104-CE104-CG104,0)</f>
        <v>0</v>
      </c>
      <c r="CJ104" s="121"/>
      <c r="CK104" s="209">
        <f>SUM($CE104:$CI104)</f>
        <v>0</v>
      </c>
      <c r="CL104" s="119"/>
      <c r="CO104" s="120"/>
      <c r="CP104" s="13">
        <v>0</v>
      </c>
      <c r="CQ104" s="124"/>
      <c r="CR104" s="13">
        <v>0</v>
      </c>
      <c r="CS104" s="124"/>
      <c r="CT104" s="13">
        <v>0</v>
      </c>
      <c r="CU104" s="125"/>
      <c r="CV104" s="126"/>
      <c r="CW104" s="127"/>
      <c r="CX104" s="210">
        <f>CP104*I104</f>
        <v>0</v>
      </c>
      <c r="CY104" s="124"/>
      <c r="CZ104" s="210">
        <f>CR104*K104</f>
        <v>0</v>
      </c>
      <c r="DA104" s="124"/>
      <c r="DB104" s="210">
        <f>CT104*M104</f>
        <v>0</v>
      </c>
      <c r="DC104" s="119"/>
      <c r="DD104" s="46"/>
      <c r="DE104" s="18"/>
      <c r="DF104" s="315"/>
      <c r="DG104" s="18"/>
      <c r="DH104" s="18"/>
      <c r="DI104" s="18"/>
      <c r="DJ104" s="18"/>
      <c r="DK104" s="18"/>
      <c r="DL104" s="18"/>
      <c r="DM104" s="18"/>
      <c r="DN104" s="115"/>
      <c r="DO104" s="18"/>
      <c r="DQ104" s="120"/>
      <c r="DR104" s="46"/>
      <c r="DS104" s="46"/>
      <c r="DT104" s="129"/>
      <c r="DU104" s="209">
        <f>IF($CE104=0,0,ROUND(($DH$32*($CE104/$CE$120)),0))</f>
        <v>0</v>
      </c>
      <c r="DV104" s="213">
        <f t="shared" si="31"/>
        <v>0</v>
      </c>
      <c r="DW104" s="209">
        <f t="shared" si="40"/>
        <v>0</v>
      </c>
      <c r="DX104" s="213">
        <f t="shared" si="40"/>
        <v>0</v>
      </c>
      <c r="DY104" s="214">
        <f t="shared" si="41"/>
        <v>0</v>
      </c>
      <c r="DZ104" s="216">
        <f t="shared" si="41"/>
        <v>0</v>
      </c>
      <c r="EA104" s="320"/>
      <c r="EB104" s="133"/>
      <c r="EC104" s="209">
        <f>(DU104+CE104)</f>
        <v>0</v>
      </c>
      <c r="ED104" s="131"/>
      <c r="EE104" s="209">
        <f t="shared" si="32"/>
        <v>0</v>
      </c>
      <c r="EF104" s="131"/>
      <c r="EG104" s="209">
        <f t="shared" si="33"/>
        <v>0</v>
      </c>
      <c r="EH104" s="134"/>
      <c r="EN104" s="130"/>
      <c r="EO104" s="217">
        <f t="shared" si="34"/>
        <v>0</v>
      </c>
      <c r="EP104" s="135"/>
      <c r="EQ104" s="217">
        <f t="shared" si="35"/>
        <v>0</v>
      </c>
      <c r="ER104" s="135"/>
      <c r="ES104" s="217">
        <f t="shared" si="36"/>
        <v>0</v>
      </c>
      <c r="ET104" s="134"/>
      <c r="EW104" s="321"/>
      <c r="EX104" s="321"/>
      <c r="EY104" s="119"/>
      <c r="FA104" s="120"/>
      <c r="FB104" s="5"/>
      <c r="FC104" s="121"/>
      <c r="FD104" s="5"/>
      <c r="FE104" s="121"/>
      <c r="FF104" s="5"/>
      <c r="FG104" s="119"/>
      <c r="FI104" s="120"/>
      <c r="FJ104" s="17">
        <v>0</v>
      </c>
      <c r="FK104" s="137"/>
      <c r="FL104" s="17">
        <v>0</v>
      </c>
      <c r="FM104" s="137"/>
      <c r="FN104" s="17">
        <v>0</v>
      </c>
      <c r="FO104" s="125"/>
      <c r="FP104" s="126"/>
      <c r="FQ104" s="127"/>
      <c r="FR104" s="219">
        <f t="shared" si="37"/>
        <v>0</v>
      </c>
      <c r="FS104" s="125"/>
      <c r="FT104" s="126"/>
      <c r="FU104" s="127"/>
      <c r="FV104" s="220">
        <f>IFERROR((SUM($EO104:$ES104)-SUM($CX104:DB104)+$FR104)," ")</f>
        <v>0</v>
      </c>
      <c r="FW104" s="119"/>
    </row>
    <row r="105" spans="1:179" ht="5.15" customHeight="1" x14ac:dyDescent="0.35">
      <c r="A105" s="115"/>
      <c r="B105" s="32"/>
      <c r="C105" s="46"/>
      <c r="D105" s="32"/>
      <c r="E105" s="32"/>
      <c r="F105" s="36"/>
      <c r="H105" s="29"/>
      <c r="I105" s="139"/>
      <c r="J105" s="139"/>
      <c r="K105" s="139"/>
      <c r="L105" s="139"/>
      <c r="M105" s="139"/>
      <c r="N105" s="140"/>
      <c r="O105" s="141"/>
      <c r="P105" s="142"/>
      <c r="Q105" s="139"/>
      <c r="R105" s="139"/>
      <c r="S105" s="139"/>
      <c r="T105" s="139"/>
      <c r="U105" s="139"/>
      <c r="V105" s="139"/>
      <c r="W105" s="121"/>
      <c r="X105" s="140"/>
      <c r="Y105" s="141"/>
      <c r="Z105" s="142"/>
      <c r="AA105" s="563"/>
      <c r="AB105" s="563"/>
      <c r="AC105" s="563"/>
      <c r="AD105" s="563"/>
      <c r="AE105" s="563"/>
      <c r="AF105" s="564"/>
      <c r="AG105" s="266"/>
      <c r="AH105" s="565"/>
      <c r="AI105" s="563"/>
      <c r="AJ105" s="563"/>
      <c r="AK105" s="563"/>
      <c r="AL105" s="563"/>
      <c r="AM105" s="563"/>
      <c r="AN105" s="140"/>
      <c r="AO105" s="141"/>
      <c r="AP105" s="142"/>
      <c r="AQ105" s="121"/>
      <c r="AR105" s="139"/>
      <c r="AS105" s="121"/>
      <c r="AT105" s="139"/>
      <c r="AU105" s="121"/>
      <c r="AV105" s="36"/>
      <c r="AX105" s="29"/>
      <c r="AY105" s="32"/>
      <c r="AZ105" s="322"/>
      <c r="BB105" s="29"/>
      <c r="BC105" s="46"/>
      <c r="BD105" s="32"/>
      <c r="BE105" s="46"/>
      <c r="BF105" s="32"/>
      <c r="BG105" s="46"/>
      <c r="BH105" s="36"/>
      <c r="BJ105" s="29"/>
      <c r="BK105" s="139"/>
      <c r="BL105" s="140"/>
      <c r="BM105" s="141"/>
      <c r="BN105" s="142"/>
      <c r="BO105" s="323"/>
      <c r="BP105" s="139"/>
      <c r="BQ105" s="323"/>
      <c r="BR105" s="139"/>
      <c r="BS105" s="323"/>
      <c r="BT105" s="140"/>
      <c r="BU105" s="141"/>
      <c r="BV105" s="142"/>
      <c r="BW105" s="139"/>
      <c r="BX105" s="140"/>
      <c r="BY105" s="141"/>
      <c r="BZ105" s="142"/>
      <c r="CA105" s="121"/>
      <c r="CB105" s="140"/>
      <c r="CC105" s="141"/>
      <c r="CD105" s="142"/>
      <c r="CE105" s="121"/>
      <c r="CF105" s="139"/>
      <c r="CG105" s="121"/>
      <c r="CH105" s="139"/>
      <c r="CI105" s="121"/>
      <c r="CJ105" s="139"/>
      <c r="CK105" s="121"/>
      <c r="CL105" s="36"/>
      <c r="CO105" s="29"/>
      <c r="CP105" s="143"/>
      <c r="CQ105" s="143"/>
      <c r="CR105" s="143"/>
      <c r="CS105" s="143"/>
      <c r="CT105" s="143"/>
      <c r="CU105" s="144"/>
      <c r="CV105" s="145"/>
      <c r="CW105" s="146"/>
      <c r="CX105" s="124"/>
      <c r="CY105" s="143"/>
      <c r="CZ105" s="124"/>
      <c r="DA105" s="143"/>
      <c r="DB105" s="124"/>
      <c r="DC105" s="36"/>
      <c r="DD105" s="32"/>
      <c r="DF105" s="315"/>
      <c r="DN105" s="115"/>
      <c r="DQ105" s="29"/>
      <c r="DR105" s="32"/>
      <c r="DS105" s="32"/>
      <c r="DT105" s="34"/>
      <c r="DU105" s="323"/>
      <c r="DV105" s="222">
        <f t="shared" si="31"/>
        <v>0</v>
      </c>
      <c r="DW105" s="149"/>
      <c r="DX105" s="149"/>
      <c r="DY105" s="149"/>
      <c r="DZ105" s="141"/>
      <c r="EA105" s="320"/>
      <c r="EB105" s="151"/>
      <c r="EC105" s="149"/>
      <c r="ED105" s="149"/>
      <c r="EE105" s="149"/>
      <c r="EF105" s="149"/>
      <c r="EG105" s="149"/>
      <c r="EH105" s="134"/>
      <c r="EN105" s="74"/>
      <c r="EO105" s="152"/>
      <c r="EP105" s="152"/>
      <c r="EQ105" s="152"/>
      <c r="ER105" s="152"/>
      <c r="ES105" s="152"/>
      <c r="ET105" s="134"/>
      <c r="EW105" s="321"/>
      <c r="EX105" s="321"/>
      <c r="EY105" s="36"/>
      <c r="FA105" s="29"/>
      <c r="FB105" s="139"/>
      <c r="FC105" s="139"/>
      <c r="FD105" s="139"/>
      <c r="FE105" s="139"/>
      <c r="FF105" s="139"/>
      <c r="FG105" s="36"/>
      <c r="FI105" s="29"/>
      <c r="FJ105" s="143"/>
      <c r="FK105" s="143"/>
      <c r="FL105" s="143"/>
      <c r="FM105" s="143"/>
      <c r="FN105" s="143"/>
      <c r="FO105" s="144"/>
      <c r="FP105" s="145"/>
      <c r="FQ105" s="146"/>
      <c r="FR105" s="154"/>
      <c r="FS105" s="144"/>
      <c r="FT105" s="145"/>
      <c r="FU105" s="146"/>
      <c r="FV105" s="326"/>
      <c r="FW105" s="36"/>
    </row>
    <row r="106" spans="1:179" s="92" customFormat="1" x14ac:dyDescent="0.35">
      <c r="A106" s="118"/>
      <c r="B106" s="46"/>
      <c r="C106" s="243" t="str">
        <f t="shared" si="38"/>
        <v/>
      </c>
      <c r="D106" s="46"/>
      <c r="E106" s="4"/>
      <c r="F106" s="119"/>
      <c r="H106" s="120"/>
      <c r="I106" s="15"/>
      <c r="J106" s="121"/>
      <c r="K106" s="15"/>
      <c r="L106" s="121"/>
      <c r="M106" s="15"/>
      <c r="N106" s="122"/>
      <c r="O106" s="40"/>
      <c r="P106" s="123"/>
      <c r="Q106" s="15"/>
      <c r="R106" s="121"/>
      <c r="S106" s="15"/>
      <c r="T106" s="121"/>
      <c r="U106" s="15"/>
      <c r="V106" s="121"/>
      <c r="W106" s="209">
        <f>SUM($Q106,$S106,$U106)</f>
        <v>0</v>
      </c>
      <c r="X106" s="122"/>
      <c r="Y106" s="40"/>
      <c r="Z106" s="123"/>
      <c r="AA106" s="560"/>
      <c r="AB106" s="224"/>
      <c r="AC106" s="560"/>
      <c r="AD106" s="224"/>
      <c r="AE106" s="560"/>
      <c r="AF106" s="561"/>
      <c r="AG106" s="216"/>
      <c r="AH106" s="562"/>
      <c r="AI106" s="560"/>
      <c r="AJ106" s="224"/>
      <c r="AK106" s="560"/>
      <c r="AL106" s="224"/>
      <c r="AM106" s="560"/>
      <c r="AN106" s="122"/>
      <c r="AO106" s="40"/>
      <c r="AP106" s="123"/>
      <c r="AQ106" s="209">
        <f>$Q106-$AA106+$AI106</f>
        <v>0</v>
      </c>
      <c r="AR106" s="121"/>
      <c r="AS106" s="209">
        <f t="shared" si="25"/>
        <v>0</v>
      </c>
      <c r="AT106" s="121"/>
      <c r="AU106" s="209">
        <f t="shared" si="39"/>
        <v>0</v>
      </c>
      <c r="AV106" s="119"/>
      <c r="AX106" s="120"/>
      <c r="AY106" s="1"/>
      <c r="AZ106" s="318">
        <v>1</v>
      </c>
      <c r="BB106" s="120"/>
      <c r="BC106" s="3">
        <f>CHOOSE($AZ106,0.99052544,1.01191919,1.00441378,1.00744042,0.97985155,0.99723525,0.99723525,0.99723525,1.02737929,0.99839832,1.00012425,0.97994767)</f>
        <v>0.99052543999999998</v>
      </c>
      <c r="BD106" s="46"/>
      <c r="BE106" s="3">
        <f>CHOOSE(AZ106,1.01007311,1.0162446,1.00802785,0.99745216,0.96170212,0.98906071,0.98906071,0.98906071,0.96644255,1.01344958,1.02255772,1.00405015)</f>
        <v>1.01007311</v>
      </c>
      <c r="BF106" s="46"/>
      <c r="BG106" s="3">
        <f>CHOOSE($AZ106, 1.00979385,0.9950623,0.99510091,0.98525914,0.94740453,0.975921526666667,0.975921526666667,0.975921526666667,0.96415274,1.04112113,1.03493102,1.02717428)</f>
        <v>1.0097938500000001</v>
      </c>
      <c r="BH106" s="119"/>
      <c r="BJ106" s="120"/>
      <c r="BK106" s="15"/>
      <c r="BL106" s="122"/>
      <c r="BM106" s="40"/>
      <c r="BN106" s="123"/>
      <c r="BO106" s="209">
        <f t="shared" si="26"/>
        <v>0</v>
      </c>
      <c r="BP106" s="121"/>
      <c r="BQ106" s="209">
        <f t="shared" si="27"/>
        <v>0</v>
      </c>
      <c r="BR106" s="121"/>
      <c r="BS106" s="209">
        <f t="shared" si="28"/>
        <v>0</v>
      </c>
      <c r="BT106" s="122"/>
      <c r="BU106" s="40"/>
      <c r="BV106" s="123"/>
      <c r="BW106" s="15"/>
      <c r="BX106" s="122"/>
      <c r="BY106" s="40"/>
      <c r="BZ106" s="123"/>
      <c r="CA106" s="209">
        <f>(SUM($BO106:$BS106))-$BW106</f>
        <v>0</v>
      </c>
      <c r="CB106" s="122"/>
      <c r="CC106" s="40"/>
      <c r="CD106" s="123"/>
      <c r="CE106" s="209">
        <f t="shared" si="29"/>
        <v>0</v>
      </c>
      <c r="CF106" s="121"/>
      <c r="CG106" s="209">
        <f t="shared" si="30"/>
        <v>0</v>
      </c>
      <c r="CH106" s="121"/>
      <c r="CI106" s="209">
        <f>ROUNDDOWN(CA106-CE106-CG106,0)</f>
        <v>0</v>
      </c>
      <c r="CJ106" s="121"/>
      <c r="CK106" s="209">
        <f>SUM($CE106:$CI106)</f>
        <v>0</v>
      </c>
      <c r="CL106" s="119"/>
      <c r="CO106" s="120"/>
      <c r="CP106" s="13">
        <v>0</v>
      </c>
      <c r="CQ106" s="124"/>
      <c r="CR106" s="13">
        <v>0</v>
      </c>
      <c r="CS106" s="124"/>
      <c r="CT106" s="13">
        <v>0</v>
      </c>
      <c r="CU106" s="125"/>
      <c r="CV106" s="126"/>
      <c r="CW106" s="127"/>
      <c r="CX106" s="210">
        <f>CP106*I106</f>
        <v>0</v>
      </c>
      <c r="CY106" s="124"/>
      <c r="CZ106" s="210">
        <f>CR106*K106</f>
        <v>0</v>
      </c>
      <c r="DA106" s="124"/>
      <c r="DB106" s="210">
        <f>CT106*M106</f>
        <v>0</v>
      </c>
      <c r="DC106" s="119"/>
      <c r="DD106" s="46"/>
      <c r="DE106" s="18"/>
      <c r="DF106" s="315"/>
      <c r="DG106" s="18"/>
      <c r="DH106" s="18"/>
      <c r="DI106" s="18"/>
      <c r="DJ106" s="18"/>
      <c r="DK106" s="18"/>
      <c r="DL106" s="18"/>
      <c r="DM106" s="18"/>
      <c r="DN106" s="115"/>
      <c r="DO106" s="18"/>
      <c r="DQ106" s="120"/>
      <c r="DR106" s="46"/>
      <c r="DS106" s="46"/>
      <c r="DT106" s="129"/>
      <c r="DU106" s="209">
        <f>IF($CE106=0,0,ROUND(($DH$32*($CE106/$CE$120)),0))</f>
        <v>0</v>
      </c>
      <c r="DV106" s="213">
        <f t="shared" si="31"/>
        <v>0</v>
      </c>
      <c r="DW106" s="209">
        <f t="shared" si="40"/>
        <v>0</v>
      </c>
      <c r="DX106" s="213">
        <f t="shared" si="40"/>
        <v>0</v>
      </c>
      <c r="DY106" s="214">
        <f t="shared" si="41"/>
        <v>0</v>
      </c>
      <c r="DZ106" s="216">
        <f t="shared" si="41"/>
        <v>0</v>
      </c>
      <c r="EA106" s="320"/>
      <c r="EB106" s="133"/>
      <c r="EC106" s="209">
        <f>(DU106+CE106)</f>
        <v>0</v>
      </c>
      <c r="ED106" s="131"/>
      <c r="EE106" s="209">
        <f t="shared" si="32"/>
        <v>0</v>
      </c>
      <c r="EF106" s="131"/>
      <c r="EG106" s="209">
        <f t="shared" si="33"/>
        <v>0</v>
      </c>
      <c r="EH106" s="134"/>
      <c r="EN106" s="130"/>
      <c r="EO106" s="217">
        <f t="shared" si="34"/>
        <v>0</v>
      </c>
      <c r="EP106" s="135"/>
      <c r="EQ106" s="217">
        <f t="shared" si="35"/>
        <v>0</v>
      </c>
      <c r="ER106" s="135"/>
      <c r="ES106" s="217">
        <f t="shared" si="36"/>
        <v>0</v>
      </c>
      <c r="ET106" s="134"/>
      <c r="EW106" s="321"/>
      <c r="EX106" s="321"/>
      <c r="EY106" s="119"/>
      <c r="FA106" s="120"/>
      <c r="FB106" s="5"/>
      <c r="FC106" s="121"/>
      <c r="FD106" s="5"/>
      <c r="FE106" s="121"/>
      <c r="FF106" s="5"/>
      <c r="FG106" s="119"/>
      <c r="FI106" s="120"/>
      <c r="FJ106" s="17">
        <v>0</v>
      </c>
      <c r="FK106" s="137"/>
      <c r="FL106" s="17">
        <v>0</v>
      </c>
      <c r="FM106" s="137"/>
      <c r="FN106" s="17">
        <v>0</v>
      </c>
      <c r="FO106" s="125"/>
      <c r="FP106" s="126"/>
      <c r="FQ106" s="127"/>
      <c r="FR106" s="219">
        <f t="shared" si="37"/>
        <v>0</v>
      </c>
      <c r="FS106" s="125"/>
      <c r="FT106" s="126"/>
      <c r="FU106" s="127"/>
      <c r="FV106" s="220">
        <f>IFERROR((SUM($EO106:$ES106)-SUM($CX106:DB106)+$FR106)," ")</f>
        <v>0</v>
      </c>
      <c r="FW106" s="119"/>
    </row>
    <row r="107" spans="1:179" ht="5.15" customHeight="1" x14ac:dyDescent="0.35">
      <c r="A107" s="115"/>
      <c r="B107" s="32"/>
      <c r="C107" s="46"/>
      <c r="D107" s="32"/>
      <c r="E107" s="32"/>
      <c r="F107" s="36"/>
      <c r="H107" s="29"/>
      <c r="I107" s="139"/>
      <c r="J107" s="139"/>
      <c r="K107" s="139"/>
      <c r="L107" s="139"/>
      <c r="M107" s="139"/>
      <c r="N107" s="140"/>
      <c r="O107" s="141"/>
      <c r="P107" s="142"/>
      <c r="Q107" s="139"/>
      <c r="R107" s="139"/>
      <c r="S107" s="139"/>
      <c r="T107" s="139"/>
      <c r="U107" s="139"/>
      <c r="V107" s="139"/>
      <c r="W107" s="121"/>
      <c r="X107" s="140"/>
      <c r="Y107" s="141"/>
      <c r="Z107" s="142"/>
      <c r="AA107" s="563"/>
      <c r="AB107" s="563"/>
      <c r="AC107" s="563"/>
      <c r="AD107" s="563"/>
      <c r="AE107" s="563"/>
      <c r="AF107" s="564"/>
      <c r="AG107" s="266"/>
      <c r="AH107" s="565"/>
      <c r="AI107" s="563"/>
      <c r="AJ107" s="563"/>
      <c r="AK107" s="563"/>
      <c r="AL107" s="563"/>
      <c r="AM107" s="563"/>
      <c r="AN107" s="140"/>
      <c r="AO107" s="141"/>
      <c r="AP107" s="142"/>
      <c r="AQ107" s="121"/>
      <c r="AR107" s="139"/>
      <c r="AS107" s="121"/>
      <c r="AT107" s="139"/>
      <c r="AU107" s="121"/>
      <c r="AV107" s="36"/>
      <c r="AX107" s="29"/>
      <c r="AY107" s="32"/>
      <c r="AZ107" s="322"/>
      <c r="BB107" s="29"/>
      <c r="BC107" s="46"/>
      <c r="BD107" s="32"/>
      <c r="BE107" s="46"/>
      <c r="BF107" s="32"/>
      <c r="BG107" s="46"/>
      <c r="BH107" s="36"/>
      <c r="BJ107" s="29"/>
      <c r="BK107" s="139"/>
      <c r="BL107" s="140"/>
      <c r="BM107" s="141"/>
      <c r="BN107" s="142"/>
      <c r="BO107" s="323"/>
      <c r="BP107" s="139"/>
      <c r="BQ107" s="323"/>
      <c r="BR107" s="139"/>
      <c r="BS107" s="323"/>
      <c r="BT107" s="140"/>
      <c r="BU107" s="141"/>
      <c r="BV107" s="142"/>
      <c r="BW107" s="139"/>
      <c r="BX107" s="140"/>
      <c r="BY107" s="141"/>
      <c r="BZ107" s="142"/>
      <c r="CA107" s="121"/>
      <c r="CB107" s="140"/>
      <c r="CC107" s="141"/>
      <c r="CD107" s="142"/>
      <c r="CE107" s="121"/>
      <c r="CF107" s="139"/>
      <c r="CG107" s="121"/>
      <c r="CH107" s="139"/>
      <c r="CI107" s="121"/>
      <c r="CJ107" s="139"/>
      <c r="CK107" s="121"/>
      <c r="CL107" s="36"/>
      <c r="CO107" s="29"/>
      <c r="CP107" s="143"/>
      <c r="CQ107" s="143"/>
      <c r="CR107" s="143"/>
      <c r="CS107" s="143"/>
      <c r="CT107" s="143"/>
      <c r="CU107" s="144"/>
      <c r="CV107" s="145"/>
      <c r="CW107" s="146"/>
      <c r="CX107" s="124"/>
      <c r="CY107" s="143"/>
      <c r="CZ107" s="124"/>
      <c r="DA107" s="143"/>
      <c r="DB107" s="124"/>
      <c r="DC107" s="36"/>
      <c r="DD107" s="32"/>
      <c r="DF107" s="315"/>
      <c r="DN107" s="115"/>
      <c r="DQ107" s="29"/>
      <c r="DR107" s="32"/>
      <c r="DS107" s="32"/>
      <c r="DT107" s="34"/>
      <c r="DU107" s="323"/>
      <c r="DV107" s="222">
        <f t="shared" si="31"/>
        <v>0</v>
      </c>
      <c r="DW107" s="149"/>
      <c r="DX107" s="149"/>
      <c r="DY107" s="149"/>
      <c r="DZ107" s="141"/>
      <c r="EA107" s="320"/>
      <c r="EB107" s="151"/>
      <c r="EC107" s="149"/>
      <c r="ED107" s="149"/>
      <c r="EE107" s="149"/>
      <c r="EF107" s="149"/>
      <c r="EG107" s="149"/>
      <c r="EH107" s="134"/>
      <c r="EN107" s="74"/>
      <c r="EO107" s="152"/>
      <c r="EP107" s="152"/>
      <c r="EQ107" s="152"/>
      <c r="ER107" s="152"/>
      <c r="ES107" s="152"/>
      <c r="ET107" s="134"/>
      <c r="EW107" s="321"/>
      <c r="EX107" s="321"/>
      <c r="EY107" s="36"/>
      <c r="FA107" s="29"/>
      <c r="FB107" s="139"/>
      <c r="FC107" s="139"/>
      <c r="FD107" s="139"/>
      <c r="FE107" s="139"/>
      <c r="FF107" s="139"/>
      <c r="FG107" s="36"/>
      <c r="FI107" s="29"/>
      <c r="FJ107" s="143"/>
      <c r="FK107" s="143"/>
      <c r="FL107" s="143"/>
      <c r="FM107" s="143"/>
      <c r="FN107" s="143"/>
      <c r="FO107" s="144"/>
      <c r="FP107" s="145"/>
      <c r="FQ107" s="146"/>
      <c r="FR107" s="163"/>
      <c r="FS107" s="144"/>
      <c r="FT107" s="145"/>
      <c r="FU107" s="146"/>
      <c r="FV107" s="326"/>
      <c r="FW107" s="36"/>
    </row>
    <row r="108" spans="1:179" s="92" customFormat="1" x14ac:dyDescent="0.35">
      <c r="A108" s="118"/>
      <c r="B108" s="46"/>
      <c r="C108" s="243" t="str">
        <f t="shared" si="38"/>
        <v/>
      </c>
      <c r="D108" s="46"/>
      <c r="E108" s="4"/>
      <c r="F108" s="119"/>
      <c r="H108" s="120"/>
      <c r="I108" s="15"/>
      <c r="J108" s="121"/>
      <c r="K108" s="15"/>
      <c r="L108" s="121"/>
      <c r="M108" s="15"/>
      <c r="N108" s="122"/>
      <c r="O108" s="40"/>
      <c r="P108" s="123"/>
      <c r="Q108" s="15"/>
      <c r="R108" s="121"/>
      <c r="S108" s="15"/>
      <c r="T108" s="121"/>
      <c r="U108" s="15"/>
      <c r="V108" s="121"/>
      <c r="W108" s="209">
        <f>SUM($Q108,$S108,$U108)</f>
        <v>0</v>
      </c>
      <c r="X108" s="122"/>
      <c r="Y108" s="40"/>
      <c r="Z108" s="123"/>
      <c r="AA108" s="560"/>
      <c r="AB108" s="224"/>
      <c r="AC108" s="560"/>
      <c r="AD108" s="224"/>
      <c r="AE108" s="560"/>
      <c r="AF108" s="561"/>
      <c r="AG108" s="216"/>
      <c r="AH108" s="562"/>
      <c r="AI108" s="560"/>
      <c r="AJ108" s="224"/>
      <c r="AK108" s="560"/>
      <c r="AL108" s="224"/>
      <c r="AM108" s="560"/>
      <c r="AN108" s="122"/>
      <c r="AO108" s="40"/>
      <c r="AP108" s="123"/>
      <c r="AQ108" s="209">
        <f>$Q108-$AA108+$AI108</f>
        <v>0</v>
      </c>
      <c r="AR108" s="121"/>
      <c r="AS108" s="209">
        <f t="shared" si="25"/>
        <v>0</v>
      </c>
      <c r="AT108" s="121"/>
      <c r="AU108" s="209">
        <f t="shared" si="39"/>
        <v>0</v>
      </c>
      <c r="AV108" s="119"/>
      <c r="AX108" s="120"/>
      <c r="AY108" s="1"/>
      <c r="AZ108" s="318">
        <v>1</v>
      </c>
      <c r="BB108" s="120"/>
      <c r="BC108" s="3">
        <f>CHOOSE($AZ108,0.99052544,1.01191919,1.00441378,1.00744042,0.97985155,0.99723525,0.99723525,0.99723525,1.02737929,0.99839832,1.00012425,0.97994767)</f>
        <v>0.99052543999999998</v>
      </c>
      <c r="BD108" s="46"/>
      <c r="BE108" s="3">
        <f>CHOOSE(AZ108,1.01007311,1.0162446,1.00802785,0.99745216,0.96170212,0.98906071,0.98906071,0.98906071,0.96644255,1.01344958,1.02255772,1.00405015)</f>
        <v>1.01007311</v>
      </c>
      <c r="BF108" s="46"/>
      <c r="BG108" s="3">
        <f>CHOOSE($AZ108, 1.00979385,0.9950623,0.99510091,0.98525914,0.94740453,0.975921526666667,0.975921526666667,0.975921526666667,0.96415274,1.04112113,1.03493102,1.02717428)</f>
        <v>1.0097938500000001</v>
      </c>
      <c r="BH108" s="119"/>
      <c r="BJ108" s="120"/>
      <c r="BK108" s="15"/>
      <c r="BL108" s="122"/>
      <c r="BM108" s="40"/>
      <c r="BN108" s="123"/>
      <c r="BO108" s="209">
        <f t="shared" si="26"/>
        <v>0</v>
      </c>
      <c r="BP108" s="121"/>
      <c r="BQ108" s="209">
        <f t="shared" si="27"/>
        <v>0</v>
      </c>
      <c r="BR108" s="121"/>
      <c r="BS108" s="209">
        <f t="shared" si="28"/>
        <v>0</v>
      </c>
      <c r="BT108" s="122"/>
      <c r="BU108" s="40"/>
      <c r="BV108" s="123"/>
      <c r="BW108" s="15"/>
      <c r="BX108" s="122"/>
      <c r="BY108" s="40"/>
      <c r="BZ108" s="123"/>
      <c r="CA108" s="209">
        <f>(SUM($BO108:$BS108))-$BW108</f>
        <v>0</v>
      </c>
      <c r="CB108" s="122"/>
      <c r="CC108" s="40"/>
      <c r="CD108" s="123"/>
      <c r="CE108" s="209">
        <f t="shared" si="29"/>
        <v>0</v>
      </c>
      <c r="CF108" s="121"/>
      <c r="CG108" s="209">
        <f t="shared" si="30"/>
        <v>0</v>
      </c>
      <c r="CH108" s="121"/>
      <c r="CI108" s="209">
        <f>ROUNDDOWN(CA108-CE108-CG108,0)</f>
        <v>0</v>
      </c>
      <c r="CJ108" s="121"/>
      <c r="CK108" s="209">
        <f>SUM($CE108:$CI108)</f>
        <v>0</v>
      </c>
      <c r="CL108" s="119"/>
      <c r="CO108" s="120"/>
      <c r="CP108" s="13">
        <v>0</v>
      </c>
      <c r="CQ108" s="124"/>
      <c r="CR108" s="13">
        <v>0</v>
      </c>
      <c r="CS108" s="124"/>
      <c r="CT108" s="13">
        <v>0</v>
      </c>
      <c r="CU108" s="125"/>
      <c r="CV108" s="126"/>
      <c r="CW108" s="127"/>
      <c r="CX108" s="210">
        <f>CP108*I108</f>
        <v>0</v>
      </c>
      <c r="CY108" s="124"/>
      <c r="CZ108" s="210">
        <f>CR108*K108</f>
        <v>0</v>
      </c>
      <c r="DA108" s="124"/>
      <c r="DB108" s="210">
        <f>CT108*M108</f>
        <v>0</v>
      </c>
      <c r="DC108" s="119"/>
      <c r="DD108" s="46"/>
      <c r="DE108" s="18"/>
      <c r="DF108" s="315"/>
      <c r="DG108" s="18"/>
      <c r="DH108" s="18"/>
      <c r="DI108" s="18"/>
      <c r="DJ108" s="18"/>
      <c r="DK108" s="18"/>
      <c r="DL108" s="18"/>
      <c r="DM108" s="18"/>
      <c r="DN108" s="115"/>
      <c r="DO108" s="18"/>
      <c r="DQ108" s="120"/>
      <c r="DR108" s="46"/>
      <c r="DS108" s="46"/>
      <c r="DT108" s="129"/>
      <c r="DU108" s="209">
        <f>IF($CE108=0,0,ROUND(($DH$32*($CE108/$CE$120)),0))</f>
        <v>0</v>
      </c>
      <c r="DV108" s="213">
        <f t="shared" si="31"/>
        <v>0</v>
      </c>
      <c r="DW108" s="209">
        <f t="shared" si="40"/>
        <v>0</v>
      </c>
      <c r="DX108" s="213">
        <f t="shared" si="40"/>
        <v>0</v>
      </c>
      <c r="DY108" s="214">
        <f t="shared" si="41"/>
        <v>0</v>
      </c>
      <c r="DZ108" s="216">
        <f t="shared" si="41"/>
        <v>0</v>
      </c>
      <c r="EA108" s="320"/>
      <c r="EB108" s="133"/>
      <c r="EC108" s="209">
        <f>(DU108+CE108)</f>
        <v>0</v>
      </c>
      <c r="ED108" s="131"/>
      <c r="EE108" s="209">
        <f t="shared" si="32"/>
        <v>0</v>
      </c>
      <c r="EF108" s="131"/>
      <c r="EG108" s="209">
        <f t="shared" si="33"/>
        <v>0</v>
      </c>
      <c r="EH108" s="134"/>
      <c r="EN108" s="130"/>
      <c r="EO108" s="217">
        <f t="shared" si="34"/>
        <v>0</v>
      </c>
      <c r="EP108" s="135"/>
      <c r="EQ108" s="217">
        <f t="shared" si="35"/>
        <v>0</v>
      </c>
      <c r="ER108" s="135"/>
      <c r="ES108" s="217">
        <f t="shared" si="36"/>
        <v>0</v>
      </c>
      <c r="ET108" s="134"/>
      <c r="EW108" s="321"/>
      <c r="EX108" s="321"/>
      <c r="EY108" s="119"/>
      <c r="FA108" s="120"/>
      <c r="FB108" s="5"/>
      <c r="FC108" s="121"/>
      <c r="FD108" s="5"/>
      <c r="FE108" s="121"/>
      <c r="FF108" s="5"/>
      <c r="FG108" s="119"/>
      <c r="FI108" s="120"/>
      <c r="FJ108" s="17">
        <v>0</v>
      </c>
      <c r="FK108" s="137"/>
      <c r="FL108" s="17">
        <v>0</v>
      </c>
      <c r="FM108" s="137"/>
      <c r="FN108" s="17">
        <v>0</v>
      </c>
      <c r="FO108" s="125"/>
      <c r="FP108" s="126"/>
      <c r="FQ108" s="127"/>
      <c r="FR108" s="219">
        <f t="shared" si="37"/>
        <v>0</v>
      </c>
      <c r="FS108" s="125"/>
      <c r="FT108" s="126"/>
      <c r="FU108" s="127"/>
      <c r="FV108" s="220">
        <f>IFERROR((SUM($EO108:$ES108)-SUM($CX108:DB108)+$FR108)," ")</f>
        <v>0</v>
      </c>
      <c r="FW108" s="119"/>
    </row>
    <row r="109" spans="1:179" ht="5.15" customHeight="1" x14ac:dyDescent="0.35">
      <c r="A109" s="115"/>
      <c r="B109" s="32"/>
      <c r="C109" s="46"/>
      <c r="D109" s="32"/>
      <c r="E109" s="32"/>
      <c r="F109" s="36"/>
      <c r="H109" s="29"/>
      <c r="I109" s="139"/>
      <c r="J109" s="139"/>
      <c r="K109" s="139"/>
      <c r="L109" s="139"/>
      <c r="M109" s="139"/>
      <c r="N109" s="140"/>
      <c r="O109" s="141"/>
      <c r="P109" s="142"/>
      <c r="Q109" s="139"/>
      <c r="R109" s="139"/>
      <c r="S109" s="139"/>
      <c r="T109" s="139"/>
      <c r="U109" s="139"/>
      <c r="V109" s="139"/>
      <c r="W109" s="121"/>
      <c r="X109" s="140"/>
      <c r="Y109" s="141"/>
      <c r="Z109" s="142"/>
      <c r="AA109" s="563"/>
      <c r="AB109" s="563"/>
      <c r="AC109" s="563"/>
      <c r="AD109" s="563"/>
      <c r="AE109" s="563"/>
      <c r="AF109" s="564"/>
      <c r="AG109" s="266"/>
      <c r="AH109" s="565"/>
      <c r="AI109" s="563"/>
      <c r="AJ109" s="563"/>
      <c r="AK109" s="563"/>
      <c r="AL109" s="563"/>
      <c r="AM109" s="563"/>
      <c r="AN109" s="140"/>
      <c r="AO109" s="141"/>
      <c r="AP109" s="142"/>
      <c r="AQ109" s="121"/>
      <c r="AR109" s="139"/>
      <c r="AS109" s="121"/>
      <c r="AT109" s="139"/>
      <c r="AU109" s="121"/>
      <c r="AV109" s="36"/>
      <c r="AX109" s="29"/>
      <c r="AY109" s="32"/>
      <c r="AZ109" s="322"/>
      <c r="BB109" s="29"/>
      <c r="BC109" s="46"/>
      <c r="BD109" s="32"/>
      <c r="BE109" s="46"/>
      <c r="BF109" s="32"/>
      <c r="BG109" s="46"/>
      <c r="BH109" s="36"/>
      <c r="BJ109" s="29"/>
      <c r="BK109" s="139"/>
      <c r="BL109" s="140"/>
      <c r="BM109" s="141"/>
      <c r="BN109" s="142"/>
      <c r="BO109" s="323"/>
      <c r="BP109" s="139"/>
      <c r="BQ109" s="323"/>
      <c r="BR109" s="139"/>
      <c r="BS109" s="323"/>
      <c r="BT109" s="140"/>
      <c r="BU109" s="141"/>
      <c r="BV109" s="142"/>
      <c r="BW109" s="139"/>
      <c r="BX109" s="140"/>
      <c r="BY109" s="141"/>
      <c r="BZ109" s="142"/>
      <c r="CA109" s="121"/>
      <c r="CB109" s="140"/>
      <c r="CC109" s="141"/>
      <c r="CD109" s="142"/>
      <c r="CE109" s="121"/>
      <c r="CF109" s="139"/>
      <c r="CG109" s="121"/>
      <c r="CH109" s="139"/>
      <c r="CI109" s="121"/>
      <c r="CJ109" s="139"/>
      <c r="CK109" s="121"/>
      <c r="CL109" s="36"/>
      <c r="CO109" s="29"/>
      <c r="CP109" s="143"/>
      <c r="CQ109" s="143"/>
      <c r="CR109" s="143"/>
      <c r="CS109" s="143"/>
      <c r="CT109" s="143"/>
      <c r="CU109" s="144"/>
      <c r="CV109" s="145"/>
      <c r="CW109" s="146"/>
      <c r="CX109" s="124"/>
      <c r="CY109" s="143"/>
      <c r="CZ109" s="124"/>
      <c r="DA109" s="143"/>
      <c r="DB109" s="124"/>
      <c r="DC109" s="36"/>
      <c r="DD109" s="32"/>
      <c r="DF109" s="315"/>
      <c r="DN109" s="115"/>
      <c r="DQ109" s="29"/>
      <c r="DR109" s="32"/>
      <c r="DS109" s="32"/>
      <c r="DT109" s="34"/>
      <c r="DU109" s="323"/>
      <c r="DV109" s="222">
        <f t="shared" si="31"/>
        <v>0</v>
      </c>
      <c r="DW109" s="149"/>
      <c r="DX109" s="149"/>
      <c r="DY109" s="149"/>
      <c r="DZ109" s="141"/>
      <c r="EA109" s="320"/>
      <c r="EB109" s="151"/>
      <c r="EC109" s="149"/>
      <c r="ED109" s="149"/>
      <c r="EE109" s="149"/>
      <c r="EF109" s="149"/>
      <c r="EG109" s="149"/>
      <c r="EH109" s="134"/>
      <c r="EN109" s="74"/>
      <c r="EO109" s="152"/>
      <c r="EP109" s="152"/>
      <c r="EQ109" s="152"/>
      <c r="ER109" s="152"/>
      <c r="ES109" s="152"/>
      <c r="ET109" s="134"/>
      <c r="EW109" s="321"/>
      <c r="EX109" s="321"/>
      <c r="EY109" s="36"/>
      <c r="FA109" s="29"/>
      <c r="FB109" s="139"/>
      <c r="FC109" s="139"/>
      <c r="FD109" s="139"/>
      <c r="FE109" s="139"/>
      <c r="FF109" s="139"/>
      <c r="FG109" s="36"/>
      <c r="FI109" s="29"/>
      <c r="FJ109" s="143"/>
      <c r="FK109" s="143"/>
      <c r="FL109" s="143"/>
      <c r="FM109" s="143"/>
      <c r="FN109" s="143"/>
      <c r="FO109" s="144"/>
      <c r="FP109" s="145"/>
      <c r="FQ109" s="146"/>
      <c r="FR109" s="154"/>
      <c r="FS109" s="144"/>
      <c r="FT109" s="145"/>
      <c r="FU109" s="146"/>
      <c r="FV109" s="326"/>
      <c r="FW109" s="36"/>
    </row>
    <row r="110" spans="1:179" s="92" customFormat="1" x14ac:dyDescent="0.35">
      <c r="A110" s="118"/>
      <c r="B110" s="46"/>
      <c r="C110" s="243" t="str">
        <f t="shared" si="38"/>
        <v/>
      </c>
      <c r="D110" s="46"/>
      <c r="E110" s="4"/>
      <c r="F110" s="119"/>
      <c r="H110" s="120"/>
      <c r="I110" s="15"/>
      <c r="J110" s="121"/>
      <c r="K110" s="15"/>
      <c r="L110" s="121"/>
      <c r="M110" s="15"/>
      <c r="N110" s="122"/>
      <c r="O110" s="40"/>
      <c r="P110" s="123"/>
      <c r="Q110" s="15"/>
      <c r="R110" s="121"/>
      <c r="S110" s="15"/>
      <c r="T110" s="121"/>
      <c r="U110" s="15"/>
      <c r="V110" s="121"/>
      <c r="W110" s="209">
        <f>SUM($Q110,$S110,$U110)</f>
        <v>0</v>
      </c>
      <c r="X110" s="122"/>
      <c r="Y110" s="40"/>
      <c r="Z110" s="123"/>
      <c r="AA110" s="560"/>
      <c r="AB110" s="224"/>
      <c r="AC110" s="560"/>
      <c r="AD110" s="224"/>
      <c r="AE110" s="560"/>
      <c r="AF110" s="561"/>
      <c r="AG110" s="216"/>
      <c r="AH110" s="562"/>
      <c r="AI110" s="560"/>
      <c r="AJ110" s="224"/>
      <c r="AK110" s="560"/>
      <c r="AL110" s="224"/>
      <c r="AM110" s="560"/>
      <c r="AN110" s="122"/>
      <c r="AO110" s="40"/>
      <c r="AP110" s="123"/>
      <c r="AQ110" s="209">
        <f>$Q110-$AA110+$AI110</f>
        <v>0</v>
      </c>
      <c r="AR110" s="121"/>
      <c r="AS110" s="209">
        <f t="shared" si="25"/>
        <v>0</v>
      </c>
      <c r="AT110" s="121"/>
      <c r="AU110" s="209">
        <f t="shared" si="39"/>
        <v>0</v>
      </c>
      <c r="AV110" s="119"/>
      <c r="AX110" s="120"/>
      <c r="AY110" s="1"/>
      <c r="AZ110" s="318">
        <v>1</v>
      </c>
      <c r="BB110" s="120"/>
      <c r="BC110" s="3">
        <f>CHOOSE($AZ110,0.99052544,1.01191919,1.00441378,1.00744042,0.97985155,0.99723525,0.99723525,0.99723525,1.02737929,0.99839832,1.00012425,0.97994767)</f>
        <v>0.99052543999999998</v>
      </c>
      <c r="BD110" s="46"/>
      <c r="BE110" s="3">
        <f>CHOOSE(AZ110,1.01007311,1.0162446,1.00802785,0.99745216,0.96170212,0.98906071,0.98906071,0.98906071,0.96644255,1.01344958,1.02255772,1.00405015)</f>
        <v>1.01007311</v>
      </c>
      <c r="BF110" s="46"/>
      <c r="BG110" s="3">
        <f>CHOOSE($AZ110, 1.00979385,0.9950623,0.99510091,0.98525914,0.94740453,0.975921526666667,0.975921526666667,0.975921526666667,0.96415274,1.04112113,1.03493102,1.02717428)</f>
        <v>1.0097938500000001</v>
      </c>
      <c r="BH110" s="119"/>
      <c r="BJ110" s="120"/>
      <c r="BK110" s="15"/>
      <c r="BL110" s="122"/>
      <c r="BM110" s="40"/>
      <c r="BN110" s="123"/>
      <c r="BO110" s="209">
        <f t="shared" si="26"/>
        <v>0</v>
      </c>
      <c r="BP110" s="121"/>
      <c r="BQ110" s="209">
        <f t="shared" si="27"/>
        <v>0</v>
      </c>
      <c r="BR110" s="121"/>
      <c r="BS110" s="209">
        <f t="shared" si="28"/>
        <v>0</v>
      </c>
      <c r="BT110" s="122"/>
      <c r="BU110" s="40"/>
      <c r="BV110" s="123"/>
      <c r="BW110" s="15"/>
      <c r="BX110" s="122"/>
      <c r="BY110" s="40"/>
      <c r="BZ110" s="123"/>
      <c r="CA110" s="209">
        <f>(SUM($BO110:$BS110))-$BW110</f>
        <v>0</v>
      </c>
      <c r="CB110" s="122"/>
      <c r="CC110" s="40"/>
      <c r="CD110" s="123"/>
      <c r="CE110" s="209">
        <f t="shared" si="29"/>
        <v>0</v>
      </c>
      <c r="CF110" s="121"/>
      <c r="CG110" s="209">
        <f t="shared" si="30"/>
        <v>0</v>
      </c>
      <c r="CH110" s="121"/>
      <c r="CI110" s="209">
        <f>ROUNDDOWN(CA110-CE110-CG110,0)</f>
        <v>0</v>
      </c>
      <c r="CJ110" s="121"/>
      <c r="CK110" s="209">
        <f>SUM($CE110:$CI110)</f>
        <v>0</v>
      </c>
      <c r="CL110" s="119"/>
      <c r="CO110" s="120"/>
      <c r="CP110" s="13">
        <v>0</v>
      </c>
      <c r="CQ110" s="124"/>
      <c r="CR110" s="13">
        <v>0</v>
      </c>
      <c r="CS110" s="124"/>
      <c r="CT110" s="13">
        <v>0</v>
      </c>
      <c r="CU110" s="125"/>
      <c r="CV110" s="126"/>
      <c r="CW110" s="127"/>
      <c r="CX110" s="210">
        <f>CP110*I110</f>
        <v>0</v>
      </c>
      <c r="CY110" s="124"/>
      <c r="CZ110" s="210">
        <f>CR110*K110</f>
        <v>0</v>
      </c>
      <c r="DA110" s="124"/>
      <c r="DB110" s="210">
        <f>CT110*M110</f>
        <v>0</v>
      </c>
      <c r="DC110" s="119"/>
      <c r="DD110" s="46"/>
      <c r="DE110" s="18"/>
      <c r="DF110" s="315"/>
      <c r="DG110" s="18"/>
      <c r="DH110" s="18"/>
      <c r="DI110" s="18"/>
      <c r="DJ110" s="18"/>
      <c r="DK110" s="18"/>
      <c r="DL110" s="18"/>
      <c r="DM110" s="18"/>
      <c r="DN110" s="115"/>
      <c r="DO110" s="18"/>
      <c r="DQ110" s="120"/>
      <c r="DR110" s="46"/>
      <c r="DS110" s="46"/>
      <c r="DT110" s="129"/>
      <c r="DU110" s="209">
        <f>IF($CE110=0,0,ROUND(($DH$32*($CE110/$CE$120)),0))</f>
        <v>0</v>
      </c>
      <c r="DV110" s="213">
        <f t="shared" si="31"/>
        <v>0</v>
      </c>
      <c r="DW110" s="209">
        <f t="shared" si="40"/>
        <v>0</v>
      </c>
      <c r="DX110" s="213">
        <f t="shared" si="40"/>
        <v>0</v>
      </c>
      <c r="DY110" s="214">
        <f t="shared" si="41"/>
        <v>0</v>
      </c>
      <c r="DZ110" s="216">
        <f t="shared" si="41"/>
        <v>0</v>
      </c>
      <c r="EA110" s="320"/>
      <c r="EB110" s="133"/>
      <c r="EC110" s="209">
        <f>(DU110+CE110)</f>
        <v>0</v>
      </c>
      <c r="ED110" s="131"/>
      <c r="EE110" s="209">
        <f t="shared" si="32"/>
        <v>0</v>
      </c>
      <c r="EF110" s="131"/>
      <c r="EG110" s="209">
        <f t="shared" si="33"/>
        <v>0</v>
      </c>
      <c r="EH110" s="134"/>
      <c r="EN110" s="130"/>
      <c r="EO110" s="217">
        <f t="shared" si="34"/>
        <v>0</v>
      </c>
      <c r="EP110" s="135"/>
      <c r="EQ110" s="217">
        <f t="shared" si="35"/>
        <v>0</v>
      </c>
      <c r="ER110" s="135"/>
      <c r="ES110" s="217">
        <f t="shared" si="36"/>
        <v>0</v>
      </c>
      <c r="ET110" s="134"/>
      <c r="EW110" s="321"/>
      <c r="EX110" s="321"/>
      <c r="EY110" s="119"/>
      <c r="FA110" s="120"/>
      <c r="FB110" s="5"/>
      <c r="FC110" s="121"/>
      <c r="FD110" s="5"/>
      <c r="FE110" s="121"/>
      <c r="FF110" s="5"/>
      <c r="FG110" s="119"/>
      <c r="FI110" s="120"/>
      <c r="FJ110" s="17">
        <v>0</v>
      </c>
      <c r="FK110" s="137"/>
      <c r="FL110" s="17">
        <v>0</v>
      </c>
      <c r="FM110" s="137"/>
      <c r="FN110" s="17">
        <v>0</v>
      </c>
      <c r="FO110" s="125"/>
      <c r="FP110" s="126"/>
      <c r="FQ110" s="127"/>
      <c r="FR110" s="219">
        <f t="shared" si="37"/>
        <v>0</v>
      </c>
      <c r="FS110" s="125"/>
      <c r="FT110" s="126"/>
      <c r="FU110" s="127"/>
      <c r="FV110" s="220">
        <f>IFERROR((SUM($EO110:$ES110)-SUM($CX110:DB110)+$FR110)," ")</f>
        <v>0</v>
      </c>
      <c r="FW110" s="119"/>
    </row>
    <row r="111" spans="1:179" ht="5.15" customHeight="1" x14ac:dyDescent="0.35">
      <c r="A111" s="115"/>
      <c r="B111" s="32"/>
      <c r="C111" s="46"/>
      <c r="D111" s="32"/>
      <c r="E111" s="32"/>
      <c r="F111" s="36"/>
      <c r="H111" s="29"/>
      <c r="I111" s="139"/>
      <c r="J111" s="139"/>
      <c r="K111" s="139"/>
      <c r="L111" s="139"/>
      <c r="M111" s="139"/>
      <c r="N111" s="140"/>
      <c r="O111" s="141"/>
      <c r="P111" s="142"/>
      <c r="Q111" s="139"/>
      <c r="R111" s="139"/>
      <c r="S111" s="139"/>
      <c r="T111" s="139"/>
      <c r="U111" s="139"/>
      <c r="V111" s="139"/>
      <c r="W111" s="121"/>
      <c r="X111" s="140"/>
      <c r="Y111" s="141"/>
      <c r="Z111" s="142"/>
      <c r="AA111" s="563"/>
      <c r="AB111" s="563"/>
      <c r="AC111" s="563"/>
      <c r="AD111" s="563"/>
      <c r="AE111" s="563"/>
      <c r="AF111" s="564"/>
      <c r="AG111" s="266"/>
      <c r="AH111" s="565"/>
      <c r="AI111" s="563"/>
      <c r="AJ111" s="563"/>
      <c r="AK111" s="563"/>
      <c r="AL111" s="563"/>
      <c r="AM111" s="563"/>
      <c r="AN111" s="140"/>
      <c r="AO111" s="141"/>
      <c r="AP111" s="142"/>
      <c r="AQ111" s="121"/>
      <c r="AR111" s="139"/>
      <c r="AS111" s="121"/>
      <c r="AT111" s="139"/>
      <c r="AU111" s="121"/>
      <c r="AV111" s="36"/>
      <c r="AX111" s="29"/>
      <c r="AY111" s="32"/>
      <c r="AZ111" s="322"/>
      <c r="BB111" s="29"/>
      <c r="BC111" s="46"/>
      <c r="BD111" s="32"/>
      <c r="BE111" s="46"/>
      <c r="BF111" s="32"/>
      <c r="BG111" s="46"/>
      <c r="BH111" s="36"/>
      <c r="BJ111" s="29"/>
      <c r="BK111" s="139"/>
      <c r="BL111" s="140"/>
      <c r="BM111" s="141"/>
      <c r="BN111" s="142"/>
      <c r="BO111" s="323"/>
      <c r="BP111" s="139"/>
      <c r="BQ111" s="323"/>
      <c r="BR111" s="139"/>
      <c r="BS111" s="323"/>
      <c r="BT111" s="140"/>
      <c r="BU111" s="141"/>
      <c r="BV111" s="142"/>
      <c r="BW111" s="139"/>
      <c r="BX111" s="140"/>
      <c r="BY111" s="141"/>
      <c r="BZ111" s="142"/>
      <c r="CA111" s="121"/>
      <c r="CB111" s="140"/>
      <c r="CC111" s="141"/>
      <c r="CD111" s="142"/>
      <c r="CE111" s="121"/>
      <c r="CF111" s="139"/>
      <c r="CG111" s="121"/>
      <c r="CH111" s="139"/>
      <c r="CI111" s="121"/>
      <c r="CJ111" s="139"/>
      <c r="CK111" s="121"/>
      <c r="CL111" s="36"/>
      <c r="CO111" s="29"/>
      <c r="CP111" s="143"/>
      <c r="CQ111" s="143"/>
      <c r="CR111" s="143"/>
      <c r="CS111" s="143"/>
      <c r="CT111" s="143"/>
      <c r="CU111" s="144"/>
      <c r="CV111" s="145"/>
      <c r="CW111" s="146"/>
      <c r="CX111" s="124"/>
      <c r="CY111" s="143"/>
      <c r="CZ111" s="124"/>
      <c r="DA111" s="143"/>
      <c r="DB111" s="124"/>
      <c r="DC111" s="36"/>
      <c r="DD111" s="32"/>
      <c r="DF111" s="315"/>
      <c r="DN111" s="115"/>
      <c r="DQ111" s="29"/>
      <c r="DR111" s="32"/>
      <c r="DS111" s="32"/>
      <c r="DT111" s="34"/>
      <c r="DU111" s="323"/>
      <c r="DV111" s="222">
        <f t="shared" si="31"/>
        <v>0</v>
      </c>
      <c r="DW111" s="149"/>
      <c r="DX111" s="149"/>
      <c r="DY111" s="149"/>
      <c r="DZ111" s="141"/>
      <c r="EA111" s="320"/>
      <c r="EB111" s="151"/>
      <c r="EC111" s="149"/>
      <c r="ED111" s="149"/>
      <c r="EE111" s="149"/>
      <c r="EF111" s="149"/>
      <c r="EG111" s="149"/>
      <c r="EH111" s="134"/>
      <c r="EN111" s="74"/>
      <c r="EO111" s="152"/>
      <c r="EP111" s="152"/>
      <c r="EQ111" s="152"/>
      <c r="ER111" s="152"/>
      <c r="ES111" s="152"/>
      <c r="ET111" s="134"/>
      <c r="EW111" s="321"/>
      <c r="EX111" s="321"/>
      <c r="EY111" s="36"/>
      <c r="FA111" s="29"/>
      <c r="FB111" s="139"/>
      <c r="FC111" s="139"/>
      <c r="FD111" s="139"/>
      <c r="FE111" s="139"/>
      <c r="FF111" s="139"/>
      <c r="FG111" s="36"/>
      <c r="FI111" s="29"/>
      <c r="FJ111" s="143"/>
      <c r="FK111" s="143"/>
      <c r="FL111" s="143"/>
      <c r="FM111" s="143"/>
      <c r="FN111" s="143"/>
      <c r="FO111" s="144"/>
      <c r="FP111" s="145"/>
      <c r="FQ111" s="146"/>
      <c r="FR111" s="154"/>
      <c r="FS111" s="144"/>
      <c r="FT111" s="145"/>
      <c r="FU111" s="146"/>
      <c r="FV111" s="326"/>
      <c r="FW111" s="36"/>
    </row>
    <row r="112" spans="1:179" s="92" customFormat="1" x14ac:dyDescent="0.35">
      <c r="A112" s="118"/>
      <c r="B112" s="46"/>
      <c r="C112" s="243" t="str">
        <f t="shared" si="38"/>
        <v/>
      </c>
      <c r="D112" s="46"/>
      <c r="E112" s="4"/>
      <c r="F112" s="119"/>
      <c r="H112" s="120"/>
      <c r="I112" s="15"/>
      <c r="J112" s="121"/>
      <c r="K112" s="15"/>
      <c r="L112" s="121"/>
      <c r="M112" s="15"/>
      <c r="N112" s="122"/>
      <c r="O112" s="40"/>
      <c r="P112" s="123"/>
      <c r="Q112" s="15"/>
      <c r="R112" s="121"/>
      <c r="S112" s="15"/>
      <c r="T112" s="121"/>
      <c r="U112" s="15"/>
      <c r="V112" s="121"/>
      <c r="W112" s="209">
        <f>SUM($Q112,$S112,$U112)</f>
        <v>0</v>
      </c>
      <c r="X112" s="122"/>
      <c r="Y112" s="40"/>
      <c r="Z112" s="123"/>
      <c r="AA112" s="560"/>
      <c r="AB112" s="224"/>
      <c r="AC112" s="560"/>
      <c r="AD112" s="224"/>
      <c r="AE112" s="560"/>
      <c r="AF112" s="561"/>
      <c r="AG112" s="216"/>
      <c r="AH112" s="562"/>
      <c r="AI112" s="560"/>
      <c r="AJ112" s="224"/>
      <c r="AK112" s="560"/>
      <c r="AL112" s="224"/>
      <c r="AM112" s="560"/>
      <c r="AN112" s="122"/>
      <c r="AO112" s="40"/>
      <c r="AP112" s="123"/>
      <c r="AQ112" s="209">
        <f>$Q112-$AA112+$AI112</f>
        <v>0</v>
      </c>
      <c r="AR112" s="121"/>
      <c r="AS112" s="209">
        <f t="shared" si="25"/>
        <v>0</v>
      </c>
      <c r="AT112" s="121"/>
      <c r="AU112" s="209">
        <f t="shared" si="39"/>
        <v>0</v>
      </c>
      <c r="AV112" s="119"/>
      <c r="AX112" s="120"/>
      <c r="AY112" s="1"/>
      <c r="AZ112" s="318">
        <v>1</v>
      </c>
      <c r="BB112" s="120"/>
      <c r="BC112" s="3">
        <f>CHOOSE($AZ112,0.99052544,1.01191919,1.00441378,1.00744042,0.97985155,0.99723525,0.99723525,0.99723525,1.02737929,0.99839832,1.00012425,0.97994767)</f>
        <v>0.99052543999999998</v>
      </c>
      <c r="BD112" s="46"/>
      <c r="BE112" s="3">
        <f>CHOOSE(AZ112,1.01007311,1.0162446,1.00802785,0.99745216,0.96170212,0.98906071,0.98906071,0.98906071,0.96644255,1.01344958,1.02255772,1.00405015)</f>
        <v>1.01007311</v>
      </c>
      <c r="BF112" s="46"/>
      <c r="BG112" s="3">
        <f>CHOOSE($AZ112, 1.00979385,0.9950623,0.99510091,0.98525914,0.94740453,0.975921526666667,0.975921526666667,0.975921526666667,0.96415274,1.04112113,1.03493102,1.02717428)</f>
        <v>1.0097938500000001</v>
      </c>
      <c r="BH112" s="119"/>
      <c r="BJ112" s="120"/>
      <c r="BK112" s="15"/>
      <c r="BL112" s="122"/>
      <c r="BM112" s="40"/>
      <c r="BN112" s="123"/>
      <c r="BO112" s="209">
        <f t="shared" si="26"/>
        <v>0</v>
      </c>
      <c r="BP112" s="121"/>
      <c r="BQ112" s="209">
        <f t="shared" si="27"/>
        <v>0</v>
      </c>
      <c r="BR112" s="121"/>
      <c r="BS112" s="209">
        <f t="shared" si="28"/>
        <v>0</v>
      </c>
      <c r="BT112" s="122"/>
      <c r="BU112" s="40"/>
      <c r="BV112" s="123"/>
      <c r="BW112" s="15"/>
      <c r="BX112" s="122"/>
      <c r="BY112" s="40"/>
      <c r="BZ112" s="123"/>
      <c r="CA112" s="209">
        <f>(SUM($BO112:$BS112))-$BW112</f>
        <v>0</v>
      </c>
      <c r="CB112" s="122"/>
      <c r="CC112" s="40"/>
      <c r="CD112" s="123"/>
      <c r="CE112" s="209">
        <f t="shared" si="29"/>
        <v>0</v>
      </c>
      <c r="CF112" s="121"/>
      <c r="CG112" s="209">
        <f t="shared" si="30"/>
        <v>0</v>
      </c>
      <c r="CH112" s="121"/>
      <c r="CI112" s="209">
        <f>ROUNDDOWN(CA112-CE112-CG112,0)</f>
        <v>0</v>
      </c>
      <c r="CJ112" s="121"/>
      <c r="CK112" s="209">
        <f>SUM($CE112:$CI112)</f>
        <v>0</v>
      </c>
      <c r="CL112" s="119"/>
      <c r="CO112" s="120"/>
      <c r="CP112" s="13">
        <v>0</v>
      </c>
      <c r="CQ112" s="124"/>
      <c r="CR112" s="13">
        <v>0</v>
      </c>
      <c r="CS112" s="124"/>
      <c r="CT112" s="13">
        <v>0</v>
      </c>
      <c r="CU112" s="125"/>
      <c r="CV112" s="126"/>
      <c r="CW112" s="127"/>
      <c r="CX112" s="210">
        <f>CP112*I112</f>
        <v>0</v>
      </c>
      <c r="CY112" s="124"/>
      <c r="CZ112" s="210">
        <f>CR112*K112</f>
        <v>0</v>
      </c>
      <c r="DA112" s="124"/>
      <c r="DB112" s="210">
        <f>CT112*M112</f>
        <v>0</v>
      </c>
      <c r="DC112" s="119"/>
      <c r="DD112" s="46"/>
      <c r="DE112" s="18"/>
      <c r="DF112" s="315"/>
      <c r="DG112" s="18"/>
      <c r="DH112" s="18"/>
      <c r="DI112" s="18"/>
      <c r="DJ112" s="18"/>
      <c r="DK112" s="18"/>
      <c r="DL112" s="18"/>
      <c r="DM112" s="18"/>
      <c r="DN112" s="115"/>
      <c r="DO112" s="18"/>
      <c r="DQ112" s="120"/>
      <c r="DR112" s="46"/>
      <c r="DS112" s="46"/>
      <c r="DT112" s="129"/>
      <c r="DU112" s="209">
        <f>IF($CE112=0,0,ROUND(($DH$32*($CE112/$CE$120)),0))</f>
        <v>0</v>
      </c>
      <c r="DV112" s="213">
        <f t="shared" si="31"/>
        <v>0</v>
      </c>
      <c r="DW112" s="209">
        <f t="shared" si="40"/>
        <v>0</v>
      </c>
      <c r="DX112" s="213">
        <f t="shared" si="40"/>
        <v>0</v>
      </c>
      <c r="DY112" s="214">
        <f t="shared" si="41"/>
        <v>0</v>
      </c>
      <c r="DZ112" s="216">
        <f t="shared" si="41"/>
        <v>0</v>
      </c>
      <c r="EA112" s="320"/>
      <c r="EB112" s="133"/>
      <c r="EC112" s="209">
        <f>(DU112+CE112)</f>
        <v>0</v>
      </c>
      <c r="ED112" s="131"/>
      <c r="EE112" s="209">
        <f t="shared" si="32"/>
        <v>0</v>
      </c>
      <c r="EF112" s="131"/>
      <c r="EG112" s="209">
        <f t="shared" si="33"/>
        <v>0</v>
      </c>
      <c r="EH112" s="134"/>
      <c r="EN112" s="130"/>
      <c r="EO112" s="217">
        <f t="shared" si="34"/>
        <v>0</v>
      </c>
      <c r="EP112" s="135"/>
      <c r="EQ112" s="217">
        <f t="shared" si="35"/>
        <v>0</v>
      </c>
      <c r="ER112" s="135"/>
      <c r="ES112" s="217">
        <f t="shared" si="36"/>
        <v>0</v>
      </c>
      <c r="ET112" s="134"/>
      <c r="EW112" s="321"/>
      <c r="EX112" s="321"/>
      <c r="EY112" s="119"/>
      <c r="FA112" s="120"/>
      <c r="FB112" s="5"/>
      <c r="FC112" s="121"/>
      <c r="FD112" s="5"/>
      <c r="FE112" s="121"/>
      <c r="FF112" s="5"/>
      <c r="FG112" s="119"/>
      <c r="FI112" s="120"/>
      <c r="FJ112" s="17">
        <v>0</v>
      </c>
      <c r="FK112" s="137"/>
      <c r="FL112" s="17">
        <v>0</v>
      </c>
      <c r="FM112" s="137"/>
      <c r="FN112" s="17">
        <v>0</v>
      </c>
      <c r="FO112" s="125"/>
      <c r="FP112" s="126"/>
      <c r="FQ112" s="127"/>
      <c r="FR112" s="219">
        <f t="shared" si="37"/>
        <v>0</v>
      </c>
      <c r="FS112" s="125"/>
      <c r="FT112" s="126"/>
      <c r="FU112" s="127"/>
      <c r="FV112" s="220">
        <f>IFERROR((SUM($EO112:$ES112)-SUM($CX112:DB112)+$FR112)," ")</f>
        <v>0</v>
      </c>
      <c r="FW112" s="119"/>
    </row>
    <row r="113" spans="1:181" ht="5.15" customHeight="1" x14ac:dyDescent="0.35">
      <c r="A113" s="115"/>
      <c r="B113" s="32"/>
      <c r="C113" s="46"/>
      <c r="D113" s="32"/>
      <c r="E113" s="32"/>
      <c r="F113" s="36"/>
      <c r="H113" s="29"/>
      <c r="I113" s="139"/>
      <c r="J113" s="139"/>
      <c r="K113" s="139"/>
      <c r="L113" s="139"/>
      <c r="M113" s="139"/>
      <c r="N113" s="140"/>
      <c r="O113" s="141"/>
      <c r="P113" s="142"/>
      <c r="Q113" s="139"/>
      <c r="R113" s="139"/>
      <c r="S113" s="139"/>
      <c r="T113" s="139"/>
      <c r="U113" s="139"/>
      <c r="V113" s="139"/>
      <c r="W113" s="121"/>
      <c r="X113" s="140"/>
      <c r="Y113" s="141"/>
      <c r="Z113" s="142"/>
      <c r="AA113" s="563"/>
      <c r="AB113" s="563"/>
      <c r="AC113" s="563"/>
      <c r="AD113" s="563"/>
      <c r="AE113" s="563"/>
      <c r="AF113" s="564"/>
      <c r="AG113" s="266"/>
      <c r="AH113" s="565"/>
      <c r="AI113" s="563"/>
      <c r="AJ113" s="563"/>
      <c r="AK113" s="563"/>
      <c r="AL113" s="563"/>
      <c r="AM113" s="563"/>
      <c r="AN113" s="140"/>
      <c r="AO113" s="141"/>
      <c r="AP113" s="142"/>
      <c r="AQ113" s="121"/>
      <c r="AR113" s="139"/>
      <c r="AS113" s="121"/>
      <c r="AT113" s="139"/>
      <c r="AU113" s="121"/>
      <c r="AV113" s="36"/>
      <c r="AX113" s="29"/>
      <c r="AY113" s="32"/>
      <c r="AZ113" s="322"/>
      <c r="BB113" s="29"/>
      <c r="BC113" s="46"/>
      <c r="BD113" s="32"/>
      <c r="BE113" s="46"/>
      <c r="BF113" s="32"/>
      <c r="BG113" s="46"/>
      <c r="BH113" s="36"/>
      <c r="BJ113" s="29"/>
      <c r="BK113" s="139"/>
      <c r="BL113" s="140"/>
      <c r="BM113" s="141"/>
      <c r="BN113" s="142"/>
      <c r="BO113" s="323"/>
      <c r="BP113" s="139"/>
      <c r="BQ113" s="323"/>
      <c r="BR113" s="139"/>
      <c r="BS113" s="323"/>
      <c r="BT113" s="140"/>
      <c r="BU113" s="141"/>
      <c r="BV113" s="142"/>
      <c r="BW113" s="139"/>
      <c r="BX113" s="140"/>
      <c r="BY113" s="141"/>
      <c r="BZ113" s="142"/>
      <c r="CA113" s="121"/>
      <c r="CB113" s="140"/>
      <c r="CC113" s="141"/>
      <c r="CD113" s="142"/>
      <c r="CE113" s="121"/>
      <c r="CF113" s="139"/>
      <c r="CG113" s="121"/>
      <c r="CH113" s="139"/>
      <c r="CI113" s="121"/>
      <c r="CJ113" s="139"/>
      <c r="CK113" s="121"/>
      <c r="CL113" s="36"/>
      <c r="CO113" s="29"/>
      <c r="CP113" s="143"/>
      <c r="CQ113" s="143"/>
      <c r="CR113" s="143"/>
      <c r="CS113" s="143"/>
      <c r="CT113" s="143"/>
      <c r="CU113" s="144"/>
      <c r="CV113" s="145"/>
      <c r="CW113" s="146"/>
      <c r="CX113" s="124"/>
      <c r="CY113" s="143"/>
      <c r="CZ113" s="124"/>
      <c r="DA113" s="143"/>
      <c r="DB113" s="124"/>
      <c r="DC113" s="36"/>
      <c r="DD113" s="32"/>
      <c r="DF113" s="315"/>
      <c r="DN113" s="115"/>
      <c r="DQ113" s="29"/>
      <c r="DR113" s="32"/>
      <c r="DS113" s="32"/>
      <c r="DT113" s="34"/>
      <c r="DU113" s="323"/>
      <c r="DV113" s="222">
        <f t="shared" si="31"/>
        <v>0</v>
      </c>
      <c r="DW113" s="149"/>
      <c r="DX113" s="149"/>
      <c r="DY113" s="149"/>
      <c r="DZ113" s="141"/>
      <c r="EA113" s="320"/>
      <c r="EB113" s="151"/>
      <c r="EC113" s="149"/>
      <c r="ED113" s="149"/>
      <c r="EE113" s="149"/>
      <c r="EF113" s="149"/>
      <c r="EG113" s="149"/>
      <c r="EH113" s="134"/>
      <c r="EN113" s="74"/>
      <c r="EO113" s="152"/>
      <c r="EP113" s="152"/>
      <c r="EQ113" s="152"/>
      <c r="ER113" s="152"/>
      <c r="ES113" s="152"/>
      <c r="ET113" s="134"/>
      <c r="EW113" s="321"/>
      <c r="EX113" s="321"/>
      <c r="EY113" s="36"/>
      <c r="FA113" s="29"/>
      <c r="FB113" s="139"/>
      <c r="FC113" s="139"/>
      <c r="FD113" s="139"/>
      <c r="FE113" s="139"/>
      <c r="FF113" s="139"/>
      <c r="FG113" s="36"/>
      <c r="FI113" s="29"/>
      <c r="FJ113" s="143"/>
      <c r="FK113" s="143"/>
      <c r="FL113" s="143"/>
      <c r="FM113" s="143"/>
      <c r="FN113" s="143"/>
      <c r="FO113" s="144"/>
      <c r="FP113" s="145"/>
      <c r="FQ113" s="146"/>
      <c r="FR113" s="163"/>
      <c r="FS113" s="144"/>
      <c r="FT113" s="145"/>
      <c r="FU113" s="146"/>
      <c r="FV113" s="326"/>
      <c r="FW113" s="36"/>
    </row>
    <row r="114" spans="1:181" s="92" customFormat="1" x14ac:dyDescent="0.35">
      <c r="A114" s="118"/>
      <c r="B114" s="46"/>
      <c r="C114" s="243" t="str">
        <f t="shared" si="38"/>
        <v/>
      </c>
      <c r="D114" s="46"/>
      <c r="E114" s="4"/>
      <c r="F114" s="119"/>
      <c r="H114" s="120"/>
      <c r="I114" s="15"/>
      <c r="J114" s="121"/>
      <c r="K114" s="15"/>
      <c r="L114" s="121"/>
      <c r="M114" s="15"/>
      <c r="N114" s="122"/>
      <c r="O114" s="40"/>
      <c r="P114" s="123"/>
      <c r="Q114" s="15"/>
      <c r="R114" s="121"/>
      <c r="S114" s="15"/>
      <c r="T114" s="121"/>
      <c r="U114" s="15"/>
      <c r="V114" s="121"/>
      <c r="W114" s="209">
        <f>SUM($Q114,$S114,$U114)</f>
        <v>0</v>
      </c>
      <c r="X114" s="122"/>
      <c r="Y114" s="40"/>
      <c r="Z114" s="123"/>
      <c r="AA114" s="560"/>
      <c r="AB114" s="224"/>
      <c r="AC114" s="560"/>
      <c r="AD114" s="224"/>
      <c r="AE114" s="560"/>
      <c r="AF114" s="561"/>
      <c r="AG114" s="216"/>
      <c r="AH114" s="562"/>
      <c r="AI114" s="560"/>
      <c r="AJ114" s="224"/>
      <c r="AK114" s="560"/>
      <c r="AL114" s="224"/>
      <c r="AM114" s="560"/>
      <c r="AN114" s="122"/>
      <c r="AO114" s="40"/>
      <c r="AP114" s="123"/>
      <c r="AQ114" s="209">
        <f>$Q114-$AA114+$AI114</f>
        <v>0</v>
      </c>
      <c r="AR114" s="121"/>
      <c r="AS114" s="209">
        <f t="shared" si="25"/>
        <v>0</v>
      </c>
      <c r="AT114" s="121"/>
      <c r="AU114" s="209">
        <f t="shared" si="39"/>
        <v>0</v>
      </c>
      <c r="AV114" s="119"/>
      <c r="AX114" s="120"/>
      <c r="AY114" s="1"/>
      <c r="AZ114" s="318">
        <v>1</v>
      </c>
      <c r="BB114" s="120"/>
      <c r="BC114" s="3">
        <f>CHOOSE($AZ114,0.99052544,1.01191919,1.00441378,1.00744042,0.97985155,0.99723525,0.99723525,0.99723525,1.02737929,0.99839832,1.00012425,0.97994767)</f>
        <v>0.99052543999999998</v>
      </c>
      <c r="BD114" s="46"/>
      <c r="BE114" s="3">
        <f>CHOOSE(AZ114,1.01007311,1.0162446,1.00802785,0.99745216,0.96170212,0.98906071,0.98906071,0.98906071,0.96644255,1.01344958,1.02255772,1.00405015)</f>
        <v>1.01007311</v>
      </c>
      <c r="BF114" s="46"/>
      <c r="BG114" s="3">
        <f>CHOOSE($AZ114, 1.00979385,0.9950623,0.99510091,0.98525914,0.94740453,0.975921526666667,0.975921526666667,0.975921526666667,0.96415274,1.04112113,1.03493102,1.02717428)</f>
        <v>1.0097938500000001</v>
      </c>
      <c r="BH114" s="119"/>
      <c r="BJ114" s="120"/>
      <c r="BK114" s="15"/>
      <c r="BL114" s="122"/>
      <c r="BM114" s="40"/>
      <c r="BN114" s="123"/>
      <c r="BO114" s="209">
        <f t="shared" si="26"/>
        <v>0</v>
      </c>
      <c r="BP114" s="121"/>
      <c r="BQ114" s="209">
        <f t="shared" si="27"/>
        <v>0</v>
      </c>
      <c r="BR114" s="121"/>
      <c r="BS114" s="209">
        <f t="shared" si="28"/>
        <v>0</v>
      </c>
      <c r="BT114" s="122"/>
      <c r="BU114" s="40"/>
      <c r="BV114" s="123"/>
      <c r="BW114" s="15"/>
      <c r="BX114" s="122"/>
      <c r="BY114" s="40"/>
      <c r="BZ114" s="123"/>
      <c r="CA114" s="209">
        <f>(SUM($BO114:$BS114))-$BW114</f>
        <v>0</v>
      </c>
      <c r="CB114" s="122"/>
      <c r="CC114" s="40"/>
      <c r="CD114" s="123"/>
      <c r="CE114" s="209">
        <f t="shared" si="29"/>
        <v>0</v>
      </c>
      <c r="CF114" s="121"/>
      <c r="CG114" s="209">
        <f t="shared" si="30"/>
        <v>0</v>
      </c>
      <c r="CH114" s="121"/>
      <c r="CI114" s="209">
        <f>ROUNDDOWN(CA114-CE114-CG114,0)</f>
        <v>0</v>
      </c>
      <c r="CJ114" s="121"/>
      <c r="CK114" s="209">
        <f>SUM($CE114:$CI114)</f>
        <v>0</v>
      </c>
      <c r="CL114" s="119"/>
      <c r="CO114" s="120"/>
      <c r="CP114" s="13">
        <v>0</v>
      </c>
      <c r="CQ114" s="124"/>
      <c r="CR114" s="13">
        <v>0</v>
      </c>
      <c r="CS114" s="124"/>
      <c r="CT114" s="13">
        <v>0</v>
      </c>
      <c r="CU114" s="125"/>
      <c r="CV114" s="126"/>
      <c r="CW114" s="127"/>
      <c r="CX114" s="210">
        <f>CP114*I114</f>
        <v>0</v>
      </c>
      <c r="CY114" s="124"/>
      <c r="CZ114" s="210">
        <f>CR114*K114</f>
        <v>0</v>
      </c>
      <c r="DA114" s="124"/>
      <c r="DB114" s="210">
        <f>CT114*M114</f>
        <v>0</v>
      </c>
      <c r="DC114" s="119"/>
      <c r="DD114" s="46"/>
      <c r="DE114" s="18"/>
      <c r="DF114" s="315"/>
      <c r="DG114" s="18"/>
      <c r="DH114" s="18"/>
      <c r="DI114" s="18"/>
      <c r="DJ114" s="18"/>
      <c r="DK114" s="18"/>
      <c r="DL114" s="18"/>
      <c r="DM114" s="18"/>
      <c r="DN114" s="115"/>
      <c r="DO114" s="18"/>
      <c r="DQ114" s="120"/>
      <c r="DR114" s="46"/>
      <c r="DS114" s="46"/>
      <c r="DT114" s="129"/>
      <c r="DU114" s="209">
        <f>IF($CE114=0,0,ROUND(($DH$32*($CE114/$CE$120)),0))</f>
        <v>0</v>
      </c>
      <c r="DV114" s="213">
        <f t="shared" si="31"/>
        <v>0</v>
      </c>
      <c r="DW114" s="209">
        <f t="shared" si="40"/>
        <v>0</v>
      </c>
      <c r="DX114" s="213">
        <f t="shared" si="40"/>
        <v>0</v>
      </c>
      <c r="DY114" s="214">
        <f t="shared" si="41"/>
        <v>0</v>
      </c>
      <c r="DZ114" s="216">
        <f t="shared" si="41"/>
        <v>0</v>
      </c>
      <c r="EA114" s="320"/>
      <c r="EB114" s="133"/>
      <c r="EC114" s="209">
        <f>(DU114+CE114)</f>
        <v>0</v>
      </c>
      <c r="ED114" s="131"/>
      <c r="EE114" s="209">
        <f t="shared" si="32"/>
        <v>0</v>
      </c>
      <c r="EF114" s="131"/>
      <c r="EG114" s="209">
        <f t="shared" si="33"/>
        <v>0</v>
      </c>
      <c r="EH114" s="134"/>
      <c r="EN114" s="130"/>
      <c r="EO114" s="217">
        <f t="shared" si="34"/>
        <v>0</v>
      </c>
      <c r="EP114" s="135"/>
      <c r="EQ114" s="217">
        <f t="shared" si="35"/>
        <v>0</v>
      </c>
      <c r="ER114" s="135"/>
      <c r="ES114" s="217">
        <f t="shared" si="36"/>
        <v>0</v>
      </c>
      <c r="ET114" s="134"/>
      <c r="EW114" s="321"/>
      <c r="EX114" s="321"/>
      <c r="EY114" s="119"/>
      <c r="FA114" s="120"/>
      <c r="FB114" s="5"/>
      <c r="FC114" s="121"/>
      <c r="FD114" s="5"/>
      <c r="FE114" s="121"/>
      <c r="FF114" s="5"/>
      <c r="FG114" s="119"/>
      <c r="FI114" s="120"/>
      <c r="FJ114" s="17">
        <v>0</v>
      </c>
      <c r="FK114" s="137"/>
      <c r="FL114" s="17">
        <v>0</v>
      </c>
      <c r="FM114" s="137"/>
      <c r="FN114" s="17">
        <v>0</v>
      </c>
      <c r="FO114" s="125"/>
      <c r="FP114" s="126"/>
      <c r="FQ114" s="127"/>
      <c r="FR114" s="219">
        <f t="shared" si="37"/>
        <v>0</v>
      </c>
      <c r="FS114" s="125"/>
      <c r="FT114" s="126"/>
      <c r="FU114" s="127"/>
      <c r="FV114" s="220">
        <f>IFERROR((SUM($EO114:$ES114)-SUM($CX114:DB114)+$FR114)," ")</f>
        <v>0</v>
      </c>
      <c r="FW114" s="119"/>
    </row>
    <row r="115" spans="1:181" ht="5.15" customHeight="1" x14ac:dyDescent="0.35">
      <c r="A115" s="115"/>
      <c r="B115" s="32"/>
      <c r="C115" s="46"/>
      <c r="D115" s="32"/>
      <c r="E115" s="32"/>
      <c r="F115" s="36"/>
      <c r="H115" s="29"/>
      <c r="I115" s="139"/>
      <c r="J115" s="139"/>
      <c r="K115" s="139"/>
      <c r="L115" s="139"/>
      <c r="M115" s="139"/>
      <c r="N115" s="140"/>
      <c r="O115" s="141"/>
      <c r="P115" s="142"/>
      <c r="Q115" s="139"/>
      <c r="R115" s="139"/>
      <c r="S115" s="139"/>
      <c r="T115" s="139"/>
      <c r="U115" s="139"/>
      <c r="V115" s="139"/>
      <c r="W115" s="121"/>
      <c r="X115" s="140"/>
      <c r="Y115" s="141"/>
      <c r="Z115" s="142"/>
      <c r="AA115" s="563"/>
      <c r="AB115" s="563"/>
      <c r="AC115" s="563"/>
      <c r="AD115" s="563"/>
      <c r="AE115" s="563"/>
      <c r="AF115" s="564"/>
      <c r="AG115" s="266"/>
      <c r="AH115" s="565"/>
      <c r="AI115" s="563"/>
      <c r="AJ115" s="563"/>
      <c r="AK115" s="563"/>
      <c r="AL115" s="563"/>
      <c r="AM115" s="563"/>
      <c r="AN115" s="140"/>
      <c r="AO115" s="141"/>
      <c r="AP115" s="142"/>
      <c r="AQ115" s="121"/>
      <c r="AR115" s="139"/>
      <c r="AS115" s="121"/>
      <c r="AT115" s="139"/>
      <c r="AU115" s="121"/>
      <c r="AV115" s="36"/>
      <c r="AX115" s="29"/>
      <c r="AY115" s="32"/>
      <c r="AZ115" s="322"/>
      <c r="BB115" s="29"/>
      <c r="BC115" s="46"/>
      <c r="BD115" s="32"/>
      <c r="BE115" s="46"/>
      <c r="BF115" s="32"/>
      <c r="BG115" s="46"/>
      <c r="BH115" s="36"/>
      <c r="BJ115" s="29"/>
      <c r="BK115" s="139"/>
      <c r="BL115" s="140"/>
      <c r="BM115" s="141"/>
      <c r="BN115" s="142"/>
      <c r="BO115" s="323"/>
      <c r="BP115" s="139"/>
      <c r="BQ115" s="323"/>
      <c r="BR115" s="139"/>
      <c r="BS115" s="323"/>
      <c r="BT115" s="140"/>
      <c r="BU115" s="141"/>
      <c r="BV115" s="142"/>
      <c r="BW115" s="139"/>
      <c r="BX115" s="140"/>
      <c r="BY115" s="141"/>
      <c r="BZ115" s="142"/>
      <c r="CA115" s="121"/>
      <c r="CB115" s="140"/>
      <c r="CC115" s="141"/>
      <c r="CD115" s="142"/>
      <c r="CE115" s="121"/>
      <c r="CF115" s="139"/>
      <c r="CG115" s="121"/>
      <c r="CH115" s="139"/>
      <c r="CI115" s="121"/>
      <c r="CJ115" s="139"/>
      <c r="CK115" s="121"/>
      <c r="CL115" s="36"/>
      <c r="CO115" s="29"/>
      <c r="CP115" s="143"/>
      <c r="CQ115" s="143"/>
      <c r="CR115" s="143"/>
      <c r="CS115" s="143"/>
      <c r="CT115" s="143"/>
      <c r="CU115" s="144"/>
      <c r="CV115" s="145"/>
      <c r="CW115" s="146"/>
      <c r="CX115" s="124"/>
      <c r="CY115" s="143"/>
      <c r="CZ115" s="124"/>
      <c r="DA115" s="143"/>
      <c r="DB115" s="124"/>
      <c r="DC115" s="36"/>
      <c r="DD115" s="32"/>
      <c r="DF115" s="315"/>
      <c r="DN115" s="115"/>
      <c r="DQ115" s="29"/>
      <c r="DR115" s="32"/>
      <c r="DS115" s="32"/>
      <c r="DT115" s="34"/>
      <c r="DU115" s="323"/>
      <c r="DV115" s="222">
        <f t="shared" si="31"/>
        <v>0</v>
      </c>
      <c r="DW115" s="149"/>
      <c r="DX115" s="149"/>
      <c r="DY115" s="149"/>
      <c r="DZ115" s="141"/>
      <c r="EA115" s="320"/>
      <c r="EB115" s="151"/>
      <c r="EC115" s="149"/>
      <c r="ED115" s="149"/>
      <c r="EE115" s="149"/>
      <c r="EF115" s="149"/>
      <c r="EG115" s="149"/>
      <c r="EH115" s="134"/>
      <c r="EN115" s="74"/>
      <c r="EO115" s="152"/>
      <c r="EP115" s="152"/>
      <c r="EQ115" s="152"/>
      <c r="ER115" s="152"/>
      <c r="ES115" s="152"/>
      <c r="ET115" s="134"/>
      <c r="EW115" s="321"/>
      <c r="EX115" s="321"/>
      <c r="EY115" s="36"/>
      <c r="FA115" s="29"/>
      <c r="FB115" s="139"/>
      <c r="FC115" s="139"/>
      <c r="FD115" s="139"/>
      <c r="FE115" s="139"/>
      <c r="FF115" s="139"/>
      <c r="FG115" s="36"/>
      <c r="FI115" s="29"/>
      <c r="FJ115" s="143"/>
      <c r="FK115" s="143"/>
      <c r="FL115" s="143"/>
      <c r="FM115" s="143"/>
      <c r="FN115" s="143"/>
      <c r="FO115" s="144"/>
      <c r="FP115" s="145"/>
      <c r="FQ115" s="146"/>
      <c r="FR115" s="154"/>
      <c r="FS115" s="144"/>
      <c r="FT115" s="145"/>
      <c r="FU115" s="146"/>
      <c r="FV115" s="326"/>
      <c r="FW115" s="36"/>
    </row>
    <row r="116" spans="1:181" s="92" customFormat="1" x14ac:dyDescent="0.35">
      <c r="A116" s="118"/>
      <c r="B116" s="46"/>
      <c r="C116" s="11"/>
      <c r="D116" s="46"/>
      <c r="E116" s="4"/>
      <c r="F116" s="119"/>
      <c r="H116" s="120"/>
      <c r="I116" s="15"/>
      <c r="J116" s="121"/>
      <c r="K116" s="15"/>
      <c r="L116" s="121"/>
      <c r="M116" s="15"/>
      <c r="N116" s="122"/>
      <c r="O116" s="40"/>
      <c r="P116" s="123"/>
      <c r="Q116" s="15"/>
      <c r="R116" s="121"/>
      <c r="S116" s="15"/>
      <c r="T116" s="121"/>
      <c r="U116" s="15"/>
      <c r="V116" s="121"/>
      <c r="W116" s="209">
        <f>SUM($Q116,$S116,$U116)</f>
        <v>0</v>
      </c>
      <c r="X116" s="122"/>
      <c r="Y116" s="40"/>
      <c r="Z116" s="123"/>
      <c r="AA116" s="560"/>
      <c r="AB116" s="224"/>
      <c r="AC116" s="560"/>
      <c r="AD116" s="224"/>
      <c r="AE116" s="560"/>
      <c r="AF116" s="561"/>
      <c r="AG116" s="216"/>
      <c r="AH116" s="562"/>
      <c r="AI116" s="560"/>
      <c r="AJ116" s="224"/>
      <c r="AK116" s="560"/>
      <c r="AL116" s="224"/>
      <c r="AM116" s="560"/>
      <c r="AN116" s="122"/>
      <c r="AO116" s="40"/>
      <c r="AP116" s="123"/>
      <c r="AQ116" s="209">
        <f>$Q116-$AA116+$AI116</f>
        <v>0</v>
      </c>
      <c r="AR116" s="121"/>
      <c r="AS116" s="209">
        <f t="shared" si="25"/>
        <v>0</v>
      </c>
      <c r="AT116" s="121"/>
      <c r="AU116" s="209">
        <f t="shared" si="39"/>
        <v>0</v>
      </c>
      <c r="AV116" s="119"/>
      <c r="AX116" s="120"/>
      <c r="AY116" s="1"/>
      <c r="AZ116" s="318">
        <v>1</v>
      </c>
      <c r="BB116" s="120"/>
      <c r="BC116" s="3">
        <f>CHOOSE($AZ116,0.99052544,1.01191919,1.00441378,1.00744042,0.97985155,0.99723525,0.99723525,0.99723525,1.02737929,0.99839832,1.00012425,0.97994767)</f>
        <v>0.99052543999999998</v>
      </c>
      <c r="BD116" s="46"/>
      <c r="BE116" s="3">
        <f>CHOOSE(AZ116,1.01007311,1.0162446,1.00802785,0.99745216,0.96170212,0.98906071,0.98906071,0.98906071,0.96644255,1.01344958,1.02255772,1.00405015)</f>
        <v>1.01007311</v>
      </c>
      <c r="BF116" s="46"/>
      <c r="BG116" s="3">
        <f>CHOOSE($AZ116, 1.00979385,0.9950623,0.99510091,0.98525914,0.94740453,0.975921526666667,0.975921526666667,0.975921526666667,0.96415274,1.04112113,1.03493102,1.02717428)</f>
        <v>1.0097938500000001</v>
      </c>
      <c r="BH116" s="119"/>
      <c r="BJ116" s="120"/>
      <c r="BK116" s="15"/>
      <c r="BL116" s="122"/>
      <c r="BM116" s="40"/>
      <c r="BN116" s="123"/>
      <c r="BO116" s="209">
        <f t="shared" si="26"/>
        <v>0</v>
      </c>
      <c r="BP116" s="121"/>
      <c r="BQ116" s="209">
        <f t="shared" si="27"/>
        <v>0</v>
      </c>
      <c r="BR116" s="121"/>
      <c r="BS116" s="209">
        <f t="shared" si="28"/>
        <v>0</v>
      </c>
      <c r="BT116" s="122"/>
      <c r="BU116" s="40"/>
      <c r="BV116" s="123"/>
      <c r="BW116" s="15"/>
      <c r="BX116" s="122"/>
      <c r="BY116" s="40"/>
      <c r="BZ116" s="123"/>
      <c r="CA116" s="209">
        <f>(SUM($BO116:$BS116))-$BW116</f>
        <v>0</v>
      </c>
      <c r="CB116" s="122"/>
      <c r="CC116" s="40"/>
      <c r="CD116" s="123"/>
      <c r="CE116" s="209">
        <f t="shared" si="29"/>
        <v>0</v>
      </c>
      <c r="CF116" s="121"/>
      <c r="CG116" s="209">
        <f t="shared" si="30"/>
        <v>0</v>
      </c>
      <c r="CH116" s="121"/>
      <c r="CI116" s="209">
        <f>ROUNDDOWN(CA116-CE116-CG116,0)</f>
        <v>0</v>
      </c>
      <c r="CJ116" s="121"/>
      <c r="CK116" s="209">
        <f>SUM($CE116:$CI116)</f>
        <v>0</v>
      </c>
      <c r="CL116" s="119"/>
      <c r="CO116" s="120"/>
      <c r="CP116" s="13">
        <v>0</v>
      </c>
      <c r="CQ116" s="124"/>
      <c r="CR116" s="13">
        <v>0</v>
      </c>
      <c r="CS116" s="124"/>
      <c r="CT116" s="13">
        <v>0</v>
      </c>
      <c r="CU116" s="125"/>
      <c r="CV116" s="126"/>
      <c r="CW116" s="127"/>
      <c r="CX116" s="210">
        <f>CP116*I116</f>
        <v>0</v>
      </c>
      <c r="CY116" s="124"/>
      <c r="CZ116" s="210">
        <f>CR116*K116</f>
        <v>0</v>
      </c>
      <c r="DA116" s="336"/>
      <c r="DB116" s="375">
        <f>CT116*M116</f>
        <v>0</v>
      </c>
      <c r="DC116" s="119"/>
      <c r="DD116" s="46"/>
      <c r="DE116" s="18"/>
      <c r="DF116" s="315"/>
      <c r="DG116" s="18"/>
      <c r="DH116" s="18"/>
      <c r="DI116" s="18"/>
      <c r="DJ116" s="18"/>
      <c r="DK116" s="18"/>
      <c r="DL116" s="18"/>
      <c r="DM116" s="18"/>
      <c r="DN116" s="115"/>
      <c r="DO116" s="18"/>
      <c r="DQ116" s="120"/>
      <c r="DR116" s="46"/>
      <c r="DS116" s="46"/>
      <c r="DT116" s="129"/>
      <c r="DU116" s="209">
        <f>IF($CE116=0,0,ROUND(($DH$32*($CE116/$CE$120)),0))</f>
        <v>0</v>
      </c>
      <c r="DV116" s="213">
        <f t="shared" si="31"/>
        <v>0</v>
      </c>
      <c r="DW116" s="209">
        <f t="shared" si="40"/>
        <v>0</v>
      </c>
      <c r="DX116" s="213">
        <f t="shared" si="40"/>
        <v>0</v>
      </c>
      <c r="DY116" s="214">
        <f t="shared" si="41"/>
        <v>0</v>
      </c>
      <c r="DZ116" s="216">
        <f t="shared" si="41"/>
        <v>0</v>
      </c>
      <c r="EA116" s="320"/>
      <c r="EB116" s="133"/>
      <c r="EC116" s="209">
        <f>(DU116+CE116)</f>
        <v>0</v>
      </c>
      <c r="ED116" s="131"/>
      <c r="EE116" s="209">
        <f t="shared" si="32"/>
        <v>0</v>
      </c>
      <c r="EF116" s="131"/>
      <c r="EG116" s="209">
        <f t="shared" si="33"/>
        <v>0</v>
      </c>
      <c r="EH116" s="134"/>
      <c r="EN116" s="130"/>
      <c r="EO116" s="217">
        <f t="shared" si="34"/>
        <v>0</v>
      </c>
      <c r="EP116" s="135"/>
      <c r="EQ116" s="217">
        <f t="shared" si="35"/>
        <v>0</v>
      </c>
      <c r="ER116" s="135"/>
      <c r="ES116" s="217">
        <f t="shared" si="36"/>
        <v>0</v>
      </c>
      <c r="ET116" s="134"/>
      <c r="EW116" s="321"/>
      <c r="EX116" s="321"/>
      <c r="EY116" s="119"/>
      <c r="FA116" s="120"/>
      <c r="FB116" s="5"/>
      <c r="FC116" s="121"/>
      <c r="FD116" s="5"/>
      <c r="FE116" s="121"/>
      <c r="FF116" s="5"/>
      <c r="FG116" s="119"/>
      <c r="FI116" s="120"/>
      <c r="FJ116" s="17">
        <v>0</v>
      </c>
      <c r="FK116" s="137"/>
      <c r="FL116" s="17">
        <v>0</v>
      </c>
      <c r="FM116" s="137"/>
      <c r="FN116" s="17">
        <v>0</v>
      </c>
      <c r="FO116" s="125"/>
      <c r="FP116" s="126"/>
      <c r="FQ116" s="127"/>
      <c r="FR116" s="219">
        <f t="shared" si="37"/>
        <v>0</v>
      </c>
      <c r="FS116" s="125"/>
      <c r="FT116" s="126"/>
      <c r="FU116" s="127"/>
      <c r="FV116" s="220">
        <f>IFERROR((SUM($EO116:$ES116)-SUM($CX116:DB116)+$FR116)," ")</f>
        <v>0</v>
      </c>
      <c r="FW116" s="119"/>
    </row>
    <row r="117" spans="1:181" ht="5.15" customHeight="1" x14ac:dyDescent="0.35">
      <c r="A117" s="115"/>
      <c r="B117" s="32"/>
      <c r="C117" s="46"/>
      <c r="D117" s="32"/>
      <c r="E117" s="32"/>
      <c r="F117" s="36"/>
      <c r="H117" s="29"/>
      <c r="I117" s="139"/>
      <c r="J117" s="139"/>
      <c r="K117" s="139"/>
      <c r="L117" s="139"/>
      <c r="M117" s="139"/>
      <c r="N117" s="140"/>
      <c r="O117" s="141"/>
      <c r="P117" s="142"/>
      <c r="Q117" s="139"/>
      <c r="R117" s="139"/>
      <c r="S117" s="139"/>
      <c r="T117" s="139"/>
      <c r="U117" s="139"/>
      <c r="V117" s="139"/>
      <c r="W117" s="121"/>
      <c r="X117" s="140"/>
      <c r="Y117" s="141"/>
      <c r="Z117" s="142"/>
      <c r="AA117" s="563"/>
      <c r="AB117" s="563"/>
      <c r="AC117" s="563"/>
      <c r="AD117" s="563"/>
      <c r="AE117" s="563"/>
      <c r="AF117" s="564"/>
      <c r="AG117" s="266"/>
      <c r="AH117" s="565"/>
      <c r="AI117" s="563"/>
      <c r="AJ117" s="563"/>
      <c r="AK117" s="563"/>
      <c r="AL117" s="563"/>
      <c r="AM117" s="563"/>
      <c r="AN117" s="140"/>
      <c r="AO117" s="141"/>
      <c r="AP117" s="142"/>
      <c r="AQ117" s="121"/>
      <c r="AR117" s="139"/>
      <c r="AS117" s="121"/>
      <c r="AT117" s="139"/>
      <c r="AU117" s="121"/>
      <c r="AV117" s="36"/>
      <c r="AX117" s="29"/>
      <c r="AY117" s="32"/>
      <c r="AZ117" s="322"/>
      <c r="BB117" s="29"/>
      <c r="BC117" s="46"/>
      <c r="BD117" s="32"/>
      <c r="BE117" s="46"/>
      <c r="BF117" s="32"/>
      <c r="BG117" s="46"/>
      <c r="BH117" s="36"/>
      <c r="BJ117" s="29"/>
      <c r="BK117" s="139"/>
      <c r="BL117" s="140"/>
      <c r="BM117" s="141"/>
      <c r="BN117" s="142"/>
      <c r="BO117" s="323"/>
      <c r="BP117" s="139"/>
      <c r="BQ117" s="323"/>
      <c r="BR117" s="139"/>
      <c r="BS117" s="323"/>
      <c r="BT117" s="140"/>
      <c r="BU117" s="141"/>
      <c r="BV117" s="142"/>
      <c r="BW117" s="139"/>
      <c r="BX117" s="140"/>
      <c r="BY117" s="141"/>
      <c r="BZ117" s="142"/>
      <c r="CA117" s="121"/>
      <c r="CB117" s="140"/>
      <c r="CC117" s="141"/>
      <c r="CD117" s="142"/>
      <c r="CE117" s="121"/>
      <c r="CF117" s="139"/>
      <c r="CG117" s="121"/>
      <c r="CH117" s="139"/>
      <c r="CI117" s="121"/>
      <c r="CJ117" s="139"/>
      <c r="CK117" s="121"/>
      <c r="CL117" s="36"/>
      <c r="CO117" s="29"/>
      <c r="CP117" s="143"/>
      <c r="CQ117" s="143"/>
      <c r="CR117" s="143"/>
      <c r="CS117" s="143"/>
      <c r="CT117" s="143"/>
      <c r="CU117" s="144"/>
      <c r="CV117" s="145"/>
      <c r="CW117" s="146"/>
      <c r="CX117" s="124"/>
      <c r="CY117" s="143"/>
      <c r="CZ117" s="124"/>
      <c r="DA117" s="143"/>
      <c r="DB117" s="124"/>
      <c r="DC117" s="36"/>
      <c r="DD117" s="32"/>
      <c r="DF117" s="315"/>
      <c r="DN117" s="115"/>
      <c r="DQ117" s="29"/>
      <c r="DR117" s="32"/>
      <c r="DS117" s="32"/>
      <c r="DT117" s="34"/>
      <c r="DU117" s="323"/>
      <c r="DV117" s="222">
        <f t="shared" si="31"/>
        <v>0</v>
      </c>
      <c r="DW117" s="149"/>
      <c r="DX117" s="149"/>
      <c r="DY117" s="149"/>
      <c r="DZ117" s="141"/>
      <c r="EA117" s="320"/>
      <c r="EB117" s="151"/>
      <c r="EC117" s="149"/>
      <c r="ED117" s="149"/>
      <c r="EE117" s="149"/>
      <c r="EF117" s="149"/>
      <c r="EG117" s="149"/>
      <c r="EH117" s="134"/>
      <c r="EN117" s="74"/>
      <c r="EO117" s="152"/>
      <c r="EP117" s="152"/>
      <c r="EQ117" s="152"/>
      <c r="ER117" s="152"/>
      <c r="ES117" s="152"/>
      <c r="ET117" s="134"/>
      <c r="EW117" s="321"/>
      <c r="EX117" s="321"/>
      <c r="EY117" s="36"/>
      <c r="FA117" s="29"/>
      <c r="FB117" s="139"/>
      <c r="FC117" s="139"/>
      <c r="FD117" s="139"/>
      <c r="FE117" s="139"/>
      <c r="FF117" s="139"/>
      <c r="FG117" s="36"/>
      <c r="FI117" s="29"/>
      <c r="FJ117" s="143"/>
      <c r="FK117" s="143"/>
      <c r="FL117" s="143"/>
      <c r="FM117" s="143"/>
      <c r="FN117" s="143"/>
      <c r="FO117" s="144"/>
      <c r="FP117" s="145"/>
      <c r="FQ117" s="146"/>
      <c r="FR117" s="154"/>
      <c r="FS117" s="144"/>
      <c r="FT117" s="145"/>
      <c r="FU117" s="146"/>
      <c r="FV117" s="326"/>
      <c r="FW117" s="36"/>
    </row>
    <row r="118" spans="1:181" s="92" customFormat="1" ht="15" thickBot="1" x14ac:dyDescent="0.4">
      <c r="A118" s="118"/>
      <c r="B118" s="46"/>
      <c r="C118" s="11"/>
      <c r="D118" s="46"/>
      <c r="E118" s="4"/>
      <c r="F118" s="119"/>
      <c r="H118" s="120"/>
      <c r="I118" s="15"/>
      <c r="J118" s="121"/>
      <c r="K118" s="15"/>
      <c r="L118" s="121"/>
      <c r="M118" s="15"/>
      <c r="N118" s="122"/>
      <c r="O118" s="40"/>
      <c r="P118" s="123"/>
      <c r="Q118" s="15"/>
      <c r="R118" s="121"/>
      <c r="S118" s="15"/>
      <c r="T118" s="121"/>
      <c r="U118" s="15"/>
      <c r="V118" s="121"/>
      <c r="W118" s="209">
        <f>SUM($Q118,$S118,$U118)</f>
        <v>0</v>
      </c>
      <c r="X118" s="122"/>
      <c r="Y118" s="40"/>
      <c r="Z118" s="123"/>
      <c r="AA118" s="560"/>
      <c r="AB118" s="224"/>
      <c r="AC118" s="560"/>
      <c r="AD118" s="224"/>
      <c r="AE118" s="560"/>
      <c r="AF118" s="561"/>
      <c r="AG118" s="216"/>
      <c r="AH118" s="562"/>
      <c r="AI118" s="560"/>
      <c r="AJ118" s="224"/>
      <c r="AK118" s="560"/>
      <c r="AL118" s="224"/>
      <c r="AM118" s="560"/>
      <c r="AN118" s="122"/>
      <c r="AO118" s="40"/>
      <c r="AP118" s="123"/>
      <c r="AQ118" s="209">
        <f>$Q118-$AA118+$AI118</f>
        <v>0</v>
      </c>
      <c r="AR118" s="121"/>
      <c r="AS118" s="209">
        <f t="shared" si="25"/>
        <v>0</v>
      </c>
      <c r="AT118" s="121"/>
      <c r="AU118" s="209">
        <f t="shared" si="39"/>
        <v>0</v>
      </c>
      <c r="AV118" s="119"/>
      <c r="AX118" s="120"/>
      <c r="AY118" s="1"/>
      <c r="AZ118" s="318">
        <v>1</v>
      </c>
      <c r="BB118" s="120"/>
      <c r="BC118" s="3">
        <f>CHOOSE($AZ118,0.99052544,1.01191919,1.00441378,1.00744042,0.97985155,0.99723525,0.99723525,0.99723525,1.02737929,0.99839832,1.00012425,0.97994767)</f>
        <v>0.99052543999999998</v>
      </c>
      <c r="BD118" s="46"/>
      <c r="BE118" s="3">
        <f>CHOOSE(AZ118,1.01007311,1.0162446,1.00802785,0.99745216,0.96170212,0.98906071,0.98906071,0.98906071,0.96644255,1.01344958,1.02255772,1.00405015)</f>
        <v>1.01007311</v>
      </c>
      <c r="BF118" s="46"/>
      <c r="BG118" s="3">
        <f>CHOOSE($AZ118, 1.00979385,0.9950623,0.99510091,0.98525914,0.94740453,0.975921526666667,0.975921526666667,0.975921526666667,0.96415274,1.04112113,1.03493102,1.02717428)</f>
        <v>1.0097938500000001</v>
      </c>
      <c r="BH118" s="119"/>
      <c r="BJ118" s="120"/>
      <c r="BK118" s="15"/>
      <c r="BL118" s="122"/>
      <c r="BM118" s="40"/>
      <c r="BN118" s="123"/>
      <c r="BO118" s="209">
        <f t="shared" si="26"/>
        <v>0</v>
      </c>
      <c r="BP118" s="121"/>
      <c r="BQ118" s="209">
        <f t="shared" si="27"/>
        <v>0</v>
      </c>
      <c r="BR118" s="121"/>
      <c r="BS118" s="209">
        <f t="shared" si="28"/>
        <v>0</v>
      </c>
      <c r="BT118" s="122"/>
      <c r="BU118" s="40"/>
      <c r="BV118" s="123"/>
      <c r="BW118" s="15"/>
      <c r="BX118" s="122"/>
      <c r="BY118" s="40"/>
      <c r="BZ118" s="123"/>
      <c r="CA118" s="209">
        <f>(SUM($BO118:$BS118))-$BW118</f>
        <v>0</v>
      </c>
      <c r="CB118" s="122"/>
      <c r="CC118" s="40"/>
      <c r="CD118" s="123"/>
      <c r="CE118" s="209">
        <f t="shared" si="29"/>
        <v>0</v>
      </c>
      <c r="CF118" s="121"/>
      <c r="CG118" s="209">
        <f t="shared" si="30"/>
        <v>0</v>
      </c>
      <c r="CH118" s="121"/>
      <c r="CI118" s="209">
        <f>ROUNDDOWN(CA118-CE118-CG118,0)</f>
        <v>0</v>
      </c>
      <c r="CJ118" s="121"/>
      <c r="CK118" s="209">
        <f>SUM($CE118:$CI118)</f>
        <v>0</v>
      </c>
      <c r="CL118" s="119"/>
      <c r="CO118" s="120"/>
      <c r="CP118" s="13">
        <v>0</v>
      </c>
      <c r="CQ118" s="124"/>
      <c r="CR118" s="13">
        <v>0</v>
      </c>
      <c r="CS118" s="124"/>
      <c r="CT118" s="13">
        <v>0</v>
      </c>
      <c r="CU118" s="125"/>
      <c r="CV118" s="126"/>
      <c r="CW118" s="338"/>
      <c r="CX118" s="376">
        <f>CP118*I118</f>
        <v>0</v>
      </c>
      <c r="CY118" s="339"/>
      <c r="CZ118" s="376">
        <f>CR118*K118</f>
        <v>0</v>
      </c>
      <c r="DA118" s="339"/>
      <c r="DB118" s="376">
        <f>CT118*M118</f>
        <v>0</v>
      </c>
      <c r="DC118" s="340"/>
      <c r="DD118" s="46"/>
      <c r="DE118" s="18"/>
      <c r="DF118" s="347"/>
      <c r="DG118" s="342"/>
      <c r="DH118" s="342"/>
      <c r="DI118" s="342"/>
      <c r="DJ118" s="342"/>
      <c r="DK118" s="342"/>
      <c r="DL118" s="342"/>
      <c r="DM118" s="342"/>
      <c r="DN118" s="348"/>
      <c r="DO118" s="18"/>
      <c r="DQ118" s="120"/>
      <c r="DR118" s="46"/>
      <c r="DS118" s="46"/>
      <c r="DT118" s="129"/>
      <c r="DU118" s="209">
        <f>IF($CE118=0,0,ROUND(($DH$32*($CE118/$CE$120)),0))</f>
        <v>0</v>
      </c>
      <c r="DV118" s="213">
        <f t="shared" si="31"/>
        <v>0</v>
      </c>
      <c r="DW118" s="209">
        <f t="shared" si="40"/>
        <v>0</v>
      </c>
      <c r="DX118" s="213">
        <f t="shared" si="40"/>
        <v>0</v>
      </c>
      <c r="DY118" s="214">
        <f t="shared" si="41"/>
        <v>0</v>
      </c>
      <c r="DZ118" s="216">
        <f t="shared" si="41"/>
        <v>0</v>
      </c>
      <c r="EA118" s="320"/>
      <c r="EB118" s="133"/>
      <c r="EC118" s="209">
        <f>(DU118+CE118)</f>
        <v>0</v>
      </c>
      <c r="ED118" s="131"/>
      <c r="EE118" s="209">
        <f t="shared" si="32"/>
        <v>0</v>
      </c>
      <c r="EF118" s="131"/>
      <c r="EG118" s="209">
        <f t="shared" si="33"/>
        <v>0</v>
      </c>
      <c r="EH118" s="134"/>
      <c r="EN118" s="130"/>
      <c r="EO118" s="217">
        <f t="shared" si="34"/>
        <v>0</v>
      </c>
      <c r="EP118" s="135"/>
      <c r="EQ118" s="217">
        <f t="shared" si="35"/>
        <v>0</v>
      </c>
      <c r="ER118" s="135"/>
      <c r="ES118" s="217">
        <f t="shared" si="36"/>
        <v>0</v>
      </c>
      <c r="ET118" s="134"/>
      <c r="EW118" s="321"/>
      <c r="EX118" s="321"/>
      <c r="EY118" s="119"/>
      <c r="FA118" s="120"/>
      <c r="FB118" s="5"/>
      <c r="FC118" s="121"/>
      <c r="FD118" s="5"/>
      <c r="FE118" s="121"/>
      <c r="FF118" s="5"/>
      <c r="FG118" s="119"/>
      <c r="FI118" s="120"/>
      <c r="FJ118" s="17">
        <v>0</v>
      </c>
      <c r="FK118" s="137"/>
      <c r="FL118" s="17">
        <v>0</v>
      </c>
      <c r="FM118" s="137"/>
      <c r="FN118" s="17">
        <v>0</v>
      </c>
      <c r="FO118" s="125"/>
      <c r="FP118" s="126"/>
      <c r="FQ118" s="127"/>
      <c r="FR118" s="219">
        <f t="shared" si="37"/>
        <v>0</v>
      </c>
      <c r="FS118" s="125"/>
      <c r="FT118" s="126"/>
      <c r="FU118" s="127"/>
      <c r="FV118" s="220">
        <f>IFERROR((SUM($EO118:$ES118)-SUM($CX118:DB118)+$FR118)," ")</f>
        <v>0</v>
      </c>
      <c r="FW118" s="119"/>
    </row>
    <row r="119" spans="1:181" ht="5.15" customHeight="1" thickBot="1" x14ac:dyDescent="0.4">
      <c r="A119" s="115"/>
      <c r="B119" s="29"/>
      <c r="C119" s="46"/>
      <c r="D119" s="32"/>
      <c r="E119" s="32"/>
      <c r="F119" s="36"/>
      <c r="H119" s="29"/>
      <c r="I119" s="139"/>
      <c r="J119" s="139"/>
      <c r="K119" s="139"/>
      <c r="L119" s="139"/>
      <c r="M119" s="139"/>
      <c r="N119" s="140"/>
      <c r="O119" s="345"/>
      <c r="P119" s="142"/>
      <c r="Q119" s="139"/>
      <c r="R119" s="139"/>
      <c r="S119" s="139"/>
      <c r="T119" s="139"/>
      <c r="U119" s="139"/>
      <c r="V119" s="139"/>
      <c r="W119" s="121"/>
      <c r="X119" s="140"/>
      <c r="Y119" s="141"/>
      <c r="Z119" s="142"/>
      <c r="AA119" s="139"/>
      <c r="AB119" s="139"/>
      <c r="AC119" s="139"/>
      <c r="AD119" s="139"/>
      <c r="AE119" s="139"/>
      <c r="AF119" s="140"/>
      <c r="AG119" s="141"/>
      <c r="AH119" s="142"/>
      <c r="AI119" s="139"/>
      <c r="AJ119" s="139"/>
      <c r="AK119" s="139"/>
      <c r="AL119" s="139"/>
      <c r="AM119" s="139"/>
      <c r="AN119" s="140"/>
      <c r="AO119" s="141"/>
      <c r="AP119" s="142"/>
      <c r="AQ119" s="121"/>
      <c r="AR119" s="139"/>
      <c r="AS119" s="121"/>
      <c r="AT119" s="139"/>
      <c r="AU119" s="121"/>
      <c r="AV119" s="36"/>
      <c r="AX119" s="29"/>
      <c r="AY119" s="32"/>
      <c r="AZ119" s="322"/>
      <c r="BB119" s="29"/>
      <c r="BC119" s="46"/>
      <c r="BD119" s="32"/>
      <c r="BE119" s="46"/>
      <c r="BF119" s="32"/>
      <c r="BG119" s="46"/>
      <c r="BH119" s="36"/>
      <c r="BJ119" s="29"/>
      <c r="BK119" s="139"/>
      <c r="BL119" s="140"/>
      <c r="BM119" s="141"/>
      <c r="BN119" s="142"/>
      <c r="BO119" s="121"/>
      <c r="BP119" s="139"/>
      <c r="BQ119" s="121"/>
      <c r="BR119" s="139"/>
      <c r="BS119" s="121"/>
      <c r="BT119" s="140"/>
      <c r="BU119" s="141"/>
      <c r="BV119" s="142"/>
      <c r="BW119" s="139"/>
      <c r="BX119" s="140"/>
      <c r="BY119" s="141"/>
      <c r="BZ119" s="142"/>
      <c r="CA119" s="346"/>
      <c r="CB119" s="140"/>
      <c r="CC119" s="141"/>
      <c r="CD119" s="142"/>
      <c r="CE119" s="121"/>
      <c r="CF119" s="139"/>
      <c r="CG119" s="121"/>
      <c r="CH119" s="139"/>
      <c r="CI119" s="121"/>
      <c r="CJ119" s="139"/>
      <c r="CK119" s="121"/>
      <c r="CL119" s="36"/>
      <c r="CO119" s="29"/>
      <c r="CP119" s="143"/>
      <c r="CQ119" s="143"/>
      <c r="CR119" s="143"/>
      <c r="CS119" s="143"/>
      <c r="CT119" s="143"/>
      <c r="CU119" s="144"/>
      <c r="CV119" s="145"/>
      <c r="CW119" s="146"/>
      <c r="CX119" s="124"/>
      <c r="CY119" s="143"/>
      <c r="CZ119" s="124"/>
      <c r="DA119" s="143"/>
      <c r="DB119" s="124"/>
      <c r="DC119" s="32"/>
      <c r="DD119" s="32"/>
      <c r="DQ119" s="29"/>
      <c r="DR119" s="36"/>
      <c r="DS119" s="32"/>
      <c r="DT119" s="74"/>
      <c r="DU119" s="149"/>
      <c r="DV119" s="149"/>
      <c r="DW119" s="149"/>
      <c r="DX119" s="149"/>
      <c r="DY119" s="149"/>
      <c r="DZ119" s="141"/>
      <c r="EA119" s="437"/>
      <c r="EB119" s="151"/>
      <c r="EC119" s="149"/>
      <c r="ED119" s="149"/>
      <c r="EE119" s="149"/>
      <c r="EF119" s="149"/>
      <c r="EG119" s="149"/>
      <c r="EH119" s="134"/>
      <c r="EN119" s="74"/>
      <c r="EO119" s="152"/>
      <c r="EP119" s="152"/>
      <c r="EQ119" s="152"/>
      <c r="ER119" s="152"/>
      <c r="ES119" s="152"/>
      <c r="ET119" s="134"/>
      <c r="EW119" s="321"/>
      <c r="EX119" s="321"/>
      <c r="EY119" s="36"/>
      <c r="FA119" s="29"/>
      <c r="FB119" s="139"/>
      <c r="FC119" s="139"/>
      <c r="FD119" s="139"/>
      <c r="FE119" s="139"/>
      <c r="FF119" s="139"/>
      <c r="FG119" s="36"/>
      <c r="FI119" s="29"/>
      <c r="FJ119" s="143"/>
      <c r="FK119" s="143"/>
      <c r="FL119" s="143"/>
      <c r="FM119" s="143"/>
      <c r="FN119" s="143"/>
      <c r="FO119" s="144"/>
      <c r="FP119" s="145"/>
      <c r="FQ119" s="146"/>
      <c r="FR119" s="163"/>
      <c r="FS119" s="144"/>
      <c r="FT119" s="145"/>
      <c r="FU119" s="146"/>
      <c r="FV119" s="326"/>
      <c r="FW119" s="36"/>
    </row>
    <row r="120" spans="1:181" ht="15" thickBot="1" x14ac:dyDescent="0.4">
      <c r="B120" s="260"/>
      <c r="C120" s="179"/>
      <c r="D120" s="179"/>
      <c r="E120" s="179" t="s">
        <v>162</v>
      </c>
      <c r="F120" s="179"/>
      <c r="G120" s="179"/>
      <c r="H120" s="179"/>
      <c r="I120" s="230">
        <f>SUM(I18:I119)</f>
        <v>0</v>
      </c>
      <c r="J120" s="187"/>
      <c r="K120" s="230">
        <f>SUM(K18:K119)</f>
        <v>0</v>
      </c>
      <c r="L120" s="187"/>
      <c r="M120" s="230">
        <f>SUM(M18:M119)</f>
        <v>0</v>
      </c>
      <c r="N120" s="187"/>
      <c r="O120" s="187"/>
      <c r="P120" s="187"/>
      <c r="Q120" s="230">
        <f>SUM(Q18:Q119)</f>
        <v>0</v>
      </c>
      <c r="R120" s="187"/>
      <c r="S120" s="230">
        <f>SUM(S18:S119)</f>
        <v>0</v>
      </c>
      <c r="T120" s="187"/>
      <c r="U120" s="230">
        <f>SUM(U18:U119)</f>
        <v>0</v>
      </c>
      <c r="V120" s="187"/>
      <c r="W120" s="230">
        <f>SUM(W18:W119)</f>
        <v>0</v>
      </c>
      <c r="X120" s="187"/>
      <c r="Y120" s="187"/>
      <c r="Z120" s="187"/>
      <c r="AA120" s="230">
        <f>SUM(AA18:AA119)</f>
        <v>0</v>
      </c>
      <c r="AB120" s="187"/>
      <c r="AC120" s="230">
        <f>SUM(AC18:AC119)</f>
        <v>0</v>
      </c>
      <c r="AD120" s="187"/>
      <c r="AE120" s="230">
        <f>SUM(AE18:AE119)</f>
        <v>0</v>
      </c>
      <c r="AF120" s="187"/>
      <c r="AG120" s="187"/>
      <c r="AH120" s="187"/>
      <c r="AI120" s="230">
        <f>SUM(AI18:AI119)</f>
        <v>0</v>
      </c>
      <c r="AJ120" s="187"/>
      <c r="AK120" s="230">
        <f>SUM(AK18:AK119)</f>
        <v>0</v>
      </c>
      <c r="AL120" s="187"/>
      <c r="AM120" s="230">
        <f>SUM(AM18:AM119)</f>
        <v>0</v>
      </c>
      <c r="AN120" s="187"/>
      <c r="AO120" s="187"/>
      <c r="AP120" s="187"/>
      <c r="AQ120" s="230">
        <f>SUM(AQ18:AQ119)</f>
        <v>0</v>
      </c>
      <c r="AR120" s="187"/>
      <c r="AS120" s="230">
        <f>SUM(AS18:AS119)</f>
        <v>0</v>
      </c>
      <c r="AT120" s="187"/>
      <c r="AU120" s="230">
        <f>SUM(AU18:AU119)</f>
        <v>0</v>
      </c>
      <c r="AV120" s="179"/>
      <c r="AW120" s="179"/>
      <c r="AX120" s="179"/>
      <c r="AY120" s="179"/>
      <c r="AZ120" s="179"/>
      <c r="BA120" s="179"/>
      <c r="BB120" s="179"/>
      <c r="BC120" s="179"/>
      <c r="BD120" s="179"/>
      <c r="BE120" s="179"/>
      <c r="BF120" s="179"/>
      <c r="BG120" s="179"/>
      <c r="BH120" s="179"/>
      <c r="BI120" s="179"/>
      <c r="BJ120" s="179"/>
      <c r="BK120" s="230">
        <f>SUM(BK18:BK119)</f>
        <v>0</v>
      </c>
      <c r="BL120" s="187"/>
      <c r="BM120" s="187"/>
      <c r="BN120" s="187"/>
      <c r="BO120" s="230">
        <f>SUM(BO18:BO119)</f>
        <v>0</v>
      </c>
      <c r="BP120" s="187"/>
      <c r="BQ120" s="230">
        <f>SUM(BQ18:BQ119)</f>
        <v>0</v>
      </c>
      <c r="BR120" s="187"/>
      <c r="BS120" s="230">
        <f>SUM(BS18:BS119)</f>
        <v>0</v>
      </c>
      <c r="BT120" s="187"/>
      <c r="BU120" s="187"/>
      <c r="BV120" s="187"/>
      <c r="BW120" s="230">
        <f>SUM(BW18:BW119)</f>
        <v>0</v>
      </c>
      <c r="BX120" s="187"/>
      <c r="BY120" s="187"/>
      <c r="BZ120" s="187"/>
      <c r="CA120" s="230">
        <f>SUM(CA18:CA119)</f>
        <v>0</v>
      </c>
      <c r="CB120" s="187"/>
      <c r="CC120" s="187"/>
      <c r="CD120" s="187"/>
      <c r="CE120" s="230">
        <f>SUM(CE18:CE119)</f>
        <v>0</v>
      </c>
      <c r="CF120" s="187"/>
      <c r="CG120" s="230">
        <f>SUM(CG18:CG119)</f>
        <v>0</v>
      </c>
      <c r="CH120" s="187"/>
      <c r="CI120" s="230">
        <f>SUM(CI18:CI119)</f>
        <v>0</v>
      </c>
      <c r="CJ120" s="187"/>
      <c r="CK120" s="230">
        <f>SUM(CK18:CK119)</f>
        <v>0</v>
      </c>
      <c r="CL120" s="179"/>
      <c r="CM120" s="179"/>
      <c r="CN120" s="179"/>
      <c r="CO120" s="179"/>
      <c r="CP120" s="190"/>
      <c r="CQ120" s="190"/>
      <c r="CR120" s="190"/>
      <c r="CS120" s="190"/>
      <c r="CT120" s="190"/>
      <c r="CU120" s="190"/>
      <c r="CV120" s="190"/>
      <c r="CW120" s="190"/>
      <c r="CX120" s="232">
        <f>SUM(CX18:CX119)</f>
        <v>0</v>
      </c>
      <c r="CY120" s="190"/>
      <c r="CZ120" s="232">
        <f>SUM(CZ18:CZ119)</f>
        <v>0</v>
      </c>
      <c r="DA120" s="190"/>
      <c r="DB120" s="232">
        <f>SUM(DB18:DB119)</f>
        <v>0</v>
      </c>
      <c r="DC120" s="179"/>
      <c r="DD120" s="438"/>
      <c r="DE120" s="179"/>
      <c r="DF120" s="260"/>
      <c r="DG120" s="358"/>
      <c r="DH120" s="358"/>
      <c r="DI120" s="358"/>
      <c r="DJ120" s="358"/>
      <c r="DK120" s="358"/>
      <c r="DL120" s="358"/>
      <c r="DM120" s="358"/>
      <c r="DN120" s="358"/>
      <c r="DO120" s="439"/>
      <c r="DP120" s="360"/>
      <c r="DQ120" s="179"/>
      <c r="DR120" s="179"/>
      <c r="DS120" s="179"/>
      <c r="DT120" s="179"/>
      <c r="DU120" s="234">
        <f>SUM(DU17:DU119)</f>
        <v>0</v>
      </c>
      <c r="DV120" s="234">
        <f t="shared" ref="DV120:DZ120" si="42">SUM(DV17:DV119)</f>
        <v>0</v>
      </c>
      <c r="DW120" s="234">
        <f t="shared" si="42"/>
        <v>0</v>
      </c>
      <c r="DX120" s="234">
        <f t="shared" si="42"/>
        <v>0</v>
      </c>
      <c r="DY120" s="234">
        <f t="shared" si="42"/>
        <v>0</v>
      </c>
      <c r="DZ120" s="380">
        <f t="shared" si="42"/>
        <v>0</v>
      </c>
      <c r="EA120" s="440"/>
      <c r="EB120" s="441"/>
      <c r="EC120" s="234">
        <f>SUM(EC18:EC118)</f>
        <v>0</v>
      </c>
      <c r="ED120" s="192"/>
      <c r="EE120" s="234">
        <f>SUM(EE18:EE118)</f>
        <v>0</v>
      </c>
      <c r="EF120" s="192"/>
      <c r="EG120" s="234">
        <f>SUM(EG18:EG118)</f>
        <v>0</v>
      </c>
      <c r="EH120" s="442"/>
      <c r="EI120" s="194"/>
      <c r="EJ120" s="194"/>
      <c r="EK120" s="194"/>
      <c r="EL120" s="194"/>
      <c r="EM120" s="194"/>
      <c r="EN120" s="361"/>
      <c r="EO120" s="239">
        <f>SUM(EO18:EO118)</f>
        <v>0</v>
      </c>
      <c r="EP120" s="196"/>
      <c r="EQ120" s="239">
        <f>SUM(EQ18:EQ118)</f>
        <v>0</v>
      </c>
      <c r="ER120" s="196"/>
      <c r="ES120" s="239">
        <f>SUM(ES18:ES118)</f>
        <v>0</v>
      </c>
      <c r="ET120" s="442"/>
      <c r="EU120" s="194"/>
      <c r="EV120" s="194"/>
      <c r="EW120" s="362"/>
      <c r="EX120" s="362"/>
      <c r="EY120" s="364"/>
      <c r="EZ120" s="194"/>
      <c r="FA120" s="361"/>
      <c r="FB120" s="382">
        <f>SUM(FB18:FB118)</f>
        <v>0</v>
      </c>
      <c r="FC120" s="262"/>
      <c r="FD120" s="382">
        <f>SUM(FD18:FD118)</f>
        <v>0</v>
      </c>
      <c r="FE120" s="262"/>
      <c r="FF120" s="382">
        <f>SUM(FF18:FF118)</f>
        <v>0</v>
      </c>
      <c r="FG120" s="364"/>
      <c r="FH120" s="194"/>
      <c r="FI120" s="361"/>
      <c r="FJ120" s="363"/>
      <c r="FK120" s="443"/>
      <c r="FL120" s="363"/>
      <c r="FM120" s="443"/>
      <c r="FN120" s="363"/>
      <c r="FO120" s="366"/>
      <c r="FP120" s="197"/>
      <c r="FQ120" s="367"/>
      <c r="FR120" s="381">
        <f>SUM(FR18:FR118)</f>
        <v>0</v>
      </c>
      <c r="FS120" s="366"/>
      <c r="FT120" s="197"/>
      <c r="FU120" s="367"/>
      <c r="FV120" s="383">
        <f>SUM(FV18:FV118)</f>
        <v>0</v>
      </c>
      <c r="FW120" s="364"/>
      <c r="FX120" s="92"/>
      <c r="FY120" s="92"/>
    </row>
    <row r="121" spans="1:181" x14ac:dyDescent="0.35">
      <c r="DU121" s="199"/>
      <c r="DV121" s="199"/>
      <c r="DW121" s="199"/>
      <c r="DX121" s="199"/>
      <c r="DY121" s="199"/>
    </row>
  </sheetData>
  <sheetProtection algorithmName="SHA-512" hashValue="DtMC/y3jmCVcm0XkQMNFo2UJyn0GJat2lcQz0rf8S7ER0p0NyvuFKFmKneiErksZQkk8+iNZTePgKEOqqzhRvw==" saltValue="QPawTNcAE+5sknTaVuiLpQ==" spinCount="100000" sheet="1" objects="1" scenarios="1"/>
  <mergeCells count="46">
    <mergeCell ref="FQ13:FS16"/>
    <mergeCell ref="FU13:FW16"/>
    <mergeCell ref="DU13:DY13"/>
    <mergeCell ref="EC13:EG13"/>
    <mergeCell ref="EO13:ES13"/>
    <mergeCell ref="EY13:EY16"/>
    <mergeCell ref="FA13:FG13"/>
    <mergeCell ref="FI13:FO13"/>
    <mergeCell ref="DQ13:DR16"/>
    <mergeCell ref="BZ13:CB16"/>
    <mergeCell ref="CD13:CL13"/>
    <mergeCell ref="CO13:CU13"/>
    <mergeCell ref="CW13:DC13"/>
    <mergeCell ref="DF13:DN13"/>
    <mergeCell ref="BV13:BX16"/>
    <mergeCell ref="BC8:BH10"/>
    <mergeCell ref="F9:I9"/>
    <mergeCell ref="AJ9:AK9"/>
    <mergeCell ref="AQ9:AS9"/>
    <mergeCell ref="AH13:AN13"/>
    <mergeCell ref="AP13:AV13"/>
    <mergeCell ref="AX13:AZ16"/>
    <mergeCell ref="BB13:BH13"/>
    <mergeCell ref="BJ13:BL16"/>
    <mergeCell ref="BN13:BT13"/>
    <mergeCell ref="B13:C16"/>
    <mergeCell ref="E13:F16"/>
    <mergeCell ref="H13:N13"/>
    <mergeCell ref="P13:X13"/>
    <mergeCell ref="Z13:AF13"/>
    <mergeCell ref="BC5:BH7"/>
    <mergeCell ref="AI6:AI7"/>
    <mergeCell ref="AJ6:AK6"/>
    <mergeCell ref="AQ6:AS6"/>
    <mergeCell ref="F7:I7"/>
    <mergeCell ref="M7:S10"/>
    <mergeCell ref="AJ7:AK7"/>
    <mergeCell ref="AQ7:AS7"/>
    <mergeCell ref="AJ8:AK8"/>
    <mergeCell ref="AQ8:AS8"/>
    <mergeCell ref="B2:AU2"/>
    <mergeCell ref="B3:AU3"/>
    <mergeCell ref="B5:K5"/>
    <mergeCell ref="M5:X5"/>
    <mergeCell ref="Z5:AN5"/>
    <mergeCell ref="AP5:AU5"/>
  </mergeCells>
  <dataValidations count="1">
    <dataValidation type="list" allowBlank="1" showInputMessage="1" showErrorMessage="1" sqref="AU9" xr:uid="{00000000-0002-0000-0700-000000000000}">
      <formula1>yesno</formula1>
    </dataValidation>
  </dataValidations>
  <hyperlinks>
    <hyperlink ref="FU13:FW16" location="'SSO-NSLP RECALC '!A1" display="20: TOTAL FISCAL ACTION FOR SITE:" xr:uid="{00000000-0004-0000-07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Drop Down 1">
              <controlPr defaultSize="0" autoLine="0" autoPict="0">
                <anchor moveWithCells="1">
                  <from>
                    <xdr:col>50</xdr:col>
                    <xdr:colOff>0</xdr:colOff>
                    <xdr:row>16</xdr:row>
                    <xdr:rowOff>31750</xdr:rowOff>
                  </from>
                  <to>
                    <xdr:col>51</xdr:col>
                    <xdr:colOff>0</xdr:colOff>
                    <xdr:row>18</xdr:row>
                    <xdr:rowOff>19050</xdr:rowOff>
                  </to>
                </anchor>
              </controlPr>
            </control>
          </mc:Choice>
        </mc:AlternateContent>
        <mc:AlternateContent xmlns:mc="http://schemas.openxmlformats.org/markup-compatibility/2006">
          <mc:Choice Requires="x14">
            <control shapeId="120834" r:id="rId5" name="Drop Down 2">
              <controlPr defaultSize="0" autoLine="0" autoPict="0">
                <anchor moveWithCells="1">
                  <from>
                    <xdr:col>50</xdr:col>
                    <xdr:colOff>0</xdr:colOff>
                    <xdr:row>19</xdr:row>
                    <xdr:rowOff>0</xdr:rowOff>
                  </from>
                  <to>
                    <xdr:col>51</xdr:col>
                    <xdr:colOff>0</xdr:colOff>
                    <xdr:row>20</xdr:row>
                    <xdr:rowOff>19050</xdr:rowOff>
                  </to>
                </anchor>
              </controlPr>
            </control>
          </mc:Choice>
        </mc:AlternateContent>
        <mc:AlternateContent xmlns:mc="http://schemas.openxmlformats.org/markup-compatibility/2006">
          <mc:Choice Requires="x14">
            <control shapeId="120835" r:id="rId6" name="Drop Down 3">
              <controlPr defaultSize="0" autoLine="0" autoPict="0">
                <anchor moveWithCells="1">
                  <from>
                    <xdr:col>50</xdr:col>
                    <xdr:colOff>0</xdr:colOff>
                    <xdr:row>20</xdr:row>
                    <xdr:rowOff>38100</xdr:rowOff>
                  </from>
                  <to>
                    <xdr:col>51</xdr:col>
                    <xdr:colOff>0</xdr:colOff>
                    <xdr:row>22</xdr:row>
                    <xdr:rowOff>0</xdr:rowOff>
                  </to>
                </anchor>
              </controlPr>
            </control>
          </mc:Choice>
        </mc:AlternateContent>
        <mc:AlternateContent xmlns:mc="http://schemas.openxmlformats.org/markup-compatibility/2006">
          <mc:Choice Requires="x14">
            <control shapeId="120836" r:id="rId7" name="Drop Down 4">
              <controlPr defaultSize="0" autoLine="0" autoPict="0">
                <anchor moveWithCells="1">
                  <from>
                    <xdr:col>50</xdr:col>
                    <xdr:colOff>0</xdr:colOff>
                    <xdr:row>23</xdr:row>
                    <xdr:rowOff>0</xdr:rowOff>
                  </from>
                  <to>
                    <xdr:col>51</xdr:col>
                    <xdr:colOff>0</xdr:colOff>
                    <xdr:row>24</xdr:row>
                    <xdr:rowOff>19050</xdr:rowOff>
                  </to>
                </anchor>
              </controlPr>
            </control>
          </mc:Choice>
        </mc:AlternateContent>
        <mc:AlternateContent xmlns:mc="http://schemas.openxmlformats.org/markup-compatibility/2006">
          <mc:Choice Requires="x14">
            <control shapeId="120837" r:id="rId8" name="Drop Down 5">
              <controlPr defaultSize="0" autoLine="0" autoPict="0">
                <anchor moveWithCells="1">
                  <from>
                    <xdr:col>50</xdr:col>
                    <xdr:colOff>0</xdr:colOff>
                    <xdr:row>25</xdr:row>
                    <xdr:rowOff>0</xdr:rowOff>
                  </from>
                  <to>
                    <xdr:col>51</xdr:col>
                    <xdr:colOff>0</xdr:colOff>
                    <xdr:row>26</xdr:row>
                    <xdr:rowOff>19050</xdr:rowOff>
                  </to>
                </anchor>
              </controlPr>
            </control>
          </mc:Choice>
        </mc:AlternateContent>
        <mc:AlternateContent xmlns:mc="http://schemas.openxmlformats.org/markup-compatibility/2006">
          <mc:Choice Requires="x14">
            <control shapeId="120838" r:id="rId9" name="Drop Down 6">
              <controlPr defaultSize="0" autoLine="0" autoPict="0">
                <anchor moveWithCells="1">
                  <from>
                    <xdr:col>50</xdr:col>
                    <xdr:colOff>0</xdr:colOff>
                    <xdr:row>27</xdr:row>
                    <xdr:rowOff>0</xdr:rowOff>
                  </from>
                  <to>
                    <xdr:col>51</xdr:col>
                    <xdr:colOff>0</xdr:colOff>
                    <xdr:row>28</xdr:row>
                    <xdr:rowOff>19050</xdr:rowOff>
                  </to>
                </anchor>
              </controlPr>
            </control>
          </mc:Choice>
        </mc:AlternateContent>
        <mc:AlternateContent xmlns:mc="http://schemas.openxmlformats.org/markup-compatibility/2006">
          <mc:Choice Requires="x14">
            <control shapeId="120839" r:id="rId10" name="Drop Down 7">
              <controlPr defaultSize="0" autoLine="0" autoPict="0">
                <anchor moveWithCells="1">
                  <from>
                    <xdr:col>50</xdr:col>
                    <xdr:colOff>0</xdr:colOff>
                    <xdr:row>29</xdr:row>
                    <xdr:rowOff>0</xdr:rowOff>
                  </from>
                  <to>
                    <xdr:col>51</xdr:col>
                    <xdr:colOff>0</xdr:colOff>
                    <xdr:row>30</xdr:row>
                    <xdr:rowOff>19050</xdr:rowOff>
                  </to>
                </anchor>
              </controlPr>
            </control>
          </mc:Choice>
        </mc:AlternateContent>
        <mc:AlternateContent xmlns:mc="http://schemas.openxmlformats.org/markup-compatibility/2006">
          <mc:Choice Requires="x14">
            <control shapeId="120840" r:id="rId11" name="Drop Down 8">
              <controlPr defaultSize="0" autoLine="0" autoPict="0">
                <anchor moveWithCells="1">
                  <from>
                    <xdr:col>50</xdr:col>
                    <xdr:colOff>0</xdr:colOff>
                    <xdr:row>31</xdr:row>
                    <xdr:rowOff>0</xdr:rowOff>
                  </from>
                  <to>
                    <xdr:col>51</xdr:col>
                    <xdr:colOff>0</xdr:colOff>
                    <xdr:row>32</xdr:row>
                    <xdr:rowOff>0</xdr:rowOff>
                  </to>
                </anchor>
              </controlPr>
            </control>
          </mc:Choice>
        </mc:AlternateContent>
        <mc:AlternateContent xmlns:mc="http://schemas.openxmlformats.org/markup-compatibility/2006">
          <mc:Choice Requires="x14">
            <control shapeId="120841" r:id="rId12" name="Drop Down 9">
              <controlPr defaultSize="0" autoLine="0" autoPict="0">
                <anchor moveWithCells="1">
                  <from>
                    <xdr:col>50</xdr:col>
                    <xdr:colOff>0</xdr:colOff>
                    <xdr:row>33</xdr:row>
                    <xdr:rowOff>0</xdr:rowOff>
                  </from>
                  <to>
                    <xdr:col>51</xdr:col>
                    <xdr:colOff>0</xdr:colOff>
                    <xdr:row>34</xdr:row>
                    <xdr:rowOff>19050</xdr:rowOff>
                  </to>
                </anchor>
              </controlPr>
            </control>
          </mc:Choice>
        </mc:AlternateContent>
        <mc:AlternateContent xmlns:mc="http://schemas.openxmlformats.org/markup-compatibility/2006">
          <mc:Choice Requires="x14">
            <control shapeId="120842" r:id="rId13" name="Drop Down 10">
              <controlPr defaultSize="0" autoLine="0" autoPict="0">
                <anchor moveWithCells="1">
                  <from>
                    <xdr:col>50</xdr:col>
                    <xdr:colOff>0</xdr:colOff>
                    <xdr:row>35</xdr:row>
                    <xdr:rowOff>0</xdr:rowOff>
                  </from>
                  <to>
                    <xdr:col>51</xdr:col>
                    <xdr:colOff>0</xdr:colOff>
                    <xdr:row>36</xdr:row>
                    <xdr:rowOff>19050</xdr:rowOff>
                  </to>
                </anchor>
              </controlPr>
            </control>
          </mc:Choice>
        </mc:AlternateContent>
        <mc:AlternateContent xmlns:mc="http://schemas.openxmlformats.org/markup-compatibility/2006">
          <mc:Choice Requires="x14">
            <control shapeId="120843" r:id="rId14" name="Drop Down 11">
              <controlPr defaultSize="0" autoLine="0" autoPict="0">
                <anchor moveWithCells="1">
                  <from>
                    <xdr:col>50</xdr:col>
                    <xdr:colOff>0</xdr:colOff>
                    <xdr:row>37</xdr:row>
                    <xdr:rowOff>0</xdr:rowOff>
                  </from>
                  <to>
                    <xdr:col>51</xdr:col>
                    <xdr:colOff>0</xdr:colOff>
                    <xdr:row>38</xdr:row>
                    <xdr:rowOff>19050</xdr:rowOff>
                  </to>
                </anchor>
              </controlPr>
            </control>
          </mc:Choice>
        </mc:AlternateContent>
        <mc:AlternateContent xmlns:mc="http://schemas.openxmlformats.org/markup-compatibility/2006">
          <mc:Choice Requires="x14">
            <control shapeId="120844" r:id="rId15" name="Drop Down 12">
              <controlPr defaultSize="0" autoLine="0" autoPict="0">
                <anchor moveWithCells="1">
                  <from>
                    <xdr:col>50</xdr:col>
                    <xdr:colOff>0</xdr:colOff>
                    <xdr:row>39</xdr:row>
                    <xdr:rowOff>0</xdr:rowOff>
                  </from>
                  <to>
                    <xdr:col>51</xdr:col>
                    <xdr:colOff>0</xdr:colOff>
                    <xdr:row>40</xdr:row>
                    <xdr:rowOff>19050</xdr:rowOff>
                  </to>
                </anchor>
              </controlPr>
            </control>
          </mc:Choice>
        </mc:AlternateContent>
        <mc:AlternateContent xmlns:mc="http://schemas.openxmlformats.org/markup-compatibility/2006">
          <mc:Choice Requires="x14">
            <control shapeId="120845" r:id="rId16" name="Drop Down 13">
              <controlPr defaultSize="0" autoLine="0" autoPict="0">
                <anchor moveWithCells="1">
                  <from>
                    <xdr:col>50</xdr:col>
                    <xdr:colOff>0</xdr:colOff>
                    <xdr:row>41</xdr:row>
                    <xdr:rowOff>0</xdr:rowOff>
                  </from>
                  <to>
                    <xdr:col>51</xdr:col>
                    <xdr:colOff>0</xdr:colOff>
                    <xdr:row>42</xdr:row>
                    <xdr:rowOff>19050</xdr:rowOff>
                  </to>
                </anchor>
              </controlPr>
            </control>
          </mc:Choice>
        </mc:AlternateContent>
        <mc:AlternateContent xmlns:mc="http://schemas.openxmlformats.org/markup-compatibility/2006">
          <mc:Choice Requires="x14">
            <control shapeId="120846" r:id="rId17" name="Drop Down 14">
              <controlPr defaultSize="0" autoLine="0" autoPict="0">
                <anchor moveWithCells="1">
                  <from>
                    <xdr:col>50</xdr:col>
                    <xdr:colOff>0</xdr:colOff>
                    <xdr:row>43</xdr:row>
                    <xdr:rowOff>0</xdr:rowOff>
                  </from>
                  <to>
                    <xdr:col>51</xdr:col>
                    <xdr:colOff>0</xdr:colOff>
                    <xdr:row>44</xdr:row>
                    <xdr:rowOff>19050</xdr:rowOff>
                  </to>
                </anchor>
              </controlPr>
            </control>
          </mc:Choice>
        </mc:AlternateContent>
        <mc:AlternateContent xmlns:mc="http://schemas.openxmlformats.org/markup-compatibility/2006">
          <mc:Choice Requires="x14">
            <control shapeId="120847" r:id="rId18" name="Drop Down 15">
              <controlPr defaultSize="0" autoLine="0" autoPict="0">
                <anchor moveWithCells="1">
                  <from>
                    <xdr:col>50</xdr:col>
                    <xdr:colOff>0</xdr:colOff>
                    <xdr:row>45</xdr:row>
                    <xdr:rowOff>0</xdr:rowOff>
                  </from>
                  <to>
                    <xdr:col>51</xdr:col>
                    <xdr:colOff>0</xdr:colOff>
                    <xdr:row>46</xdr:row>
                    <xdr:rowOff>19050</xdr:rowOff>
                  </to>
                </anchor>
              </controlPr>
            </control>
          </mc:Choice>
        </mc:AlternateContent>
        <mc:AlternateContent xmlns:mc="http://schemas.openxmlformats.org/markup-compatibility/2006">
          <mc:Choice Requires="x14">
            <control shapeId="120848" r:id="rId19" name="Drop Down 16">
              <controlPr defaultSize="0" autoLine="0" autoPict="0">
                <anchor moveWithCells="1">
                  <from>
                    <xdr:col>50</xdr:col>
                    <xdr:colOff>0</xdr:colOff>
                    <xdr:row>47</xdr:row>
                    <xdr:rowOff>0</xdr:rowOff>
                  </from>
                  <to>
                    <xdr:col>51</xdr:col>
                    <xdr:colOff>0</xdr:colOff>
                    <xdr:row>48</xdr:row>
                    <xdr:rowOff>19050</xdr:rowOff>
                  </to>
                </anchor>
              </controlPr>
            </control>
          </mc:Choice>
        </mc:AlternateContent>
        <mc:AlternateContent xmlns:mc="http://schemas.openxmlformats.org/markup-compatibility/2006">
          <mc:Choice Requires="x14">
            <control shapeId="120849" r:id="rId20" name="Drop Down 17">
              <controlPr defaultSize="0" autoLine="0" autoPict="0">
                <anchor moveWithCells="1">
                  <from>
                    <xdr:col>50</xdr:col>
                    <xdr:colOff>0</xdr:colOff>
                    <xdr:row>49</xdr:row>
                    <xdr:rowOff>0</xdr:rowOff>
                  </from>
                  <to>
                    <xdr:col>51</xdr:col>
                    <xdr:colOff>0</xdr:colOff>
                    <xdr:row>50</xdr:row>
                    <xdr:rowOff>19050</xdr:rowOff>
                  </to>
                </anchor>
              </controlPr>
            </control>
          </mc:Choice>
        </mc:AlternateContent>
        <mc:AlternateContent xmlns:mc="http://schemas.openxmlformats.org/markup-compatibility/2006">
          <mc:Choice Requires="x14">
            <control shapeId="120850" r:id="rId21" name="Drop Down 18">
              <controlPr defaultSize="0" autoLine="0" autoPict="0">
                <anchor moveWithCells="1">
                  <from>
                    <xdr:col>50</xdr:col>
                    <xdr:colOff>0</xdr:colOff>
                    <xdr:row>51</xdr:row>
                    <xdr:rowOff>0</xdr:rowOff>
                  </from>
                  <to>
                    <xdr:col>51</xdr:col>
                    <xdr:colOff>0</xdr:colOff>
                    <xdr:row>52</xdr:row>
                    <xdr:rowOff>19050</xdr:rowOff>
                  </to>
                </anchor>
              </controlPr>
            </control>
          </mc:Choice>
        </mc:AlternateContent>
        <mc:AlternateContent xmlns:mc="http://schemas.openxmlformats.org/markup-compatibility/2006">
          <mc:Choice Requires="x14">
            <control shapeId="120851" r:id="rId22" name="Drop Down 19">
              <controlPr defaultSize="0" autoLine="0" autoPict="0">
                <anchor moveWithCells="1">
                  <from>
                    <xdr:col>50</xdr:col>
                    <xdr:colOff>0</xdr:colOff>
                    <xdr:row>53</xdr:row>
                    <xdr:rowOff>0</xdr:rowOff>
                  </from>
                  <to>
                    <xdr:col>51</xdr:col>
                    <xdr:colOff>0</xdr:colOff>
                    <xdr:row>54</xdr:row>
                    <xdr:rowOff>19050</xdr:rowOff>
                  </to>
                </anchor>
              </controlPr>
            </control>
          </mc:Choice>
        </mc:AlternateContent>
        <mc:AlternateContent xmlns:mc="http://schemas.openxmlformats.org/markup-compatibility/2006">
          <mc:Choice Requires="x14">
            <control shapeId="120852" r:id="rId23" name="Drop Down 20">
              <controlPr defaultSize="0" autoLine="0" autoPict="0">
                <anchor moveWithCells="1">
                  <from>
                    <xdr:col>50</xdr:col>
                    <xdr:colOff>0</xdr:colOff>
                    <xdr:row>55</xdr:row>
                    <xdr:rowOff>0</xdr:rowOff>
                  </from>
                  <to>
                    <xdr:col>51</xdr:col>
                    <xdr:colOff>0</xdr:colOff>
                    <xdr:row>56</xdr:row>
                    <xdr:rowOff>19050</xdr:rowOff>
                  </to>
                </anchor>
              </controlPr>
            </control>
          </mc:Choice>
        </mc:AlternateContent>
        <mc:AlternateContent xmlns:mc="http://schemas.openxmlformats.org/markup-compatibility/2006">
          <mc:Choice Requires="x14">
            <control shapeId="120853" r:id="rId24" name="Drop Down 21">
              <controlPr defaultSize="0" autoLine="0" autoPict="0">
                <anchor moveWithCells="1">
                  <from>
                    <xdr:col>50</xdr:col>
                    <xdr:colOff>0</xdr:colOff>
                    <xdr:row>57</xdr:row>
                    <xdr:rowOff>0</xdr:rowOff>
                  </from>
                  <to>
                    <xdr:col>51</xdr:col>
                    <xdr:colOff>0</xdr:colOff>
                    <xdr:row>58</xdr:row>
                    <xdr:rowOff>19050</xdr:rowOff>
                  </to>
                </anchor>
              </controlPr>
            </control>
          </mc:Choice>
        </mc:AlternateContent>
        <mc:AlternateContent xmlns:mc="http://schemas.openxmlformats.org/markup-compatibility/2006">
          <mc:Choice Requires="x14">
            <control shapeId="120854" r:id="rId25" name="Drop Down 22">
              <controlPr defaultSize="0" autoLine="0" autoPict="0">
                <anchor moveWithCells="1">
                  <from>
                    <xdr:col>50</xdr:col>
                    <xdr:colOff>0</xdr:colOff>
                    <xdr:row>59</xdr:row>
                    <xdr:rowOff>0</xdr:rowOff>
                  </from>
                  <to>
                    <xdr:col>51</xdr:col>
                    <xdr:colOff>0</xdr:colOff>
                    <xdr:row>60</xdr:row>
                    <xdr:rowOff>19050</xdr:rowOff>
                  </to>
                </anchor>
              </controlPr>
            </control>
          </mc:Choice>
        </mc:AlternateContent>
        <mc:AlternateContent xmlns:mc="http://schemas.openxmlformats.org/markup-compatibility/2006">
          <mc:Choice Requires="x14">
            <control shapeId="120855" r:id="rId26" name="Drop Down 23">
              <controlPr defaultSize="0" autoLine="0" autoPict="0">
                <anchor moveWithCells="1">
                  <from>
                    <xdr:col>50</xdr:col>
                    <xdr:colOff>0</xdr:colOff>
                    <xdr:row>61</xdr:row>
                    <xdr:rowOff>0</xdr:rowOff>
                  </from>
                  <to>
                    <xdr:col>51</xdr:col>
                    <xdr:colOff>0</xdr:colOff>
                    <xdr:row>62</xdr:row>
                    <xdr:rowOff>19050</xdr:rowOff>
                  </to>
                </anchor>
              </controlPr>
            </control>
          </mc:Choice>
        </mc:AlternateContent>
        <mc:AlternateContent xmlns:mc="http://schemas.openxmlformats.org/markup-compatibility/2006">
          <mc:Choice Requires="x14">
            <control shapeId="120856" r:id="rId27" name="Drop Down 24">
              <controlPr defaultSize="0" autoLine="0" autoPict="0">
                <anchor moveWithCells="1">
                  <from>
                    <xdr:col>50</xdr:col>
                    <xdr:colOff>0</xdr:colOff>
                    <xdr:row>63</xdr:row>
                    <xdr:rowOff>0</xdr:rowOff>
                  </from>
                  <to>
                    <xdr:col>51</xdr:col>
                    <xdr:colOff>0</xdr:colOff>
                    <xdr:row>64</xdr:row>
                    <xdr:rowOff>19050</xdr:rowOff>
                  </to>
                </anchor>
              </controlPr>
            </control>
          </mc:Choice>
        </mc:AlternateContent>
        <mc:AlternateContent xmlns:mc="http://schemas.openxmlformats.org/markup-compatibility/2006">
          <mc:Choice Requires="x14">
            <control shapeId="120857" r:id="rId28" name="Drop Down 25">
              <controlPr defaultSize="0" autoLine="0" autoPict="0">
                <anchor moveWithCells="1">
                  <from>
                    <xdr:col>50</xdr:col>
                    <xdr:colOff>0</xdr:colOff>
                    <xdr:row>65</xdr:row>
                    <xdr:rowOff>0</xdr:rowOff>
                  </from>
                  <to>
                    <xdr:col>51</xdr:col>
                    <xdr:colOff>0</xdr:colOff>
                    <xdr:row>66</xdr:row>
                    <xdr:rowOff>19050</xdr:rowOff>
                  </to>
                </anchor>
              </controlPr>
            </control>
          </mc:Choice>
        </mc:AlternateContent>
        <mc:AlternateContent xmlns:mc="http://schemas.openxmlformats.org/markup-compatibility/2006">
          <mc:Choice Requires="x14">
            <control shapeId="120858" r:id="rId29" name="Drop Down 26">
              <controlPr defaultSize="0" autoLine="0" autoPict="0">
                <anchor moveWithCells="1">
                  <from>
                    <xdr:col>50</xdr:col>
                    <xdr:colOff>0</xdr:colOff>
                    <xdr:row>67</xdr:row>
                    <xdr:rowOff>0</xdr:rowOff>
                  </from>
                  <to>
                    <xdr:col>51</xdr:col>
                    <xdr:colOff>0</xdr:colOff>
                    <xdr:row>68</xdr:row>
                    <xdr:rowOff>19050</xdr:rowOff>
                  </to>
                </anchor>
              </controlPr>
            </control>
          </mc:Choice>
        </mc:AlternateContent>
        <mc:AlternateContent xmlns:mc="http://schemas.openxmlformats.org/markup-compatibility/2006">
          <mc:Choice Requires="x14">
            <control shapeId="120859" r:id="rId30" name="Drop Down 27">
              <controlPr defaultSize="0" autoLine="0" autoPict="0">
                <anchor moveWithCells="1">
                  <from>
                    <xdr:col>50</xdr:col>
                    <xdr:colOff>0</xdr:colOff>
                    <xdr:row>69</xdr:row>
                    <xdr:rowOff>0</xdr:rowOff>
                  </from>
                  <to>
                    <xdr:col>51</xdr:col>
                    <xdr:colOff>0</xdr:colOff>
                    <xdr:row>70</xdr:row>
                    <xdr:rowOff>19050</xdr:rowOff>
                  </to>
                </anchor>
              </controlPr>
            </control>
          </mc:Choice>
        </mc:AlternateContent>
        <mc:AlternateContent xmlns:mc="http://schemas.openxmlformats.org/markup-compatibility/2006">
          <mc:Choice Requires="x14">
            <control shapeId="120860" r:id="rId31" name="Drop Down 28">
              <controlPr defaultSize="0" autoLine="0" autoPict="0">
                <anchor moveWithCells="1">
                  <from>
                    <xdr:col>50</xdr:col>
                    <xdr:colOff>0</xdr:colOff>
                    <xdr:row>71</xdr:row>
                    <xdr:rowOff>0</xdr:rowOff>
                  </from>
                  <to>
                    <xdr:col>51</xdr:col>
                    <xdr:colOff>0</xdr:colOff>
                    <xdr:row>72</xdr:row>
                    <xdr:rowOff>19050</xdr:rowOff>
                  </to>
                </anchor>
              </controlPr>
            </control>
          </mc:Choice>
        </mc:AlternateContent>
        <mc:AlternateContent xmlns:mc="http://schemas.openxmlformats.org/markup-compatibility/2006">
          <mc:Choice Requires="x14">
            <control shapeId="120861" r:id="rId32" name="Drop Down 29">
              <controlPr defaultSize="0" autoLine="0" autoPict="0">
                <anchor moveWithCells="1">
                  <from>
                    <xdr:col>50</xdr:col>
                    <xdr:colOff>0</xdr:colOff>
                    <xdr:row>73</xdr:row>
                    <xdr:rowOff>0</xdr:rowOff>
                  </from>
                  <to>
                    <xdr:col>51</xdr:col>
                    <xdr:colOff>0</xdr:colOff>
                    <xdr:row>74</xdr:row>
                    <xdr:rowOff>19050</xdr:rowOff>
                  </to>
                </anchor>
              </controlPr>
            </control>
          </mc:Choice>
        </mc:AlternateContent>
        <mc:AlternateContent xmlns:mc="http://schemas.openxmlformats.org/markup-compatibility/2006">
          <mc:Choice Requires="x14">
            <control shapeId="120862" r:id="rId33" name="Drop Down 30">
              <controlPr defaultSize="0" autoLine="0" autoPict="0">
                <anchor moveWithCells="1">
                  <from>
                    <xdr:col>50</xdr:col>
                    <xdr:colOff>0</xdr:colOff>
                    <xdr:row>75</xdr:row>
                    <xdr:rowOff>0</xdr:rowOff>
                  </from>
                  <to>
                    <xdr:col>51</xdr:col>
                    <xdr:colOff>0</xdr:colOff>
                    <xdr:row>76</xdr:row>
                    <xdr:rowOff>19050</xdr:rowOff>
                  </to>
                </anchor>
              </controlPr>
            </control>
          </mc:Choice>
        </mc:AlternateContent>
        <mc:AlternateContent xmlns:mc="http://schemas.openxmlformats.org/markup-compatibility/2006">
          <mc:Choice Requires="x14">
            <control shapeId="120863" r:id="rId34" name="Drop Down 31">
              <controlPr defaultSize="0" autoLine="0" autoPict="0">
                <anchor moveWithCells="1">
                  <from>
                    <xdr:col>50</xdr:col>
                    <xdr:colOff>0</xdr:colOff>
                    <xdr:row>77</xdr:row>
                    <xdr:rowOff>0</xdr:rowOff>
                  </from>
                  <to>
                    <xdr:col>51</xdr:col>
                    <xdr:colOff>0</xdr:colOff>
                    <xdr:row>78</xdr:row>
                    <xdr:rowOff>19050</xdr:rowOff>
                  </to>
                </anchor>
              </controlPr>
            </control>
          </mc:Choice>
        </mc:AlternateContent>
        <mc:AlternateContent xmlns:mc="http://schemas.openxmlformats.org/markup-compatibility/2006">
          <mc:Choice Requires="x14">
            <control shapeId="120864" r:id="rId35" name="Drop Down 32">
              <controlPr defaultSize="0" autoLine="0" autoPict="0">
                <anchor moveWithCells="1">
                  <from>
                    <xdr:col>50</xdr:col>
                    <xdr:colOff>0</xdr:colOff>
                    <xdr:row>79</xdr:row>
                    <xdr:rowOff>0</xdr:rowOff>
                  </from>
                  <to>
                    <xdr:col>51</xdr:col>
                    <xdr:colOff>0</xdr:colOff>
                    <xdr:row>80</xdr:row>
                    <xdr:rowOff>19050</xdr:rowOff>
                  </to>
                </anchor>
              </controlPr>
            </control>
          </mc:Choice>
        </mc:AlternateContent>
        <mc:AlternateContent xmlns:mc="http://schemas.openxmlformats.org/markup-compatibility/2006">
          <mc:Choice Requires="x14">
            <control shapeId="120865" r:id="rId36" name="Drop Down 33">
              <controlPr defaultSize="0" autoLine="0" autoPict="0">
                <anchor moveWithCells="1">
                  <from>
                    <xdr:col>50</xdr:col>
                    <xdr:colOff>0</xdr:colOff>
                    <xdr:row>81</xdr:row>
                    <xdr:rowOff>0</xdr:rowOff>
                  </from>
                  <to>
                    <xdr:col>51</xdr:col>
                    <xdr:colOff>0</xdr:colOff>
                    <xdr:row>82</xdr:row>
                    <xdr:rowOff>19050</xdr:rowOff>
                  </to>
                </anchor>
              </controlPr>
            </control>
          </mc:Choice>
        </mc:AlternateContent>
        <mc:AlternateContent xmlns:mc="http://schemas.openxmlformats.org/markup-compatibility/2006">
          <mc:Choice Requires="x14">
            <control shapeId="120866" r:id="rId37" name="Drop Down 34">
              <controlPr defaultSize="0" autoLine="0" autoPict="0">
                <anchor moveWithCells="1">
                  <from>
                    <xdr:col>50</xdr:col>
                    <xdr:colOff>0</xdr:colOff>
                    <xdr:row>83</xdr:row>
                    <xdr:rowOff>0</xdr:rowOff>
                  </from>
                  <to>
                    <xdr:col>51</xdr:col>
                    <xdr:colOff>0</xdr:colOff>
                    <xdr:row>84</xdr:row>
                    <xdr:rowOff>19050</xdr:rowOff>
                  </to>
                </anchor>
              </controlPr>
            </control>
          </mc:Choice>
        </mc:AlternateContent>
        <mc:AlternateContent xmlns:mc="http://schemas.openxmlformats.org/markup-compatibility/2006">
          <mc:Choice Requires="x14">
            <control shapeId="120867" r:id="rId38" name="Drop Down 35">
              <controlPr defaultSize="0" autoLine="0" autoPict="0">
                <anchor moveWithCells="1">
                  <from>
                    <xdr:col>50</xdr:col>
                    <xdr:colOff>0</xdr:colOff>
                    <xdr:row>85</xdr:row>
                    <xdr:rowOff>0</xdr:rowOff>
                  </from>
                  <to>
                    <xdr:col>51</xdr:col>
                    <xdr:colOff>0</xdr:colOff>
                    <xdr:row>86</xdr:row>
                    <xdr:rowOff>19050</xdr:rowOff>
                  </to>
                </anchor>
              </controlPr>
            </control>
          </mc:Choice>
        </mc:AlternateContent>
        <mc:AlternateContent xmlns:mc="http://schemas.openxmlformats.org/markup-compatibility/2006">
          <mc:Choice Requires="x14">
            <control shapeId="120868" r:id="rId39" name="Drop Down 36">
              <controlPr defaultSize="0" autoLine="0" autoPict="0">
                <anchor moveWithCells="1">
                  <from>
                    <xdr:col>50</xdr:col>
                    <xdr:colOff>0</xdr:colOff>
                    <xdr:row>87</xdr:row>
                    <xdr:rowOff>0</xdr:rowOff>
                  </from>
                  <to>
                    <xdr:col>51</xdr:col>
                    <xdr:colOff>0</xdr:colOff>
                    <xdr:row>88</xdr:row>
                    <xdr:rowOff>19050</xdr:rowOff>
                  </to>
                </anchor>
              </controlPr>
            </control>
          </mc:Choice>
        </mc:AlternateContent>
        <mc:AlternateContent xmlns:mc="http://schemas.openxmlformats.org/markup-compatibility/2006">
          <mc:Choice Requires="x14">
            <control shapeId="120869" r:id="rId40" name="Drop Down 37">
              <controlPr defaultSize="0" autoLine="0" autoPict="0">
                <anchor moveWithCells="1">
                  <from>
                    <xdr:col>50</xdr:col>
                    <xdr:colOff>0</xdr:colOff>
                    <xdr:row>89</xdr:row>
                    <xdr:rowOff>0</xdr:rowOff>
                  </from>
                  <to>
                    <xdr:col>51</xdr:col>
                    <xdr:colOff>0</xdr:colOff>
                    <xdr:row>90</xdr:row>
                    <xdr:rowOff>19050</xdr:rowOff>
                  </to>
                </anchor>
              </controlPr>
            </control>
          </mc:Choice>
        </mc:AlternateContent>
        <mc:AlternateContent xmlns:mc="http://schemas.openxmlformats.org/markup-compatibility/2006">
          <mc:Choice Requires="x14">
            <control shapeId="120870" r:id="rId41" name="Drop Down 38">
              <controlPr defaultSize="0" autoLine="0" autoPict="0">
                <anchor moveWithCells="1">
                  <from>
                    <xdr:col>50</xdr:col>
                    <xdr:colOff>0</xdr:colOff>
                    <xdr:row>91</xdr:row>
                    <xdr:rowOff>0</xdr:rowOff>
                  </from>
                  <to>
                    <xdr:col>51</xdr:col>
                    <xdr:colOff>0</xdr:colOff>
                    <xdr:row>92</xdr:row>
                    <xdr:rowOff>19050</xdr:rowOff>
                  </to>
                </anchor>
              </controlPr>
            </control>
          </mc:Choice>
        </mc:AlternateContent>
        <mc:AlternateContent xmlns:mc="http://schemas.openxmlformats.org/markup-compatibility/2006">
          <mc:Choice Requires="x14">
            <control shapeId="120871" r:id="rId42" name="Drop Down 39">
              <controlPr defaultSize="0" autoLine="0" autoPict="0">
                <anchor moveWithCells="1">
                  <from>
                    <xdr:col>50</xdr:col>
                    <xdr:colOff>0</xdr:colOff>
                    <xdr:row>93</xdr:row>
                    <xdr:rowOff>0</xdr:rowOff>
                  </from>
                  <to>
                    <xdr:col>51</xdr:col>
                    <xdr:colOff>0</xdr:colOff>
                    <xdr:row>94</xdr:row>
                    <xdr:rowOff>19050</xdr:rowOff>
                  </to>
                </anchor>
              </controlPr>
            </control>
          </mc:Choice>
        </mc:AlternateContent>
        <mc:AlternateContent xmlns:mc="http://schemas.openxmlformats.org/markup-compatibility/2006">
          <mc:Choice Requires="x14">
            <control shapeId="120872" r:id="rId43" name="Drop Down 40">
              <controlPr defaultSize="0" autoLine="0" autoPict="0">
                <anchor moveWithCells="1">
                  <from>
                    <xdr:col>50</xdr:col>
                    <xdr:colOff>0</xdr:colOff>
                    <xdr:row>95</xdr:row>
                    <xdr:rowOff>0</xdr:rowOff>
                  </from>
                  <to>
                    <xdr:col>51</xdr:col>
                    <xdr:colOff>0</xdr:colOff>
                    <xdr:row>96</xdr:row>
                    <xdr:rowOff>19050</xdr:rowOff>
                  </to>
                </anchor>
              </controlPr>
            </control>
          </mc:Choice>
        </mc:AlternateContent>
        <mc:AlternateContent xmlns:mc="http://schemas.openxmlformats.org/markup-compatibility/2006">
          <mc:Choice Requires="x14">
            <control shapeId="120873" r:id="rId44" name="Drop Down 41">
              <controlPr defaultSize="0" autoLine="0" autoPict="0">
                <anchor moveWithCells="1">
                  <from>
                    <xdr:col>50</xdr:col>
                    <xdr:colOff>0</xdr:colOff>
                    <xdr:row>97</xdr:row>
                    <xdr:rowOff>0</xdr:rowOff>
                  </from>
                  <to>
                    <xdr:col>51</xdr:col>
                    <xdr:colOff>0</xdr:colOff>
                    <xdr:row>98</xdr:row>
                    <xdr:rowOff>19050</xdr:rowOff>
                  </to>
                </anchor>
              </controlPr>
            </control>
          </mc:Choice>
        </mc:AlternateContent>
        <mc:AlternateContent xmlns:mc="http://schemas.openxmlformats.org/markup-compatibility/2006">
          <mc:Choice Requires="x14">
            <control shapeId="120874" r:id="rId45" name="Drop Down 42">
              <controlPr defaultSize="0" autoLine="0" autoPict="0">
                <anchor moveWithCells="1">
                  <from>
                    <xdr:col>50</xdr:col>
                    <xdr:colOff>0</xdr:colOff>
                    <xdr:row>99</xdr:row>
                    <xdr:rowOff>0</xdr:rowOff>
                  </from>
                  <to>
                    <xdr:col>51</xdr:col>
                    <xdr:colOff>0</xdr:colOff>
                    <xdr:row>100</xdr:row>
                    <xdr:rowOff>19050</xdr:rowOff>
                  </to>
                </anchor>
              </controlPr>
            </control>
          </mc:Choice>
        </mc:AlternateContent>
        <mc:AlternateContent xmlns:mc="http://schemas.openxmlformats.org/markup-compatibility/2006">
          <mc:Choice Requires="x14">
            <control shapeId="120875" r:id="rId46" name="Drop Down 43">
              <controlPr defaultSize="0" autoLine="0" autoPict="0">
                <anchor moveWithCells="1">
                  <from>
                    <xdr:col>50</xdr:col>
                    <xdr:colOff>0</xdr:colOff>
                    <xdr:row>101</xdr:row>
                    <xdr:rowOff>0</xdr:rowOff>
                  </from>
                  <to>
                    <xdr:col>51</xdr:col>
                    <xdr:colOff>0</xdr:colOff>
                    <xdr:row>102</xdr:row>
                    <xdr:rowOff>19050</xdr:rowOff>
                  </to>
                </anchor>
              </controlPr>
            </control>
          </mc:Choice>
        </mc:AlternateContent>
        <mc:AlternateContent xmlns:mc="http://schemas.openxmlformats.org/markup-compatibility/2006">
          <mc:Choice Requires="x14">
            <control shapeId="120876" r:id="rId47" name="Drop Down 44">
              <controlPr defaultSize="0" autoLine="0" autoPict="0">
                <anchor moveWithCells="1">
                  <from>
                    <xdr:col>50</xdr:col>
                    <xdr:colOff>0</xdr:colOff>
                    <xdr:row>103</xdr:row>
                    <xdr:rowOff>0</xdr:rowOff>
                  </from>
                  <to>
                    <xdr:col>51</xdr:col>
                    <xdr:colOff>0</xdr:colOff>
                    <xdr:row>104</xdr:row>
                    <xdr:rowOff>19050</xdr:rowOff>
                  </to>
                </anchor>
              </controlPr>
            </control>
          </mc:Choice>
        </mc:AlternateContent>
        <mc:AlternateContent xmlns:mc="http://schemas.openxmlformats.org/markup-compatibility/2006">
          <mc:Choice Requires="x14">
            <control shapeId="120877" r:id="rId48" name="Drop Down 45">
              <controlPr defaultSize="0" autoLine="0" autoPict="0">
                <anchor moveWithCells="1">
                  <from>
                    <xdr:col>50</xdr:col>
                    <xdr:colOff>0</xdr:colOff>
                    <xdr:row>105</xdr:row>
                    <xdr:rowOff>0</xdr:rowOff>
                  </from>
                  <to>
                    <xdr:col>51</xdr:col>
                    <xdr:colOff>0</xdr:colOff>
                    <xdr:row>106</xdr:row>
                    <xdr:rowOff>19050</xdr:rowOff>
                  </to>
                </anchor>
              </controlPr>
            </control>
          </mc:Choice>
        </mc:AlternateContent>
        <mc:AlternateContent xmlns:mc="http://schemas.openxmlformats.org/markup-compatibility/2006">
          <mc:Choice Requires="x14">
            <control shapeId="120878" r:id="rId49" name="Drop Down 46">
              <controlPr defaultSize="0" autoLine="0" autoPict="0">
                <anchor moveWithCells="1">
                  <from>
                    <xdr:col>50</xdr:col>
                    <xdr:colOff>0</xdr:colOff>
                    <xdr:row>107</xdr:row>
                    <xdr:rowOff>0</xdr:rowOff>
                  </from>
                  <to>
                    <xdr:col>51</xdr:col>
                    <xdr:colOff>0</xdr:colOff>
                    <xdr:row>108</xdr:row>
                    <xdr:rowOff>19050</xdr:rowOff>
                  </to>
                </anchor>
              </controlPr>
            </control>
          </mc:Choice>
        </mc:AlternateContent>
        <mc:AlternateContent xmlns:mc="http://schemas.openxmlformats.org/markup-compatibility/2006">
          <mc:Choice Requires="x14">
            <control shapeId="120879" r:id="rId50" name="Drop Down 47">
              <controlPr defaultSize="0" autoLine="0" autoPict="0">
                <anchor moveWithCells="1">
                  <from>
                    <xdr:col>50</xdr:col>
                    <xdr:colOff>0</xdr:colOff>
                    <xdr:row>109</xdr:row>
                    <xdr:rowOff>0</xdr:rowOff>
                  </from>
                  <to>
                    <xdr:col>51</xdr:col>
                    <xdr:colOff>0</xdr:colOff>
                    <xdr:row>110</xdr:row>
                    <xdr:rowOff>19050</xdr:rowOff>
                  </to>
                </anchor>
              </controlPr>
            </control>
          </mc:Choice>
        </mc:AlternateContent>
        <mc:AlternateContent xmlns:mc="http://schemas.openxmlformats.org/markup-compatibility/2006">
          <mc:Choice Requires="x14">
            <control shapeId="120880" r:id="rId51" name="Drop Down 48">
              <controlPr defaultSize="0" autoLine="0" autoPict="0">
                <anchor moveWithCells="1">
                  <from>
                    <xdr:col>50</xdr:col>
                    <xdr:colOff>0</xdr:colOff>
                    <xdr:row>111</xdr:row>
                    <xdr:rowOff>0</xdr:rowOff>
                  </from>
                  <to>
                    <xdr:col>51</xdr:col>
                    <xdr:colOff>0</xdr:colOff>
                    <xdr:row>112</xdr:row>
                    <xdr:rowOff>19050</xdr:rowOff>
                  </to>
                </anchor>
              </controlPr>
            </control>
          </mc:Choice>
        </mc:AlternateContent>
        <mc:AlternateContent xmlns:mc="http://schemas.openxmlformats.org/markup-compatibility/2006">
          <mc:Choice Requires="x14">
            <control shapeId="120881" r:id="rId52" name="Drop Down 49">
              <controlPr defaultSize="0" autoLine="0" autoPict="0">
                <anchor moveWithCells="1">
                  <from>
                    <xdr:col>50</xdr:col>
                    <xdr:colOff>0</xdr:colOff>
                    <xdr:row>113</xdr:row>
                    <xdr:rowOff>0</xdr:rowOff>
                  </from>
                  <to>
                    <xdr:col>51</xdr:col>
                    <xdr:colOff>0</xdr:colOff>
                    <xdr:row>114</xdr:row>
                    <xdr:rowOff>19050</xdr:rowOff>
                  </to>
                </anchor>
              </controlPr>
            </control>
          </mc:Choice>
        </mc:AlternateContent>
        <mc:AlternateContent xmlns:mc="http://schemas.openxmlformats.org/markup-compatibility/2006">
          <mc:Choice Requires="x14">
            <control shapeId="120882" r:id="rId53" name="Drop Down 50">
              <controlPr defaultSize="0" autoLine="0" autoPict="0">
                <anchor moveWithCells="1">
                  <from>
                    <xdr:col>50</xdr:col>
                    <xdr:colOff>0</xdr:colOff>
                    <xdr:row>115</xdr:row>
                    <xdr:rowOff>0</xdr:rowOff>
                  </from>
                  <to>
                    <xdr:col>51</xdr:col>
                    <xdr:colOff>0</xdr:colOff>
                    <xdr:row>116</xdr:row>
                    <xdr:rowOff>19050</xdr:rowOff>
                  </to>
                </anchor>
              </controlPr>
            </control>
          </mc:Choice>
        </mc:AlternateContent>
        <mc:AlternateContent xmlns:mc="http://schemas.openxmlformats.org/markup-compatibility/2006">
          <mc:Choice Requires="x14">
            <control shapeId="120883" r:id="rId54" name="Drop Down 51">
              <controlPr defaultSize="0" autoLine="0" autoPict="0">
                <anchor moveWithCells="1">
                  <from>
                    <xdr:col>50</xdr:col>
                    <xdr:colOff>0</xdr:colOff>
                    <xdr:row>117</xdr:row>
                    <xdr:rowOff>0</xdr:rowOff>
                  </from>
                  <to>
                    <xdr:col>51</xdr:col>
                    <xdr:colOff>0</xdr:colOff>
                    <xdr:row>118</xdr:row>
                    <xdr:rowOff>0</xdr:rowOff>
                  </to>
                </anchor>
              </controlPr>
            </control>
          </mc:Choice>
        </mc:AlternateContent>
        <mc:AlternateContent xmlns:mc="http://schemas.openxmlformats.org/markup-compatibility/2006">
          <mc:Choice Requires="x14">
            <control shapeId="120884" r:id="rId55" name="Drop Down 52">
              <controlPr defaultSize="0" autoLine="0" autoPict="0">
                <anchor moveWithCells="1">
                  <from>
                    <xdr:col>10</xdr:col>
                    <xdr:colOff>57150</xdr:colOff>
                    <xdr:row>7</xdr:row>
                    <xdr:rowOff>76200</xdr:rowOff>
                  </from>
                  <to>
                    <xdr:col>10</xdr:col>
                    <xdr:colOff>762000</xdr:colOff>
                    <xdr:row>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EO399"/>
  <sheetViews>
    <sheetView zoomScale="88" zoomScaleNormal="88" zoomScalePageLayoutView="85" workbookViewId="0">
      <pane xSplit="5" ySplit="16" topLeftCell="N83" activePane="bottomRight" state="frozen"/>
      <selection pane="topRight" activeCell="F1" sqref="F1"/>
      <selection pane="bottomLeft" activeCell="A17" sqref="A17"/>
      <selection pane="bottomRight" activeCell="AD92" sqref="AD92"/>
    </sheetView>
  </sheetViews>
  <sheetFormatPr defaultColWidth="8.7265625" defaultRowHeight="14.5" x14ac:dyDescent="0.35"/>
  <cols>
    <col min="1" max="2" width="0.7265625" style="18" customWidth="1"/>
    <col min="3" max="3" width="5.7265625" style="18" customWidth="1"/>
    <col min="4" max="4" width="0.7265625" style="18" customWidth="1"/>
    <col min="5" max="5" width="38.453125" style="18" customWidth="1"/>
    <col min="6" max="8" width="0.7265625" style="18" customWidth="1"/>
    <col min="9" max="9" width="15.7265625" style="18" customWidth="1"/>
    <col min="10" max="10" width="0.7265625" style="18" customWidth="1"/>
    <col min="11" max="11" width="15.7265625" style="18" customWidth="1"/>
    <col min="12" max="12" width="0.7265625" style="18" customWidth="1"/>
    <col min="13" max="13" width="15.7265625" style="18" customWidth="1"/>
    <col min="14" max="16" width="0.7265625" style="18" customWidth="1"/>
    <col min="17" max="17" width="15.7265625" style="18" customWidth="1"/>
    <col min="18" max="18" width="0.7265625" style="18" customWidth="1"/>
    <col min="19" max="19" width="15.7265625" style="18" customWidth="1"/>
    <col min="20" max="20" width="0.7265625" style="18" customWidth="1"/>
    <col min="21" max="21" width="15.7265625" style="18" customWidth="1"/>
    <col min="22" max="22" width="0.7265625" style="18" customWidth="1"/>
    <col min="23" max="23" width="15.7265625" style="18" customWidth="1"/>
    <col min="24" max="26" width="0.7265625" style="18" customWidth="1"/>
    <col min="27" max="27" width="15.7265625" style="18" customWidth="1"/>
    <col min="28" max="28" width="0.7265625" style="18" customWidth="1"/>
    <col min="29" max="29" width="15.7265625" style="18" customWidth="1"/>
    <col min="30" max="30" width="0.7265625" style="18" customWidth="1"/>
    <col min="31" max="31" width="15.7265625" style="18" customWidth="1"/>
    <col min="32" max="34" width="0.7265625" style="18" customWidth="1"/>
    <col min="35" max="35" width="15.7265625" style="18" customWidth="1"/>
    <col min="36" max="36" width="0.7265625" style="18" customWidth="1"/>
    <col min="37" max="37" width="18.54296875" style="18" customWidth="1"/>
    <col min="38" max="38" width="0.7265625" style="18" customWidth="1"/>
    <col min="39" max="39" width="15.7265625" style="18" customWidth="1"/>
    <col min="40" max="42" width="0.7265625" style="18" customWidth="1"/>
    <col min="43" max="43" width="15.7265625" style="18" customWidth="1"/>
    <col min="44" max="44" width="0.7265625" style="18" customWidth="1"/>
    <col min="45" max="45" width="15.7265625" style="18" customWidth="1"/>
    <col min="46" max="46" width="0.7265625" style="18" customWidth="1"/>
    <col min="47" max="47" width="17.26953125" style="18" customWidth="1"/>
    <col min="48" max="50" width="0.7265625" style="18" customWidth="1"/>
    <col min="51" max="51" width="15.7265625" style="18" customWidth="1"/>
    <col min="52" max="54" width="0.7265625" style="18" customWidth="1"/>
    <col min="55" max="55" width="15.7265625" style="18" customWidth="1"/>
    <col min="56" max="56" width="0.7265625" style="18" customWidth="1"/>
    <col min="57" max="57" width="15.7265625" style="18" customWidth="1"/>
    <col min="58" max="58" width="0.7265625" style="18" customWidth="1"/>
    <col min="59" max="59" width="15.7265625" style="18" customWidth="1"/>
    <col min="60" max="62" width="0.7265625" style="18" customWidth="1"/>
    <col min="63" max="63" width="15.7265625" style="18" customWidth="1"/>
    <col min="64" max="66" width="0.7265625" style="18" customWidth="1"/>
    <col min="67" max="67" width="15.7265625" style="18" customWidth="1"/>
    <col min="68" max="68" width="0.7265625" style="18" customWidth="1"/>
    <col min="69" max="69" width="15.7265625" style="18" customWidth="1"/>
    <col min="70" max="70" width="0.7265625" style="18" customWidth="1"/>
    <col min="71" max="71" width="15.7265625" style="18" customWidth="1"/>
    <col min="72" max="74" width="0.7265625" style="18" customWidth="1"/>
    <col min="75" max="75" width="15.7265625" style="18" customWidth="1"/>
    <col min="76" max="78" width="0.7265625" style="18" customWidth="1"/>
    <col min="79" max="79" width="15.7265625" style="18" customWidth="1"/>
    <col min="80" max="82" width="0.7265625" style="18" customWidth="1"/>
    <col min="83" max="83" width="15.7265625" style="18" customWidth="1"/>
    <col min="84" max="84" width="0.7265625" style="18" customWidth="1"/>
    <col min="85" max="85" width="15.7265625" style="18" customWidth="1"/>
    <col min="86" max="86" width="0.7265625" style="18" customWidth="1"/>
    <col min="87" max="87" width="15.7265625" style="18" customWidth="1"/>
    <col min="88" max="88" width="0.7265625" style="18" customWidth="1"/>
    <col min="89" max="89" width="15.7265625" style="18" customWidth="1"/>
    <col min="90" max="90" width="0.7265625" style="18" customWidth="1"/>
    <col min="91" max="91" width="0.54296875" style="18" customWidth="1"/>
    <col min="92" max="92" width="0.453125" style="18" customWidth="1"/>
    <col min="93" max="93" width="0.7265625" style="18" customWidth="1"/>
    <col min="94" max="94" width="15.7265625" style="18" customWidth="1"/>
    <col min="95" max="95" width="0.7265625" style="18" customWidth="1"/>
    <col min="96" max="96" width="15.7265625" style="18" customWidth="1"/>
    <col min="97" max="97" width="0.7265625" style="18" customWidth="1"/>
    <col min="98" max="98" width="15.7265625" style="18" customWidth="1"/>
    <col min="99" max="101" width="0.7265625" style="18" customWidth="1"/>
    <col min="102" max="102" width="15.7265625" style="18" customWidth="1"/>
    <col min="103" max="103" width="0.7265625" style="18" customWidth="1"/>
    <col min="104" max="104" width="15.7265625" style="18" customWidth="1"/>
    <col min="105" max="105" width="0.7265625" style="18" customWidth="1"/>
    <col min="106" max="106" width="15.7265625" style="18" customWidth="1"/>
    <col min="107" max="107" width="0.7265625" style="18" customWidth="1"/>
    <col min="108" max="108" width="1.26953125" style="18" customWidth="1"/>
    <col min="109" max="109" width="1" style="18" customWidth="1"/>
    <col min="110" max="110" width="33" style="18" customWidth="1"/>
    <col min="111" max="111" width="0.7265625" style="18" customWidth="1"/>
    <col min="112" max="112" width="14.7265625" style="18" customWidth="1"/>
    <col min="113" max="113" width="1" style="18" customWidth="1"/>
    <col min="114" max="114" width="14.453125" style="18" customWidth="1"/>
    <col min="115" max="115" width="1" style="18" customWidth="1"/>
    <col min="116" max="116" width="14.453125" style="18" customWidth="1"/>
    <col min="117" max="117" width="1.26953125" style="18" customWidth="1"/>
    <col min="118" max="118" width="14.7265625" style="18" customWidth="1"/>
    <col min="119" max="119" width="0.26953125" style="18" customWidth="1"/>
    <col min="120" max="120" width="0.7265625" style="18" customWidth="1"/>
    <col min="121" max="121" width="0.453125" style="18" hidden="1" customWidth="1"/>
    <col min="122" max="122" width="1" style="18" hidden="1" customWidth="1"/>
    <col min="123" max="123" width="0.26953125" style="18" customWidth="1"/>
    <col min="124" max="124" width="16.453125" style="18" customWidth="1"/>
    <col min="125" max="125" width="0.7265625" style="18" customWidth="1"/>
    <col min="126" max="126" width="16.453125" style="18" customWidth="1"/>
    <col min="127" max="127" width="0.7265625" style="18" customWidth="1"/>
    <col min="128" max="128" width="17.7265625" style="18" customWidth="1"/>
    <col min="129" max="129" width="0.54296875" style="18" customWidth="1"/>
    <col min="130" max="130" width="18" style="18" customWidth="1"/>
    <col min="131" max="131" width="1" style="18" customWidth="1"/>
    <col min="132" max="132" width="0.7265625" style="18" hidden="1" customWidth="1"/>
    <col min="133" max="133" width="17.7265625" style="18" customWidth="1"/>
    <col min="134" max="134" width="0" style="18" hidden="1" customWidth="1"/>
    <col min="135" max="135" width="0.7265625" style="18" customWidth="1"/>
    <col min="136" max="136" width="19" style="18" customWidth="1"/>
    <col min="137" max="137" width="1.26953125" style="18" customWidth="1"/>
    <col min="138" max="138" width="15" style="18" customWidth="1"/>
    <col min="139" max="139" width="1.26953125" style="18" customWidth="1"/>
    <col min="140" max="140" width="15.7265625" style="18" customWidth="1"/>
    <col min="141" max="141" width="2" style="18" hidden="1" customWidth="1"/>
    <col min="142" max="142" width="1.26953125" style="18" customWidth="1"/>
    <col min="143" max="143" width="15.7265625" style="18" customWidth="1"/>
    <col min="144" max="144" width="1" style="18" customWidth="1"/>
    <col min="145" max="145" width="15.7265625" style="423" customWidth="1"/>
    <col min="146" max="16384" width="8.7265625" style="18"/>
  </cols>
  <sheetData>
    <row r="1" spans="2:145" ht="5.15" customHeight="1" x14ac:dyDescent="0.35">
      <c r="AV1" s="304"/>
      <c r="AW1" s="304"/>
      <c r="AX1" s="304"/>
      <c r="AY1" s="304" t="s">
        <v>37</v>
      </c>
      <c r="EO1" s="445"/>
    </row>
    <row r="2" spans="2:145" ht="18.75" customHeight="1" x14ac:dyDescent="0.45">
      <c r="B2" s="667" t="s">
        <v>212</v>
      </c>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304"/>
      <c r="AW2" s="304"/>
      <c r="AX2" s="304"/>
      <c r="AY2" s="304" t="s">
        <v>48</v>
      </c>
      <c r="EO2" s="19"/>
    </row>
    <row r="3" spans="2:145" ht="15" customHeight="1" x14ac:dyDescent="0.35">
      <c r="B3" s="669" t="s">
        <v>0</v>
      </c>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304"/>
      <c r="AW3" s="304"/>
      <c r="AX3" s="304"/>
      <c r="AY3" s="304" t="s">
        <v>38</v>
      </c>
      <c r="EO3" s="19"/>
    </row>
    <row r="4" spans="2:145" ht="5.15" customHeight="1" thickBot="1" x14ac:dyDescent="0.4">
      <c r="AV4" s="304"/>
      <c r="AW4" s="304"/>
      <c r="AX4" s="304"/>
      <c r="AY4" s="304" t="s">
        <v>148</v>
      </c>
      <c r="EO4" s="19"/>
    </row>
    <row r="5" spans="2:145" ht="22.5" customHeight="1" thickBot="1" x14ac:dyDescent="0.4">
      <c r="B5" s="638" t="s">
        <v>6</v>
      </c>
      <c r="C5" s="639"/>
      <c r="D5" s="639"/>
      <c r="E5" s="639"/>
      <c r="F5" s="639"/>
      <c r="G5" s="639"/>
      <c r="H5" s="639"/>
      <c r="I5" s="639"/>
      <c r="J5" s="639"/>
      <c r="K5" s="640"/>
      <c r="L5" s="19"/>
      <c r="M5" s="638" t="s">
        <v>229</v>
      </c>
      <c r="N5" s="639"/>
      <c r="O5" s="639"/>
      <c r="P5" s="639"/>
      <c r="Q5" s="639"/>
      <c r="R5" s="639"/>
      <c r="S5" s="639"/>
      <c r="T5" s="639"/>
      <c r="U5" s="639"/>
      <c r="V5" s="639"/>
      <c r="W5" s="639"/>
      <c r="X5" s="640"/>
      <c r="Y5" s="20"/>
      <c r="Z5" s="638" t="s">
        <v>230</v>
      </c>
      <c r="AA5" s="639"/>
      <c r="AB5" s="639"/>
      <c r="AC5" s="639"/>
      <c r="AD5" s="639"/>
      <c r="AE5" s="639"/>
      <c r="AF5" s="639"/>
      <c r="AG5" s="639"/>
      <c r="AH5" s="639"/>
      <c r="AI5" s="639"/>
      <c r="AJ5" s="639"/>
      <c r="AK5" s="639"/>
      <c r="AL5" s="639"/>
      <c r="AM5" s="639"/>
      <c r="AN5" s="640"/>
      <c r="AP5" s="638" t="s">
        <v>129</v>
      </c>
      <c r="AQ5" s="639"/>
      <c r="AR5" s="639"/>
      <c r="AS5" s="639"/>
      <c r="AT5" s="639"/>
      <c r="AU5" s="640"/>
      <c r="AV5" s="304"/>
      <c r="AW5" s="304"/>
      <c r="AX5" s="304"/>
      <c r="AY5" s="304" t="s">
        <v>149</v>
      </c>
      <c r="BC5" s="623" t="s">
        <v>52</v>
      </c>
      <c r="BD5" s="624"/>
      <c r="BE5" s="624"/>
      <c r="BF5" s="624"/>
      <c r="BG5" s="624"/>
      <c r="BH5" s="625"/>
      <c r="EO5" s="19"/>
    </row>
    <row r="6" spans="2:145" ht="21.75" customHeight="1" x14ac:dyDescent="0.35">
      <c r="B6" s="21" t="s">
        <v>121</v>
      </c>
      <c r="C6" s="22"/>
      <c r="D6" s="23"/>
      <c r="E6" s="23"/>
      <c r="F6" s="23"/>
      <c r="G6" s="23"/>
      <c r="H6" s="23"/>
      <c r="I6" s="23"/>
      <c r="J6" s="23"/>
      <c r="K6" s="24"/>
      <c r="L6" s="25"/>
      <c r="M6" s="26"/>
      <c r="N6" s="27"/>
      <c r="O6" s="27"/>
      <c r="P6" s="27"/>
      <c r="Q6" s="27"/>
      <c r="R6" s="27"/>
      <c r="S6" s="27"/>
      <c r="T6" s="27"/>
      <c r="U6" s="27"/>
      <c r="V6" s="27"/>
      <c r="W6" s="27"/>
      <c r="X6" s="28"/>
      <c r="Z6" s="29"/>
      <c r="AA6" s="30" t="s">
        <v>127</v>
      </c>
      <c r="AB6" s="31"/>
      <c r="AC6" s="202">
        <f>'SSO-NSLP RECALC '!AC6</f>
        <v>0</v>
      </c>
      <c r="AD6" s="32">
        <v>3</v>
      </c>
      <c r="AE6" s="33" t="s">
        <v>30</v>
      </c>
      <c r="AF6" s="34"/>
      <c r="AG6" s="34"/>
      <c r="AH6" s="34"/>
      <c r="AI6" s="646" t="s">
        <v>135</v>
      </c>
      <c r="AJ6" s="671" t="s">
        <v>127</v>
      </c>
      <c r="AK6" s="672"/>
      <c r="AL6" s="35"/>
      <c r="AM6" s="206">
        <f>IF(U8=0,0,IF($AU$8="Yes",(AC6/($U$8)),IF($AU$9="Yes",(AC6/($U$8)),0)))</f>
        <v>0</v>
      </c>
      <c r="AN6" s="36"/>
      <c r="AP6" s="37"/>
      <c r="AQ6" s="676" t="s">
        <v>131</v>
      </c>
      <c r="AR6" s="676"/>
      <c r="AS6" s="676"/>
      <c r="AT6" s="35"/>
      <c r="AU6" s="203">
        <f>SUM(AC6:AC9)</f>
        <v>0</v>
      </c>
      <c r="AV6" s="304"/>
      <c r="AW6" s="304"/>
      <c r="AX6" s="304"/>
      <c r="AY6" s="304" t="s">
        <v>150</v>
      </c>
      <c r="BC6" s="626"/>
      <c r="BD6" s="627"/>
      <c r="BE6" s="627"/>
      <c r="BF6" s="627"/>
      <c r="BG6" s="627"/>
      <c r="BH6" s="628"/>
      <c r="EO6" s="19"/>
    </row>
    <row r="7" spans="2:145" ht="18.75" customHeight="1" thickBot="1" x14ac:dyDescent="0.4">
      <c r="B7" s="41" t="s">
        <v>20</v>
      </c>
      <c r="C7" s="42"/>
      <c r="D7" s="43" t="s">
        <v>7</v>
      </c>
      <c r="E7" s="43"/>
      <c r="F7" s="680">
        <f>'SSO-NSLP RECALC '!F7:I7</f>
        <v>0</v>
      </c>
      <c r="G7" s="681"/>
      <c r="H7" s="681"/>
      <c r="I7" s="682"/>
      <c r="J7" s="43"/>
      <c r="K7" s="44" t="s">
        <v>23</v>
      </c>
      <c r="L7" s="25"/>
      <c r="M7" s="644" t="s">
        <v>231</v>
      </c>
      <c r="N7" s="645"/>
      <c r="O7" s="645"/>
      <c r="P7" s="645"/>
      <c r="Q7" s="645"/>
      <c r="R7" s="645"/>
      <c r="S7" s="645"/>
      <c r="T7" s="45"/>
      <c r="U7" s="46" t="s">
        <v>2</v>
      </c>
      <c r="V7" s="45"/>
      <c r="W7" s="46" t="s">
        <v>3</v>
      </c>
      <c r="X7" s="36"/>
      <c r="Z7" s="47"/>
      <c r="AA7" s="48" t="s">
        <v>137</v>
      </c>
      <c r="AB7" s="49"/>
      <c r="AC7" s="202">
        <f>'SSO-NSLP RECALC '!AC7</f>
        <v>0</v>
      </c>
      <c r="AD7" s="46"/>
      <c r="AE7" s="202">
        <f>U8-AC6-AC7+AC9</f>
        <v>0</v>
      </c>
      <c r="AF7" s="34"/>
      <c r="AG7" s="34"/>
      <c r="AH7" s="50"/>
      <c r="AI7" s="647"/>
      <c r="AJ7" s="673" t="s">
        <v>137</v>
      </c>
      <c r="AK7" s="674"/>
      <c r="AL7" s="51"/>
      <c r="AM7" s="207">
        <f>IF(U8=0,0,IF($AU$8="Yes",(AC7/($U$8)),IF($AU$9="Yes",(AC7/($U$8)),0)))</f>
        <v>0</v>
      </c>
      <c r="AN7" s="36"/>
      <c r="AP7" s="52"/>
      <c r="AQ7" s="572" t="s">
        <v>227</v>
      </c>
      <c r="AR7" s="572"/>
      <c r="AS7" s="572"/>
      <c r="AT7" s="55"/>
      <c r="AU7" s="204">
        <f>IF( ((U8+W8 )&gt;0),((AU6)/(U8+W8)),0)</f>
        <v>0</v>
      </c>
      <c r="AV7" s="304"/>
      <c r="AW7" s="304"/>
      <c r="AX7" s="304"/>
      <c r="AY7" s="304" t="s">
        <v>42</v>
      </c>
      <c r="BC7" s="629"/>
      <c r="BD7" s="630"/>
      <c r="BE7" s="630"/>
      <c r="BF7" s="630"/>
      <c r="BG7" s="630"/>
      <c r="BH7" s="631"/>
      <c r="EO7" s="19"/>
    </row>
    <row r="8" spans="2:145" ht="27.75" customHeight="1" x14ac:dyDescent="0.35">
      <c r="B8" s="41" t="s">
        <v>21</v>
      </c>
      <c r="C8" s="42"/>
      <c r="D8" s="57"/>
      <c r="E8" s="57"/>
      <c r="F8" s="57"/>
      <c r="G8" s="57"/>
      <c r="H8" s="57"/>
      <c r="I8" s="57"/>
      <c r="J8" s="57"/>
      <c r="K8" s="58"/>
      <c r="L8" s="25"/>
      <c r="M8" s="644"/>
      <c r="N8" s="645"/>
      <c r="O8" s="645"/>
      <c r="P8" s="645"/>
      <c r="Q8" s="645"/>
      <c r="R8" s="645"/>
      <c r="S8" s="645"/>
      <c r="T8" s="45"/>
      <c r="U8" s="3">
        <f>'SSO-NSLP RECALC '!U8</f>
        <v>0</v>
      </c>
      <c r="V8" s="46"/>
      <c r="W8" s="3">
        <f>'SSO-NSLP RECALC '!W8</f>
        <v>0</v>
      </c>
      <c r="X8" s="36"/>
      <c r="Z8" s="47"/>
      <c r="AA8" s="59" t="s">
        <v>138</v>
      </c>
      <c r="AB8" s="60"/>
      <c r="AC8" s="202">
        <f>'SSO-NSLP RECALC '!AC8</f>
        <v>0</v>
      </c>
      <c r="AD8" s="46"/>
      <c r="AE8" s="61" t="s">
        <v>130</v>
      </c>
      <c r="AF8" s="34"/>
      <c r="AG8" s="34"/>
      <c r="AH8" s="50"/>
      <c r="AI8" s="34"/>
      <c r="AJ8" s="573" t="s">
        <v>138</v>
      </c>
      <c r="AK8" s="574"/>
      <c r="AL8" s="51"/>
      <c r="AM8" s="207">
        <f>IF(W8=0,0,IF($AU$8="Yes",(AC8/($W$8)),IF($AU$9="Yes",(AC8/($W$8)),0)))</f>
        <v>0</v>
      </c>
      <c r="AN8" s="36"/>
      <c r="AP8" s="52"/>
      <c r="AQ8" s="675" t="s">
        <v>238</v>
      </c>
      <c r="AR8" s="675"/>
      <c r="AS8" s="675"/>
      <c r="AT8" s="51"/>
      <c r="AU8" s="205" t="str">
        <f>IF(((ABS(AU7))&gt;=0.03),"YES","NO")</f>
        <v>NO</v>
      </c>
      <c r="AV8" s="304" t="s">
        <v>125</v>
      </c>
      <c r="AW8" s="304"/>
      <c r="AX8" s="304"/>
      <c r="AY8" s="304" t="s">
        <v>43</v>
      </c>
      <c r="BC8" s="632">
        <f>(IFERROR(EO120,"DATA INCOMPLETE"))</f>
        <v>0</v>
      </c>
      <c r="BD8" s="633"/>
      <c r="BE8" s="633"/>
      <c r="BF8" s="633"/>
      <c r="BG8" s="633"/>
      <c r="BH8" s="634"/>
      <c r="DX8" s="18" t="s">
        <v>199</v>
      </c>
      <c r="EO8" s="19"/>
    </row>
    <row r="9" spans="2:145" ht="19.5" customHeight="1" x14ac:dyDescent="0.35">
      <c r="B9" s="41" t="s">
        <v>22</v>
      </c>
      <c r="C9" s="66"/>
      <c r="D9" s="57" t="s">
        <v>8</v>
      </c>
      <c r="E9" s="57"/>
      <c r="F9" s="680">
        <f>'SSO-NSLP RECALC '!F9:I9</f>
        <v>0</v>
      </c>
      <c r="G9" s="681"/>
      <c r="H9" s="681"/>
      <c r="I9" s="682"/>
      <c r="J9" s="57"/>
      <c r="K9" s="58"/>
      <c r="L9" s="25"/>
      <c r="M9" s="644"/>
      <c r="N9" s="645"/>
      <c r="O9" s="645"/>
      <c r="P9" s="645"/>
      <c r="Q9" s="645"/>
      <c r="R9" s="645"/>
      <c r="S9" s="645"/>
      <c r="T9" s="43"/>
      <c r="U9" s="32"/>
      <c r="V9" s="32"/>
      <c r="W9" s="32"/>
      <c r="X9" s="36"/>
      <c r="Z9" s="47"/>
      <c r="AA9" s="48" t="s">
        <v>128</v>
      </c>
      <c r="AB9" s="49"/>
      <c r="AC9" s="202">
        <f>'SSO-NSLP RECALC '!AC9</f>
        <v>0</v>
      </c>
      <c r="AD9" s="32"/>
      <c r="AE9" s="202">
        <f>W8+AC6-AC8-AC9</f>
        <v>0</v>
      </c>
      <c r="AF9" s="34"/>
      <c r="AG9" s="34"/>
      <c r="AH9" s="50"/>
      <c r="AI9" s="34"/>
      <c r="AJ9" s="673" t="s">
        <v>128</v>
      </c>
      <c r="AK9" s="674"/>
      <c r="AL9" s="51"/>
      <c r="AM9" s="207">
        <f>IF(W8=0,0,IF($AU$8="Yes",(AC9/($W$8)),IF($AU$9="Yes",(AC9/($W$8)),0)))</f>
        <v>0</v>
      </c>
      <c r="AN9" s="36"/>
      <c r="AP9" s="52"/>
      <c r="AQ9" s="675" t="s">
        <v>151</v>
      </c>
      <c r="AR9" s="675"/>
      <c r="AS9" s="675"/>
      <c r="AT9" s="69"/>
      <c r="AU9" s="6" t="s">
        <v>144</v>
      </c>
      <c r="AV9" s="304" t="s">
        <v>126</v>
      </c>
      <c r="AW9" s="304"/>
      <c r="AX9" s="304"/>
      <c r="AY9" s="304" t="s">
        <v>44</v>
      </c>
      <c r="BC9" s="635"/>
      <c r="BD9" s="636"/>
      <c r="BE9" s="636"/>
      <c r="BF9" s="636"/>
      <c r="BG9" s="636"/>
      <c r="BH9" s="637"/>
      <c r="CI9" s="70"/>
      <c r="DV9" s="70"/>
      <c r="DW9" s="70"/>
      <c r="EO9" s="19"/>
    </row>
    <row r="10" spans="2:145" ht="1.5" customHeight="1" x14ac:dyDescent="0.35">
      <c r="B10" s="71">
        <v>2</v>
      </c>
      <c r="C10" s="42">
        <v>1</v>
      </c>
      <c r="D10" s="57"/>
      <c r="E10" s="57"/>
      <c r="F10" s="57"/>
      <c r="G10" s="57"/>
      <c r="H10" s="57"/>
      <c r="I10" s="57"/>
      <c r="J10" s="57"/>
      <c r="K10" s="72"/>
      <c r="L10" s="25"/>
      <c r="M10" s="644"/>
      <c r="N10" s="645"/>
      <c r="O10" s="645"/>
      <c r="P10" s="645"/>
      <c r="Q10" s="645"/>
      <c r="R10" s="645"/>
      <c r="S10" s="645"/>
      <c r="T10" s="32"/>
      <c r="U10" s="32"/>
      <c r="V10" s="32"/>
      <c r="W10" s="32"/>
      <c r="X10" s="36"/>
      <c r="Z10" s="47"/>
      <c r="AA10" s="73"/>
      <c r="AB10" s="73"/>
      <c r="AC10" s="73"/>
      <c r="AD10" s="73"/>
      <c r="AE10" s="73"/>
      <c r="AF10" s="50"/>
      <c r="AG10" s="50"/>
      <c r="AH10" s="50"/>
      <c r="AI10" s="50"/>
      <c r="AJ10" s="34"/>
      <c r="AK10" s="34"/>
      <c r="AL10" s="34"/>
      <c r="AM10" s="34"/>
      <c r="AN10" s="36"/>
      <c r="AP10" s="74"/>
      <c r="AQ10" s="34"/>
      <c r="AR10" s="34"/>
      <c r="AS10" s="34"/>
      <c r="AT10" s="34"/>
      <c r="AU10" s="75"/>
      <c r="AV10" s="304"/>
      <c r="AW10" s="304"/>
      <c r="AX10" s="304"/>
      <c r="AY10" s="304" t="s">
        <v>45</v>
      </c>
      <c r="BC10" s="635"/>
      <c r="BD10" s="636"/>
      <c r="BE10" s="636"/>
      <c r="BF10" s="636"/>
      <c r="BG10" s="636"/>
      <c r="BH10" s="637"/>
      <c r="EO10" s="19"/>
    </row>
    <row r="11" spans="2:145" ht="4.5" customHeight="1" thickBot="1" x14ac:dyDescent="0.4">
      <c r="B11" s="76"/>
      <c r="C11" s="77"/>
      <c r="D11" s="77"/>
      <c r="E11" s="77"/>
      <c r="F11" s="77"/>
      <c r="G11" s="77"/>
      <c r="H11" s="77"/>
      <c r="I11" s="77"/>
      <c r="J11" s="77"/>
      <c r="K11" s="78"/>
      <c r="L11" s="25"/>
      <c r="M11" s="79"/>
      <c r="N11" s="77"/>
      <c r="O11" s="77"/>
      <c r="P11" s="77"/>
      <c r="Q11" s="77"/>
      <c r="R11" s="77"/>
      <c r="S11" s="77"/>
      <c r="T11" s="77"/>
      <c r="U11" s="80"/>
      <c r="V11" s="80"/>
      <c r="W11" s="80"/>
      <c r="X11" s="81"/>
      <c r="Z11" s="82"/>
      <c r="AA11" s="83"/>
      <c r="AB11" s="83"/>
      <c r="AC11" s="83"/>
      <c r="AD11" s="83"/>
      <c r="AE11" s="83"/>
      <c r="AF11" s="83"/>
      <c r="AG11" s="83"/>
      <c r="AH11" s="83"/>
      <c r="AI11" s="83"/>
      <c r="AJ11" s="83"/>
      <c r="AK11" s="83"/>
      <c r="AL11" s="83"/>
      <c r="AM11" s="83"/>
      <c r="AN11" s="81"/>
      <c r="AP11" s="82"/>
      <c r="AQ11" s="83"/>
      <c r="AR11" s="83"/>
      <c r="AS11" s="83"/>
      <c r="AT11" s="83"/>
      <c r="AU11" s="84"/>
      <c r="AV11" s="304"/>
      <c r="AW11" s="304"/>
      <c r="AX11" s="304"/>
      <c r="AY11" s="304" t="s">
        <v>146</v>
      </c>
      <c r="BC11" s="85"/>
      <c r="BD11" s="86"/>
      <c r="BE11" s="86"/>
      <c r="BF11" s="86"/>
      <c r="BG11" s="86"/>
      <c r="BH11" s="87"/>
      <c r="EO11" s="19"/>
    </row>
    <row r="12" spans="2:145" ht="5.15" customHeight="1" thickBot="1" x14ac:dyDescent="0.4">
      <c r="C12" s="25"/>
      <c r="D12" s="25"/>
      <c r="E12" s="25"/>
      <c r="F12" s="25"/>
      <c r="G12" s="25"/>
      <c r="H12" s="25"/>
      <c r="I12" s="25"/>
      <c r="J12" s="25"/>
      <c r="K12" s="25"/>
      <c r="L12" s="25"/>
      <c r="M12" s="25"/>
      <c r="N12" s="25"/>
      <c r="O12" s="25"/>
      <c r="P12" s="25"/>
      <c r="Q12" s="25"/>
      <c r="R12" s="25"/>
      <c r="S12" s="25"/>
      <c r="T12" s="25"/>
      <c r="AY12" s="304" t="s">
        <v>47</v>
      </c>
      <c r="EO12" s="19"/>
    </row>
    <row r="13" spans="2:145" ht="30" customHeight="1" thickBot="1" x14ac:dyDescent="0.4">
      <c r="B13" s="611" t="s">
        <v>1</v>
      </c>
      <c r="C13" s="612"/>
      <c r="D13" s="27"/>
      <c r="E13" s="611" t="s">
        <v>9</v>
      </c>
      <c r="F13" s="612"/>
      <c r="H13" s="578" t="s">
        <v>58</v>
      </c>
      <c r="I13" s="579"/>
      <c r="J13" s="579"/>
      <c r="K13" s="579"/>
      <c r="L13" s="579"/>
      <c r="M13" s="579"/>
      <c r="N13" s="580"/>
      <c r="O13" s="305"/>
      <c r="P13" s="578" t="s">
        <v>59</v>
      </c>
      <c r="Q13" s="579"/>
      <c r="R13" s="579"/>
      <c r="S13" s="579"/>
      <c r="T13" s="579"/>
      <c r="U13" s="579"/>
      <c r="V13" s="579"/>
      <c r="W13" s="579"/>
      <c r="X13" s="580"/>
      <c r="Z13" s="581" t="s">
        <v>60</v>
      </c>
      <c r="AA13" s="582"/>
      <c r="AB13" s="582"/>
      <c r="AC13" s="582"/>
      <c r="AD13" s="582"/>
      <c r="AE13" s="582"/>
      <c r="AF13" s="583"/>
      <c r="AH13" s="581" t="s">
        <v>61</v>
      </c>
      <c r="AI13" s="582"/>
      <c r="AJ13" s="582"/>
      <c r="AK13" s="582"/>
      <c r="AL13" s="582"/>
      <c r="AM13" s="582"/>
      <c r="AN13" s="583"/>
      <c r="AP13" s="584" t="s">
        <v>62</v>
      </c>
      <c r="AQ13" s="585"/>
      <c r="AR13" s="585"/>
      <c r="AS13" s="585"/>
      <c r="AT13" s="585"/>
      <c r="AU13" s="585"/>
      <c r="AV13" s="586"/>
      <c r="AX13" s="597" t="s">
        <v>63</v>
      </c>
      <c r="AY13" s="598"/>
      <c r="AZ13" s="599"/>
      <c r="BB13" s="581" t="s">
        <v>64</v>
      </c>
      <c r="BC13" s="582"/>
      <c r="BD13" s="582"/>
      <c r="BE13" s="582"/>
      <c r="BF13" s="582"/>
      <c r="BG13" s="582"/>
      <c r="BH13" s="583"/>
      <c r="BJ13" s="677" t="s">
        <v>65</v>
      </c>
      <c r="BK13" s="598"/>
      <c r="BL13" s="599"/>
      <c r="BN13" s="578" t="s">
        <v>66</v>
      </c>
      <c r="BO13" s="579"/>
      <c r="BP13" s="579"/>
      <c r="BQ13" s="579"/>
      <c r="BR13" s="579"/>
      <c r="BS13" s="579"/>
      <c r="BT13" s="580"/>
      <c r="BU13" s="306"/>
      <c r="BV13" s="597" t="s">
        <v>67</v>
      </c>
      <c r="BW13" s="598"/>
      <c r="BX13" s="599"/>
      <c r="BY13" s="307"/>
      <c r="BZ13" s="597" t="s">
        <v>68</v>
      </c>
      <c r="CA13" s="598"/>
      <c r="CB13" s="599"/>
      <c r="CD13" s="578" t="s">
        <v>69</v>
      </c>
      <c r="CE13" s="579"/>
      <c r="CF13" s="579"/>
      <c r="CG13" s="579"/>
      <c r="CH13" s="579"/>
      <c r="CI13" s="579"/>
      <c r="CJ13" s="579"/>
      <c r="CK13" s="579"/>
      <c r="CL13" s="580"/>
      <c r="CM13" s="88"/>
      <c r="CN13" s="306"/>
      <c r="CO13" s="578" t="s">
        <v>187</v>
      </c>
      <c r="CP13" s="579"/>
      <c r="CQ13" s="579"/>
      <c r="CR13" s="579"/>
      <c r="CS13" s="579"/>
      <c r="CT13" s="579"/>
      <c r="CU13" s="580"/>
      <c r="CW13" s="578" t="s">
        <v>188</v>
      </c>
      <c r="CX13" s="579"/>
      <c r="CY13" s="579"/>
      <c r="CZ13" s="579"/>
      <c r="DA13" s="579"/>
      <c r="DB13" s="579"/>
      <c r="DC13" s="580"/>
      <c r="DD13" s="89"/>
      <c r="DE13" s="446"/>
      <c r="DF13" s="689" t="s">
        <v>196</v>
      </c>
      <c r="DG13" s="690"/>
      <c r="DH13" s="690"/>
      <c r="DI13" s="690"/>
      <c r="DJ13" s="690"/>
      <c r="DK13" s="690"/>
      <c r="DL13" s="690"/>
      <c r="DM13" s="690"/>
      <c r="DN13" s="691"/>
      <c r="DO13" s="89"/>
      <c r="DS13" s="89"/>
      <c r="DT13" s="663" t="s">
        <v>233</v>
      </c>
      <c r="DU13" s="606"/>
      <c r="DV13" s="606"/>
      <c r="DW13" s="606"/>
      <c r="DX13" s="664"/>
      <c r="DY13" s="306"/>
      <c r="DZ13" s="665" t="s">
        <v>189</v>
      </c>
      <c r="EA13" s="687"/>
      <c r="EB13" s="687"/>
      <c r="EC13" s="687"/>
      <c r="ED13" s="687"/>
      <c r="EE13" s="687"/>
      <c r="EF13" s="688"/>
      <c r="EG13" s="447"/>
      <c r="EH13" s="665" t="s">
        <v>190</v>
      </c>
      <c r="EI13" s="610"/>
      <c r="EJ13" s="610"/>
      <c r="EK13" s="610"/>
      <c r="EL13" s="610"/>
      <c r="EM13" s="666"/>
      <c r="EO13" s="685" t="s">
        <v>198</v>
      </c>
    </row>
    <row r="14" spans="2:145" ht="5.15" customHeight="1" thickBot="1" x14ac:dyDescent="0.4">
      <c r="B14" s="613"/>
      <c r="C14" s="614"/>
      <c r="D14" s="32"/>
      <c r="E14" s="613"/>
      <c r="F14" s="614"/>
      <c r="H14" s="29"/>
      <c r="I14" s="98"/>
      <c r="J14" s="98"/>
      <c r="K14" s="98"/>
      <c r="L14" s="98"/>
      <c r="M14" s="98"/>
      <c r="N14" s="36"/>
      <c r="O14" s="312"/>
      <c r="P14" s="29"/>
      <c r="Q14" s="95"/>
      <c r="R14" s="95"/>
      <c r="S14" s="95"/>
      <c r="T14" s="95"/>
      <c r="U14" s="95"/>
      <c r="V14" s="95"/>
      <c r="W14" s="95"/>
      <c r="X14" s="36"/>
      <c r="Z14" s="29"/>
      <c r="AA14" s="98"/>
      <c r="AB14" s="98"/>
      <c r="AC14" s="98"/>
      <c r="AD14" s="98"/>
      <c r="AE14" s="98"/>
      <c r="AF14" s="36"/>
      <c r="AH14" s="29"/>
      <c r="AI14" s="98"/>
      <c r="AJ14" s="98"/>
      <c r="AK14" s="98"/>
      <c r="AL14" s="98"/>
      <c r="AM14" s="98"/>
      <c r="AN14" s="36"/>
      <c r="AP14" s="29"/>
      <c r="AQ14" s="99"/>
      <c r="AR14" s="99"/>
      <c r="AS14" s="99"/>
      <c r="AT14" s="99"/>
      <c r="AU14" s="99"/>
      <c r="AV14" s="36"/>
      <c r="AX14" s="600"/>
      <c r="AY14" s="601"/>
      <c r="AZ14" s="602"/>
      <c r="BB14" s="29"/>
      <c r="BC14" s="98"/>
      <c r="BD14" s="98"/>
      <c r="BE14" s="98"/>
      <c r="BF14" s="98"/>
      <c r="BG14" s="98"/>
      <c r="BH14" s="36"/>
      <c r="BJ14" s="600"/>
      <c r="BK14" s="601"/>
      <c r="BL14" s="602"/>
      <c r="BN14" s="29"/>
      <c r="BO14" s="95"/>
      <c r="BP14" s="95"/>
      <c r="BQ14" s="95"/>
      <c r="BR14" s="95"/>
      <c r="BS14" s="95"/>
      <c r="BT14" s="313"/>
      <c r="BU14" s="306"/>
      <c r="BV14" s="600"/>
      <c r="BW14" s="601"/>
      <c r="BX14" s="602"/>
      <c r="BY14" s="89"/>
      <c r="BZ14" s="600"/>
      <c r="CA14" s="601"/>
      <c r="CB14" s="602"/>
      <c r="CD14" s="29"/>
      <c r="CE14" s="95"/>
      <c r="CF14" s="95"/>
      <c r="CG14" s="95"/>
      <c r="CH14" s="95"/>
      <c r="CI14" s="95"/>
      <c r="CJ14" s="314"/>
      <c r="CK14" s="98"/>
      <c r="CL14" s="36"/>
      <c r="CN14" s="306"/>
      <c r="CO14" s="100"/>
      <c r="CP14" s="95"/>
      <c r="CQ14" s="95"/>
      <c r="CR14" s="95"/>
      <c r="CS14" s="95"/>
      <c r="CT14" s="95"/>
      <c r="CU14" s="36"/>
      <c r="CW14" s="29"/>
      <c r="CX14" s="95"/>
      <c r="CY14" s="95"/>
      <c r="CZ14" s="95"/>
      <c r="DA14" s="95"/>
      <c r="DB14" s="95"/>
      <c r="DC14" s="36"/>
      <c r="DE14" s="74"/>
      <c r="DF14" s="102"/>
      <c r="DG14" s="102"/>
      <c r="DH14" s="102"/>
      <c r="DI14" s="102"/>
      <c r="DJ14" s="102"/>
      <c r="DK14" s="102"/>
      <c r="DL14" s="102"/>
      <c r="DM14" s="102"/>
      <c r="DN14" s="103"/>
      <c r="DS14" s="89"/>
      <c r="DT14" s="74"/>
      <c r="DU14" s="34"/>
      <c r="DV14" s="34"/>
      <c r="DW14" s="34"/>
      <c r="DX14" s="75"/>
      <c r="DY14" s="306"/>
      <c r="DZ14" s="90"/>
      <c r="EA14" s="34"/>
      <c r="EB14" s="34"/>
      <c r="EC14" s="34"/>
      <c r="ED14" s="34"/>
      <c r="EE14" s="34"/>
      <c r="EF14" s="34"/>
      <c r="EH14" s="448"/>
      <c r="EI14" s="448"/>
      <c r="EJ14" s="448"/>
      <c r="EK14" s="448"/>
      <c r="EL14" s="448"/>
      <c r="EM14" s="448"/>
      <c r="EO14" s="679"/>
    </row>
    <row r="15" spans="2:145" ht="29.5" thickBot="1" x14ac:dyDescent="0.4">
      <c r="B15" s="613"/>
      <c r="C15" s="614"/>
      <c r="D15" s="32"/>
      <c r="E15" s="613"/>
      <c r="F15" s="614"/>
      <c r="H15" s="29"/>
      <c r="I15" s="107" t="s">
        <v>2</v>
      </c>
      <c r="J15" s="46"/>
      <c r="K15" s="107" t="s">
        <v>3</v>
      </c>
      <c r="L15" s="46"/>
      <c r="M15" s="107" t="s">
        <v>4</v>
      </c>
      <c r="N15" s="36"/>
      <c r="P15" s="29"/>
      <c r="Q15" s="107" t="s">
        <v>2</v>
      </c>
      <c r="R15" s="46"/>
      <c r="S15" s="107" t="s">
        <v>3</v>
      </c>
      <c r="T15" s="46"/>
      <c r="U15" s="107" t="s">
        <v>4</v>
      </c>
      <c r="V15" s="32"/>
      <c r="W15" s="107" t="s">
        <v>5</v>
      </c>
      <c r="X15" s="36"/>
      <c r="Z15" s="29"/>
      <c r="AA15" s="107" t="s">
        <v>2</v>
      </c>
      <c r="AB15" s="46"/>
      <c r="AC15" s="107" t="s">
        <v>3</v>
      </c>
      <c r="AD15" s="46"/>
      <c r="AE15" s="107" t="s">
        <v>4</v>
      </c>
      <c r="AF15" s="36"/>
      <c r="AH15" s="29"/>
      <c r="AI15" s="107" t="s">
        <v>2</v>
      </c>
      <c r="AJ15" s="46"/>
      <c r="AK15" s="107" t="s">
        <v>3</v>
      </c>
      <c r="AL15" s="46"/>
      <c r="AM15" s="107" t="s">
        <v>4</v>
      </c>
      <c r="AN15" s="36"/>
      <c r="AP15" s="29"/>
      <c r="AQ15" s="107" t="s">
        <v>2</v>
      </c>
      <c r="AR15" s="46"/>
      <c r="AS15" s="107" t="s">
        <v>3</v>
      </c>
      <c r="AT15" s="46"/>
      <c r="AU15" s="107" t="s">
        <v>4</v>
      </c>
      <c r="AV15" s="36"/>
      <c r="AX15" s="600"/>
      <c r="AY15" s="601"/>
      <c r="AZ15" s="602"/>
      <c r="BB15" s="29"/>
      <c r="BC15" s="107" t="s">
        <v>2</v>
      </c>
      <c r="BD15" s="46"/>
      <c r="BE15" s="107" t="s">
        <v>3</v>
      </c>
      <c r="BF15" s="46"/>
      <c r="BG15" s="107" t="s">
        <v>4</v>
      </c>
      <c r="BH15" s="36"/>
      <c r="BJ15" s="600"/>
      <c r="BK15" s="601"/>
      <c r="BL15" s="602"/>
      <c r="BN15" s="29"/>
      <c r="BO15" s="107" t="s">
        <v>2</v>
      </c>
      <c r="BP15" s="46"/>
      <c r="BQ15" s="107" t="s">
        <v>3</v>
      </c>
      <c r="BR15" s="46"/>
      <c r="BS15" s="107" t="s">
        <v>4</v>
      </c>
      <c r="BT15" s="36"/>
      <c r="BV15" s="600"/>
      <c r="BW15" s="601"/>
      <c r="BX15" s="602"/>
      <c r="BY15" s="89"/>
      <c r="BZ15" s="600"/>
      <c r="CA15" s="601"/>
      <c r="CB15" s="602"/>
      <c r="CD15" s="29"/>
      <c r="CE15" s="107" t="s">
        <v>2</v>
      </c>
      <c r="CF15" s="46"/>
      <c r="CG15" s="107" t="s">
        <v>3</v>
      </c>
      <c r="CH15" s="46"/>
      <c r="CI15" s="107" t="s">
        <v>4</v>
      </c>
      <c r="CJ15" s="32"/>
      <c r="CK15" s="107" t="s">
        <v>5</v>
      </c>
      <c r="CL15" s="36"/>
      <c r="CO15" s="29"/>
      <c r="CP15" s="107" t="s">
        <v>2</v>
      </c>
      <c r="CQ15" s="46"/>
      <c r="CR15" s="107" t="s">
        <v>3</v>
      </c>
      <c r="CS15" s="46"/>
      <c r="CT15" s="107" t="s">
        <v>4</v>
      </c>
      <c r="CU15" s="36"/>
      <c r="CW15" s="29"/>
      <c r="CX15" s="107" t="s">
        <v>2</v>
      </c>
      <c r="CY15" s="46"/>
      <c r="CZ15" s="107" t="s">
        <v>3</v>
      </c>
      <c r="DA15" s="46"/>
      <c r="DB15" s="107" t="s">
        <v>4</v>
      </c>
      <c r="DC15" s="36"/>
      <c r="DE15" s="74"/>
      <c r="DF15" s="34"/>
      <c r="DG15" s="34"/>
      <c r="DH15" s="108" t="s">
        <v>152</v>
      </c>
      <c r="DI15" s="90"/>
      <c r="DJ15" s="108" t="s">
        <v>153</v>
      </c>
      <c r="DK15" s="90"/>
      <c r="DL15" s="109" t="s">
        <v>154</v>
      </c>
      <c r="DM15" s="90"/>
      <c r="DN15" s="109" t="s">
        <v>5</v>
      </c>
      <c r="DS15" s="89"/>
      <c r="DT15" s="108" t="s">
        <v>134</v>
      </c>
      <c r="DU15" s="90"/>
      <c r="DV15" s="108" t="s">
        <v>133</v>
      </c>
      <c r="DW15" s="90"/>
      <c r="DX15" s="108" t="s">
        <v>180</v>
      </c>
      <c r="DZ15" s="108" t="s">
        <v>30</v>
      </c>
      <c r="EA15" s="112"/>
      <c r="EB15" s="112"/>
      <c r="EC15" s="108" t="s">
        <v>130</v>
      </c>
      <c r="ED15" s="112"/>
      <c r="EE15" s="112"/>
      <c r="EF15" s="108" t="s">
        <v>32</v>
      </c>
      <c r="EG15" s="449"/>
      <c r="EH15" s="108" t="s">
        <v>30</v>
      </c>
      <c r="EI15" s="90"/>
      <c r="EJ15" s="108" t="s">
        <v>130</v>
      </c>
      <c r="EK15" s="112"/>
      <c r="EL15" s="90"/>
      <c r="EM15" s="108" t="s">
        <v>32</v>
      </c>
      <c r="EO15" s="686"/>
    </row>
    <row r="16" spans="2:145" ht="5.15" customHeight="1" thickBot="1" x14ac:dyDescent="0.4">
      <c r="B16" s="615"/>
      <c r="C16" s="616"/>
      <c r="D16" s="114"/>
      <c r="E16" s="615"/>
      <c r="F16" s="616"/>
      <c r="H16" s="76"/>
      <c r="I16" s="80"/>
      <c r="J16" s="80"/>
      <c r="K16" s="80"/>
      <c r="L16" s="80"/>
      <c r="M16" s="80"/>
      <c r="N16" s="81"/>
      <c r="P16" s="76"/>
      <c r="Q16" s="80"/>
      <c r="R16" s="80"/>
      <c r="S16" s="80"/>
      <c r="T16" s="80"/>
      <c r="U16" s="80"/>
      <c r="V16" s="80"/>
      <c r="W16" s="80"/>
      <c r="X16" s="81"/>
      <c r="Z16" s="76"/>
      <c r="AA16" s="80"/>
      <c r="AB16" s="80"/>
      <c r="AC16" s="80"/>
      <c r="AD16" s="80"/>
      <c r="AE16" s="80"/>
      <c r="AF16" s="81"/>
      <c r="AH16" s="76"/>
      <c r="AI16" s="80"/>
      <c r="AJ16" s="80"/>
      <c r="AK16" s="80"/>
      <c r="AL16" s="80"/>
      <c r="AM16" s="80"/>
      <c r="AN16" s="81"/>
      <c r="AP16" s="76"/>
      <c r="AQ16" s="80"/>
      <c r="AR16" s="80"/>
      <c r="AS16" s="80"/>
      <c r="AT16" s="80"/>
      <c r="AU16" s="80"/>
      <c r="AV16" s="81"/>
      <c r="AX16" s="603"/>
      <c r="AY16" s="604"/>
      <c r="AZ16" s="605"/>
      <c r="BB16" s="76"/>
      <c r="BC16" s="80"/>
      <c r="BD16" s="80"/>
      <c r="BE16" s="80"/>
      <c r="BF16" s="80"/>
      <c r="BG16" s="80"/>
      <c r="BH16" s="81"/>
      <c r="BJ16" s="603"/>
      <c r="BK16" s="604"/>
      <c r="BL16" s="605"/>
      <c r="BN16" s="76"/>
      <c r="BO16" s="80"/>
      <c r="BP16" s="80"/>
      <c r="BQ16" s="80"/>
      <c r="BR16" s="80"/>
      <c r="BS16" s="80"/>
      <c r="BT16" s="81"/>
      <c r="BV16" s="603"/>
      <c r="BW16" s="604"/>
      <c r="BX16" s="605"/>
      <c r="BY16" s="89"/>
      <c r="BZ16" s="603"/>
      <c r="CA16" s="604"/>
      <c r="CB16" s="605"/>
      <c r="CD16" s="76"/>
      <c r="CE16" s="80"/>
      <c r="CF16" s="80"/>
      <c r="CG16" s="80"/>
      <c r="CH16" s="80"/>
      <c r="CI16" s="80"/>
      <c r="CJ16" s="80"/>
      <c r="CK16" s="80"/>
      <c r="CL16" s="81"/>
      <c r="CO16" s="76"/>
      <c r="CP16" s="80"/>
      <c r="CQ16" s="80"/>
      <c r="CR16" s="80"/>
      <c r="CS16" s="80"/>
      <c r="CT16" s="80"/>
      <c r="CU16" s="81"/>
      <c r="CW16" s="76"/>
      <c r="CX16" s="80"/>
      <c r="CY16" s="80"/>
      <c r="CZ16" s="80"/>
      <c r="DA16" s="80"/>
      <c r="DB16" s="80"/>
      <c r="DC16" s="81"/>
      <c r="DE16" s="74"/>
      <c r="DF16" s="34"/>
      <c r="DG16" s="34"/>
      <c r="DH16" s="34"/>
      <c r="DI16" s="90"/>
      <c r="DJ16" s="34"/>
      <c r="DK16" s="90"/>
      <c r="DL16" s="34"/>
      <c r="DM16" s="90"/>
      <c r="DN16" s="75"/>
      <c r="DS16" s="89"/>
      <c r="DT16" s="74"/>
      <c r="DU16" s="90"/>
      <c r="DV16" s="34"/>
      <c r="DW16" s="90"/>
      <c r="DX16" s="75"/>
      <c r="DZ16" s="388"/>
      <c r="EA16" s="34"/>
      <c r="EB16" s="69"/>
      <c r="EC16" s="388"/>
      <c r="ED16" s="391"/>
      <c r="EE16" s="34"/>
      <c r="EF16" s="450"/>
      <c r="EG16" s="312"/>
      <c r="EH16" s="387"/>
      <c r="EI16" s="90"/>
      <c r="EJ16" s="388"/>
      <c r="EK16" s="391"/>
      <c r="EL16" s="90"/>
      <c r="EM16" s="392"/>
      <c r="EO16" s="451"/>
    </row>
    <row r="17" spans="1:145" ht="5.15" customHeight="1" x14ac:dyDescent="0.35">
      <c r="A17" s="115"/>
      <c r="B17" s="32"/>
      <c r="C17" s="32"/>
      <c r="D17" s="32"/>
      <c r="E17" s="32"/>
      <c r="F17" s="36"/>
      <c r="H17" s="29"/>
      <c r="I17" s="32"/>
      <c r="J17" s="32"/>
      <c r="K17" s="32"/>
      <c r="L17" s="32"/>
      <c r="M17" s="32"/>
      <c r="N17" s="36"/>
      <c r="O17" s="312"/>
      <c r="P17" s="29"/>
      <c r="Q17" s="32"/>
      <c r="R17" s="32"/>
      <c r="S17" s="32"/>
      <c r="T17" s="32"/>
      <c r="U17" s="32"/>
      <c r="V17" s="32"/>
      <c r="W17" s="32"/>
      <c r="X17" s="36"/>
      <c r="Z17" s="29"/>
      <c r="AA17" s="32"/>
      <c r="AB17" s="32"/>
      <c r="AC17" s="32"/>
      <c r="AD17" s="32"/>
      <c r="AE17" s="32"/>
      <c r="AF17" s="36"/>
      <c r="AH17" s="29"/>
      <c r="AI17" s="32"/>
      <c r="AJ17" s="32"/>
      <c r="AK17" s="32"/>
      <c r="AL17" s="32"/>
      <c r="AM17" s="32"/>
      <c r="AN17" s="36"/>
      <c r="AP17" s="29"/>
      <c r="AQ17" s="32"/>
      <c r="AR17" s="32"/>
      <c r="AS17" s="32"/>
      <c r="AT17" s="32"/>
      <c r="AU17" s="32"/>
      <c r="AV17" s="36"/>
      <c r="AX17" s="29"/>
      <c r="AY17" s="32"/>
      <c r="AZ17" s="36"/>
      <c r="BB17" s="29"/>
      <c r="BC17" s="32"/>
      <c r="BD17" s="32"/>
      <c r="BE17" s="32"/>
      <c r="BF17" s="32"/>
      <c r="BG17" s="32"/>
      <c r="BH17" s="36"/>
      <c r="BJ17" s="29"/>
      <c r="BK17" s="32"/>
      <c r="BL17" s="36"/>
      <c r="BN17" s="29"/>
      <c r="BO17" s="32"/>
      <c r="BP17" s="32"/>
      <c r="BQ17" s="32"/>
      <c r="BR17" s="32"/>
      <c r="BS17" s="32"/>
      <c r="BT17" s="36"/>
      <c r="BV17" s="29"/>
      <c r="BW17" s="32"/>
      <c r="BX17" s="36"/>
      <c r="BY17" s="312"/>
      <c r="BZ17" s="29"/>
      <c r="CA17" s="32"/>
      <c r="CB17" s="36"/>
      <c r="CD17" s="29"/>
      <c r="CE17" s="32"/>
      <c r="CF17" s="32"/>
      <c r="CG17" s="32"/>
      <c r="CH17" s="32"/>
      <c r="CI17" s="32"/>
      <c r="CJ17" s="32"/>
      <c r="CK17" s="32"/>
      <c r="CL17" s="36"/>
      <c r="CO17" s="29"/>
      <c r="CP17" s="32"/>
      <c r="CQ17" s="32"/>
      <c r="CR17" s="32"/>
      <c r="CS17" s="32"/>
      <c r="CT17" s="32"/>
      <c r="CU17" s="36"/>
      <c r="CW17" s="29"/>
      <c r="CX17" s="32"/>
      <c r="CY17" s="32"/>
      <c r="CZ17" s="32"/>
      <c r="DA17" s="32"/>
      <c r="DB17" s="32"/>
      <c r="DC17" s="36"/>
      <c r="DE17" s="74"/>
      <c r="DF17" s="34"/>
      <c r="DG17" s="34"/>
      <c r="DH17" s="34"/>
      <c r="DI17" s="90"/>
      <c r="DJ17" s="34"/>
      <c r="DK17" s="90"/>
      <c r="DL17" s="34"/>
      <c r="DM17" s="90"/>
      <c r="DN17" s="75"/>
      <c r="DT17" s="452"/>
      <c r="DU17" s="252"/>
      <c r="DV17" s="453"/>
      <c r="DW17" s="252"/>
      <c r="DX17" s="454"/>
      <c r="DY17" s="141"/>
      <c r="DZ17" s="455"/>
      <c r="EA17" s="181"/>
      <c r="EB17" s="456"/>
      <c r="EC17" s="457"/>
      <c r="ED17" s="458"/>
      <c r="EE17" s="181"/>
      <c r="EF17" s="459"/>
      <c r="EG17" s="312"/>
      <c r="EH17" s="52"/>
      <c r="EI17" s="90"/>
      <c r="EJ17" s="51"/>
      <c r="EK17" s="397"/>
      <c r="EL17" s="90"/>
      <c r="EM17" s="398"/>
      <c r="EO17" s="460"/>
    </row>
    <row r="18" spans="1:145" s="92" customFormat="1" ht="14.65" customHeight="1" x14ac:dyDescent="0.35">
      <c r="A18" s="118"/>
      <c r="B18" s="46"/>
      <c r="C18" s="243" t="str">
        <f>IF(E18="","","1")</f>
        <v/>
      </c>
      <c r="D18" s="46"/>
      <c r="E18" s="4"/>
      <c r="F18" s="119"/>
      <c r="H18" s="120"/>
      <c r="I18" s="15"/>
      <c r="J18" s="121"/>
      <c r="K18" s="15"/>
      <c r="L18" s="121"/>
      <c r="M18" s="15"/>
      <c r="N18" s="122"/>
      <c r="O18" s="40"/>
      <c r="P18" s="123"/>
      <c r="Q18" s="15"/>
      <c r="R18" s="121"/>
      <c r="S18" s="15"/>
      <c r="T18" s="121"/>
      <c r="U18" s="15"/>
      <c r="V18" s="121"/>
      <c r="W18" s="209">
        <f>SUM($Q18,$S18,$U18)</f>
        <v>0</v>
      </c>
      <c r="X18" s="122"/>
      <c r="Y18" s="40"/>
      <c r="Z18" s="123"/>
      <c r="AA18" s="560"/>
      <c r="AB18" s="224"/>
      <c r="AC18" s="560"/>
      <c r="AD18" s="224"/>
      <c r="AE18" s="560"/>
      <c r="AF18" s="561"/>
      <c r="AG18" s="216"/>
      <c r="AH18" s="562"/>
      <c r="AI18" s="560"/>
      <c r="AJ18" s="224"/>
      <c r="AK18" s="560"/>
      <c r="AL18" s="224"/>
      <c r="AM18" s="560"/>
      <c r="AN18" s="122"/>
      <c r="AO18" s="40"/>
      <c r="AP18" s="123"/>
      <c r="AQ18" s="209">
        <f>$Q18-$AA18+$AI18</f>
        <v>0</v>
      </c>
      <c r="AR18" s="121"/>
      <c r="AS18" s="209">
        <f>$S18-$AC18+$AK18</f>
        <v>0</v>
      </c>
      <c r="AT18" s="121"/>
      <c r="AU18" s="209">
        <f t="shared" ref="AU18:AU32" si="0">U18-AE18+AM18</f>
        <v>0</v>
      </c>
      <c r="AV18" s="119"/>
      <c r="AX18" s="120"/>
      <c r="AY18" s="1"/>
      <c r="AZ18" s="318">
        <v>1</v>
      </c>
      <c r="BB18" s="120"/>
      <c r="BC18" s="3">
        <f>CHOOSE($AZ18,0.99052544,1.01191919,1.00441378,1.00744042,0.97985155,0.99723525,0.99723525,0.99723525,1.02737929,0.99839832,1.00012425,0.97994767)</f>
        <v>0.99052543999999998</v>
      </c>
      <c r="BD18" s="46"/>
      <c r="BE18" s="3">
        <f>CHOOSE($AZ18,1.01007311,1.0162446,1.00802785,0.99745216,0.96170212,0.98906071,0.98906071,0.98906071,0.96644255,1.01344958,1.02255772,1.00405015)</f>
        <v>1.01007311</v>
      </c>
      <c r="BF18" s="46"/>
      <c r="BG18" s="3">
        <f>CHOOSE($AZ18, 1.00979385,0.9950623,0.99510091,0.98525914,0.94740453,0.975921526666667,0.975921526666667,0.975921526666667,0.96415274,1.04112113,1.03493102,1.02717428)</f>
        <v>1.0097938500000001</v>
      </c>
      <c r="BH18" s="119"/>
      <c r="BJ18" s="120"/>
      <c r="BK18" s="15"/>
      <c r="BL18" s="122"/>
      <c r="BM18" s="40"/>
      <c r="BN18" s="123"/>
      <c r="BO18" s="209">
        <f>ROUNDUP(((($Q18/30)*$BC18)*$BK18),0)</f>
        <v>0</v>
      </c>
      <c r="BP18" s="121"/>
      <c r="BQ18" s="209">
        <f>ROUNDUP(((($S18/30)*$BE18)*$BK18),0)</f>
        <v>0</v>
      </c>
      <c r="BR18" s="121"/>
      <c r="BS18" s="209">
        <f>ROUNDDOWN(((($U18/30)*$BG18)*$BK18),0)</f>
        <v>0</v>
      </c>
      <c r="BT18" s="122"/>
      <c r="BU18" s="40"/>
      <c r="BV18" s="123"/>
      <c r="BW18" s="15"/>
      <c r="BX18" s="122"/>
      <c r="BY18" s="40"/>
      <c r="BZ18" s="123"/>
      <c r="CA18" s="209">
        <f>(SUM($BO18:$BS18))-$BW18</f>
        <v>0</v>
      </c>
      <c r="CB18" s="122"/>
      <c r="CC18" s="40"/>
      <c r="CD18" s="123"/>
      <c r="CE18" s="209">
        <f>IF(BO18=0,(0),ROUNDUP(BO18/(SUM($BO18:$BS18))*$CA18,0))</f>
        <v>0</v>
      </c>
      <c r="CF18" s="121"/>
      <c r="CG18" s="209">
        <f>IF(BQ18=0,(0),ROUNDUP(BQ18/(SUM($BO18:$BS18))*$CA18,0))</f>
        <v>0</v>
      </c>
      <c r="CH18" s="121"/>
      <c r="CI18" s="209">
        <f>ROUNDDOWN(CA18-CE18-CG18,0)</f>
        <v>0</v>
      </c>
      <c r="CJ18" s="121"/>
      <c r="CK18" s="209">
        <f>SUM($CE18:$CI18)</f>
        <v>0</v>
      </c>
      <c r="CL18" s="119"/>
      <c r="CO18" s="120"/>
      <c r="CP18" s="13">
        <v>0</v>
      </c>
      <c r="CQ18" s="124"/>
      <c r="CR18" s="13">
        <v>0</v>
      </c>
      <c r="CS18" s="124"/>
      <c r="CT18" s="13">
        <v>0</v>
      </c>
      <c r="CU18" s="125"/>
      <c r="CV18" s="126"/>
      <c r="CW18" s="127"/>
      <c r="CX18" s="210">
        <f>CP18*I18</f>
        <v>0</v>
      </c>
      <c r="CY18" s="124"/>
      <c r="CZ18" s="210">
        <f>CR18*K18</f>
        <v>0</v>
      </c>
      <c r="DA18" s="124"/>
      <c r="DB18" s="210">
        <f>CT18*M18</f>
        <v>0</v>
      </c>
      <c r="DC18" s="119"/>
      <c r="DE18" s="130"/>
      <c r="DF18" s="251" t="s">
        <v>163</v>
      </c>
      <c r="DG18" s="129"/>
      <c r="DH18" s="211">
        <f>CE120</f>
        <v>0</v>
      </c>
      <c r="DI18" s="90"/>
      <c r="DJ18" s="211">
        <f>CG120</f>
        <v>0</v>
      </c>
      <c r="DK18" s="90"/>
      <c r="DL18" s="211">
        <f>CI120</f>
        <v>0</v>
      </c>
      <c r="DM18" s="90"/>
      <c r="DN18" s="212">
        <f>CK120</f>
        <v>0</v>
      </c>
      <c r="DP18" s="18"/>
      <c r="DQ18" s="18"/>
      <c r="DR18" s="18"/>
      <c r="DT18" s="369">
        <f>IF($DU$120=$DH$32,$DU$18,IF($DU$120&lt;&gt;$DH$32,IF(AND($DH$32&lt;0,$DU$120&lt;0),$DH$32-$DU$120+$DU$18,IF(DU18="", DH32,$DH$32-$DU$120+$DU$18))))</f>
        <v>0</v>
      </c>
      <c r="DU18" s="280">
        <f>IF($CE18=0,0,ROUND(($DH$32*($CE18/$CE$120)),0))</f>
        <v>0</v>
      </c>
      <c r="DV18" s="209">
        <f>IF($DW$120=$DJ$32,$DW$18,IF($DW$120&lt;&gt;$DJ$32,IF(AND($DJ$32&lt;0,$DW$120&lt;0),$DJ$32-$DW$120+$DW$18,IF(DW18="", DJ32,$DJ$32-$DW$120+$DW$18))))</f>
        <v>0</v>
      </c>
      <c r="DW18" s="280">
        <f>IF($CG18=0,0,ROUND(($DJ$32*($CG18/$CG$120)),0))</f>
        <v>0</v>
      </c>
      <c r="DX18" s="370">
        <f>IF($DY$120=$DL$32,$DY$18,IF($DY$120&lt;&gt;$DL$32,IF(AND($DL$32&lt;0,$DY$120&lt;0),$DL$32-$DY$120+$DY$18,IF(DY18="", DL32,$DL$32-$DY$120+$DY$18))))</f>
        <v>0</v>
      </c>
      <c r="DY18" s="216">
        <f>IF($CI18=0,0,ROUND(($DL$32*($CI18/$CI$120)),0))</f>
        <v>0</v>
      </c>
      <c r="DZ18" s="369">
        <f>(DT18+CE18)</f>
        <v>0</v>
      </c>
      <c r="EA18" s="149"/>
      <c r="EB18" s="461"/>
      <c r="EC18" s="209">
        <f>(DV18+CG18)</f>
        <v>0</v>
      </c>
      <c r="ED18" s="403"/>
      <c r="EE18" s="149"/>
      <c r="EF18" s="370">
        <f>(DX18+CI18)</f>
        <v>0</v>
      </c>
      <c r="EG18" s="320"/>
      <c r="EH18" s="371">
        <f>(DZ18*CP18)</f>
        <v>0</v>
      </c>
      <c r="EI18" s="264"/>
      <c r="EJ18" s="217">
        <f>(EC18*CR18)</f>
        <v>0</v>
      </c>
      <c r="EK18" s="401"/>
      <c r="EL18" s="264"/>
      <c r="EM18" s="372">
        <f>(EF18*CT18)</f>
        <v>0</v>
      </c>
      <c r="EN18" s="126"/>
      <c r="EO18" s="477">
        <f>SUM(EH18:EM18)-SUM(CX18:DB18)</f>
        <v>0</v>
      </c>
    </row>
    <row r="19" spans="1:145" ht="5.15" customHeight="1" x14ac:dyDescent="0.35">
      <c r="A19" s="115"/>
      <c r="B19" s="32"/>
      <c r="C19" s="46"/>
      <c r="D19" s="32"/>
      <c r="E19" s="32"/>
      <c r="F19" s="36"/>
      <c r="H19" s="29"/>
      <c r="I19" s="139"/>
      <c r="J19" s="139"/>
      <c r="K19" s="139"/>
      <c r="L19" s="139"/>
      <c r="M19" s="139"/>
      <c r="N19" s="140"/>
      <c r="O19" s="141"/>
      <c r="P19" s="142"/>
      <c r="Q19" s="139"/>
      <c r="R19" s="139"/>
      <c r="S19" s="139"/>
      <c r="T19" s="139"/>
      <c r="U19" s="139"/>
      <c r="V19" s="139"/>
      <c r="W19" s="121"/>
      <c r="X19" s="140"/>
      <c r="Y19" s="141"/>
      <c r="Z19" s="142"/>
      <c r="AA19" s="563"/>
      <c r="AB19" s="563"/>
      <c r="AC19" s="563"/>
      <c r="AD19" s="563"/>
      <c r="AE19" s="563"/>
      <c r="AF19" s="564"/>
      <c r="AG19" s="266"/>
      <c r="AH19" s="565"/>
      <c r="AI19" s="563"/>
      <c r="AJ19" s="563"/>
      <c r="AK19" s="563"/>
      <c r="AL19" s="563"/>
      <c r="AM19" s="563"/>
      <c r="AN19" s="140"/>
      <c r="AO19" s="141"/>
      <c r="AP19" s="142"/>
      <c r="AQ19" s="121"/>
      <c r="AR19" s="139"/>
      <c r="AS19" s="121"/>
      <c r="AT19" s="139"/>
      <c r="AU19" s="121"/>
      <c r="AV19" s="36"/>
      <c r="AX19" s="29"/>
      <c r="AY19" s="32"/>
      <c r="AZ19" s="322"/>
      <c r="BB19" s="29"/>
      <c r="BC19" s="46"/>
      <c r="BD19" s="32"/>
      <c r="BE19" s="46"/>
      <c r="BF19" s="32"/>
      <c r="BG19" s="46"/>
      <c r="BH19" s="36"/>
      <c r="BJ19" s="29"/>
      <c r="BK19" s="139"/>
      <c r="BL19" s="140"/>
      <c r="BM19" s="141"/>
      <c r="BN19" s="142"/>
      <c r="BO19" s="323"/>
      <c r="BP19" s="139"/>
      <c r="BQ19" s="323"/>
      <c r="BR19" s="139"/>
      <c r="BS19" s="323"/>
      <c r="BT19" s="140"/>
      <c r="BU19" s="141"/>
      <c r="BV19" s="142"/>
      <c r="BW19" s="139"/>
      <c r="BX19" s="140"/>
      <c r="BY19" s="141"/>
      <c r="BZ19" s="142"/>
      <c r="CA19" s="121"/>
      <c r="CB19" s="140"/>
      <c r="CC19" s="141"/>
      <c r="CD19" s="142"/>
      <c r="CE19" s="121"/>
      <c r="CF19" s="139"/>
      <c r="CG19" s="121"/>
      <c r="CH19" s="139"/>
      <c r="CI19" s="121"/>
      <c r="CJ19" s="139"/>
      <c r="CK19" s="121"/>
      <c r="CL19" s="36"/>
      <c r="CO19" s="29"/>
      <c r="CP19" s="143"/>
      <c r="CQ19" s="143"/>
      <c r="CR19" s="143"/>
      <c r="CS19" s="143"/>
      <c r="CT19" s="143"/>
      <c r="CU19" s="144"/>
      <c r="CV19" s="145"/>
      <c r="CW19" s="146"/>
      <c r="CX19" s="124"/>
      <c r="CY19" s="143"/>
      <c r="CZ19" s="124"/>
      <c r="DA19" s="143"/>
      <c r="DB19" s="124"/>
      <c r="DC19" s="36"/>
      <c r="DE19" s="74"/>
      <c r="DF19" s="34"/>
      <c r="DG19" s="34"/>
      <c r="DH19" s="147"/>
      <c r="DI19" s="90"/>
      <c r="DJ19" s="147"/>
      <c r="DK19" s="90"/>
      <c r="DL19" s="462"/>
      <c r="DM19" s="90"/>
      <c r="DN19" s="148"/>
      <c r="DT19" s="252"/>
      <c r="DU19" s="252"/>
      <c r="DV19" s="149"/>
      <c r="DW19" s="252"/>
      <c r="DX19" s="134"/>
      <c r="DY19" s="141"/>
      <c r="DZ19" s="463"/>
      <c r="EA19" s="149"/>
      <c r="EB19" s="461"/>
      <c r="EC19" s="464"/>
      <c r="ED19" s="403"/>
      <c r="EE19" s="149"/>
      <c r="EF19" s="465"/>
      <c r="EG19" s="320"/>
      <c r="EH19" s="405"/>
      <c r="EI19" s="264"/>
      <c r="EJ19" s="406"/>
      <c r="EK19" s="406"/>
      <c r="EL19" s="264"/>
      <c r="EM19" s="407"/>
      <c r="EN19" s="145"/>
      <c r="EO19" s="466"/>
    </row>
    <row r="20" spans="1:145" s="92" customFormat="1" ht="14.65" customHeight="1" x14ac:dyDescent="0.35">
      <c r="A20" s="118"/>
      <c r="B20" s="46"/>
      <c r="C20" s="243" t="str">
        <f>IF(E20="","",C18+1)</f>
        <v/>
      </c>
      <c r="D20" s="46"/>
      <c r="E20" s="4"/>
      <c r="F20" s="119"/>
      <c r="H20" s="120"/>
      <c r="I20" s="15"/>
      <c r="J20" s="121"/>
      <c r="K20" s="15"/>
      <c r="L20" s="121"/>
      <c r="M20" s="15"/>
      <c r="N20" s="122"/>
      <c r="O20" s="40"/>
      <c r="P20" s="123"/>
      <c r="Q20" s="15"/>
      <c r="R20" s="121"/>
      <c r="S20" s="15"/>
      <c r="T20" s="121"/>
      <c r="U20" s="15"/>
      <c r="V20" s="121"/>
      <c r="W20" s="209">
        <f>SUM($Q20,$S20,$U20)</f>
        <v>0</v>
      </c>
      <c r="X20" s="122"/>
      <c r="Y20" s="40"/>
      <c r="Z20" s="123"/>
      <c r="AA20" s="560"/>
      <c r="AB20" s="224"/>
      <c r="AC20" s="560"/>
      <c r="AD20" s="224"/>
      <c r="AE20" s="560"/>
      <c r="AF20" s="561"/>
      <c r="AG20" s="216"/>
      <c r="AH20" s="562"/>
      <c r="AI20" s="560"/>
      <c r="AJ20" s="224"/>
      <c r="AK20" s="560"/>
      <c r="AL20" s="224"/>
      <c r="AM20" s="560"/>
      <c r="AN20" s="122"/>
      <c r="AO20" s="40"/>
      <c r="AP20" s="123"/>
      <c r="AQ20" s="209">
        <f>$Q20-$AA20+$AI20</f>
        <v>0</v>
      </c>
      <c r="AR20" s="121"/>
      <c r="AS20" s="209">
        <f t="shared" ref="AS20:AS82" si="1">$S20-$AC20+$AK20</f>
        <v>0</v>
      </c>
      <c r="AT20" s="121"/>
      <c r="AU20" s="209">
        <f t="shared" si="0"/>
        <v>0</v>
      </c>
      <c r="AV20" s="119"/>
      <c r="AX20" s="120"/>
      <c r="AY20" s="1"/>
      <c r="AZ20" s="318">
        <v>1</v>
      </c>
      <c r="BB20" s="120"/>
      <c r="BC20" s="3">
        <f>CHOOSE($AZ20,0.99052544,1.01191919,1.00441378,1.00744042,0.97985155,0.99723525,0.99723525,0.99723525,1.02737929,0.99839832,1.00012425,0.97994767)</f>
        <v>0.99052543999999998</v>
      </c>
      <c r="BD20" s="46"/>
      <c r="BE20" s="3">
        <f>CHOOSE(AZ20,1.01007311,1.0162446,1.00802785,0.99745216,0.96170212,0.98906071,0.98906071,0.98906071,0.96644255,1.01344958,1.02255772,1.00405015)</f>
        <v>1.01007311</v>
      </c>
      <c r="BF20" s="46"/>
      <c r="BG20" s="3">
        <f>CHOOSE($AZ20, 1.00979385,0.9950623,0.99510091,0.98525914,0.94740453,0.975921526666667,0.975921526666667,0.975921526666667,0.96415274,1.04112113,1.03493102,1.02717428)</f>
        <v>1.0097938500000001</v>
      </c>
      <c r="BH20" s="119"/>
      <c r="BJ20" s="120"/>
      <c r="BK20" s="15"/>
      <c r="BL20" s="122"/>
      <c r="BM20" s="40"/>
      <c r="BN20" s="123"/>
      <c r="BO20" s="209">
        <f t="shared" ref="BO20:BO82" si="2">ROUNDUP(((($Q20/30)*$BC20)*$BK20),0)</f>
        <v>0</v>
      </c>
      <c r="BP20" s="121"/>
      <c r="BQ20" s="209">
        <f t="shared" ref="BQ20:BQ82" si="3">ROUNDUP(((($S20/30)*$BE20)*$BK20),0)</f>
        <v>0</v>
      </c>
      <c r="BR20" s="121"/>
      <c r="BS20" s="209">
        <f t="shared" ref="BS20:BS82" si="4">ROUNDDOWN(((($U20/30)*$BG20)*$BK20),0)</f>
        <v>0</v>
      </c>
      <c r="BT20" s="122"/>
      <c r="BU20" s="40"/>
      <c r="BV20" s="123"/>
      <c r="BW20" s="15"/>
      <c r="BX20" s="122"/>
      <c r="BY20" s="40"/>
      <c r="BZ20" s="123"/>
      <c r="CA20" s="209">
        <f>(SUM($BO20:$BS20))-$BW20</f>
        <v>0</v>
      </c>
      <c r="CB20" s="122"/>
      <c r="CC20" s="40"/>
      <c r="CD20" s="123"/>
      <c r="CE20" s="209">
        <f t="shared" ref="CE20:CE82" si="5">IF(BO20=0,(0),ROUNDUP(BO20/(SUM($BO20:$BS20))*$CA20,0))</f>
        <v>0</v>
      </c>
      <c r="CF20" s="121"/>
      <c r="CG20" s="209">
        <f t="shared" ref="CG20:CG82" si="6">IF(BQ20=0,(0),ROUNDUP(BQ20/(SUM($BO20:$BS20))*$CA20,0))</f>
        <v>0</v>
      </c>
      <c r="CH20" s="121"/>
      <c r="CI20" s="209">
        <f>ROUNDDOWN(CA20-CE20-CG20,0)</f>
        <v>0</v>
      </c>
      <c r="CJ20" s="121"/>
      <c r="CK20" s="209">
        <f>SUM($CE20:$CI20)</f>
        <v>0</v>
      </c>
      <c r="CL20" s="119"/>
      <c r="CO20" s="120"/>
      <c r="CP20" s="13">
        <v>0</v>
      </c>
      <c r="CQ20" s="124"/>
      <c r="CR20" s="13">
        <v>0</v>
      </c>
      <c r="CS20" s="124"/>
      <c r="CT20" s="13">
        <v>0</v>
      </c>
      <c r="CU20" s="125"/>
      <c r="CV20" s="126"/>
      <c r="CW20" s="127"/>
      <c r="CX20" s="210">
        <f>CP20*I20</f>
        <v>0</v>
      </c>
      <c r="CY20" s="124"/>
      <c r="CZ20" s="210">
        <f>CR20*K20</f>
        <v>0</v>
      </c>
      <c r="DA20" s="124"/>
      <c r="DB20" s="210">
        <f>CT20*M20</f>
        <v>0</v>
      </c>
      <c r="DC20" s="119"/>
      <c r="DE20" s="130"/>
      <c r="DF20" s="251" t="s">
        <v>127</v>
      </c>
      <c r="DG20" s="156"/>
      <c r="DH20" s="221">
        <f>DH18*AM6*-1</f>
        <v>0</v>
      </c>
      <c r="DI20" s="90"/>
      <c r="DJ20" s="221">
        <f>DH20*-1</f>
        <v>0</v>
      </c>
      <c r="DK20" s="90"/>
      <c r="DL20" s="259"/>
      <c r="DM20" s="90"/>
      <c r="DN20" s="158"/>
      <c r="DP20" s="18"/>
      <c r="DQ20" s="18"/>
      <c r="DR20" s="18"/>
      <c r="DT20" s="369">
        <f t="shared" ref="DT20:DU38" si="7">IF($CE20=0,0,ROUND(($DH$32*($CE20/$CE$120)),0))</f>
        <v>0</v>
      </c>
      <c r="DU20" s="280">
        <f t="shared" si="7"/>
        <v>0</v>
      </c>
      <c r="DV20" s="209">
        <f t="shared" ref="DV20:DW38" si="8">IF($CG20=0,0,ROUND(($DJ$32*($CG20/$CG$120)),0))</f>
        <v>0</v>
      </c>
      <c r="DW20" s="280">
        <f t="shared" si="8"/>
        <v>0</v>
      </c>
      <c r="DX20" s="370">
        <f t="shared" ref="DX20:DY38" si="9">IF($CI20=0,0,ROUND(($DL$32*($CI20/$CI$120)),0))</f>
        <v>0</v>
      </c>
      <c r="DY20" s="216">
        <f t="shared" si="9"/>
        <v>0</v>
      </c>
      <c r="DZ20" s="369">
        <f t="shared" ref="DZ20:DZ82" si="10">(DT20+CE20)</f>
        <v>0</v>
      </c>
      <c r="EA20" s="149"/>
      <c r="EB20" s="461"/>
      <c r="EC20" s="209">
        <f t="shared" ref="EC20:EC82" si="11">(DV20+CG20)</f>
        <v>0</v>
      </c>
      <c r="ED20" s="403"/>
      <c r="EE20" s="149"/>
      <c r="EF20" s="370">
        <f t="shared" ref="EF20:EF82" si="12">(DX20+CI20)</f>
        <v>0</v>
      </c>
      <c r="EG20" s="320"/>
      <c r="EH20" s="371">
        <f t="shared" ref="EH20:EH82" si="13">(DZ20*CP20)</f>
        <v>0</v>
      </c>
      <c r="EI20" s="264"/>
      <c r="EJ20" s="217">
        <f t="shared" ref="EJ20:EJ82" si="14">(EC20*CR20)</f>
        <v>0</v>
      </c>
      <c r="EK20" s="401"/>
      <c r="EL20" s="264"/>
      <c r="EM20" s="372">
        <f t="shared" ref="EM20:EM82" si="15">(EF20*CT20)</f>
        <v>0</v>
      </c>
      <c r="EN20" s="126"/>
      <c r="EO20" s="477">
        <f t="shared" ref="EO20:EO82" si="16">SUM(EH20:EM20)-SUM(CX20:DB20)</f>
        <v>0</v>
      </c>
    </row>
    <row r="21" spans="1:145" ht="5.15" customHeight="1" x14ac:dyDescent="0.35">
      <c r="A21" s="115"/>
      <c r="B21" s="32"/>
      <c r="C21" s="46"/>
      <c r="D21" s="32"/>
      <c r="E21" s="32"/>
      <c r="F21" s="36"/>
      <c r="H21" s="29"/>
      <c r="I21" s="139"/>
      <c r="J21" s="139"/>
      <c r="K21" s="139"/>
      <c r="L21" s="139"/>
      <c r="M21" s="139"/>
      <c r="N21" s="140"/>
      <c r="O21" s="141"/>
      <c r="P21" s="142"/>
      <c r="Q21" s="139"/>
      <c r="R21" s="139"/>
      <c r="S21" s="139"/>
      <c r="T21" s="139"/>
      <c r="U21" s="139"/>
      <c r="V21" s="139"/>
      <c r="W21" s="121"/>
      <c r="X21" s="140"/>
      <c r="Y21" s="141"/>
      <c r="Z21" s="142"/>
      <c r="AA21" s="563"/>
      <c r="AB21" s="563"/>
      <c r="AC21" s="563"/>
      <c r="AD21" s="563"/>
      <c r="AE21" s="563"/>
      <c r="AF21" s="564"/>
      <c r="AG21" s="266"/>
      <c r="AH21" s="565"/>
      <c r="AI21" s="563"/>
      <c r="AJ21" s="563"/>
      <c r="AK21" s="563"/>
      <c r="AL21" s="563"/>
      <c r="AM21" s="563"/>
      <c r="AN21" s="140"/>
      <c r="AO21" s="141"/>
      <c r="AP21" s="142"/>
      <c r="AQ21" s="121"/>
      <c r="AR21" s="139"/>
      <c r="AS21" s="121"/>
      <c r="AT21" s="139"/>
      <c r="AU21" s="121"/>
      <c r="AV21" s="36"/>
      <c r="AX21" s="29"/>
      <c r="AY21" s="32"/>
      <c r="AZ21" s="322"/>
      <c r="BB21" s="29"/>
      <c r="BC21" s="46"/>
      <c r="BD21" s="32"/>
      <c r="BE21" s="46"/>
      <c r="BF21" s="32"/>
      <c r="BG21" s="46"/>
      <c r="BH21" s="36"/>
      <c r="BJ21" s="29"/>
      <c r="BK21" s="139"/>
      <c r="BL21" s="140"/>
      <c r="BM21" s="141"/>
      <c r="BN21" s="142"/>
      <c r="BO21" s="323"/>
      <c r="BP21" s="139"/>
      <c r="BQ21" s="323"/>
      <c r="BR21" s="139"/>
      <c r="BS21" s="323"/>
      <c r="BT21" s="140"/>
      <c r="BU21" s="141"/>
      <c r="BV21" s="142"/>
      <c r="BW21" s="139"/>
      <c r="BX21" s="140"/>
      <c r="BY21" s="141"/>
      <c r="BZ21" s="142"/>
      <c r="CA21" s="121"/>
      <c r="CB21" s="140"/>
      <c r="CC21" s="141"/>
      <c r="CD21" s="142"/>
      <c r="CE21" s="121"/>
      <c r="CF21" s="139"/>
      <c r="CG21" s="121"/>
      <c r="CH21" s="139"/>
      <c r="CI21" s="121"/>
      <c r="CJ21" s="139"/>
      <c r="CK21" s="121"/>
      <c r="CL21" s="36"/>
      <c r="CO21" s="29"/>
      <c r="CP21" s="143"/>
      <c r="CQ21" s="143"/>
      <c r="CR21" s="143"/>
      <c r="CS21" s="143"/>
      <c r="CT21" s="143"/>
      <c r="CU21" s="144"/>
      <c r="CV21" s="145"/>
      <c r="CW21" s="146"/>
      <c r="CX21" s="124"/>
      <c r="CY21" s="143"/>
      <c r="CZ21" s="124"/>
      <c r="DA21" s="143"/>
      <c r="DB21" s="124"/>
      <c r="DC21" s="36"/>
      <c r="DE21" s="74"/>
      <c r="DF21" s="34"/>
      <c r="DG21" s="34"/>
      <c r="DH21" s="161"/>
      <c r="DI21" s="90"/>
      <c r="DJ21" s="161"/>
      <c r="DK21" s="90"/>
      <c r="DL21" s="467"/>
      <c r="DM21" s="90"/>
      <c r="DN21" s="162"/>
      <c r="DT21" s="133"/>
      <c r="DU21" s="252"/>
      <c r="DV21" s="149"/>
      <c r="DW21" s="252"/>
      <c r="DX21" s="134"/>
      <c r="DY21" s="141"/>
      <c r="DZ21" s="463"/>
      <c r="EA21" s="149"/>
      <c r="EB21" s="461"/>
      <c r="EC21" s="464"/>
      <c r="ED21" s="403"/>
      <c r="EE21" s="149"/>
      <c r="EF21" s="465"/>
      <c r="EG21" s="320"/>
      <c r="EH21" s="405"/>
      <c r="EI21" s="264"/>
      <c r="EJ21" s="406"/>
      <c r="EK21" s="406"/>
      <c r="EL21" s="264"/>
      <c r="EM21" s="407"/>
      <c r="EN21" s="145"/>
      <c r="EO21" s="466"/>
    </row>
    <row r="22" spans="1:145" s="92" customFormat="1" ht="14.65" customHeight="1" x14ac:dyDescent="0.35">
      <c r="A22" s="118"/>
      <c r="B22" s="46"/>
      <c r="C22" s="243" t="str">
        <f t="shared" ref="C22:C84" si="17">IF(E22="","",C20+1)</f>
        <v/>
      </c>
      <c r="D22" s="46"/>
      <c r="E22" s="4"/>
      <c r="F22" s="119"/>
      <c r="H22" s="120"/>
      <c r="I22" s="15"/>
      <c r="J22" s="121"/>
      <c r="K22" s="15"/>
      <c r="L22" s="121"/>
      <c r="M22" s="15"/>
      <c r="N22" s="122"/>
      <c r="O22" s="40"/>
      <c r="P22" s="123"/>
      <c r="Q22" s="15"/>
      <c r="R22" s="121"/>
      <c r="S22" s="15"/>
      <c r="T22" s="121"/>
      <c r="U22" s="15"/>
      <c r="V22" s="121"/>
      <c r="W22" s="209">
        <f>SUM($Q22,$S22,$U22)</f>
        <v>0</v>
      </c>
      <c r="X22" s="122"/>
      <c r="Y22" s="40"/>
      <c r="Z22" s="123"/>
      <c r="AA22" s="560"/>
      <c r="AB22" s="224"/>
      <c r="AC22" s="560"/>
      <c r="AD22" s="224"/>
      <c r="AE22" s="560"/>
      <c r="AF22" s="561"/>
      <c r="AG22" s="216"/>
      <c r="AH22" s="562"/>
      <c r="AI22" s="560"/>
      <c r="AJ22" s="224"/>
      <c r="AK22" s="560"/>
      <c r="AL22" s="224"/>
      <c r="AM22" s="560"/>
      <c r="AN22" s="122"/>
      <c r="AO22" s="40"/>
      <c r="AP22" s="123"/>
      <c r="AQ22" s="209">
        <f>$Q22-$AA22+$AI22</f>
        <v>0</v>
      </c>
      <c r="AR22" s="121"/>
      <c r="AS22" s="209">
        <f t="shared" si="1"/>
        <v>0</v>
      </c>
      <c r="AT22" s="121"/>
      <c r="AU22" s="209">
        <f t="shared" si="0"/>
        <v>0</v>
      </c>
      <c r="AV22" s="119"/>
      <c r="AX22" s="120"/>
      <c r="AY22" s="1"/>
      <c r="AZ22" s="318">
        <v>1</v>
      </c>
      <c r="BB22" s="120"/>
      <c r="BC22" s="3">
        <f>CHOOSE($AZ22,0.99052544,1.01191919,1.00441378,1.00744042,0.97985155,0.99723525,0.99723525,0.99723525,1.02737929,0.99839832,1.00012425,0.97994767)</f>
        <v>0.99052543999999998</v>
      </c>
      <c r="BD22" s="46"/>
      <c r="BE22" s="3">
        <f>CHOOSE(AZ22,1.01007311,1.0162446,1.00802785,0.99745216,0.96170212,0.98906071,0.98906071,0.98906071,0.96644255,1.01344958,1.02255772,1.00405015)</f>
        <v>1.01007311</v>
      </c>
      <c r="BF22" s="46"/>
      <c r="BG22" s="3">
        <f>CHOOSE($AZ22, 1.00979385,0.9950623,0.99510091,0.98525914,0.94740453,0.975921526666667,0.975921526666667,0.975921526666667,0.96415274,1.04112113,1.03493102,1.02717428)</f>
        <v>1.0097938500000001</v>
      </c>
      <c r="BH22" s="119"/>
      <c r="BJ22" s="120"/>
      <c r="BK22" s="15"/>
      <c r="BL22" s="122"/>
      <c r="BM22" s="40"/>
      <c r="BN22" s="123"/>
      <c r="BO22" s="209">
        <f t="shared" si="2"/>
        <v>0</v>
      </c>
      <c r="BP22" s="121"/>
      <c r="BQ22" s="209">
        <f t="shared" si="3"/>
        <v>0</v>
      </c>
      <c r="BR22" s="121"/>
      <c r="BS22" s="209">
        <f t="shared" si="4"/>
        <v>0</v>
      </c>
      <c r="BT22" s="122"/>
      <c r="BU22" s="40"/>
      <c r="BV22" s="123"/>
      <c r="BW22" s="15"/>
      <c r="BX22" s="122"/>
      <c r="BY22" s="40"/>
      <c r="BZ22" s="123"/>
      <c r="CA22" s="209">
        <f>(SUM($BO22:$BS22))-$BW22</f>
        <v>0</v>
      </c>
      <c r="CB22" s="122"/>
      <c r="CC22" s="40"/>
      <c r="CD22" s="123"/>
      <c r="CE22" s="209">
        <f t="shared" si="5"/>
        <v>0</v>
      </c>
      <c r="CF22" s="121"/>
      <c r="CG22" s="209">
        <f t="shared" si="6"/>
        <v>0</v>
      </c>
      <c r="CH22" s="121"/>
      <c r="CI22" s="209">
        <f>ROUNDDOWN(CA22-CE22-CG22,0)</f>
        <v>0</v>
      </c>
      <c r="CJ22" s="121"/>
      <c r="CK22" s="209">
        <f>SUM($CE22:$CI22)</f>
        <v>0</v>
      </c>
      <c r="CL22" s="119"/>
      <c r="CO22" s="120"/>
      <c r="CP22" s="13">
        <v>0</v>
      </c>
      <c r="CQ22" s="124"/>
      <c r="CR22" s="13">
        <v>0</v>
      </c>
      <c r="CS22" s="124"/>
      <c r="CT22" s="13">
        <v>0</v>
      </c>
      <c r="CU22" s="125"/>
      <c r="CV22" s="126"/>
      <c r="CW22" s="127"/>
      <c r="CX22" s="210">
        <f>CP22*I22</f>
        <v>0</v>
      </c>
      <c r="CY22" s="124"/>
      <c r="CZ22" s="210">
        <f>CR22*K22</f>
        <v>0</v>
      </c>
      <c r="DA22" s="124"/>
      <c r="DB22" s="210">
        <f>CT22*M22</f>
        <v>0</v>
      </c>
      <c r="DC22" s="119"/>
      <c r="DE22" s="130"/>
      <c r="DF22" s="251" t="s">
        <v>137</v>
      </c>
      <c r="DG22" s="156"/>
      <c r="DH22" s="221">
        <f>DH18*AM7*-1</f>
        <v>0</v>
      </c>
      <c r="DI22" s="90"/>
      <c r="DJ22" s="157"/>
      <c r="DK22" s="90"/>
      <c r="DL22" s="221">
        <f>DH22*-1</f>
        <v>0</v>
      </c>
      <c r="DM22" s="90"/>
      <c r="DN22" s="158"/>
      <c r="DP22" s="18"/>
      <c r="DQ22" s="18"/>
      <c r="DR22" s="18"/>
      <c r="DT22" s="369">
        <f t="shared" si="7"/>
        <v>0</v>
      </c>
      <c r="DU22" s="280">
        <f t="shared" si="7"/>
        <v>0</v>
      </c>
      <c r="DV22" s="209">
        <f t="shared" si="8"/>
        <v>0</v>
      </c>
      <c r="DW22" s="280">
        <f t="shared" si="8"/>
        <v>0</v>
      </c>
      <c r="DX22" s="370">
        <f t="shared" si="9"/>
        <v>0</v>
      </c>
      <c r="DY22" s="216">
        <f t="shared" si="9"/>
        <v>0</v>
      </c>
      <c r="DZ22" s="369">
        <f t="shared" si="10"/>
        <v>0</v>
      </c>
      <c r="EA22" s="149"/>
      <c r="EB22" s="461"/>
      <c r="EC22" s="209">
        <f t="shared" si="11"/>
        <v>0</v>
      </c>
      <c r="ED22" s="403"/>
      <c r="EE22" s="149"/>
      <c r="EF22" s="370">
        <f t="shared" si="12"/>
        <v>0</v>
      </c>
      <c r="EG22" s="320"/>
      <c r="EH22" s="371">
        <f t="shared" si="13"/>
        <v>0</v>
      </c>
      <c r="EI22" s="264"/>
      <c r="EJ22" s="217">
        <f t="shared" si="14"/>
        <v>0</v>
      </c>
      <c r="EK22" s="401"/>
      <c r="EL22" s="264"/>
      <c r="EM22" s="372">
        <f t="shared" si="15"/>
        <v>0</v>
      </c>
      <c r="EN22" s="126"/>
      <c r="EO22" s="477">
        <f t="shared" si="16"/>
        <v>0</v>
      </c>
    </row>
    <row r="23" spans="1:145" ht="5.15" customHeight="1" x14ac:dyDescent="0.35">
      <c r="A23" s="115"/>
      <c r="B23" s="32"/>
      <c r="C23" s="46"/>
      <c r="D23" s="32"/>
      <c r="E23" s="32"/>
      <c r="F23" s="36"/>
      <c r="H23" s="29"/>
      <c r="I23" s="139"/>
      <c r="J23" s="139"/>
      <c r="K23" s="139"/>
      <c r="L23" s="139"/>
      <c r="M23" s="139"/>
      <c r="N23" s="140"/>
      <c r="O23" s="141"/>
      <c r="P23" s="142"/>
      <c r="Q23" s="139"/>
      <c r="R23" s="139"/>
      <c r="S23" s="139"/>
      <c r="T23" s="139"/>
      <c r="U23" s="139"/>
      <c r="V23" s="139"/>
      <c r="W23" s="121"/>
      <c r="X23" s="140"/>
      <c r="Y23" s="141"/>
      <c r="Z23" s="142"/>
      <c r="AA23" s="563"/>
      <c r="AB23" s="563"/>
      <c r="AC23" s="563"/>
      <c r="AD23" s="563"/>
      <c r="AE23" s="563"/>
      <c r="AF23" s="564"/>
      <c r="AG23" s="266"/>
      <c r="AH23" s="565"/>
      <c r="AI23" s="563"/>
      <c r="AJ23" s="563"/>
      <c r="AK23" s="563"/>
      <c r="AL23" s="563"/>
      <c r="AM23" s="563"/>
      <c r="AN23" s="140"/>
      <c r="AO23" s="141"/>
      <c r="AP23" s="142"/>
      <c r="AQ23" s="121"/>
      <c r="AR23" s="139"/>
      <c r="AS23" s="121"/>
      <c r="AT23" s="139"/>
      <c r="AU23" s="121"/>
      <c r="AV23" s="36"/>
      <c r="AX23" s="29"/>
      <c r="AY23" s="32"/>
      <c r="AZ23" s="322"/>
      <c r="BB23" s="29"/>
      <c r="BC23" s="46"/>
      <c r="BD23" s="32"/>
      <c r="BE23" s="46"/>
      <c r="BF23" s="32"/>
      <c r="BG23" s="46"/>
      <c r="BH23" s="36"/>
      <c r="BJ23" s="29"/>
      <c r="BK23" s="139"/>
      <c r="BL23" s="140"/>
      <c r="BM23" s="141"/>
      <c r="BN23" s="142"/>
      <c r="BO23" s="323"/>
      <c r="BP23" s="139"/>
      <c r="BQ23" s="323"/>
      <c r="BR23" s="139"/>
      <c r="BS23" s="323"/>
      <c r="BT23" s="140"/>
      <c r="BU23" s="141"/>
      <c r="BV23" s="142"/>
      <c r="BW23" s="139"/>
      <c r="BX23" s="140"/>
      <c r="BY23" s="141"/>
      <c r="BZ23" s="142"/>
      <c r="CA23" s="121"/>
      <c r="CB23" s="140"/>
      <c r="CC23" s="141"/>
      <c r="CD23" s="142"/>
      <c r="CE23" s="121"/>
      <c r="CF23" s="139"/>
      <c r="CG23" s="121"/>
      <c r="CH23" s="139"/>
      <c r="CI23" s="121"/>
      <c r="CJ23" s="139"/>
      <c r="CK23" s="121"/>
      <c r="CL23" s="36"/>
      <c r="CO23" s="29"/>
      <c r="CP23" s="143"/>
      <c r="CQ23" s="143"/>
      <c r="CR23" s="143"/>
      <c r="CS23" s="143"/>
      <c r="CT23" s="143"/>
      <c r="CU23" s="144"/>
      <c r="CV23" s="145"/>
      <c r="CW23" s="146"/>
      <c r="CX23" s="124"/>
      <c r="CY23" s="143"/>
      <c r="CZ23" s="124"/>
      <c r="DA23" s="143"/>
      <c r="DB23" s="124"/>
      <c r="DC23" s="36"/>
      <c r="DE23" s="74"/>
      <c r="DF23" s="34"/>
      <c r="DG23" s="34"/>
      <c r="DH23" s="161"/>
      <c r="DI23" s="90"/>
      <c r="DJ23" s="161"/>
      <c r="DK23" s="90"/>
      <c r="DL23" s="467"/>
      <c r="DM23" s="90"/>
      <c r="DN23" s="162"/>
      <c r="DT23" s="133"/>
      <c r="DU23" s="252"/>
      <c r="DV23" s="149"/>
      <c r="DW23" s="252"/>
      <c r="DX23" s="134"/>
      <c r="DY23" s="141"/>
      <c r="DZ23" s="463"/>
      <c r="EA23" s="149"/>
      <c r="EB23" s="461"/>
      <c r="EC23" s="464"/>
      <c r="ED23" s="403"/>
      <c r="EE23" s="149"/>
      <c r="EF23" s="465"/>
      <c r="EG23" s="320"/>
      <c r="EH23" s="405"/>
      <c r="EI23" s="264"/>
      <c r="EJ23" s="406"/>
      <c r="EK23" s="406"/>
      <c r="EL23" s="264"/>
      <c r="EM23" s="407"/>
      <c r="EN23" s="145"/>
      <c r="EO23" s="466"/>
    </row>
    <row r="24" spans="1:145" s="92" customFormat="1" ht="14.65" customHeight="1" x14ac:dyDescent="0.35">
      <c r="A24" s="118"/>
      <c r="B24" s="46"/>
      <c r="C24" s="243" t="str">
        <f t="shared" si="17"/>
        <v/>
      </c>
      <c r="D24" s="46"/>
      <c r="E24" s="4"/>
      <c r="F24" s="119"/>
      <c r="H24" s="120"/>
      <c r="I24" s="15"/>
      <c r="J24" s="121"/>
      <c r="K24" s="15"/>
      <c r="L24" s="121"/>
      <c r="M24" s="15"/>
      <c r="N24" s="122"/>
      <c r="O24" s="40"/>
      <c r="P24" s="123"/>
      <c r="Q24" s="15"/>
      <c r="R24" s="121"/>
      <c r="S24" s="15"/>
      <c r="T24" s="121"/>
      <c r="U24" s="15"/>
      <c r="V24" s="121"/>
      <c r="W24" s="209">
        <f>SUM($Q24,$S24,$U24)</f>
        <v>0</v>
      </c>
      <c r="X24" s="122"/>
      <c r="Y24" s="40"/>
      <c r="Z24" s="123"/>
      <c r="AA24" s="560"/>
      <c r="AB24" s="224"/>
      <c r="AC24" s="560"/>
      <c r="AD24" s="224"/>
      <c r="AE24" s="560"/>
      <c r="AF24" s="561"/>
      <c r="AG24" s="216"/>
      <c r="AH24" s="562"/>
      <c r="AI24" s="560"/>
      <c r="AJ24" s="224"/>
      <c r="AK24" s="560"/>
      <c r="AL24" s="224"/>
      <c r="AM24" s="560"/>
      <c r="AN24" s="122"/>
      <c r="AO24" s="40"/>
      <c r="AP24" s="123"/>
      <c r="AQ24" s="209">
        <f>$Q24-$AA24+$AI24</f>
        <v>0</v>
      </c>
      <c r="AR24" s="121"/>
      <c r="AS24" s="209">
        <f t="shared" si="1"/>
        <v>0</v>
      </c>
      <c r="AT24" s="121"/>
      <c r="AU24" s="209">
        <f t="shared" si="0"/>
        <v>0</v>
      </c>
      <c r="AV24" s="119"/>
      <c r="AX24" s="120"/>
      <c r="AY24" s="1"/>
      <c r="AZ24" s="318">
        <v>1</v>
      </c>
      <c r="BB24" s="120"/>
      <c r="BC24" s="3">
        <f>CHOOSE($AZ24,0.99052544,1.01191919,1.00441378,1.00744042,0.97985155,0.99723525,0.99723525,0.99723525,1.02737929,0.99839832,1.00012425,0.97994767)</f>
        <v>0.99052543999999998</v>
      </c>
      <c r="BD24" s="46"/>
      <c r="BE24" s="3">
        <f>CHOOSE(AZ24,1.01007311,1.0162446,1.00802785,0.99745216,0.96170212,0.98906071,0.98906071,0.98906071,0.96644255,1.01344958,1.02255772,1.00405015)</f>
        <v>1.01007311</v>
      </c>
      <c r="BF24" s="46"/>
      <c r="BG24" s="3">
        <f>CHOOSE($AZ24, 1.00979385,0.9950623,0.99510091,0.98525914,0.94740453,0.975921526666667,0.975921526666667,0.975921526666667,0.96415274,1.04112113,1.03493102,1.02717428)</f>
        <v>1.0097938500000001</v>
      </c>
      <c r="BH24" s="119"/>
      <c r="BJ24" s="120"/>
      <c r="BK24" s="15"/>
      <c r="BL24" s="122"/>
      <c r="BM24" s="40"/>
      <c r="BN24" s="123"/>
      <c r="BO24" s="209">
        <f t="shared" si="2"/>
        <v>0</v>
      </c>
      <c r="BP24" s="121"/>
      <c r="BQ24" s="209">
        <f t="shared" si="3"/>
        <v>0</v>
      </c>
      <c r="BR24" s="121"/>
      <c r="BS24" s="209">
        <f t="shared" si="4"/>
        <v>0</v>
      </c>
      <c r="BT24" s="122"/>
      <c r="BU24" s="40"/>
      <c r="BV24" s="123"/>
      <c r="BW24" s="15"/>
      <c r="BX24" s="122"/>
      <c r="BY24" s="40"/>
      <c r="BZ24" s="123"/>
      <c r="CA24" s="209">
        <f>(SUM($BO24:$BS24))-$BW24</f>
        <v>0</v>
      </c>
      <c r="CB24" s="122"/>
      <c r="CC24" s="40"/>
      <c r="CD24" s="123"/>
      <c r="CE24" s="209">
        <f t="shared" si="5"/>
        <v>0</v>
      </c>
      <c r="CF24" s="121"/>
      <c r="CG24" s="209">
        <f t="shared" si="6"/>
        <v>0</v>
      </c>
      <c r="CH24" s="121"/>
      <c r="CI24" s="209">
        <f>ROUNDDOWN(CA24-CE24-CG24,0)</f>
        <v>0</v>
      </c>
      <c r="CJ24" s="121"/>
      <c r="CK24" s="209">
        <f>SUM($CE24:$CI24)</f>
        <v>0</v>
      </c>
      <c r="CL24" s="119"/>
      <c r="CO24" s="120"/>
      <c r="CP24" s="13">
        <v>0</v>
      </c>
      <c r="CQ24" s="124"/>
      <c r="CR24" s="13">
        <v>0</v>
      </c>
      <c r="CS24" s="124"/>
      <c r="CT24" s="13">
        <v>0</v>
      </c>
      <c r="CU24" s="125"/>
      <c r="CV24" s="126"/>
      <c r="CW24" s="127"/>
      <c r="CX24" s="210">
        <f>CP24*I24</f>
        <v>0</v>
      </c>
      <c r="CY24" s="124"/>
      <c r="CZ24" s="210">
        <f>CR24*K24</f>
        <v>0</v>
      </c>
      <c r="DA24" s="124"/>
      <c r="DB24" s="210">
        <f>CT24*M24</f>
        <v>0</v>
      </c>
      <c r="DC24" s="119"/>
      <c r="DE24" s="130"/>
      <c r="DF24" s="255" t="s">
        <v>138</v>
      </c>
      <c r="DG24" s="165"/>
      <c r="DH24" s="166"/>
      <c r="DI24" s="90"/>
      <c r="DJ24" s="221">
        <f>DJ18*AM8*-1</f>
        <v>0</v>
      </c>
      <c r="DK24" s="90"/>
      <c r="DL24" s="221">
        <f>DJ24*-1</f>
        <v>0</v>
      </c>
      <c r="DM24" s="90"/>
      <c r="DN24" s="158"/>
      <c r="DP24" s="18"/>
      <c r="DQ24" s="18"/>
      <c r="DR24" s="18"/>
      <c r="DT24" s="369">
        <f t="shared" si="7"/>
        <v>0</v>
      </c>
      <c r="DU24" s="280">
        <f t="shared" si="7"/>
        <v>0</v>
      </c>
      <c r="DV24" s="209">
        <f t="shared" si="8"/>
        <v>0</v>
      </c>
      <c r="DW24" s="280">
        <f t="shared" si="8"/>
        <v>0</v>
      </c>
      <c r="DX24" s="370">
        <f t="shared" si="9"/>
        <v>0</v>
      </c>
      <c r="DY24" s="216">
        <f t="shared" si="9"/>
        <v>0</v>
      </c>
      <c r="DZ24" s="369">
        <f t="shared" si="10"/>
        <v>0</v>
      </c>
      <c r="EA24" s="149"/>
      <c r="EB24" s="461"/>
      <c r="EC24" s="209">
        <f t="shared" si="11"/>
        <v>0</v>
      </c>
      <c r="ED24" s="403"/>
      <c r="EE24" s="149"/>
      <c r="EF24" s="370">
        <f t="shared" si="12"/>
        <v>0</v>
      </c>
      <c r="EG24" s="320"/>
      <c r="EH24" s="371">
        <f t="shared" si="13"/>
        <v>0</v>
      </c>
      <c r="EI24" s="264"/>
      <c r="EJ24" s="217">
        <f t="shared" si="14"/>
        <v>0</v>
      </c>
      <c r="EK24" s="401"/>
      <c r="EL24" s="264"/>
      <c r="EM24" s="372">
        <f t="shared" si="15"/>
        <v>0</v>
      </c>
      <c r="EN24" s="126"/>
      <c r="EO24" s="477">
        <f t="shared" si="16"/>
        <v>0</v>
      </c>
    </row>
    <row r="25" spans="1:145" ht="5.15" customHeight="1" x14ac:dyDescent="0.35">
      <c r="A25" s="115"/>
      <c r="B25" s="32"/>
      <c r="C25" s="46"/>
      <c r="D25" s="32"/>
      <c r="E25" s="32"/>
      <c r="F25" s="36"/>
      <c r="H25" s="29"/>
      <c r="I25" s="139"/>
      <c r="J25" s="139"/>
      <c r="K25" s="139"/>
      <c r="L25" s="139"/>
      <c r="M25" s="139"/>
      <c r="N25" s="140"/>
      <c r="O25" s="141"/>
      <c r="P25" s="142"/>
      <c r="Q25" s="139"/>
      <c r="R25" s="139"/>
      <c r="S25" s="139"/>
      <c r="T25" s="139"/>
      <c r="U25" s="139"/>
      <c r="V25" s="139"/>
      <c r="W25" s="121"/>
      <c r="X25" s="140"/>
      <c r="Y25" s="141"/>
      <c r="Z25" s="142"/>
      <c r="AA25" s="563"/>
      <c r="AB25" s="563"/>
      <c r="AC25" s="563"/>
      <c r="AD25" s="563"/>
      <c r="AE25" s="563"/>
      <c r="AF25" s="564"/>
      <c r="AG25" s="266"/>
      <c r="AH25" s="565"/>
      <c r="AI25" s="563"/>
      <c r="AJ25" s="563"/>
      <c r="AK25" s="563"/>
      <c r="AL25" s="563"/>
      <c r="AM25" s="563"/>
      <c r="AN25" s="140"/>
      <c r="AO25" s="141"/>
      <c r="AP25" s="142"/>
      <c r="AQ25" s="121"/>
      <c r="AR25" s="139"/>
      <c r="AS25" s="121"/>
      <c r="AT25" s="139"/>
      <c r="AU25" s="121"/>
      <c r="AV25" s="36"/>
      <c r="AX25" s="29"/>
      <c r="AY25" s="32"/>
      <c r="AZ25" s="322"/>
      <c r="BB25" s="29"/>
      <c r="BC25" s="46"/>
      <c r="BD25" s="32"/>
      <c r="BE25" s="46"/>
      <c r="BF25" s="32"/>
      <c r="BG25" s="46"/>
      <c r="BH25" s="36"/>
      <c r="BJ25" s="29"/>
      <c r="BK25" s="139"/>
      <c r="BL25" s="140"/>
      <c r="BM25" s="141"/>
      <c r="BN25" s="142"/>
      <c r="BO25" s="323"/>
      <c r="BP25" s="139"/>
      <c r="BQ25" s="323"/>
      <c r="BR25" s="139"/>
      <c r="BS25" s="323"/>
      <c r="BT25" s="140"/>
      <c r="BU25" s="141"/>
      <c r="BV25" s="142"/>
      <c r="BW25" s="139"/>
      <c r="BX25" s="140"/>
      <c r="BY25" s="141"/>
      <c r="BZ25" s="142"/>
      <c r="CA25" s="121"/>
      <c r="CB25" s="140"/>
      <c r="CC25" s="141"/>
      <c r="CD25" s="142"/>
      <c r="CE25" s="121"/>
      <c r="CF25" s="139"/>
      <c r="CG25" s="121"/>
      <c r="CH25" s="139"/>
      <c r="CI25" s="121"/>
      <c r="CJ25" s="139"/>
      <c r="CK25" s="121"/>
      <c r="CL25" s="36"/>
      <c r="CO25" s="29"/>
      <c r="CP25" s="143"/>
      <c r="CQ25" s="143"/>
      <c r="CR25" s="143"/>
      <c r="CS25" s="143"/>
      <c r="CT25" s="143"/>
      <c r="CU25" s="144"/>
      <c r="CV25" s="145"/>
      <c r="CW25" s="146"/>
      <c r="CX25" s="124"/>
      <c r="CY25" s="143"/>
      <c r="CZ25" s="124"/>
      <c r="DA25" s="143"/>
      <c r="DB25" s="124"/>
      <c r="DC25" s="36"/>
      <c r="DE25" s="74"/>
      <c r="DF25" s="34"/>
      <c r="DG25" s="34"/>
      <c r="DH25" s="161"/>
      <c r="DI25" s="90"/>
      <c r="DJ25" s="161"/>
      <c r="DK25" s="90"/>
      <c r="DL25" s="467"/>
      <c r="DM25" s="90"/>
      <c r="DN25" s="162"/>
      <c r="DT25" s="133"/>
      <c r="DU25" s="252"/>
      <c r="DV25" s="149"/>
      <c r="DW25" s="252"/>
      <c r="DX25" s="134"/>
      <c r="DY25" s="141"/>
      <c r="DZ25" s="463"/>
      <c r="EA25" s="149"/>
      <c r="EB25" s="461"/>
      <c r="EC25" s="464"/>
      <c r="ED25" s="403"/>
      <c r="EE25" s="149"/>
      <c r="EF25" s="465"/>
      <c r="EG25" s="320"/>
      <c r="EH25" s="405"/>
      <c r="EI25" s="264"/>
      <c r="EJ25" s="406"/>
      <c r="EK25" s="406"/>
      <c r="EL25" s="264"/>
      <c r="EM25" s="407"/>
      <c r="EN25" s="145"/>
      <c r="EO25" s="466"/>
    </row>
    <row r="26" spans="1:145" s="92" customFormat="1" ht="14.65" customHeight="1" x14ac:dyDescent="0.35">
      <c r="A26" s="118"/>
      <c r="B26" s="46"/>
      <c r="C26" s="243" t="str">
        <f t="shared" si="17"/>
        <v/>
      </c>
      <c r="D26" s="46"/>
      <c r="E26" s="4"/>
      <c r="F26" s="119"/>
      <c r="H26" s="120"/>
      <c r="I26" s="15"/>
      <c r="J26" s="121"/>
      <c r="K26" s="15"/>
      <c r="L26" s="121"/>
      <c r="M26" s="15"/>
      <c r="N26" s="122"/>
      <c r="O26" s="40"/>
      <c r="P26" s="123"/>
      <c r="Q26" s="15"/>
      <c r="R26" s="121"/>
      <c r="S26" s="15"/>
      <c r="T26" s="121"/>
      <c r="U26" s="15"/>
      <c r="V26" s="121"/>
      <c r="W26" s="209">
        <f>SUM($Q26,$S26,$U26)</f>
        <v>0</v>
      </c>
      <c r="X26" s="122"/>
      <c r="Y26" s="40"/>
      <c r="Z26" s="123"/>
      <c r="AA26" s="560"/>
      <c r="AB26" s="224"/>
      <c r="AC26" s="560"/>
      <c r="AD26" s="224"/>
      <c r="AE26" s="560"/>
      <c r="AF26" s="561"/>
      <c r="AG26" s="216"/>
      <c r="AH26" s="562"/>
      <c r="AI26" s="560"/>
      <c r="AJ26" s="224"/>
      <c r="AK26" s="560"/>
      <c r="AL26" s="224"/>
      <c r="AM26" s="560"/>
      <c r="AN26" s="122"/>
      <c r="AO26" s="40"/>
      <c r="AP26" s="123"/>
      <c r="AQ26" s="209">
        <f>$Q26-$AA26+$AI26</f>
        <v>0</v>
      </c>
      <c r="AR26" s="121"/>
      <c r="AS26" s="209">
        <f t="shared" si="1"/>
        <v>0</v>
      </c>
      <c r="AT26" s="121"/>
      <c r="AU26" s="209">
        <f t="shared" si="0"/>
        <v>0</v>
      </c>
      <c r="AV26" s="119"/>
      <c r="AX26" s="120"/>
      <c r="AY26" s="1"/>
      <c r="AZ26" s="318">
        <v>1</v>
      </c>
      <c r="BB26" s="120"/>
      <c r="BC26" s="3">
        <f>CHOOSE($AZ26,0.99052544,1.01191919,1.00441378,1.00744042,0.97985155,0.99723525,0.99723525,0.99723525,1.02737929,0.99839832,1.00012425,0.97994767)</f>
        <v>0.99052543999999998</v>
      </c>
      <c r="BD26" s="46"/>
      <c r="BE26" s="3">
        <f>CHOOSE(AZ26,1.01007311,1.0162446,1.00802785,0.99745216,0.96170212,0.98906071,0.98906071,0.98906071,0.96644255,1.01344958,1.02255772,1.00405015)</f>
        <v>1.01007311</v>
      </c>
      <c r="BF26" s="46"/>
      <c r="BG26" s="3">
        <f>CHOOSE($AZ26, 1.00979385,0.9950623,0.99510091,0.98525914,0.94740453,0.975921526666667,0.975921526666667,0.975921526666667,0.96415274,1.04112113,1.03493102,1.02717428)</f>
        <v>1.0097938500000001</v>
      </c>
      <c r="BH26" s="119"/>
      <c r="BJ26" s="120"/>
      <c r="BK26" s="15"/>
      <c r="BL26" s="122"/>
      <c r="BM26" s="40"/>
      <c r="BN26" s="123"/>
      <c r="BO26" s="209">
        <f t="shared" si="2"/>
        <v>0</v>
      </c>
      <c r="BP26" s="121"/>
      <c r="BQ26" s="209">
        <f t="shared" si="3"/>
        <v>0</v>
      </c>
      <c r="BR26" s="121"/>
      <c r="BS26" s="209">
        <f t="shared" si="4"/>
        <v>0</v>
      </c>
      <c r="BT26" s="122"/>
      <c r="BU26" s="40"/>
      <c r="BV26" s="123"/>
      <c r="BW26" s="15"/>
      <c r="BX26" s="122"/>
      <c r="BY26" s="40"/>
      <c r="BZ26" s="123"/>
      <c r="CA26" s="209">
        <f>(SUM($BO26:$BS26))-$BW26</f>
        <v>0</v>
      </c>
      <c r="CB26" s="122"/>
      <c r="CC26" s="40"/>
      <c r="CD26" s="123"/>
      <c r="CE26" s="209">
        <f t="shared" si="5"/>
        <v>0</v>
      </c>
      <c r="CF26" s="121"/>
      <c r="CG26" s="209">
        <f t="shared" si="6"/>
        <v>0</v>
      </c>
      <c r="CH26" s="121"/>
      <c r="CI26" s="209">
        <f>ROUNDDOWN(CA26-CE26-CG26,0)</f>
        <v>0</v>
      </c>
      <c r="CJ26" s="121"/>
      <c r="CK26" s="209">
        <f>SUM($CE26:$CI26)</f>
        <v>0</v>
      </c>
      <c r="CL26" s="119"/>
      <c r="CO26" s="120"/>
      <c r="CP26" s="13">
        <v>0</v>
      </c>
      <c r="CQ26" s="124"/>
      <c r="CR26" s="13">
        <v>0</v>
      </c>
      <c r="CS26" s="124"/>
      <c r="CT26" s="13">
        <v>0</v>
      </c>
      <c r="CU26" s="125"/>
      <c r="CV26" s="126"/>
      <c r="CW26" s="127"/>
      <c r="CX26" s="210">
        <f>CP26*I26</f>
        <v>0</v>
      </c>
      <c r="CY26" s="124"/>
      <c r="CZ26" s="210">
        <f>CR26*K26</f>
        <v>0</v>
      </c>
      <c r="DA26" s="124"/>
      <c r="DB26" s="210">
        <f>CT26*M26</f>
        <v>0</v>
      </c>
      <c r="DC26" s="119"/>
      <c r="DE26" s="130"/>
      <c r="DF26" s="251" t="s">
        <v>128</v>
      </c>
      <c r="DG26" s="156"/>
      <c r="DH26" s="221">
        <f>DJ26*-1</f>
        <v>0</v>
      </c>
      <c r="DI26" s="90"/>
      <c r="DJ26" s="221">
        <f>DJ18*AM9*-1</f>
        <v>0</v>
      </c>
      <c r="DK26" s="90"/>
      <c r="DL26" s="157"/>
      <c r="DM26" s="90"/>
      <c r="DN26" s="158"/>
      <c r="DP26" s="18"/>
      <c r="DQ26" s="18"/>
      <c r="DR26" s="18"/>
      <c r="DT26" s="369">
        <f t="shared" si="7"/>
        <v>0</v>
      </c>
      <c r="DU26" s="280">
        <f t="shared" si="7"/>
        <v>0</v>
      </c>
      <c r="DV26" s="209">
        <f t="shared" si="8"/>
        <v>0</v>
      </c>
      <c r="DW26" s="280">
        <f t="shared" si="8"/>
        <v>0</v>
      </c>
      <c r="DX26" s="370">
        <f t="shared" si="9"/>
        <v>0</v>
      </c>
      <c r="DY26" s="216">
        <f t="shared" si="9"/>
        <v>0</v>
      </c>
      <c r="DZ26" s="369">
        <f t="shared" si="10"/>
        <v>0</v>
      </c>
      <c r="EA26" s="149"/>
      <c r="EB26" s="461"/>
      <c r="EC26" s="209">
        <f t="shared" si="11"/>
        <v>0</v>
      </c>
      <c r="ED26" s="403"/>
      <c r="EE26" s="149"/>
      <c r="EF26" s="370">
        <f t="shared" si="12"/>
        <v>0</v>
      </c>
      <c r="EG26" s="320"/>
      <c r="EH26" s="371">
        <f t="shared" si="13"/>
        <v>0</v>
      </c>
      <c r="EI26" s="264"/>
      <c r="EJ26" s="217">
        <f t="shared" si="14"/>
        <v>0</v>
      </c>
      <c r="EK26" s="401"/>
      <c r="EL26" s="264"/>
      <c r="EM26" s="372">
        <f t="shared" si="15"/>
        <v>0</v>
      </c>
      <c r="EN26" s="126"/>
      <c r="EO26" s="477">
        <f t="shared" si="16"/>
        <v>0</v>
      </c>
    </row>
    <row r="27" spans="1:145" ht="5.15" customHeight="1" x14ac:dyDescent="0.35">
      <c r="A27" s="115"/>
      <c r="B27" s="32"/>
      <c r="C27" s="46"/>
      <c r="D27" s="32"/>
      <c r="E27" s="32"/>
      <c r="F27" s="36"/>
      <c r="H27" s="29"/>
      <c r="I27" s="139"/>
      <c r="J27" s="139"/>
      <c r="K27" s="139"/>
      <c r="L27" s="139"/>
      <c r="M27" s="139"/>
      <c r="N27" s="140"/>
      <c r="O27" s="141"/>
      <c r="P27" s="142"/>
      <c r="Q27" s="139"/>
      <c r="R27" s="139"/>
      <c r="S27" s="139"/>
      <c r="T27" s="139"/>
      <c r="U27" s="139"/>
      <c r="V27" s="139"/>
      <c r="W27" s="121"/>
      <c r="X27" s="140"/>
      <c r="Y27" s="141"/>
      <c r="Z27" s="142"/>
      <c r="AA27" s="563"/>
      <c r="AB27" s="563"/>
      <c r="AC27" s="563"/>
      <c r="AD27" s="563"/>
      <c r="AE27" s="563"/>
      <c r="AF27" s="564"/>
      <c r="AG27" s="266"/>
      <c r="AH27" s="565"/>
      <c r="AI27" s="563"/>
      <c r="AJ27" s="563"/>
      <c r="AK27" s="563"/>
      <c r="AL27" s="563"/>
      <c r="AM27" s="563"/>
      <c r="AN27" s="140"/>
      <c r="AO27" s="141"/>
      <c r="AP27" s="142"/>
      <c r="AQ27" s="121"/>
      <c r="AR27" s="139"/>
      <c r="AS27" s="121"/>
      <c r="AT27" s="139"/>
      <c r="AU27" s="121"/>
      <c r="AV27" s="36"/>
      <c r="AX27" s="29"/>
      <c r="AY27" s="32"/>
      <c r="AZ27" s="322"/>
      <c r="BB27" s="29"/>
      <c r="BC27" s="46"/>
      <c r="BD27" s="32"/>
      <c r="BE27" s="46"/>
      <c r="BF27" s="32"/>
      <c r="BG27" s="46"/>
      <c r="BH27" s="36"/>
      <c r="BJ27" s="29"/>
      <c r="BK27" s="139"/>
      <c r="BL27" s="140"/>
      <c r="BM27" s="141"/>
      <c r="BN27" s="142"/>
      <c r="BO27" s="323"/>
      <c r="BP27" s="139"/>
      <c r="BQ27" s="323"/>
      <c r="BR27" s="139"/>
      <c r="BS27" s="323"/>
      <c r="BT27" s="140"/>
      <c r="BU27" s="141"/>
      <c r="BV27" s="142"/>
      <c r="BW27" s="139"/>
      <c r="BX27" s="140"/>
      <c r="BY27" s="141"/>
      <c r="BZ27" s="142"/>
      <c r="CA27" s="121"/>
      <c r="CB27" s="140"/>
      <c r="CC27" s="141"/>
      <c r="CD27" s="142"/>
      <c r="CE27" s="121"/>
      <c r="CF27" s="139"/>
      <c r="CG27" s="121"/>
      <c r="CH27" s="139"/>
      <c r="CI27" s="121"/>
      <c r="CJ27" s="139"/>
      <c r="CK27" s="121"/>
      <c r="CL27" s="36"/>
      <c r="CO27" s="29"/>
      <c r="CP27" s="143"/>
      <c r="CQ27" s="143"/>
      <c r="CR27" s="143"/>
      <c r="CS27" s="143"/>
      <c r="CT27" s="143"/>
      <c r="CU27" s="144"/>
      <c r="CV27" s="145"/>
      <c r="CW27" s="146"/>
      <c r="CX27" s="124"/>
      <c r="CY27" s="143"/>
      <c r="CZ27" s="124"/>
      <c r="DA27" s="143"/>
      <c r="DB27" s="124"/>
      <c r="DC27" s="36"/>
      <c r="DE27" s="74"/>
      <c r="DF27" s="34"/>
      <c r="DG27" s="34"/>
      <c r="DH27" s="161"/>
      <c r="DI27" s="90"/>
      <c r="DJ27" s="161"/>
      <c r="DK27" s="90"/>
      <c r="DL27" s="467"/>
      <c r="DM27" s="90"/>
      <c r="DN27" s="162"/>
      <c r="DT27" s="133"/>
      <c r="DU27" s="252"/>
      <c r="DV27" s="149"/>
      <c r="DW27" s="252"/>
      <c r="DX27" s="134"/>
      <c r="DY27" s="141"/>
      <c r="DZ27" s="463"/>
      <c r="EA27" s="149"/>
      <c r="EB27" s="461"/>
      <c r="EC27" s="464"/>
      <c r="ED27" s="403"/>
      <c r="EE27" s="149"/>
      <c r="EF27" s="465"/>
      <c r="EG27" s="320"/>
      <c r="EH27" s="405"/>
      <c r="EI27" s="264"/>
      <c r="EJ27" s="406"/>
      <c r="EK27" s="406"/>
      <c r="EL27" s="264"/>
      <c r="EM27" s="407"/>
      <c r="EN27" s="145"/>
      <c r="EO27" s="466"/>
    </row>
    <row r="28" spans="1:145" s="92" customFormat="1" ht="14.65" customHeight="1" x14ac:dyDescent="0.35">
      <c r="A28" s="118"/>
      <c r="B28" s="46"/>
      <c r="C28" s="243" t="str">
        <f t="shared" si="17"/>
        <v/>
      </c>
      <c r="D28" s="46"/>
      <c r="E28" s="4"/>
      <c r="F28" s="119"/>
      <c r="H28" s="120"/>
      <c r="I28" s="15"/>
      <c r="J28" s="121"/>
      <c r="K28" s="15"/>
      <c r="L28" s="121"/>
      <c r="M28" s="15"/>
      <c r="N28" s="122"/>
      <c r="O28" s="40"/>
      <c r="P28" s="123"/>
      <c r="Q28" s="15"/>
      <c r="R28" s="121"/>
      <c r="S28" s="15"/>
      <c r="T28" s="121"/>
      <c r="U28" s="15"/>
      <c r="V28" s="121"/>
      <c r="W28" s="209">
        <f>SUM($Q28,$S28,$U28)</f>
        <v>0</v>
      </c>
      <c r="X28" s="122"/>
      <c r="Y28" s="40"/>
      <c r="Z28" s="123"/>
      <c r="AA28" s="560"/>
      <c r="AB28" s="224"/>
      <c r="AC28" s="560"/>
      <c r="AD28" s="224"/>
      <c r="AE28" s="560"/>
      <c r="AF28" s="561"/>
      <c r="AG28" s="216"/>
      <c r="AH28" s="562"/>
      <c r="AI28" s="560"/>
      <c r="AJ28" s="224"/>
      <c r="AK28" s="560"/>
      <c r="AL28" s="224"/>
      <c r="AM28" s="560"/>
      <c r="AN28" s="122"/>
      <c r="AO28" s="40"/>
      <c r="AP28" s="123"/>
      <c r="AQ28" s="209">
        <f>$Q28-$AA28+$AI28</f>
        <v>0</v>
      </c>
      <c r="AR28" s="121"/>
      <c r="AS28" s="209">
        <f t="shared" si="1"/>
        <v>0</v>
      </c>
      <c r="AT28" s="121"/>
      <c r="AU28" s="209">
        <f t="shared" si="0"/>
        <v>0</v>
      </c>
      <c r="AV28" s="119"/>
      <c r="AX28" s="120"/>
      <c r="AY28" s="1"/>
      <c r="AZ28" s="318">
        <v>1</v>
      </c>
      <c r="BB28" s="120"/>
      <c r="BC28" s="3">
        <f>CHOOSE($AZ28,0.99052544,1.01191919,1.00441378,1.00744042,0.97985155,0.99723525,0.99723525,0.99723525,1.02737929,0.99839832,1.00012425,0.97994767)</f>
        <v>0.99052543999999998</v>
      </c>
      <c r="BD28" s="46"/>
      <c r="BE28" s="3">
        <f>CHOOSE(AZ28,1.01007311,1.0162446,1.00802785,0.99745216,0.96170212,0.98906071,0.98906071,0.98906071,0.96644255,1.01344958,1.02255772,1.00405015)</f>
        <v>1.01007311</v>
      </c>
      <c r="BF28" s="46"/>
      <c r="BG28" s="3">
        <f>CHOOSE($AZ28, 1.00979385,0.9950623,0.99510091,0.98525914,0.94740453,0.975921526666667,0.975921526666667,0.975921526666667,0.96415274,1.04112113,1.03493102,1.02717428)</f>
        <v>1.0097938500000001</v>
      </c>
      <c r="BH28" s="119"/>
      <c r="BJ28" s="120"/>
      <c r="BK28" s="15"/>
      <c r="BL28" s="122"/>
      <c r="BM28" s="40"/>
      <c r="BN28" s="123"/>
      <c r="BO28" s="209">
        <f t="shared" si="2"/>
        <v>0</v>
      </c>
      <c r="BP28" s="121"/>
      <c r="BQ28" s="209">
        <f t="shared" si="3"/>
        <v>0</v>
      </c>
      <c r="BR28" s="121"/>
      <c r="BS28" s="209">
        <f t="shared" si="4"/>
        <v>0</v>
      </c>
      <c r="BT28" s="122"/>
      <c r="BU28" s="40"/>
      <c r="BV28" s="123"/>
      <c r="BW28" s="15"/>
      <c r="BX28" s="122"/>
      <c r="BY28" s="40"/>
      <c r="BZ28" s="123"/>
      <c r="CA28" s="209">
        <f>(SUM($BO28:$BS28))-$BW28</f>
        <v>0</v>
      </c>
      <c r="CB28" s="122"/>
      <c r="CC28" s="40"/>
      <c r="CD28" s="123"/>
      <c r="CE28" s="209">
        <f t="shared" si="5"/>
        <v>0</v>
      </c>
      <c r="CF28" s="121"/>
      <c r="CG28" s="209">
        <f t="shared" si="6"/>
        <v>0</v>
      </c>
      <c r="CH28" s="121"/>
      <c r="CI28" s="209">
        <f>ROUNDDOWN(CA28-CE28-CG28,0)</f>
        <v>0</v>
      </c>
      <c r="CJ28" s="121"/>
      <c r="CK28" s="209">
        <f>SUM($CE28:$CI28)</f>
        <v>0</v>
      </c>
      <c r="CL28" s="119"/>
      <c r="CO28" s="120"/>
      <c r="CP28" s="13">
        <v>0</v>
      </c>
      <c r="CQ28" s="124"/>
      <c r="CR28" s="13">
        <v>0</v>
      </c>
      <c r="CS28" s="124"/>
      <c r="CT28" s="13">
        <v>0</v>
      </c>
      <c r="CU28" s="125"/>
      <c r="CV28" s="126"/>
      <c r="CW28" s="127"/>
      <c r="CX28" s="210">
        <f>CP28*I28</f>
        <v>0</v>
      </c>
      <c r="CY28" s="124"/>
      <c r="CZ28" s="210">
        <f>CR28*K28</f>
        <v>0</v>
      </c>
      <c r="DA28" s="124"/>
      <c r="DB28" s="210">
        <f>CT28*M28</f>
        <v>0</v>
      </c>
      <c r="DC28" s="119"/>
      <c r="DE28" s="130"/>
      <c r="DF28" s="251" t="s">
        <v>160</v>
      </c>
      <c r="DG28" s="156"/>
      <c r="DH28" s="221">
        <f>DH18+DH26+DH22+DH20</f>
        <v>0</v>
      </c>
      <c r="DI28" s="90"/>
      <c r="DJ28" s="221">
        <f>DJ18+DJ26+DJ24+DJ20</f>
        <v>0</v>
      </c>
      <c r="DK28" s="90"/>
      <c r="DL28" s="221">
        <f>DL18+DL24+DL22</f>
        <v>0</v>
      </c>
      <c r="DM28" s="90"/>
      <c r="DN28" s="226">
        <f>DL28+DJ28+DH28</f>
        <v>0</v>
      </c>
      <c r="DP28" s="18"/>
      <c r="DQ28" s="18"/>
      <c r="DR28" s="18"/>
      <c r="DT28" s="369">
        <f t="shared" si="7"/>
        <v>0</v>
      </c>
      <c r="DU28" s="280">
        <f t="shared" si="7"/>
        <v>0</v>
      </c>
      <c r="DV28" s="209">
        <f t="shared" si="8"/>
        <v>0</v>
      </c>
      <c r="DW28" s="280">
        <f t="shared" si="8"/>
        <v>0</v>
      </c>
      <c r="DX28" s="370">
        <f t="shared" si="9"/>
        <v>0</v>
      </c>
      <c r="DY28" s="216">
        <f t="shared" si="9"/>
        <v>0</v>
      </c>
      <c r="DZ28" s="369">
        <f t="shared" si="10"/>
        <v>0</v>
      </c>
      <c r="EA28" s="149"/>
      <c r="EB28" s="461"/>
      <c r="EC28" s="209">
        <f t="shared" si="11"/>
        <v>0</v>
      </c>
      <c r="ED28" s="403"/>
      <c r="EE28" s="149"/>
      <c r="EF28" s="370">
        <f t="shared" si="12"/>
        <v>0</v>
      </c>
      <c r="EG28" s="320"/>
      <c r="EH28" s="371">
        <f t="shared" si="13"/>
        <v>0</v>
      </c>
      <c r="EI28" s="264"/>
      <c r="EJ28" s="217">
        <f t="shared" si="14"/>
        <v>0</v>
      </c>
      <c r="EK28" s="401"/>
      <c r="EL28" s="264"/>
      <c r="EM28" s="372">
        <f t="shared" si="15"/>
        <v>0</v>
      </c>
      <c r="EN28" s="126"/>
      <c r="EO28" s="477">
        <f t="shared" si="16"/>
        <v>0</v>
      </c>
    </row>
    <row r="29" spans="1:145" ht="5.15" customHeight="1" x14ac:dyDescent="0.35">
      <c r="A29" s="115"/>
      <c r="B29" s="32"/>
      <c r="C29" s="46"/>
      <c r="D29" s="32"/>
      <c r="E29" s="32"/>
      <c r="F29" s="36"/>
      <c r="H29" s="29"/>
      <c r="I29" s="139"/>
      <c r="J29" s="139"/>
      <c r="K29" s="139"/>
      <c r="L29" s="139"/>
      <c r="M29" s="139"/>
      <c r="N29" s="140"/>
      <c r="O29" s="141"/>
      <c r="P29" s="142"/>
      <c r="Q29" s="139"/>
      <c r="R29" s="139"/>
      <c r="S29" s="139"/>
      <c r="T29" s="139"/>
      <c r="U29" s="139"/>
      <c r="V29" s="139"/>
      <c r="W29" s="121"/>
      <c r="X29" s="140"/>
      <c r="Y29" s="141"/>
      <c r="Z29" s="142"/>
      <c r="AA29" s="563"/>
      <c r="AB29" s="563"/>
      <c r="AC29" s="563"/>
      <c r="AD29" s="563"/>
      <c r="AE29" s="563"/>
      <c r="AF29" s="564"/>
      <c r="AG29" s="266"/>
      <c r="AH29" s="565"/>
      <c r="AI29" s="563"/>
      <c r="AJ29" s="563"/>
      <c r="AK29" s="563"/>
      <c r="AL29" s="563"/>
      <c r="AM29" s="563"/>
      <c r="AN29" s="140"/>
      <c r="AO29" s="141"/>
      <c r="AP29" s="142"/>
      <c r="AQ29" s="121"/>
      <c r="AR29" s="139"/>
      <c r="AS29" s="121"/>
      <c r="AT29" s="139"/>
      <c r="AU29" s="121"/>
      <c r="AV29" s="36"/>
      <c r="AX29" s="29"/>
      <c r="AY29" s="32"/>
      <c r="AZ29" s="322"/>
      <c r="BB29" s="29"/>
      <c r="BC29" s="46"/>
      <c r="BD29" s="32"/>
      <c r="BE29" s="46"/>
      <c r="BF29" s="32"/>
      <c r="BG29" s="46"/>
      <c r="BH29" s="36"/>
      <c r="BJ29" s="29"/>
      <c r="BK29" s="139"/>
      <c r="BL29" s="140"/>
      <c r="BM29" s="141"/>
      <c r="BN29" s="142"/>
      <c r="BO29" s="323"/>
      <c r="BP29" s="139"/>
      <c r="BQ29" s="323"/>
      <c r="BR29" s="139"/>
      <c r="BS29" s="323"/>
      <c r="BT29" s="140"/>
      <c r="BU29" s="141"/>
      <c r="BV29" s="142"/>
      <c r="BW29" s="139"/>
      <c r="BX29" s="140"/>
      <c r="BY29" s="141"/>
      <c r="BZ29" s="142"/>
      <c r="CA29" s="121"/>
      <c r="CB29" s="140"/>
      <c r="CC29" s="141"/>
      <c r="CD29" s="142"/>
      <c r="CE29" s="121"/>
      <c r="CF29" s="139"/>
      <c r="CG29" s="121"/>
      <c r="CH29" s="139"/>
      <c r="CI29" s="121"/>
      <c r="CJ29" s="139"/>
      <c r="CK29" s="121"/>
      <c r="CL29" s="36"/>
      <c r="CO29" s="29"/>
      <c r="CP29" s="143"/>
      <c r="CQ29" s="143"/>
      <c r="CR29" s="143"/>
      <c r="CS29" s="143"/>
      <c r="CT29" s="143"/>
      <c r="CU29" s="144"/>
      <c r="CV29" s="145"/>
      <c r="CW29" s="146"/>
      <c r="CX29" s="124"/>
      <c r="CY29" s="143"/>
      <c r="CZ29" s="124"/>
      <c r="DA29" s="143"/>
      <c r="DB29" s="124"/>
      <c r="DC29" s="36"/>
      <c r="DE29" s="74"/>
      <c r="DF29" s="34"/>
      <c r="DG29" s="34"/>
      <c r="DH29" s="167"/>
      <c r="DI29" s="90"/>
      <c r="DJ29" s="167"/>
      <c r="DK29" s="90"/>
      <c r="DL29" s="468"/>
      <c r="DM29" s="90"/>
      <c r="DN29" s="168"/>
      <c r="DT29" s="133"/>
      <c r="DU29" s="252"/>
      <c r="DV29" s="149"/>
      <c r="DW29" s="252"/>
      <c r="DX29" s="134"/>
      <c r="DY29" s="141"/>
      <c r="DZ29" s="463"/>
      <c r="EA29" s="149"/>
      <c r="EB29" s="461"/>
      <c r="EC29" s="464"/>
      <c r="ED29" s="403"/>
      <c r="EE29" s="149"/>
      <c r="EF29" s="465"/>
      <c r="EG29" s="320"/>
      <c r="EH29" s="405"/>
      <c r="EI29" s="264"/>
      <c r="EJ29" s="406"/>
      <c r="EK29" s="406"/>
      <c r="EL29" s="264"/>
      <c r="EM29" s="407"/>
      <c r="EN29" s="145"/>
      <c r="EO29" s="466"/>
    </row>
    <row r="30" spans="1:145" s="92" customFormat="1" ht="14.65" customHeight="1" x14ac:dyDescent="0.35">
      <c r="A30" s="118"/>
      <c r="B30" s="46"/>
      <c r="C30" s="243" t="str">
        <f t="shared" si="17"/>
        <v/>
      </c>
      <c r="D30" s="46"/>
      <c r="E30" s="4"/>
      <c r="F30" s="119"/>
      <c r="H30" s="120"/>
      <c r="I30" s="15"/>
      <c r="J30" s="121"/>
      <c r="K30" s="15"/>
      <c r="L30" s="121"/>
      <c r="M30" s="15"/>
      <c r="N30" s="122"/>
      <c r="O30" s="40"/>
      <c r="P30" s="123"/>
      <c r="Q30" s="15"/>
      <c r="R30" s="121"/>
      <c r="S30" s="15"/>
      <c r="T30" s="121"/>
      <c r="U30" s="15"/>
      <c r="V30" s="121"/>
      <c r="W30" s="209">
        <f>SUM($Q30,$S30,$U30)</f>
        <v>0</v>
      </c>
      <c r="X30" s="122"/>
      <c r="Y30" s="40"/>
      <c r="Z30" s="123"/>
      <c r="AA30" s="560"/>
      <c r="AB30" s="224"/>
      <c r="AC30" s="560"/>
      <c r="AD30" s="224"/>
      <c r="AE30" s="560"/>
      <c r="AF30" s="561"/>
      <c r="AG30" s="216"/>
      <c r="AH30" s="562"/>
      <c r="AI30" s="560"/>
      <c r="AJ30" s="224"/>
      <c r="AK30" s="560"/>
      <c r="AL30" s="224"/>
      <c r="AM30" s="560"/>
      <c r="AN30" s="122"/>
      <c r="AO30" s="40"/>
      <c r="AP30" s="123"/>
      <c r="AQ30" s="209">
        <f>$Q30-$AA30+$AI30</f>
        <v>0</v>
      </c>
      <c r="AR30" s="121"/>
      <c r="AS30" s="209">
        <f t="shared" si="1"/>
        <v>0</v>
      </c>
      <c r="AT30" s="121"/>
      <c r="AU30" s="209">
        <f t="shared" si="0"/>
        <v>0</v>
      </c>
      <c r="AV30" s="119"/>
      <c r="AX30" s="120"/>
      <c r="AY30" s="1"/>
      <c r="AZ30" s="318">
        <v>1</v>
      </c>
      <c r="BB30" s="120"/>
      <c r="BC30" s="3">
        <f>CHOOSE($AZ30,0.99052544,1.01191919,1.00441378,1.00744042,0.97985155,0.99723525,0.99723525,0.99723525,1.02737929,0.99839832,1.00012425,0.97994767)</f>
        <v>0.99052543999999998</v>
      </c>
      <c r="BD30" s="46"/>
      <c r="BE30" s="3">
        <f>CHOOSE(AZ30,1.01007311,1.0162446,1.00802785,0.99745216,0.96170212,0.98906071,0.98906071,0.98906071,0.96644255,1.01344958,1.02255772,1.00405015)</f>
        <v>1.01007311</v>
      </c>
      <c r="BF30" s="46"/>
      <c r="BG30" s="3">
        <f>CHOOSE($AZ30, 1.00979385,0.9950623,0.99510091,0.98525914,0.94740453,0.975921526666667,0.975921526666667,0.975921526666667,0.96415274,1.04112113,1.03493102,1.02717428)</f>
        <v>1.0097938500000001</v>
      </c>
      <c r="BH30" s="119"/>
      <c r="BJ30" s="120"/>
      <c r="BK30" s="15"/>
      <c r="BL30" s="122"/>
      <c r="BM30" s="40"/>
      <c r="BN30" s="123"/>
      <c r="BO30" s="209">
        <f t="shared" si="2"/>
        <v>0</v>
      </c>
      <c r="BP30" s="121"/>
      <c r="BQ30" s="209">
        <f t="shared" si="3"/>
        <v>0</v>
      </c>
      <c r="BR30" s="121"/>
      <c r="BS30" s="209">
        <f t="shared" si="4"/>
        <v>0</v>
      </c>
      <c r="BT30" s="122"/>
      <c r="BU30" s="40"/>
      <c r="BV30" s="123"/>
      <c r="BW30" s="15"/>
      <c r="BX30" s="122"/>
      <c r="BY30" s="40"/>
      <c r="BZ30" s="123"/>
      <c r="CA30" s="209">
        <f>(SUM($BO30:$BS30))-$BW30</f>
        <v>0</v>
      </c>
      <c r="CB30" s="122"/>
      <c r="CC30" s="40"/>
      <c r="CD30" s="123"/>
      <c r="CE30" s="209">
        <f t="shared" si="5"/>
        <v>0</v>
      </c>
      <c r="CF30" s="121"/>
      <c r="CG30" s="209">
        <f t="shared" si="6"/>
        <v>0</v>
      </c>
      <c r="CH30" s="121"/>
      <c r="CI30" s="209">
        <f>ROUNDDOWN(CA30-CE30-CG30,0)</f>
        <v>0</v>
      </c>
      <c r="CJ30" s="121"/>
      <c r="CK30" s="209">
        <f>SUM($CE30:$CI30)</f>
        <v>0</v>
      </c>
      <c r="CL30" s="119"/>
      <c r="CO30" s="120"/>
      <c r="CP30" s="13">
        <v>0</v>
      </c>
      <c r="CQ30" s="124"/>
      <c r="CR30" s="13">
        <v>0</v>
      </c>
      <c r="CS30" s="124"/>
      <c r="CT30" s="13">
        <v>0</v>
      </c>
      <c r="CU30" s="125"/>
      <c r="CV30" s="126"/>
      <c r="CW30" s="127"/>
      <c r="CX30" s="210">
        <f>CP30*I30</f>
        <v>0</v>
      </c>
      <c r="CY30" s="124"/>
      <c r="CZ30" s="210">
        <f>CR30*K30</f>
        <v>0</v>
      </c>
      <c r="DA30" s="124"/>
      <c r="DB30" s="210">
        <f>CT30*M30</f>
        <v>0</v>
      </c>
      <c r="DC30" s="119"/>
      <c r="DE30" s="130"/>
      <c r="DF30" s="251" t="s">
        <v>140</v>
      </c>
      <c r="DG30" s="156"/>
      <c r="DH30" s="211">
        <f>ROUND(DH28,0)</f>
        <v>0</v>
      </c>
      <c r="DI30" s="90"/>
      <c r="DJ30" s="211">
        <f>ROUND(DJ28,0)</f>
        <v>0</v>
      </c>
      <c r="DK30" s="90"/>
      <c r="DL30" s="211">
        <f>DH18+DJ18+DL18-DH30-DJ30</f>
        <v>0</v>
      </c>
      <c r="DM30" s="90"/>
      <c r="DN30" s="212">
        <f>DL30+DJ30+DH30</f>
        <v>0</v>
      </c>
      <c r="DP30" s="18"/>
      <c r="DQ30" s="18"/>
      <c r="DR30" s="18"/>
      <c r="DT30" s="369">
        <f t="shared" si="7"/>
        <v>0</v>
      </c>
      <c r="DU30" s="280">
        <f t="shared" si="7"/>
        <v>0</v>
      </c>
      <c r="DV30" s="209">
        <f t="shared" si="8"/>
        <v>0</v>
      </c>
      <c r="DW30" s="280">
        <f t="shared" si="8"/>
        <v>0</v>
      </c>
      <c r="DX30" s="370">
        <f t="shared" si="9"/>
        <v>0</v>
      </c>
      <c r="DY30" s="216">
        <f t="shared" si="9"/>
        <v>0</v>
      </c>
      <c r="DZ30" s="369">
        <f t="shared" si="10"/>
        <v>0</v>
      </c>
      <c r="EA30" s="149"/>
      <c r="EB30" s="461"/>
      <c r="EC30" s="209">
        <f t="shared" si="11"/>
        <v>0</v>
      </c>
      <c r="ED30" s="403"/>
      <c r="EE30" s="149"/>
      <c r="EF30" s="370">
        <f t="shared" si="12"/>
        <v>0</v>
      </c>
      <c r="EG30" s="320"/>
      <c r="EH30" s="371">
        <f t="shared" si="13"/>
        <v>0</v>
      </c>
      <c r="EI30" s="264"/>
      <c r="EJ30" s="217">
        <f t="shared" si="14"/>
        <v>0</v>
      </c>
      <c r="EK30" s="401"/>
      <c r="EL30" s="264"/>
      <c r="EM30" s="372">
        <f t="shared" si="15"/>
        <v>0</v>
      </c>
      <c r="EN30" s="126"/>
      <c r="EO30" s="477">
        <f t="shared" si="16"/>
        <v>0</v>
      </c>
    </row>
    <row r="31" spans="1:145" ht="5.15" customHeight="1" x14ac:dyDescent="0.35">
      <c r="A31" s="115"/>
      <c r="B31" s="32"/>
      <c r="C31" s="46"/>
      <c r="D31" s="32"/>
      <c r="E31" s="32"/>
      <c r="F31" s="36"/>
      <c r="H31" s="29"/>
      <c r="I31" s="139"/>
      <c r="J31" s="139"/>
      <c r="K31" s="139"/>
      <c r="L31" s="139"/>
      <c r="M31" s="139"/>
      <c r="N31" s="140"/>
      <c r="O31" s="141"/>
      <c r="P31" s="142"/>
      <c r="Q31" s="139"/>
      <c r="R31" s="139"/>
      <c r="S31" s="139"/>
      <c r="T31" s="139"/>
      <c r="U31" s="139"/>
      <c r="V31" s="139"/>
      <c r="W31" s="121"/>
      <c r="X31" s="140"/>
      <c r="Y31" s="141"/>
      <c r="Z31" s="142"/>
      <c r="AA31" s="563"/>
      <c r="AB31" s="563"/>
      <c r="AC31" s="563"/>
      <c r="AD31" s="563"/>
      <c r="AE31" s="563"/>
      <c r="AF31" s="564"/>
      <c r="AG31" s="266"/>
      <c r="AH31" s="565"/>
      <c r="AI31" s="563"/>
      <c r="AJ31" s="563"/>
      <c r="AK31" s="563"/>
      <c r="AL31" s="563"/>
      <c r="AM31" s="563"/>
      <c r="AN31" s="140"/>
      <c r="AO31" s="141"/>
      <c r="AP31" s="142"/>
      <c r="AQ31" s="121"/>
      <c r="AR31" s="139"/>
      <c r="AS31" s="121"/>
      <c r="AT31" s="139"/>
      <c r="AU31" s="121"/>
      <c r="AV31" s="36"/>
      <c r="AX31" s="29"/>
      <c r="AY31" s="32"/>
      <c r="AZ31" s="322"/>
      <c r="BB31" s="29"/>
      <c r="BC31" s="46"/>
      <c r="BD31" s="32"/>
      <c r="BE31" s="46"/>
      <c r="BF31" s="32"/>
      <c r="BG31" s="46"/>
      <c r="BH31" s="36"/>
      <c r="BJ31" s="29"/>
      <c r="BK31" s="139"/>
      <c r="BL31" s="140"/>
      <c r="BM31" s="141"/>
      <c r="BN31" s="142"/>
      <c r="BO31" s="323"/>
      <c r="BP31" s="139"/>
      <c r="BQ31" s="323"/>
      <c r="BR31" s="139"/>
      <c r="BS31" s="323"/>
      <c r="BT31" s="140"/>
      <c r="BU31" s="141"/>
      <c r="BV31" s="142"/>
      <c r="BW31" s="139"/>
      <c r="BX31" s="140"/>
      <c r="BY31" s="141"/>
      <c r="BZ31" s="142"/>
      <c r="CA31" s="121"/>
      <c r="CB31" s="140"/>
      <c r="CC31" s="141"/>
      <c r="CD31" s="142"/>
      <c r="CE31" s="121"/>
      <c r="CF31" s="139"/>
      <c r="CG31" s="121"/>
      <c r="CH31" s="139"/>
      <c r="CI31" s="121"/>
      <c r="CJ31" s="139"/>
      <c r="CK31" s="121"/>
      <c r="CL31" s="36"/>
      <c r="CO31" s="29"/>
      <c r="CP31" s="143"/>
      <c r="CQ31" s="143"/>
      <c r="CR31" s="143"/>
      <c r="CS31" s="143"/>
      <c r="CT31" s="143"/>
      <c r="CU31" s="144"/>
      <c r="CV31" s="145"/>
      <c r="CW31" s="146"/>
      <c r="CX31" s="124"/>
      <c r="CY31" s="143"/>
      <c r="CZ31" s="124"/>
      <c r="DA31" s="143"/>
      <c r="DB31" s="124"/>
      <c r="DC31" s="36"/>
      <c r="DE31" s="74"/>
      <c r="DF31" s="34"/>
      <c r="DG31" s="34"/>
      <c r="DH31" s="34"/>
      <c r="DI31" s="90"/>
      <c r="DJ31" s="34"/>
      <c r="DK31" s="90"/>
      <c r="DL31" s="469"/>
      <c r="DM31" s="90"/>
      <c r="DN31" s="75"/>
      <c r="DT31" s="133"/>
      <c r="DU31" s="252"/>
      <c r="DV31" s="149"/>
      <c r="DW31" s="252"/>
      <c r="DX31" s="134"/>
      <c r="DY31" s="141"/>
      <c r="DZ31" s="463"/>
      <c r="EA31" s="149"/>
      <c r="EB31" s="461"/>
      <c r="EC31" s="464"/>
      <c r="ED31" s="403"/>
      <c r="EE31" s="149"/>
      <c r="EF31" s="465"/>
      <c r="EG31" s="320"/>
      <c r="EH31" s="405"/>
      <c r="EI31" s="264"/>
      <c r="EJ31" s="406"/>
      <c r="EK31" s="406"/>
      <c r="EL31" s="264"/>
      <c r="EM31" s="407"/>
      <c r="EN31" s="145"/>
      <c r="EO31" s="466"/>
    </row>
    <row r="32" spans="1:145" s="92" customFormat="1" ht="15" customHeight="1" thickBot="1" x14ac:dyDescent="0.4">
      <c r="A32" s="118"/>
      <c r="B32" s="46"/>
      <c r="C32" s="243" t="str">
        <f t="shared" si="17"/>
        <v/>
      </c>
      <c r="D32" s="46"/>
      <c r="E32" s="4"/>
      <c r="F32" s="119"/>
      <c r="H32" s="120"/>
      <c r="I32" s="15"/>
      <c r="J32" s="121"/>
      <c r="K32" s="15"/>
      <c r="L32" s="121"/>
      <c r="M32" s="15"/>
      <c r="N32" s="122"/>
      <c r="O32" s="40"/>
      <c r="P32" s="123"/>
      <c r="Q32" s="15"/>
      <c r="R32" s="121"/>
      <c r="S32" s="15"/>
      <c r="T32" s="121"/>
      <c r="U32" s="15"/>
      <c r="V32" s="121"/>
      <c r="W32" s="209">
        <f>SUM($Q32,$S32,$U32)</f>
        <v>0</v>
      </c>
      <c r="X32" s="122"/>
      <c r="Y32" s="40"/>
      <c r="Z32" s="123"/>
      <c r="AA32" s="560"/>
      <c r="AB32" s="224"/>
      <c r="AC32" s="560"/>
      <c r="AD32" s="224"/>
      <c r="AE32" s="560"/>
      <c r="AF32" s="561"/>
      <c r="AG32" s="216"/>
      <c r="AH32" s="562"/>
      <c r="AI32" s="560"/>
      <c r="AJ32" s="224"/>
      <c r="AK32" s="560"/>
      <c r="AL32" s="224"/>
      <c r="AM32" s="560"/>
      <c r="AN32" s="122"/>
      <c r="AO32" s="40"/>
      <c r="AP32" s="123"/>
      <c r="AQ32" s="209">
        <f>$Q32-$AA32+$AI32</f>
        <v>0</v>
      </c>
      <c r="AR32" s="121"/>
      <c r="AS32" s="209">
        <f t="shared" si="1"/>
        <v>0</v>
      </c>
      <c r="AT32" s="121"/>
      <c r="AU32" s="209">
        <f t="shared" si="0"/>
        <v>0</v>
      </c>
      <c r="AV32" s="119"/>
      <c r="AX32" s="120"/>
      <c r="AY32" s="1"/>
      <c r="AZ32" s="318">
        <v>1</v>
      </c>
      <c r="BB32" s="120"/>
      <c r="BC32" s="3">
        <f>CHOOSE($AZ32,0.99052544,1.01191919,1.00441378,1.00744042,0.97985155,0.99723525,0.99723525,0.99723525,1.02737929,0.99839832,1.00012425,0.97994767)</f>
        <v>0.99052543999999998</v>
      </c>
      <c r="BD32" s="46"/>
      <c r="BE32" s="3">
        <f>CHOOSE(AZ32,1.01007311,1.0162446,1.00802785,0.99745216,0.96170212,0.98906071,0.98906071,0.98906071,0.96644255,1.01344958,1.02255772,1.00405015)</f>
        <v>1.01007311</v>
      </c>
      <c r="BF32" s="46"/>
      <c r="BG32" s="3">
        <f>CHOOSE($AZ32, 1.00979385,0.9950623,0.99510091,0.98525914,0.94740453,0.975921526666667,0.975921526666667,0.975921526666667,0.96415274,1.04112113,1.03493102,1.02717428)</f>
        <v>1.0097938500000001</v>
      </c>
      <c r="BH32" s="119"/>
      <c r="BJ32" s="120"/>
      <c r="BK32" s="15"/>
      <c r="BL32" s="122"/>
      <c r="BM32" s="40"/>
      <c r="BN32" s="123"/>
      <c r="BO32" s="209">
        <f t="shared" si="2"/>
        <v>0</v>
      </c>
      <c r="BP32" s="121"/>
      <c r="BQ32" s="209">
        <f t="shared" si="3"/>
        <v>0</v>
      </c>
      <c r="BR32" s="121"/>
      <c r="BS32" s="209">
        <f t="shared" si="4"/>
        <v>0</v>
      </c>
      <c r="BT32" s="122"/>
      <c r="BU32" s="40"/>
      <c r="BV32" s="123"/>
      <c r="BW32" s="15"/>
      <c r="BX32" s="122"/>
      <c r="BY32" s="40"/>
      <c r="BZ32" s="123"/>
      <c r="CA32" s="209">
        <f>(SUM($BO32:$BS32))-$BW32</f>
        <v>0</v>
      </c>
      <c r="CB32" s="122"/>
      <c r="CC32" s="40"/>
      <c r="CD32" s="123"/>
      <c r="CE32" s="209">
        <f t="shared" si="5"/>
        <v>0</v>
      </c>
      <c r="CF32" s="121"/>
      <c r="CG32" s="209">
        <f t="shared" si="6"/>
        <v>0</v>
      </c>
      <c r="CH32" s="121"/>
      <c r="CI32" s="209">
        <f>ROUNDDOWN(CA32-CE32-CG32,0)</f>
        <v>0</v>
      </c>
      <c r="CJ32" s="121"/>
      <c r="CK32" s="209">
        <f>SUM($CE32:$CI32)</f>
        <v>0</v>
      </c>
      <c r="CL32" s="119"/>
      <c r="CO32" s="120"/>
      <c r="CP32" s="13">
        <v>0</v>
      </c>
      <c r="CQ32" s="124"/>
      <c r="CR32" s="13">
        <v>0</v>
      </c>
      <c r="CS32" s="124"/>
      <c r="CT32" s="13">
        <v>0</v>
      </c>
      <c r="CU32" s="125"/>
      <c r="CV32" s="126"/>
      <c r="CW32" s="127"/>
      <c r="CX32" s="210">
        <f>CP32*I32</f>
        <v>0</v>
      </c>
      <c r="CY32" s="124"/>
      <c r="CZ32" s="210">
        <f>CR32*K32</f>
        <v>0</v>
      </c>
      <c r="DA32" s="124"/>
      <c r="DB32" s="210">
        <f>CT32*M32</f>
        <v>0</v>
      </c>
      <c r="DC32" s="119"/>
      <c r="DD32" s="18"/>
      <c r="DE32" s="277"/>
      <c r="DF32" s="257" t="s">
        <v>194</v>
      </c>
      <c r="DG32" s="434"/>
      <c r="DH32" s="270">
        <f>SUM(DH30 -+DH18)</f>
        <v>0</v>
      </c>
      <c r="DI32" s="90"/>
      <c r="DJ32" s="270">
        <f>SUM(DJ30+-DJ18)</f>
        <v>0</v>
      </c>
      <c r="DK32" s="90"/>
      <c r="DL32" s="270">
        <f>SUM(DL30+-DL18)</f>
        <v>0</v>
      </c>
      <c r="DM32" s="90"/>
      <c r="DN32" s="330"/>
      <c r="DP32" s="18"/>
      <c r="DQ32" s="18"/>
      <c r="DR32" s="18"/>
      <c r="DS32" s="118"/>
      <c r="DT32" s="369">
        <f t="shared" si="7"/>
        <v>0</v>
      </c>
      <c r="DU32" s="280">
        <f t="shared" si="7"/>
        <v>0</v>
      </c>
      <c r="DV32" s="209">
        <f t="shared" si="8"/>
        <v>0</v>
      </c>
      <c r="DW32" s="280">
        <f t="shared" si="8"/>
        <v>0</v>
      </c>
      <c r="DX32" s="370">
        <f t="shared" si="9"/>
        <v>0</v>
      </c>
      <c r="DY32" s="216">
        <f t="shared" si="9"/>
        <v>0</v>
      </c>
      <c r="DZ32" s="369">
        <f t="shared" si="10"/>
        <v>0</v>
      </c>
      <c r="EA32" s="149"/>
      <c r="EB32" s="461"/>
      <c r="EC32" s="209">
        <f t="shared" si="11"/>
        <v>0</v>
      </c>
      <c r="ED32" s="403"/>
      <c r="EE32" s="149"/>
      <c r="EF32" s="370">
        <f t="shared" si="12"/>
        <v>0</v>
      </c>
      <c r="EG32" s="320"/>
      <c r="EH32" s="371">
        <f t="shared" si="13"/>
        <v>0</v>
      </c>
      <c r="EI32" s="264"/>
      <c r="EJ32" s="217">
        <f t="shared" si="14"/>
        <v>0</v>
      </c>
      <c r="EK32" s="401"/>
      <c r="EL32" s="264"/>
      <c r="EM32" s="372">
        <f t="shared" si="15"/>
        <v>0</v>
      </c>
      <c r="EN32" s="126"/>
      <c r="EO32" s="477">
        <f t="shared" si="16"/>
        <v>0</v>
      </c>
    </row>
    <row r="33" spans="1:145" ht="5.15" customHeight="1" x14ac:dyDescent="0.35">
      <c r="A33" s="115"/>
      <c r="B33" s="32"/>
      <c r="C33" s="46"/>
      <c r="D33" s="32"/>
      <c r="E33" s="32"/>
      <c r="F33" s="36"/>
      <c r="H33" s="29"/>
      <c r="I33" s="139"/>
      <c r="J33" s="139"/>
      <c r="K33" s="139"/>
      <c r="L33" s="139"/>
      <c r="M33" s="139"/>
      <c r="N33" s="140"/>
      <c r="O33" s="141"/>
      <c r="P33" s="142"/>
      <c r="Q33" s="139"/>
      <c r="R33" s="139"/>
      <c r="S33" s="139"/>
      <c r="T33" s="139"/>
      <c r="U33" s="139"/>
      <c r="V33" s="139"/>
      <c r="W33" s="121"/>
      <c r="X33" s="140"/>
      <c r="Y33" s="141"/>
      <c r="Z33" s="142"/>
      <c r="AA33" s="563"/>
      <c r="AB33" s="563"/>
      <c r="AC33" s="563"/>
      <c r="AD33" s="563"/>
      <c r="AE33" s="563"/>
      <c r="AF33" s="564"/>
      <c r="AG33" s="266"/>
      <c r="AH33" s="565"/>
      <c r="AI33" s="563"/>
      <c r="AJ33" s="563"/>
      <c r="AK33" s="563"/>
      <c r="AL33" s="563"/>
      <c r="AM33" s="563"/>
      <c r="AN33" s="140"/>
      <c r="AO33" s="141"/>
      <c r="AP33" s="142"/>
      <c r="AQ33" s="121"/>
      <c r="AR33" s="139"/>
      <c r="AS33" s="121"/>
      <c r="AT33" s="139"/>
      <c r="AU33" s="121"/>
      <c r="AV33" s="36"/>
      <c r="AX33" s="29"/>
      <c r="AY33" s="32"/>
      <c r="AZ33" s="322"/>
      <c r="BB33" s="29"/>
      <c r="BC33" s="46"/>
      <c r="BD33" s="32"/>
      <c r="BE33" s="46"/>
      <c r="BF33" s="32"/>
      <c r="BG33" s="46"/>
      <c r="BH33" s="36"/>
      <c r="BJ33" s="29"/>
      <c r="BK33" s="139"/>
      <c r="BL33" s="140"/>
      <c r="BM33" s="141"/>
      <c r="BN33" s="142"/>
      <c r="BO33" s="323"/>
      <c r="BP33" s="139"/>
      <c r="BQ33" s="323"/>
      <c r="BR33" s="139"/>
      <c r="BS33" s="323"/>
      <c r="BT33" s="140"/>
      <c r="BU33" s="141"/>
      <c r="BV33" s="142"/>
      <c r="BW33" s="139"/>
      <c r="BX33" s="140"/>
      <c r="BY33" s="141"/>
      <c r="BZ33" s="142"/>
      <c r="CA33" s="121"/>
      <c r="CB33" s="140"/>
      <c r="CC33" s="141"/>
      <c r="CD33" s="142"/>
      <c r="CE33" s="121"/>
      <c r="CF33" s="139"/>
      <c r="CG33" s="121"/>
      <c r="CH33" s="139"/>
      <c r="CI33" s="121"/>
      <c r="CJ33" s="139"/>
      <c r="CK33" s="121"/>
      <c r="CL33" s="36"/>
      <c r="CO33" s="29"/>
      <c r="CP33" s="143"/>
      <c r="CQ33" s="143"/>
      <c r="CR33" s="143"/>
      <c r="CS33" s="143"/>
      <c r="CT33" s="143"/>
      <c r="CU33" s="144"/>
      <c r="CV33" s="145"/>
      <c r="CW33" s="146"/>
      <c r="CX33" s="124"/>
      <c r="CY33" s="143"/>
      <c r="CZ33" s="124"/>
      <c r="DA33" s="143"/>
      <c r="DB33" s="124"/>
      <c r="DC33" s="36"/>
      <c r="DE33" s="332"/>
      <c r="DF33" s="92"/>
      <c r="DG33" s="92"/>
      <c r="DH33" s="92"/>
      <c r="DI33" s="92"/>
      <c r="DJ33" s="92"/>
      <c r="DK33" s="92"/>
      <c r="DL33" s="92"/>
      <c r="DM33" s="92"/>
      <c r="DN33" s="118"/>
      <c r="DS33" s="115"/>
      <c r="DT33" s="133"/>
      <c r="DU33" s="252"/>
      <c r="DV33" s="149"/>
      <c r="DW33" s="252"/>
      <c r="DX33" s="134"/>
      <c r="DY33" s="141"/>
      <c r="DZ33" s="463"/>
      <c r="EA33" s="149"/>
      <c r="EB33" s="461"/>
      <c r="EC33" s="464"/>
      <c r="ED33" s="403"/>
      <c r="EE33" s="149"/>
      <c r="EF33" s="465"/>
      <c r="EG33" s="320"/>
      <c r="EH33" s="405"/>
      <c r="EI33" s="264"/>
      <c r="EJ33" s="406"/>
      <c r="EK33" s="406"/>
      <c r="EL33" s="264"/>
      <c r="EM33" s="407"/>
      <c r="EN33" s="145"/>
      <c r="EO33" s="466"/>
    </row>
    <row r="34" spans="1:145" s="92" customFormat="1" ht="14.65" customHeight="1" x14ac:dyDescent="0.35">
      <c r="A34" s="118"/>
      <c r="B34" s="46"/>
      <c r="C34" s="243" t="str">
        <f t="shared" si="17"/>
        <v/>
      </c>
      <c r="D34" s="46"/>
      <c r="E34" s="4"/>
      <c r="F34" s="119"/>
      <c r="H34" s="120"/>
      <c r="I34" s="15"/>
      <c r="J34" s="121"/>
      <c r="K34" s="15"/>
      <c r="L34" s="121"/>
      <c r="M34" s="15"/>
      <c r="N34" s="122"/>
      <c r="O34" s="40"/>
      <c r="P34" s="123"/>
      <c r="Q34" s="15"/>
      <c r="R34" s="121"/>
      <c r="S34" s="15"/>
      <c r="T34" s="121"/>
      <c r="U34" s="15"/>
      <c r="V34" s="121"/>
      <c r="W34" s="209">
        <f>SUM($Q34,$S34,$U34)</f>
        <v>0</v>
      </c>
      <c r="X34" s="122"/>
      <c r="Y34" s="40"/>
      <c r="Z34" s="123"/>
      <c r="AA34" s="560"/>
      <c r="AB34" s="224"/>
      <c r="AC34" s="560"/>
      <c r="AD34" s="224"/>
      <c r="AE34" s="560"/>
      <c r="AF34" s="561"/>
      <c r="AG34" s="216"/>
      <c r="AH34" s="562"/>
      <c r="AI34" s="560"/>
      <c r="AJ34" s="224"/>
      <c r="AK34" s="560"/>
      <c r="AL34" s="224"/>
      <c r="AM34" s="560"/>
      <c r="AN34" s="122"/>
      <c r="AO34" s="40"/>
      <c r="AP34" s="123"/>
      <c r="AQ34" s="209">
        <f>$Q34-$AA34+$AI34</f>
        <v>0</v>
      </c>
      <c r="AR34" s="121"/>
      <c r="AS34" s="209">
        <f t="shared" si="1"/>
        <v>0</v>
      </c>
      <c r="AT34" s="121"/>
      <c r="AU34" s="209">
        <f t="shared" ref="AU34:AU96" si="18">U34-AE34+AM34</f>
        <v>0</v>
      </c>
      <c r="AV34" s="119"/>
      <c r="AX34" s="120"/>
      <c r="AY34" s="1"/>
      <c r="AZ34" s="318">
        <v>1</v>
      </c>
      <c r="BB34" s="120"/>
      <c r="BC34" s="3">
        <f>CHOOSE($AZ34,0.99052544,1.01191919,1.00441378,1.00744042,0.97985155,0.99723525,0.99723525,0.99723525,1.02737929,0.99839832,1.00012425,0.97994767)</f>
        <v>0.99052543999999998</v>
      </c>
      <c r="BD34" s="46"/>
      <c r="BE34" s="3">
        <f>CHOOSE(AZ34,1.01007311,1.0162446,1.00802785,0.99745216,0.96170212,0.98906071,0.98906071,0.98906071,0.96644255,1.01344958,1.02255772,1.00405015)</f>
        <v>1.01007311</v>
      </c>
      <c r="BF34" s="46"/>
      <c r="BG34" s="3">
        <f>CHOOSE($AZ34, 1.00979385,0.9950623,0.99510091,0.98525914,0.94740453,0.975921526666667,0.975921526666667,0.975921526666667,0.96415274,1.04112113,1.03493102,1.02717428)</f>
        <v>1.0097938500000001</v>
      </c>
      <c r="BH34" s="119"/>
      <c r="BJ34" s="120"/>
      <c r="BK34" s="15"/>
      <c r="BL34" s="122"/>
      <c r="BM34" s="40"/>
      <c r="BN34" s="123"/>
      <c r="BO34" s="209">
        <f t="shared" si="2"/>
        <v>0</v>
      </c>
      <c r="BP34" s="121"/>
      <c r="BQ34" s="209">
        <f t="shared" si="3"/>
        <v>0</v>
      </c>
      <c r="BR34" s="121"/>
      <c r="BS34" s="209">
        <f t="shared" si="4"/>
        <v>0</v>
      </c>
      <c r="BT34" s="122"/>
      <c r="BU34" s="40"/>
      <c r="BV34" s="123"/>
      <c r="BW34" s="15"/>
      <c r="BX34" s="122"/>
      <c r="BY34" s="40"/>
      <c r="BZ34" s="123"/>
      <c r="CA34" s="209">
        <f>(SUM($BO34:$BS34))-$BW34</f>
        <v>0</v>
      </c>
      <c r="CB34" s="122"/>
      <c r="CC34" s="40"/>
      <c r="CD34" s="123"/>
      <c r="CE34" s="209">
        <f t="shared" si="5"/>
        <v>0</v>
      </c>
      <c r="CF34" s="121"/>
      <c r="CG34" s="209">
        <f t="shared" si="6"/>
        <v>0</v>
      </c>
      <c r="CH34" s="121"/>
      <c r="CI34" s="209">
        <f>ROUNDDOWN(CA34-CE34-CG34,0)</f>
        <v>0</v>
      </c>
      <c r="CJ34" s="121"/>
      <c r="CK34" s="209">
        <f>SUM($CE34:$CI34)</f>
        <v>0</v>
      </c>
      <c r="CL34" s="119"/>
      <c r="CO34" s="120"/>
      <c r="CP34" s="13">
        <v>0</v>
      </c>
      <c r="CQ34" s="124"/>
      <c r="CR34" s="13">
        <v>0</v>
      </c>
      <c r="CS34" s="124"/>
      <c r="CT34" s="13">
        <v>0</v>
      </c>
      <c r="CU34" s="125"/>
      <c r="CV34" s="126"/>
      <c r="CW34" s="127"/>
      <c r="CX34" s="210">
        <f>CP34*I34</f>
        <v>0</v>
      </c>
      <c r="CY34" s="124"/>
      <c r="CZ34" s="210">
        <f>CR34*K34</f>
        <v>0</v>
      </c>
      <c r="DA34" s="124"/>
      <c r="DB34" s="210">
        <f>CT34*M34</f>
        <v>0</v>
      </c>
      <c r="DC34" s="119"/>
      <c r="DE34" s="315"/>
      <c r="DF34" s="18"/>
      <c r="DG34" s="18"/>
      <c r="DH34" s="18"/>
      <c r="DI34" s="18"/>
      <c r="DJ34" s="18"/>
      <c r="DK34" s="18"/>
      <c r="DL34" s="18"/>
      <c r="DM34" s="18"/>
      <c r="DN34" s="115"/>
      <c r="DP34" s="18"/>
      <c r="DQ34" s="18"/>
      <c r="DR34" s="18"/>
      <c r="DS34" s="118"/>
      <c r="DT34" s="369">
        <f t="shared" si="7"/>
        <v>0</v>
      </c>
      <c r="DU34" s="280">
        <f t="shared" si="7"/>
        <v>0</v>
      </c>
      <c r="DV34" s="209">
        <f t="shared" si="8"/>
        <v>0</v>
      </c>
      <c r="DW34" s="280">
        <f t="shared" si="8"/>
        <v>0</v>
      </c>
      <c r="DX34" s="370">
        <f t="shared" si="9"/>
        <v>0</v>
      </c>
      <c r="DY34" s="216">
        <f t="shared" si="9"/>
        <v>0</v>
      </c>
      <c r="DZ34" s="369">
        <f t="shared" si="10"/>
        <v>0</v>
      </c>
      <c r="EA34" s="149"/>
      <c r="EB34" s="461"/>
      <c r="EC34" s="209">
        <f t="shared" si="11"/>
        <v>0</v>
      </c>
      <c r="ED34" s="403"/>
      <c r="EE34" s="149"/>
      <c r="EF34" s="370">
        <f t="shared" si="12"/>
        <v>0</v>
      </c>
      <c r="EG34" s="320"/>
      <c r="EH34" s="371">
        <f t="shared" si="13"/>
        <v>0</v>
      </c>
      <c r="EI34" s="264"/>
      <c r="EJ34" s="217">
        <f t="shared" si="14"/>
        <v>0</v>
      </c>
      <c r="EK34" s="401"/>
      <c r="EL34" s="264"/>
      <c r="EM34" s="372">
        <f t="shared" si="15"/>
        <v>0</v>
      </c>
      <c r="EN34" s="126"/>
      <c r="EO34" s="477">
        <f t="shared" si="16"/>
        <v>0</v>
      </c>
    </row>
    <row r="35" spans="1:145" ht="5.15" customHeight="1" x14ac:dyDescent="0.35">
      <c r="A35" s="115"/>
      <c r="B35" s="32"/>
      <c r="C35" s="46"/>
      <c r="D35" s="32"/>
      <c r="E35" s="32"/>
      <c r="F35" s="36"/>
      <c r="H35" s="29"/>
      <c r="I35" s="139"/>
      <c r="J35" s="139"/>
      <c r="K35" s="139"/>
      <c r="L35" s="139"/>
      <c r="M35" s="139"/>
      <c r="N35" s="140"/>
      <c r="O35" s="141"/>
      <c r="P35" s="142"/>
      <c r="Q35" s="139"/>
      <c r="R35" s="139"/>
      <c r="S35" s="139"/>
      <c r="T35" s="139"/>
      <c r="U35" s="139"/>
      <c r="V35" s="139"/>
      <c r="W35" s="121"/>
      <c r="X35" s="140"/>
      <c r="Y35" s="141"/>
      <c r="Z35" s="142"/>
      <c r="AA35" s="563"/>
      <c r="AB35" s="563"/>
      <c r="AC35" s="563"/>
      <c r="AD35" s="563"/>
      <c r="AE35" s="563"/>
      <c r="AF35" s="564"/>
      <c r="AG35" s="266"/>
      <c r="AH35" s="565"/>
      <c r="AI35" s="563"/>
      <c r="AJ35" s="563"/>
      <c r="AK35" s="563"/>
      <c r="AL35" s="563"/>
      <c r="AM35" s="563"/>
      <c r="AN35" s="140"/>
      <c r="AO35" s="141"/>
      <c r="AP35" s="142"/>
      <c r="AQ35" s="121"/>
      <c r="AR35" s="139"/>
      <c r="AS35" s="121"/>
      <c r="AT35" s="139"/>
      <c r="AU35" s="121"/>
      <c r="AV35" s="36"/>
      <c r="AX35" s="29"/>
      <c r="AY35" s="32"/>
      <c r="AZ35" s="322"/>
      <c r="BB35" s="29"/>
      <c r="BC35" s="46"/>
      <c r="BD35" s="32"/>
      <c r="BE35" s="46"/>
      <c r="BF35" s="32"/>
      <c r="BG35" s="46"/>
      <c r="BH35" s="36"/>
      <c r="BJ35" s="29"/>
      <c r="BK35" s="139"/>
      <c r="BL35" s="140"/>
      <c r="BM35" s="141"/>
      <c r="BN35" s="142"/>
      <c r="BO35" s="323"/>
      <c r="BP35" s="139"/>
      <c r="BQ35" s="323"/>
      <c r="BR35" s="139"/>
      <c r="BS35" s="323"/>
      <c r="BT35" s="140"/>
      <c r="BU35" s="141"/>
      <c r="BV35" s="142"/>
      <c r="BW35" s="139"/>
      <c r="BX35" s="140"/>
      <c r="BY35" s="141"/>
      <c r="BZ35" s="142"/>
      <c r="CA35" s="121"/>
      <c r="CB35" s="140"/>
      <c r="CC35" s="141"/>
      <c r="CD35" s="142"/>
      <c r="CE35" s="121"/>
      <c r="CF35" s="139"/>
      <c r="CG35" s="121"/>
      <c r="CH35" s="139"/>
      <c r="CI35" s="121"/>
      <c r="CJ35" s="139"/>
      <c r="CK35" s="121"/>
      <c r="CL35" s="36"/>
      <c r="CO35" s="29"/>
      <c r="CP35" s="143"/>
      <c r="CQ35" s="143"/>
      <c r="CR35" s="143"/>
      <c r="CS35" s="143"/>
      <c r="CT35" s="143"/>
      <c r="CU35" s="144"/>
      <c r="CV35" s="145"/>
      <c r="CW35" s="146"/>
      <c r="CX35" s="124"/>
      <c r="CY35" s="143"/>
      <c r="CZ35" s="124"/>
      <c r="DA35" s="143"/>
      <c r="DB35" s="124"/>
      <c r="DC35" s="36"/>
      <c r="DE35" s="332"/>
      <c r="DF35" s="92"/>
      <c r="DG35" s="92"/>
      <c r="DH35" s="92"/>
      <c r="DI35" s="92"/>
      <c r="DJ35" s="92"/>
      <c r="DK35" s="92"/>
      <c r="DL35" s="92"/>
      <c r="DM35" s="92"/>
      <c r="DN35" s="118"/>
      <c r="DS35" s="115"/>
      <c r="DT35" s="133"/>
      <c r="DU35" s="252"/>
      <c r="DV35" s="149"/>
      <c r="DW35" s="252"/>
      <c r="DX35" s="134"/>
      <c r="DY35" s="141"/>
      <c r="DZ35" s="463"/>
      <c r="EA35" s="149"/>
      <c r="EB35" s="461"/>
      <c r="EC35" s="464"/>
      <c r="ED35" s="403"/>
      <c r="EE35" s="149"/>
      <c r="EF35" s="465"/>
      <c r="EG35" s="320"/>
      <c r="EH35" s="405"/>
      <c r="EI35" s="264"/>
      <c r="EJ35" s="406"/>
      <c r="EK35" s="406"/>
      <c r="EL35" s="264"/>
      <c r="EM35" s="407"/>
      <c r="EN35" s="145"/>
      <c r="EO35" s="466"/>
    </row>
    <row r="36" spans="1:145" s="92" customFormat="1" ht="15" customHeight="1" x14ac:dyDescent="0.35">
      <c r="A36" s="118"/>
      <c r="B36" s="46"/>
      <c r="C36" s="243" t="str">
        <f t="shared" si="17"/>
        <v/>
      </c>
      <c r="D36" s="46"/>
      <c r="E36" s="4"/>
      <c r="F36" s="119"/>
      <c r="H36" s="120"/>
      <c r="I36" s="15"/>
      <c r="J36" s="121"/>
      <c r="K36" s="15"/>
      <c r="L36" s="121"/>
      <c r="M36" s="15"/>
      <c r="N36" s="122"/>
      <c r="O36" s="40"/>
      <c r="P36" s="123"/>
      <c r="Q36" s="15"/>
      <c r="R36" s="121"/>
      <c r="S36" s="15"/>
      <c r="T36" s="121"/>
      <c r="U36" s="15"/>
      <c r="V36" s="121"/>
      <c r="W36" s="209">
        <f>SUM($Q36,$S36,$U36)</f>
        <v>0</v>
      </c>
      <c r="X36" s="122"/>
      <c r="Y36" s="40"/>
      <c r="Z36" s="123"/>
      <c r="AA36" s="560"/>
      <c r="AB36" s="224"/>
      <c r="AC36" s="560"/>
      <c r="AD36" s="224"/>
      <c r="AE36" s="560"/>
      <c r="AF36" s="561"/>
      <c r="AG36" s="216"/>
      <c r="AH36" s="562"/>
      <c r="AI36" s="560"/>
      <c r="AJ36" s="224"/>
      <c r="AK36" s="560"/>
      <c r="AL36" s="224"/>
      <c r="AM36" s="560"/>
      <c r="AN36" s="122"/>
      <c r="AO36" s="40"/>
      <c r="AP36" s="123"/>
      <c r="AQ36" s="209">
        <f>$Q36-$AA36+$AI36</f>
        <v>0</v>
      </c>
      <c r="AR36" s="121"/>
      <c r="AS36" s="209">
        <f t="shared" si="1"/>
        <v>0</v>
      </c>
      <c r="AT36" s="121"/>
      <c r="AU36" s="209">
        <f t="shared" si="18"/>
        <v>0</v>
      </c>
      <c r="AV36" s="119"/>
      <c r="AX36" s="120"/>
      <c r="AY36" s="1"/>
      <c r="AZ36" s="318">
        <v>1</v>
      </c>
      <c r="BB36" s="120"/>
      <c r="BC36" s="3">
        <f>CHOOSE($AZ36,0.99052544,1.01191919,1.00441378,1.00744042,0.97985155,0.99723525,0.99723525,0.99723525,1.02737929,0.99839832,1.00012425,0.97994767)</f>
        <v>0.99052543999999998</v>
      </c>
      <c r="BD36" s="46"/>
      <c r="BE36" s="3">
        <f>CHOOSE(AZ36,1.01007311,1.0162446,1.00802785,0.99745216,0.96170212,0.98906071,0.98906071,0.98906071,0.96644255,1.01344958,1.02255772,1.00405015)</f>
        <v>1.01007311</v>
      </c>
      <c r="BF36" s="46"/>
      <c r="BG36" s="3">
        <f>CHOOSE($AZ36, 1.00979385,0.9950623,0.99510091,0.98525914,0.94740453,0.975921526666667,0.975921526666667,0.975921526666667,0.96415274,1.04112113,1.03493102,1.02717428)</f>
        <v>1.0097938500000001</v>
      </c>
      <c r="BH36" s="119"/>
      <c r="BJ36" s="120"/>
      <c r="BK36" s="15"/>
      <c r="BL36" s="122"/>
      <c r="BM36" s="40"/>
      <c r="BN36" s="123"/>
      <c r="BO36" s="209">
        <f t="shared" si="2"/>
        <v>0</v>
      </c>
      <c r="BP36" s="121"/>
      <c r="BQ36" s="209">
        <f t="shared" si="3"/>
        <v>0</v>
      </c>
      <c r="BR36" s="121"/>
      <c r="BS36" s="209">
        <f t="shared" si="4"/>
        <v>0</v>
      </c>
      <c r="BT36" s="122"/>
      <c r="BU36" s="40"/>
      <c r="BV36" s="123"/>
      <c r="BW36" s="15"/>
      <c r="BX36" s="122"/>
      <c r="BY36" s="40"/>
      <c r="BZ36" s="123"/>
      <c r="CA36" s="209">
        <f>(SUM($BO36:$BS36))-$BW36</f>
        <v>0</v>
      </c>
      <c r="CB36" s="122"/>
      <c r="CC36" s="40"/>
      <c r="CD36" s="123"/>
      <c r="CE36" s="209">
        <f t="shared" si="5"/>
        <v>0</v>
      </c>
      <c r="CF36" s="121"/>
      <c r="CG36" s="209">
        <f t="shared" si="6"/>
        <v>0</v>
      </c>
      <c r="CH36" s="121"/>
      <c r="CI36" s="209">
        <f>ROUNDDOWN(CA36-CE36-CG36,0)</f>
        <v>0</v>
      </c>
      <c r="CJ36" s="121"/>
      <c r="CK36" s="209">
        <f>SUM($CE36:$CI36)</f>
        <v>0</v>
      </c>
      <c r="CL36" s="119"/>
      <c r="CO36" s="120"/>
      <c r="CP36" s="13">
        <v>0</v>
      </c>
      <c r="CQ36" s="124"/>
      <c r="CR36" s="13">
        <v>0</v>
      </c>
      <c r="CS36" s="124"/>
      <c r="CT36" s="13">
        <v>0</v>
      </c>
      <c r="CU36" s="125"/>
      <c r="CV36" s="126"/>
      <c r="CW36" s="127"/>
      <c r="CX36" s="210">
        <f>CP36*I36</f>
        <v>0</v>
      </c>
      <c r="CY36" s="124"/>
      <c r="CZ36" s="210">
        <f>CR36*K36</f>
        <v>0</v>
      </c>
      <c r="DA36" s="124"/>
      <c r="DB36" s="210">
        <f>CT36*M36</f>
        <v>0</v>
      </c>
      <c r="DC36" s="119"/>
      <c r="DE36" s="315"/>
      <c r="DF36" s="18"/>
      <c r="DG36" s="18"/>
      <c r="DH36" s="18"/>
      <c r="DI36" s="18"/>
      <c r="DJ36" s="18"/>
      <c r="DK36" s="18"/>
      <c r="DL36" s="18"/>
      <c r="DM36" s="18"/>
      <c r="DN36" s="115"/>
      <c r="DP36" s="18"/>
      <c r="DQ36" s="18"/>
      <c r="DR36" s="18"/>
      <c r="DS36" s="118"/>
      <c r="DT36" s="369">
        <f t="shared" si="7"/>
        <v>0</v>
      </c>
      <c r="DU36" s="280">
        <f t="shared" si="7"/>
        <v>0</v>
      </c>
      <c r="DV36" s="209">
        <f t="shared" si="8"/>
        <v>0</v>
      </c>
      <c r="DW36" s="280">
        <f t="shared" si="8"/>
        <v>0</v>
      </c>
      <c r="DX36" s="370">
        <f t="shared" si="9"/>
        <v>0</v>
      </c>
      <c r="DY36" s="216">
        <f t="shared" si="9"/>
        <v>0</v>
      </c>
      <c r="DZ36" s="369">
        <f t="shared" si="10"/>
        <v>0</v>
      </c>
      <c r="EA36" s="149"/>
      <c r="EB36" s="461"/>
      <c r="EC36" s="209">
        <f t="shared" si="11"/>
        <v>0</v>
      </c>
      <c r="ED36" s="403"/>
      <c r="EE36" s="149"/>
      <c r="EF36" s="370">
        <f t="shared" si="12"/>
        <v>0</v>
      </c>
      <c r="EG36" s="320"/>
      <c r="EH36" s="371">
        <f t="shared" si="13"/>
        <v>0</v>
      </c>
      <c r="EI36" s="264"/>
      <c r="EJ36" s="217">
        <f t="shared" si="14"/>
        <v>0</v>
      </c>
      <c r="EK36" s="401"/>
      <c r="EL36" s="264"/>
      <c r="EM36" s="372">
        <f t="shared" si="15"/>
        <v>0</v>
      </c>
      <c r="EN36" s="126"/>
      <c r="EO36" s="477">
        <f t="shared" si="16"/>
        <v>0</v>
      </c>
    </row>
    <row r="37" spans="1:145" ht="5.15" customHeight="1" x14ac:dyDescent="0.35">
      <c r="A37" s="115"/>
      <c r="B37" s="32"/>
      <c r="C37" s="46"/>
      <c r="D37" s="32"/>
      <c r="E37" s="32"/>
      <c r="F37" s="36"/>
      <c r="H37" s="29"/>
      <c r="I37" s="139"/>
      <c r="J37" s="139"/>
      <c r="K37" s="139"/>
      <c r="L37" s="139"/>
      <c r="M37" s="139"/>
      <c r="N37" s="140"/>
      <c r="O37" s="141"/>
      <c r="P37" s="142"/>
      <c r="Q37" s="139"/>
      <c r="R37" s="139"/>
      <c r="S37" s="139"/>
      <c r="T37" s="139"/>
      <c r="U37" s="139"/>
      <c r="V37" s="139"/>
      <c r="W37" s="121"/>
      <c r="X37" s="140"/>
      <c r="Y37" s="141"/>
      <c r="Z37" s="142"/>
      <c r="AA37" s="563"/>
      <c r="AB37" s="563"/>
      <c r="AC37" s="563"/>
      <c r="AD37" s="563"/>
      <c r="AE37" s="563"/>
      <c r="AF37" s="564"/>
      <c r="AG37" s="266"/>
      <c r="AH37" s="565"/>
      <c r="AI37" s="563"/>
      <c r="AJ37" s="563"/>
      <c r="AK37" s="563"/>
      <c r="AL37" s="563"/>
      <c r="AM37" s="563"/>
      <c r="AN37" s="140"/>
      <c r="AO37" s="141"/>
      <c r="AP37" s="142"/>
      <c r="AQ37" s="121"/>
      <c r="AR37" s="139"/>
      <c r="AS37" s="121"/>
      <c r="AT37" s="139"/>
      <c r="AU37" s="121"/>
      <c r="AV37" s="36"/>
      <c r="AX37" s="29"/>
      <c r="AY37" s="32"/>
      <c r="AZ37" s="322"/>
      <c r="BB37" s="29"/>
      <c r="BC37" s="46"/>
      <c r="BD37" s="32"/>
      <c r="BE37" s="46"/>
      <c r="BF37" s="32"/>
      <c r="BG37" s="46"/>
      <c r="BH37" s="36"/>
      <c r="BJ37" s="29"/>
      <c r="BK37" s="139"/>
      <c r="BL37" s="140"/>
      <c r="BM37" s="141"/>
      <c r="BN37" s="142"/>
      <c r="BO37" s="323"/>
      <c r="BP37" s="139"/>
      <c r="BQ37" s="323"/>
      <c r="BR37" s="139"/>
      <c r="BS37" s="323"/>
      <c r="BT37" s="140"/>
      <c r="BU37" s="141"/>
      <c r="BV37" s="142"/>
      <c r="BW37" s="139"/>
      <c r="BX37" s="140"/>
      <c r="BY37" s="141"/>
      <c r="BZ37" s="142"/>
      <c r="CA37" s="121"/>
      <c r="CB37" s="140"/>
      <c r="CC37" s="141"/>
      <c r="CD37" s="142"/>
      <c r="CE37" s="121"/>
      <c r="CF37" s="139"/>
      <c r="CG37" s="121"/>
      <c r="CH37" s="139"/>
      <c r="CI37" s="121"/>
      <c r="CJ37" s="139"/>
      <c r="CK37" s="121"/>
      <c r="CL37" s="36"/>
      <c r="CO37" s="29"/>
      <c r="CP37" s="143"/>
      <c r="CQ37" s="143"/>
      <c r="CR37" s="143"/>
      <c r="CS37" s="143"/>
      <c r="CT37" s="143"/>
      <c r="CU37" s="144"/>
      <c r="CV37" s="145"/>
      <c r="CW37" s="146"/>
      <c r="CX37" s="124"/>
      <c r="CY37" s="143"/>
      <c r="CZ37" s="124"/>
      <c r="DA37" s="143"/>
      <c r="DB37" s="124"/>
      <c r="DC37" s="36"/>
      <c r="DE37" s="332"/>
      <c r="DF37" s="92"/>
      <c r="DG37" s="92"/>
      <c r="DH37" s="92"/>
      <c r="DI37" s="92"/>
      <c r="DJ37" s="92"/>
      <c r="DK37" s="92"/>
      <c r="DL37" s="92"/>
      <c r="DM37" s="92"/>
      <c r="DN37" s="118"/>
      <c r="DS37" s="115"/>
      <c r="DT37" s="133"/>
      <c r="DU37" s="252"/>
      <c r="DV37" s="149"/>
      <c r="DW37" s="252"/>
      <c r="DX37" s="134"/>
      <c r="DY37" s="141"/>
      <c r="DZ37" s="463"/>
      <c r="EA37" s="149"/>
      <c r="EB37" s="461"/>
      <c r="EC37" s="464"/>
      <c r="ED37" s="403"/>
      <c r="EE37" s="149"/>
      <c r="EF37" s="465"/>
      <c r="EG37" s="320"/>
      <c r="EH37" s="405"/>
      <c r="EI37" s="264"/>
      <c r="EJ37" s="406"/>
      <c r="EK37" s="406"/>
      <c r="EL37" s="264"/>
      <c r="EM37" s="407"/>
      <c r="EN37" s="145"/>
      <c r="EO37" s="466"/>
    </row>
    <row r="38" spans="1:145" s="92" customFormat="1" ht="14.65" customHeight="1" x14ac:dyDescent="0.35">
      <c r="A38" s="118"/>
      <c r="B38" s="46"/>
      <c r="C38" s="243" t="str">
        <f t="shared" si="17"/>
        <v/>
      </c>
      <c r="D38" s="46"/>
      <c r="E38" s="4"/>
      <c r="F38" s="119"/>
      <c r="H38" s="120"/>
      <c r="I38" s="15"/>
      <c r="J38" s="121"/>
      <c r="K38" s="15"/>
      <c r="L38" s="121"/>
      <c r="M38" s="15"/>
      <c r="N38" s="122"/>
      <c r="O38" s="40"/>
      <c r="P38" s="123"/>
      <c r="Q38" s="15"/>
      <c r="R38" s="121"/>
      <c r="S38" s="15"/>
      <c r="T38" s="121"/>
      <c r="U38" s="15"/>
      <c r="V38" s="121"/>
      <c r="W38" s="209">
        <f>SUM($Q38,$S38,$U38)</f>
        <v>0</v>
      </c>
      <c r="X38" s="122"/>
      <c r="Y38" s="40"/>
      <c r="Z38" s="123"/>
      <c r="AA38" s="560"/>
      <c r="AB38" s="224"/>
      <c r="AC38" s="560"/>
      <c r="AD38" s="224"/>
      <c r="AE38" s="560"/>
      <c r="AF38" s="561"/>
      <c r="AG38" s="216"/>
      <c r="AH38" s="562"/>
      <c r="AI38" s="560"/>
      <c r="AJ38" s="224"/>
      <c r="AK38" s="560"/>
      <c r="AL38" s="224"/>
      <c r="AM38" s="560"/>
      <c r="AN38" s="122"/>
      <c r="AO38" s="40"/>
      <c r="AP38" s="123"/>
      <c r="AQ38" s="209">
        <f>$Q38-$AA38+$AI38</f>
        <v>0</v>
      </c>
      <c r="AR38" s="121"/>
      <c r="AS38" s="209">
        <f t="shared" si="1"/>
        <v>0</v>
      </c>
      <c r="AT38" s="121"/>
      <c r="AU38" s="209">
        <f t="shared" si="18"/>
        <v>0</v>
      </c>
      <c r="AV38" s="119"/>
      <c r="AX38" s="120"/>
      <c r="AY38" s="1"/>
      <c r="AZ38" s="318">
        <v>1</v>
      </c>
      <c r="BB38" s="120"/>
      <c r="BC38" s="3">
        <f>CHOOSE($AZ38,0.99052544,1.01191919,1.00441378,1.00744042,0.97985155,0.99723525,0.99723525,0.99723525,1.02737929,0.99839832,1.00012425,0.97994767)</f>
        <v>0.99052543999999998</v>
      </c>
      <c r="BD38" s="46"/>
      <c r="BE38" s="3">
        <f>CHOOSE(AZ38,1.01007311,1.0162446,1.00802785,0.99745216,0.96170212,0.98906071,0.98906071,0.98906071,0.96644255,1.01344958,1.02255772,1.00405015)</f>
        <v>1.01007311</v>
      </c>
      <c r="BF38" s="46"/>
      <c r="BG38" s="3">
        <f>CHOOSE($AZ38, 1.00979385,0.9950623,0.99510091,0.98525914,0.94740453,0.975921526666667,0.975921526666667,0.975921526666667,0.96415274,1.04112113,1.03493102,1.02717428)</f>
        <v>1.0097938500000001</v>
      </c>
      <c r="BH38" s="119"/>
      <c r="BJ38" s="120"/>
      <c r="BK38" s="15"/>
      <c r="BL38" s="122"/>
      <c r="BM38" s="40"/>
      <c r="BN38" s="123"/>
      <c r="BO38" s="209">
        <f t="shared" si="2"/>
        <v>0</v>
      </c>
      <c r="BP38" s="121"/>
      <c r="BQ38" s="209">
        <f t="shared" si="3"/>
        <v>0</v>
      </c>
      <c r="BR38" s="121"/>
      <c r="BS38" s="209">
        <f t="shared" si="4"/>
        <v>0</v>
      </c>
      <c r="BT38" s="122"/>
      <c r="BU38" s="40"/>
      <c r="BV38" s="123"/>
      <c r="BW38" s="15"/>
      <c r="BX38" s="122"/>
      <c r="BY38" s="40"/>
      <c r="BZ38" s="123"/>
      <c r="CA38" s="209">
        <f>(SUM($BO38:$BS38))-$BW38</f>
        <v>0</v>
      </c>
      <c r="CB38" s="122"/>
      <c r="CC38" s="40"/>
      <c r="CD38" s="123"/>
      <c r="CE38" s="209">
        <f t="shared" si="5"/>
        <v>0</v>
      </c>
      <c r="CF38" s="121"/>
      <c r="CG38" s="209">
        <f t="shared" si="6"/>
        <v>0</v>
      </c>
      <c r="CH38" s="121"/>
      <c r="CI38" s="209">
        <f>ROUNDDOWN(CA38-CE38-CG38,0)</f>
        <v>0</v>
      </c>
      <c r="CJ38" s="121"/>
      <c r="CK38" s="209">
        <f>SUM($CE38:$CI38)</f>
        <v>0</v>
      </c>
      <c r="CL38" s="119"/>
      <c r="CO38" s="120"/>
      <c r="CP38" s="13">
        <v>0</v>
      </c>
      <c r="CQ38" s="124"/>
      <c r="CR38" s="13">
        <v>0</v>
      </c>
      <c r="CS38" s="124"/>
      <c r="CT38" s="13">
        <v>0</v>
      </c>
      <c r="CU38" s="125"/>
      <c r="CV38" s="126"/>
      <c r="CW38" s="127"/>
      <c r="CX38" s="210">
        <f>CP38*I38</f>
        <v>0</v>
      </c>
      <c r="CY38" s="124"/>
      <c r="CZ38" s="210">
        <f>CR38*K38</f>
        <v>0</v>
      </c>
      <c r="DA38" s="124"/>
      <c r="DB38" s="210">
        <f>CT38*M38</f>
        <v>0</v>
      </c>
      <c r="DC38" s="119"/>
      <c r="DE38" s="315"/>
      <c r="DF38" s="18"/>
      <c r="DG38" s="18"/>
      <c r="DH38" s="18"/>
      <c r="DI38" s="18"/>
      <c r="DJ38" s="18"/>
      <c r="DK38" s="18"/>
      <c r="DL38" s="18"/>
      <c r="DM38" s="18"/>
      <c r="DN38" s="115"/>
      <c r="DP38" s="18"/>
      <c r="DQ38" s="18"/>
      <c r="DR38" s="18"/>
      <c r="DS38" s="118"/>
      <c r="DT38" s="369">
        <f t="shared" si="7"/>
        <v>0</v>
      </c>
      <c r="DU38" s="280">
        <f t="shared" si="7"/>
        <v>0</v>
      </c>
      <c r="DV38" s="209">
        <f t="shared" si="8"/>
        <v>0</v>
      </c>
      <c r="DW38" s="280">
        <f t="shared" si="8"/>
        <v>0</v>
      </c>
      <c r="DX38" s="370">
        <f t="shared" si="9"/>
        <v>0</v>
      </c>
      <c r="DY38" s="216">
        <f t="shared" si="9"/>
        <v>0</v>
      </c>
      <c r="DZ38" s="369">
        <f t="shared" si="10"/>
        <v>0</v>
      </c>
      <c r="EA38" s="149"/>
      <c r="EB38" s="461"/>
      <c r="EC38" s="209">
        <f t="shared" si="11"/>
        <v>0</v>
      </c>
      <c r="ED38" s="403"/>
      <c r="EE38" s="149"/>
      <c r="EF38" s="370">
        <f t="shared" si="12"/>
        <v>0</v>
      </c>
      <c r="EG38" s="320"/>
      <c r="EH38" s="371">
        <f t="shared" si="13"/>
        <v>0</v>
      </c>
      <c r="EI38" s="264"/>
      <c r="EJ38" s="217">
        <f t="shared" si="14"/>
        <v>0</v>
      </c>
      <c r="EK38" s="401"/>
      <c r="EL38" s="264"/>
      <c r="EM38" s="372">
        <f t="shared" si="15"/>
        <v>0</v>
      </c>
      <c r="EN38" s="126"/>
      <c r="EO38" s="477">
        <f t="shared" si="16"/>
        <v>0</v>
      </c>
    </row>
    <row r="39" spans="1:145" ht="5.15" customHeight="1" x14ac:dyDescent="0.35">
      <c r="A39" s="115"/>
      <c r="B39" s="32"/>
      <c r="C39" s="46"/>
      <c r="D39" s="32"/>
      <c r="E39" s="32"/>
      <c r="F39" s="36"/>
      <c r="H39" s="29"/>
      <c r="I39" s="139"/>
      <c r="J39" s="139"/>
      <c r="K39" s="139"/>
      <c r="L39" s="139"/>
      <c r="M39" s="139"/>
      <c r="N39" s="140"/>
      <c r="O39" s="141"/>
      <c r="P39" s="142"/>
      <c r="Q39" s="139"/>
      <c r="R39" s="139"/>
      <c r="S39" s="139"/>
      <c r="T39" s="139"/>
      <c r="U39" s="139"/>
      <c r="V39" s="139"/>
      <c r="W39" s="121"/>
      <c r="X39" s="140"/>
      <c r="Y39" s="141"/>
      <c r="Z39" s="142"/>
      <c r="AA39" s="563"/>
      <c r="AB39" s="563"/>
      <c r="AC39" s="563"/>
      <c r="AD39" s="563"/>
      <c r="AE39" s="563"/>
      <c r="AF39" s="564"/>
      <c r="AG39" s="266"/>
      <c r="AH39" s="565"/>
      <c r="AI39" s="563"/>
      <c r="AJ39" s="563"/>
      <c r="AK39" s="563"/>
      <c r="AL39" s="563"/>
      <c r="AM39" s="563"/>
      <c r="AN39" s="140"/>
      <c r="AO39" s="141"/>
      <c r="AP39" s="142"/>
      <c r="AQ39" s="121"/>
      <c r="AR39" s="139"/>
      <c r="AS39" s="121"/>
      <c r="AT39" s="139"/>
      <c r="AU39" s="121"/>
      <c r="AV39" s="36"/>
      <c r="AX39" s="29"/>
      <c r="AY39" s="32"/>
      <c r="AZ39" s="322"/>
      <c r="BB39" s="29"/>
      <c r="BC39" s="46"/>
      <c r="BD39" s="32"/>
      <c r="BE39" s="46"/>
      <c r="BF39" s="32"/>
      <c r="BG39" s="46"/>
      <c r="BH39" s="36"/>
      <c r="BJ39" s="29"/>
      <c r="BK39" s="139"/>
      <c r="BL39" s="140"/>
      <c r="BM39" s="141"/>
      <c r="BN39" s="142"/>
      <c r="BO39" s="323"/>
      <c r="BP39" s="139"/>
      <c r="BQ39" s="323"/>
      <c r="BR39" s="139"/>
      <c r="BS39" s="323"/>
      <c r="BT39" s="140"/>
      <c r="BU39" s="141"/>
      <c r="BV39" s="142"/>
      <c r="BW39" s="139"/>
      <c r="BX39" s="140"/>
      <c r="BY39" s="141"/>
      <c r="BZ39" s="142"/>
      <c r="CA39" s="121"/>
      <c r="CB39" s="140"/>
      <c r="CC39" s="141"/>
      <c r="CD39" s="142"/>
      <c r="CE39" s="121"/>
      <c r="CF39" s="139"/>
      <c r="CG39" s="121"/>
      <c r="CH39" s="139"/>
      <c r="CI39" s="121"/>
      <c r="CJ39" s="139"/>
      <c r="CK39" s="121"/>
      <c r="CL39" s="36"/>
      <c r="CO39" s="29"/>
      <c r="CP39" s="143"/>
      <c r="CQ39" s="143"/>
      <c r="CR39" s="143"/>
      <c r="CS39" s="143"/>
      <c r="CT39" s="143"/>
      <c r="CU39" s="144"/>
      <c r="CV39" s="145"/>
      <c r="CW39" s="146"/>
      <c r="CX39" s="124"/>
      <c r="CY39" s="143"/>
      <c r="CZ39" s="124"/>
      <c r="DA39" s="143"/>
      <c r="DB39" s="124"/>
      <c r="DC39" s="36"/>
      <c r="DE39" s="332"/>
      <c r="DF39" s="92"/>
      <c r="DG39" s="92"/>
      <c r="DH39" s="92"/>
      <c r="DI39" s="92"/>
      <c r="DJ39" s="92"/>
      <c r="DK39" s="92"/>
      <c r="DL39" s="92"/>
      <c r="DM39" s="92"/>
      <c r="DN39" s="118"/>
      <c r="DS39" s="115"/>
      <c r="DT39" s="133"/>
      <c r="DU39" s="252"/>
      <c r="DV39" s="149"/>
      <c r="DW39" s="252"/>
      <c r="DX39" s="134"/>
      <c r="DY39" s="141"/>
      <c r="DZ39" s="463"/>
      <c r="EA39" s="149"/>
      <c r="EB39" s="461"/>
      <c r="EC39" s="464"/>
      <c r="ED39" s="403"/>
      <c r="EE39" s="149"/>
      <c r="EF39" s="465"/>
      <c r="EG39" s="320"/>
      <c r="EH39" s="405"/>
      <c r="EI39" s="264"/>
      <c r="EJ39" s="406"/>
      <c r="EK39" s="406"/>
      <c r="EL39" s="264"/>
      <c r="EM39" s="407"/>
      <c r="EN39" s="145"/>
      <c r="EO39" s="466"/>
    </row>
    <row r="40" spans="1:145" s="92" customFormat="1" ht="14.65" customHeight="1" x14ac:dyDescent="0.35">
      <c r="A40" s="118"/>
      <c r="B40" s="46"/>
      <c r="C40" s="243" t="str">
        <f t="shared" si="17"/>
        <v/>
      </c>
      <c r="D40" s="46"/>
      <c r="E40" s="4"/>
      <c r="F40" s="119"/>
      <c r="H40" s="120"/>
      <c r="I40" s="15"/>
      <c r="J40" s="121"/>
      <c r="K40" s="15"/>
      <c r="L40" s="121"/>
      <c r="M40" s="15"/>
      <c r="N40" s="122"/>
      <c r="O40" s="40"/>
      <c r="P40" s="123"/>
      <c r="Q40" s="15"/>
      <c r="R40" s="121"/>
      <c r="S40" s="15"/>
      <c r="T40" s="121"/>
      <c r="U40" s="15"/>
      <c r="V40" s="121"/>
      <c r="W40" s="209">
        <f>SUM($Q40,$S40,$U40)</f>
        <v>0</v>
      </c>
      <c r="X40" s="122"/>
      <c r="Y40" s="40"/>
      <c r="Z40" s="123"/>
      <c r="AA40" s="560"/>
      <c r="AB40" s="224"/>
      <c r="AC40" s="560"/>
      <c r="AD40" s="224"/>
      <c r="AE40" s="560"/>
      <c r="AF40" s="561"/>
      <c r="AG40" s="216"/>
      <c r="AH40" s="562"/>
      <c r="AI40" s="560"/>
      <c r="AJ40" s="224"/>
      <c r="AK40" s="560"/>
      <c r="AL40" s="224"/>
      <c r="AM40" s="560"/>
      <c r="AN40" s="122"/>
      <c r="AO40" s="40"/>
      <c r="AP40" s="123"/>
      <c r="AQ40" s="209">
        <f>$Q40-$AA40+$AI40</f>
        <v>0</v>
      </c>
      <c r="AR40" s="121"/>
      <c r="AS40" s="209">
        <f t="shared" si="1"/>
        <v>0</v>
      </c>
      <c r="AT40" s="121"/>
      <c r="AU40" s="209">
        <f t="shared" si="18"/>
        <v>0</v>
      </c>
      <c r="AV40" s="119"/>
      <c r="AX40" s="120"/>
      <c r="AY40" s="1"/>
      <c r="AZ40" s="318">
        <v>1</v>
      </c>
      <c r="BB40" s="120"/>
      <c r="BC40" s="3">
        <f>CHOOSE($AZ40,0.99052544,1.01191919,1.00441378,1.00744042,0.97985155,0.99723525,0.99723525,0.99723525,1.02737929,0.99839832,1.00012425,0.97994767)</f>
        <v>0.99052543999999998</v>
      </c>
      <c r="BD40" s="46"/>
      <c r="BE40" s="3">
        <f>CHOOSE(AZ40,1.01007311,1.0162446,1.00802785,0.99745216,0.96170212,0.98906071,0.98906071,0.98906071,0.96644255,1.01344958,1.02255772,1.00405015)</f>
        <v>1.01007311</v>
      </c>
      <c r="BF40" s="46"/>
      <c r="BG40" s="3">
        <f>CHOOSE($AZ40, 1.00979385,0.9950623,0.99510091,0.98525914,0.94740453,0.975921526666667,0.975921526666667,0.975921526666667,0.96415274,1.04112113,1.03493102,1.02717428)</f>
        <v>1.0097938500000001</v>
      </c>
      <c r="BH40" s="119"/>
      <c r="BJ40" s="120"/>
      <c r="BK40" s="15"/>
      <c r="BL40" s="122"/>
      <c r="BM40" s="40"/>
      <c r="BN40" s="123"/>
      <c r="BO40" s="209">
        <f t="shared" si="2"/>
        <v>0</v>
      </c>
      <c r="BP40" s="121"/>
      <c r="BQ40" s="209">
        <f t="shared" si="3"/>
        <v>0</v>
      </c>
      <c r="BR40" s="121"/>
      <c r="BS40" s="209">
        <f t="shared" si="4"/>
        <v>0</v>
      </c>
      <c r="BT40" s="122"/>
      <c r="BU40" s="40"/>
      <c r="BV40" s="123"/>
      <c r="BW40" s="15"/>
      <c r="BX40" s="122"/>
      <c r="BY40" s="40"/>
      <c r="BZ40" s="123"/>
      <c r="CA40" s="209">
        <f>(SUM($BO40:$BS40))-$BW40</f>
        <v>0</v>
      </c>
      <c r="CB40" s="122"/>
      <c r="CC40" s="40"/>
      <c r="CD40" s="123"/>
      <c r="CE40" s="209">
        <f t="shared" si="5"/>
        <v>0</v>
      </c>
      <c r="CF40" s="121"/>
      <c r="CG40" s="209">
        <f t="shared" si="6"/>
        <v>0</v>
      </c>
      <c r="CH40" s="121"/>
      <c r="CI40" s="209">
        <f>ROUNDDOWN(CA40-CE40-CG40,0)</f>
        <v>0</v>
      </c>
      <c r="CJ40" s="121"/>
      <c r="CK40" s="209">
        <f>SUM($CE40:$CI40)</f>
        <v>0</v>
      </c>
      <c r="CL40" s="119"/>
      <c r="CO40" s="120"/>
      <c r="CP40" s="13">
        <v>0</v>
      </c>
      <c r="CQ40" s="124"/>
      <c r="CR40" s="13">
        <v>0</v>
      </c>
      <c r="CS40" s="124"/>
      <c r="CT40" s="13">
        <v>0</v>
      </c>
      <c r="CU40" s="125"/>
      <c r="CV40" s="126"/>
      <c r="CW40" s="127"/>
      <c r="CX40" s="210">
        <f>CP40*I40</f>
        <v>0</v>
      </c>
      <c r="CY40" s="124"/>
      <c r="CZ40" s="210">
        <f>CR40*K40</f>
        <v>0</v>
      </c>
      <c r="DA40" s="124"/>
      <c r="DB40" s="210">
        <f>CT40*M40</f>
        <v>0</v>
      </c>
      <c r="DC40" s="119"/>
      <c r="DE40" s="315"/>
      <c r="DF40" s="18"/>
      <c r="DG40" s="18"/>
      <c r="DH40" s="18"/>
      <c r="DI40" s="18"/>
      <c r="DJ40" s="18"/>
      <c r="DK40" s="18"/>
      <c r="DL40" s="18"/>
      <c r="DM40" s="18"/>
      <c r="DN40" s="115"/>
      <c r="DP40" s="18"/>
      <c r="DQ40" s="18"/>
      <c r="DR40" s="18"/>
      <c r="DS40" s="118"/>
      <c r="DT40" s="369">
        <f t="shared" ref="DT40:DU58" si="19">IF($CE40=0,0,ROUND(($DH$32*($CE40/$CE$120)),0))</f>
        <v>0</v>
      </c>
      <c r="DU40" s="280">
        <f t="shared" si="19"/>
        <v>0</v>
      </c>
      <c r="DV40" s="209">
        <f t="shared" ref="DV40:DW58" si="20">IF($CG40=0,0,ROUND(($DJ$32*($CG40/$CG$120)),0))</f>
        <v>0</v>
      </c>
      <c r="DW40" s="280">
        <f t="shared" si="20"/>
        <v>0</v>
      </c>
      <c r="DX40" s="370">
        <f t="shared" ref="DX40:DY58" si="21">IF($CI40=0,0,ROUND(($DL$32*($CI40/$CI$120)),0))</f>
        <v>0</v>
      </c>
      <c r="DY40" s="216">
        <f t="shared" si="21"/>
        <v>0</v>
      </c>
      <c r="DZ40" s="369">
        <f t="shared" si="10"/>
        <v>0</v>
      </c>
      <c r="EA40" s="149"/>
      <c r="EB40" s="461"/>
      <c r="EC40" s="209">
        <f t="shared" si="11"/>
        <v>0</v>
      </c>
      <c r="ED40" s="403"/>
      <c r="EE40" s="149"/>
      <c r="EF40" s="370">
        <f t="shared" si="12"/>
        <v>0</v>
      </c>
      <c r="EG40" s="320"/>
      <c r="EH40" s="371">
        <f t="shared" si="13"/>
        <v>0</v>
      </c>
      <c r="EI40" s="264"/>
      <c r="EJ40" s="217">
        <f t="shared" si="14"/>
        <v>0</v>
      </c>
      <c r="EK40" s="401"/>
      <c r="EL40" s="264"/>
      <c r="EM40" s="372">
        <f t="shared" si="15"/>
        <v>0</v>
      </c>
      <c r="EN40" s="126"/>
      <c r="EO40" s="477">
        <f t="shared" si="16"/>
        <v>0</v>
      </c>
    </row>
    <row r="41" spans="1:145" ht="5.15" customHeight="1" x14ac:dyDescent="0.35">
      <c r="A41" s="115"/>
      <c r="B41" s="32"/>
      <c r="C41" s="46"/>
      <c r="D41" s="32"/>
      <c r="E41" s="32"/>
      <c r="F41" s="36"/>
      <c r="H41" s="29"/>
      <c r="I41" s="139"/>
      <c r="J41" s="139"/>
      <c r="K41" s="139"/>
      <c r="L41" s="139"/>
      <c r="M41" s="139"/>
      <c r="N41" s="140"/>
      <c r="O41" s="141"/>
      <c r="P41" s="142"/>
      <c r="Q41" s="139"/>
      <c r="R41" s="139"/>
      <c r="S41" s="139"/>
      <c r="T41" s="139"/>
      <c r="U41" s="139"/>
      <c r="V41" s="139"/>
      <c r="W41" s="121"/>
      <c r="X41" s="140"/>
      <c r="Y41" s="141"/>
      <c r="Z41" s="142"/>
      <c r="AA41" s="563"/>
      <c r="AB41" s="563"/>
      <c r="AC41" s="563"/>
      <c r="AD41" s="563"/>
      <c r="AE41" s="563"/>
      <c r="AF41" s="564"/>
      <c r="AG41" s="266"/>
      <c r="AH41" s="565"/>
      <c r="AI41" s="563"/>
      <c r="AJ41" s="563"/>
      <c r="AK41" s="563"/>
      <c r="AL41" s="563"/>
      <c r="AM41" s="563"/>
      <c r="AN41" s="140"/>
      <c r="AO41" s="141"/>
      <c r="AP41" s="142"/>
      <c r="AQ41" s="121"/>
      <c r="AR41" s="139"/>
      <c r="AS41" s="121"/>
      <c r="AT41" s="139"/>
      <c r="AU41" s="121"/>
      <c r="AV41" s="36"/>
      <c r="AX41" s="29"/>
      <c r="AY41" s="32"/>
      <c r="AZ41" s="322"/>
      <c r="BB41" s="29"/>
      <c r="BC41" s="46"/>
      <c r="BD41" s="32"/>
      <c r="BE41" s="46"/>
      <c r="BF41" s="32"/>
      <c r="BG41" s="46"/>
      <c r="BH41" s="36"/>
      <c r="BJ41" s="29"/>
      <c r="BK41" s="139"/>
      <c r="BL41" s="140"/>
      <c r="BM41" s="141"/>
      <c r="BN41" s="142"/>
      <c r="BO41" s="323"/>
      <c r="BP41" s="139"/>
      <c r="BQ41" s="323"/>
      <c r="BR41" s="139"/>
      <c r="BS41" s="323"/>
      <c r="BT41" s="140"/>
      <c r="BU41" s="141"/>
      <c r="BV41" s="142"/>
      <c r="BW41" s="139"/>
      <c r="BX41" s="140"/>
      <c r="BY41" s="141"/>
      <c r="BZ41" s="142"/>
      <c r="CA41" s="121"/>
      <c r="CB41" s="140"/>
      <c r="CC41" s="141"/>
      <c r="CD41" s="142"/>
      <c r="CE41" s="121"/>
      <c r="CF41" s="139"/>
      <c r="CG41" s="121"/>
      <c r="CH41" s="139"/>
      <c r="CI41" s="121"/>
      <c r="CJ41" s="139"/>
      <c r="CK41" s="121"/>
      <c r="CL41" s="36"/>
      <c r="CO41" s="29"/>
      <c r="CP41" s="143"/>
      <c r="CQ41" s="143"/>
      <c r="CR41" s="143"/>
      <c r="CS41" s="143"/>
      <c r="CT41" s="143"/>
      <c r="CU41" s="144"/>
      <c r="CV41" s="145"/>
      <c r="CW41" s="146"/>
      <c r="CX41" s="124"/>
      <c r="CY41" s="143"/>
      <c r="CZ41" s="124"/>
      <c r="DA41" s="143"/>
      <c r="DB41" s="124"/>
      <c r="DC41" s="36"/>
      <c r="DE41" s="332"/>
      <c r="DF41" s="92"/>
      <c r="DG41" s="92"/>
      <c r="DH41" s="92"/>
      <c r="DI41" s="92"/>
      <c r="DJ41" s="92"/>
      <c r="DK41" s="92"/>
      <c r="DL41" s="92"/>
      <c r="DM41" s="92"/>
      <c r="DN41" s="118"/>
      <c r="DT41" s="133"/>
      <c r="DU41" s="252"/>
      <c r="DV41" s="149"/>
      <c r="DW41" s="252"/>
      <c r="DX41" s="134"/>
      <c r="DY41" s="141"/>
      <c r="DZ41" s="463"/>
      <c r="EA41" s="149"/>
      <c r="EB41" s="461"/>
      <c r="EC41" s="464"/>
      <c r="ED41" s="403"/>
      <c r="EE41" s="149"/>
      <c r="EF41" s="465"/>
      <c r="EG41" s="320"/>
      <c r="EH41" s="405"/>
      <c r="EI41" s="264"/>
      <c r="EJ41" s="406"/>
      <c r="EK41" s="406"/>
      <c r="EL41" s="264"/>
      <c r="EM41" s="407"/>
      <c r="EN41" s="145"/>
      <c r="EO41" s="466"/>
    </row>
    <row r="42" spans="1:145" s="92" customFormat="1" ht="14.65" customHeight="1" x14ac:dyDescent="0.35">
      <c r="A42" s="118"/>
      <c r="B42" s="46"/>
      <c r="C42" s="243" t="str">
        <f t="shared" si="17"/>
        <v/>
      </c>
      <c r="D42" s="46"/>
      <c r="E42" s="4"/>
      <c r="F42" s="119"/>
      <c r="H42" s="120"/>
      <c r="I42" s="15"/>
      <c r="J42" s="121"/>
      <c r="K42" s="15"/>
      <c r="L42" s="121"/>
      <c r="M42" s="15"/>
      <c r="N42" s="122"/>
      <c r="O42" s="40"/>
      <c r="P42" s="123"/>
      <c r="Q42" s="15"/>
      <c r="R42" s="121"/>
      <c r="S42" s="15"/>
      <c r="T42" s="121"/>
      <c r="U42" s="15"/>
      <c r="V42" s="121"/>
      <c r="W42" s="209">
        <f>SUM($Q42,$S42,$U42)</f>
        <v>0</v>
      </c>
      <c r="X42" s="122"/>
      <c r="Y42" s="40"/>
      <c r="Z42" s="123"/>
      <c r="AA42" s="560"/>
      <c r="AB42" s="224"/>
      <c r="AC42" s="560"/>
      <c r="AD42" s="224"/>
      <c r="AE42" s="560"/>
      <c r="AF42" s="561"/>
      <c r="AG42" s="216"/>
      <c r="AH42" s="562"/>
      <c r="AI42" s="560"/>
      <c r="AJ42" s="224"/>
      <c r="AK42" s="560"/>
      <c r="AL42" s="224"/>
      <c r="AM42" s="560"/>
      <c r="AN42" s="122"/>
      <c r="AO42" s="40"/>
      <c r="AP42" s="123"/>
      <c r="AQ42" s="209">
        <f>$Q42-$AA42+$AI42</f>
        <v>0</v>
      </c>
      <c r="AR42" s="121"/>
      <c r="AS42" s="209">
        <f t="shared" si="1"/>
        <v>0</v>
      </c>
      <c r="AT42" s="121"/>
      <c r="AU42" s="209">
        <f t="shared" si="18"/>
        <v>0</v>
      </c>
      <c r="AV42" s="119"/>
      <c r="AX42" s="120"/>
      <c r="AY42" s="1"/>
      <c r="AZ42" s="318">
        <v>1</v>
      </c>
      <c r="BB42" s="120"/>
      <c r="BC42" s="3">
        <f>CHOOSE($AZ42,0.99052544,1.01191919,1.00441378,1.00744042,0.97985155,0.99723525,0.99723525,0.99723525,1.02737929,0.99839832,1.00012425,0.97994767)</f>
        <v>0.99052543999999998</v>
      </c>
      <c r="BD42" s="46"/>
      <c r="BE42" s="3">
        <f>CHOOSE(AZ42,1.01007311,1.0162446,1.00802785,0.99745216,0.96170212,0.98906071,0.98906071,0.98906071,0.96644255,1.01344958,1.02255772,1.00405015)</f>
        <v>1.01007311</v>
      </c>
      <c r="BF42" s="46"/>
      <c r="BG42" s="3">
        <f>CHOOSE($AZ42, 1.00979385,0.9950623,0.99510091,0.98525914,0.94740453,0.975921526666667,0.975921526666667,0.975921526666667,0.96415274,1.04112113,1.03493102,1.02717428)</f>
        <v>1.0097938500000001</v>
      </c>
      <c r="BH42" s="119"/>
      <c r="BJ42" s="120"/>
      <c r="BK42" s="15"/>
      <c r="BL42" s="122"/>
      <c r="BM42" s="40"/>
      <c r="BN42" s="123"/>
      <c r="BO42" s="209">
        <f t="shared" si="2"/>
        <v>0</v>
      </c>
      <c r="BP42" s="121"/>
      <c r="BQ42" s="209">
        <f t="shared" si="3"/>
        <v>0</v>
      </c>
      <c r="BR42" s="121"/>
      <c r="BS42" s="209">
        <f t="shared" si="4"/>
        <v>0</v>
      </c>
      <c r="BT42" s="122"/>
      <c r="BU42" s="40"/>
      <c r="BV42" s="123"/>
      <c r="BW42" s="15"/>
      <c r="BX42" s="122"/>
      <c r="BY42" s="40"/>
      <c r="BZ42" s="123"/>
      <c r="CA42" s="209">
        <f>(SUM($BO42:$BS42))-$BW42</f>
        <v>0</v>
      </c>
      <c r="CB42" s="122"/>
      <c r="CC42" s="40"/>
      <c r="CD42" s="123"/>
      <c r="CE42" s="209">
        <f t="shared" si="5"/>
        <v>0</v>
      </c>
      <c r="CF42" s="121"/>
      <c r="CG42" s="209">
        <f t="shared" si="6"/>
        <v>0</v>
      </c>
      <c r="CH42" s="121"/>
      <c r="CI42" s="209">
        <f>ROUNDDOWN(CA42-CE42-CG42,0)</f>
        <v>0</v>
      </c>
      <c r="CJ42" s="121"/>
      <c r="CK42" s="209">
        <f>SUM($CE42:$CI42)</f>
        <v>0</v>
      </c>
      <c r="CL42" s="119"/>
      <c r="CO42" s="120"/>
      <c r="CP42" s="13">
        <v>0</v>
      </c>
      <c r="CQ42" s="124"/>
      <c r="CR42" s="13">
        <v>0</v>
      </c>
      <c r="CS42" s="124"/>
      <c r="CT42" s="13">
        <v>0</v>
      </c>
      <c r="CU42" s="125"/>
      <c r="CV42" s="126"/>
      <c r="CW42" s="127"/>
      <c r="CX42" s="210">
        <f>CP42*I42</f>
        <v>0</v>
      </c>
      <c r="CY42" s="124"/>
      <c r="CZ42" s="210">
        <f>CR42*K42</f>
        <v>0</v>
      </c>
      <c r="DA42" s="124"/>
      <c r="DB42" s="210">
        <f>CT42*M42</f>
        <v>0</v>
      </c>
      <c r="DC42" s="119"/>
      <c r="DE42" s="315"/>
      <c r="DF42" s="18"/>
      <c r="DG42" s="18"/>
      <c r="DH42" s="18"/>
      <c r="DI42" s="18"/>
      <c r="DJ42" s="18"/>
      <c r="DK42" s="18"/>
      <c r="DL42" s="18"/>
      <c r="DM42" s="18"/>
      <c r="DN42" s="115"/>
      <c r="DP42" s="18"/>
      <c r="DQ42" s="18"/>
      <c r="DR42" s="18"/>
      <c r="DT42" s="369">
        <f t="shared" si="19"/>
        <v>0</v>
      </c>
      <c r="DU42" s="280">
        <f t="shared" si="19"/>
        <v>0</v>
      </c>
      <c r="DV42" s="209">
        <f t="shared" si="20"/>
        <v>0</v>
      </c>
      <c r="DW42" s="280">
        <f t="shared" si="20"/>
        <v>0</v>
      </c>
      <c r="DX42" s="370">
        <f t="shared" si="21"/>
        <v>0</v>
      </c>
      <c r="DY42" s="216">
        <f t="shared" si="21"/>
        <v>0</v>
      </c>
      <c r="DZ42" s="369">
        <f t="shared" si="10"/>
        <v>0</v>
      </c>
      <c r="EA42" s="149"/>
      <c r="EB42" s="461"/>
      <c r="EC42" s="209">
        <f t="shared" si="11"/>
        <v>0</v>
      </c>
      <c r="ED42" s="403"/>
      <c r="EE42" s="149"/>
      <c r="EF42" s="370">
        <f t="shared" si="12"/>
        <v>0</v>
      </c>
      <c r="EG42" s="320"/>
      <c r="EH42" s="371">
        <f t="shared" si="13"/>
        <v>0</v>
      </c>
      <c r="EI42" s="264"/>
      <c r="EJ42" s="217">
        <f t="shared" si="14"/>
        <v>0</v>
      </c>
      <c r="EK42" s="401"/>
      <c r="EL42" s="264"/>
      <c r="EM42" s="372">
        <f t="shared" si="15"/>
        <v>0</v>
      </c>
      <c r="EN42" s="126"/>
      <c r="EO42" s="477">
        <f t="shared" si="16"/>
        <v>0</v>
      </c>
    </row>
    <row r="43" spans="1:145" ht="5.15" customHeight="1" x14ac:dyDescent="0.35">
      <c r="A43" s="115"/>
      <c r="B43" s="32"/>
      <c r="C43" s="46"/>
      <c r="D43" s="32"/>
      <c r="E43" s="32"/>
      <c r="F43" s="36"/>
      <c r="H43" s="29"/>
      <c r="I43" s="139"/>
      <c r="J43" s="139"/>
      <c r="K43" s="139"/>
      <c r="L43" s="139"/>
      <c r="M43" s="139"/>
      <c r="N43" s="140"/>
      <c r="O43" s="141"/>
      <c r="P43" s="142"/>
      <c r="Q43" s="139"/>
      <c r="R43" s="139"/>
      <c r="S43" s="139"/>
      <c r="T43" s="139"/>
      <c r="U43" s="139"/>
      <c r="V43" s="139"/>
      <c r="W43" s="121"/>
      <c r="X43" s="140"/>
      <c r="Y43" s="141"/>
      <c r="Z43" s="142"/>
      <c r="AA43" s="563"/>
      <c r="AB43" s="563"/>
      <c r="AC43" s="563"/>
      <c r="AD43" s="563"/>
      <c r="AE43" s="563"/>
      <c r="AF43" s="564"/>
      <c r="AG43" s="266"/>
      <c r="AH43" s="565"/>
      <c r="AI43" s="563"/>
      <c r="AJ43" s="563"/>
      <c r="AK43" s="563"/>
      <c r="AL43" s="563"/>
      <c r="AM43" s="563"/>
      <c r="AN43" s="140"/>
      <c r="AO43" s="141"/>
      <c r="AP43" s="142"/>
      <c r="AQ43" s="121"/>
      <c r="AR43" s="139"/>
      <c r="AS43" s="121"/>
      <c r="AT43" s="139"/>
      <c r="AU43" s="121"/>
      <c r="AV43" s="36"/>
      <c r="AX43" s="29"/>
      <c r="AY43" s="32"/>
      <c r="AZ43" s="322"/>
      <c r="BB43" s="29"/>
      <c r="BC43" s="46"/>
      <c r="BD43" s="32"/>
      <c r="BE43" s="46"/>
      <c r="BF43" s="32"/>
      <c r="BG43" s="46"/>
      <c r="BH43" s="36"/>
      <c r="BJ43" s="29"/>
      <c r="BK43" s="139"/>
      <c r="BL43" s="140"/>
      <c r="BM43" s="141"/>
      <c r="BN43" s="142"/>
      <c r="BO43" s="323"/>
      <c r="BP43" s="139"/>
      <c r="BQ43" s="323"/>
      <c r="BR43" s="139"/>
      <c r="BS43" s="323"/>
      <c r="BT43" s="140"/>
      <c r="BU43" s="141"/>
      <c r="BV43" s="142"/>
      <c r="BW43" s="139"/>
      <c r="BX43" s="140"/>
      <c r="BY43" s="141"/>
      <c r="BZ43" s="142"/>
      <c r="CA43" s="121"/>
      <c r="CB43" s="140"/>
      <c r="CC43" s="141"/>
      <c r="CD43" s="142"/>
      <c r="CE43" s="121"/>
      <c r="CF43" s="139"/>
      <c r="CG43" s="121"/>
      <c r="CH43" s="139"/>
      <c r="CI43" s="121"/>
      <c r="CJ43" s="139"/>
      <c r="CK43" s="121"/>
      <c r="CL43" s="36"/>
      <c r="CO43" s="29"/>
      <c r="CP43" s="143"/>
      <c r="CQ43" s="143"/>
      <c r="CR43" s="143"/>
      <c r="CS43" s="143"/>
      <c r="CT43" s="143"/>
      <c r="CU43" s="144"/>
      <c r="CV43" s="145"/>
      <c r="CW43" s="146"/>
      <c r="CX43" s="124"/>
      <c r="CY43" s="143"/>
      <c r="CZ43" s="124"/>
      <c r="DA43" s="143"/>
      <c r="DB43" s="124"/>
      <c r="DC43" s="36"/>
      <c r="DE43" s="332"/>
      <c r="DF43" s="92"/>
      <c r="DG43" s="92"/>
      <c r="DH43" s="92"/>
      <c r="DI43" s="92"/>
      <c r="DJ43" s="92"/>
      <c r="DK43" s="92"/>
      <c r="DL43" s="92"/>
      <c r="DM43" s="92"/>
      <c r="DN43" s="118"/>
      <c r="DT43" s="133"/>
      <c r="DU43" s="252"/>
      <c r="DV43" s="149"/>
      <c r="DW43" s="252"/>
      <c r="DX43" s="134"/>
      <c r="DY43" s="141"/>
      <c r="DZ43" s="463"/>
      <c r="EA43" s="149"/>
      <c r="EB43" s="461"/>
      <c r="EC43" s="464"/>
      <c r="ED43" s="403"/>
      <c r="EE43" s="149"/>
      <c r="EF43" s="465"/>
      <c r="EG43" s="320"/>
      <c r="EH43" s="405"/>
      <c r="EI43" s="264"/>
      <c r="EJ43" s="406"/>
      <c r="EK43" s="406"/>
      <c r="EL43" s="264"/>
      <c r="EM43" s="407"/>
      <c r="EN43" s="145"/>
      <c r="EO43" s="466"/>
    </row>
    <row r="44" spans="1:145" s="92" customFormat="1" ht="14.65" customHeight="1" x14ac:dyDescent="0.35">
      <c r="A44" s="118"/>
      <c r="B44" s="46"/>
      <c r="C44" s="243" t="str">
        <f t="shared" si="17"/>
        <v/>
      </c>
      <c r="D44" s="46"/>
      <c r="E44" s="4"/>
      <c r="F44" s="119"/>
      <c r="H44" s="120"/>
      <c r="I44" s="15"/>
      <c r="J44" s="121"/>
      <c r="K44" s="15"/>
      <c r="L44" s="121"/>
      <c r="M44" s="15"/>
      <c r="N44" s="122"/>
      <c r="O44" s="40"/>
      <c r="P44" s="123"/>
      <c r="Q44" s="15"/>
      <c r="R44" s="121"/>
      <c r="S44" s="15"/>
      <c r="T44" s="121"/>
      <c r="U44" s="15"/>
      <c r="V44" s="121"/>
      <c r="W44" s="209">
        <f>SUM($Q44,$S44,$U44)</f>
        <v>0</v>
      </c>
      <c r="X44" s="122"/>
      <c r="Y44" s="40"/>
      <c r="Z44" s="123"/>
      <c r="AA44" s="560"/>
      <c r="AB44" s="224"/>
      <c r="AC44" s="560"/>
      <c r="AD44" s="224"/>
      <c r="AE44" s="560"/>
      <c r="AF44" s="561"/>
      <c r="AG44" s="216"/>
      <c r="AH44" s="562"/>
      <c r="AI44" s="560"/>
      <c r="AJ44" s="224"/>
      <c r="AK44" s="560"/>
      <c r="AL44" s="224"/>
      <c r="AM44" s="560"/>
      <c r="AN44" s="122"/>
      <c r="AO44" s="40"/>
      <c r="AP44" s="123"/>
      <c r="AQ44" s="209">
        <f>$Q44-$AA44+$AI44</f>
        <v>0</v>
      </c>
      <c r="AR44" s="121"/>
      <c r="AS44" s="209">
        <f t="shared" si="1"/>
        <v>0</v>
      </c>
      <c r="AT44" s="121"/>
      <c r="AU44" s="209">
        <f t="shared" si="18"/>
        <v>0</v>
      </c>
      <c r="AV44" s="119"/>
      <c r="AX44" s="120"/>
      <c r="AY44" s="1"/>
      <c r="AZ44" s="318">
        <v>1</v>
      </c>
      <c r="BB44" s="120"/>
      <c r="BC44" s="3">
        <f>CHOOSE($AZ44,0.99052544,1.01191919,1.00441378,1.00744042,0.97985155,0.99723525,0.99723525,0.99723525,1.02737929,0.99839832,1.00012425,0.97994767)</f>
        <v>0.99052543999999998</v>
      </c>
      <c r="BD44" s="46"/>
      <c r="BE44" s="3">
        <f>CHOOSE(AZ44,1.01007311,1.0162446,1.00802785,0.99745216,0.96170212,0.98906071,0.98906071,0.98906071,0.96644255,1.01344958,1.02255772,1.00405015)</f>
        <v>1.01007311</v>
      </c>
      <c r="BF44" s="46"/>
      <c r="BG44" s="3">
        <f>CHOOSE($AZ44, 1.00979385,0.9950623,0.99510091,0.98525914,0.94740453,0.975921526666667,0.975921526666667,0.975921526666667,0.96415274,1.04112113,1.03493102,1.02717428)</f>
        <v>1.0097938500000001</v>
      </c>
      <c r="BH44" s="119"/>
      <c r="BJ44" s="120"/>
      <c r="BK44" s="15"/>
      <c r="BL44" s="122"/>
      <c r="BM44" s="40"/>
      <c r="BN44" s="123"/>
      <c r="BO44" s="209">
        <f t="shared" si="2"/>
        <v>0</v>
      </c>
      <c r="BP44" s="121"/>
      <c r="BQ44" s="209">
        <f t="shared" si="3"/>
        <v>0</v>
      </c>
      <c r="BR44" s="121"/>
      <c r="BS44" s="209">
        <f t="shared" si="4"/>
        <v>0</v>
      </c>
      <c r="BT44" s="122"/>
      <c r="BU44" s="40"/>
      <c r="BV44" s="123"/>
      <c r="BW44" s="15"/>
      <c r="BX44" s="122"/>
      <c r="BY44" s="40"/>
      <c r="BZ44" s="123"/>
      <c r="CA44" s="209">
        <f>(SUM($BO44:$BS44))-$BW44</f>
        <v>0</v>
      </c>
      <c r="CB44" s="122"/>
      <c r="CC44" s="40"/>
      <c r="CD44" s="123"/>
      <c r="CE44" s="209">
        <f t="shared" si="5"/>
        <v>0</v>
      </c>
      <c r="CF44" s="121"/>
      <c r="CG44" s="209">
        <f t="shared" si="6"/>
        <v>0</v>
      </c>
      <c r="CH44" s="121"/>
      <c r="CI44" s="209">
        <f>ROUNDDOWN(CA44-CE44-CG44,0)</f>
        <v>0</v>
      </c>
      <c r="CJ44" s="121"/>
      <c r="CK44" s="209">
        <f>SUM($CE44:$CI44)</f>
        <v>0</v>
      </c>
      <c r="CL44" s="119"/>
      <c r="CO44" s="120"/>
      <c r="CP44" s="13">
        <v>0</v>
      </c>
      <c r="CQ44" s="124"/>
      <c r="CR44" s="13">
        <v>0</v>
      </c>
      <c r="CS44" s="124"/>
      <c r="CT44" s="13">
        <v>0</v>
      </c>
      <c r="CU44" s="125"/>
      <c r="CV44" s="126"/>
      <c r="CW44" s="127"/>
      <c r="CX44" s="210">
        <f>CP44*I44</f>
        <v>0</v>
      </c>
      <c r="CY44" s="124"/>
      <c r="CZ44" s="210">
        <f>CR44*K44</f>
        <v>0</v>
      </c>
      <c r="DA44" s="124"/>
      <c r="DB44" s="210">
        <f>CT44*M44</f>
        <v>0</v>
      </c>
      <c r="DC44" s="119"/>
      <c r="DE44" s="315"/>
      <c r="DF44" s="18"/>
      <c r="DG44" s="18"/>
      <c r="DH44" s="174"/>
      <c r="DI44" s="174"/>
      <c r="DJ44" s="174"/>
      <c r="DK44" s="174"/>
      <c r="DL44" s="174"/>
      <c r="DM44" s="174"/>
      <c r="DN44" s="333"/>
      <c r="DP44" s="18"/>
      <c r="DQ44" s="18"/>
      <c r="DR44" s="18"/>
      <c r="DT44" s="369">
        <f t="shared" si="19"/>
        <v>0</v>
      </c>
      <c r="DU44" s="280">
        <f t="shared" si="19"/>
        <v>0</v>
      </c>
      <c r="DV44" s="209">
        <f t="shared" si="20"/>
        <v>0</v>
      </c>
      <c r="DW44" s="280">
        <f t="shared" si="20"/>
        <v>0</v>
      </c>
      <c r="DX44" s="370">
        <f t="shared" si="21"/>
        <v>0</v>
      </c>
      <c r="DY44" s="216">
        <f t="shared" si="21"/>
        <v>0</v>
      </c>
      <c r="DZ44" s="369">
        <f t="shared" si="10"/>
        <v>0</v>
      </c>
      <c r="EA44" s="149"/>
      <c r="EB44" s="461"/>
      <c r="EC44" s="209">
        <f t="shared" si="11"/>
        <v>0</v>
      </c>
      <c r="ED44" s="403"/>
      <c r="EE44" s="149"/>
      <c r="EF44" s="370">
        <f t="shared" si="12"/>
        <v>0</v>
      </c>
      <c r="EG44" s="320"/>
      <c r="EH44" s="371">
        <f t="shared" si="13"/>
        <v>0</v>
      </c>
      <c r="EI44" s="264"/>
      <c r="EJ44" s="217">
        <f t="shared" si="14"/>
        <v>0</v>
      </c>
      <c r="EK44" s="401"/>
      <c r="EL44" s="264"/>
      <c r="EM44" s="372">
        <f t="shared" si="15"/>
        <v>0</v>
      </c>
      <c r="EN44" s="126"/>
      <c r="EO44" s="477">
        <f t="shared" si="16"/>
        <v>0</v>
      </c>
    </row>
    <row r="45" spans="1:145" ht="5.15" customHeight="1" x14ac:dyDescent="0.35">
      <c r="A45" s="115"/>
      <c r="B45" s="32"/>
      <c r="C45" s="46"/>
      <c r="D45" s="32"/>
      <c r="E45" s="32"/>
      <c r="F45" s="36"/>
      <c r="H45" s="29"/>
      <c r="I45" s="139"/>
      <c r="J45" s="139"/>
      <c r="K45" s="139"/>
      <c r="L45" s="139"/>
      <c r="M45" s="139"/>
      <c r="N45" s="140"/>
      <c r="O45" s="141"/>
      <c r="P45" s="142"/>
      <c r="Q45" s="139"/>
      <c r="R45" s="139"/>
      <c r="S45" s="139"/>
      <c r="T45" s="139"/>
      <c r="U45" s="139"/>
      <c r="V45" s="139"/>
      <c r="W45" s="121"/>
      <c r="X45" s="140"/>
      <c r="Y45" s="141"/>
      <c r="Z45" s="142"/>
      <c r="AA45" s="563"/>
      <c r="AB45" s="563"/>
      <c r="AC45" s="563"/>
      <c r="AD45" s="563"/>
      <c r="AE45" s="563"/>
      <c r="AF45" s="564"/>
      <c r="AG45" s="266"/>
      <c r="AH45" s="565"/>
      <c r="AI45" s="563"/>
      <c r="AJ45" s="563"/>
      <c r="AK45" s="563"/>
      <c r="AL45" s="563"/>
      <c r="AM45" s="563"/>
      <c r="AN45" s="140"/>
      <c r="AO45" s="141"/>
      <c r="AP45" s="142"/>
      <c r="AQ45" s="121"/>
      <c r="AR45" s="139"/>
      <c r="AS45" s="121"/>
      <c r="AT45" s="139"/>
      <c r="AU45" s="121"/>
      <c r="AV45" s="36"/>
      <c r="AX45" s="29"/>
      <c r="AY45" s="32"/>
      <c r="AZ45" s="322"/>
      <c r="BB45" s="29"/>
      <c r="BC45" s="46"/>
      <c r="BD45" s="32"/>
      <c r="BE45" s="46"/>
      <c r="BF45" s="32"/>
      <c r="BG45" s="46"/>
      <c r="BH45" s="36"/>
      <c r="BJ45" s="29"/>
      <c r="BK45" s="139"/>
      <c r="BL45" s="140"/>
      <c r="BM45" s="141"/>
      <c r="BN45" s="142"/>
      <c r="BO45" s="323"/>
      <c r="BP45" s="139"/>
      <c r="BQ45" s="323"/>
      <c r="BR45" s="139"/>
      <c r="BS45" s="323"/>
      <c r="BT45" s="140"/>
      <c r="BU45" s="141"/>
      <c r="BV45" s="142"/>
      <c r="BW45" s="139"/>
      <c r="BX45" s="140"/>
      <c r="BY45" s="141"/>
      <c r="BZ45" s="142"/>
      <c r="CA45" s="121"/>
      <c r="CB45" s="140"/>
      <c r="CC45" s="141"/>
      <c r="CD45" s="142"/>
      <c r="CE45" s="121"/>
      <c r="CF45" s="139"/>
      <c r="CG45" s="121"/>
      <c r="CH45" s="139"/>
      <c r="CI45" s="121"/>
      <c r="CJ45" s="139"/>
      <c r="CK45" s="121"/>
      <c r="CL45" s="36"/>
      <c r="CO45" s="29"/>
      <c r="CP45" s="143"/>
      <c r="CQ45" s="143"/>
      <c r="CR45" s="143"/>
      <c r="CS45" s="143"/>
      <c r="CT45" s="143"/>
      <c r="CU45" s="144"/>
      <c r="CV45" s="145"/>
      <c r="CW45" s="146"/>
      <c r="CX45" s="124"/>
      <c r="CY45" s="143"/>
      <c r="CZ45" s="124"/>
      <c r="DA45" s="143"/>
      <c r="DB45" s="124"/>
      <c r="DC45" s="36"/>
      <c r="DE45" s="332"/>
      <c r="DF45" s="175"/>
      <c r="DG45" s="175"/>
      <c r="DH45" s="174"/>
      <c r="DI45" s="174"/>
      <c r="DJ45" s="174"/>
      <c r="DK45" s="174"/>
      <c r="DL45" s="174"/>
      <c r="DM45" s="174"/>
      <c r="DN45" s="333"/>
      <c r="DT45" s="133"/>
      <c r="DU45" s="252"/>
      <c r="DV45" s="149"/>
      <c r="DW45" s="252"/>
      <c r="DX45" s="134"/>
      <c r="DY45" s="141"/>
      <c r="DZ45" s="463"/>
      <c r="EA45" s="149"/>
      <c r="EB45" s="461"/>
      <c r="EC45" s="464"/>
      <c r="ED45" s="403"/>
      <c r="EE45" s="149"/>
      <c r="EF45" s="465"/>
      <c r="EG45" s="320"/>
      <c r="EH45" s="405"/>
      <c r="EI45" s="264"/>
      <c r="EJ45" s="406"/>
      <c r="EK45" s="406"/>
      <c r="EL45" s="264"/>
      <c r="EM45" s="407"/>
      <c r="EN45" s="145"/>
      <c r="EO45" s="466"/>
    </row>
    <row r="46" spans="1:145" s="92" customFormat="1" ht="14.65" customHeight="1" x14ac:dyDescent="0.35">
      <c r="A46" s="118"/>
      <c r="B46" s="46"/>
      <c r="C46" s="243" t="str">
        <f t="shared" si="17"/>
        <v/>
      </c>
      <c r="D46" s="46"/>
      <c r="E46" s="4"/>
      <c r="F46" s="119"/>
      <c r="H46" s="120"/>
      <c r="I46" s="15"/>
      <c r="J46" s="121"/>
      <c r="K46" s="15"/>
      <c r="L46" s="121"/>
      <c r="M46" s="15"/>
      <c r="N46" s="122"/>
      <c r="O46" s="40"/>
      <c r="P46" s="123"/>
      <c r="Q46" s="15"/>
      <c r="R46" s="121"/>
      <c r="S46" s="15"/>
      <c r="T46" s="121"/>
      <c r="U46" s="15"/>
      <c r="V46" s="121"/>
      <c r="W46" s="209">
        <f>SUM($Q46,$S46,$U46)</f>
        <v>0</v>
      </c>
      <c r="X46" s="122"/>
      <c r="Y46" s="40"/>
      <c r="Z46" s="123"/>
      <c r="AA46" s="560"/>
      <c r="AB46" s="224"/>
      <c r="AC46" s="560"/>
      <c r="AD46" s="224"/>
      <c r="AE46" s="560"/>
      <c r="AF46" s="561"/>
      <c r="AG46" s="216"/>
      <c r="AH46" s="562"/>
      <c r="AI46" s="560"/>
      <c r="AJ46" s="224"/>
      <c r="AK46" s="560"/>
      <c r="AL46" s="224"/>
      <c r="AM46" s="560"/>
      <c r="AN46" s="122"/>
      <c r="AO46" s="40"/>
      <c r="AP46" s="123"/>
      <c r="AQ46" s="209">
        <f>$Q46-$AA46+$AI46</f>
        <v>0</v>
      </c>
      <c r="AR46" s="121"/>
      <c r="AS46" s="209">
        <f t="shared" si="1"/>
        <v>0</v>
      </c>
      <c r="AT46" s="121"/>
      <c r="AU46" s="209">
        <f t="shared" si="18"/>
        <v>0</v>
      </c>
      <c r="AV46" s="119"/>
      <c r="AX46" s="120"/>
      <c r="AY46" s="1"/>
      <c r="AZ46" s="318">
        <v>1</v>
      </c>
      <c r="BB46" s="120"/>
      <c r="BC46" s="3">
        <f>CHOOSE($AZ46,0.99052544,1.01191919,1.00441378,1.00744042,0.97985155,0.99723525,0.99723525,0.99723525,1.02737929,0.99839832,1.00012425,0.97994767)</f>
        <v>0.99052543999999998</v>
      </c>
      <c r="BD46" s="46"/>
      <c r="BE46" s="3">
        <f>CHOOSE(AZ46,1.01007311,1.0162446,1.00802785,0.99745216,0.96170212,0.98906071,0.98906071,0.98906071,0.96644255,1.01344958,1.02255772,1.00405015)</f>
        <v>1.01007311</v>
      </c>
      <c r="BF46" s="46"/>
      <c r="BG46" s="3">
        <f>CHOOSE($AZ46, 1.00979385,0.9950623,0.99510091,0.98525914,0.94740453,0.975921526666667,0.975921526666667,0.975921526666667,0.96415274,1.04112113,1.03493102,1.02717428)</f>
        <v>1.0097938500000001</v>
      </c>
      <c r="BH46" s="119"/>
      <c r="BJ46" s="120"/>
      <c r="BK46" s="15"/>
      <c r="BL46" s="122"/>
      <c r="BM46" s="40"/>
      <c r="BN46" s="123"/>
      <c r="BO46" s="209">
        <f t="shared" si="2"/>
        <v>0</v>
      </c>
      <c r="BP46" s="121"/>
      <c r="BQ46" s="209">
        <f t="shared" si="3"/>
        <v>0</v>
      </c>
      <c r="BR46" s="121"/>
      <c r="BS46" s="209">
        <f t="shared" si="4"/>
        <v>0</v>
      </c>
      <c r="BT46" s="122"/>
      <c r="BU46" s="40"/>
      <c r="BV46" s="123"/>
      <c r="BW46" s="15"/>
      <c r="BX46" s="122"/>
      <c r="BY46" s="40"/>
      <c r="BZ46" s="123"/>
      <c r="CA46" s="209">
        <f>(SUM($BO46:$BS46))-$BW46</f>
        <v>0</v>
      </c>
      <c r="CB46" s="122"/>
      <c r="CC46" s="40"/>
      <c r="CD46" s="123"/>
      <c r="CE46" s="209">
        <f t="shared" si="5"/>
        <v>0</v>
      </c>
      <c r="CF46" s="121"/>
      <c r="CG46" s="209">
        <f t="shared" si="6"/>
        <v>0</v>
      </c>
      <c r="CH46" s="121"/>
      <c r="CI46" s="209">
        <f>ROUNDDOWN(CA46-CE46-CG46,0)</f>
        <v>0</v>
      </c>
      <c r="CJ46" s="121"/>
      <c r="CK46" s="209">
        <f>SUM($CE46:$CI46)</f>
        <v>0</v>
      </c>
      <c r="CL46" s="119"/>
      <c r="CO46" s="120"/>
      <c r="CP46" s="13">
        <v>0</v>
      </c>
      <c r="CQ46" s="124"/>
      <c r="CR46" s="13">
        <v>0</v>
      </c>
      <c r="CS46" s="124"/>
      <c r="CT46" s="13">
        <v>0</v>
      </c>
      <c r="CU46" s="125"/>
      <c r="CV46" s="126"/>
      <c r="CW46" s="127"/>
      <c r="CX46" s="210">
        <f>CP46*I46</f>
        <v>0</v>
      </c>
      <c r="CY46" s="124"/>
      <c r="CZ46" s="210">
        <f>CR46*K46</f>
        <v>0</v>
      </c>
      <c r="DA46" s="124"/>
      <c r="DB46" s="210">
        <f>CT46*M46</f>
        <v>0</v>
      </c>
      <c r="DC46" s="119"/>
      <c r="DE46" s="315"/>
      <c r="DF46" s="18"/>
      <c r="DG46" s="18"/>
      <c r="DH46" s="174"/>
      <c r="DI46" s="174"/>
      <c r="DJ46" s="174"/>
      <c r="DK46" s="174"/>
      <c r="DL46" s="174"/>
      <c r="DM46" s="174"/>
      <c r="DN46" s="333"/>
      <c r="DP46" s="18"/>
      <c r="DQ46" s="18"/>
      <c r="DR46" s="18"/>
      <c r="DT46" s="369">
        <f t="shared" si="19"/>
        <v>0</v>
      </c>
      <c r="DU46" s="280">
        <f t="shared" si="19"/>
        <v>0</v>
      </c>
      <c r="DV46" s="209">
        <f t="shared" si="20"/>
        <v>0</v>
      </c>
      <c r="DW46" s="280">
        <f t="shared" si="20"/>
        <v>0</v>
      </c>
      <c r="DX46" s="370">
        <f t="shared" si="21"/>
        <v>0</v>
      </c>
      <c r="DY46" s="216">
        <f t="shared" si="21"/>
        <v>0</v>
      </c>
      <c r="DZ46" s="369">
        <f t="shared" si="10"/>
        <v>0</v>
      </c>
      <c r="EA46" s="149"/>
      <c r="EB46" s="461"/>
      <c r="EC46" s="209">
        <f t="shared" si="11"/>
        <v>0</v>
      </c>
      <c r="ED46" s="403"/>
      <c r="EE46" s="149"/>
      <c r="EF46" s="370">
        <f t="shared" si="12"/>
        <v>0</v>
      </c>
      <c r="EG46" s="320"/>
      <c r="EH46" s="371">
        <f t="shared" si="13"/>
        <v>0</v>
      </c>
      <c r="EI46" s="264"/>
      <c r="EJ46" s="217">
        <f t="shared" si="14"/>
        <v>0</v>
      </c>
      <c r="EK46" s="401"/>
      <c r="EL46" s="264"/>
      <c r="EM46" s="372">
        <f t="shared" si="15"/>
        <v>0</v>
      </c>
      <c r="EN46" s="126"/>
      <c r="EO46" s="477">
        <f t="shared" si="16"/>
        <v>0</v>
      </c>
    </row>
    <row r="47" spans="1:145" ht="5.15" customHeight="1" x14ac:dyDescent="0.35">
      <c r="A47" s="115"/>
      <c r="B47" s="32"/>
      <c r="C47" s="46"/>
      <c r="D47" s="32"/>
      <c r="E47" s="32"/>
      <c r="F47" s="36"/>
      <c r="H47" s="29"/>
      <c r="I47" s="139"/>
      <c r="J47" s="139"/>
      <c r="K47" s="139"/>
      <c r="L47" s="139"/>
      <c r="M47" s="139"/>
      <c r="N47" s="140"/>
      <c r="O47" s="141"/>
      <c r="P47" s="142"/>
      <c r="Q47" s="139"/>
      <c r="R47" s="139"/>
      <c r="S47" s="139"/>
      <c r="T47" s="139"/>
      <c r="U47" s="139"/>
      <c r="V47" s="139"/>
      <c r="W47" s="121"/>
      <c r="X47" s="140"/>
      <c r="Y47" s="141"/>
      <c r="Z47" s="142"/>
      <c r="AA47" s="563"/>
      <c r="AB47" s="563"/>
      <c r="AC47" s="563"/>
      <c r="AD47" s="563"/>
      <c r="AE47" s="563"/>
      <c r="AF47" s="564"/>
      <c r="AG47" s="266"/>
      <c r="AH47" s="565"/>
      <c r="AI47" s="563"/>
      <c r="AJ47" s="563"/>
      <c r="AK47" s="563"/>
      <c r="AL47" s="563"/>
      <c r="AM47" s="563"/>
      <c r="AN47" s="140"/>
      <c r="AO47" s="141"/>
      <c r="AP47" s="142"/>
      <c r="AQ47" s="121"/>
      <c r="AR47" s="139"/>
      <c r="AS47" s="121"/>
      <c r="AT47" s="139"/>
      <c r="AU47" s="121"/>
      <c r="AV47" s="36"/>
      <c r="AX47" s="29"/>
      <c r="AY47" s="32"/>
      <c r="AZ47" s="322"/>
      <c r="BB47" s="29"/>
      <c r="BC47" s="46"/>
      <c r="BD47" s="32"/>
      <c r="BE47" s="46"/>
      <c r="BF47" s="32"/>
      <c r="BG47" s="46"/>
      <c r="BH47" s="36"/>
      <c r="BJ47" s="29"/>
      <c r="BK47" s="139"/>
      <c r="BL47" s="140"/>
      <c r="BM47" s="141"/>
      <c r="BN47" s="142"/>
      <c r="BO47" s="323"/>
      <c r="BP47" s="139"/>
      <c r="BQ47" s="323"/>
      <c r="BR47" s="139"/>
      <c r="BS47" s="323"/>
      <c r="BT47" s="140"/>
      <c r="BU47" s="141"/>
      <c r="BV47" s="142"/>
      <c r="BW47" s="139"/>
      <c r="BX47" s="140"/>
      <c r="BY47" s="141"/>
      <c r="BZ47" s="142"/>
      <c r="CA47" s="121"/>
      <c r="CB47" s="140"/>
      <c r="CC47" s="141"/>
      <c r="CD47" s="142"/>
      <c r="CE47" s="121"/>
      <c r="CF47" s="139"/>
      <c r="CG47" s="121"/>
      <c r="CH47" s="139"/>
      <c r="CI47" s="121"/>
      <c r="CJ47" s="139"/>
      <c r="CK47" s="121"/>
      <c r="CL47" s="36"/>
      <c r="CO47" s="29"/>
      <c r="CP47" s="143"/>
      <c r="CQ47" s="143"/>
      <c r="CR47" s="143"/>
      <c r="CS47" s="143"/>
      <c r="CT47" s="143"/>
      <c r="CU47" s="144"/>
      <c r="CV47" s="145"/>
      <c r="CW47" s="146"/>
      <c r="CX47" s="124"/>
      <c r="CY47" s="143"/>
      <c r="CZ47" s="124"/>
      <c r="DA47" s="143"/>
      <c r="DB47" s="124"/>
      <c r="DC47" s="36"/>
      <c r="DE47" s="332"/>
      <c r="DF47" s="175"/>
      <c r="DG47" s="175"/>
      <c r="DH47" s="174"/>
      <c r="DI47" s="174"/>
      <c r="DJ47" s="174"/>
      <c r="DK47" s="174"/>
      <c r="DL47" s="174"/>
      <c r="DM47" s="174"/>
      <c r="DN47" s="333"/>
      <c r="DT47" s="133"/>
      <c r="DU47" s="252"/>
      <c r="DV47" s="149"/>
      <c r="DW47" s="252"/>
      <c r="DX47" s="134"/>
      <c r="DY47" s="141"/>
      <c r="DZ47" s="463"/>
      <c r="EA47" s="149"/>
      <c r="EB47" s="461"/>
      <c r="EC47" s="464"/>
      <c r="ED47" s="403"/>
      <c r="EE47" s="149"/>
      <c r="EF47" s="465"/>
      <c r="EG47" s="320"/>
      <c r="EH47" s="405"/>
      <c r="EI47" s="264"/>
      <c r="EJ47" s="406"/>
      <c r="EK47" s="406"/>
      <c r="EL47" s="264"/>
      <c r="EM47" s="407"/>
      <c r="EN47" s="145"/>
      <c r="EO47" s="466"/>
    </row>
    <row r="48" spans="1:145" s="92" customFormat="1" ht="14.65" customHeight="1" x14ac:dyDescent="0.35">
      <c r="A48" s="118"/>
      <c r="B48" s="46"/>
      <c r="C48" s="243" t="str">
        <f t="shared" si="17"/>
        <v/>
      </c>
      <c r="D48" s="46"/>
      <c r="E48" s="4"/>
      <c r="F48" s="119"/>
      <c r="H48" s="120"/>
      <c r="I48" s="15"/>
      <c r="J48" s="121"/>
      <c r="K48" s="15"/>
      <c r="L48" s="121"/>
      <c r="M48" s="15"/>
      <c r="N48" s="122"/>
      <c r="O48" s="40"/>
      <c r="P48" s="123"/>
      <c r="Q48" s="15"/>
      <c r="R48" s="121"/>
      <c r="S48" s="15"/>
      <c r="T48" s="121"/>
      <c r="U48" s="15"/>
      <c r="V48" s="121"/>
      <c r="W48" s="209">
        <f>SUM($Q48,$S48,$U48)</f>
        <v>0</v>
      </c>
      <c r="X48" s="122"/>
      <c r="Y48" s="40"/>
      <c r="Z48" s="123"/>
      <c r="AA48" s="560"/>
      <c r="AB48" s="224"/>
      <c r="AC48" s="560"/>
      <c r="AD48" s="224"/>
      <c r="AE48" s="560"/>
      <c r="AF48" s="561"/>
      <c r="AG48" s="216"/>
      <c r="AH48" s="562"/>
      <c r="AI48" s="560"/>
      <c r="AJ48" s="224"/>
      <c r="AK48" s="560"/>
      <c r="AL48" s="224"/>
      <c r="AM48" s="560"/>
      <c r="AN48" s="122"/>
      <c r="AO48" s="40"/>
      <c r="AP48" s="123"/>
      <c r="AQ48" s="209">
        <f>$Q48-$AA48+$AI48</f>
        <v>0</v>
      </c>
      <c r="AR48" s="121"/>
      <c r="AS48" s="209">
        <f t="shared" si="1"/>
        <v>0</v>
      </c>
      <c r="AT48" s="121"/>
      <c r="AU48" s="209">
        <f t="shared" si="18"/>
        <v>0</v>
      </c>
      <c r="AV48" s="119"/>
      <c r="AX48" s="120"/>
      <c r="AY48" s="1"/>
      <c r="AZ48" s="318">
        <v>1</v>
      </c>
      <c r="BB48" s="120"/>
      <c r="BC48" s="3">
        <f>CHOOSE($AZ48,0.99052544,1.01191919,1.00441378,1.00744042,0.97985155,0.99723525,0.99723525,0.99723525,1.02737929,0.99839832,1.00012425,0.97994767)</f>
        <v>0.99052543999999998</v>
      </c>
      <c r="BD48" s="46"/>
      <c r="BE48" s="3">
        <f>CHOOSE(AZ48,1.01007311,1.0162446,1.00802785,0.99745216,0.96170212,0.98906071,0.98906071,0.98906071,0.96644255,1.01344958,1.02255772,1.00405015)</f>
        <v>1.01007311</v>
      </c>
      <c r="BF48" s="46"/>
      <c r="BG48" s="3">
        <f>CHOOSE($AZ48, 1.00979385,0.9950623,0.99510091,0.98525914,0.94740453,0.975921526666667,0.975921526666667,0.975921526666667,0.96415274,1.04112113,1.03493102,1.02717428)</f>
        <v>1.0097938500000001</v>
      </c>
      <c r="BH48" s="119"/>
      <c r="BJ48" s="120"/>
      <c r="BK48" s="15"/>
      <c r="BL48" s="122"/>
      <c r="BM48" s="40"/>
      <c r="BN48" s="123"/>
      <c r="BO48" s="209">
        <f t="shared" si="2"/>
        <v>0</v>
      </c>
      <c r="BP48" s="121"/>
      <c r="BQ48" s="209">
        <f t="shared" si="3"/>
        <v>0</v>
      </c>
      <c r="BR48" s="121"/>
      <c r="BS48" s="209">
        <f t="shared" si="4"/>
        <v>0</v>
      </c>
      <c r="BT48" s="122"/>
      <c r="BU48" s="40"/>
      <c r="BV48" s="123"/>
      <c r="BW48" s="15"/>
      <c r="BX48" s="122"/>
      <c r="BY48" s="40"/>
      <c r="BZ48" s="123"/>
      <c r="CA48" s="209">
        <f>(SUM($BO48:$BS48))-$BW48</f>
        <v>0</v>
      </c>
      <c r="CB48" s="122"/>
      <c r="CC48" s="40"/>
      <c r="CD48" s="123"/>
      <c r="CE48" s="209">
        <f t="shared" si="5"/>
        <v>0</v>
      </c>
      <c r="CF48" s="121"/>
      <c r="CG48" s="209">
        <f t="shared" si="6"/>
        <v>0</v>
      </c>
      <c r="CH48" s="121"/>
      <c r="CI48" s="209">
        <f>ROUNDDOWN(CA48-CE48-CG48,0)</f>
        <v>0</v>
      </c>
      <c r="CJ48" s="121"/>
      <c r="CK48" s="209">
        <f>SUM($CE48:$CI48)</f>
        <v>0</v>
      </c>
      <c r="CL48" s="119"/>
      <c r="CO48" s="120"/>
      <c r="CP48" s="13">
        <v>0</v>
      </c>
      <c r="CQ48" s="124"/>
      <c r="CR48" s="13">
        <v>0</v>
      </c>
      <c r="CS48" s="124"/>
      <c r="CT48" s="13">
        <v>0</v>
      </c>
      <c r="CU48" s="125"/>
      <c r="CV48" s="126"/>
      <c r="CW48" s="127"/>
      <c r="CX48" s="210">
        <f>CP48*I48</f>
        <v>0</v>
      </c>
      <c r="CY48" s="124"/>
      <c r="CZ48" s="210">
        <f>CR48*K48</f>
        <v>0</v>
      </c>
      <c r="DA48" s="124"/>
      <c r="DB48" s="210">
        <f>CT48*M48</f>
        <v>0</v>
      </c>
      <c r="DC48" s="119"/>
      <c r="DE48" s="315"/>
      <c r="DF48" s="18"/>
      <c r="DG48" s="18"/>
      <c r="DH48" s="176"/>
      <c r="DI48" s="176"/>
      <c r="DJ48" s="176"/>
      <c r="DK48" s="176"/>
      <c r="DL48" s="176"/>
      <c r="DM48" s="176"/>
      <c r="DN48" s="334"/>
      <c r="DP48" s="18"/>
      <c r="DQ48" s="18"/>
      <c r="DR48" s="18"/>
      <c r="DT48" s="369">
        <f t="shared" si="19"/>
        <v>0</v>
      </c>
      <c r="DU48" s="280">
        <f t="shared" si="19"/>
        <v>0</v>
      </c>
      <c r="DV48" s="209">
        <f t="shared" si="20"/>
        <v>0</v>
      </c>
      <c r="DW48" s="280">
        <f t="shared" si="20"/>
        <v>0</v>
      </c>
      <c r="DX48" s="370">
        <f t="shared" si="21"/>
        <v>0</v>
      </c>
      <c r="DY48" s="216">
        <f t="shared" si="21"/>
        <v>0</v>
      </c>
      <c r="DZ48" s="369">
        <f t="shared" si="10"/>
        <v>0</v>
      </c>
      <c r="EA48" s="149"/>
      <c r="EB48" s="461"/>
      <c r="EC48" s="209">
        <f t="shared" si="11"/>
        <v>0</v>
      </c>
      <c r="ED48" s="403"/>
      <c r="EE48" s="149"/>
      <c r="EF48" s="370">
        <f t="shared" si="12"/>
        <v>0</v>
      </c>
      <c r="EG48" s="320"/>
      <c r="EH48" s="371">
        <f t="shared" si="13"/>
        <v>0</v>
      </c>
      <c r="EI48" s="264"/>
      <c r="EJ48" s="217">
        <f t="shared" si="14"/>
        <v>0</v>
      </c>
      <c r="EK48" s="401"/>
      <c r="EL48" s="264"/>
      <c r="EM48" s="372">
        <f t="shared" si="15"/>
        <v>0</v>
      </c>
      <c r="EN48" s="126"/>
      <c r="EO48" s="477">
        <f t="shared" si="16"/>
        <v>0</v>
      </c>
    </row>
    <row r="49" spans="1:145" ht="5.15" customHeight="1" x14ac:dyDescent="0.35">
      <c r="A49" s="115"/>
      <c r="B49" s="32"/>
      <c r="C49" s="46"/>
      <c r="D49" s="32"/>
      <c r="E49" s="32"/>
      <c r="F49" s="36"/>
      <c r="H49" s="29"/>
      <c r="I49" s="139"/>
      <c r="J49" s="139"/>
      <c r="K49" s="139"/>
      <c r="L49" s="139"/>
      <c r="M49" s="139"/>
      <c r="N49" s="140"/>
      <c r="O49" s="141"/>
      <c r="P49" s="142"/>
      <c r="Q49" s="139"/>
      <c r="R49" s="139"/>
      <c r="S49" s="139"/>
      <c r="T49" s="139"/>
      <c r="U49" s="139"/>
      <c r="V49" s="139"/>
      <c r="W49" s="121"/>
      <c r="X49" s="140"/>
      <c r="Y49" s="141"/>
      <c r="Z49" s="142"/>
      <c r="AA49" s="563"/>
      <c r="AB49" s="563"/>
      <c r="AC49" s="563"/>
      <c r="AD49" s="563"/>
      <c r="AE49" s="563"/>
      <c r="AF49" s="564"/>
      <c r="AG49" s="266"/>
      <c r="AH49" s="565"/>
      <c r="AI49" s="563"/>
      <c r="AJ49" s="563"/>
      <c r="AK49" s="563"/>
      <c r="AL49" s="563"/>
      <c r="AM49" s="563"/>
      <c r="AN49" s="140"/>
      <c r="AO49" s="141"/>
      <c r="AP49" s="142"/>
      <c r="AQ49" s="121"/>
      <c r="AR49" s="139"/>
      <c r="AS49" s="121"/>
      <c r="AT49" s="139"/>
      <c r="AU49" s="121"/>
      <c r="AV49" s="36"/>
      <c r="AX49" s="29"/>
      <c r="AY49" s="32"/>
      <c r="AZ49" s="322"/>
      <c r="BB49" s="29"/>
      <c r="BC49" s="46"/>
      <c r="BD49" s="32"/>
      <c r="BE49" s="46"/>
      <c r="BF49" s="32"/>
      <c r="BG49" s="46"/>
      <c r="BH49" s="36"/>
      <c r="BJ49" s="29"/>
      <c r="BK49" s="139"/>
      <c r="BL49" s="140"/>
      <c r="BM49" s="141"/>
      <c r="BN49" s="142"/>
      <c r="BO49" s="323"/>
      <c r="BP49" s="139"/>
      <c r="BQ49" s="323"/>
      <c r="BR49" s="139"/>
      <c r="BS49" s="323"/>
      <c r="BT49" s="140"/>
      <c r="BU49" s="141"/>
      <c r="BV49" s="142"/>
      <c r="BW49" s="139"/>
      <c r="BX49" s="140"/>
      <c r="BY49" s="141"/>
      <c r="BZ49" s="142"/>
      <c r="CA49" s="121"/>
      <c r="CB49" s="140"/>
      <c r="CC49" s="141"/>
      <c r="CD49" s="142"/>
      <c r="CE49" s="121"/>
      <c r="CF49" s="139"/>
      <c r="CG49" s="121"/>
      <c r="CH49" s="139"/>
      <c r="CI49" s="121"/>
      <c r="CJ49" s="139"/>
      <c r="CK49" s="121"/>
      <c r="CL49" s="36"/>
      <c r="CO49" s="29"/>
      <c r="CP49" s="143"/>
      <c r="CQ49" s="143"/>
      <c r="CR49" s="143"/>
      <c r="CS49" s="143"/>
      <c r="CT49" s="143"/>
      <c r="CU49" s="144"/>
      <c r="CV49" s="145"/>
      <c r="CW49" s="146"/>
      <c r="CX49" s="124"/>
      <c r="CY49" s="143"/>
      <c r="CZ49" s="124"/>
      <c r="DA49" s="143"/>
      <c r="DB49" s="124"/>
      <c r="DC49" s="36"/>
      <c r="DE49" s="332"/>
      <c r="DF49" s="175"/>
      <c r="DG49" s="175"/>
      <c r="DH49" s="177"/>
      <c r="DI49" s="177"/>
      <c r="DJ49" s="177"/>
      <c r="DK49" s="177"/>
      <c r="DL49" s="177"/>
      <c r="DM49" s="177"/>
      <c r="DN49" s="335"/>
      <c r="DT49" s="133"/>
      <c r="DU49" s="252"/>
      <c r="DV49" s="149"/>
      <c r="DW49" s="252"/>
      <c r="DX49" s="134"/>
      <c r="DY49" s="141"/>
      <c r="DZ49" s="463"/>
      <c r="EA49" s="149"/>
      <c r="EB49" s="461"/>
      <c r="EC49" s="464"/>
      <c r="ED49" s="403"/>
      <c r="EE49" s="149"/>
      <c r="EF49" s="465"/>
      <c r="EG49" s="320"/>
      <c r="EH49" s="405"/>
      <c r="EI49" s="264"/>
      <c r="EJ49" s="406"/>
      <c r="EK49" s="406"/>
      <c r="EL49" s="264"/>
      <c r="EM49" s="407"/>
      <c r="EN49" s="145"/>
      <c r="EO49" s="466"/>
    </row>
    <row r="50" spans="1:145" s="92" customFormat="1" ht="14.65" customHeight="1" x14ac:dyDescent="0.35">
      <c r="A50" s="118"/>
      <c r="B50" s="46"/>
      <c r="C50" s="243" t="str">
        <f t="shared" si="17"/>
        <v/>
      </c>
      <c r="D50" s="46"/>
      <c r="E50" s="4"/>
      <c r="F50" s="119"/>
      <c r="H50" s="120"/>
      <c r="I50" s="15"/>
      <c r="J50" s="121"/>
      <c r="K50" s="15"/>
      <c r="L50" s="121"/>
      <c r="M50" s="15"/>
      <c r="N50" s="122"/>
      <c r="O50" s="40"/>
      <c r="P50" s="123"/>
      <c r="Q50" s="15"/>
      <c r="R50" s="121"/>
      <c r="S50" s="15"/>
      <c r="T50" s="121"/>
      <c r="U50" s="15"/>
      <c r="V50" s="121"/>
      <c r="W50" s="209">
        <f>SUM($Q50,$S50,$U50)</f>
        <v>0</v>
      </c>
      <c r="X50" s="122"/>
      <c r="Y50" s="40"/>
      <c r="Z50" s="123"/>
      <c r="AA50" s="560"/>
      <c r="AB50" s="224"/>
      <c r="AC50" s="560"/>
      <c r="AD50" s="224"/>
      <c r="AE50" s="560"/>
      <c r="AF50" s="561"/>
      <c r="AG50" s="216"/>
      <c r="AH50" s="562"/>
      <c r="AI50" s="560"/>
      <c r="AJ50" s="224"/>
      <c r="AK50" s="560"/>
      <c r="AL50" s="224"/>
      <c r="AM50" s="560"/>
      <c r="AN50" s="122"/>
      <c r="AO50" s="40"/>
      <c r="AP50" s="123"/>
      <c r="AQ50" s="209">
        <f>$Q50-$AA50+$AI50</f>
        <v>0</v>
      </c>
      <c r="AR50" s="121"/>
      <c r="AS50" s="209">
        <f t="shared" si="1"/>
        <v>0</v>
      </c>
      <c r="AT50" s="121"/>
      <c r="AU50" s="209">
        <f t="shared" si="18"/>
        <v>0</v>
      </c>
      <c r="AV50" s="119"/>
      <c r="AX50" s="120"/>
      <c r="AY50" s="1"/>
      <c r="AZ50" s="318">
        <v>1</v>
      </c>
      <c r="BB50" s="120"/>
      <c r="BC50" s="3">
        <f>CHOOSE($AZ50,0.99052544,1.01191919,1.00441378,1.00744042,0.97985155,0.99723525,0.99723525,0.99723525,1.02737929,0.99839832,1.00012425,0.97994767)</f>
        <v>0.99052543999999998</v>
      </c>
      <c r="BD50" s="46"/>
      <c r="BE50" s="3">
        <f>CHOOSE(AZ50,1.01007311,1.0162446,1.00802785,0.99745216,0.96170212,0.98906071,0.98906071,0.98906071,0.96644255,1.01344958,1.02255772,1.00405015)</f>
        <v>1.01007311</v>
      </c>
      <c r="BF50" s="46"/>
      <c r="BG50" s="3">
        <f>CHOOSE($AZ50, 1.00979385,0.9950623,0.99510091,0.98525914,0.94740453,0.975921526666667,0.975921526666667,0.975921526666667,0.96415274,1.04112113,1.03493102,1.02717428)</f>
        <v>1.0097938500000001</v>
      </c>
      <c r="BH50" s="119"/>
      <c r="BJ50" s="120"/>
      <c r="BK50" s="15"/>
      <c r="BL50" s="122"/>
      <c r="BM50" s="40"/>
      <c r="BN50" s="123"/>
      <c r="BO50" s="209">
        <f t="shared" si="2"/>
        <v>0</v>
      </c>
      <c r="BP50" s="121"/>
      <c r="BQ50" s="209">
        <f t="shared" si="3"/>
        <v>0</v>
      </c>
      <c r="BR50" s="121"/>
      <c r="BS50" s="209">
        <f t="shared" si="4"/>
        <v>0</v>
      </c>
      <c r="BT50" s="122"/>
      <c r="BU50" s="40"/>
      <c r="BV50" s="123"/>
      <c r="BW50" s="15"/>
      <c r="BX50" s="122"/>
      <c r="BY50" s="40"/>
      <c r="BZ50" s="123"/>
      <c r="CA50" s="209">
        <f>(SUM($BO50:$BS50))-$BW50</f>
        <v>0</v>
      </c>
      <c r="CB50" s="122"/>
      <c r="CC50" s="40"/>
      <c r="CD50" s="123"/>
      <c r="CE50" s="209">
        <f t="shared" si="5"/>
        <v>0</v>
      </c>
      <c r="CF50" s="121"/>
      <c r="CG50" s="209">
        <f t="shared" si="6"/>
        <v>0</v>
      </c>
      <c r="CH50" s="121"/>
      <c r="CI50" s="209">
        <f>ROUNDDOWN(CA50-CE50-CG50,0)</f>
        <v>0</v>
      </c>
      <c r="CJ50" s="121"/>
      <c r="CK50" s="209">
        <f>SUM($CE50:$CI50)</f>
        <v>0</v>
      </c>
      <c r="CL50" s="119"/>
      <c r="CO50" s="120"/>
      <c r="CP50" s="13">
        <v>0</v>
      </c>
      <c r="CQ50" s="124"/>
      <c r="CR50" s="13">
        <v>0</v>
      </c>
      <c r="CS50" s="124"/>
      <c r="CT50" s="13">
        <v>0</v>
      </c>
      <c r="CU50" s="125"/>
      <c r="CV50" s="126"/>
      <c r="CW50" s="127"/>
      <c r="CX50" s="210">
        <f>CP50*I50</f>
        <v>0</v>
      </c>
      <c r="CY50" s="124"/>
      <c r="CZ50" s="210">
        <f>CR50*K50</f>
        <v>0</v>
      </c>
      <c r="DA50" s="124"/>
      <c r="DB50" s="210">
        <f>CT50*M50</f>
        <v>0</v>
      </c>
      <c r="DC50" s="119"/>
      <c r="DE50" s="315"/>
      <c r="DF50" s="18"/>
      <c r="DG50" s="18"/>
      <c r="DH50" s="18"/>
      <c r="DI50" s="18"/>
      <c r="DJ50" s="18"/>
      <c r="DK50" s="18"/>
      <c r="DL50" s="18"/>
      <c r="DM50" s="18"/>
      <c r="DN50" s="115"/>
      <c r="DP50" s="18"/>
      <c r="DQ50" s="18"/>
      <c r="DR50" s="18"/>
      <c r="DT50" s="369">
        <f t="shared" si="19"/>
        <v>0</v>
      </c>
      <c r="DU50" s="280">
        <f t="shared" si="19"/>
        <v>0</v>
      </c>
      <c r="DV50" s="209">
        <f t="shared" si="20"/>
        <v>0</v>
      </c>
      <c r="DW50" s="280">
        <f t="shared" si="20"/>
        <v>0</v>
      </c>
      <c r="DX50" s="370">
        <f t="shared" si="21"/>
        <v>0</v>
      </c>
      <c r="DY50" s="216">
        <f t="shared" si="21"/>
        <v>0</v>
      </c>
      <c r="DZ50" s="369">
        <f t="shared" si="10"/>
        <v>0</v>
      </c>
      <c r="EA50" s="149"/>
      <c r="EB50" s="461"/>
      <c r="EC50" s="209">
        <f t="shared" si="11"/>
        <v>0</v>
      </c>
      <c r="ED50" s="403"/>
      <c r="EE50" s="149"/>
      <c r="EF50" s="370">
        <f t="shared" si="12"/>
        <v>0</v>
      </c>
      <c r="EG50" s="320"/>
      <c r="EH50" s="371">
        <f t="shared" si="13"/>
        <v>0</v>
      </c>
      <c r="EI50" s="264"/>
      <c r="EJ50" s="217">
        <f t="shared" si="14"/>
        <v>0</v>
      </c>
      <c r="EK50" s="401"/>
      <c r="EL50" s="264"/>
      <c r="EM50" s="372">
        <f t="shared" si="15"/>
        <v>0</v>
      </c>
      <c r="EN50" s="126"/>
      <c r="EO50" s="477">
        <f t="shared" si="16"/>
        <v>0</v>
      </c>
    </row>
    <row r="51" spans="1:145" ht="5.15" customHeight="1" x14ac:dyDescent="0.35">
      <c r="A51" s="115"/>
      <c r="B51" s="32"/>
      <c r="C51" s="46"/>
      <c r="D51" s="32"/>
      <c r="E51" s="32"/>
      <c r="F51" s="36"/>
      <c r="H51" s="29"/>
      <c r="I51" s="139"/>
      <c r="J51" s="139"/>
      <c r="K51" s="139"/>
      <c r="L51" s="139"/>
      <c r="M51" s="139"/>
      <c r="N51" s="140"/>
      <c r="O51" s="141"/>
      <c r="P51" s="142"/>
      <c r="Q51" s="139"/>
      <c r="R51" s="139"/>
      <c r="S51" s="139"/>
      <c r="T51" s="139"/>
      <c r="U51" s="139"/>
      <c r="V51" s="139"/>
      <c r="W51" s="121"/>
      <c r="X51" s="140"/>
      <c r="Y51" s="141"/>
      <c r="Z51" s="142"/>
      <c r="AA51" s="563"/>
      <c r="AB51" s="563"/>
      <c r="AC51" s="563"/>
      <c r="AD51" s="563"/>
      <c r="AE51" s="563"/>
      <c r="AF51" s="564"/>
      <c r="AG51" s="266"/>
      <c r="AH51" s="565"/>
      <c r="AI51" s="563"/>
      <c r="AJ51" s="563"/>
      <c r="AK51" s="563"/>
      <c r="AL51" s="563"/>
      <c r="AM51" s="563"/>
      <c r="AN51" s="140"/>
      <c r="AO51" s="141"/>
      <c r="AP51" s="142"/>
      <c r="AQ51" s="121"/>
      <c r="AR51" s="139"/>
      <c r="AS51" s="121"/>
      <c r="AT51" s="139"/>
      <c r="AU51" s="121"/>
      <c r="AV51" s="36"/>
      <c r="AX51" s="29"/>
      <c r="AY51" s="32"/>
      <c r="AZ51" s="322"/>
      <c r="BB51" s="29"/>
      <c r="BC51" s="46"/>
      <c r="BD51" s="32"/>
      <c r="BE51" s="46"/>
      <c r="BF51" s="32"/>
      <c r="BG51" s="46"/>
      <c r="BH51" s="36"/>
      <c r="BJ51" s="29"/>
      <c r="BK51" s="139"/>
      <c r="BL51" s="140"/>
      <c r="BM51" s="141"/>
      <c r="BN51" s="142"/>
      <c r="BO51" s="323"/>
      <c r="BP51" s="139"/>
      <c r="BQ51" s="323"/>
      <c r="BR51" s="139"/>
      <c r="BS51" s="323"/>
      <c r="BT51" s="140"/>
      <c r="BU51" s="141"/>
      <c r="BV51" s="142"/>
      <c r="BW51" s="139"/>
      <c r="BX51" s="140"/>
      <c r="BY51" s="141"/>
      <c r="BZ51" s="142"/>
      <c r="CA51" s="121"/>
      <c r="CB51" s="140"/>
      <c r="CC51" s="141"/>
      <c r="CD51" s="142"/>
      <c r="CE51" s="121"/>
      <c r="CF51" s="139"/>
      <c r="CG51" s="121"/>
      <c r="CH51" s="139"/>
      <c r="CI51" s="121"/>
      <c r="CJ51" s="139"/>
      <c r="CK51" s="121"/>
      <c r="CL51" s="36"/>
      <c r="CO51" s="29"/>
      <c r="CP51" s="143"/>
      <c r="CQ51" s="143"/>
      <c r="CR51" s="143"/>
      <c r="CS51" s="143"/>
      <c r="CT51" s="143"/>
      <c r="CU51" s="144"/>
      <c r="CV51" s="145"/>
      <c r="CW51" s="146"/>
      <c r="CX51" s="124"/>
      <c r="CY51" s="143"/>
      <c r="CZ51" s="124"/>
      <c r="DA51" s="143"/>
      <c r="DB51" s="124"/>
      <c r="DC51" s="36"/>
      <c r="DE51" s="332"/>
      <c r="DF51" s="92"/>
      <c r="DG51" s="92"/>
      <c r="DH51" s="92"/>
      <c r="DI51" s="92"/>
      <c r="DJ51" s="92"/>
      <c r="DK51" s="92"/>
      <c r="DL51" s="92"/>
      <c r="DM51" s="92"/>
      <c r="DN51" s="118"/>
      <c r="DT51" s="133"/>
      <c r="DU51" s="252"/>
      <c r="DV51" s="149"/>
      <c r="DW51" s="252"/>
      <c r="DX51" s="134"/>
      <c r="DY51" s="141"/>
      <c r="DZ51" s="463"/>
      <c r="EA51" s="149"/>
      <c r="EB51" s="461"/>
      <c r="EC51" s="464"/>
      <c r="ED51" s="403"/>
      <c r="EE51" s="149"/>
      <c r="EF51" s="465"/>
      <c r="EG51" s="320"/>
      <c r="EH51" s="405"/>
      <c r="EI51" s="264"/>
      <c r="EJ51" s="406"/>
      <c r="EK51" s="406"/>
      <c r="EL51" s="264"/>
      <c r="EM51" s="407"/>
      <c r="EN51" s="145"/>
      <c r="EO51" s="466"/>
    </row>
    <row r="52" spans="1:145" s="92" customFormat="1" ht="15" customHeight="1" x14ac:dyDescent="0.35">
      <c r="A52" s="118"/>
      <c r="B52" s="46"/>
      <c r="C52" s="243" t="str">
        <f t="shared" si="17"/>
        <v/>
      </c>
      <c r="D52" s="46"/>
      <c r="E52" s="4"/>
      <c r="F52" s="119"/>
      <c r="H52" s="120"/>
      <c r="I52" s="15"/>
      <c r="J52" s="121"/>
      <c r="K52" s="15"/>
      <c r="L52" s="121"/>
      <c r="M52" s="15"/>
      <c r="N52" s="122"/>
      <c r="O52" s="40"/>
      <c r="P52" s="123"/>
      <c r="Q52" s="15"/>
      <c r="R52" s="121"/>
      <c r="S52" s="15"/>
      <c r="T52" s="121"/>
      <c r="U52" s="15"/>
      <c r="V52" s="121"/>
      <c r="W52" s="209">
        <f>SUM($Q52,$S52,$U52)</f>
        <v>0</v>
      </c>
      <c r="X52" s="122"/>
      <c r="Y52" s="40"/>
      <c r="Z52" s="123"/>
      <c r="AA52" s="560"/>
      <c r="AB52" s="224"/>
      <c r="AC52" s="560"/>
      <c r="AD52" s="224"/>
      <c r="AE52" s="560"/>
      <c r="AF52" s="561"/>
      <c r="AG52" s="216"/>
      <c r="AH52" s="562"/>
      <c r="AI52" s="560"/>
      <c r="AJ52" s="224"/>
      <c r="AK52" s="560"/>
      <c r="AL52" s="224"/>
      <c r="AM52" s="560"/>
      <c r="AN52" s="122"/>
      <c r="AO52" s="40"/>
      <c r="AP52" s="123"/>
      <c r="AQ52" s="209">
        <f>$Q52-$AA52+$AI52</f>
        <v>0</v>
      </c>
      <c r="AR52" s="121"/>
      <c r="AS52" s="209">
        <f t="shared" si="1"/>
        <v>0</v>
      </c>
      <c r="AT52" s="121"/>
      <c r="AU52" s="209">
        <f t="shared" si="18"/>
        <v>0</v>
      </c>
      <c r="AV52" s="119"/>
      <c r="AX52" s="120"/>
      <c r="AY52" s="1"/>
      <c r="AZ52" s="318">
        <v>1</v>
      </c>
      <c r="BB52" s="120"/>
      <c r="BC52" s="3">
        <f>CHOOSE($AZ52,0.99052544,1.01191919,1.00441378,1.00744042,0.97985155,0.99723525,0.99723525,0.99723525,1.02737929,0.99839832,1.00012425,0.97994767)</f>
        <v>0.99052543999999998</v>
      </c>
      <c r="BD52" s="46"/>
      <c r="BE52" s="3">
        <f>CHOOSE(AZ52,1.01007311,1.0162446,1.00802785,0.99745216,0.96170212,0.98906071,0.98906071,0.98906071,0.96644255,1.01344958,1.02255772,1.00405015)</f>
        <v>1.01007311</v>
      </c>
      <c r="BF52" s="46"/>
      <c r="BG52" s="3">
        <f>CHOOSE($AZ52, 1.00979385,0.9950623,0.99510091,0.98525914,0.94740453,0.975921526666667,0.975921526666667,0.975921526666667,0.96415274,1.04112113,1.03493102,1.02717428)</f>
        <v>1.0097938500000001</v>
      </c>
      <c r="BH52" s="119"/>
      <c r="BJ52" s="120"/>
      <c r="BK52" s="15"/>
      <c r="BL52" s="122"/>
      <c r="BM52" s="40"/>
      <c r="BN52" s="123"/>
      <c r="BO52" s="209">
        <f t="shared" si="2"/>
        <v>0</v>
      </c>
      <c r="BP52" s="121"/>
      <c r="BQ52" s="209">
        <f t="shared" si="3"/>
        <v>0</v>
      </c>
      <c r="BR52" s="121"/>
      <c r="BS52" s="209">
        <f t="shared" si="4"/>
        <v>0</v>
      </c>
      <c r="BT52" s="122"/>
      <c r="BU52" s="40"/>
      <c r="BV52" s="123"/>
      <c r="BW52" s="15"/>
      <c r="BX52" s="122"/>
      <c r="BY52" s="40"/>
      <c r="BZ52" s="123"/>
      <c r="CA52" s="209">
        <f>(SUM($BO52:$BS52))-$BW52</f>
        <v>0</v>
      </c>
      <c r="CB52" s="122"/>
      <c r="CC52" s="40"/>
      <c r="CD52" s="123"/>
      <c r="CE52" s="209">
        <f t="shared" si="5"/>
        <v>0</v>
      </c>
      <c r="CF52" s="121"/>
      <c r="CG52" s="209">
        <f t="shared" si="6"/>
        <v>0</v>
      </c>
      <c r="CH52" s="121"/>
      <c r="CI52" s="209">
        <f>ROUNDDOWN(CA52-CE52-CG52,0)</f>
        <v>0</v>
      </c>
      <c r="CJ52" s="121"/>
      <c r="CK52" s="209">
        <f>SUM($CE52:$CI52)</f>
        <v>0</v>
      </c>
      <c r="CL52" s="119"/>
      <c r="CO52" s="120"/>
      <c r="CP52" s="13">
        <v>0</v>
      </c>
      <c r="CQ52" s="124"/>
      <c r="CR52" s="13">
        <v>0</v>
      </c>
      <c r="CS52" s="124"/>
      <c r="CT52" s="13">
        <v>0</v>
      </c>
      <c r="CU52" s="125"/>
      <c r="CV52" s="126"/>
      <c r="CW52" s="127"/>
      <c r="CX52" s="210">
        <f>CP52*I52</f>
        <v>0</v>
      </c>
      <c r="CY52" s="124"/>
      <c r="CZ52" s="210">
        <f>CR52*K52</f>
        <v>0</v>
      </c>
      <c r="DA52" s="124"/>
      <c r="DB52" s="210">
        <f>CT52*M52</f>
        <v>0</v>
      </c>
      <c r="DC52" s="119"/>
      <c r="DE52" s="315"/>
      <c r="DF52" s="18"/>
      <c r="DG52" s="18"/>
      <c r="DH52" s="18"/>
      <c r="DI52" s="18"/>
      <c r="DJ52" s="18"/>
      <c r="DK52" s="18"/>
      <c r="DL52" s="18"/>
      <c r="DM52" s="18"/>
      <c r="DN52" s="115"/>
      <c r="DP52" s="18"/>
      <c r="DQ52" s="18"/>
      <c r="DR52" s="18"/>
      <c r="DT52" s="369">
        <f t="shared" si="19"/>
        <v>0</v>
      </c>
      <c r="DU52" s="280">
        <f t="shared" si="19"/>
        <v>0</v>
      </c>
      <c r="DV52" s="209">
        <f t="shared" si="20"/>
        <v>0</v>
      </c>
      <c r="DW52" s="280">
        <f t="shared" si="20"/>
        <v>0</v>
      </c>
      <c r="DX52" s="370">
        <f t="shared" si="21"/>
        <v>0</v>
      </c>
      <c r="DY52" s="216">
        <f t="shared" si="21"/>
        <v>0</v>
      </c>
      <c r="DZ52" s="369">
        <f t="shared" si="10"/>
        <v>0</v>
      </c>
      <c r="EA52" s="149"/>
      <c r="EB52" s="461"/>
      <c r="EC52" s="209">
        <f t="shared" si="11"/>
        <v>0</v>
      </c>
      <c r="ED52" s="403"/>
      <c r="EE52" s="149"/>
      <c r="EF52" s="370">
        <f t="shared" si="12"/>
        <v>0</v>
      </c>
      <c r="EG52" s="320"/>
      <c r="EH52" s="371">
        <f t="shared" si="13"/>
        <v>0</v>
      </c>
      <c r="EI52" s="264"/>
      <c r="EJ52" s="217">
        <f t="shared" si="14"/>
        <v>0</v>
      </c>
      <c r="EK52" s="401"/>
      <c r="EL52" s="264"/>
      <c r="EM52" s="372">
        <f t="shared" si="15"/>
        <v>0</v>
      </c>
      <c r="EN52" s="126"/>
      <c r="EO52" s="477">
        <f t="shared" si="16"/>
        <v>0</v>
      </c>
    </row>
    <row r="53" spans="1:145" ht="5.15" customHeight="1" x14ac:dyDescent="0.35">
      <c r="A53" s="115"/>
      <c r="B53" s="32"/>
      <c r="C53" s="46"/>
      <c r="D53" s="32"/>
      <c r="E53" s="32"/>
      <c r="F53" s="36"/>
      <c r="H53" s="29"/>
      <c r="I53" s="139"/>
      <c r="J53" s="139"/>
      <c r="K53" s="139"/>
      <c r="L53" s="139"/>
      <c r="M53" s="139"/>
      <c r="N53" s="140"/>
      <c r="O53" s="141"/>
      <c r="P53" s="142"/>
      <c r="Q53" s="139"/>
      <c r="R53" s="139"/>
      <c r="S53" s="139"/>
      <c r="T53" s="139"/>
      <c r="U53" s="139"/>
      <c r="V53" s="139"/>
      <c r="W53" s="121"/>
      <c r="X53" s="140"/>
      <c r="Y53" s="141"/>
      <c r="Z53" s="142"/>
      <c r="AA53" s="563"/>
      <c r="AB53" s="563"/>
      <c r="AC53" s="563"/>
      <c r="AD53" s="563"/>
      <c r="AE53" s="563"/>
      <c r="AF53" s="564"/>
      <c r="AG53" s="266"/>
      <c r="AH53" s="565"/>
      <c r="AI53" s="563"/>
      <c r="AJ53" s="563"/>
      <c r="AK53" s="563"/>
      <c r="AL53" s="563"/>
      <c r="AM53" s="563"/>
      <c r="AN53" s="140"/>
      <c r="AO53" s="141"/>
      <c r="AP53" s="142"/>
      <c r="AQ53" s="121"/>
      <c r="AR53" s="139"/>
      <c r="AS53" s="121"/>
      <c r="AT53" s="139"/>
      <c r="AU53" s="121"/>
      <c r="AV53" s="36"/>
      <c r="AX53" s="29"/>
      <c r="AY53" s="32"/>
      <c r="AZ53" s="322"/>
      <c r="BB53" s="29"/>
      <c r="BC53" s="46"/>
      <c r="BD53" s="32"/>
      <c r="BE53" s="46"/>
      <c r="BF53" s="32"/>
      <c r="BG53" s="46"/>
      <c r="BH53" s="36"/>
      <c r="BJ53" s="29"/>
      <c r="BK53" s="139"/>
      <c r="BL53" s="140"/>
      <c r="BM53" s="141"/>
      <c r="BN53" s="142"/>
      <c r="BO53" s="323"/>
      <c r="BP53" s="139"/>
      <c r="BQ53" s="323"/>
      <c r="BR53" s="139"/>
      <c r="BS53" s="323"/>
      <c r="BT53" s="140"/>
      <c r="BU53" s="141"/>
      <c r="BV53" s="142"/>
      <c r="BW53" s="139"/>
      <c r="BX53" s="140"/>
      <c r="BY53" s="141"/>
      <c r="BZ53" s="142"/>
      <c r="CA53" s="121"/>
      <c r="CB53" s="140"/>
      <c r="CC53" s="141"/>
      <c r="CD53" s="142"/>
      <c r="CE53" s="121"/>
      <c r="CF53" s="139"/>
      <c r="CG53" s="121"/>
      <c r="CH53" s="139"/>
      <c r="CI53" s="121"/>
      <c r="CJ53" s="139"/>
      <c r="CK53" s="121"/>
      <c r="CL53" s="36"/>
      <c r="CO53" s="29"/>
      <c r="CP53" s="143"/>
      <c r="CQ53" s="143"/>
      <c r="CR53" s="143"/>
      <c r="CS53" s="143"/>
      <c r="CT53" s="143"/>
      <c r="CU53" s="144"/>
      <c r="CV53" s="145"/>
      <c r="CW53" s="146"/>
      <c r="CX53" s="124"/>
      <c r="CY53" s="143"/>
      <c r="CZ53" s="124"/>
      <c r="DA53" s="143"/>
      <c r="DB53" s="124"/>
      <c r="DC53" s="36"/>
      <c r="DE53" s="332"/>
      <c r="DF53" s="92"/>
      <c r="DG53" s="92"/>
      <c r="DH53" s="93"/>
      <c r="DI53" s="93"/>
      <c r="DJ53" s="93"/>
      <c r="DK53" s="93"/>
      <c r="DL53" s="178"/>
      <c r="DM53" s="178"/>
      <c r="DN53" s="118"/>
      <c r="DT53" s="133"/>
      <c r="DU53" s="252"/>
      <c r="DV53" s="149"/>
      <c r="DW53" s="252"/>
      <c r="DX53" s="134"/>
      <c r="DY53" s="141"/>
      <c r="DZ53" s="463"/>
      <c r="EA53" s="149"/>
      <c r="EB53" s="461"/>
      <c r="EC53" s="464"/>
      <c r="ED53" s="403"/>
      <c r="EE53" s="149"/>
      <c r="EF53" s="465"/>
      <c r="EG53" s="320"/>
      <c r="EH53" s="405"/>
      <c r="EI53" s="264"/>
      <c r="EJ53" s="406"/>
      <c r="EK53" s="406"/>
      <c r="EL53" s="264"/>
      <c r="EM53" s="407"/>
      <c r="EN53" s="145"/>
      <c r="EO53" s="466"/>
    </row>
    <row r="54" spans="1:145" s="92" customFormat="1" ht="14.65" customHeight="1" x14ac:dyDescent="0.35">
      <c r="A54" s="118"/>
      <c r="B54" s="46"/>
      <c r="C54" s="243" t="str">
        <f t="shared" si="17"/>
        <v/>
      </c>
      <c r="D54" s="46"/>
      <c r="E54" s="4"/>
      <c r="F54" s="119"/>
      <c r="H54" s="120"/>
      <c r="I54" s="15"/>
      <c r="J54" s="121"/>
      <c r="K54" s="15"/>
      <c r="L54" s="121"/>
      <c r="M54" s="15"/>
      <c r="N54" s="122"/>
      <c r="O54" s="40"/>
      <c r="P54" s="123"/>
      <c r="Q54" s="15"/>
      <c r="R54" s="121"/>
      <c r="S54" s="15"/>
      <c r="T54" s="121"/>
      <c r="U54" s="15"/>
      <c r="V54" s="121"/>
      <c r="W54" s="209">
        <f>SUM($Q54,$S54,$U54)</f>
        <v>0</v>
      </c>
      <c r="X54" s="122"/>
      <c r="Y54" s="40"/>
      <c r="Z54" s="123"/>
      <c r="AA54" s="560"/>
      <c r="AB54" s="224"/>
      <c r="AC54" s="560"/>
      <c r="AD54" s="224"/>
      <c r="AE54" s="560"/>
      <c r="AF54" s="561"/>
      <c r="AG54" s="216"/>
      <c r="AH54" s="562"/>
      <c r="AI54" s="560"/>
      <c r="AJ54" s="224"/>
      <c r="AK54" s="560"/>
      <c r="AL54" s="224"/>
      <c r="AM54" s="560"/>
      <c r="AN54" s="122"/>
      <c r="AO54" s="40"/>
      <c r="AP54" s="123"/>
      <c r="AQ54" s="209">
        <f>$Q54-$AA54+$AI54</f>
        <v>0</v>
      </c>
      <c r="AR54" s="121"/>
      <c r="AS54" s="209">
        <f t="shared" si="1"/>
        <v>0</v>
      </c>
      <c r="AT54" s="121"/>
      <c r="AU54" s="209">
        <f t="shared" si="18"/>
        <v>0</v>
      </c>
      <c r="AV54" s="119"/>
      <c r="AX54" s="120"/>
      <c r="AY54" s="1"/>
      <c r="AZ54" s="318">
        <v>1</v>
      </c>
      <c r="BB54" s="120"/>
      <c r="BC54" s="3">
        <f>CHOOSE($AZ54,0.99052544,1.01191919,1.00441378,1.00744042,0.97985155,0.99723525,0.99723525,0.99723525,1.02737929,0.99839832,1.00012425,0.97994767)</f>
        <v>0.99052543999999998</v>
      </c>
      <c r="BD54" s="46"/>
      <c r="BE54" s="3">
        <f>CHOOSE(AZ54,1.01007311,1.0162446,1.00802785,0.99745216,0.96170212,0.98906071,0.98906071,0.98906071,0.96644255,1.01344958,1.02255772,1.00405015)</f>
        <v>1.01007311</v>
      </c>
      <c r="BF54" s="46"/>
      <c r="BG54" s="3">
        <f>CHOOSE($AZ54, 1.00979385,0.9950623,0.99510091,0.98525914,0.94740453,0.975921526666667,0.975921526666667,0.975921526666667,0.96415274,1.04112113,1.03493102,1.02717428)</f>
        <v>1.0097938500000001</v>
      </c>
      <c r="BH54" s="119"/>
      <c r="BJ54" s="120"/>
      <c r="BK54" s="15"/>
      <c r="BL54" s="122"/>
      <c r="BM54" s="40"/>
      <c r="BN54" s="123"/>
      <c r="BO54" s="209">
        <f t="shared" si="2"/>
        <v>0</v>
      </c>
      <c r="BP54" s="121"/>
      <c r="BQ54" s="209">
        <f t="shared" si="3"/>
        <v>0</v>
      </c>
      <c r="BR54" s="121"/>
      <c r="BS54" s="209">
        <f t="shared" si="4"/>
        <v>0</v>
      </c>
      <c r="BT54" s="122"/>
      <c r="BU54" s="40"/>
      <c r="BV54" s="123"/>
      <c r="BW54" s="15"/>
      <c r="BX54" s="122"/>
      <c r="BY54" s="40"/>
      <c r="BZ54" s="123"/>
      <c r="CA54" s="209">
        <f>(SUM($BO54:$BS54))-$BW54</f>
        <v>0</v>
      </c>
      <c r="CB54" s="122"/>
      <c r="CC54" s="40"/>
      <c r="CD54" s="123"/>
      <c r="CE54" s="209">
        <f t="shared" si="5"/>
        <v>0</v>
      </c>
      <c r="CF54" s="121"/>
      <c r="CG54" s="209">
        <f t="shared" si="6"/>
        <v>0</v>
      </c>
      <c r="CH54" s="121"/>
      <c r="CI54" s="209">
        <f>ROUNDDOWN(CA54-CE54-CG54,0)</f>
        <v>0</v>
      </c>
      <c r="CJ54" s="121"/>
      <c r="CK54" s="209">
        <f>SUM($CE54:$CI54)</f>
        <v>0</v>
      </c>
      <c r="CL54" s="119"/>
      <c r="CO54" s="120"/>
      <c r="CP54" s="13">
        <v>0</v>
      </c>
      <c r="CQ54" s="124"/>
      <c r="CR54" s="13">
        <v>0</v>
      </c>
      <c r="CS54" s="124"/>
      <c r="CT54" s="13">
        <v>0</v>
      </c>
      <c r="CU54" s="125"/>
      <c r="CV54" s="126"/>
      <c r="CW54" s="127"/>
      <c r="CX54" s="210">
        <f>CP54*I54</f>
        <v>0</v>
      </c>
      <c r="CY54" s="124"/>
      <c r="CZ54" s="210">
        <f>CR54*K54</f>
        <v>0</v>
      </c>
      <c r="DA54" s="124"/>
      <c r="DB54" s="210">
        <f>CT54*M54</f>
        <v>0</v>
      </c>
      <c r="DC54" s="119"/>
      <c r="DE54" s="315"/>
      <c r="DF54" s="18"/>
      <c r="DG54" s="18"/>
      <c r="DH54" s="18"/>
      <c r="DI54" s="18"/>
      <c r="DJ54" s="18"/>
      <c r="DK54" s="18"/>
      <c r="DL54" s="18"/>
      <c r="DM54" s="18"/>
      <c r="DN54" s="115"/>
      <c r="DP54" s="18"/>
      <c r="DQ54" s="18"/>
      <c r="DR54" s="18"/>
      <c r="DT54" s="369">
        <f t="shared" si="19"/>
        <v>0</v>
      </c>
      <c r="DU54" s="280">
        <f t="shared" si="19"/>
        <v>0</v>
      </c>
      <c r="DV54" s="209">
        <f t="shared" si="20"/>
        <v>0</v>
      </c>
      <c r="DW54" s="280">
        <f t="shared" si="20"/>
        <v>0</v>
      </c>
      <c r="DX54" s="370">
        <f t="shared" si="21"/>
        <v>0</v>
      </c>
      <c r="DY54" s="216">
        <f t="shared" si="21"/>
        <v>0</v>
      </c>
      <c r="DZ54" s="369">
        <f t="shared" si="10"/>
        <v>0</v>
      </c>
      <c r="EA54" s="149"/>
      <c r="EB54" s="461"/>
      <c r="EC54" s="209">
        <f t="shared" si="11"/>
        <v>0</v>
      </c>
      <c r="ED54" s="403"/>
      <c r="EE54" s="149"/>
      <c r="EF54" s="370">
        <f t="shared" si="12"/>
        <v>0</v>
      </c>
      <c r="EG54" s="320"/>
      <c r="EH54" s="371">
        <f t="shared" si="13"/>
        <v>0</v>
      </c>
      <c r="EI54" s="264"/>
      <c r="EJ54" s="217">
        <f t="shared" si="14"/>
        <v>0</v>
      </c>
      <c r="EK54" s="401"/>
      <c r="EL54" s="264"/>
      <c r="EM54" s="372">
        <f t="shared" si="15"/>
        <v>0</v>
      </c>
      <c r="EN54" s="126"/>
      <c r="EO54" s="477">
        <f t="shared" si="16"/>
        <v>0</v>
      </c>
    </row>
    <row r="55" spans="1:145" ht="5.15" customHeight="1" x14ac:dyDescent="0.35">
      <c r="A55" s="115"/>
      <c r="B55" s="32"/>
      <c r="C55" s="46"/>
      <c r="D55" s="32"/>
      <c r="E55" s="32"/>
      <c r="F55" s="36"/>
      <c r="H55" s="29"/>
      <c r="I55" s="139"/>
      <c r="J55" s="139"/>
      <c r="K55" s="139"/>
      <c r="L55" s="139"/>
      <c r="M55" s="139"/>
      <c r="N55" s="140"/>
      <c r="O55" s="141"/>
      <c r="P55" s="142"/>
      <c r="Q55" s="139"/>
      <c r="R55" s="139"/>
      <c r="S55" s="139"/>
      <c r="T55" s="139"/>
      <c r="U55" s="139"/>
      <c r="V55" s="139"/>
      <c r="W55" s="121"/>
      <c r="X55" s="140"/>
      <c r="Y55" s="141"/>
      <c r="Z55" s="142"/>
      <c r="AA55" s="563"/>
      <c r="AB55" s="563"/>
      <c r="AC55" s="563"/>
      <c r="AD55" s="563"/>
      <c r="AE55" s="563"/>
      <c r="AF55" s="564"/>
      <c r="AG55" s="266"/>
      <c r="AH55" s="565"/>
      <c r="AI55" s="563"/>
      <c r="AJ55" s="563"/>
      <c r="AK55" s="563"/>
      <c r="AL55" s="563"/>
      <c r="AM55" s="563"/>
      <c r="AN55" s="140"/>
      <c r="AO55" s="141"/>
      <c r="AP55" s="142"/>
      <c r="AQ55" s="121"/>
      <c r="AR55" s="139"/>
      <c r="AS55" s="121"/>
      <c r="AT55" s="139"/>
      <c r="AU55" s="121"/>
      <c r="AV55" s="36"/>
      <c r="AX55" s="29"/>
      <c r="AY55" s="32"/>
      <c r="AZ55" s="322"/>
      <c r="BB55" s="29"/>
      <c r="BC55" s="46"/>
      <c r="BD55" s="32"/>
      <c r="BE55" s="46"/>
      <c r="BF55" s="32"/>
      <c r="BG55" s="46"/>
      <c r="BH55" s="36"/>
      <c r="BJ55" s="29"/>
      <c r="BK55" s="139"/>
      <c r="BL55" s="140"/>
      <c r="BM55" s="141"/>
      <c r="BN55" s="142"/>
      <c r="BO55" s="323"/>
      <c r="BP55" s="139"/>
      <c r="BQ55" s="323"/>
      <c r="BR55" s="139"/>
      <c r="BS55" s="323"/>
      <c r="BT55" s="140"/>
      <c r="BU55" s="141"/>
      <c r="BV55" s="142"/>
      <c r="BW55" s="139"/>
      <c r="BX55" s="140"/>
      <c r="BY55" s="141"/>
      <c r="BZ55" s="142"/>
      <c r="CA55" s="121"/>
      <c r="CB55" s="140"/>
      <c r="CC55" s="141"/>
      <c r="CD55" s="142"/>
      <c r="CE55" s="121"/>
      <c r="CF55" s="139"/>
      <c r="CG55" s="121"/>
      <c r="CH55" s="139"/>
      <c r="CI55" s="121"/>
      <c r="CJ55" s="139"/>
      <c r="CK55" s="121"/>
      <c r="CL55" s="36"/>
      <c r="CO55" s="29"/>
      <c r="CP55" s="143"/>
      <c r="CQ55" s="143"/>
      <c r="CR55" s="143"/>
      <c r="CS55" s="143"/>
      <c r="CT55" s="143"/>
      <c r="CU55" s="144"/>
      <c r="CV55" s="145"/>
      <c r="CW55" s="146"/>
      <c r="CX55" s="124"/>
      <c r="CY55" s="143"/>
      <c r="CZ55" s="124"/>
      <c r="DA55" s="143"/>
      <c r="DB55" s="124"/>
      <c r="DC55" s="36"/>
      <c r="DE55" s="332"/>
      <c r="DF55" s="92"/>
      <c r="DG55" s="92"/>
      <c r="DH55" s="92"/>
      <c r="DI55" s="92"/>
      <c r="DJ55" s="92"/>
      <c r="DK55" s="92"/>
      <c r="DL55" s="92"/>
      <c r="DM55" s="92"/>
      <c r="DN55" s="118"/>
      <c r="DT55" s="133"/>
      <c r="DU55" s="252"/>
      <c r="DV55" s="149"/>
      <c r="DW55" s="252"/>
      <c r="DX55" s="134"/>
      <c r="DY55" s="141"/>
      <c r="DZ55" s="463"/>
      <c r="EA55" s="149"/>
      <c r="EB55" s="461"/>
      <c r="EC55" s="464"/>
      <c r="ED55" s="403"/>
      <c r="EE55" s="149"/>
      <c r="EF55" s="465"/>
      <c r="EG55" s="320"/>
      <c r="EH55" s="405"/>
      <c r="EI55" s="264"/>
      <c r="EJ55" s="406"/>
      <c r="EK55" s="406"/>
      <c r="EL55" s="264"/>
      <c r="EM55" s="407"/>
      <c r="EN55" s="145"/>
      <c r="EO55" s="466"/>
    </row>
    <row r="56" spans="1:145" s="92" customFormat="1" ht="14.65" customHeight="1" x14ac:dyDescent="0.35">
      <c r="A56" s="118"/>
      <c r="B56" s="46"/>
      <c r="C56" s="243" t="str">
        <f t="shared" si="17"/>
        <v/>
      </c>
      <c r="D56" s="46"/>
      <c r="E56" s="4"/>
      <c r="F56" s="119"/>
      <c r="H56" s="120"/>
      <c r="I56" s="15"/>
      <c r="J56" s="121"/>
      <c r="K56" s="15"/>
      <c r="L56" s="121"/>
      <c r="M56" s="15"/>
      <c r="N56" s="122"/>
      <c r="O56" s="40"/>
      <c r="P56" s="123"/>
      <c r="Q56" s="15"/>
      <c r="R56" s="121"/>
      <c r="S56" s="15"/>
      <c r="T56" s="121"/>
      <c r="U56" s="15"/>
      <c r="V56" s="121"/>
      <c r="W56" s="209">
        <f>SUM($Q56,$S56,$U56)</f>
        <v>0</v>
      </c>
      <c r="X56" s="122"/>
      <c r="Y56" s="40"/>
      <c r="Z56" s="123"/>
      <c r="AA56" s="560"/>
      <c r="AB56" s="224"/>
      <c r="AC56" s="560"/>
      <c r="AD56" s="224"/>
      <c r="AE56" s="560"/>
      <c r="AF56" s="561"/>
      <c r="AG56" s="216"/>
      <c r="AH56" s="562"/>
      <c r="AI56" s="560"/>
      <c r="AJ56" s="224"/>
      <c r="AK56" s="560"/>
      <c r="AL56" s="224"/>
      <c r="AM56" s="560"/>
      <c r="AN56" s="122"/>
      <c r="AO56" s="40"/>
      <c r="AP56" s="123"/>
      <c r="AQ56" s="209">
        <f>$Q56-$AA56+$AI56</f>
        <v>0</v>
      </c>
      <c r="AR56" s="121"/>
      <c r="AS56" s="209">
        <f t="shared" si="1"/>
        <v>0</v>
      </c>
      <c r="AT56" s="121"/>
      <c r="AU56" s="209">
        <f t="shared" si="18"/>
        <v>0</v>
      </c>
      <c r="AV56" s="119"/>
      <c r="AX56" s="120"/>
      <c r="AY56" s="1"/>
      <c r="AZ56" s="318">
        <v>1</v>
      </c>
      <c r="BB56" s="120"/>
      <c r="BC56" s="3">
        <f>CHOOSE($AZ56,0.99052544,1.01191919,1.00441378,1.00744042,0.97985155,0.99723525,0.99723525,0.99723525,1.02737929,0.99839832,1.00012425,0.97994767)</f>
        <v>0.99052543999999998</v>
      </c>
      <c r="BD56" s="46"/>
      <c r="BE56" s="3">
        <f>CHOOSE(AZ56,1.01007311,1.0162446,1.00802785,0.99745216,0.96170212,0.98906071,0.98906071,0.98906071,0.96644255,1.01344958,1.02255772,1.00405015)</f>
        <v>1.01007311</v>
      </c>
      <c r="BF56" s="46"/>
      <c r="BG56" s="3">
        <f>CHOOSE($AZ56, 1.00979385,0.9950623,0.99510091,0.98525914,0.94740453,0.975921526666667,0.975921526666667,0.975921526666667,0.96415274,1.04112113,1.03493102,1.02717428)</f>
        <v>1.0097938500000001</v>
      </c>
      <c r="BH56" s="119"/>
      <c r="BJ56" s="120"/>
      <c r="BK56" s="15"/>
      <c r="BL56" s="122"/>
      <c r="BM56" s="40"/>
      <c r="BN56" s="123"/>
      <c r="BO56" s="209">
        <f t="shared" si="2"/>
        <v>0</v>
      </c>
      <c r="BP56" s="121"/>
      <c r="BQ56" s="209">
        <f t="shared" si="3"/>
        <v>0</v>
      </c>
      <c r="BR56" s="121"/>
      <c r="BS56" s="209">
        <f t="shared" si="4"/>
        <v>0</v>
      </c>
      <c r="BT56" s="122"/>
      <c r="BU56" s="40"/>
      <c r="BV56" s="123"/>
      <c r="BW56" s="15"/>
      <c r="BX56" s="122"/>
      <c r="BY56" s="40"/>
      <c r="BZ56" s="123"/>
      <c r="CA56" s="209">
        <f>(SUM($BO56:$BS56))-$BW56</f>
        <v>0</v>
      </c>
      <c r="CB56" s="122"/>
      <c r="CC56" s="40"/>
      <c r="CD56" s="123"/>
      <c r="CE56" s="209">
        <f t="shared" si="5"/>
        <v>0</v>
      </c>
      <c r="CF56" s="121"/>
      <c r="CG56" s="209">
        <f t="shared" si="6"/>
        <v>0</v>
      </c>
      <c r="CH56" s="121"/>
      <c r="CI56" s="209">
        <f>ROUNDDOWN(CA56-CE56-CG56,0)</f>
        <v>0</v>
      </c>
      <c r="CJ56" s="121"/>
      <c r="CK56" s="209">
        <f>SUM($CE56:$CI56)</f>
        <v>0</v>
      </c>
      <c r="CL56" s="119"/>
      <c r="CO56" s="120"/>
      <c r="CP56" s="13">
        <v>0</v>
      </c>
      <c r="CQ56" s="124"/>
      <c r="CR56" s="13">
        <v>0</v>
      </c>
      <c r="CS56" s="124"/>
      <c r="CT56" s="13">
        <v>0</v>
      </c>
      <c r="CU56" s="125"/>
      <c r="CV56" s="126"/>
      <c r="CW56" s="127"/>
      <c r="CX56" s="210">
        <f>CP56*I56</f>
        <v>0</v>
      </c>
      <c r="CY56" s="124"/>
      <c r="CZ56" s="210">
        <f>CR56*K56</f>
        <v>0</v>
      </c>
      <c r="DA56" s="124"/>
      <c r="DB56" s="210">
        <f>CT56*M56</f>
        <v>0</v>
      </c>
      <c r="DC56" s="119"/>
      <c r="DE56" s="315"/>
      <c r="DF56" s="18"/>
      <c r="DG56" s="18"/>
      <c r="DH56" s="18"/>
      <c r="DI56" s="18"/>
      <c r="DJ56" s="18"/>
      <c r="DK56" s="18"/>
      <c r="DL56" s="18"/>
      <c r="DM56" s="18"/>
      <c r="DN56" s="115"/>
      <c r="DP56" s="18"/>
      <c r="DQ56" s="18"/>
      <c r="DR56" s="18"/>
      <c r="DT56" s="369">
        <f t="shared" si="19"/>
        <v>0</v>
      </c>
      <c r="DU56" s="280">
        <f t="shared" si="19"/>
        <v>0</v>
      </c>
      <c r="DV56" s="209">
        <f t="shared" si="20"/>
        <v>0</v>
      </c>
      <c r="DW56" s="280">
        <f t="shared" si="20"/>
        <v>0</v>
      </c>
      <c r="DX56" s="370">
        <f t="shared" si="21"/>
        <v>0</v>
      </c>
      <c r="DY56" s="216">
        <f t="shared" si="21"/>
        <v>0</v>
      </c>
      <c r="DZ56" s="369">
        <f t="shared" si="10"/>
        <v>0</v>
      </c>
      <c r="EA56" s="149"/>
      <c r="EB56" s="461"/>
      <c r="EC56" s="209">
        <f t="shared" si="11"/>
        <v>0</v>
      </c>
      <c r="ED56" s="403"/>
      <c r="EE56" s="149"/>
      <c r="EF56" s="370">
        <f t="shared" si="12"/>
        <v>0</v>
      </c>
      <c r="EG56" s="320"/>
      <c r="EH56" s="371">
        <f t="shared" si="13"/>
        <v>0</v>
      </c>
      <c r="EI56" s="264"/>
      <c r="EJ56" s="217">
        <f t="shared" si="14"/>
        <v>0</v>
      </c>
      <c r="EK56" s="401"/>
      <c r="EL56" s="264"/>
      <c r="EM56" s="372">
        <f t="shared" si="15"/>
        <v>0</v>
      </c>
      <c r="EN56" s="126"/>
      <c r="EO56" s="477">
        <f t="shared" si="16"/>
        <v>0</v>
      </c>
    </row>
    <row r="57" spans="1:145" ht="5.15" customHeight="1" x14ac:dyDescent="0.35">
      <c r="A57" s="115"/>
      <c r="B57" s="32"/>
      <c r="C57" s="46"/>
      <c r="D57" s="32"/>
      <c r="E57" s="32"/>
      <c r="F57" s="36"/>
      <c r="H57" s="29"/>
      <c r="I57" s="139"/>
      <c r="J57" s="139"/>
      <c r="K57" s="139"/>
      <c r="L57" s="139"/>
      <c r="M57" s="139"/>
      <c r="N57" s="140"/>
      <c r="O57" s="141"/>
      <c r="P57" s="142"/>
      <c r="Q57" s="139"/>
      <c r="R57" s="139"/>
      <c r="S57" s="139"/>
      <c r="T57" s="139"/>
      <c r="U57" s="139"/>
      <c r="V57" s="139"/>
      <c r="W57" s="121"/>
      <c r="X57" s="140"/>
      <c r="Y57" s="141"/>
      <c r="Z57" s="142"/>
      <c r="AA57" s="563"/>
      <c r="AB57" s="563"/>
      <c r="AC57" s="563"/>
      <c r="AD57" s="563"/>
      <c r="AE57" s="563"/>
      <c r="AF57" s="564"/>
      <c r="AG57" s="266"/>
      <c r="AH57" s="565"/>
      <c r="AI57" s="563"/>
      <c r="AJ57" s="563"/>
      <c r="AK57" s="563"/>
      <c r="AL57" s="563"/>
      <c r="AM57" s="563"/>
      <c r="AN57" s="140"/>
      <c r="AO57" s="141"/>
      <c r="AP57" s="142"/>
      <c r="AQ57" s="121"/>
      <c r="AR57" s="139"/>
      <c r="AS57" s="121"/>
      <c r="AT57" s="139"/>
      <c r="AU57" s="121"/>
      <c r="AV57" s="36"/>
      <c r="AX57" s="29"/>
      <c r="AY57" s="32"/>
      <c r="AZ57" s="322"/>
      <c r="BB57" s="29"/>
      <c r="BC57" s="46"/>
      <c r="BD57" s="32"/>
      <c r="BE57" s="46"/>
      <c r="BF57" s="32"/>
      <c r="BG57" s="46"/>
      <c r="BH57" s="36"/>
      <c r="BJ57" s="29"/>
      <c r="BK57" s="139"/>
      <c r="BL57" s="140"/>
      <c r="BM57" s="141"/>
      <c r="BN57" s="142"/>
      <c r="BO57" s="323"/>
      <c r="BP57" s="139"/>
      <c r="BQ57" s="323"/>
      <c r="BR57" s="139"/>
      <c r="BS57" s="323"/>
      <c r="BT57" s="140"/>
      <c r="BU57" s="141"/>
      <c r="BV57" s="142"/>
      <c r="BW57" s="139"/>
      <c r="BX57" s="140"/>
      <c r="BY57" s="141"/>
      <c r="BZ57" s="142"/>
      <c r="CA57" s="121"/>
      <c r="CB57" s="140"/>
      <c r="CC57" s="141"/>
      <c r="CD57" s="142"/>
      <c r="CE57" s="121"/>
      <c r="CF57" s="139"/>
      <c r="CG57" s="121"/>
      <c r="CH57" s="139"/>
      <c r="CI57" s="121"/>
      <c r="CJ57" s="139"/>
      <c r="CK57" s="121"/>
      <c r="CL57" s="36"/>
      <c r="CO57" s="29"/>
      <c r="CP57" s="143"/>
      <c r="CQ57" s="143"/>
      <c r="CR57" s="143"/>
      <c r="CS57" s="143"/>
      <c r="CT57" s="143"/>
      <c r="CU57" s="144"/>
      <c r="CV57" s="145"/>
      <c r="CW57" s="146"/>
      <c r="CX57" s="124"/>
      <c r="CY57" s="143"/>
      <c r="CZ57" s="124"/>
      <c r="DA57" s="143"/>
      <c r="DB57" s="124"/>
      <c r="DC57" s="36"/>
      <c r="DE57" s="332"/>
      <c r="DF57" s="92"/>
      <c r="DG57" s="92"/>
      <c r="DH57" s="92"/>
      <c r="DI57" s="92"/>
      <c r="DJ57" s="92"/>
      <c r="DK57" s="92"/>
      <c r="DL57" s="92"/>
      <c r="DM57" s="92"/>
      <c r="DN57" s="118"/>
      <c r="DT57" s="133"/>
      <c r="DU57" s="252"/>
      <c r="DV57" s="149"/>
      <c r="DW57" s="252"/>
      <c r="DX57" s="134"/>
      <c r="DY57" s="141"/>
      <c r="DZ57" s="463"/>
      <c r="EA57" s="149"/>
      <c r="EB57" s="461"/>
      <c r="EC57" s="464"/>
      <c r="ED57" s="403"/>
      <c r="EE57" s="149"/>
      <c r="EF57" s="465"/>
      <c r="EG57" s="320"/>
      <c r="EH57" s="405"/>
      <c r="EI57" s="264"/>
      <c r="EJ57" s="406"/>
      <c r="EK57" s="406"/>
      <c r="EL57" s="264"/>
      <c r="EM57" s="407"/>
      <c r="EN57" s="145"/>
      <c r="EO57" s="466"/>
    </row>
    <row r="58" spans="1:145" s="92" customFormat="1" ht="14.65" customHeight="1" x14ac:dyDescent="0.35">
      <c r="A58" s="118"/>
      <c r="B58" s="46"/>
      <c r="C58" s="243" t="str">
        <f t="shared" si="17"/>
        <v/>
      </c>
      <c r="D58" s="46"/>
      <c r="E58" s="4"/>
      <c r="F58" s="119"/>
      <c r="H58" s="120"/>
      <c r="I58" s="15"/>
      <c r="J58" s="121"/>
      <c r="K58" s="15"/>
      <c r="L58" s="121"/>
      <c r="M58" s="15"/>
      <c r="N58" s="122"/>
      <c r="O58" s="40"/>
      <c r="P58" s="123"/>
      <c r="Q58" s="15"/>
      <c r="R58" s="121"/>
      <c r="S58" s="15"/>
      <c r="T58" s="121"/>
      <c r="U58" s="15"/>
      <c r="V58" s="121"/>
      <c r="W58" s="209">
        <f>SUM($Q58,$S58,$U58)</f>
        <v>0</v>
      </c>
      <c r="X58" s="122"/>
      <c r="Y58" s="40"/>
      <c r="Z58" s="123"/>
      <c r="AA58" s="560"/>
      <c r="AB58" s="224"/>
      <c r="AC58" s="560"/>
      <c r="AD58" s="224"/>
      <c r="AE58" s="560"/>
      <c r="AF58" s="561"/>
      <c r="AG58" s="216"/>
      <c r="AH58" s="562"/>
      <c r="AI58" s="560"/>
      <c r="AJ58" s="224"/>
      <c r="AK58" s="560"/>
      <c r="AL58" s="224"/>
      <c r="AM58" s="560"/>
      <c r="AN58" s="122"/>
      <c r="AO58" s="40"/>
      <c r="AP58" s="123"/>
      <c r="AQ58" s="209">
        <f>$Q58-$AA58+$AI58</f>
        <v>0</v>
      </c>
      <c r="AR58" s="121"/>
      <c r="AS58" s="209">
        <f t="shared" si="1"/>
        <v>0</v>
      </c>
      <c r="AT58" s="121"/>
      <c r="AU58" s="209">
        <f t="shared" si="18"/>
        <v>0</v>
      </c>
      <c r="AV58" s="119"/>
      <c r="AX58" s="120"/>
      <c r="AY58" s="1"/>
      <c r="AZ58" s="318">
        <v>1</v>
      </c>
      <c r="BB58" s="120"/>
      <c r="BC58" s="3">
        <f>CHOOSE($AZ58,0.99052544,1.01191919,1.00441378,1.00744042,0.97985155,0.99723525,0.99723525,0.99723525,1.02737929,0.99839832,1.00012425,0.97994767)</f>
        <v>0.99052543999999998</v>
      </c>
      <c r="BD58" s="46"/>
      <c r="BE58" s="3">
        <f>CHOOSE(AZ58,1.01007311,1.0162446,1.00802785,0.99745216,0.96170212,0.98906071,0.98906071,0.98906071,0.96644255,1.01344958,1.02255772,1.00405015)</f>
        <v>1.01007311</v>
      </c>
      <c r="BF58" s="46"/>
      <c r="BG58" s="3">
        <f>CHOOSE($AZ58, 1.00979385,0.9950623,0.99510091,0.98525914,0.94740453,0.975921526666667,0.975921526666667,0.975921526666667,0.96415274,1.04112113,1.03493102,1.02717428)</f>
        <v>1.0097938500000001</v>
      </c>
      <c r="BH58" s="119"/>
      <c r="BJ58" s="120"/>
      <c r="BK58" s="15"/>
      <c r="BL58" s="122"/>
      <c r="BM58" s="40"/>
      <c r="BN58" s="123"/>
      <c r="BO58" s="209">
        <f t="shared" si="2"/>
        <v>0</v>
      </c>
      <c r="BP58" s="121"/>
      <c r="BQ58" s="209">
        <f t="shared" si="3"/>
        <v>0</v>
      </c>
      <c r="BR58" s="121"/>
      <c r="BS58" s="209">
        <f t="shared" si="4"/>
        <v>0</v>
      </c>
      <c r="BT58" s="122"/>
      <c r="BU58" s="40"/>
      <c r="BV58" s="123"/>
      <c r="BW58" s="15"/>
      <c r="BX58" s="122"/>
      <c r="BY58" s="40"/>
      <c r="BZ58" s="123"/>
      <c r="CA58" s="209">
        <f>(SUM($BO58:$BS58))-$BW58</f>
        <v>0</v>
      </c>
      <c r="CB58" s="122"/>
      <c r="CC58" s="40"/>
      <c r="CD58" s="123"/>
      <c r="CE58" s="209">
        <f t="shared" si="5"/>
        <v>0</v>
      </c>
      <c r="CF58" s="121"/>
      <c r="CG58" s="209">
        <f t="shared" si="6"/>
        <v>0</v>
      </c>
      <c r="CH58" s="121"/>
      <c r="CI58" s="209">
        <f>ROUNDDOWN(CA58-CE58-CG58,0)</f>
        <v>0</v>
      </c>
      <c r="CJ58" s="121"/>
      <c r="CK58" s="209">
        <f>SUM($CE58:$CI58)</f>
        <v>0</v>
      </c>
      <c r="CL58" s="119"/>
      <c r="CO58" s="120"/>
      <c r="CP58" s="13">
        <v>0</v>
      </c>
      <c r="CQ58" s="124"/>
      <c r="CR58" s="13">
        <v>0</v>
      </c>
      <c r="CS58" s="124"/>
      <c r="CT58" s="13">
        <v>0</v>
      </c>
      <c r="CU58" s="125"/>
      <c r="CV58" s="126"/>
      <c r="CW58" s="127"/>
      <c r="CX58" s="210">
        <f>CP58*I58</f>
        <v>0</v>
      </c>
      <c r="CY58" s="124"/>
      <c r="CZ58" s="210">
        <f>CR58*K58</f>
        <v>0</v>
      </c>
      <c r="DA58" s="124"/>
      <c r="DB58" s="210">
        <f>CT58*M58</f>
        <v>0</v>
      </c>
      <c r="DC58" s="119"/>
      <c r="DE58" s="315"/>
      <c r="DF58" s="18"/>
      <c r="DG58" s="18"/>
      <c r="DH58" s="18"/>
      <c r="DI58" s="18"/>
      <c r="DJ58" s="18"/>
      <c r="DK58" s="18"/>
      <c r="DL58" s="18"/>
      <c r="DM58" s="18"/>
      <c r="DN58" s="115"/>
      <c r="DP58" s="18"/>
      <c r="DQ58" s="18"/>
      <c r="DR58" s="18"/>
      <c r="DT58" s="369">
        <f t="shared" si="19"/>
        <v>0</v>
      </c>
      <c r="DU58" s="280">
        <f t="shared" si="19"/>
        <v>0</v>
      </c>
      <c r="DV58" s="209">
        <f t="shared" si="20"/>
        <v>0</v>
      </c>
      <c r="DW58" s="280">
        <f t="shared" si="20"/>
        <v>0</v>
      </c>
      <c r="DX58" s="370">
        <f t="shared" si="21"/>
        <v>0</v>
      </c>
      <c r="DY58" s="216">
        <f t="shared" si="21"/>
        <v>0</v>
      </c>
      <c r="DZ58" s="369">
        <f t="shared" si="10"/>
        <v>0</v>
      </c>
      <c r="EA58" s="149"/>
      <c r="EB58" s="461"/>
      <c r="EC58" s="209">
        <f t="shared" si="11"/>
        <v>0</v>
      </c>
      <c r="ED58" s="403"/>
      <c r="EE58" s="149"/>
      <c r="EF58" s="370">
        <f t="shared" si="12"/>
        <v>0</v>
      </c>
      <c r="EG58" s="320"/>
      <c r="EH58" s="371">
        <f t="shared" si="13"/>
        <v>0</v>
      </c>
      <c r="EI58" s="264"/>
      <c r="EJ58" s="217">
        <f t="shared" si="14"/>
        <v>0</v>
      </c>
      <c r="EK58" s="401"/>
      <c r="EL58" s="264"/>
      <c r="EM58" s="372">
        <f t="shared" si="15"/>
        <v>0</v>
      </c>
      <c r="EN58" s="126"/>
      <c r="EO58" s="477">
        <f t="shared" si="16"/>
        <v>0</v>
      </c>
    </row>
    <row r="59" spans="1:145" ht="5.15" customHeight="1" x14ac:dyDescent="0.35">
      <c r="A59" s="115"/>
      <c r="B59" s="32"/>
      <c r="C59" s="46"/>
      <c r="D59" s="32"/>
      <c r="E59" s="32"/>
      <c r="F59" s="36"/>
      <c r="H59" s="29"/>
      <c r="I59" s="139"/>
      <c r="J59" s="139"/>
      <c r="K59" s="139"/>
      <c r="L59" s="139"/>
      <c r="M59" s="139"/>
      <c r="N59" s="140"/>
      <c r="O59" s="141"/>
      <c r="P59" s="142"/>
      <c r="Q59" s="139"/>
      <c r="R59" s="139"/>
      <c r="S59" s="139"/>
      <c r="T59" s="139"/>
      <c r="U59" s="139"/>
      <c r="V59" s="139"/>
      <c r="W59" s="121"/>
      <c r="X59" s="140"/>
      <c r="Y59" s="141"/>
      <c r="Z59" s="142"/>
      <c r="AA59" s="563"/>
      <c r="AB59" s="563"/>
      <c r="AC59" s="563"/>
      <c r="AD59" s="563"/>
      <c r="AE59" s="563"/>
      <c r="AF59" s="564"/>
      <c r="AG59" s="266"/>
      <c r="AH59" s="565"/>
      <c r="AI59" s="563"/>
      <c r="AJ59" s="563"/>
      <c r="AK59" s="563"/>
      <c r="AL59" s="563"/>
      <c r="AM59" s="563"/>
      <c r="AN59" s="140"/>
      <c r="AO59" s="141"/>
      <c r="AP59" s="142"/>
      <c r="AQ59" s="121"/>
      <c r="AR59" s="139"/>
      <c r="AS59" s="121"/>
      <c r="AT59" s="139"/>
      <c r="AU59" s="121"/>
      <c r="AV59" s="36"/>
      <c r="AX59" s="29"/>
      <c r="AY59" s="32"/>
      <c r="AZ59" s="322"/>
      <c r="BB59" s="29"/>
      <c r="BC59" s="46"/>
      <c r="BD59" s="32"/>
      <c r="BE59" s="46"/>
      <c r="BF59" s="32"/>
      <c r="BG59" s="46"/>
      <c r="BH59" s="36"/>
      <c r="BJ59" s="29"/>
      <c r="BK59" s="139"/>
      <c r="BL59" s="140"/>
      <c r="BM59" s="141"/>
      <c r="BN59" s="142"/>
      <c r="BO59" s="323"/>
      <c r="BP59" s="139"/>
      <c r="BQ59" s="323"/>
      <c r="BR59" s="139"/>
      <c r="BS59" s="323"/>
      <c r="BT59" s="140"/>
      <c r="BU59" s="141"/>
      <c r="BV59" s="142"/>
      <c r="BW59" s="139"/>
      <c r="BX59" s="140"/>
      <c r="BY59" s="141"/>
      <c r="BZ59" s="142"/>
      <c r="CA59" s="121"/>
      <c r="CB59" s="140"/>
      <c r="CC59" s="141"/>
      <c r="CD59" s="142"/>
      <c r="CE59" s="121"/>
      <c r="CF59" s="139"/>
      <c r="CG59" s="121"/>
      <c r="CH59" s="139"/>
      <c r="CI59" s="121"/>
      <c r="CJ59" s="139"/>
      <c r="CK59" s="121"/>
      <c r="CL59" s="36"/>
      <c r="CO59" s="29"/>
      <c r="CP59" s="143"/>
      <c r="CQ59" s="143"/>
      <c r="CR59" s="143"/>
      <c r="CS59" s="143"/>
      <c r="CT59" s="143"/>
      <c r="CU59" s="144"/>
      <c r="CV59" s="145"/>
      <c r="CW59" s="146"/>
      <c r="CX59" s="124"/>
      <c r="CY59" s="143"/>
      <c r="CZ59" s="124"/>
      <c r="DA59" s="143"/>
      <c r="DB59" s="124"/>
      <c r="DC59" s="36"/>
      <c r="DE59" s="332"/>
      <c r="DF59" s="92"/>
      <c r="DG59" s="92"/>
      <c r="DH59" s="92"/>
      <c r="DI59" s="92"/>
      <c r="DJ59" s="92"/>
      <c r="DK59" s="92"/>
      <c r="DL59" s="92"/>
      <c r="DM59" s="92"/>
      <c r="DN59" s="118"/>
      <c r="DT59" s="133"/>
      <c r="DU59" s="252"/>
      <c r="DV59" s="149"/>
      <c r="DW59" s="252"/>
      <c r="DX59" s="134"/>
      <c r="DY59" s="141"/>
      <c r="DZ59" s="463"/>
      <c r="EA59" s="149"/>
      <c r="EB59" s="461"/>
      <c r="EC59" s="464"/>
      <c r="ED59" s="403"/>
      <c r="EE59" s="149"/>
      <c r="EF59" s="465"/>
      <c r="EG59" s="320"/>
      <c r="EH59" s="405"/>
      <c r="EI59" s="264"/>
      <c r="EJ59" s="406"/>
      <c r="EK59" s="406"/>
      <c r="EL59" s="264"/>
      <c r="EM59" s="407"/>
      <c r="EN59" s="145"/>
      <c r="EO59" s="466"/>
    </row>
    <row r="60" spans="1:145" s="92" customFormat="1" ht="14.65" customHeight="1" x14ac:dyDescent="0.35">
      <c r="A60" s="118"/>
      <c r="B60" s="46"/>
      <c r="C60" s="243" t="str">
        <f t="shared" si="17"/>
        <v/>
      </c>
      <c r="D60" s="46"/>
      <c r="E60" s="4"/>
      <c r="F60" s="119"/>
      <c r="H60" s="120"/>
      <c r="I60" s="15"/>
      <c r="J60" s="121"/>
      <c r="K60" s="15"/>
      <c r="L60" s="121"/>
      <c r="M60" s="15"/>
      <c r="N60" s="122"/>
      <c r="O60" s="40"/>
      <c r="P60" s="123"/>
      <c r="Q60" s="15"/>
      <c r="R60" s="121"/>
      <c r="S60" s="15"/>
      <c r="T60" s="121"/>
      <c r="U60" s="15"/>
      <c r="V60" s="121"/>
      <c r="W60" s="209">
        <f>SUM($Q60,$S60,$U60)</f>
        <v>0</v>
      </c>
      <c r="X60" s="122"/>
      <c r="Y60" s="40"/>
      <c r="Z60" s="123"/>
      <c r="AA60" s="560"/>
      <c r="AB60" s="224"/>
      <c r="AC60" s="560"/>
      <c r="AD60" s="224"/>
      <c r="AE60" s="560"/>
      <c r="AF60" s="561"/>
      <c r="AG60" s="216"/>
      <c r="AH60" s="562"/>
      <c r="AI60" s="560"/>
      <c r="AJ60" s="224"/>
      <c r="AK60" s="560"/>
      <c r="AL60" s="224"/>
      <c r="AM60" s="560"/>
      <c r="AN60" s="122"/>
      <c r="AO60" s="40"/>
      <c r="AP60" s="123"/>
      <c r="AQ60" s="209">
        <f>$Q60-$AA60+$AI60</f>
        <v>0</v>
      </c>
      <c r="AR60" s="121"/>
      <c r="AS60" s="209">
        <f t="shared" si="1"/>
        <v>0</v>
      </c>
      <c r="AT60" s="121"/>
      <c r="AU60" s="209">
        <f t="shared" si="18"/>
        <v>0</v>
      </c>
      <c r="AV60" s="119"/>
      <c r="AX60" s="120"/>
      <c r="AY60" s="1"/>
      <c r="AZ60" s="318">
        <v>1</v>
      </c>
      <c r="BB60" s="120"/>
      <c r="BC60" s="3">
        <f>CHOOSE($AZ60,0.99052544,1.01191919,1.00441378,1.00744042,0.97985155,0.99723525,0.99723525,0.99723525,1.02737929,0.99839832,1.00012425,0.97994767)</f>
        <v>0.99052543999999998</v>
      </c>
      <c r="BD60" s="46"/>
      <c r="BE60" s="3">
        <f>CHOOSE(AZ60,1.01007311,1.0162446,1.00802785,0.99745216,0.96170212,0.98906071,0.98906071,0.98906071,0.96644255,1.01344958,1.02255772,1.00405015)</f>
        <v>1.01007311</v>
      </c>
      <c r="BF60" s="46"/>
      <c r="BG60" s="3">
        <f>CHOOSE($AZ60, 1.00979385,0.9950623,0.99510091,0.98525914,0.94740453,0.975921526666667,0.975921526666667,0.975921526666667,0.96415274,1.04112113,1.03493102,1.02717428)</f>
        <v>1.0097938500000001</v>
      </c>
      <c r="BH60" s="119"/>
      <c r="BJ60" s="120"/>
      <c r="BK60" s="15"/>
      <c r="BL60" s="122"/>
      <c r="BM60" s="40"/>
      <c r="BN60" s="123"/>
      <c r="BO60" s="209">
        <f t="shared" si="2"/>
        <v>0</v>
      </c>
      <c r="BP60" s="121"/>
      <c r="BQ60" s="209">
        <f t="shared" si="3"/>
        <v>0</v>
      </c>
      <c r="BR60" s="121"/>
      <c r="BS60" s="209">
        <f t="shared" si="4"/>
        <v>0</v>
      </c>
      <c r="BT60" s="122"/>
      <c r="BU60" s="40"/>
      <c r="BV60" s="123"/>
      <c r="BW60" s="15"/>
      <c r="BX60" s="122"/>
      <c r="BY60" s="40"/>
      <c r="BZ60" s="123"/>
      <c r="CA60" s="209">
        <f>(SUM($BO60:$BS60))-$BW60</f>
        <v>0</v>
      </c>
      <c r="CB60" s="122"/>
      <c r="CC60" s="40"/>
      <c r="CD60" s="123"/>
      <c r="CE60" s="209">
        <f t="shared" si="5"/>
        <v>0</v>
      </c>
      <c r="CF60" s="121"/>
      <c r="CG60" s="209">
        <f t="shared" si="6"/>
        <v>0</v>
      </c>
      <c r="CH60" s="121"/>
      <c r="CI60" s="209">
        <f>ROUNDDOWN(CA60-CE60-CG60,0)</f>
        <v>0</v>
      </c>
      <c r="CJ60" s="121"/>
      <c r="CK60" s="209">
        <f>SUM($CE60:$CI60)</f>
        <v>0</v>
      </c>
      <c r="CL60" s="119"/>
      <c r="CO60" s="120"/>
      <c r="CP60" s="13">
        <v>0</v>
      </c>
      <c r="CQ60" s="124"/>
      <c r="CR60" s="13">
        <v>0</v>
      </c>
      <c r="CS60" s="124"/>
      <c r="CT60" s="13">
        <v>0</v>
      </c>
      <c r="CU60" s="125"/>
      <c r="CV60" s="126"/>
      <c r="CW60" s="127"/>
      <c r="CX60" s="210">
        <f>CP60*I60</f>
        <v>0</v>
      </c>
      <c r="CY60" s="124"/>
      <c r="CZ60" s="210">
        <f>CR60*K60</f>
        <v>0</v>
      </c>
      <c r="DA60" s="124"/>
      <c r="DB60" s="210">
        <f>CT60*M60</f>
        <v>0</v>
      </c>
      <c r="DC60" s="119"/>
      <c r="DE60" s="315"/>
      <c r="DF60" s="18"/>
      <c r="DG60" s="18"/>
      <c r="DH60" s="18"/>
      <c r="DI60" s="18"/>
      <c r="DJ60" s="18"/>
      <c r="DK60" s="18"/>
      <c r="DL60" s="18"/>
      <c r="DM60" s="18"/>
      <c r="DN60" s="115"/>
      <c r="DP60" s="18"/>
      <c r="DQ60" s="18"/>
      <c r="DR60" s="18"/>
      <c r="DT60" s="369">
        <f t="shared" ref="DT60:DU78" si="22">IF($CE60=0,0,ROUND(($DH$32*($CE60/$CE$120)),0))</f>
        <v>0</v>
      </c>
      <c r="DU60" s="280">
        <f t="shared" si="22"/>
        <v>0</v>
      </c>
      <c r="DV60" s="209">
        <f t="shared" ref="DV60:DW78" si="23">IF($CG60=0,0,ROUND(($DJ$32*($CG60/$CG$120)),0))</f>
        <v>0</v>
      </c>
      <c r="DW60" s="280">
        <f t="shared" si="23"/>
        <v>0</v>
      </c>
      <c r="DX60" s="370">
        <f t="shared" ref="DX60:DY78" si="24">IF($CI60=0,0,ROUND(($DL$32*($CI60/$CI$120)),0))</f>
        <v>0</v>
      </c>
      <c r="DY60" s="216">
        <f t="shared" si="24"/>
        <v>0</v>
      </c>
      <c r="DZ60" s="369">
        <f t="shared" si="10"/>
        <v>0</v>
      </c>
      <c r="EA60" s="149"/>
      <c r="EB60" s="461"/>
      <c r="EC60" s="209">
        <f t="shared" si="11"/>
        <v>0</v>
      </c>
      <c r="ED60" s="403"/>
      <c r="EE60" s="149"/>
      <c r="EF60" s="370">
        <f t="shared" si="12"/>
        <v>0</v>
      </c>
      <c r="EG60" s="320"/>
      <c r="EH60" s="371">
        <f t="shared" si="13"/>
        <v>0</v>
      </c>
      <c r="EI60" s="264"/>
      <c r="EJ60" s="217">
        <f t="shared" si="14"/>
        <v>0</v>
      </c>
      <c r="EK60" s="401"/>
      <c r="EL60" s="264"/>
      <c r="EM60" s="372">
        <f t="shared" si="15"/>
        <v>0</v>
      </c>
      <c r="EN60" s="126"/>
      <c r="EO60" s="477">
        <f t="shared" si="16"/>
        <v>0</v>
      </c>
    </row>
    <row r="61" spans="1:145" ht="5.15" customHeight="1" x14ac:dyDescent="0.35">
      <c r="A61" s="115"/>
      <c r="B61" s="32"/>
      <c r="C61" s="46"/>
      <c r="D61" s="32"/>
      <c r="E61" s="32"/>
      <c r="F61" s="36"/>
      <c r="H61" s="29"/>
      <c r="I61" s="139"/>
      <c r="J61" s="139"/>
      <c r="K61" s="139"/>
      <c r="L61" s="139"/>
      <c r="M61" s="139"/>
      <c r="N61" s="140"/>
      <c r="O61" s="141"/>
      <c r="P61" s="142"/>
      <c r="Q61" s="139"/>
      <c r="R61" s="139"/>
      <c r="S61" s="139"/>
      <c r="T61" s="139"/>
      <c r="U61" s="139"/>
      <c r="V61" s="139"/>
      <c r="W61" s="121"/>
      <c r="X61" s="140"/>
      <c r="Y61" s="141"/>
      <c r="Z61" s="142"/>
      <c r="AA61" s="563"/>
      <c r="AB61" s="563"/>
      <c r="AC61" s="563"/>
      <c r="AD61" s="563"/>
      <c r="AE61" s="563"/>
      <c r="AF61" s="564"/>
      <c r="AG61" s="266"/>
      <c r="AH61" s="565"/>
      <c r="AI61" s="563"/>
      <c r="AJ61" s="563"/>
      <c r="AK61" s="563"/>
      <c r="AL61" s="563"/>
      <c r="AM61" s="563"/>
      <c r="AN61" s="140"/>
      <c r="AO61" s="141"/>
      <c r="AP61" s="142"/>
      <c r="AQ61" s="121"/>
      <c r="AR61" s="139"/>
      <c r="AS61" s="121"/>
      <c r="AT61" s="139"/>
      <c r="AU61" s="121"/>
      <c r="AV61" s="36"/>
      <c r="AX61" s="29"/>
      <c r="AY61" s="32"/>
      <c r="AZ61" s="322"/>
      <c r="BB61" s="29"/>
      <c r="BC61" s="46"/>
      <c r="BD61" s="32"/>
      <c r="BE61" s="46"/>
      <c r="BF61" s="32"/>
      <c r="BG61" s="46"/>
      <c r="BH61" s="36"/>
      <c r="BJ61" s="29"/>
      <c r="BK61" s="139"/>
      <c r="BL61" s="140"/>
      <c r="BM61" s="141"/>
      <c r="BN61" s="142"/>
      <c r="BO61" s="323"/>
      <c r="BP61" s="139"/>
      <c r="BQ61" s="323"/>
      <c r="BR61" s="139"/>
      <c r="BS61" s="323"/>
      <c r="BT61" s="140"/>
      <c r="BU61" s="141"/>
      <c r="BV61" s="142"/>
      <c r="BW61" s="139"/>
      <c r="BX61" s="140"/>
      <c r="BY61" s="141"/>
      <c r="BZ61" s="142"/>
      <c r="CA61" s="121"/>
      <c r="CB61" s="140"/>
      <c r="CC61" s="141"/>
      <c r="CD61" s="142"/>
      <c r="CE61" s="121"/>
      <c r="CF61" s="139"/>
      <c r="CG61" s="121"/>
      <c r="CH61" s="139"/>
      <c r="CI61" s="121"/>
      <c r="CJ61" s="139"/>
      <c r="CK61" s="121"/>
      <c r="CL61" s="36"/>
      <c r="CO61" s="29"/>
      <c r="CP61" s="143"/>
      <c r="CQ61" s="143"/>
      <c r="CR61" s="143"/>
      <c r="CS61" s="143"/>
      <c r="CT61" s="143"/>
      <c r="CU61" s="144"/>
      <c r="CV61" s="145"/>
      <c r="CW61" s="146"/>
      <c r="CX61" s="124"/>
      <c r="CY61" s="143"/>
      <c r="CZ61" s="124"/>
      <c r="DA61" s="143"/>
      <c r="DB61" s="124"/>
      <c r="DC61" s="36"/>
      <c r="DE61" s="332"/>
      <c r="DF61" s="92"/>
      <c r="DG61" s="92"/>
      <c r="DH61" s="92"/>
      <c r="DI61" s="92"/>
      <c r="DJ61" s="92"/>
      <c r="DK61" s="92"/>
      <c r="DL61" s="92"/>
      <c r="DM61" s="92"/>
      <c r="DN61" s="118"/>
      <c r="DT61" s="133"/>
      <c r="DU61" s="252"/>
      <c r="DV61" s="149"/>
      <c r="DW61" s="252"/>
      <c r="DX61" s="134"/>
      <c r="DY61" s="141"/>
      <c r="DZ61" s="463"/>
      <c r="EA61" s="149"/>
      <c r="EB61" s="461"/>
      <c r="EC61" s="464"/>
      <c r="ED61" s="403"/>
      <c r="EE61" s="149"/>
      <c r="EF61" s="465"/>
      <c r="EG61" s="320"/>
      <c r="EH61" s="405"/>
      <c r="EI61" s="264"/>
      <c r="EJ61" s="406"/>
      <c r="EK61" s="406"/>
      <c r="EL61" s="264"/>
      <c r="EM61" s="407"/>
      <c r="EN61" s="145"/>
      <c r="EO61" s="466"/>
    </row>
    <row r="62" spans="1:145" s="92" customFormat="1" ht="14.65" customHeight="1" x14ac:dyDescent="0.35">
      <c r="A62" s="118"/>
      <c r="B62" s="46"/>
      <c r="C62" s="243" t="str">
        <f t="shared" si="17"/>
        <v/>
      </c>
      <c r="D62" s="46"/>
      <c r="E62" s="4"/>
      <c r="F62" s="119"/>
      <c r="H62" s="120"/>
      <c r="I62" s="15"/>
      <c r="J62" s="121"/>
      <c r="K62" s="15"/>
      <c r="L62" s="121"/>
      <c r="M62" s="15"/>
      <c r="N62" s="122"/>
      <c r="O62" s="40"/>
      <c r="P62" s="123"/>
      <c r="Q62" s="15"/>
      <c r="R62" s="121"/>
      <c r="S62" s="15"/>
      <c r="T62" s="121"/>
      <c r="U62" s="15"/>
      <c r="V62" s="121"/>
      <c r="W62" s="209">
        <f>SUM($Q62,$S62,$U62)</f>
        <v>0</v>
      </c>
      <c r="X62" s="122"/>
      <c r="Y62" s="40"/>
      <c r="Z62" s="123"/>
      <c r="AA62" s="560"/>
      <c r="AB62" s="224"/>
      <c r="AC62" s="560"/>
      <c r="AD62" s="224"/>
      <c r="AE62" s="560"/>
      <c r="AF62" s="561"/>
      <c r="AG62" s="216"/>
      <c r="AH62" s="562"/>
      <c r="AI62" s="560"/>
      <c r="AJ62" s="224"/>
      <c r="AK62" s="560"/>
      <c r="AL62" s="224"/>
      <c r="AM62" s="560"/>
      <c r="AN62" s="122"/>
      <c r="AO62" s="40"/>
      <c r="AP62" s="123"/>
      <c r="AQ62" s="209">
        <f>$Q62-$AA62+$AI62</f>
        <v>0</v>
      </c>
      <c r="AR62" s="121"/>
      <c r="AS62" s="209">
        <f t="shared" si="1"/>
        <v>0</v>
      </c>
      <c r="AT62" s="121"/>
      <c r="AU62" s="209">
        <f t="shared" si="18"/>
        <v>0</v>
      </c>
      <c r="AV62" s="119"/>
      <c r="AX62" s="120"/>
      <c r="AY62" s="1"/>
      <c r="AZ62" s="318">
        <v>1</v>
      </c>
      <c r="BB62" s="120"/>
      <c r="BC62" s="3">
        <f>CHOOSE($AZ62,0.99052544,1.01191919,1.00441378,1.00744042,0.97985155,0.99723525,0.99723525,0.99723525,1.02737929,0.99839832,1.00012425,0.97994767)</f>
        <v>0.99052543999999998</v>
      </c>
      <c r="BD62" s="46"/>
      <c r="BE62" s="3">
        <f>CHOOSE(AZ62,1.01007311,1.0162446,1.00802785,0.99745216,0.96170212,0.98906071,0.98906071,0.98906071,0.96644255,1.01344958,1.02255772,1.00405015)</f>
        <v>1.01007311</v>
      </c>
      <c r="BF62" s="46"/>
      <c r="BG62" s="3">
        <f>CHOOSE($AZ62, 1.00979385,0.9950623,0.99510091,0.98525914,0.94740453,0.975921526666667,0.975921526666667,0.975921526666667,0.96415274,1.04112113,1.03493102,1.02717428)</f>
        <v>1.0097938500000001</v>
      </c>
      <c r="BH62" s="119"/>
      <c r="BJ62" s="120"/>
      <c r="BK62" s="15"/>
      <c r="BL62" s="122"/>
      <c r="BM62" s="40"/>
      <c r="BN62" s="123"/>
      <c r="BO62" s="209">
        <f t="shared" si="2"/>
        <v>0</v>
      </c>
      <c r="BP62" s="121"/>
      <c r="BQ62" s="209">
        <f t="shared" si="3"/>
        <v>0</v>
      </c>
      <c r="BR62" s="121"/>
      <c r="BS62" s="209">
        <f t="shared" si="4"/>
        <v>0</v>
      </c>
      <c r="BT62" s="122"/>
      <c r="BU62" s="40"/>
      <c r="BV62" s="123"/>
      <c r="BW62" s="15"/>
      <c r="BX62" s="122"/>
      <c r="BY62" s="40"/>
      <c r="BZ62" s="123"/>
      <c r="CA62" s="209">
        <f>(SUM($BO62:$BS62))-$BW62</f>
        <v>0</v>
      </c>
      <c r="CB62" s="122"/>
      <c r="CC62" s="40"/>
      <c r="CD62" s="123"/>
      <c r="CE62" s="209">
        <f t="shared" si="5"/>
        <v>0</v>
      </c>
      <c r="CF62" s="121"/>
      <c r="CG62" s="209">
        <f t="shared" si="6"/>
        <v>0</v>
      </c>
      <c r="CH62" s="121"/>
      <c r="CI62" s="209">
        <f>ROUNDDOWN(CA62-CE62-CG62,0)</f>
        <v>0</v>
      </c>
      <c r="CJ62" s="121"/>
      <c r="CK62" s="209">
        <f>SUM($CE62:$CI62)</f>
        <v>0</v>
      </c>
      <c r="CL62" s="119"/>
      <c r="CO62" s="120"/>
      <c r="CP62" s="13">
        <v>0</v>
      </c>
      <c r="CQ62" s="124"/>
      <c r="CR62" s="13">
        <v>0</v>
      </c>
      <c r="CS62" s="124"/>
      <c r="CT62" s="13">
        <v>0</v>
      </c>
      <c r="CU62" s="125"/>
      <c r="CV62" s="126"/>
      <c r="CW62" s="127"/>
      <c r="CX62" s="210">
        <f>CP62*I62</f>
        <v>0</v>
      </c>
      <c r="CY62" s="124"/>
      <c r="CZ62" s="210">
        <f>CR62*K62</f>
        <v>0</v>
      </c>
      <c r="DA62" s="124"/>
      <c r="DB62" s="210">
        <f>CT62*M62</f>
        <v>0</v>
      </c>
      <c r="DC62" s="119"/>
      <c r="DE62" s="315"/>
      <c r="DF62" s="18"/>
      <c r="DG62" s="18"/>
      <c r="DH62" s="18"/>
      <c r="DI62" s="18"/>
      <c r="DJ62" s="18"/>
      <c r="DK62" s="18"/>
      <c r="DL62" s="18"/>
      <c r="DM62" s="18"/>
      <c r="DN62" s="115"/>
      <c r="DP62" s="18"/>
      <c r="DQ62" s="18"/>
      <c r="DR62" s="18"/>
      <c r="DT62" s="369">
        <f t="shared" si="22"/>
        <v>0</v>
      </c>
      <c r="DU62" s="280">
        <f t="shared" si="22"/>
        <v>0</v>
      </c>
      <c r="DV62" s="209">
        <f t="shared" si="23"/>
        <v>0</v>
      </c>
      <c r="DW62" s="280">
        <f t="shared" si="23"/>
        <v>0</v>
      </c>
      <c r="DX62" s="370">
        <f t="shared" si="24"/>
        <v>0</v>
      </c>
      <c r="DY62" s="216">
        <f t="shared" si="24"/>
        <v>0</v>
      </c>
      <c r="DZ62" s="369">
        <f t="shared" si="10"/>
        <v>0</v>
      </c>
      <c r="EA62" s="149"/>
      <c r="EB62" s="461"/>
      <c r="EC62" s="209">
        <f t="shared" si="11"/>
        <v>0</v>
      </c>
      <c r="ED62" s="403"/>
      <c r="EE62" s="149"/>
      <c r="EF62" s="370">
        <f t="shared" si="12"/>
        <v>0</v>
      </c>
      <c r="EG62" s="320"/>
      <c r="EH62" s="371">
        <f t="shared" si="13"/>
        <v>0</v>
      </c>
      <c r="EI62" s="264"/>
      <c r="EJ62" s="217">
        <f t="shared" si="14"/>
        <v>0</v>
      </c>
      <c r="EK62" s="401"/>
      <c r="EL62" s="264"/>
      <c r="EM62" s="372">
        <f t="shared" si="15"/>
        <v>0</v>
      </c>
      <c r="EN62" s="126"/>
      <c r="EO62" s="477">
        <f t="shared" si="16"/>
        <v>0</v>
      </c>
    </row>
    <row r="63" spans="1:145" ht="5.15" customHeight="1" x14ac:dyDescent="0.35">
      <c r="A63" s="115"/>
      <c r="B63" s="32"/>
      <c r="C63" s="46"/>
      <c r="D63" s="32"/>
      <c r="E63" s="32"/>
      <c r="F63" s="36"/>
      <c r="H63" s="29"/>
      <c r="I63" s="139"/>
      <c r="J63" s="139"/>
      <c r="K63" s="139"/>
      <c r="L63" s="139"/>
      <c r="M63" s="139"/>
      <c r="N63" s="140"/>
      <c r="O63" s="141"/>
      <c r="P63" s="142"/>
      <c r="Q63" s="139"/>
      <c r="R63" s="139"/>
      <c r="S63" s="139"/>
      <c r="T63" s="139"/>
      <c r="U63" s="139"/>
      <c r="V63" s="139"/>
      <c r="W63" s="121"/>
      <c r="X63" s="140"/>
      <c r="Y63" s="141"/>
      <c r="Z63" s="142"/>
      <c r="AA63" s="563"/>
      <c r="AB63" s="563"/>
      <c r="AC63" s="563"/>
      <c r="AD63" s="563"/>
      <c r="AE63" s="563"/>
      <c r="AF63" s="564"/>
      <c r="AG63" s="266"/>
      <c r="AH63" s="565"/>
      <c r="AI63" s="563"/>
      <c r="AJ63" s="563"/>
      <c r="AK63" s="563"/>
      <c r="AL63" s="563"/>
      <c r="AM63" s="563"/>
      <c r="AN63" s="140"/>
      <c r="AO63" s="141"/>
      <c r="AP63" s="142"/>
      <c r="AQ63" s="121"/>
      <c r="AR63" s="139"/>
      <c r="AS63" s="121"/>
      <c r="AT63" s="139"/>
      <c r="AU63" s="121"/>
      <c r="AV63" s="36"/>
      <c r="AX63" s="29"/>
      <c r="AY63" s="32"/>
      <c r="AZ63" s="322"/>
      <c r="BB63" s="29"/>
      <c r="BC63" s="46"/>
      <c r="BD63" s="32"/>
      <c r="BE63" s="46"/>
      <c r="BF63" s="32"/>
      <c r="BG63" s="46"/>
      <c r="BH63" s="36"/>
      <c r="BJ63" s="29"/>
      <c r="BK63" s="139"/>
      <c r="BL63" s="140"/>
      <c r="BM63" s="141"/>
      <c r="BN63" s="142"/>
      <c r="BO63" s="323"/>
      <c r="BP63" s="139"/>
      <c r="BQ63" s="323"/>
      <c r="BR63" s="139"/>
      <c r="BS63" s="323"/>
      <c r="BT63" s="140"/>
      <c r="BU63" s="141"/>
      <c r="BV63" s="142"/>
      <c r="BW63" s="139"/>
      <c r="BX63" s="140"/>
      <c r="BY63" s="141"/>
      <c r="BZ63" s="142"/>
      <c r="CA63" s="121"/>
      <c r="CB63" s="140"/>
      <c r="CC63" s="141"/>
      <c r="CD63" s="142"/>
      <c r="CE63" s="121"/>
      <c r="CF63" s="139"/>
      <c r="CG63" s="121"/>
      <c r="CH63" s="139"/>
      <c r="CI63" s="121"/>
      <c r="CJ63" s="139"/>
      <c r="CK63" s="121"/>
      <c r="CL63" s="36"/>
      <c r="CO63" s="29"/>
      <c r="CP63" s="143"/>
      <c r="CQ63" s="143"/>
      <c r="CR63" s="143"/>
      <c r="CS63" s="143"/>
      <c r="CT63" s="143"/>
      <c r="CU63" s="144"/>
      <c r="CV63" s="145"/>
      <c r="CW63" s="146"/>
      <c r="CX63" s="124"/>
      <c r="CY63" s="143"/>
      <c r="CZ63" s="124"/>
      <c r="DA63" s="143"/>
      <c r="DB63" s="124"/>
      <c r="DC63" s="36"/>
      <c r="DE63" s="332"/>
      <c r="DF63" s="92"/>
      <c r="DG63" s="92"/>
      <c r="DH63" s="92"/>
      <c r="DI63" s="92"/>
      <c r="DJ63" s="92"/>
      <c r="DK63" s="92"/>
      <c r="DL63" s="92"/>
      <c r="DM63" s="92"/>
      <c r="DN63" s="118"/>
      <c r="DT63" s="133"/>
      <c r="DU63" s="252"/>
      <c r="DV63" s="149"/>
      <c r="DW63" s="252"/>
      <c r="DX63" s="134"/>
      <c r="DY63" s="141"/>
      <c r="DZ63" s="463"/>
      <c r="EA63" s="149"/>
      <c r="EB63" s="461"/>
      <c r="EC63" s="464"/>
      <c r="ED63" s="403"/>
      <c r="EE63" s="149"/>
      <c r="EF63" s="465"/>
      <c r="EG63" s="320"/>
      <c r="EH63" s="405"/>
      <c r="EI63" s="264"/>
      <c r="EJ63" s="406"/>
      <c r="EK63" s="406"/>
      <c r="EL63" s="264"/>
      <c r="EM63" s="407"/>
      <c r="EN63" s="145"/>
      <c r="EO63" s="466"/>
    </row>
    <row r="64" spans="1:145" s="92" customFormat="1" ht="14.65" customHeight="1" x14ac:dyDescent="0.35">
      <c r="A64" s="118"/>
      <c r="B64" s="46"/>
      <c r="C64" s="243" t="str">
        <f t="shared" si="17"/>
        <v/>
      </c>
      <c r="D64" s="46"/>
      <c r="E64" s="4"/>
      <c r="F64" s="119"/>
      <c r="H64" s="120"/>
      <c r="I64" s="15"/>
      <c r="J64" s="121"/>
      <c r="K64" s="15"/>
      <c r="L64" s="121"/>
      <c r="M64" s="15"/>
      <c r="N64" s="122"/>
      <c r="O64" s="40"/>
      <c r="P64" s="123"/>
      <c r="Q64" s="15"/>
      <c r="R64" s="121"/>
      <c r="S64" s="15"/>
      <c r="T64" s="121"/>
      <c r="U64" s="15"/>
      <c r="V64" s="121"/>
      <c r="W64" s="209">
        <f>SUM($Q64,$S64,$U64)</f>
        <v>0</v>
      </c>
      <c r="X64" s="122"/>
      <c r="Y64" s="40"/>
      <c r="Z64" s="123"/>
      <c r="AA64" s="560"/>
      <c r="AB64" s="224"/>
      <c r="AC64" s="560"/>
      <c r="AD64" s="224"/>
      <c r="AE64" s="560"/>
      <c r="AF64" s="561"/>
      <c r="AG64" s="216"/>
      <c r="AH64" s="562"/>
      <c r="AI64" s="560"/>
      <c r="AJ64" s="224"/>
      <c r="AK64" s="560"/>
      <c r="AL64" s="224"/>
      <c r="AM64" s="560"/>
      <c r="AN64" s="122"/>
      <c r="AO64" s="40"/>
      <c r="AP64" s="123"/>
      <c r="AQ64" s="209">
        <f>$Q64-$AA64+$AI64</f>
        <v>0</v>
      </c>
      <c r="AR64" s="121"/>
      <c r="AS64" s="209">
        <f t="shared" si="1"/>
        <v>0</v>
      </c>
      <c r="AT64" s="121"/>
      <c r="AU64" s="209">
        <f t="shared" si="18"/>
        <v>0</v>
      </c>
      <c r="AV64" s="119"/>
      <c r="AX64" s="120"/>
      <c r="AY64" s="1"/>
      <c r="AZ64" s="318">
        <v>1</v>
      </c>
      <c r="BB64" s="120"/>
      <c r="BC64" s="3">
        <f>CHOOSE($AZ64,0.99052544,1.01191919,1.00441378,1.00744042,0.97985155,0.99723525,0.99723525,0.99723525,1.02737929,0.99839832,1.00012425,0.97994767)</f>
        <v>0.99052543999999998</v>
      </c>
      <c r="BD64" s="46"/>
      <c r="BE64" s="3">
        <f>CHOOSE(AZ64,1.01007311,1.0162446,1.00802785,0.99745216,0.96170212,0.98906071,0.98906071,0.98906071,0.96644255,1.01344958,1.02255772,1.00405015)</f>
        <v>1.01007311</v>
      </c>
      <c r="BF64" s="46"/>
      <c r="BG64" s="3">
        <f>CHOOSE($AZ64, 1.00979385,0.9950623,0.99510091,0.98525914,0.94740453,0.975921526666667,0.975921526666667,0.975921526666667,0.96415274,1.04112113,1.03493102,1.02717428)</f>
        <v>1.0097938500000001</v>
      </c>
      <c r="BH64" s="119"/>
      <c r="BJ64" s="120"/>
      <c r="BK64" s="15"/>
      <c r="BL64" s="122"/>
      <c r="BM64" s="40"/>
      <c r="BN64" s="123"/>
      <c r="BO64" s="209">
        <f t="shared" si="2"/>
        <v>0</v>
      </c>
      <c r="BP64" s="121"/>
      <c r="BQ64" s="209">
        <f t="shared" si="3"/>
        <v>0</v>
      </c>
      <c r="BR64" s="121"/>
      <c r="BS64" s="209">
        <f t="shared" si="4"/>
        <v>0</v>
      </c>
      <c r="BT64" s="122"/>
      <c r="BU64" s="40"/>
      <c r="BV64" s="123"/>
      <c r="BW64" s="15"/>
      <c r="BX64" s="122"/>
      <c r="BY64" s="40"/>
      <c r="BZ64" s="123"/>
      <c r="CA64" s="209">
        <f>(SUM($BO64:$BS64))-$BW64</f>
        <v>0</v>
      </c>
      <c r="CB64" s="122"/>
      <c r="CC64" s="40"/>
      <c r="CD64" s="123"/>
      <c r="CE64" s="209">
        <f t="shared" si="5"/>
        <v>0</v>
      </c>
      <c r="CF64" s="121"/>
      <c r="CG64" s="209">
        <f t="shared" si="6"/>
        <v>0</v>
      </c>
      <c r="CH64" s="121"/>
      <c r="CI64" s="209">
        <f>ROUNDDOWN(CA64-CE64-CG64,0)</f>
        <v>0</v>
      </c>
      <c r="CJ64" s="121"/>
      <c r="CK64" s="209">
        <f>SUM($CE64:$CI64)</f>
        <v>0</v>
      </c>
      <c r="CL64" s="119"/>
      <c r="CO64" s="120"/>
      <c r="CP64" s="13">
        <v>0</v>
      </c>
      <c r="CQ64" s="124"/>
      <c r="CR64" s="13">
        <v>0</v>
      </c>
      <c r="CS64" s="124"/>
      <c r="CT64" s="13">
        <v>0</v>
      </c>
      <c r="CU64" s="125"/>
      <c r="CV64" s="126"/>
      <c r="CW64" s="127"/>
      <c r="CX64" s="210">
        <f>CP64*I64</f>
        <v>0</v>
      </c>
      <c r="CY64" s="124"/>
      <c r="CZ64" s="210">
        <f>CR64*K64</f>
        <v>0</v>
      </c>
      <c r="DA64" s="124"/>
      <c r="DB64" s="210">
        <f>CT64*M64</f>
        <v>0</v>
      </c>
      <c r="DC64" s="119"/>
      <c r="DE64" s="315"/>
      <c r="DF64" s="18"/>
      <c r="DG64" s="18"/>
      <c r="DH64" s="18"/>
      <c r="DI64" s="18"/>
      <c r="DJ64" s="18"/>
      <c r="DK64" s="18"/>
      <c r="DL64" s="18"/>
      <c r="DM64" s="18"/>
      <c r="DN64" s="115"/>
      <c r="DP64" s="18"/>
      <c r="DQ64" s="18"/>
      <c r="DR64" s="18"/>
      <c r="DT64" s="369">
        <f t="shared" si="22"/>
        <v>0</v>
      </c>
      <c r="DU64" s="280">
        <f t="shared" si="22"/>
        <v>0</v>
      </c>
      <c r="DV64" s="209">
        <f t="shared" si="23"/>
        <v>0</v>
      </c>
      <c r="DW64" s="280">
        <f t="shared" si="23"/>
        <v>0</v>
      </c>
      <c r="DX64" s="370">
        <f t="shared" si="24"/>
        <v>0</v>
      </c>
      <c r="DY64" s="216">
        <f t="shared" si="24"/>
        <v>0</v>
      </c>
      <c r="DZ64" s="369">
        <f t="shared" si="10"/>
        <v>0</v>
      </c>
      <c r="EA64" s="149"/>
      <c r="EB64" s="461"/>
      <c r="EC64" s="209">
        <f t="shared" si="11"/>
        <v>0</v>
      </c>
      <c r="ED64" s="403"/>
      <c r="EE64" s="149"/>
      <c r="EF64" s="370">
        <f t="shared" si="12"/>
        <v>0</v>
      </c>
      <c r="EG64" s="320"/>
      <c r="EH64" s="371">
        <f t="shared" si="13"/>
        <v>0</v>
      </c>
      <c r="EI64" s="264"/>
      <c r="EJ64" s="217">
        <f t="shared" si="14"/>
        <v>0</v>
      </c>
      <c r="EK64" s="401"/>
      <c r="EL64" s="264"/>
      <c r="EM64" s="372">
        <f t="shared" si="15"/>
        <v>0</v>
      </c>
      <c r="EN64" s="126"/>
      <c r="EO64" s="477">
        <f t="shared" si="16"/>
        <v>0</v>
      </c>
    </row>
    <row r="65" spans="1:145" ht="5.15" customHeight="1" x14ac:dyDescent="0.35">
      <c r="A65" s="115"/>
      <c r="B65" s="32"/>
      <c r="C65" s="46"/>
      <c r="D65" s="32"/>
      <c r="E65" s="32"/>
      <c r="F65" s="36"/>
      <c r="H65" s="29"/>
      <c r="I65" s="139"/>
      <c r="J65" s="139"/>
      <c r="K65" s="139"/>
      <c r="L65" s="139"/>
      <c r="M65" s="139"/>
      <c r="N65" s="140"/>
      <c r="O65" s="141"/>
      <c r="P65" s="142"/>
      <c r="Q65" s="139"/>
      <c r="R65" s="139"/>
      <c r="S65" s="139"/>
      <c r="T65" s="139"/>
      <c r="U65" s="139"/>
      <c r="V65" s="139"/>
      <c r="W65" s="121"/>
      <c r="X65" s="140"/>
      <c r="Y65" s="141"/>
      <c r="Z65" s="142"/>
      <c r="AA65" s="563"/>
      <c r="AB65" s="563"/>
      <c r="AC65" s="563"/>
      <c r="AD65" s="563"/>
      <c r="AE65" s="563"/>
      <c r="AF65" s="564"/>
      <c r="AG65" s="266"/>
      <c r="AH65" s="565"/>
      <c r="AI65" s="563"/>
      <c r="AJ65" s="563"/>
      <c r="AK65" s="563"/>
      <c r="AL65" s="563"/>
      <c r="AM65" s="563"/>
      <c r="AN65" s="140"/>
      <c r="AO65" s="141"/>
      <c r="AP65" s="142"/>
      <c r="AQ65" s="121"/>
      <c r="AR65" s="139"/>
      <c r="AS65" s="121"/>
      <c r="AT65" s="139"/>
      <c r="AU65" s="121"/>
      <c r="AV65" s="36"/>
      <c r="AX65" s="29"/>
      <c r="AY65" s="32"/>
      <c r="AZ65" s="322"/>
      <c r="BB65" s="29"/>
      <c r="BC65" s="46"/>
      <c r="BD65" s="32"/>
      <c r="BE65" s="46"/>
      <c r="BF65" s="32"/>
      <c r="BG65" s="46"/>
      <c r="BH65" s="36"/>
      <c r="BJ65" s="29"/>
      <c r="BK65" s="139"/>
      <c r="BL65" s="140"/>
      <c r="BM65" s="141"/>
      <c r="BN65" s="142"/>
      <c r="BO65" s="323"/>
      <c r="BP65" s="139"/>
      <c r="BQ65" s="323"/>
      <c r="BR65" s="139"/>
      <c r="BS65" s="323"/>
      <c r="BT65" s="140"/>
      <c r="BU65" s="141"/>
      <c r="BV65" s="142"/>
      <c r="BW65" s="139"/>
      <c r="BX65" s="140"/>
      <c r="BY65" s="141"/>
      <c r="BZ65" s="142"/>
      <c r="CA65" s="121"/>
      <c r="CB65" s="140"/>
      <c r="CC65" s="141"/>
      <c r="CD65" s="142"/>
      <c r="CE65" s="121"/>
      <c r="CF65" s="139"/>
      <c r="CG65" s="121"/>
      <c r="CH65" s="139"/>
      <c r="CI65" s="121"/>
      <c r="CJ65" s="139"/>
      <c r="CK65" s="121"/>
      <c r="CL65" s="36"/>
      <c r="CO65" s="29"/>
      <c r="CP65" s="143"/>
      <c r="CQ65" s="143"/>
      <c r="CR65" s="143"/>
      <c r="CS65" s="143"/>
      <c r="CT65" s="143"/>
      <c r="CU65" s="144"/>
      <c r="CV65" s="145"/>
      <c r="CW65" s="146"/>
      <c r="CX65" s="124"/>
      <c r="CY65" s="143"/>
      <c r="CZ65" s="124"/>
      <c r="DA65" s="143"/>
      <c r="DB65" s="124"/>
      <c r="DC65" s="36"/>
      <c r="DE65" s="332"/>
      <c r="DF65" s="92"/>
      <c r="DG65" s="92"/>
      <c r="DH65" s="92"/>
      <c r="DI65" s="92"/>
      <c r="DJ65" s="92"/>
      <c r="DK65" s="92"/>
      <c r="DL65" s="92"/>
      <c r="DM65" s="92"/>
      <c r="DN65" s="118"/>
      <c r="DT65" s="133"/>
      <c r="DU65" s="252"/>
      <c r="DV65" s="149"/>
      <c r="DW65" s="252"/>
      <c r="DX65" s="134"/>
      <c r="DY65" s="141"/>
      <c r="DZ65" s="463"/>
      <c r="EA65" s="149"/>
      <c r="EB65" s="461"/>
      <c r="EC65" s="464"/>
      <c r="ED65" s="403"/>
      <c r="EE65" s="149"/>
      <c r="EF65" s="465"/>
      <c r="EG65" s="320"/>
      <c r="EH65" s="405"/>
      <c r="EI65" s="264"/>
      <c r="EJ65" s="406"/>
      <c r="EK65" s="406"/>
      <c r="EL65" s="264"/>
      <c r="EM65" s="407"/>
      <c r="EN65" s="145"/>
      <c r="EO65" s="466"/>
    </row>
    <row r="66" spans="1:145" s="92" customFormat="1" x14ac:dyDescent="0.35">
      <c r="A66" s="118"/>
      <c r="B66" s="46"/>
      <c r="C66" s="243" t="str">
        <f t="shared" si="17"/>
        <v/>
      </c>
      <c r="D66" s="46"/>
      <c r="E66" s="4"/>
      <c r="F66" s="119"/>
      <c r="H66" s="120"/>
      <c r="I66" s="15"/>
      <c r="J66" s="121"/>
      <c r="K66" s="15"/>
      <c r="L66" s="121"/>
      <c r="M66" s="15"/>
      <c r="N66" s="122"/>
      <c r="O66" s="40"/>
      <c r="P66" s="123"/>
      <c r="Q66" s="15"/>
      <c r="R66" s="121"/>
      <c r="S66" s="15"/>
      <c r="T66" s="121"/>
      <c r="U66" s="15"/>
      <c r="V66" s="121"/>
      <c r="W66" s="209">
        <f>SUM($Q66,$S66,$U66)</f>
        <v>0</v>
      </c>
      <c r="X66" s="122"/>
      <c r="Y66" s="40"/>
      <c r="Z66" s="123"/>
      <c r="AA66" s="560"/>
      <c r="AB66" s="224"/>
      <c r="AC66" s="560"/>
      <c r="AD66" s="224"/>
      <c r="AE66" s="560"/>
      <c r="AF66" s="561"/>
      <c r="AG66" s="216"/>
      <c r="AH66" s="562"/>
      <c r="AI66" s="560"/>
      <c r="AJ66" s="224"/>
      <c r="AK66" s="560"/>
      <c r="AL66" s="224"/>
      <c r="AM66" s="560"/>
      <c r="AN66" s="122"/>
      <c r="AO66" s="40"/>
      <c r="AP66" s="123"/>
      <c r="AQ66" s="209">
        <f>$Q66-$AA66+$AI66</f>
        <v>0</v>
      </c>
      <c r="AR66" s="121"/>
      <c r="AS66" s="209">
        <f t="shared" si="1"/>
        <v>0</v>
      </c>
      <c r="AT66" s="121"/>
      <c r="AU66" s="209">
        <f t="shared" si="18"/>
        <v>0</v>
      </c>
      <c r="AV66" s="119"/>
      <c r="AX66" s="120"/>
      <c r="AY66" s="1"/>
      <c r="AZ66" s="318">
        <v>1</v>
      </c>
      <c r="BB66" s="120"/>
      <c r="BC66" s="3">
        <f>CHOOSE($AZ66,0.99052544,1.01191919,1.00441378,1.00744042,0.97985155,0.99723525,0.99723525,0.99723525,1.02737929,0.99839832,1.00012425,0.97994767)</f>
        <v>0.99052543999999998</v>
      </c>
      <c r="BD66" s="46"/>
      <c r="BE66" s="3">
        <f>CHOOSE(AZ66,1.01007311,1.0162446,1.00802785,0.99745216,0.96170212,0.98906071,0.98906071,0.98906071,0.96644255,1.01344958,1.02255772,1.00405015)</f>
        <v>1.01007311</v>
      </c>
      <c r="BF66" s="46"/>
      <c r="BG66" s="3">
        <f>CHOOSE($AZ66, 1.00979385,0.9950623,0.99510091,0.98525914,0.94740453,0.975921526666667,0.975921526666667,0.975921526666667,0.96415274,1.04112113,1.03493102,1.02717428)</f>
        <v>1.0097938500000001</v>
      </c>
      <c r="BH66" s="119"/>
      <c r="BJ66" s="120"/>
      <c r="BK66" s="15"/>
      <c r="BL66" s="122"/>
      <c r="BM66" s="40"/>
      <c r="BN66" s="123"/>
      <c r="BO66" s="209">
        <f t="shared" si="2"/>
        <v>0</v>
      </c>
      <c r="BP66" s="121"/>
      <c r="BQ66" s="209">
        <f t="shared" si="3"/>
        <v>0</v>
      </c>
      <c r="BR66" s="121"/>
      <c r="BS66" s="209">
        <f t="shared" si="4"/>
        <v>0</v>
      </c>
      <c r="BT66" s="122"/>
      <c r="BU66" s="40"/>
      <c r="BV66" s="123"/>
      <c r="BW66" s="15"/>
      <c r="BX66" s="122"/>
      <c r="BY66" s="40"/>
      <c r="BZ66" s="123"/>
      <c r="CA66" s="209">
        <f>(SUM($BO66:$BS66))-$BW66</f>
        <v>0</v>
      </c>
      <c r="CB66" s="122"/>
      <c r="CC66" s="40"/>
      <c r="CD66" s="123"/>
      <c r="CE66" s="209">
        <f t="shared" si="5"/>
        <v>0</v>
      </c>
      <c r="CF66" s="121"/>
      <c r="CG66" s="209">
        <f t="shared" si="6"/>
        <v>0</v>
      </c>
      <c r="CH66" s="121"/>
      <c r="CI66" s="209">
        <f>ROUNDDOWN(CA66-CE66-CG66,0)</f>
        <v>0</v>
      </c>
      <c r="CJ66" s="121"/>
      <c r="CK66" s="209">
        <f>SUM($CE66:$CI66)</f>
        <v>0</v>
      </c>
      <c r="CL66" s="119"/>
      <c r="CO66" s="120"/>
      <c r="CP66" s="13">
        <v>0</v>
      </c>
      <c r="CQ66" s="124"/>
      <c r="CR66" s="13">
        <v>0</v>
      </c>
      <c r="CS66" s="124"/>
      <c r="CT66" s="13">
        <v>0</v>
      </c>
      <c r="CU66" s="125"/>
      <c r="CV66" s="126"/>
      <c r="CW66" s="127"/>
      <c r="CX66" s="210">
        <f>CP66*I66</f>
        <v>0</v>
      </c>
      <c r="CY66" s="124"/>
      <c r="CZ66" s="210">
        <f>CR66*K66</f>
        <v>0</v>
      </c>
      <c r="DA66" s="124"/>
      <c r="DB66" s="210">
        <f>CT66*M66</f>
        <v>0</v>
      </c>
      <c r="DC66" s="119"/>
      <c r="DE66" s="315"/>
      <c r="DF66" s="18"/>
      <c r="DG66" s="18"/>
      <c r="DH66" s="174"/>
      <c r="DI66" s="174"/>
      <c r="DJ66" s="174"/>
      <c r="DK66" s="174"/>
      <c r="DL66" s="174"/>
      <c r="DM66" s="174"/>
      <c r="DN66" s="333"/>
      <c r="DP66" s="18"/>
      <c r="DQ66" s="18"/>
      <c r="DR66" s="18"/>
      <c r="DT66" s="369">
        <f t="shared" si="22"/>
        <v>0</v>
      </c>
      <c r="DU66" s="280">
        <f t="shared" si="22"/>
        <v>0</v>
      </c>
      <c r="DV66" s="209">
        <f t="shared" si="23"/>
        <v>0</v>
      </c>
      <c r="DW66" s="280">
        <f t="shared" si="23"/>
        <v>0</v>
      </c>
      <c r="DX66" s="370">
        <f t="shared" si="24"/>
        <v>0</v>
      </c>
      <c r="DY66" s="216">
        <f t="shared" si="24"/>
        <v>0</v>
      </c>
      <c r="DZ66" s="369">
        <f t="shared" si="10"/>
        <v>0</v>
      </c>
      <c r="EA66" s="149"/>
      <c r="EB66" s="461"/>
      <c r="EC66" s="209">
        <f t="shared" si="11"/>
        <v>0</v>
      </c>
      <c r="ED66" s="403"/>
      <c r="EE66" s="149"/>
      <c r="EF66" s="370">
        <f t="shared" si="12"/>
        <v>0</v>
      </c>
      <c r="EG66" s="320"/>
      <c r="EH66" s="371">
        <f t="shared" si="13"/>
        <v>0</v>
      </c>
      <c r="EI66" s="264"/>
      <c r="EJ66" s="217">
        <f t="shared" si="14"/>
        <v>0</v>
      </c>
      <c r="EK66" s="401"/>
      <c r="EL66" s="264"/>
      <c r="EM66" s="372">
        <f t="shared" si="15"/>
        <v>0</v>
      </c>
      <c r="EN66" s="126"/>
      <c r="EO66" s="477">
        <f t="shared" si="16"/>
        <v>0</v>
      </c>
    </row>
    <row r="67" spans="1:145" ht="5.15" customHeight="1" x14ac:dyDescent="0.35">
      <c r="A67" s="115"/>
      <c r="B67" s="32"/>
      <c r="C67" s="46"/>
      <c r="D67" s="32"/>
      <c r="E67" s="32"/>
      <c r="F67" s="36"/>
      <c r="H67" s="29"/>
      <c r="I67" s="139"/>
      <c r="J67" s="139"/>
      <c r="K67" s="139"/>
      <c r="L67" s="139"/>
      <c r="M67" s="139"/>
      <c r="N67" s="140"/>
      <c r="O67" s="141"/>
      <c r="P67" s="142"/>
      <c r="Q67" s="139"/>
      <c r="R67" s="139"/>
      <c r="S67" s="139"/>
      <c r="T67" s="139"/>
      <c r="U67" s="139"/>
      <c r="V67" s="139"/>
      <c r="W67" s="121"/>
      <c r="X67" s="140"/>
      <c r="Y67" s="141"/>
      <c r="Z67" s="142"/>
      <c r="AA67" s="563"/>
      <c r="AB67" s="563"/>
      <c r="AC67" s="563"/>
      <c r="AD67" s="563"/>
      <c r="AE67" s="563"/>
      <c r="AF67" s="564"/>
      <c r="AG67" s="266"/>
      <c r="AH67" s="565"/>
      <c r="AI67" s="563"/>
      <c r="AJ67" s="563"/>
      <c r="AK67" s="563"/>
      <c r="AL67" s="563"/>
      <c r="AM67" s="563"/>
      <c r="AN67" s="140"/>
      <c r="AO67" s="141"/>
      <c r="AP67" s="142"/>
      <c r="AQ67" s="121"/>
      <c r="AR67" s="139"/>
      <c r="AS67" s="121"/>
      <c r="AT67" s="139"/>
      <c r="AU67" s="121"/>
      <c r="AV67" s="36"/>
      <c r="AX67" s="29"/>
      <c r="AY67" s="32"/>
      <c r="AZ67" s="322"/>
      <c r="BB67" s="29"/>
      <c r="BC67" s="46"/>
      <c r="BD67" s="32"/>
      <c r="BE67" s="46"/>
      <c r="BF67" s="32"/>
      <c r="BG67" s="46"/>
      <c r="BH67" s="36"/>
      <c r="BJ67" s="29"/>
      <c r="BK67" s="139"/>
      <c r="BL67" s="140"/>
      <c r="BM67" s="141"/>
      <c r="BN67" s="142"/>
      <c r="BO67" s="323"/>
      <c r="BP67" s="139"/>
      <c r="BQ67" s="323"/>
      <c r="BR67" s="139"/>
      <c r="BS67" s="323"/>
      <c r="BT67" s="140"/>
      <c r="BU67" s="141"/>
      <c r="BV67" s="142"/>
      <c r="BW67" s="139"/>
      <c r="BX67" s="140"/>
      <c r="BY67" s="141"/>
      <c r="BZ67" s="142"/>
      <c r="CA67" s="121"/>
      <c r="CB67" s="140"/>
      <c r="CC67" s="141"/>
      <c r="CD67" s="142"/>
      <c r="CE67" s="121"/>
      <c r="CF67" s="139"/>
      <c r="CG67" s="121"/>
      <c r="CH67" s="139"/>
      <c r="CI67" s="121"/>
      <c r="CJ67" s="139"/>
      <c r="CK67" s="121"/>
      <c r="CL67" s="36"/>
      <c r="CO67" s="29"/>
      <c r="CP67" s="143"/>
      <c r="CQ67" s="143"/>
      <c r="CR67" s="143"/>
      <c r="CS67" s="143"/>
      <c r="CT67" s="143"/>
      <c r="CU67" s="144"/>
      <c r="CV67" s="145"/>
      <c r="CW67" s="146"/>
      <c r="CX67" s="124"/>
      <c r="CY67" s="143"/>
      <c r="CZ67" s="124"/>
      <c r="DA67" s="143"/>
      <c r="DB67" s="124"/>
      <c r="DC67" s="36"/>
      <c r="DE67" s="332"/>
      <c r="DF67" s="175"/>
      <c r="DG67" s="175"/>
      <c r="DH67" s="174"/>
      <c r="DI67" s="174"/>
      <c r="DJ67" s="174"/>
      <c r="DK67" s="174"/>
      <c r="DL67" s="174"/>
      <c r="DM67" s="174"/>
      <c r="DN67" s="333"/>
      <c r="DT67" s="133"/>
      <c r="DU67" s="252"/>
      <c r="DV67" s="149"/>
      <c r="DW67" s="252"/>
      <c r="DX67" s="134"/>
      <c r="DY67" s="141"/>
      <c r="DZ67" s="463"/>
      <c r="EA67" s="149"/>
      <c r="EB67" s="461"/>
      <c r="EC67" s="464"/>
      <c r="ED67" s="403"/>
      <c r="EE67" s="149"/>
      <c r="EF67" s="465"/>
      <c r="EG67" s="320"/>
      <c r="EH67" s="405"/>
      <c r="EI67" s="264"/>
      <c r="EJ67" s="406"/>
      <c r="EK67" s="406"/>
      <c r="EL67" s="264"/>
      <c r="EM67" s="407"/>
      <c r="EN67" s="145"/>
      <c r="EO67" s="466"/>
    </row>
    <row r="68" spans="1:145" s="92" customFormat="1" x14ac:dyDescent="0.35">
      <c r="A68" s="118"/>
      <c r="B68" s="46"/>
      <c r="C68" s="243" t="str">
        <f t="shared" si="17"/>
        <v/>
      </c>
      <c r="D68" s="46"/>
      <c r="E68" s="4"/>
      <c r="F68" s="119"/>
      <c r="H68" s="120"/>
      <c r="I68" s="15"/>
      <c r="J68" s="121"/>
      <c r="K68" s="15"/>
      <c r="L68" s="121"/>
      <c r="M68" s="15"/>
      <c r="N68" s="122"/>
      <c r="O68" s="40"/>
      <c r="P68" s="123"/>
      <c r="Q68" s="15"/>
      <c r="R68" s="121"/>
      <c r="S68" s="15"/>
      <c r="T68" s="121"/>
      <c r="U68" s="15"/>
      <c r="V68" s="121"/>
      <c r="W68" s="209">
        <f>SUM($Q68,$S68,$U68)</f>
        <v>0</v>
      </c>
      <c r="X68" s="122"/>
      <c r="Y68" s="40"/>
      <c r="Z68" s="123"/>
      <c r="AA68" s="560"/>
      <c r="AB68" s="224"/>
      <c r="AC68" s="560"/>
      <c r="AD68" s="224"/>
      <c r="AE68" s="560"/>
      <c r="AF68" s="561"/>
      <c r="AG68" s="216"/>
      <c r="AH68" s="562"/>
      <c r="AI68" s="560"/>
      <c r="AJ68" s="224"/>
      <c r="AK68" s="560"/>
      <c r="AL68" s="224"/>
      <c r="AM68" s="560"/>
      <c r="AN68" s="122"/>
      <c r="AO68" s="40"/>
      <c r="AP68" s="123"/>
      <c r="AQ68" s="209">
        <f>$Q68-$AA68+$AI68</f>
        <v>0</v>
      </c>
      <c r="AR68" s="121"/>
      <c r="AS68" s="209">
        <f t="shared" si="1"/>
        <v>0</v>
      </c>
      <c r="AT68" s="121"/>
      <c r="AU68" s="209">
        <f t="shared" si="18"/>
        <v>0</v>
      </c>
      <c r="AV68" s="119"/>
      <c r="AX68" s="120"/>
      <c r="AY68" s="1"/>
      <c r="AZ68" s="318">
        <v>1</v>
      </c>
      <c r="BB68" s="120"/>
      <c r="BC68" s="3">
        <f>CHOOSE($AZ68,0.99052544,1.01191919,1.00441378,1.00744042,0.97985155,0.99723525,0.99723525,0.99723525,1.02737929,0.99839832,1.00012425,0.97994767)</f>
        <v>0.99052543999999998</v>
      </c>
      <c r="BD68" s="46"/>
      <c r="BE68" s="3">
        <f>CHOOSE(AZ68,1.01007311,1.0162446,1.00802785,0.99745216,0.96170212,0.98906071,0.98906071,0.98906071,0.96644255,1.01344958,1.02255772,1.00405015)</f>
        <v>1.01007311</v>
      </c>
      <c r="BF68" s="46"/>
      <c r="BG68" s="3">
        <f>CHOOSE($AZ68, 1.00979385,0.9950623,0.99510091,0.98525914,0.94740453,0.975921526666667,0.975921526666667,0.975921526666667,0.96415274,1.04112113,1.03493102,1.02717428)</f>
        <v>1.0097938500000001</v>
      </c>
      <c r="BH68" s="119"/>
      <c r="BJ68" s="120"/>
      <c r="BK68" s="15"/>
      <c r="BL68" s="122"/>
      <c r="BM68" s="40"/>
      <c r="BN68" s="123"/>
      <c r="BO68" s="209">
        <f t="shared" si="2"/>
        <v>0</v>
      </c>
      <c r="BP68" s="121"/>
      <c r="BQ68" s="209">
        <f t="shared" si="3"/>
        <v>0</v>
      </c>
      <c r="BR68" s="121"/>
      <c r="BS68" s="209">
        <f t="shared" si="4"/>
        <v>0</v>
      </c>
      <c r="BT68" s="122"/>
      <c r="BU68" s="40"/>
      <c r="BV68" s="123"/>
      <c r="BW68" s="15"/>
      <c r="BX68" s="122"/>
      <c r="BY68" s="40"/>
      <c r="BZ68" s="123"/>
      <c r="CA68" s="209">
        <f>(SUM($BO68:$BS68))-$BW68</f>
        <v>0</v>
      </c>
      <c r="CB68" s="122"/>
      <c r="CC68" s="40"/>
      <c r="CD68" s="123"/>
      <c r="CE68" s="209">
        <f t="shared" si="5"/>
        <v>0</v>
      </c>
      <c r="CF68" s="121"/>
      <c r="CG68" s="209">
        <f t="shared" si="6"/>
        <v>0</v>
      </c>
      <c r="CH68" s="121"/>
      <c r="CI68" s="209">
        <f>ROUNDDOWN(CA68-CE68-CG68,0)</f>
        <v>0</v>
      </c>
      <c r="CJ68" s="121"/>
      <c r="CK68" s="209">
        <f>SUM($CE68:$CI68)</f>
        <v>0</v>
      </c>
      <c r="CL68" s="119"/>
      <c r="CO68" s="120"/>
      <c r="CP68" s="13">
        <v>0</v>
      </c>
      <c r="CQ68" s="124"/>
      <c r="CR68" s="13">
        <v>0</v>
      </c>
      <c r="CS68" s="124"/>
      <c r="CT68" s="13">
        <v>0</v>
      </c>
      <c r="CU68" s="125"/>
      <c r="CV68" s="126"/>
      <c r="CW68" s="127"/>
      <c r="CX68" s="210">
        <f>CP68*I68</f>
        <v>0</v>
      </c>
      <c r="CY68" s="124"/>
      <c r="CZ68" s="210">
        <f>CR68*K68</f>
        <v>0</v>
      </c>
      <c r="DA68" s="124"/>
      <c r="DB68" s="210">
        <f>CT68*M68</f>
        <v>0</v>
      </c>
      <c r="DC68" s="119"/>
      <c r="DE68" s="315"/>
      <c r="DF68" s="18"/>
      <c r="DG68" s="18"/>
      <c r="DH68" s="174"/>
      <c r="DI68" s="174"/>
      <c r="DJ68" s="174"/>
      <c r="DK68" s="174"/>
      <c r="DL68" s="174"/>
      <c r="DM68" s="174"/>
      <c r="DN68" s="333"/>
      <c r="DP68" s="18"/>
      <c r="DQ68" s="18"/>
      <c r="DR68" s="18"/>
      <c r="DT68" s="369">
        <f t="shared" si="22"/>
        <v>0</v>
      </c>
      <c r="DU68" s="280">
        <f t="shared" si="22"/>
        <v>0</v>
      </c>
      <c r="DV68" s="209">
        <f t="shared" si="23"/>
        <v>0</v>
      </c>
      <c r="DW68" s="280">
        <f t="shared" si="23"/>
        <v>0</v>
      </c>
      <c r="DX68" s="370">
        <f t="shared" si="24"/>
        <v>0</v>
      </c>
      <c r="DY68" s="216">
        <f t="shared" si="24"/>
        <v>0</v>
      </c>
      <c r="DZ68" s="369">
        <f t="shared" si="10"/>
        <v>0</v>
      </c>
      <c r="EA68" s="149"/>
      <c r="EB68" s="461"/>
      <c r="EC68" s="209">
        <f t="shared" si="11"/>
        <v>0</v>
      </c>
      <c r="ED68" s="403"/>
      <c r="EE68" s="149"/>
      <c r="EF68" s="370">
        <f t="shared" si="12"/>
        <v>0</v>
      </c>
      <c r="EG68" s="320"/>
      <c r="EH68" s="371">
        <f t="shared" si="13"/>
        <v>0</v>
      </c>
      <c r="EI68" s="264"/>
      <c r="EJ68" s="217">
        <f t="shared" si="14"/>
        <v>0</v>
      </c>
      <c r="EK68" s="401"/>
      <c r="EL68" s="264"/>
      <c r="EM68" s="372">
        <f t="shared" si="15"/>
        <v>0</v>
      </c>
      <c r="EN68" s="126"/>
      <c r="EO68" s="477">
        <f t="shared" si="16"/>
        <v>0</v>
      </c>
    </row>
    <row r="69" spans="1:145" ht="5.15" customHeight="1" x14ac:dyDescent="0.35">
      <c r="A69" s="115"/>
      <c r="B69" s="32"/>
      <c r="C69" s="46"/>
      <c r="D69" s="32"/>
      <c r="E69" s="32"/>
      <c r="F69" s="36"/>
      <c r="H69" s="29"/>
      <c r="I69" s="139"/>
      <c r="J69" s="139"/>
      <c r="K69" s="139"/>
      <c r="L69" s="139"/>
      <c r="M69" s="139"/>
      <c r="N69" s="140"/>
      <c r="O69" s="141"/>
      <c r="P69" s="142"/>
      <c r="Q69" s="139"/>
      <c r="R69" s="139"/>
      <c r="S69" s="139"/>
      <c r="T69" s="139"/>
      <c r="U69" s="139"/>
      <c r="V69" s="139"/>
      <c r="W69" s="121"/>
      <c r="X69" s="140"/>
      <c r="Y69" s="141"/>
      <c r="Z69" s="142"/>
      <c r="AA69" s="563"/>
      <c r="AB69" s="563"/>
      <c r="AC69" s="563"/>
      <c r="AD69" s="563"/>
      <c r="AE69" s="563"/>
      <c r="AF69" s="564"/>
      <c r="AG69" s="266"/>
      <c r="AH69" s="565"/>
      <c r="AI69" s="563"/>
      <c r="AJ69" s="563"/>
      <c r="AK69" s="563"/>
      <c r="AL69" s="563"/>
      <c r="AM69" s="563"/>
      <c r="AN69" s="140"/>
      <c r="AO69" s="141"/>
      <c r="AP69" s="142"/>
      <c r="AQ69" s="121"/>
      <c r="AR69" s="139"/>
      <c r="AS69" s="121"/>
      <c r="AT69" s="139"/>
      <c r="AU69" s="121"/>
      <c r="AV69" s="36"/>
      <c r="AX69" s="29"/>
      <c r="AY69" s="32"/>
      <c r="AZ69" s="322"/>
      <c r="BB69" s="29"/>
      <c r="BC69" s="46"/>
      <c r="BD69" s="32"/>
      <c r="BE69" s="46"/>
      <c r="BF69" s="32"/>
      <c r="BG69" s="46"/>
      <c r="BH69" s="36"/>
      <c r="BJ69" s="29"/>
      <c r="BK69" s="139"/>
      <c r="BL69" s="140"/>
      <c r="BM69" s="141"/>
      <c r="BN69" s="142"/>
      <c r="BO69" s="323"/>
      <c r="BP69" s="139"/>
      <c r="BQ69" s="323"/>
      <c r="BR69" s="139"/>
      <c r="BS69" s="323"/>
      <c r="BT69" s="140"/>
      <c r="BU69" s="141"/>
      <c r="BV69" s="142"/>
      <c r="BW69" s="139"/>
      <c r="BX69" s="140"/>
      <c r="BY69" s="141"/>
      <c r="BZ69" s="142"/>
      <c r="CA69" s="121"/>
      <c r="CB69" s="140"/>
      <c r="CC69" s="141"/>
      <c r="CD69" s="142"/>
      <c r="CE69" s="121"/>
      <c r="CF69" s="139"/>
      <c r="CG69" s="121"/>
      <c r="CH69" s="139"/>
      <c r="CI69" s="121"/>
      <c r="CJ69" s="139"/>
      <c r="CK69" s="121"/>
      <c r="CL69" s="36"/>
      <c r="CO69" s="29"/>
      <c r="CP69" s="143"/>
      <c r="CQ69" s="143"/>
      <c r="CR69" s="143"/>
      <c r="CS69" s="143"/>
      <c r="CT69" s="143"/>
      <c r="CU69" s="144"/>
      <c r="CV69" s="145"/>
      <c r="CW69" s="146"/>
      <c r="CX69" s="124"/>
      <c r="CY69" s="143"/>
      <c r="CZ69" s="124"/>
      <c r="DA69" s="143"/>
      <c r="DB69" s="124"/>
      <c r="DC69" s="36"/>
      <c r="DE69" s="332"/>
      <c r="DF69" s="175"/>
      <c r="DG69" s="175"/>
      <c r="DH69" s="174"/>
      <c r="DI69" s="174"/>
      <c r="DJ69" s="174"/>
      <c r="DK69" s="174"/>
      <c r="DL69" s="174"/>
      <c r="DM69" s="174"/>
      <c r="DN69" s="333"/>
      <c r="DT69" s="133"/>
      <c r="DU69" s="252"/>
      <c r="DV69" s="149"/>
      <c r="DW69" s="252"/>
      <c r="DX69" s="134"/>
      <c r="DY69" s="141"/>
      <c r="DZ69" s="463"/>
      <c r="EA69" s="149"/>
      <c r="EB69" s="461"/>
      <c r="EC69" s="464"/>
      <c r="ED69" s="403"/>
      <c r="EE69" s="149"/>
      <c r="EF69" s="465"/>
      <c r="EG69" s="320"/>
      <c r="EH69" s="405"/>
      <c r="EI69" s="264"/>
      <c r="EJ69" s="406"/>
      <c r="EK69" s="406"/>
      <c r="EL69" s="264"/>
      <c r="EM69" s="407"/>
      <c r="EN69" s="145"/>
      <c r="EO69" s="466"/>
    </row>
    <row r="70" spans="1:145" s="92" customFormat="1" x14ac:dyDescent="0.35">
      <c r="A70" s="118"/>
      <c r="B70" s="46"/>
      <c r="C70" s="243" t="str">
        <f t="shared" si="17"/>
        <v/>
      </c>
      <c r="D70" s="46"/>
      <c r="E70" s="4"/>
      <c r="F70" s="119"/>
      <c r="H70" s="120"/>
      <c r="I70" s="15"/>
      <c r="J70" s="121"/>
      <c r="K70" s="15"/>
      <c r="L70" s="121"/>
      <c r="M70" s="15"/>
      <c r="N70" s="122"/>
      <c r="O70" s="40"/>
      <c r="P70" s="123"/>
      <c r="Q70" s="15"/>
      <c r="R70" s="121"/>
      <c r="S70" s="15"/>
      <c r="T70" s="121"/>
      <c r="U70" s="15"/>
      <c r="V70" s="121"/>
      <c r="W70" s="209">
        <f>SUM($Q70,$S70,$U70)</f>
        <v>0</v>
      </c>
      <c r="X70" s="122"/>
      <c r="Y70" s="40"/>
      <c r="Z70" s="123"/>
      <c r="AA70" s="560"/>
      <c r="AB70" s="224"/>
      <c r="AC70" s="560"/>
      <c r="AD70" s="224"/>
      <c r="AE70" s="560"/>
      <c r="AF70" s="561"/>
      <c r="AG70" s="216"/>
      <c r="AH70" s="562"/>
      <c r="AI70" s="560"/>
      <c r="AJ70" s="224"/>
      <c r="AK70" s="560"/>
      <c r="AL70" s="224"/>
      <c r="AM70" s="560"/>
      <c r="AN70" s="122"/>
      <c r="AO70" s="40"/>
      <c r="AP70" s="123"/>
      <c r="AQ70" s="209">
        <f>$Q70-$AA70+$AI70</f>
        <v>0</v>
      </c>
      <c r="AR70" s="121"/>
      <c r="AS70" s="209">
        <f t="shared" si="1"/>
        <v>0</v>
      </c>
      <c r="AT70" s="121"/>
      <c r="AU70" s="209">
        <f t="shared" si="18"/>
        <v>0</v>
      </c>
      <c r="AV70" s="119"/>
      <c r="AX70" s="120"/>
      <c r="AY70" s="1"/>
      <c r="AZ70" s="318">
        <v>1</v>
      </c>
      <c r="BB70" s="120"/>
      <c r="BC70" s="3">
        <f>CHOOSE($AZ70,0.99052544,1.01191919,1.00441378,1.00744042,0.97985155,0.99723525,0.99723525,0.99723525,1.02737929,0.99839832,1.00012425,0.97994767)</f>
        <v>0.99052543999999998</v>
      </c>
      <c r="BD70" s="46"/>
      <c r="BE70" s="3">
        <f>CHOOSE(AZ70,1.01007311,1.0162446,1.00802785,0.99745216,0.96170212,0.98906071,0.98906071,0.98906071,0.96644255,1.01344958,1.02255772,1.00405015)</f>
        <v>1.01007311</v>
      </c>
      <c r="BF70" s="46"/>
      <c r="BG70" s="3">
        <f>CHOOSE($AZ70, 1.00979385,0.9950623,0.99510091,0.98525914,0.94740453,0.975921526666667,0.975921526666667,0.975921526666667,0.96415274,1.04112113,1.03493102,1.02717428)</f>
        <v>1.0097938500000001</v>
      </c>
      <c r="BH70" s="119"/>
      <c r="BJ70" s="120"/>
      <c r="BK70" s="15"/>
      <c r="BL70" s="122"/>
      <c r="BM70" s="40"/>
      <c r="BN70" s="123"/>
      <c r="BO70" s="209">
        <f t="shared" si="2"/>
        <v>0</v>
      </c>
      <c r="BP70" s="121"/>
      <c r="BQ70" s="209">
        <f t="shared" si="3"/>
        <v>0</v>
      </c>
      <c r="BR70" s="121"/>
      <c r="BS70" s="209">
        <f t="shared" si="4"/>
        <v>0</v>
      </c>
      <c r="BT70" s="122"/>
      <c r="BU70" s="40"/>
      <c r="BV70" s="123"/>
      <c r="BW70" s="15"/>
      <c r="BX70" s="122"/>
      <c r="BY70" s="40"/>
      <c r="BZ70" s="123"/>
      <c r="CA70" s="209">
        <f>(SUM($BO70:$BS70))-$BW70</f>
        <v>0</v>
      </c>
      <c r="CB70" s="122"/>
      <c r="CC70" s="40"/>
      <c r="CD70" s="123"/>
      <c r="CE70" s="209">
        <f t="shared" si="5"/>
        <v>0</v>
      </c>
      <c r="CF70" s="121"/>
      <c r="CG70" s="209">
        <f t="shared" si="6"/>
        <v>0</v>
      </c>
      <c r="CH70" s="121"/>
      <c r="CI70" s="209">
        <f>ROUNDDOWN(CA70-CE70-CG70,0)</f>
        <v>0</v>
      </c>
      <c r="CJ70" s="121"/>
      <c r="CK70" s="209">
        <f>SUM($CE70:$CI70)</f>
        <v>0</v>
      </c>
      <c r="CL70" s="119"/>
      <c r="CO70" s="120"/>
      <c r="CP70" s="13">
        <v>0</v>
      </c>
      <c r="CQ70" s="124"/>
      <c r="CR70" s="13">
        <v>0</v>
      </c>
      <c r="CS70" s="124"/>
      <c r="CT70" s="13">
        <v>0</v>
      </c>
      <c r="CU70" s="125"/>
      <c r="CV70" s="126"/>
      <c r="CW70" s="127"/>
      <c r="CX70" s="210">
        <f>CP70*I70</f>
        <v>0</v>
      </c>
      <c r="CY70" s="124"/>
      <c r="CZ70" s="210">
        <f>CR70*K70</f>
        <v>0</v>
      </c>
      <c r="DA70" s="124"/>
      <c r="DB70" s="210">
        <f>CT70*M70</f>
        <v>0</v>
      </c>
      <c r="DC70" s="119"/>
      <c r="DE70" s="315"/>
      <c r="DF70" s="18"/>
      <c r="DG70" s="18"/>
      <c r="DH70" s="176"/>
      <c r="DI70" s="176"/>
      <c r="DJ70" s="176"/>
      <c r="DK70" s="176"/>
      <c r="DL70" s="176"/>
      <c r="DM70" s="176"/>
      <c r="DN70" s="334"/>
      <c r="DP70" s="18"/>
      <c r="DQ70" s="18"/>
      <c r="DR70" s="18"/>
      <c r="DT70" s="369">
        <f t="shared" si="22"/>
        <v>0</v>
      </c>
      <c r="DU70" s="280">
        <f t="shared" si="22"/>
        <v>0</v>
      </c>
      <c r="DV70" s="209">
        <f t="shared" si="23"/>
        <v>0</v>
      </c>
      <c r="DW70" s="280">
        <f t="shared" si="23"/>
        <v>0</v>
      </c>
      <c r="DX70" s="370">
        <f t="shared" si="24"/>
        <v>0</v>
      </c>
      <c r="DY70" s="216">
        <f t="shared" si="24"/>
        <v>0</v>
      </c>
      <c r="DZ70" s="369">
        <f t="shared" si="10"/>
        <v>0</v>
      </c>
      <c r="EA70" s="149"/>
      <c r="EB70" s="461"/>
      <c r="EC70" s="209">
        <f t="shared" si="11"/>
        <v>0</v>
      </c>
      <c r="ED70" s="403"/>
      <c r="EE70" s="149"/>
      <c r="EF70" s="370">
        <f t="shared" si="12"/>
        <v>0</v>
      </c>
      <c r="EG70" s="320"/>
      <c r="EH70" s="371">
        <f t="shared" si="13"/>
        <v>0</v>
      </c>
      <c r="EI70" s="264"/>
      <c r="EJ70" s="217">
        <f t="shared" si="14"/>
        <v>0</v>
      </c>
      <c r="EK70" s="401"/>
      <c r="EL70" s="264"/>
      <c r="EM70" s="372">
        <f t="shared" si="15"/>
        <v>0</v>
      </c>
      <c r="EN70" s="126"/>
      <c r="EO70" s="477">
        <f t="shared" si="16"/>
        <v>0</v>
      </c>
    </row>
    <row r="71" spans="1:145" ht="5.15" customHeight="1" x14ac:dyDescent="0.35">
      <c r="A71" s="115"/>
      <c r="B71" s="32"/>
      <c r="C71" s="46"/>
      <c r="D71" s="32"/>
      <c r="E71" s="32"/>
      <c r="F71" s="36"/>
      <c r="H71" s="29"/>
      <c r="I71" s="139"/>
      <c r="J71" s="139"/>
      <c r="K71" s="139"/>
      <c r="L71" s="139"/>
      <c r="M71" s="139"/>
      <c r="N71" s="140"/>
      <c r="O71" s="141"/>
      <c r="P71" s="142"/>
      <c r="Q71" s="139"/>
      <c r="R71" s="139"/>
      <c r="S71" s="139"/>
      <c r="T71" s="139"/>
      <c r="U71" s="139"/>
      <c r="V71" s="139"/>
      <c r="W71" s="121"/>
      <c r="X71" s="140"/>
      <c r="Y71" s="141"/>
      <c r="Z71" s="142"/>
      <c r="AA71" s="563"/>
      <c r="AB71" s="563"/>
      <c r="AC71" s="563"/>
      <c r="AD71" s="563"/>
      <c r="AE71" s="563"/>
      <c r="AF71" s="564"/>
      <c r="AG71" s="266"/>
      <c r="AH71" s="565"/>
      <c r="AI71" s="563"/>
      <c r="AJ71" s="563"/>
      <c r="AK71" s="563"/>
      <c r="AL71" s="563"/>
      <c r="AM71" s="563"/>
      <c r="AN71" s="140"/>
      <c r="AO71" s="141"/>
      <c r="AP71" s="142"/>
      <c r="AQ71" s="121"/>
      <c r="AR71" s="139"/>
      <c r="AS71" s="121"/>
      <c r="AT71" s="139"/>
      <c r="AU71" s="121"/>
      <c r="AV71" s="36"/>
      <c r="AX71" s="29"/>
      <c r="AY71" s="32"/>
      <c r="AZ71" s="322"/>
      <c r="BB71" s="29"/>
      <c r="BC71" s="46"/>
      <c r="BD71" s="32"/>
      <c r="BE71" s="46"/>
      <c r="BF71" s="32"/>
      <c r="BG71" s="46"/>
      <c r="BH71" s="36"/>
      <c r="BJ71" s="29"/>
      <c r="BK71" s="139"/>
      <c r="BL71" s="140"/>
      <c r="BM71" s="141"/>
      <c r="BN71" s="142"/>
      <c r="BO71" s="323"/>
      <c r="BP71" s="139"/>
      <c r="BQ71" s="323"/>
      <c r="BR71" s="139"/>
      <c r="BS71" s="323"/>
      <c r="BT71" s="140"/>
      <c r="BU71" s="141"/>
      <c r="BV71" s="142"/>
      <c r="BW71" s="139"/>
      <c r="BX71" s="140"/>
      <c r="BY71" s="141"/>
      <c r="BZ71" s="142"/>
      <c r="CA71" s="121"/>
      <c r="CB71" s="140"/>
      <c r="CC71" s="141"/>
      <c r="CD71" s="142"/>
      <c r="CE71" s="121"/>
      <c r="CF71" s="139"/>
      <c r="CG71" s="121"/>
      <c r="CH71" s="139"/>
      <c r="CI71" s="121"/>
      <c r="CJ71" s="139"/>
      <c r="CK71" s="121"/>
      <c r="CL71" s="36"/>
      <c r="CO71" s="29"/>
      <c r="CP71" s="143"/>
      <c r="CQ71" s="143"/>
      <c r="CR71" s="143"/>
      <c r="CS71" s="143"/>
      <c r="CT71" s="143"/>
      <c r="CU71" s="144"/>
      <c r="CV71" s="145"/>
      <c r="CW71" s="146"/>
      <c r="CX71" s="124"/>
      <c r="CY71" s="143"/>
      <c r="CZ71" s="124"/>
      <c r="DA71" s="143"/>
      <c r="DB71" s="124"/>
      <c r="DC71" s="36"/>
      <c r="DE71" s="332"/>
      <c r="DF71" s="175"/>
      <c r="DG71" s="175"/>
      <c r="DH71" s="177"/>
      <c r="DI71" s="177"/>
      <c r="DJ71" s="177"/>
      <c r="DK71" s="177"/>
      <c r="DL71" s="177"/>
      <c r="DM71" s="177"/>
      <c r="DN71" s="335"/>
      <c r="DT71" s="133"/>
      <c r="DU71" s="252"/>
      <c r="DV71" s="149"/>
      <c r="DW71" s="252"/>
      <c r="DX71" s="134"/>
      <c r="DY71" s="141"/>
      <c r="DZ71" s="463"/>
      <c r="EA71" s="149"/>
      <c r="EB71" s="461"/>
      <c r="EC71" s="464"/>
      <c r="ED71" s="403"/>
      <c r="EE71" s="149"/>
      <c r="EF71" s="465"/>
      <c r="EG71" s="320"/>
      <c r="EH71" s="405"/>
      <c r="EI71" s="264"/>
      <c r="EJ71" s="406"/>
      <c r="EK71" s="406"/>
      <c r="EL71" s="264"/>
      <c r="EM71" s="407"/>
      <c r="EN71" s="145"/>
      <c r="EO71" s="466"/>
    </row>
    <row r="72" spans="1:145" s="92" customFormat="1" x14ac:dyDescent="0.35">
      <c r="A72" s="118"/>
      <c r="B72" s="46"/>
      <c r="C72" s="243" t="str">
        <f t="shared" si="17"/>
        <v/>
      </c>
      <c r="D72" s="46"/>
      <c r="E72" s="4"/>
      <c r="F72" s="119"/>
      <c r="H72" s="120"/>
      <c r="I72" s="15"/>
      <c r="J72" s="121"/>
      <c r="K72" s="15"/>
      <c r="L72" s="121"/>
      <c r="M72" s="15"/>
      <c r="N72" s="122"/>
      <c r="O72" s="40"/>
      <c r="P72" s="123"/>
      <c r="Q72" s="15"/>
      <c r="R72" s="121"/>
      <c r="S72" s="15"/>
      <c r="T72" s="121"/>
      <c r="U72" s="15"/>
      <c r="V72" s="121"/>
      <c r="W72" s="209">
        <f>SUM($Q72,$S72,$U72)</f>
        <v>0</v>
      </c>
      <c r="X72" s="122"/>
      <c r="Y72" s="40"/>
      <c r="Z72" s="123"/>
      <c r="AA72" s="560"/>
      <c r="AB72" s="224"/>
      <c r="AC72" s="560"/>
      <c r="AD72" s="224"/>
      <c r="AE72" s="560"/>
      <c r="AF72" s="561"/>
      <c r="AG72" s="216"/>
      <c r="AH72" s="562"/>
      <c r="AI72" s="560"/>
      <c r="AJ72" s="224"/>
      <c r="AK72" s="560"/>
      <c r="AL72" s="224"/>
      <c r="AM72" s="560"/>
      <c r="AN72" s="122"/>
      <c r="AO72" s="40"/>
      <c r="AP72" s="123"/>
      <c r="AQ72" s="209">
        <f>$Q72-$AA72+$AI72</f>
        <v>0</v>
      </c>
      <c r="AR72" s="121"/>
      <c r="AS72" s="209">
        <f t="shared" si="1"/>
        <v>0</v>
      </c>
      <c r="AT72" s="121"/>
      <c r="AU72" s="209">
        <f t="shared" si="18"/>
        <v>0</v>
      </c>
      <c r="AV72" s="119"/>
      <c r="AX72" s="120"/>
      <c r="AY72" s="1"/>
      <c r="AZ72" s="318">
        <v>1</v>
      </c>
      <c r="BB72" s="120"/>
      <c r="BC72" s="3">
        <f>CHOOSE($AZ72,0.99052544,1.01191919,1.00441378,1.00744042,0.97985155,0.99723525,0.99723525,0.99723525,1.02737929,0.99839832,1.00012425,0.97994767)</f>
        <v>0.99052543999999998</v>
      </c>
      <c r="BD72" s="46"/>
      <c r="BE72" s="3">
        <f>CHOOSE(AZ72,1.01007311,1.0162446,1.00802785,0.99745216,0.96170212,0.98906071,0.98906071,0.98906071,0.96644255,1.01344958,1.02255772,1.00405015)</f>
        <v>1.01007311</v>
      </c>
      <c r="BF72" s="46"/>
      <c r="BG72" s="3">
        <f>CHOOSE($AZ72, 1.00979385,0.9950623,0.99510091,0.98525914,0.94740453,0.975921526666667,0.975921526666667,0.975921526666667,0.96415274,1.04112113,1.03493102,1.02717428)</f>
        <v>1.0097938500000001</v>
      </c>
      <c r="BH72" s="119"/>
      <c r="BJ72" s="120"/>
      <c r="BK72" s="15"/>
      <c r="BL72" s="122"/>
      <c r="BM72" s="40"/>
      <c r="BN72" s="123"/>
      <c r="BO72" s="209">
        <f t="shared" si="2"/>
        <v>0</v>
      </c>
      <c r="BP72" s="121"/>
      <c r="BQ72" s="209">
        <f t="shared" si="3"/>
        <v>0</v>
      </c>
      <c r="BR72" s="121"/>
      <c r="BS72" s="209">
        <f t="shared" si="4"/>
        <v>0</v>
      </c>
      <c r="BT72" s="122"/>
      <c r="BU72" s="40"/>
      <c r="BV72" s="123"/>
      <c r="BW72" s="15"/>
      <c r="BX72" s="122"/>
      <c r="BY72" s="40"/>
      <c r="BZ72" s="123"/>
      <c r="CA72" s="209">
        <f>(SUM($BO72:$BS72))-$BW72</f>
        <v>0</v>
      </c>
      <c r="CB72" s="122"/>
      <c r="CC72" s="40"/>
      <c r="CD72" s="123"/>
      <c r="CE72" s="209">
        <f t="shared" si="5"/>
        <v>0</v>
      </c>
      <c r="CF72" s="121"/>
      <c r="CG72" s="209">
        <f t="shared" si="6"/>
        <v>0</v>
      </c>
      <c r="CH72" s="121"/>
      <c r="CI72" s="209">
        <f>ROUNDDOWN(CA72-CE72-CG72,0)</f>
        <v>0</v>
      </c>
      <c r="CJ72" s="121"/>
      <c r="CK72" s="209">
        <f>SUM($CE72:$CI72)</f>
        <v>0</v>
      </c>
      <c r="CL72" s="119"/>
      <c r="CO72" s="120"/>
      <c r="CP72" s="13">
        <v>0</v>
      </c>
      <c r="CQ72" s="124"/>
      <c r="CR72" s="13">
        <v>0</v>
      </c>
      <c r="CS72" s="124"/>
      <c r="CT72" s="13">
        <v>0</v>
      </c>
      <c r="CU72" s="125"/>
      <c r="CV72" s="126"/>
      <c r="CW72" s="127"/>
      <c r="CX72" s="210">
        <f>CP72*I72</f>
        <v>0</v>
      </c>
      <c r="CY72" s="124"/>
      <c r="CZ72" s="210">
        <f>CR72*K72</f>
        <v>0</v>
      </c>
      <c r="DA72" s="124"/>
      <c r="DB72" s="210">
        <f>CT72*M72</f>
        <v>0</v>
      </c>
      <c r="DC72" s="119"/>
      <c r="DE72" s="315"/>
      <c r="DF72" s="18"/>
      <c r="DG72" s="18"/>
      <c r="DH72" s="18"/>
      <c r="DI72" s="18"/>
      <c r="DJ72" s="18"/>
      <c r="DK72" s="18"/>
      <c r="DL72" s="18"/>
      <c r="DM72" s="18"/>
      <c r="DN72" s="115"/>
      <c r="DP72" s="18"/>
      <c r="DQ72" s="18"/>
      <c r="DR72" s="18"/>
      <c r="DT72" s="369">
        <f t="shared" si="22"/>
        <v>0</v>
      </c>
      <c r="DU72" s="280">
        <f t="shared" si="22"/>
        <v>0</v>
      </c>
      <c r="DV72" s="209">
        <f t="shared" si="23"/>
        <v>0</v>
      </c>
      <c r="DW72" s="280">
        <f t="shared" si="23"/>
        <v>0</v>
      </c>
      <c r="DX72" s="370">
        <f t="shared" si="24"/>
        <v>0</v>
      </c>
      <c r="DY72" s="216">
        <f t="shared" si="24"/>
        <v>0</v>
      </c>
      <c r="DZ72" s="369">
        <f t="shared" si="10"/>
        <v>0</v>
      </c>
      <c r="EA72" s="149"/>
      <c r="EB72" s="461"/>
      <c r="EC72" s="209">
        <f t="shared" si="11"/>
        <v>0</v>
      </c>
      <c r="ED72" s="403"/>
      <c r="EE72" s="149"/>
      <c r="EF72" s="370">
        <f t="shared" si="12"/>
        <v>0</v>
      </c>
      <c r="EG72" s="320"/>
      <c r="EH72" s="371">
        <f t="shared" si="13"/>
        <v>0</v>
      </c>
      <c r="EI72" s="264"/>
      <c r="EJ72" s="217">
        <f t="shared" si="14"/>
        <v>0</v>
      </c>
      <c r="EK72" s="401"/>
      <c r="EL72" s="264"/>
      <c r="EM72" s="372">
        <f t="shared" si="15"/>
        <v>0</v>
      </c>
      <c r="EN72" s="126"/>
      <c r="EO72" s="477">
        <f t="shared" si="16"/>
        <v>0</v>
      </c>
    </row>
    <row r="73" spans="1:145" ht="5.15" customHeight="1" x14ac:dyDescent="0.35">
      <c r="A73" s="115"/>
      <c r="B73" s="32"/>
      <c r="C73" s="46"/>
      <c r="D73" s="32"/>
      <c r="E73" s="32"/>
      <c r="F73" s="36"/>
      <c r="H73" s="29"/>
      <c r="I73" s="139"/>
      <c r="J73" s="139"/>
      <c r="K73" s="139"/>
      <c r="L73" s="139"/>
      <c r="M73" s="139"/>
      <c r="N73" s="140"/>
      <c r="O73" s="141"/>
      <c r="P73" s="142"/>
      <c r="Q73" s="139"/>
      <c r="R73" s="139"/>
      <c r="S73" s="139"/>
      <c r="T73" s="139"/>
      <c r="U73" s="139"/>
      <c r="V73" s="139"/>
      <c r="W73" s="121"/>
      <c r="X73" s="140"/>
      <c r="Y73" s="141"/>
      <c r="Z73" s="142"/>
      <c r="AA73" s="563"/>
      <c r="AB73" s="563"/>
      <c r="AC73" s="563"/>
      <c r="AD73" s="563"/>
      <c r="AE73" s="563"/>
      <c r="AF73" s="564"/>
      <c r="AG73" s="266"/>
      <c r="AH73" s="565"/>
      <c r="AI73" s="563"/>
      <c r="AJ73" s="563"/>
      <c r="AK73" s="563"/>
      <c r="AL73" s="563"/>
      <c r="AM73" s="563"/>
      <c r="AN73" s="140"/>
      <c r="AO73" s="141"/>
      <c r="AP73" s="142"/>
      <c r="AQ73" s="121"/>
      <c r="AR73" s="139"/>
      <c r="AS73" s="121"/>
      <c r="AT73" s="139"/>
      <c r="AU73" s="121"/>
      <c r="AV73" s="36"/>
      <c r="AX73" s="29"/>
      <c r="AY73" s="32"/>
      <c r="AZ73" s="322"/>
      <c r="BB73" s="29"/>
      <c r="BC73" s="46"/>
      <c r="BD73" s="32"/>
      <c r="BE73" s="46"/>
      <c r="BF73" s="32"/>
      <c r="BG73" s="46"/>
      <c r="BH73" s="36"/>
      <c r="BJ73" s="29"/>
      <c r="BK73" s="139"/>
      <c r="BL73" s="140"/>
      <c r="BM73" s="141"/>
      <c r="BN73" s="142"/>
      <c r="BO73" s="323"/>
      <c r="BP73" s="139"/>
      <c r="BQ73" s="323"/>
      <c r="BR73" s="139"/>
      <c r="BS73" s="323"/>
      <c r="BT73" s="140"/>
      <c r="BU73" s="141"/>
      <c r="BV73" s="142"/>
      <c r="BW73" s="139"/>
      <c r="BX73" s="140"/>
      <c r="BY73" s="141"/>
      <c r="BZ73" s="142"/>
      <c r="CA73" s="121"/>
      <c r="CB73" s="140"/>
      <c r="CC73" s="141"/>
      <c r="CD73" s="142"/>
      <c r="CE73" s="121"/>
      <c r="CF73" s="139"/>
      <c r="CG73" s="121"/>
      <c r="CH73" s="139"/>
      <c r="CI73" s="121"/>
      <c r="CJ73" s="139"/>
      <c r="CK73" s="121"/>
      <c r="CL73" s="36"/>
      <c r="CO73" s="29"/>
      <c r="CP73" s="143"/>
      <c r="CQ73" s="143"/>
      <c r="CR73" s="143"/>
      <c r="CS73" s="143"/>
      <c r="CT73" s="143"/>
      <c r="CU73" s="144"/>
      <c r="CV73" s="145"/>
      <c r="CW73" s="146"/>
      <c r="CX73" s="124"/>
      <c r="CY73" s="143"/>
      <c r="CZ73" s="124"/>
      <c r="DA73" s="143"/>
      <c r="DB73" s="124"/>
      <c r="DC73" s="36"/>
      <c r="DE73" s="332"/>
      <c r="DF73" s="92"/>
      <c r="DG73" s="92"/>
      <c r="DH73" s="92"/>
      <c r="DI73" s="92"/>
      <c r="DJ73" s="92"/>
      <c r="DK73" s="92"/>
      <c r="DL73" s="92"/>
      <c r="DM73" s="92"/>
      <c r="DN73" s="118"/>
      <c r="DT73" s="133"/>
      <c r="DU73" s="252"/>
      <c r="DV73" s="149"/>
      <c r="DW73" s="252"/>
      <c r="DX73" s="134"/>
      <c r="DY73" s="141"/>
      <c r="DZ73" s="463"/>
      <c r="EA73" s="149"/>
      <c r="EB73" s="461"/>
      <c r="EC73" s="464"/>
      <c r="ED73" s="403"/>
      <c r="EE73" s="149"/>
      <c r="EF73" s="465"/>
      <c r="EG73" s="320"/>
      <c r="EH73" s="405"/>
      <c r="EI73" s="264"/>
      <c r="EJ73" s="406"/>
      <c r="EK73" s="406"/>
      <c r="EL73" s="264"/>
      <c r="EM73" s="407"/>
      <c r="EN73" s="145"/>
      <c r="EO73" s="466"/>
    </row>
    <row r="74" spans="1:145" s="92" customFormat="1" x14ac:dyDescent="0.35">
      <c r="A74" s="118"/>
      <c r="B74" s="46"/>
      <c r="C74" s="243" t="str">
        <f t="shared" si="17"/>
        <v/>
      </c>
      <c r="D74" s="46"/>
      <c r="E74" s="4"/>
      <c r="F74" s="119"/>
      <c r="H74" s="120"/>
      <c r="I74" s="15"/>
      <c r="J74" s="121"/>
      <c r="K74" s="15"/>
      <c r="L74" s="121"/>
      <c r="M74" s="15"/>
      <c r="N74" s="122"/>
      <c r="O74" s="40"/>
      <c r="P74" s="123"/>
      <c r="Q74" s="15"/>
      <c r="R74" s="121"/>
      <c r="S74" s="15"/>
      <c r="T74" s="121"/>
      <c r="U74" s="15"/>
      <c r="V74" s="121"/>
      <c r="W74" s="209">
        <f>SUM($Q74,$S74,$U74)</f>
        <v>0</v>
      </c>
      <c r="X74" s="122"/>
      <c r="Y74" s="40"/>
      <c r="Z74" s="123"/>
      <c r="AA74" s="560"/>
      <c r="AB74" s="224"/>
      <c r="AC74" s="560"/>
      <c r="AD74" s="224"/>
      <c r="AE74" s="560"/>
      <c r="AF74" s="561"/>
      <c r="AG74" s="216"/>
      <c r="AH74" s="562"/>
      <c r="AI74" s="560"/>
      <c r="AJ74" s="224"/>
      <c r="AK74" s="560"/>
      <c r="AL74" s="224"/>
      <c r="AM74" s="560"/>
      <c r="AN74" s="122"/>
      <c r="AO74" s="40"/>
      <c r="AP74" s="123"/>
      <c r="AQ74" s="209">
        <f>$Q74-$AA74+$AI74</f>
        <v>0</v>
      </c>
      <c r="AR74" s="121"/>
      <c r="AS74" s="209">
        <f t="shared" si="1"/>
        <v>0</v>
      </c>
      <c r="AT74" s="121"/>
      <c r="AU74" s="209">
        <f t="shared" si="18"/>
        <v>0</v>
      </c>
      <c r="AV74" s="119"/>
      <c r="AX74" s="120"/>
      <c r="AY74" s="1"/>
      <c r="AZ74" s="318">
        <v>1</v>
      </c>
      <c r="BB74" s="120"/>
      <c r="BC74" s="3">
        <f>CHOOSE($AZ74,0.99052544,1.01191919,1.00441378,1.00744042,0.97985155,0.99723525,0.99723525,0.99723525,1.02737929,0.99839832,1.00012425,0.97994767)</f>
        <v>0.99052543999999998</v>
      </c>
      <c r="BD74" s="46"/>
      <c r="BE74" s="3">
        <f>CHOOSE(AZ74,1.01007311,1.0162446,1.00802785,0.99745216,0.96170212,0.98906071,0.98906071,0.98906071,0.96644255,1.01344958,1.02255772,1.00405015)</f>
        <v>1.01007311</v>
      </c>
      <c r="BF74" s="46"/>
      <c r="BG74" s="3">
        <f>CHOOSE($AZ74, 1.00979385,0.9950623,0.99510091,0.98525914,0.94740453,0.975921526666667,0.975921526666667,0.975921526666667,0.96415274,1.04112113,1.03493102,1.02717428)</f>
        <v>1.0097938500000001</v>
      </c>
      <c r="BH74" s="119"/>
      <c r="BJ74" s="120"/>
      <c r="BK74" s="15"/>
      <c r="BL74" s="122"/>
      <c r="BM74" s="40"/>
      <c r="BN74" s="123"/>
      <c r="BO74" s="209">
        <f t="shared" si="2"/>
        <v>0</v>
      </c>
      <c r="BP74" s="121"/>
      <c r="BQ74" s="209">
        <f t="shared" si="3"/>
        <v>0</v>
      </c>
      <c r="BR74" s="121"/>
      <c r="BS74" s="209">
        <f t="shared" si="4"/>
        <v>0</v>
      </c>
      <c r="BT74" s="122"/>
      <c r="BU74" s="40"/>
      <c r="BV74" s="123"/>
      <c r="BW74" s="15"/>
      <c r="BX74" s="122"/>
      <c r="BY74" s="40"/>
      <c r="BZ74" s="123"/>
      <c r="CA74" s="209">
        <f>(SUM($BO74:$BS74))-$BW74</f>
        <v>0</v>
      </c>
      <c r="CB74" s="122"/>
      <c r="CC74" s="40"/>
      <c r="CD74" s="123"/>
      <c r="CE74" s="209">
        <f t="shared" si="5"/>
        <v>0</v>
      </c>
      <c r="CF74" s="121"/>
      <c r="CG74" s="209">
        <f t="shared" si="6"/>
        <v>0</v>
      </c>
      <c r="CH74" s="121"/>
      <c r="CI74" s="209">
        <f>ROUNDDOWN(CA74-CE74-CG74,0)</f>
        <v>0</v>
      </c>
      <c r="CJ74" s="121"/>
      <c r="CK74" s="209">
        <f>SUM($CE74:$CI74)</f>
        <v>0</v>
      </c>
      <c r="CL74" s="119"/>
      <c r="CO74" s="120"/>
      <c r="CP74" s="13">
        <v>0</v>
      </c>
      <c r="CQ74" s="124"/>
      <c r="CR74" s="13">
        <v>0</v>
      </c>
      <c r="CS74" s="124"/>
      <c r="CT74" s="13">
        <v>0</v>
      </c>
      <c r="CU74" s="125"/>
      <c r="CV74" s="126"/>
      <c r="CW74" s="127"/>
      <c r="CX74" s="210">
        <f>CP74*I74</f>
        <v>0</v>
      </c>
      <c r="CY74" s="124"/>
      <c r="CZ74" s="210">
        <f>CR74*K74</f>
        <v>0</v>
      </c>
      <c r="DA74" s="124"/>
      <c r="DB74" s="210">
        <f>CT74*M74</f>
        <v>0</v>
      </c>
      <c r="DC74" s="119"/>
      <c r="DE74" s="315"/>
      <c r="DF74" s="18"/>
      <c r="DG74" s="18"/>
      <c r="DH74" s="18"/>
      <c r="DI74" s="18"/>
      <c r="DJ74" s="18"/>
      <c r="DK74" s="18"/>
      <c r="DL74" s="18"/>
      <c r="DM74" s="18"/>
      <c r="DN74" s="115"/>
      <c r="DP74" s="18"/>
      <c r="DQ74" s="18"/>
      <c r="DR74" s="18"/>
      <c r="DT74" s="369">
        <f t="shared" si="22"/>
        <v>0</v>
      </c>
      <c r="DU74" s="280">
        <f t="shared" si="22"/>
        <v>0</v>
      </c>
      <c r="DV74" s="209">
        <f t="shared" si="23"/>
        <v>0</v>
      </c>
      <c r="DW74" s="280">
        <f t="shared" si="23"/>
        <v>0</v>
      </c>
      <c r="DX74" s="370">
        <f t="shared" si="24"/>
        <v>0</v>
      </c>
      <c r="DY74" s="216">
        <f t="shared" si="24"/>
        <v>0</v>
      </c>
      <c r="DZ74" s="369">
        <f t="shared" si="10"/>
        <v>0</v>
      </c>
      <c r="EA74" s="149"/>
      <c r="EB74" s="461"/>
      <c r="EC74" s="209">
        <f t="shared" si="11"/>
        <v>0</v>
      </c>
      <c r="ED74" s="403"/>
      <c r="EE74" s="149"/>
      <c r="EF74" s="370">
        <f t="shared" si="12"/>
        <v>0</v>
      </c>
      <c r="EG74" s="320"/>
      <c r="EH74" s="371">
        <f t="shared" si="13"/>
        <v>0</v>
      </c>
      <c r="EI74" s="264"/>
      <c r="EJ74" s="217">
        <f t="shared" si="14"/>
        <v>0</v>
      </c>
      <c r="EK74" s="401"/>
      <c r="EL74" s="264"/>
      <c r="EM74" s="372">
        <f t="shared" si="15"/>
        <v>0</v>
      </c>
      <c r="EN74" s="126"/>
      <c r="EO74" s="477">
        <f t="shared" si="16"/>
        <v>0</v>
      </c>
    </row>
    <row r="75" spans="1:145" ht="5.15" customHeight="1" x14ac:dyDescent="0.35">
      <c r="A75" s="115"/>
      <c r="B75" s="32"/>
      <c r="C75" s="46"/>
      <c r="D75" s="32"/>
      <c r="E75" s="32"/>
      <c r="F75" s="36"/>
      <c r="H75" s="29"/>
      <c r="I75" s="139"/>
      <c r="J75" s="139"/>
      <c r="K75" s="139"/>
      <c r="L75" s="139"/>
      <c r="M75" s="139"/>
      <c r="N75" s="140"/>
      <c r="O75" s="141"/>
      <c r="P75" s="142"/>
      <c r="Q75" s="139"/>
      <c r="R75" s="139"/>
      <c r="S75" s="139"/>
      <c r="T75" s="139"/>
      <c r="U75" s="139"/>
      <c r="V75" s="139"/>
      <c r="W75" s="121"/>
      <c r="X75" s="140"/>
      <c r="Y75" s="141"/>
      <c r="Z75" s="142"/>
      <c r="AA75" s="563"/>
      <c r="AB75" s="563"/>
      <c r="AC75" s="563"/>
      <c r="AD75" s="563"/>
      <c r="AE75" s="563"/>
      <c r="AF75" s="564"/>
      <c r="AG75" s="266"/>
      <c r="AH75" s="565"/>
      <c r="AI75" s="563"/>
      <c r="AJ75" s="563"/>
      <c r="AK75" s="563"/>
      <c r="AL75" s="563"/>
      <c r="AM75" s="563"/>
      <c r="AN75" s="140"/>
      <c r="AO75" s="141"/>
      <c r="AP75" s="142"/>
      <c r="AQ75" s="121"/>
      <c r="AR75" s="139"/>
      <c r="AS75" s="121"/>
      <c r="AT75" s="139"/>
      <c r="AU75" s="121"/>
      <c r="AV75" s="36"/>
      <c r="AX75" s="29"/>
      <c r="AY75" s="32"/>
      <c r="AZ75" s="322"/>
      <c r="BB75" s="29"/>
      <c r="BC75" s="46"/>
      <c r="BD75" s="32"/>
      <c r="BE75" s="46"/>
      <c r="BF75" s="32"/>
      <c r="BG75" s="46"/>
      <c r="BH75" s="36"/>
      <c r="BJ75" s="29"/>
      <c r="BK75" s="139"/>
      <c r="BL75" s="140"/>
      <c r="BM75" s="141"/>
      <c r="BN75" s="142"/>
      <c r="BO75" s="323"/>
      <c r="BP75" s="139"/>
      <c r="BQ75" s="323"/>
      <c r="BR75" s="139"/>
      <c r="BS75" s="323"/>
      <c r="BT75" s="140"/>
      <c r="BU75" s="141"/>
      <c r="BV75" s="142"/>
      <c r="BW75" s="139"/>
      <c r="BX75" s="140"/>
      <c r="BY75" s="141"/>
      <c r="BZ75" s="142"/>
      <c r="CA75" s="121"/>
      <c r="CB75" s="140"/>
      <c r="CC75" s="141"/>
      <c r="CD75" s="142"/>
      <c r="CE75" s="121"/>
      <c r="CF75" s="139"/>
      <c r="CG75" s="121"/>
      <c r="CH75" s="139"/>
      <c r="CI75" s="121"/>
      <c r="CJ75" s="139"/>
      <c r="CK75" s="121"/>
      <c r="CL75" s="36"/>
      <c r="CO75" s="29"/>
      <c r="CP75" s="143"/>
      <c r="CQ75" s="143"/>
      <c r="CR75" s="143"/>
      <c r="CS75" s="143"/>
      <c r="CT75" s="143"/>
      <c r="CU75" s="144"/>
      <c r="CV75" s="145"/>
      <c r="CW75" s="146"/>
      <c r="CX75" s="124"/>
      <c r="CY75" s="143"/>
      <c r="CZ75" s="124"/>
      <c r="DA75" s="143"/>
      <c r="DB75" s="124"/>
      <c r="DC75" s="36"/>
      <c r="DE75" s="332"/>
      <c r="DF75" s="92"/>
      <c r="DG75" s="92"/>
      <c r="DH75" s="93"/>
      <c r="DI75" s="93"/>
      <c r="DJ75" s="93"/>
      <c r="DK75" s="93"/>
      <c r="DL75" s="178"/>
      <c r="DM75" s="178"/>
      <c r="DN75" s="118"/>
      <c r="DT75" s="133"/>
      <c r="DU75" s="252"/>
      <c r="DV75" s="149"/>
      <c r="DW75" s="252"/>
      <c r="DX75" s="134"/>
      <c r="DY75" s="141"/>
      <c r="DZ75" s="463"/>
      <c r="EA75" s="149"/>
      <c r="EB75" s="461"/>
      <c r="EC75" s="464"/>
      <c r="ED75" s="403"/>
      <c r="EE75" s="149"/>
      <c r="EF75" s="465"/>
      <c r="EG75" s="320"/>
      <c r="EH75" s="405"/>
      <c r="EI75" s="264"/>
      <c r="EJ75" s="406"/>
      <c r="EK75" s="406"/>
      <c r="EL75" s="264"/>
      <c r="EM75" s="407"/>
      <c r="EN75" s="145"/>
      <c r="EO75" s="466"/>
    </row>
    <row r="76" spans="1:145" s="92" customFormat="1" x14ac:dyDescent="0.35">
      <c r="A76" s="118"/>
      <c r="B76" s="46"/>
      <c r="C76" s="243" t="str">
        <f t="shared" si="17"/>
        <v/>
      </c>
      <c r="D76" s="46"/>
      <c r="E76" s="4"/>
      <c r="F76" s="119"/>
      <c r="H76" s="120"/>
      <c r="I76" s="15"/>
      <c r="J76" s="121"/>
      <c r="K76" s="15"/>
      <c r="L76" s="121"/>
      <c r="M76" s="15"/>
      <c r="N76" s="122"/>
      <c r="O76" s="40"/>
      <c r="P76" s="123"/>
      <c r="Q76" s="15"/>
      <c r="R76" s="121"/>
      <c r="S76" s="15"/>
      <c r="T76" s="121"/>
      <c r="U76" s="15"/>
      <c r="V76" s="121"/>
      <c r="W76" s="209">
        <f>SUM($Q76,$S76,$U76)</f>
        <v>0</v>
      </c>
      <c r="X76" s="122"/>
      <c r="Y76" s="40"/>
      <c r="Z76" s="123"/>
      <c r="AA76" s="560"/>
      <c r="AB76" s="224"/>
      <c r="AC76" s="560"/>
      <c r="AD76" s="224"/>
      <c r="AE76" s="560"/>
      <c r="AF76" s="561"/>
      <c r="AG76" s="216"/>
      <c r="AH76" s="562"/>
      <c r="AI76" s="560"/>
      <c r="AJ76" s="224"/>
      <c r="AK76" s="560"/>
      <c r="AL76" s="224"/>
      <c r="AM76" s="560"/>
      <c r="AN76" s="122"/>
      <c r="AO76" s="40"/>
      <c r="AP76" s="123"/>
      <c r="AQ76" s="209">
        <f>$Q76-$AA76+$AI76</f>
        <v>0</v>
      </c>
      <c r="AR76" s="121"/>
      <c r="AS76" s="209">
        <f t="shared" si="1"/>
        <v>0</v>
      </c>
      <c r="AT76" s="121"/>
      <c r="AU76" s="209">
        <f t="shared" si="18"/>
        <v>0</v>
      </c>
      <c r="AV76" s="119"/>
      <c r="AX76" s="120"/>
      <c r="AY76" s="1"/>
      <c r="AZ76" s="318">
        <v>1</v>
      </c>
      <c r="BB76" s="120"/>
      <c r="BC76" s="3">
        <f>CHOOSE($AZ76,0.99052544,1.01191919,1.00441378,1.00744042,0.97985155,0.99723525,0.99723525,0.99723525,1.02737929,0.99839832,1.00012425,0.97994767)</f>
        <v>0.99052543999999998</v>
      </c>
      <c r="BD76" s="46"/>
      <c r="BE76" s="3">
        <f>CHOOSE(AZ76,1.01007311,1.0162446,1.00802785,0.99745216,0.96170212,0.98906071,0.98906071,0.98906071,0.96644255,1.01344958,1.02255772,1.00405015)</f>
        <v>1.01007311</v>
      </c>
      <c r="BF76" s="46"/>
      <c r="BG76" s="3">
        <f>CHOOSE($AZ76, 1.00979385,0.9950623,0.99510091,0.98525914,0.94740453,0.975921526666667,0.975921526666667,0.975921526666667,0.96415274,1.04112113,1.03493102,1.02717428)</f>
        <v>1.0097938500000001</v>
      </c>
      <c r="BH76" s="119"/>
      <c r="BJ76" s="120"/>
      <c r="BK76" s="15"/>
      <c r="BL76" s="122"/>
      <c r="BM76" s="40"/>
      <c r="BN76" s="123"/>
      <c r="BO76" s="209">
        <f t="shared" si="2"/>
        <v>0</v>
      </c>
      <c r="BP76" s="121"/>
      <c r="BQ76" s="209">
        <f t="shared" si="3"/>
        <v>0</v>
      </c>
      <c r="BR76" s="121"/>
      <c r="BS76" s="209">
        <f t="shared" si="4"/>
        <v>0</v>
      </c>
      <c r="BT76" s="122"/>
      <c r="BU76" s="40"/>
      <c r="BV76" s="123"/>
      <c r="BW76" s="15"/>
      <c r="BX76" s="122"/>
      <c r="BY76" s="40"/>
      <c r="BZ76" s="123"/>
      <c r="CA76" s="209">
        <f>(SUM($BO76:$BS76))-$BW76</f>
        <v>0</v>
      </c>
      <c r="CB76" s="122"/>
      <c r="CC76" s="40"/>
      <c r="CD76" s="123"/>
      <c r="CE76" s="209">
        <f t="shared" si="5"/>
        <v>0</v>
      </c>
      <c r="CF76" s="121"/>
      <c r="CG76" s="209">
        <f t="shared" si="6"/>
        <v>0</v>
      </c>
      <c r="CH76" s="121"/>
      <c r="CI76" s="209">
        <f>ROUNDDOWN(CA76-CE76-CG76,0)</f>
        <v>0</v>
      </c>
      <c r="CJ76" s="121"/>
      <c r="CK76" s="209">
        <f>SUM($CE76:$CI76)</f>
        <v>0</v>
      </c>
      <c r="CL76" s="119"/>
      <c r="CO76" s="120"/>
      <c r="CP76" s="13">
        <v>0</v>
      </c>
      <c r="CQ76" s="124"/>
      <c r="CR76" s="13">
        <v>0</v>
      </c>
      <c r="CS76" s="124"/>
      <c r="CT76" s="13">
        <v>0</v>
      </c>
      <c r="CU76" s="125"/>
      <c r="CV76" s="126"/>
      <c r="CW76" s="127"/>
      <c r="CX76" s="210">
        <f>CP76*I76</f>
        <v>0</v>
      </c>
      <c r="CY76" s="124"/>
      <c r="CZ76" s="210">
        <f>CR76*K76</f>
        <v>0</v>
      </c>
      <c r="DA76" s="124"/>
      <c r="DB76" s="210">
        <f>CT76*M76</f>
        <v>0</v>
      </c>
      <c r="DC76" s="119"/>
      <c r="DE76" s="315"/>
      <c r="DF76" s="18"/>
      <c r="DG76" s="18"/>
      <c r="DH76" s="18"/>
      <c r="DI76" s="18"/>
      <c r="DJ76" s="18"/>
      <c r="DK76" s="18"/>
      <c r="DL76" s="18"/>
      <c r="DM76" s="18"/>
      <c r="DN76" s="115"/>
      <c r="DP76" s="18"/>
      <c r="DQ76" s="18"/>
      <c r="DR76" s="18"/>
      <c r="DT76" s="369">
        <f t="shared" si="22"/>
        <v>0</v>
      </c>
      <c r="DU76" s="280">
        <f t="shared" si="22"/>
        <v>0</v>
      </c>
      <c r="DV76" s="209">
        <f t="shared" si="23"/>
        <v>0</v>
      </c>
      <c r="DW76" s="280">
        <f t="shared" si="23"/>
        <v>0</v>
      </c>
      <c r="DX76" s="370">
        <f t="shared" si="24"/>
        <v>0</v>
      </c>
      <c r="DY76" s="216">
        <f t="shared" si="24"/>
        <v>0</v>
      </c>
      <c r="DZ76" s="369">
        <f t="shared" si="10"/>
        <v>0</v>
      </c>
      <c r="EA76" s="149"/>
      <c r="EB76" s="461"/>
      <c r="EC76" s="209">
        <f t="shared" si="11"/>
        <v>0</v>
      </c>
      <c r="ED76" s="403"/>
      <c r="EE76" s="149"/>
      <c r="EF76" s="370">
        <f t="shared" si="12"/>
        <v>0</v>
      </c>
      <c r="EG76" s="320"/>
      <c r="EH76" s="371">
        <f t="shared" si="13"/>
        <v>0</v>
      </c>
      <c r="EI76" s="264"/>
      <c r="EJ76" s="217">
        <f t="shared" si="14"/>
        <v>0</v>
      </c>
      <c r="EK76" s="401"/>
      <c r="EL76" s="264"/>
      <c r="EM76" s="372">
        <f t="shared" si="15"/>
        <v>0</v>
      </c>
      <c r="EN76" s="126"/>
      <c r="EO76" s="477">
        <f t="shared" si="16"/>
        <v>0</v>
      </c>
    </row>
    <row r="77" spans="1:145" ht="5.15" customHeight="1" x14ac:dyDescent="0.35">
      <c r="A77" s="115"/>
      <c r="B77" s="32"/>
      <c r="C77" s="46"/>
      <c r="D77" s="32"/>
      <c r="E77" s="32"/>
      <c r="F77" s="36"/>
      <c r="H77" s="29"/>
      <c r="I77" s="139"/>
      <c r="J77" s="139"/>
      <c r="K77" s="139"/>
      <c r="L77" s="139"/>
      <c r="M77" s="139"/>
      <c r="N77" s="140"/>
      <c r="O77" s="141"/>
      <c r="P77" s="142"/>
      <c r="Q77" s="139"/>
      <c r="R77" s="139"/>
      <c r="S77" s="139"/>
      <c r="T77" s="139"/>
      <c r="U77" s="139"/>
      <c r="V77" s="139"/>
      <c r="W77" s="121"/>
      <c r="X77" s="140"/>
      <c r="Y77" s="141"/>
      <c r="Z77" s="142"/>
      <c r="AA77" s="563"/>
      <c r="AB77" s="563"/>
      <c r="AC77" s="563"/>
      <c r="AD77" s="563"/>
      <c r="AE77" s="563"/>
      <c r="AF77" s="564"/>
      <c r="AG77" s="266"/>
      <c r="AH77" s="565"/>
      <c r="AI77" s="563"/>
      <c r="AJ77" s="563"/>
      <c r="AK77" s="563"/>
      <c r="AL77" s="563"/>
      <c r="AM77" s="563"/>
      <c r="AN77" s="140"/>
      <c r="AO77" s="141"/>
      <c r="AP77" s="142"/>
      <c r="AQ77" s="121"/>
      <c r="AR77" s="139"/>
      <c r="AS77" s="121"/>
      <c r="AT77" s="139"/>
      <c r="AU77" s="121"/>
      <c r="AV77" s="36"/>
      <c r="AX77" s="29"/>
      <c r="AY77" s="32"/>
      <c r="AZ77" s="322"/>
      <c r="BB77" s="29"/>
      <c r="BC77" s="46"/>
      <c r="BD77" s="32"/>
      <c r="BE77" s="46"/>
      <c r="BF77" s="32"/>
      <c r="BG77" s="46"/>
      <c r="BH77" s="36"/>
      <c r="BJ77" s="29"/>
      <c r="BK77" s="139"/>
      <c r="BL77" s="140"/>
      <c r="BM77" s="141"/>
      <c r="BN77" s="142"/>
      <c r="BO77" s="323"/>
      <c r="BP77" s="139"/>
      <c r="BQ77" s="323"/>
      <c r="BR77" s="139"/>
      <c r="BS77" s="323"/>
      <c r="BT77" s="140"/>
      <c r="BU77" s="141"/>
      <c r="BV77" s="142"/>
      <c r="BW77" s="139"/>
      <c r="BX77" s="140"/>
      <c r="BY77" s="141"/>
      <c r="BZ77" s="142"/>
      <c r="CA77" s="121"/>
      <c r="CB77" s="140"/>
      <c r="CC77" s="141"/>
      <c r="CD77" s="142"/>
      <c r="CE77" s="121"/>
      <c r="CF77" s="139"/>
      <c r="CG77" s="121"/>
      <c r="CH77" s="139"/>
      <c r="CI77" s="121"/>
      <c r="CJ77" s="139"/>
      <c r="CK77" s="121"/>
      <c r="CL77" s="36"/>
      <c r="CO77" s="29"/>
      <c r="CP77" s="143"/>
      <c r="CQ77" s="143"/>
      <c r="CR77" s="143"/>
      <c r="CS77" s="143"/>
      <c r="CT77" s="143"/>
      <c r="CU77" s="144"/>
      <c r="CV77" s="145"/>
      <c r="CW77" s="146"/>
      <c r="CX77" s="124"/>
      <c r="CY77" s="143"/>
      <c r="CZ77" s="124"/>
      <c r="DA77" s="143"/>
      <c r="DB77" s="124"/>
      <c r="DC77" s="36"/>
      <c r="DE77" s="332"/>
      <c r="DF77" s="92"/>
      <c r="DG77" s="92"/>
      <c r="DH77" s="92"/>
      <c r="DI77" s="92"/>
      <c r="DJ77" s="92"/>
      <c r="DK77" s="92"/>
      <c r="DL77" s="92"/>
      <c r="DM77" s="92"/>
      <c r="DN77" s="118"/>
      <c r="DT77" s="133"/>
      <c r="DU77" s="252"/>
      <c r="DV77" s="149"/>
      <c r="DW77" s="252"/>
      <c r="DX77" s="134"/>
      <c r="DY77" s="141"/>
      <c r="DZ77" s="463"/>
      <c r="EA77" s="149"/>
      <c r="EB77" s="461"/>
      <c r="EC77" s="464"/>
      <c r="ED77" s="403"/>
      <c r="EE77" s="149"/>
      <c r="EF77" s="465"/>
      <c r="EG77" s="320"/>
      <c r="EH77" s="405"/>
      <c r="EI77" s="264"/>
      <c r="EJ77" s="406"/>
      <c r="EK77" s="406"/>
      <c r="EL77" s="264"/>
      <c r="EM77" s="407"/>
      <c r="EN77" s="145"/>
      <c r="EO77" s="466"/>
    </row>
    <row r="78" spans="1:145" s="92" customFormat="1" x14ac:dyDescent="0.35">
      <c r="A78" s="118"/>
      <c r="B78" s="46"/>
      <c r="C78" s="243" t="str">
        <f t="shared" si="17"/>
        <v/>
      </c>
      <c r="D78" s="46"/>
      <c r="E78" s="4"/>
      <c r="F78" s="119"/>
      <c r="H78" s="120"/>
      <c r="I78" s="15"/>
      <c r="J78" s="121"/>
      <c r="K78" s="15"/>
      <c r="L78" s="121"/>
      <c r="M78" s="15"/>
      <c r="N78" s="122"/>
      <c r="O78" s="40"/>
      <c r="P78" s="123"/>
      <c r="Q78" s="15"/>
      <c r="R78" s="121"/>
      <c r="S78" s="15"/>
      <c r="T78" s="121"/>
      <c r="U78" s="15"/>
      <c r="V78" s="121"/>
      <c r="W78" s="209">
        <f>SUM($Q78,$S78,$U78)</f>
        <v>0</v>
      </c>
      <c r="X78" s="122"/>
      <c r="Y78" s="40"/>
      <c r="Z78" s="123"/>
      <c r="AA78" s="560"/>
      <c r="AB78" s="224"/>
      <c r="AC78" s="560"/>
      <c r="AD78" s="224"/>
      <c r="AE78" s="560"/>
      <c r="AF78" s="561"/>
      <c r="AG78" s="216"/>
      <c r="AH78" s="562"/>
      <c r="AI78" s="560"/>
      <c r="AJ78" s="224"/>
      <c r="AK78" s="560"/>
      <c r="AL78" s="224"/>
      <c r="AM78" s="560"/>
      <c r="AN78" s="122"/>
      <c r="AO78" s="40"/>
      <c r="AP78" s="123"/>
      <c r="AQ78" s="209">
        <f>$Q78-$AA78+$AI78</f>
        <v>0</v>
      </c>
      <c r="AR78" s="121"/>
      <c r="AS78" s="209">
        <f t="shared" si="1"/>
        <v>0</v>
      </c>
      <c r="AT78" s="121"/>
      <c r="AU78" s="209">
        <f t="shared" si="18"/>
        <v>0</v>
      </c>
      <c r="AV78" s="119"/>
      <c r="AX78" s="120"/>
      <c r="AY78" s="1"/>
      <c r="AZ78" s="318">
        <v>1</v>
      </c>
      <c r="BB78" s="120"/>
      <c r="BC78" s="3">
        <f>CHOOSE($AZ78,0.99052544,1.01191919,1.00441378,1.00744042,0.97985155,0.99723525,0.99723525,0.99723525,1.02737929,0.99839832,1.00012425,0.97994767)</f>
        <v>0.99052543999999998</v>
      </c>
      <c r="BD78" s="46"/>
      <c r="BE78" s="3">
        <f>CHOOSE(AZ78,1.01007311,1.0162446,1.00802785,0.99745216,0.96170212,0.98906071,0.98906071,0.98906071,0.96644255,1.01344958,1.02255772,1.00405015)</f>
        <v>1.01007311</v>
      </c>
      <c r="BF78" s="46"/>
      <c r="BG78" s="3">
        <f>CHOOSE($AZ78, 1.00979385,0.9950623,0.99510091,0.98525914,0.94740453,0.975921526666667,0.975921526666667,0.975921526666667,0.96415274,1.04112113,1.03493102,1.02717428)</f>
        <v>1.0097938500000001</v>
      </c>
      <c r="BH78" s="119"/>
      <c r="BJ78" s="120"/>
      <c r="BK78" s="15"/>
      <c r="BL78" s="122"/>
      <c r="BM78" s="40"/>
      <c r="BN78" s="123"/>
      <c r="BO78" s="209">
        <f t="shared" si="2"/>
        <v>0</v>
      </c>
      <c r="BP78" s="121"/>
      <c r="BQ78" s="209">
        <f t="shared" si="3"/>
        <v>0</v>
      </c>
      <c r="BR78" s="121"/>
      <c r="BS78" s="209">
        <f t="shared" si="4"/>
        <v>0</v>
      </c>
      <c r="BT78" s="122"/>
      <c r="BU78" s="40"/>
      <c r="BV78" s="123"/>
      <c r="BW78" s="15"/>
      <c r="BX78" s="122"/>
      <c r="BY78" s="40"/>
      <c r="BZ78" s="123"/>
      <c r="CA78" s="209">
        <f>(SUM($BO78:$BS78))-$BW78</f>
        <v>0</v>
      </c>
      <c r="CB78" s="122"/>
      <c r="CC78" s="40"/>
      <c r="CD78" s="123"/>
      <c r="CE78" s="209">
        <f t="shared" si="5"/>
        <v>0</v>
      </c>
      <c r="CF78" s="121"/>
      <c r="CG78" s="209">
        <f t="shared" si="6"/>
        <v>0</v>
      </c>
      <c r="CH78" s="121"/>
      <c r="CI78" s="209">
        <f>ROUNDDOWN(CA78-CE78-CG78,0)</f>
        <v>0</v>
      </c>
      <c r="CJ78" s="121"/>
      <c r="CK78" s="209">
        <f>SUM($CE78:$CI78)</f>
        <v>0</v>
      </c>
      <c r="CL78" s="119"/>
      <c r="CO78" s="120"/>
      <c r="CP78" s="13">
        <v>0</v>
      </c>
      <c r="CQ78" s="124"/>
      <c r="CR78" s="13">
        <v>0</v>
      </c>
      <c r="CS78" s="124"/>
      <c r="CT78" s="13">
        <v>0</v>
      </c>
      <c r="CU78" s="125"/>
      <c r="CV78" s="126"/>
      <c r="CW78" s="127"/>
      <c r="CX78" s="210">
        <f>CP78*I78</f>
        <v>0</v>
      </c>
      <c r="CY78" s="124"/>
      <c r="CZ78" s="210">
        <f>CR78*K78</f>
        <v>0</v>
      </c>
      <c r="DA78" s="124"/>
      <c r="DB78" s="210">
        <f>CT78*M78</f>
        <v>0</v>
      </c>
      <c r="DC78" s="119"/>
      <c r="DE78" s="315"/>
      <c r="DF78" s="18"/>
      <c r="DG78" s="18"/>
      <c r="DH78" s="18"/>
      <c r="DI78" s="18"/>
      <c r="DJ78" s="18"/>
      <c r="DK78" s="18"/>
      <c r="DL78" s="18"/>
      <c r="DM78" s="18"/>
      <c r="DN78" s="115"/>
      <c r="DP78" s="18"/>
      <c r="DQ78" s="18"/>
      <c r="DR78" s="18"/>
      <c r="DT78" s="369">
        <f t="shared" si="22"/>
        <v>0</v>
      </c>
      <c r="DU78" s="280">
        <f t="shared" si="22"/>
        <v>0</v>
      </c>
      <c r="DV78" s="209">
        <f t="shared" si="23"/>
        <v>0</v>
      </c>
      <c r="DW78" s="280">
        <f t="shared" si="23"/>
        <v>0</v>
      </c>
      <c r="DX78" s="370">
        <f t="shared" si="24"/>
        <v>0</v>
      </c>
      <c r="DY78" s="216">
        <f t="shared" si="24"/>
        <v>0</v>
      </c>
      <c r="DZ78" s="369">
        <f t="shared" si="10"/>
        <v>0</v>
      </c>
      <c r="EA78" s="149"/>
      <c r="EB78" s="461"/>
      <c r="EC78" s="209">
        <f t="shared" si="11"/>
        <v>0</v>
      </c>
      <c r="ED78" s="403"/>
      <c r="EE78" s="149"/>
      <c r="EF78" s="370">
        <f t="shared" si="12"/>
        <v>0</v>
      </c>
      <c r="EG78" s="320"/>
      <c r="EH78" s="371">
        <f t="shared" si="13"/>
        <v>0</v>
      </c>
      <c r="EI78" s="264"/>
      <c r="EJ78" s="217">
        <f t="shared" si="14"/>
        <v>0</v>
      </c>
      <c r="EK78" s="401"/>
      <c r="EL78" s="264"/>
      <c r="EM78" s="372">
        <f t="shared" si="15"/>
        <v>0</v>
      </c>
      <c r="EN78" s="126"/>
      <c r="EO78" s="477">
        <f t="shared" si="16"/>
        <v>0</v>
      </c>
    </row>
    <row r="79" spans="1:145" ht="5.15" customHeight="1" x14ac:dyDescent="0.35">
      <c r="A79" s="115"/>
      <c r="B79" s="32"/>
      <c r="C79" s="46"/>
      <c r="D79" s="32"/>
      <c r="E79" s="32"/>
      <c r="F79" s="36"/>
      <c r="H79" s="29"/>
      <c r="I79" s="139"/>
      <c r="J79" s="139"/>
      <c r="K79" s="139"/>
      <c r="L79" s="139"/>
      <c r="M79" s="139"/>
      <c r="N79" s="140"/>
      <c r="O79" s="141"/>
      <c r="P79" s="142"/>
      <c r="Q79" s="139"/>
      <c r="R79" s="139"/>
      <c r="S79" s="139"/>
      <c r="T79" s="139"/>
      <c r="U79" s="139"/>
      <c r="V79" s="139"/>
      <c r="W79" s="121"/>
      <c r="X79" s="140"/>
      <c r="Y79" s="141"/>
      <c r="Z79" s="142"/>
      <c r="AA79" s="563"/>
      <c r="AB79" s="563"/>
      <c r="AC79" s="563"/>
      <c r="AD79" s="563"/>
      <c r="AE79" s="563"/>
      <c r="AF79" s="564"/>
      <c r="AG79" s="266"/>
      <c r="AH79" s="565"/>
      <c r="AI79" s="563"/>
      <c r="AJ79" s="563"/>
      <c r="AK79" s="563"/>
      <c r="AL79" s="563"/>
      <c r="AM79" s="563"/>
      <c r="AN79" s="140"/>
      <c r="AO79" s="141"/>
      <c r="AP79" s="142"/>
      <c r="AQ79" s="121"/>
      <c r="AR79" s="139"/>
      <c r="AS79" s="121"/>
      <c r="AT79" s="139"/>
      <c r="AU79" s="121"/>
      <c r="AV79" s="36"/>
      <c r="AX79" s="29"/>
      <c r="AY79" s="32"/>
      <c r="AZ79" s="322"/>
      <c r="BB79" s="29"/>
      <c r="BC79" s="46"/>
      <c r="BD79" s="32"/>
      <c r="BE79" s="46"/>
      <c r="BF79" s="32"/>
      <c r="BG79" s="46"/>
      <c r="BH79" s="36"/>
      <c r="BJ79" s="29"/>
      <c r="BK79" s="139"/>
      <c r="BL79" s="140"/>
      <c r="BM79" s="141"/>
      <c r="BN79" s="142"/>
      <c r="BO79" s="323"/>
      <c r="BP79" s="139"/>
      <c r="BQ79" s="323"/>
      <c r="BR79" s="139"/>
      <c r="BS79" s="323"/>
      <c r="BT79" s="140"/>
      <c r="BU79" s="141"/>
      <c r="BV79" s="142"/>
      <c r="BW79" s="139"/>
      <c r="BX79" s="140"/>
      <c r="BY79" s="141"/>
      <c r="BZ79" s="142"/>
      <c r="CA79" s="121"/>
      <c r="CB79" s="140"/>
      <c r="CC79" s="141"/>
      <c r="CD79" s="142"/>
      <c r="CE79" s="121"/>
      <c r="CF79" s="139"/>
      <c r="CG79" s="121"/>
      <c r="CH79" s="139"/>
      <c r="CI79" s="121"/>
      <c r="CJ79" s="139"/>
      <c r="CK79" s="121"/>
      <c r="CL79" s="36"/>
      <c r="CO79" s="29"/>
      <c r="CP79" s="143"/>
      <c r="CQ79" s="143"/>
      <c r="CR79" s="143"/>
      <c r="CS79" s="143"/>
      <c r="CT79" s="143"/>
      <c r="CU79" s="144"/>
      <c r="CV79" s="145"/>
      <c r="CW79" s="146"/>
      <c r="CX79" s="124"/>
      <c r="CY79" s="143"/>
      <c r="CZ79" s="124"/>
      <c r="DA79" s="143"/>
      <c r="DB79" s="124"/>
      <c r="DC79" s="36"/>
      <c r="DE79" s="332"/>
      <c r="DF79" s="92"/>
      <c r="DG79" s="92"/>
      <c r="DH79" s="92"/>
      <c r="DI79" s="92"/>
      <c r="DJ79" s="92"/>
      <c r="DK79" s="92"/>
      <c r="DL79" s="92"/>
      <c r="DM79" s="92"/>
      <c r="DN79" s="118"/>
      <c r="DT79" s="133"/>
      <c r="DU79" s="252"/>
      <c r="DV79" s="149"/>
      <c r="DW79" s="252"/>
      <c r="DX79" s="134"/>
      <c r="DY79" s="141"/>
      <c r="DZ79" s="463"/>
      <c r="EA79" s="149"/>
      <c r="EB79" s="461"/>
      <c r="EC79" s="464"/>
      <c r="ED79" s="403"/>
      <c r="EE79" s="149"/>
      <c r="EF79" s="465"/>
      <c r="EG79" s="320"/>
      <c r="EH79" s="405"/>
      <c r="EI79" s="264"/>
      <c r="EJ79" s="406"/>
      <c r="EK79" s="406"/>
      <c r="EL79" s="264"/>
      <c r="EM79" s="407"/>
      <c r="EN79" s="145"/>
      <c r="EO79" s="466"/>
    </row>
    <row r="80" spans="1:145" s="92" customFormat="1" x14ac:dyDescent="0.35">
      <c r="A80" s="118"/>
      <c r="B80" s="46"/>
      <c r="C80" s="243" t="str">
        <f t="shared" si="17"/>
        <v/>
      </c>
      <c r="D80" s="46"/>
      <c r="E80" s="4"/>
      <c r="F80" s="119"/>
      <c r="H80" s="120"/>
      <c r="I80" s="15"/>
      <c r="J80" s="121"/>
      <c r="K80" s="15"/>
      <c r="L80" s="121"/>
      <c r="M80" s="15"/>
      <c r="N80" s="122"/>
      <c r="O80" s="40"/>
      <c r="P80" s="123"/>
      <c r="Q80" s="15"/>
      <c r="R80" s="121"/>
      <c r="S80" s="15"/>
      <c r="T80" s="121"/>
      <c r="U80" s="15"/>
      <c r="V80" s="121"/>
      <c r="W80" s="209">
        <f>SUM($Q80,$S80,$U80)</f>
        <v>0</v>
      </c>
      <c r="X80" s="122"/>
      <c r="Y80" s="40"/>
      <c r="Z80" s="123"/>
      <c r="AA80" s="560"/>
      <c r="AB80" s="224"/>
      <c r="AC80" s="560"/>
      <c r="AD80" s="224"/>
      <c r="AE80" s="560"/>
      <c r="AF80" s="561"/>
      <c r="AG80" s="216"/>
      <c r="AH80" s="562"/>
      <c r="AI80" s="560"/>
      <c r="AJ80" s="224"/>
      <c r="AK80" s="560"/>
      <c r="AL80" s="224"/>
      <c r="AM80" s="560"/>
      <c r="AN80" s="122"/>
      <c r="AO80" s="40"/>
      <c r="AP80" s="123"/>
      <c r="AQ80" s="209">
        <f>$Q80-$AA80+$AI80</f>
        <v>0</v>
      </c>
      <c r="AR80" s="121"/>
      <c r="AS80" s="209">
        <f t="shared" si="1"/>
        <v>0</v>
      </c>
      <c r="AT80" s="121"/>
      <c r="AU80" s="209">
        <f t="shared" si="18"/>
        <v>0</v>
      </c>
      <c r="AV80" s="119"/>
      <c r="AX80" s="120"/>
      <c r="AY80" s="1"/>
      <c r="AZ80" s="318">
        <v>1</v>
      </c>
      <c r="BB80" s="120"/>
      <c r="BC80" s="3">
        <f>CHOOSE($AZ80,0.99052544,1.01191919,1.00441378,1.00744042,0.97985155,0.99723525,0.99723525,0.99723525,1.02737929,0.99839832,1.00012425,0.97994767)</f>
        <v>0.99052543999999998</v>
      </c>
      <c r="BD80" s="46"/>
      <c r="BE80" s="3">
        <f>CHOOSE(AZ80,1.01007311,1.0162446,1.00802785,0.99745216,0.96170212,0.98906071,0.98906071,0.98906071,0.96644255,1.01344958,1.02255772,1.00405015)</f>
        <v>1.01007311</v>
      </c>
      <c r="BF80" s="46"/>
      <c r="BG80" s="3">
        <f>CHOOSE($AZ80, 1.00979385,0.9950623,0.99510091,0.98525914,0.94740453,0.975921526666667,0.975921526666667,0.975921526666667,0.96415274,1.04112113,1.03493102,1.02717428)</f>
        <v>1.0097938500000001</v>
      </c>
      <c r="BH80" s="119"/>
      <c r="BJ80" s="120"/>
      <c r="BK80" s="15"/>
      <c r="BL80" s="122"/>
      <c r="BM80" s="40"/>
      <c r="BN80" s="123"/>
      <c r="BO80" s="209">
        <f t="shared" si="2"/>
        <v>0</v>
      </c>
      <c r="BP80" s="121"/>
      <c r="BQ80" s="209">
        <f t="shared" si="3"/>
        <v>0</v>
      </c>
      <c r="BR80" s="121"/>
      <c r="BS80" s="209">
        <f t="shared" si="4"/>
        <v>0</v>
      </c>
      <c r="BT80" s="122"/>
      <c r="BU80" s="40"/>
      <c r="BV80" s="123"/>
      <c r="BW80" s="15"/>
      <c r="BX80" s="122"/>
      <c r="BY80" s="40"/>
      <c r="BZ80" s="123"/>
      <c r="CA80" s="209">
        <f>(SUM($BO80:$BS80))-$BW80</f>
        <v>0</v>
      </c>
      <c r="CB80" s="122"/>
      <c r="CC80" s="40"/>
      <c r="CD80" s="123"/>
      <c r="CE80" s="209">
        <f t="shared" si="5"/>
        <v>0</v>
      </c>
      <c r="CF80" s="121"/>
      <c r="CG80" s="209">
        <f t="shared" si="6"/>
        <v>0</v>
      </c>
      <c r="CH80" s="121"/>
      <c r="CI80" s="209">
        <f>ROUNDDOWN(CA80-CE80-CG80,0)</f>
        <v>0</v>
      </c>
      <c r="CJ80" s="121"/>
      <c r="CK80" s="209">
        <f>SUM($CE80:$CI80)</f>
        <v>0</v>
      </c>
      <c r="CL80" s="119"/>
      <c r="CO80" s="120"/>
      <c r="CP80" s="13">
        <v>0</v>
      </c>
      <c r="CQ80" s="124"/>
      <c r="CR80" s="13">
        <v>0</v>
      </c>
      <c r="CS80" s="124"/>
      <c r="CT80" s="13">
        <v>0</v>
      </c>
      <c r="CU80" s="125"/>
      <c r="CV80" s="126"/>
      <c r="CW80" s="127"/>
      <c r="CX80" s="210">
        <f>CP80*I80</f>
        <v>0</v>
      </c>
      <c r="CY80" s="124"/>
      <c r="CZ80" s="210">
        <f>CR80*K80</f>
        <v>0</v>
      </c>
      <c r="DA80" s="124"/>
      <c r="DB80" s="210">
        <f>CT80*M80</f>
        <v>0</v>
      </c>
      <c r="DC80" s="119"/>
      <c r="DE80" s="315"/>
      <c r="DF80" s="18"/>
      <c r="DG80" s="18"/>
      <c r="DH80" s="18"/>
      <c r="DI80" s="18"/>
      <c r="DJ80" s="18"/>
      <c r="DK80" s="18"/>
      <c r="DL80" s="18"/>
      <c r="DM80" s="18"/>
      <c r="DN80" s="115"/>
      <c r="DP80" s="18"/>
      <c r="DQ80" s="18"/>
      <c r="DR80" s="18"/>
      <c r="DT80" s="369">
        <f t="shared" ref="DT80:DU98" si="25">IF($CE80=0,0,ROUND(($DH$32*($CE80/$CE$120)),0))</f>
        <v>0</v>
      </c>
      <c r="DU80" s="280">
        <f t="shared" si="25"/>
        <v>0</v>
      </c>
      <c r="DV80" s="209">
        <f t="shared" ref="DV80:DW98" si="26">IF($CG80=0,0,ROUND(($DJ$32*($CG80/$CG$120)),0))</f>
        <v>0</v>
      </c>
      <c r="DW80" s="280">
        <f t="shared" si="26"/>
        <v>0</v>
      </c>
      <c r="DX80" s="370">
        <f t="shared" ref="DX80:DY98" si="27">IF($CI80=0,0,ROUND(($DL$32*($CI80/$CI$120)),0))</f>
        <v>0</v>
      </c>
      <c r="DY80" s="216">
        <f t="shared" si="27"/>
        <v>0</v>
      </c>
      <c r="DZ80" s="369">
        <f t="shared" si="10"/>
        <v>0</v>
      </c>
      <c r="EA80" s="149"/>
      <c r="EB80" s="461"/>
      <c r="EC80" s="209">
        <f t="shared" si="11"/>
        <v>0</v>
      </c>
      <c r="ED80" s="403"/>
      <c r="EE80" s="149"/>
      <c r="EF80" s="370">
        <f t="shared" si="12"/>
        <v>0</v>
      </c>
      <c r="EG80" s="320"/>
      <c r="EH80" s="371">
        <f t="shared" si="13"/>
        <v>0</v>
      </c>
      <c r="EI80" s="264"/>
      <c r="EJ80" s="217">
        <f t="shared" si="14"/>
        <v>0</v>
      </c>
      <c r="EK80" s="401"/>
      <c r="EL80" s="264"/>
      <c r="EM80" s="372">
        <f t="shared" si="15"/>
        <v>0</v>
      </c>
      <c r="EN80" s="126"/>
      <c r="EO80" s="477">
        <f t="shared" si="16"/>
        <v>0</v>
      </c>
    </row>
    <row r="81" spans="1:145" ht="5.15" customHeight="1" x14ac:dyDescent="0.35">
      <c r="A81" s="115"/>
      <c r="B81" s="32"/>
      <c r="C81" s="46"/>
      <c r="D81" s="32"/>
      <c r="E81" s="32"/>
      <c r="F81" s="36"/>
      <c r="H81" s="29"/>
      <c r="I81" s="139"/>
      <c r="J81" s="139"/>
      <c r="K81" s="139"/>
      <c r="L81" s="139"/>
      <c r="M81" s="139"/>
      <c r="N81" s="140"/>
      <c r="O81" s="141"/>
      <c r="P81" s="142"/>
      <c r="Q81" s="139"/>
      <c r="R81" s="139"/>
      <c r="S81" s="139"/>
      <c r="T81" s="139"/>
      <c r="U81" s="139"/>
      <c r="V81" s="139"/>
      <c r="W81" s="121"/>
      <c r="X81" s="140"/>
      <c r="Y81" s="141"/>
      <c r="Z81" s="142"/>
      <c r="AA81" s="563"/>
      <c r="AB81" s="563"/>
      <c r="AC81" s="563"/>
      <c r="AD81" s="563"/>
      <c r="AE81" s="563"/>
      <c r="AF81" s="564"/>
      <c r="AG81" s="266"/>
      <c r="AH81" s="565"/>
      <c r="AI81" s="563"/>
      <c r="AJ81" s="563"/>
      <c r="AK81" s="563"/>
      <c r="AL81" s="563"/>
      <c r="AM81" s="563"/>
      <c r="AN81" s="140"/>
      <c r="AO81" s="141"/>
      <c r="AP81" s="142"/>
      <c r="AQ81" s="121"/>
      <c r="AR81" s="139"/>
      <c r="AS81" s="121"/>
      <c r="AT81" s="139"/>
      <c r="AU81" s="121"/>
      <c r="AV81" s="36"/>
      <c r="AX81" s="29"/>
      <c r="AY81" s="32"/>
      <c r="AZ81" s="322"/>
      <c r="BB81" s="29"/>
      <c r="BC81" s="46"/>
      <c r="BD81" s="32"/>
      <c r="BE81" s="46"/>
      <c r="BF81" s="32"/>
      <c r="BG81" s="46"/>
      <c r="BH81" s="36"/>
      <c r="BJ81" s="29"/>
      <c r="BK81" s="139"/>
      <c r="BL81" s="140"/>
      <c r="BM81" s="141"/>
      <c r="BN81" s="142"/>
      <c r="BO81" s="323"/>
      <c r="BP81" s="139"/>
      <c r="BQ81" s="323"/>
      <c r="BR81" s="139"/>
      <c r="BS81" s="323"/>
      <c r="BT81" s="140"/>
      <c r="BU81" s="141"/>
      <c r="BV81" s="142"/>
      <c r="BW81" s="139"/>
      <c r="BX81" s="140"/>
      <c r="BY81" s="141"/>
      <c r="BZ81" s="142"/>
      <c r="CA81" s="121"/>
      <c r="CB81" s="140"/>
      <c r="CC81" s="141"/>
      <c r="CD81" s="142"/>
      <c r="CE81" s="121"/>
      <c r="CF81" s="139"/>
      <c r="CG81" s="121"/>
      <c r="CH81" s="139"/>
      <c r="CI81" s="121"/>
      <c r="CJ81" s="139"/>
      <c r="CK81" s="121"/>
      <c r="CL81" s="36"/>
      <c r="CO81" s="29"/>
      <c r="CP81" s="143"/>
      <c r="CQ81" s="143"/>
      <c r="CR81" s="143"/>
      <c r="CS81" s="143"/>
      <c r="CT81" s="143"/>
      <c r="CU81" s="144"/>
      <c r="CV81" s="145"/>
      <c r="CW81" s="146"/>
      <c r="CX81" s="124"/>
      <c r="CY81" s="143"/>
      <c r="CZ81" s="124"/>
      <c r="DA81" s="143"/>
      <c r="DB81" s="124"/>
      <c r="DC81" s="36"/>
      <c r="DE81" s="332"/>
      <c r="DF81" s="92"/>
      <c r="DG81" s="92"/>
      <c r="DH81" s="92"/>
      <c r="DI81" s="92"/>
      <c r="DJ81" s="92"/>
      <c r="DK81" s="92"/>
      <c r="DL81" s="92"/>
      <c r="DM81" s="92"/>
      <c r="DN81" s="118"/>
      <c r="DT81" s="133"/>
      <c r="DU81" s="252"/>
      <c r="DV81" s="149"/>
      <c r="DW81" s="252"/>
      <c r="DX81" s="134"/>
      <c r="DY81" s="141"/>
      <c r="DZ81" s="463"/>
      <c r="EA81" s="149"/>
      <c r="EB81" s="461"/>
      <c r="EC81" s="464"/>
      <c r="ED81" s="403"/>
      <c r="EE81" s="149"/>
      <c r="EF81" s="465"/>
      <c r="EG81" s="320"/>
      <c r="EH81" s="405"/>
      <c r="EI81" s="264"/>
      <c r="EJ81" s="406"/>
      <c r="EK81" s="406"/>
      <c r="EL81" s="264"/>
      <c r="EM81" s="407"/>
      <c r="EN81" s="145"/>
      <c r="EO81" s="466"/>
    </row>
    <row r="82" spans="1:145" s="92" customFormat="1" x14ac:dyDescent="0.35">
      <c r="A82" s="118"/>
      <c r="B82" s="46"/>
      <c r="C82" s="243" t="str">
        <f t="shared" si="17"/>
        <v/>
      </c>
      <c r="D82" s="46"/>
      <c r="E82" s="4"/>
      <c r="F82" s="119"/>
      <c r="H82" s="120"/>
      <c r="I82" s="15"/>
      <c r="J82" s="121"/>
      <c r="K82" s="15"/>
      <c r="L82" s="121"/>
      <c r="M82" s="15"/>
      <c r="N82" s="122"/>
      <c r="O82" s="40"/>
      <c r="P82" s="123"/>
      <c r="Q82" s="15"/>
      <c r="R82" s="121"/>
      <c r="S82" s="15"/>
      <c r="T82" s="121"/>
      <c r="U82" s="15"/>
      <c r="V82" s="121"/>
      <c r="W82" s="209">
        <f>SUM($Q82,$S82,$U82)</f>
        <v>0</v>
      </c>
      <c r="X82" s="122"/>
      <c r="Y82" s="40"/>
      <c r="Z82" s="123"/>
      <c r="AA82" s="560"/>
      <c r="AB82" s="224"/>
      <c r="AC82" s="560"/>
      <c r="AD82" s="224"/>
      <c r="AE82" s="560"/>
      <c r="AF82" s="561"/>
      <c r="AG82" s="216"/>
      <c r="AH82" s="562"/>
      <c r="AI82" s="560"/>
      <c r="AJ82" s="224"/>
      <c r="AK82" s="560"/>
      <c r="AL82" s="224"/>
      <c r="AM82" s="560"/>
      <c r="AN82" s="122"/>
      <c r="AO82" s="40"/>
      <c r="AP82" s="123"/>
      <c r="AQ82" s="209">
        <f>$Q82-$AA82+$AI82</f>
        <v>0</v>
      </c>
      <c r="AR82" s="121"/>
      <c r="AS82" s="209">
        <f t="shared" si="1"/>
        <v>0</v>
      </c>
      <c r="AT82" s="121"/>
      <c r="AU82" s="209">
        <f t="shared" si="18"/>
        <v>0</v>
      </c>
      <c r="AV82" s="119"/>
      <c r="AX82" s="120"/>
      <c r="AY82" s="1"/>
      <c r="AZ82" s="318">
        <v>1</v>
      </c>
      <c r="BB82" s="120"/>
      <c r="BC82" s="3">
        <f>CHOOSE($AZ82,0.99052544,1.01191919,1.00441378,1.00744042,0.97985155,0.99723525,0.99723525,0.99723525,1.02737929,0.99839832,1.00012425,0.97994767)</f>
        <v>0.99052543999999998</v>
      </c>
      <c r="BD82" s="46"/>
      <c r="BE82" s="3">
        <f>CHOOSE(AZ82,1.01007311,1.0162446,1.00802785,0.99745216,0.96170212,0.98906071,0.98906071,0.98906071,0.96644255,1.01344958,1.02255772,1.00405015)</f>
        <v>1.01007311</v>
      </c>
      <c r="BF82" s="46"/>
      <c r="BG82" s="3">
        <f>CHOOSE($AZ82, 1.00979385,0.9950623,0.99510091,0.98525914,0.94740453,0.975921526666667,0.975921526666667,0.975921526666667,0.96415274,1.04112113,1.03493102,1.02717428)</f>
        <v>1.0097938500000001</v>
      </c>
      <c r="BH82" s="119"/>
      <c r="BJ82" s="120"/>
      <c r="BK82" s="15"/>
      <c r="BL82" s="122"/>
      <c r="BM82" s="40"/>
      <c r="BN82" s="123"/>
      <c r="BO82" s="209">
        <f t="shared" si="2"/>
        <v>0</v>
      </c>
      <c r="BP82" s="121"/>
      <c r="BQ82" s="209">
        <f t="shared" si="3"/>
        <v>0</v>
      </c>
      <c r="BR82" s="121"/>
      <c r="BS82" s="209">
        <f t="shared" si="4"/>
        <v>0</v>
      </c>
      <c r="BT82" s="122"/>
      <c r="BU82" s="40"/>
      <c r="BV82" s="123"/>
      <c r="BW82" s="15"/>
      <c r="BX82" s="122"/>
      <c r="BY82" s="40"/>
      <c r="BZ82" s="123"/>
      <c r="CA82" s="209">
        <f>(SUM($BO82:$BS82))-$BW82</f>
        <v>0</v>
      </c>
      <c r="CB82" s="122"/>
      <c r="CC82" s="40"/>
      <c r="CD82" s="123"/>
      <c r="CE82" s="209">
        <f t="shared" si="5"/>
        <v>0</v>
      </c>
      <c r="CF82" s="121"/>
      <c r="CG82" s="209">
        <f t="shared" si="6"/>
        <v>0</v>
      </c>
      <c r="CH82" s="121"/>
      <c r="CI82" s="209">
        <f>ROUNDDOWN(CA82-CE82-CG82,0)</f>
        <v>0</v>
      </c>
      <c r="CJ82" s="121"/>
      <c r="CK82" s="209">
        <f>SUM($CE82:$CI82)</f>
        <v>0</v>
      </c>
      <c r="CL82" s="119"/>
      <c r="CO82" s="120"/>
      <c r="CP82" s="13">
        <v>0</v>
      </c>
      <c r="CQ82" s="124"/>
      <c r="CR82" s="13">
        <v>0</v>
      </c>
      <c r="CS82" s="124"/>
      <c r="CT82" s="13">
        <v>0</v>
      </c>
      <c r="CU82" s="125"/>
      <c r="CV82" s="126"/>
      <c r="CW82" s="127"/>
      <c r="CX82" s="210">
        <f>CP82*I82</f>
        <v>0</v>
      </c>
      <c r="CY82" s="124"/>
      <c r="CZ82" s="210">
        <f>CR82*K82</f>
        <v>0</v>
      </c>
      <c r="DA82" s="124"/>
      <c r="DB82" s="210">
        <f>CT82*M82</f>
        <v>0</v>
      </c>
      <c r="DC82" s="119"/>
      <c r="DE82" s="315"/>
      <c r="DF82" s="18"/>
      <c r="DG82" s="18"/>
      <c r="DH82" s="18"/>
      <c r="DI82" s="18"/>
      <c r="DJ82" s="18"/>
      <c r="DK82" s="18"/>
      <c r="DL82" s="18"/>
      <c r="DM82" s="18"/>
      <c r="DN82" s="115"/>
      <c r="DP82" s="18"/>
      <c r="DQ82" s="18"/>
      <c r="DR82" s="18"/>
      <c r="DT82" s="369">
        <f t="shared" si="25"/>
        <v>0</v>
      </c>
      <c r="DU82" s="280">
        <f t="shared" si="25"/>
        <v>0</v>
      </c>
      <c r="DV82" s="209">
        <f t="shared" si="26"/>
        <v>0</v>
      </c>
      <c r="DW82" s="280">
        <f t="shared" si="26"/>
        <v>0</v>
      </c>
      <c r="DX82" s="370">
        <f t="shared" si="27"/>
        <v>0</v>
      </c>
      <c r="DY82" s="216">
        <f t="shared" si="27"/>
        <v>0</v>
      </c>
      <c r="DZ82" s="369">
        <f t="shared" si="10"/>
        <v>0</v>
      </c>
      <c r="EA82" s="149"/>
      <c r="EB82" s="461"/>
      <c r="EC82" s="209">
        <f t="shared" si="11"/>
        <v>0</v>
      </c>
      <c r="ED82" s="403"/>
      <c r="EE82" s="149"/>
      <c r="EF82" s="370">
        <f t="shared" si="12"/>
        <v>0</v>
      </c>
      <c r="EG82" s="320"/>
      <c r="EH82" s="371">
        <f t="shared" si="13"/>
        <v>0</v>
      </c>
      <c r="EI82" s="264"/>
      <c r="EJ82" s="217">
        <f t="shared" si="14"/>
        <v>0</v>
      </c>
      <c r="EK82" s="401"/>
      <c r="EL82" s="264"/>
      <c r="EM82" s="372">
        <f t="shared" si="15"/>
        <v>0</v>
      </c>
      <c r="EN82" s="126"/>
      <c r="EO82" s="477">
        <f t="shared" si="16"/>
        <v>0</v>
      </c>
    </row>
    <row r="83" spans="1:145" ht="5.15" customHeight="1" x14ac:dyDescent="0.35">
      <c r="A83" s="115"/>
      <c r="B83" s="32"/>
      <c r="C83" s="46"/>
      <c r="D83" s="32"/>
      <c r="E83" s="32"/>
      <c r="F83" s="36"/>
      <c r="H83" s="29"/>
      <c r="I83" s="139"/>
      <c r="J83" s="139"/>
      <c r="K83" s="139"/>
      <c r="L83" s="139"/>
      <c r="M83" s="139"/>
      <c r="N83" s="140"/>
      <c r="O83" s="141"/>
      <c r="P83" s="142"/>
      <c r="Q83" s="139"/>
      <c r="R83" s="139"/>
      <c r="S83" s="139"/>
      <c r="T83" s="139"/>
      <c r="U83" s="139"/>
      <c r="V83" s="139"/>
      <c r="W83" s="121"/>
      <c r="X83" s="140"/>
      <c r="Y83" s="141"/>
      <c r="Z83" s="142"/>
      <c r="AA83" s="563"/>
      <c r="AB83" s="563"/>
      <c r="AC83" s="563"/>
      <c r="AD83" s="563"/>
      <c r="AE83" s="563"/>
      <c r="AF83" s="564"/>
      <c r="AG83" s="266"/>
      <c r="AH83" s="565"/>
      <c r="AI83" s="563"/>
      <c r="AJ83" s="563"/>
      <c r="AK83" s="563"/>
      <c r="AL83" s="563"/>
      <c r="AM83" s="563"/>
      <c r="AN83" s="140"/>
      <c r="AO83" s="141"/>
      <c r="AP83" s="142"/>
      <c r="AQ83" s="121"/>
      <c r="AR83" s="139"/>
      <c r="AS83" s="121"/>
      <c r="AT83" s="139"/>
      <c r="AU83" s="121"/>
      <c r="AV83" s="36"/>
      <c r="AX83" s="29"/>
      <c r="AY83" s="32"/>
      <c r="AZ83" s="322"/>
      <c r="BB83" s="29"/>
      <c r="BC83" s="46"/>
      <c r="BD83" s="32"/>
      <c r="BE83" s="46"/>
      <c r="BF83" s="32"/>
      <c r="BG83" s="46"/>
      <c r="BH83" s="36"/>
      <c r="BJ83" s="29"/>
      <c r="BK83" s="139"/>
      <c r="BL83" s="140"/>
      <c r="BM83" s="141"/>
      <c r="BN83" s="142"/>
      <c r="BO83" s="323"/>
      <c r="BP83" s="139"/>
      <c r="BQ83" s="323"/>
      <c r="BR83" s="139"/>
      <c r="BS83" s="323"/>
      <c r="BT83" s="140"/>
      <c r="BU83" s="141"/>
      <c r="BV83" s="142"/>
      <c r="BW83" s="139"/>
      <c r="BX83" s="140"/>
      <c r="BY83" s="141"/>
      <c r="BZ83" s="142"/>
      <c r="CA83" s="121"/>
      <c r="CB83" s="140"/>
      <c r="CC83" s="141"/>
      <c r="CD83" s="142"/>
      <c r="CE83" s="121"/>
      <c r="CF83" s="139"/>
      <c r="CG83" s="121"/>
      <c r="CH83" s="139"/>
      <c r="CI83" s="121"/>
      <c r="CJ83" s="139"/>
      <c r="CK83" s="121"/>
      <c r="CL83" s="36"/>
      <c r="CO83" s="29"/>
      <c r="CP83" s="143"/>
      <c r="CQ83" s="143"/>
      <c r="CR83" s="143"/>
      <c r="CS83" s="143"/>
      <c r="CT83" s="143"/>
      <c r="CU83" s="144"/>
      <c r="CV83" s="145"/>
      <c r="CW83" s="146"/>
      <c r="CX83" s="124"/>
      <c r="CY83" s="143"/>
      <c r="CZ83" s="124"/>
      <c r="DA83" s="143"/>
      <c r="DB83" s="124"/>
      <c r="DC83" s="36"/>
      <c r="DE83" s="332"/>
      <c r="DF83" s="92"/>
      <c r="DG83" s="92"/>
      <c r="DH83" s="92"/>
      <c r="DI83" s="92"/>
      <c r="DJ83" s="92"/>
      <c r="DK83" s="92"/>
      <c r="DL83" s="92"/>
      <c r="DM83" s="92"/>
      <c r="DN83" s="118"/>
      <c r="DT83" s="133"/>
      <c r="DU83" s="252"/>
      <c r="DV83" s="149"/>
      <c r="DW83" s="252"/>
      <c r="DX83" s="134"/>
      <c r="DY83" s="141"/>
      <c r="DZ83" s="463"/>
      <c r="EA83" s="149"/>
      <c r="EB83" s="461"/>
      <c r="EC83" s="464"/>
      <c r="ED83" s="403"/>
      <c r="EE83" s="149"/>
      <c r="EF83" s="465"/>
      <c r="EG83" s="320"/>
      <c r="EH83" s="405"/>
      <c r="EI83" s="264"/>
      <c r="EJ83" s="406"/>
      <c r="EK83" s="406"/>
      <c r="EL83" s="264"/>
      <c r="EM83" s="407"/>
      <c r="EN83" s="145"/>
      <c r="EO83" s="466"/>
    </row>
    <row r="84" spans="1:145" s="92" customFormat="1" x14ac:dyDescent="0.35">
      <c r="A84" s="118"/>
      <c r="B84" s="46"/>
      <c r="C84" s="243" t="str">
        <f t="shared" si="17"/>
        <v/>
      </c>
      <c r="D84" s="46"/>
      <c r="E84" s="4"/>
      <c r="F84" s="119"/>
      <c r="H84" s="120"/>
      <c r="I84" s="15"/>
      <c r="J84" s="121"/>
      <c r="K84" s="15"/>
      <c r="L84" s="121"/>
      <c r="M84" s="15"/>
      <c r="N84" s="122"/>
      <c r="O84" s="40"/>
      <c r="P84" s="123"/>
      <c r="Q84" s="15"/>
      <c r="R84" s="121"/>
      <c r="S84" s="15"/>
      <c r="T84" s="121"/>
      <c r="U84" s="15"/>
      <c r="V84" s="121"/>
      <c r="W84" s="209">
        <f>SUM($Q84,$S84,$U84)</f>
        <v>0</v>
      </c>
      <c r="X84" s="122"/>
      <c r="Y84" s="40"/>
      <c r="Z84" s="123"/>
      <c r="AA84" s="560"/>
      <c r="AB84" s="224"/>
      <c r="AC84" s="560"/>
      <c r="AD84" s="224"/>
      <c r="AE84" s="560"/>
      <c r="AF84" s="561"/>
      <c r="AG84" s="216"/>
      <c r="AH84" s="562"/>
      <c r="AI84" s="560"/>
      <c r="AJ84" s="224"/>
      <c r="AK84" s="560"/>
      <c r="AL84" s="224"/>
      <c r="AM84" s="560"/>
      <c r="AN84" s="122"/>
      <c r="AO84" s="40"/>
      <c r="AP84" s="123"/>
      <c r="AQ84" s="209">
        <f>$Q84-$AA84+$AI84</f>
        <v>0</v>
      </c>
      <c r="AR84" s="121"/>
      <c r="AS84" s="209">
        <f t="shared" ref="AS84:AS118" si="28">$S84-$AC84+$AK84</f>
        <v>0</v>
      </c>
      <c r="AT84" s="121"/>
      <c r="AU84" s="209">
        <f t="shared" si="18"/>
        <v>0</v>
      </c>
      <c r="AV84" s="119"/>
      <c r="AX84" s="120"/>
      <c r="AY84" s="1"/>
      <c r="AZ84" s="318">
        <v>1</v>
      </c>
      <c r="BB84" s="120"/>
      <c r="BC84" s="3">
        <f>CHOOSE($AZ84,0.99052544,1.01191919,1.00441378,1.00744042,0.97985155,0.99723525,0.99723525,0.99723525,1.02737929,0.99839832,1.00012425,0.97994767)</f>
        <v>0.99052543999999998</v>
      </c>
      <c r="BD84" s="46"/>
      <c r="BE84" s="3">
        <f>CHOOSE(AZ84,1.01007311,1.0162446,1.00802785,0.99745216,0.96170212,0.98906071,0.98906071,0.98906071,0.96644255,1.01344958,1.02255772,1.00405015)</f>
        <v>1.01007311</v>
      </c>
      <c r="BF84" s="46"/>
      <c r="BG84" s="3">
        <f>CHOOSE($AZ84, 1.00979385,0.9950623,0.99510091,0.98525914,0.94740453,0.975921526666667,0.975921526666667,0.975921526666667,0.96415274,1.04112113,1.03493102,1.02717428)</f>
        <v>1.0097938500000001</v>
      </c>
      <c r="BH84" s="119"/>
      <c r="BJ84" s="120"/>
      <c r="BK84" s="15"/>
      <c r="BL84" s="122"/>
      <c r="BM84" s="40"/>
      <c r="BN84" s="123"/>
      <c r="BO84" s="209">
        <f t="shared" ref="BO84:BO118" si="29">ROUNDUP(((($Q84/30)*$BC84)*$BK84),0)</f>
        <v>0</v>
      </c>
      <c r="BP84" s="121"/>
      <c r="BQ84" s="209">
        <f t="shared" ref="BQ84:BQ118" si="30">ROUNDUP(((($S84/30)*$BE84)*$BK84),0)</f>
        <v>0</v>
      </c>
      <c r="BR84" s="121"/>
      <c r="BS84" s="209">
        <f t="shared" ref="BS84:BS118" si="31">ROUNDDOWN(((($U84/30)*$BG84)*$BK84),0)</f>
        <v>0</v>
      </c>
      <c r="BT84" s="122"/>
      <c r="BU84" s="40"/>
      <c r="BV84" s="123"/>
      <c r="BW84" s="15"/>
      <c r="BX84" s="122"/>
      <c r="BY84" s="40"/>
      <c r="BZ84" s="123"/>
      <c r="CA84" s="209">
        <f>(SUM($BO84:$BS84))-$BW84</f>
        <v>0</v>
      </c>
      <c r="CB84" s="122"/>
      <c r="CC84" s="40"/>
      <c r="CD84" s="123"/>
      <c r="CE84" s="209">
        <f t="shared" ref="CE84:CE118" si="32">IF(BO84=0,(0),ROUNDUP(BO84/(SUM($BO84:$BS84))*$CA84,0))</f>
        <v>0</v>
      </c>
      <c r="CF84" s="121"/>
      <c r="CG84" s="209">
        <f t="shared" ref="CG84:CG118" si="33">IF(BQ84=0,(0),ROUNDUP(BQ84/(SUM($BO84:$BS84))*$CA84,0))</f>
        <v>0</v>
      </c>
      <c r="CH84" s="121"/>
      <c r="CI84" s="209">
        <f>ROUNDDOWN(CA84-CE84-CG84,0)</f>
        <v>0</v>
      </c>
      <c r="CJ84" s="121"/>
      <c r="CK84" s="209">
        <f>SUM($CE84:$CI84)</f>
        <v>0</v>
      </c>
      <c r="CL84" s="119"/>
      <c r="CO84" s="120"/>
      <c r="CP84" s="13">
        <v>0</v>
      </c>
      <c r="CQ84" s="124"/>
      <c r="CR84" s="13">
        <v>0</v>
      </c>
      <c r="CS84" s="124"/>
      <c r="CT84" s="13">
        <v>0</v>
      </c>
      <c r="CU84" s="125"/>
      <c r="CV84" s="126"/>
      <c r="CW84" s="127"/>
      <c r="CX84" s="210">
        <f>CP84*I84</f>
        <v>0</v>
      </c>
      <c r="CY84" s="124"/>
      <c r="CZ84" s="210">
        <f>CR84*K84</f>
        <v>0</v>
      </c>
      <c r="DA84" s="124"/>
      <c r="DB84" s="210">
        <f>CT84*M84</f>
        <v>0</v>
      </c>
      <c r="DC84" s="119"/>
      <c r="DE84" s="315"/>
      <c r="DF84" s="18"/>
      <c r="DG84" s="18"/>
      <c r="DH84" s="18"/>
      <c r="DI84" s="18"/>
      <c r="DJ84" s="18"/>
      <c r="DK84" s="18"/>
      <c r="DL84" s="18"/>
      <c r="DM84" s="18"/>
      <c r="DN84" s="115"/>
      <c r="DP84" s="18"/>
      <c r="DQ84" s="18"/>
      <c r="DR84" s="18"/>
      <c r="DT84" s="369">
        <f t="shared" si="25"/>
        <v>0</v>
      </c>
      <c r="DU84" s="280">
        <f t="shared" si="25"/>
        <v>0</v>
      </c>
      <c r="DV84" s="209">
        <f t="shared" si="26"/>
        <v>0</v>
      </c>
      <c r="DW84" s="280">
        <f t="shared" si="26"/>
        <v>0</v>
      </c>
      <c r="DX84" s="370">
        <f t="shared" si="27"/>
        <v>0</v>
      </c>
      <c r="DY84" s="216">
        <f t="shared" si="27"/>
        <v>0</v>
      </c>
      <c r="DZ84" s="369">
        <f t="shared" ref="DZ84:DZ118" si="34">(DT84+CE84)</f>
        <v>0</v>
      </c>
      <c r="EA84" s="149"/>
      <c r="EB84" s="461"/>
      <c r="EC84" s="209">
        <f t="shared" ref="EC84:EC118" si="35">(DV84+CG84)</f>
        <v>0</v>
      </c>
      <c r="ED84" s="403"/>
      <c r="EE84" s="149"/>
      <c r="EF84" s="370">
        <f t="shared" ref="EF84:EF118" si="36">(DX84+CI84)</f>
        <v>0</v>
      </c>
      <c r="EG84" s="320"/>
      <c r="EH84" s="371">
        <f t="shared" ref="EH84:EH118" si="37">(DZ84*CP84)</f>
        <v>0</v>
      </c>
      <c r="EI84" s="264"/>
      <c r="EJ84" s="217">
        <f t="shared" ref="EJ84:EJ118" si="38">(EC84*CR84)</f>
        <v>0</v>
      </c>
      <c r="EK84" s="401"/>
      <c r="EL84" s="264"/>
      <c r="EM84" s="372">
        <f t="shared" ref="EM84:EM118" si="39">(EF84*CT84)</f>
        <v>0</v>
      </c>
      <c r="EN84" s="126"/>
      <c r="EO84" s="477">
        <f t="shared" ref="EO84:EO118" si="40">SUM(EH84:EM84)-SUM(CX84:DB84)</f>
        <v>0</v>
      </c>
    </row>
    <row r="85" spans="1:145" ht="5.15" customHeight="1" x14ac:dyDescent="0.35">
      <c r="A85" s="115"/>
      <c r="B85" s="32"/>
      <c r="C85" s="46"/>
      <c r="D85" s="32"/>
      <c r="E85" s="32"/>
      <c r="F85" s="36"/>
      <c r="H85" s="29"/>
      <c r="I85" s="139"/>
      <c r="J85" s="139"/>
      <c r="K85" s="139"/>
      <c r="L85" s="139"/>
      <c r="M85" s="139"/>
      <c r="N85" s="140"/>
      <c r="O85" s="141"/>
      <c r="P85" s="142"/>
      <c r="Q85" s="139"/>
      <c r="R85" s="139"/>
      <c r="S85" s="139"/>
      <c r="T85" s="139"/>
      <c r="U85" s="139"/>
      <c r="V85" s="139"/>
      <c r="W85" s="121"/>
      <c r="X85" s="140"/>
      <c r="Y85" s="141"/>
      <c r="Z85" s="142"/>
      <c r="AA85" s="563"/>
      <c r="AB85" s="563"/>
      <c r="AC85" s="563"/>
      <c r="AD85" s="563"/>
      <c r="AE85" s="563"/>
      <c r="AF85" s="564"/>
      <c r="AG85" s="266"/>
      <c r="AH85" s="565"/>
      <c r="AI85" s="563"/>
      <c r="AJ85" s="563"/>
      <c r="AK85" s="563"/>
      <c r="AL85" s="563"/>
      <c r="AM85" s="563"/>
      <c r="AN85" s="140"/>
      <c r="AO85" s="141"/>
      <c r="AP85" s="142"/>
      <c r="AQ85" s="121"/>
      <c r="AR85" s="139"/>
      <c r="AS85" s="121"/>
      <c r="AT85" s="139"/>
      <c r="AU85" s="121"/>
      <c r="AV85" s="36"/>
      <c r="AX85" s="29"/>
      <c r="AY85" s="32"/>
      <c r="AZ85" s="322"/>
      <c r="BB85" s="29"/>
      <c r="BC85" s="46"/>
      <c r="BD85" s="32"/>
      <c r="BE85" s="46"/>
      <c r="BF85" s="32"/>
      <c r="BG85" s="46"/>
      <c r="BH85" s="36"/>
      <c r="BJ85" s="29"/>
      <c r="BK85" s="139"/>
      <c r="BL85" s="140"/>
      <c r="BM85" s="141"/>
      <c r="BN85" s="142"/>
      <c r="BO85" s="323"/>
      <c r="BP85" s="139"/>
      <c r="BQ85" s="323"/>
      <c r="BR85" s="139"/>
      <c r="BS85" s="323"/>
      <c r="BT85" s="140"/>
      <c r="BU85" s="141"/>
      <c r="BV85" s="142"/>
      <c r="BW85" s="139"/>
      <c r="BX85" s="140"/>
      <c r="BY85" s="141"/>
      <c r="BZ85" s="142"/>
      <c r="CA85" s="121"/>
      <c r="CB85" s="140"/>
      <c r="CC85" s="141"/>
      <c r="CD85" s="142"/>
      <c r="CE85" s="121"/>
      <c r="CF85" s="139"/>
      <c r="CG85" s="121"/>
      <c r="CH85" s="139"/>
      <c r="CI85" s="121"/>
      <c r="CJ85" s="139"/>
      <c r="CK85" s="121"/>
      <c r="CL85" s="36"/>
      <c r="CO85" s="29"/>
      <c r="CP85" s="143"/>
      <c r="CQ85" s="143"/>
      <c r="CR85" s="143"/>
      <c r="CS85" s="143"/>
      <c r="CT85" s="143"/>
      <c r="CU85" s="144"/>
      <c r="CV85" s="145"/>
      <c r="CW85" s="146"/>
      <c r="CX85" s="124"/>
      <c r="CY85" s="143"/>
      <c r="CZ85" s="124"/>
      <c r="DA85" s="143"/>
      <c r="DB85" s="124"/>
      <c r="DC85" s="36"/>
      <c r="DE85" s="332"/>
      <c r="DF85" s="92"/>
      <c r="DG85" s="92"/>
      <c r="DH85" s="92"/>
      <c r="DI85" s="92"/>
      <c r="DJ85" s="92"/>
      <c r="DK85" s="92"/>
      <c r="DL85" s="92"/>
      <c r="DM85" s="92"/>
      <c r="DN85" s="118"/>
      <c r="DT85" s="133"/>
      <c r="DU85" s="252"/>
      <c r="DV85" s="149"/>
      <c r="DW85" s="252"/>
      <c r="DX85" s="134"/>
      <c r="DY85" s="141"/>
      <c r="DZ85" s="463"/>
      <c r="EA85" s="149"/>
      <c r="EB85" s="461"/>
      <c r="EC85" s="464"/>
      <c r="ED85" s="403"/>
      <c r="EE85" s="149"/>
      <c r="EF85" s="465"/>
      <c r="EG85" s="320"/>
      <c r="EH85" s="405"/>
      <c r="EI85" s="264"/>
      <c r="EJ85" s="406"/>
      <c r="EK85" s="406"/>
      <c r="EL85" s="264"/>
      <c r="EM85" s="407"/>
      <c r="EN85" s="145"/>
      <c r="EO85" s="466"/>
    </row>
    <row r="86" spans="1:145" s="92" customFormat="1" x14ac:dyDescent="0.35">
      <c r="A86" s="118"/>
      <c r="B86" s="46"/>
      <c r="C86" s="243" t="str">
        <f t="shared" ref="C86:C114" si="41">IF(E86="","",C84+1)</f>
        <v/>
      </c>
      <c r="D86" s="46"/>
      <c r="E86" s="4"/>
      <c r="F86" s="119"/>
      <c r="H86" s="120"/>
      <c r="I86" s="15"/>
      <c r="J86" s="121"/>
      <c r="K86" s="15"/>
      <c r="L86" s="121"/>
      <c r="M86" s="15"/>
      <c r="N86" s="122"/>
      <c r="O86" s="40"/>
      <c r="P86" s="123"/>
      <c r="Q86" s="15"/>
      <c r="R86" s="121"/>
      <c r="S86" s="15"/>
      <c r="T86" s="121"/>
      <c r="U86" s="15"/>
      <c r="V86" s="121"/>
      <c r="W86" s="209">
        <f>SUM($Q86,$S86,$U86)</f>
        <v>0</v>
      </c>
      <c r="X86" s="122"/>
      <c r="Y86" s="40"/>
      <c r="Z86" s="123"/>
      <c r="AA86" s="560"/>
      <c r="AB86" s="224"/>
      <c r="AC86" s="560"/>
      <c r="AD86" s="224"/>
      <c r="AE86" s="560"/>
      <c r="AF86" s="561"/>
      <c r="AG86" s="216"/>
      <c r="AH86" s="562"/>
      <c r="AI86" s="560"/>
      <c r="AJ86" s="224"/>
      <c r="AK86" s="560"/>
      <c r="AL86" s="224"/>
      <c r="AM86" s="560"/>
      <c r="AN86" s="122"/>
      <c r="AO86" s="40"/>
      <c r="AP86" s="123"/>
      <c r="AQ86" s="209">
        <f>$Q86-$AA86+$AI86</f>
        <v>0</v>
      </c>
      <c r="AR86" s="121"/>
      <c r="AS86" s="209">
        <f t="shared" si="28"/>
        <v>0</v>
      </c>
      <c r="AT86" s="121"/>
      <c r="AU86" s="209">
        <f t="shared" si="18"/>
        <v>0</v>
      </c>
      <c r="AV86" s="119"/>
      <c r="AX86" s="120"/>
      <c r="AY86" s="1"/>
      <c r="AZ86" s="318">
        <v>1</v>
      </c>
      <c r="BB86" s="120"/>
      <c r="BC86" s="3">
        <f>CHOOSE($AZ86,0.99052544,1.01191919,1.00441378,1.00744042,0.97985155,0.99723525,0.99723525,0.99723525,1.02737929,0.99839832,1.00012425,0.97994767)</f>
        <v>0.99052543999999998</v>
      </c>
      <c r="BD86" s="46"/>
      <c r="BE86" s="3">
        <f>CHOOSE(AZ86,1.01007311,1.0162446,1.00802785,0.99745216,0.96170212,0.98906071,0.98906071,0.98906071,0.96644255,1.01344958,1.02255772,1.00405015)</f>
        <v>1.01007311</v>
      </c>
      <c r="BF86" s="46"/>
      <c r="BG86" s="3">
        <f>CHOOSE($AZ86, 1.00979385,0.9950623,0.99510091,0.98525914,0.94740453,0.975921526666667,0.975921526666667,0.975921526666667,0.96415274,1.04112113,1.03493102,1.02717428)</f>
        <v>1.0097938500000001</v>
      </c>
      <c r="BH86" s="119"/>
      <c r="BJ86" s="120"/>
      <c r="BK86" s="15"/>
      <c r="BL86" s="122"/>
      <c r="BM86" s="40"/>
      <c r="BN86" s="123"/>
      <c r="BO86" s="209">
        <f t="shared" si="29"/>
        <v>0</v>
      </c>
      <c r="BP86" s="121"/>
      <c r="BQ86" s="209">
        <f t="shared" si="30"/>
        <v>0</v>
      </c>
      <c r="BR86" s="121"/>
      <c r="BS86" s="209">
        <f t="shared" si="31"/>
        <v>0</v>
      </c>
      <c r="BT86" s="122"/>
      <c r="BU86" s="40"/>
      <c r="BV86" s="123"/>
      <c r="BW86" s="15"/>
      <c r="BX86" s="122"/>
      <c r="BY86" s="40"/>
      <c r="BZ86" s="123"/>
      <c r="CA86" s="209">
        <f>(SUM($BO86:$BS86))-$BW86</f>
        <v>0</v>
      </c>
      <c r="CB86" s="122"/>
      <c r="CC86" s="40"/>
      <c r="CD86" s="123"/>
      <c r="CE86" s="209">
        <f t="shared" si="32"/>
        <v>0</v>
      </c>
      <c r="CF86" s="121"/>
      <c r="CG86" s="209">
        <f t="shared" si="33"/>
        <v>0</v>
      </c>
      <c r="CH86" s="121"/>
      <c r="CI86" s="209">
        <f>ROUNDDOWN(CA86-CE86-CG86,0)</f>
        <v>0</v>
      </c>
      <c r="CJ86" s="121"/>
      <c r="CK86" s="209">
        <f>SUM($CE86:$CI86)</f>
        <v>0</v>
      </c>
      <c r="CL86" s="119"/>
      <c r="CO86" s="120"/>
      <c r="CP86" s="13">
        <v>0</v>
      </c>
      <c r="CQ86" s="124"/>
      <c r="CR86" s="13">
        <v>0</v>
      </c>
      <c r="CS86" s="124"/>
      <c r="CT86" s="13">
        <v>0</v>
      </c>
      <c r="CU86" s="125"/>
      <c r="CV86" s="126"/>
      <c r="CW86" s="127"/>
      <c r="CX86" s="210">
        <f>CP86*I86</f>
        <v>0</v>
      </c>
      <c r="CY86" s="124"/>
      <c r="CZ86" s="210">
        <f>CR86*K86</f>
        <v>0</v>
      </c>
      <c r="DA86" s="124"/>
      <c r="DB86" s="210">
        <f>CT86*M86</f>
        <v>0</v>
      </c>
      <c r="DC86" s="119"/>
      <c r="DE86" s="315"/>
      <c r="DF86" s="18"/>
      <c r="DG86" s="18"/>
      <c r="DH86" s="18"/>
      <c r="DI86" s="18"/>
      <c r="DJ86" s="18"/>
      <c r="DK86" s="18"/>
      <c r="DL86" s="18"/>
      <c r="DM86" s="18"/>
      <c r="DN86" s="115"/>
      <c r="DP86" s="18"/>
      <c r="DQ86" s="18"/>
      <c r="DR86" s="18"/>
      <c r="DT86" s="369">
        <f t="shared" si="25"/>
        <v>0</v>
      </c>
      <c r="DU86" s="280">
        <f t="shared" si="25"/>
        <v>0</v>
      </c>
      <c r="DV86" s="209">
        <f t="shared" si="26"/>
        <v>0</v>
      </c>
      <c r="DW86" s="280">
        <f t="shared" si="26"/>
        <v>0</v>
      </c>
      <c r="DX86" s="370">
        <f t="shared" si="27"/>
        <v>0</v>
      </c>
      <c r="DY86" s="216">
        <f t="shared" si="27"/>
        <v>0</v>
      </c>
      <c r="DZ86" s="369">
        <f t="shared" si="34"/>
        <v>0</v>
      </c>
      <c r="EA86" s="149"/>
      <c r="EB86" s="461"/>
      <c r="EC86" s="209">
        <f t="shared" si="35"/>
        <v>0</v>
      </c>
      <c r="ED86" s="403"/>
      <c r="EE86" s="149"/>
      <c r="EF86" s="370">
        <f t="shared" si="36"/>
        <v>0</v>
      </c>
      <c r="EG86" s="320"/>
      <c r="EH86" s="371">
        <f t="shared" si="37"/>
        <v>0</v>
      </c>
      <c r="EI86" s="264"/>
      <c r="EJ86" s="217">
        <f t="shared" si="38"/>
        <v>0</v>
      </c>
      <c r="EK86" s="401"/>
      <c r="EL86" s="264"/>
      <c r="EM86" s="372">
        <f t="shared" si="39"/>
        <v>0</v>
      </c>
      <c r="EN86" s="126"/>
      <c r="EO86" s="477">
        <f t="shared" si="40"/>
        <v>0</v>
      </c>
    </row>
    <row r="87" spans="1:145" ht="5.15" customHeight="1" x14ac:dyDescent="0.35">
      <c r="A87" s="115"/>
      <c r="B87" s="32"/>
      <c r="C87" s="46"/>
      <c r="D87" s="32"/>
      <c r="E87" s="32"/>
      <c r="F87" s="36"/>
      <c r="H87" s="29"/>
      <c r="I87" s="139"/>
      <c r="J87" s="139"/>
      <c r="K87" s="139"/>
      <c r="L87" s="139"/>
      <c r="M87" s="139"/>
      <c r="N87" s="140"/>
      <c r="O87" s="141"/>
      <c r="P87" s="142"/>
      <c r="Q87" s="139"/>
      <c r="R87" s="139"/>
      <c r="S87" s="139"/>
      <c r="T87" s="139"/>
      <c r="U87" s="139"/>
      <c r="V87" s="139"/>
      <c r="W87" s="121"/>
      <c r="X87" s="140"/>
      <c r="Y87" s="141"/>
      <c r="Z87" s="142"/>
      <c r="AA87" s="563"/>
      <c r="AB87" s="563"/>
      <c r="AC87" s="563"/>
      <c r="AD87" s="563"/>
      <c r="AE87" s="563"/>
      <c r="AF87" s="564"/>
      <c r="AG87" s="266"/>
      <c r="AH87" s="565"/>
      <c r="AI87" s="563"/>
      <c r="AJ87" s="563"/>
      <c r="AK87" s="563"/>
      <c r="AL87" s="563"/>
      <c r="AM87" s="563"/>
      <c r="AN87" s="140"/>
      <c r="AO87" s="141"/>
      <c r="AP87" s="142"/>
      <c r="AQ87" s="121"/>
      <c r="AR87" s="139"/>
      <c r="AS87" s="121"/>
      <c r="AT87" s="139"/>
      <c r="AU87" s="121"/>
      <c r="AV87" s="36"/>
      <c r="AX87" s="29"/>
      <c r="AY87" s="32"/>
      <c r="AZ87" s="322"/>
      <c r="BB87" s="29"/>
      <c r="BC87" s="46"/>
      <c r="BD87" s="32"/>
      <c r="BE87" s="46"/>
      <c r="BF87" s="32"/>
      <c r="BG87" s="46"/>
      <c r="BH87" s="36"/>
      <c r="BJ87" s="29"/>
      <c r="BK87" s="139"/>
      <c r="BL87" s="140"/>
      <c r="BM87" s="141"/>
      <c r="BN87" s="142"/>
      <c r="BO87" s="323"/>
      <c r="BP87" s="139"/>
      <c r="BQ87" s="323"/>
      <c r="BR87" s="139"/>
      <c r="BS87" s="323"/>
      <c r="BT87" s="140"/>
      <c r="BU87" s="141"/>
      <c r="BV87" s="142"/>
      <c r="BW87" s="139"/>
      <c r="BX87" s="140"/>
      <c r="BY87" s="141"/>
      <c r="BZ87" s="142"/>
      <c r="CA87" s="121"/>
      <c r="CB87" s="140"/>
      <c r="CC87" s="141"/>
      <c r="CD87" s="142"/>
      <c r="CE87" s="121"/>
      <c r="CF87" s="139"/>
      <c r="CG87" s="121"/>
      <c r="CH87" s="139"/>
      <c r="CI87" s="121"/>
      <c r="CJ87" s="139"/>
      <c r="CK87" s="121"/>
      <c r="CL87" s="36"/>
      <c r="CO87" s="29"/>
      <c r="CP87" s="143"/>
      <c r="CQ87" s="143"/>
      <c r="CR87" s="143"/>
      <c r="CS87" s="143"/>
      <c r="CT87" s="143"/>
      <c r="CU87" s="144"/>
      <c r="CV87" s="145"/>
      <c r="CW87" s="146"/>
      <c r="CX87" s="124"/>
      <c r="CY87" s="143"/>
      <c r="CZ87" s="124"/>
      <c r="DA87" s="143"/>
      <c r="DB87" s="124"/>
      <c r="DC87" s="36"/>
      <c r="DE87" s="332"/>
      <c r="DF87" s="92"/>
      <c r="DG87" s="92"/>
      <c r="DH87" s="92"/>
      <c r="DI87" s="92"/>
      <c r="DJ87" s="92"/>
      <c r="DK87" s="92"/>
      <c r="DL87" s="92"/>
      <c r="DM87" s="92"/>
      <c r="DN87" s="118"/>
      <c r="DT87" s="133"/>
      <c r="DU87" s="252"/>
      <c r="DV87" s="149"/>
      <c r="DW87" s="252"/>
      <c r="DX87" s="134"/>
      <c r="DY87" s="141"/>
      <c r="DZ87" s="463"/>
      <c r="EA87" s="149"/>
      <c r="EB87" s="461"/>
      <c r="EC87" s="464"/>
      <c r="ED87" s="403"/>
      <c r="EE87" s="149"/>
      <c r="EF87" s="465"/>
      <c r="EG87" s="320"/>
      <c r="EH87" s="405"/>
      <c r="EI87" s="264"/>
      <c r="EJ87" s="406"/>
      <c r="EK87" s="406"/>
      <c r="EL87" s="264"/>
      <c r="EM87" s="407"/>
      <c r="EN87" s="145"/>
      <c r="EO87" s="466"/>
    </row>
    <row r="88" spans="1:145" s="92" customFormat="1" x14ac:dyDescent="0.35">
      <c r="A88" s="118"/>
      <c r="B88" s="46"/>
      <c r="C88" s="243" t="str">
        <f t="shared" si="41"/>
        <v/>
      </c>
      <c r="D88" s="46"/>
      <c r="E88" s="4"/>
      <c r="F88" s="119"/>
      <c r="H88" s="120"/>
      <c r="I88" s="15"/>
      <c r="J88" s="121"/>
      <c r="K88" s="15"/>
      <c r="L88" s="121"/>
      <c r="M88" s="15"/>
      <c r="N88" s="122"/>
      <c r="O88" s="40"/>
      <c r="P88" s="123"/>
      <c r="Q88" s="15"/>
      <c r="R88" s="121"/>
      <c r="S88" s="15"/>
      <c r="T88" s="121"/>
      <c r="U88" s="15"/>
      <c r="V88" s="121"/>
      <c r="W88" s="209">
        <f>SUM($Q88,$S88,$U88)</f>
        <v>0</v>
      </c>
      <c r="X88" s="122"/>
      <c r="Y88" s="40"/>
      <c r="Z88" s="123"/>
      <c r="AA88" s="560"/>
      <c r="AB88" s="224"/>
      <c r="AC88" s="560"/>
      <c r="AD88" s="224"/>
      <c r="AE88" s="560"/>
      <c r="AF88" s="561"/>
      <c r="AG88" s="216"/>
      <c r="AH88" s="562"/>
      <c r="AI88" s="560"/>
      <c r="AJ88" s="224"/>
      <c r="AK88" s="560"/>
      <c r="AL88" s="224"/>
      <c r="AM88" s="560"/>
      <c r="AN88" s="122"/>
      <c r="AO88" s="40"/>
      <c r="AP88" s="123"/>
      <c r="AQ88" s="209">
        <f>$Q88-$AA88+$AI88</f>
        <v>0</v>
      </c>
      <c r="AR88" s="121"/>
      <c r="AS88" s="209">
        <f t="shared" si="28"/>
        <v>0</v>
      </c>
      <c r="AT88" s="121"/>
      <c r="AU88" s="209">
        <f t="shared" si="18"/>
        <v>0</v>
      </c>
      <c r="AV88" s="119"/>
      <c r="AX88" s="120"/>
      <c r="AY88" s="1"/>
      <c r="AZ88" s="318">
        <v>1</v>
      </c>
      <c r="BB88" s="120"/>
      <c r="BC88" s="3">
        <f>CHOOSE($AZ88,0.99052544,1.01191919,1.00441378,1.00744042,0.97985155,0.99723525,0.99723525,0.99723525,1.02737929,0.99839832,1.00012425,0.97994767)</f>
        <v>0.99052543999999998</v>
      </c>
      <c r="BD88" s="46"/>
      <c r="BE88" s="3">
        <f>CHOOSE(AZ88,1.01007311,1.0162446,1.00802785,0.99745216,0.96170212,0.98906071,0.98906071,0.98906071,0.96644255,1.01344958,1.02255772,1.00405015)</f>
        <v>1.01007311</v>
      </c>
      <c r="BF88" s="46"/>
      <c r="BG88" s="3">
        <f>CHOOSE($AZ88, 1.00979385,0.9950623,0.99510091,0.98525914,0.94740453,0.975921526666667,0.975921526666667,0.975921526666667,0.96415274,1.04112113,1.03493102,1.02717428)</f>
        <v>1.0097938500000001</v>
      </c>
      <c r="BH88" s="119"/>
      <c r="BJ88" s="120"/>
      <c r="BK88" s="15"/>
      <c r="BL88" s="122"/>
      <c r="BM88" s="40"/>
      <c r="BN88" s="123"/>
      <c r="BO88" s="209">
        <f t="shared" si="29"/>
        <v>0</v>
      </c>
      <c r="BP88" s="121"/>
      <c r="BQ88" s="209">
        <f t="shared" si="30"/>
        <v>0</v>
      </c>
      <c r="BR88" s="121"/>
      <c r="BS88" s="209">
        <f t="shared" si="31"/>
        <v>0</v>
      </c>
      <c r="BT88" s="122"/>
      <c r="BU88" s="40"/>
      <c r="BV88" s="123"/>
      <c r="BW88" s="15"/>
      <c r="BX88" s="122"/>
      <c r="BY88" s="40"/>
      <c r="BZ88" s="123"/>
      <c r="CA88" s="209">
        <f>(SUM($BO88:$BS88))-$BW88</f>
        <v>0</v>
      </c>
      <c r="CB88" s="122"/>
      <c r="CC88" s="40"/>
      <c r="CD88" s="123"/>
      <c r="CE88" s="209">
        <f t="shared" si="32"/>
        <v>0</v>
      </c>
      <c r="CF88" s="121"/>
      <c r="CG88" s="209">
        <f t="shared" si="33"/>
        <v>0</v>
      </c>
      <c r="CH88" s="121"/>
      <c r="CI88" s="209">
        <f>ROUNDDOWN(CA88-CE88-CG88,0)</f>
        <v>0</v>
      </c>
      <c r="CJ88" s="121"/>
      <c r="CK88" s="209">
        <f>SUM($CE88:$CI88)</f>
        <v>0</v>
      </c>
      <c r="CL88" s="119"/>
      <c r="CO88" s="120"/>
      <c r="CP88" s="13">
        <v>0</v>
      </c>
      <c r="CQ88" s="124"/>
      <c r="CR88" s="13">
        <v>0</v>
      </c>
      <c r="CS88" s="124"/>
      <c r="CT88" s="13">
        <v>0</v>
      </c>
      <c r="CU88" s="125"/>
      <c r="CV88" s="126"/>
      <c r="CW88" s="127"/>
      <c r="CX88" s="210">
        <f>CP88*I88</f>
        <v>0</v>
      </c>
      <c r="CY88" s="124"/>
      <c r="CZ88" s="210">
        <f>CR88*K88</f>
        <v>0</v>
      </c>
      <c r="DA88" s="124"/>
      <c r="DB88" s="210">
        <f>CT88*M88</f>
        <v>0</v>
      </c>
      <c r="DC88" s="119"/>
      <c r="DE88" s="315"/>
      <c r="DF88" s="18"/>
      <c r="DG88" s="18"/>
      <c r="DH88" s="174"/>
      <c r="DI88" s="174"/>
      <c r="DJ88" s="174"/>
      <c r="DK88" s="174"/>
      <c r="DL88" s="174"/>
      <c r="DM88" s="174"/>
      <c r="DN88" s="333"/>
      <c r="DP88" s="18"/>
      <c r="DQ88" s="18"/>
      <c r="DR88" s="18"/>
      <c r="DT88" s="369">
        <f t="shared" si="25"/>
        <v>0</v>
      </c>
      <c r="DU88" s="280">
        <f t="shared" si="25"/>
        <v>0</v>
      </c>
      <c r="DV88" s="209">
        <f t="shared" si="26"/>
        <v>0</v>
      </c>
      <c r="DW88" s="280">
        <f t="shared" si="26"/>
        <v>0</v>
      </c>
      <c r="DX88" s="370">
        <f t="shared" si="27"/>
        <v>0</v>
      </c>
      <c r="DY88" s="216">
        <f t="shared" si="27"/>
        <v>0</v>
      </c>
      <c r="DZ88" s="369">
        <f t="shared" si="34"/>
        <v>0</v>
      </c>
      <c r="EA88" s="149"/>
      <c r="EB88" s="461"/>
      <c r="EC88" s="209">
        <f t="shared" si="35"/>
        <v>0</v>
      </c>
      <c r="ED88" s="403"/>
      <c r="EE88" s="149"/>
      <c r="EF88" s="370">
        <f t="shared" si="36"/>
        <v>0</v>
      </c>
      <c r="EG88" s="320"/>
      <c r="EH88" s="371">
        <f t="shared" si="37"/>
        <v>0</v>
      </c>
      <c r="EI88" s="264"/>
      <c r="EJ88" s="217">
        <f t="shared" si="38"/>
        <v>0</v>
      </c>
      <c r="EK88" s="401"/>
      <c r="EL88" s="264"/>
      <c r="EM88" s="372">
        <f t="shared" si="39"/>
        <v>0</v>
      </c>
      <c r="EN88" s="126"/>
      <c r="EO88" s="477">
        <f t="shared" si="40"/>
        <v>0</v>
      </c>
    </row>
    <row r="89" spans="1:145" ht="5.15" customHeight="1" x14ac:dyDescent="0.35">
      <c r="A89" s="115"/>
      <c r="B89" s="32"/>
      <c r="C89" s="46"/>
      <c r="D89" s="32"/>
      <c r="E89" s="32"/>
      <c r="F89" s="36"/>
      <c r="H89" s="29"/>
      <c r="I89" s="139"/>
      <c r="J89" s="139"/>
      <c r="K89" s="139"/>
      <c r="L89" s="139"/>
      <c r="M89" s="139"/>
      <c r="N89" s="140"/>
      <c r="O89" s="141"/>
      <c r="P89" s="142"/>
      <c r="Q89" s="139"/>
      <c r="R89" s="139"/>
      <c r="S89" s="139"/>
      <c r="T89" s="139"/>
      <c r="U89" s="139"/>
      <c r="V89" s="139"/>
      <c r="W89" s="121"/>
      <c r="X89" s="140"/>
      <c r="Y89" s="141"/>
      <c r="Z89" s="142"/>
      <c r="AA89" s="563"/>
      <c r="AB89" s="563"/>
      <c r="AC89" s="563"/>
      <c r="AD89" s="563"/>
      <c r="AE89" s="563"/>
      <c r="AF89" s="564"/>
      <c r="AG89" s="266"/>
      <c r="AH89" s="565"/>
      <c r="AI89" s="563"/>
      <c r="AJ89" s="563"/>
      <c r="AK89" s="563"/>
      <c r="AL89" s="563"/>
      <c r="AM89" s="563"/>
      <c r="AN89" s="140"/>
      <c r="AO89" s="141"/>
      <c r="AP89" s="142"/>
      <c r="AQ89" s="121"/>
      <c r="AR89" s="139"/>
      <c r="AS89" s="121"/>
      <c r="AT89" s="139"/>
      <c r="AU89" s="121"/>
      <c r="AV89" s="36"/>
      <c r="AX89" s="29"/>
      <c r="AY89" s="32"/>
      <c r="AZ89" s="322"/>
      <c r="BB89" s="29"/>
      <c r="BC89" s="46"/>
      <c r="BD89" s="32"/>
      <c r="BE89" s="46"/>
      <c r="BF89" s="32"/>
      <c r="BG89" s="46"/>
      <c r="BH89" s="36"/>
      <c r="BJ89" s="29"/>
      <c r="BK89" s="139"/>
      <c r="BL89" s="140"/>
      <c r="BM89" s="141"/>
      <c r="BN89" s="142"/>
      <c r="BO89" s="323"/>
      <c r="BP89" s="139"/>
      <c r="BQ89" s="323"/>
      <c r="BR89" s="139"/>
      <c r="BS89" s="323"/>
      <c r="BT89" s="140"/>
      <c r="BU89" s="141"/>
      <c r="BV89" s="142"/>
      <c r="BW89" s="139"/>
      <c r="BX89" s="140"/>
      <c r="BY89" s="141"/>
      <c r="BZ89" s="142"/>
      <c r="CA89" s="121"/>
      <c r="CB89" s="140"/>
      <c r="CC89" s="141"/>
      <c r="CD89" s="142"/>
      <c r="CE89" s="121"/>
      <c r="CF89" s="139"/>
      <c r="CG89" s="121"/>
      <c r="CH89" s="139"/>
      <c r="CI89" s="121"/>
      <c r="CJ89" s="139"/>
      <c r="CK89" s="121"/>
      <c r="CL89" s="36"/>
      <c r="CO89" s="29"/>
      <c r="CP89" s="143"/>
      <c r="CQ89" s="143"/>
      <c r="CR89" s="143"/>
      <c r="CS89" s="143"/>
      <c r="CT89" s="143"/>
      <c r="CU89" s="144"/>
      <c r="CV89" s="145"/>
      <c r="CW89" s="146"/>
      <c r="CX89" s="124"/>
      <c r="CY89" s="143"/>
      <c r="CZ89" s="124"/>
      <c r="DA89" s="143"/>
      <c r="DB89" s="124"/>
      <c r="DC89" s="36"/>
      <c r="DE89" s="332"/>
      <c r="DF89" s="175"/>
      <c r="DG89" s="175"/>
      <c r="DH89" s="174"/>
      <c r="DI89" s="174"/>
      <c r="DJ89" s="174"/>
      <c r="DK89" s="174"/>
      <c r="DL89" s="174"/>
      <c r="DM89" s="174"/>
      <c r="DN89" s="333"/>
      <c r="DT89" s="133"/>
      <c r="DU89" s="252"/>
      <c r="DV89" s="149"/>
      <c r="DW89" s="252"/>
      <c r="DX89" s="134"/>
      <c r="DY89" s="266">
        <f t="shared" si="27"/>
        <v>0</v>
      </c>
      <c r="DZ89" s="463"/>
      <c r="EA89" s="149"/>
      <c r="EB89" s="461"/>
      <c r="EC89" s="464"/>
      <c r="ED89" s="403"/>
      <c r="EE89" s="149"/>
      <c r="EF89" s="465"/>
      <c r="EG89" s="320"/>
      <c r="EH89" s="405"/>
      <c r="EI89" s="264"/>
      <c r="EJ89" s="406"/>
      <c r="EK89" s="406"/>
      <c r="EL89" s="264"/>
      <c r="EM89" s="407"/>
      <c r="EN89" s="145"/>
      <c r="EO89" s="466"/>
    </row>
    <row r="90" spans="1:145" s="92" customFormat="1" x14ac:dyDescent="0.35">
      <c r="A90" s="118"/>
      <c r="B90" s="46"/>
      <c r="C90" s="243" t="str">
        <f t="shared" si="41"/>
        <v/>
      </c>
      <c r="D90" s="46"/>
      <c r="E90" s="4"/>
      <c r="F90" s="119"/>
      <c r="H90" s="120"/>
      <c r="I90" s="15"/>
      <c r="J90" s="121"/>
      <c r="K90" s="15"/>
      <c r="L90" s="121"/>
      <c r="M90" s="15"/>
      <c r="N90" s="122"/>
      <c r="O90" s="40"/>
      <c r="P90" s="123"/>
      <c r="Q90" s="15"/>
      <c r="R90" s="121"/>
      <c r="S90" s="15"/>
      <c r="T90" s="121"/>
      <c r="U90" s="15"/>
      <c r="V90" s="121"/>
      <c r="W90" s="209">
        <f>SUM($Q90,$S90,$U90)</f>
        <v>0</v>
      </c>
      <c r="X90" s="122"/>
      <c r="Y90" s="40"/>
      <c r="Z90" s="123"/>
      <c r="AA90" s="560"/>
      <c r="AB90" s="224"/>
      <c r="AC90" s="560"/>
      <c r="AD90" s="224"/>
      <c r="AE90" s="560"/>
      <c r="AF90" s="561"/>
      <c r="AG90" s="216"/>
      <c r="AH90" s="562"/>
      <c r="AI90" s="560"/>
      <c r="AJ90" s="224"/>
      <c r="AK90" s="560"/>
      <c r="AL90" s="224"/>
      <c r="AM90" s="560"/>
      <c r="AN90" s="122"/>
      <c r="AO90" s="40"/>
      <c r="AP90" s="123"/>
      <c r="AQ90" s="209">
        <f>$Q90-$AA90+$AI90</f>
        <v>0</v>
      </c>
      <c r="AR90" s="121"/>
      <c r="AS90" s="209">
        <f t="shared" si="28"/>
        <v>0</v>
      </c>
      <c r="AT90" s="121"/>
      <c r="AU90" s="209">
        <f t="shared" si="18"/>
        <v>0</v>
      </c>
      <c r="AV90" s="119"/>
      <c r="AX90" s="120"/>
      <c r="AY90" s="1"/>
      <c r="AZ90" s="318">
        <v>1</v>
      </c>
      <c r="BB90" s="120"/>
      <c r="BC90" s="3">
        <f>CHOOSE($AZ90,0.99052544,1.01191919,1.00441378,1.00744042,0.97985155,0.99723525,0.99723525,0.99723525,1.02737929,0.99839832,1.00012425,0.97994767)</f>
        <v>0.99052543999999998</v>
      </c>
      <c r="BD90" s="46"/>
      <c r="BE90" s="3">
        <f>CHOOSE(AZ90,1.01007311,1.0162446,1.00802785,0.99745216,0.96170212,0.98906071,0.98906071,0.98906071,0.96644255,1.01344958,1.02255772,1.00405015)</f>
        <v>1.01007311</v>
      </c>
      <c r="BF90" s="46"/>
      <c r="BG90" s="3">
        <f>CHOOSE($AZ90, 1.00979385,0.9950623,0.99510091,0.98525914,0.94740453,0.975921526666667,0.975921526666667,0.975921526666667,0.96415274,1.04112113,1.03493102,1.02717428)</f>
        <v>1.0097938500000001</v>
      </c>
      <c r="BH90" s="119"/>
      <c r="BJ90" s="120"/>
      <c r="BK90" s="15"/>
      <c r="BL90" s="122"/>
      <c r="BM90" s="40"/>
      <c r="BN90" s="123"/>
      <c r="BO90" s="209">
        <f t="shared" si="29"/>
        <v>0</v>
      </c>
      <c r="BP90" s="121"/>
      <c r="BQ90" s="209">
        <f t="shared" si="30"/>
        <v>0</v>
      </c>
      <c r="BR90" s="121"/>
      <c r="BS90" s="209">
        <f t="shared" si="31"/>
        <v>0</v>
      </c>
      <c r="BT90" s="122"/>
      <c r="BU90" s="40"/>
      <c r="BV90" s="123"/>
      <c r="BW90" s="15"/>
      <c r="BX90" s="122"/>
      <c r="BY90" s="40"/>
      <c r="BZ90" s="123"/>
      <c r="CA90" s="209">
        <f>(SUM($BO90:$BS90))-$BW90</f>
        <v>0</v>
      </c>
      <c r="CB90" s="122"/>
      <c r="CC90" s="40"/>
      <c r="CD90" s="123"/>
      <c r="CE90" s="209">
        <f t="shared" si="32"/>
        <v>0</v>
      </c>
      <c r="CF90" s="121"/>
      <c r="CG90" s="209">
        <f t="shared" si="33"/>
        <v>0</v>
      </c>
      <c r="CH90" s="121"/>
      <c r="CI90" s="209">
        <f>ROUNDDOWN(CA90-CE90-CG90,0)</f>
        <v>0</v>
      </c>
      <c r="CJ90" s="121"/>
      <c r="CK90" s="209">
        <f>SUM($CE90:$CI90)</f>
        <v>0</v>
      </c>
      <c r="CL90" s="119"/>
      <c r="CO90" s="120"/>
      <c r="CP90" s="13">
        <v>0</v>
      </c>
      <c r="CQ90" s="124"/>
      <c r="CR90" s="13">
        <v>0</v>
      </c>
      <c r="CS90" s="124"/>
      <c r="CT90" s="13">
        <v>0</v>
      </c>
      <c r="CU90" s="125"/>
      <c r="CV90" s="126"/>
      <c r="CW90" s="127"/>
      <c r="CX90" s="210">
        <f>CP90*I90</f>
        <v>0</v>
      </c>
      <c r="CY90" s="124"/>
      <c r="CZ90" s="210">
        <f>CR90*K90</f>
        <v>0</v>
      </c>
      <c r="DA90" s="124"/>
      <c r="DB90" s="210">
        <f>CT90*M90</f>
        <v>0</v>
      </c>
      <c r="DC90" s="119"/>
      <c r="DE90" s="315"/>
      <c r="DF90" s="18"/>
      <c r="DG90" s="18"/>
      <c r="DH90" s="174"/>
      <c r="DI90" s="174"/>
      <c r="DJ90" s="174"/>
      <c r="DK90" s="174"/>
      <c r="DL90" s="174"/>
      <c r="DM90" s="174"/>
      <c r="DN90" s="333"/>
      <c r="DP90" s="18"/>
      <c r="DQ90" s="18"/>
      <c r="DR90" s="18"/>
      <c r="DT90" s="369">
        <f t="shared" si="25"/>
        <v>0</v>
      </c>
      <c r="DU90" s="280">
        <f t="shared" si="25"/>
        <v>0</v>
      </c>
      <c r="DV90" s="209">
        <f t="shared" si="26"/>
        <v>0</v>
      </c>
      <c r="DW90" s="280">
        <f t="shared" si="26"/>
        <v>0</v>
      </c>
      <c r="DX90" s="370">
        <f t="shared" si="27"/>
        <v>0</v>
      </c>
      <c r="DY90" s="216">
        <f t="shared" si="27"/>
        <v>0</v>
      </c>
      <c r="DZ90" s="369">
        <f t="shared" si="34"/>
        <v>0</v>
      </c>
      <c r="EA90" s="149"/>
      <c r="EB90" s="461"/>
      <c r="EC90" s="209">
        <f t="shared" si="35"/>
        <v>0</v>
      </c>
      <c r="ED90" s="403"/>
      <c r="EE90" s="149"/>
      <c r="EF90" s="370">
        <f t="shared" si="36"/>
        <v>0</v>
      </c>
      <c r="EG90" s="320"/>
      <c r="EH90" s="371">
        <f t="shared" si="37"/>
        <v>0</v>
      </c>
      <c r="EI90" s="264"/>
      <c r="EJ90" s="217">
        <f t="shared" si="38"/>
        <v>0</v>
      </c>
      <c r="EK90" s="401"/>
      <c r="EL90" s="264"/>
      <c r="EM90" s="372">
        <f t="shared" si="39"/>
        <v>0</v>
      </c>
      <c r="EN90" s="126"/>
      <c r="EO90" s="477">
        <f t="shared" si="40"/>
        <v>0</v>
      </c>
    </row>
    <row r="91" spans="1:145" ht="5.15" customHeight="1" x14ac:dyDescent="0.35">
      <c r="A91" s="115"/>
      <c r="B91" s="32"/>
      <c r="C91" s="46"/>
      <c r="D91" s="32"/>
      <c r="E91" s="32"/>
      <c r="F91" s="36"/>
      <c r="H91" s="29"/>
      <c r="I91" s="139"/>
      <c r="J91" s="139"/>
      <c r="K91" s="139"/>
      <c r="L91" s="139"/>
      <c r="M91" s="139"/>
      <c r="N91" s="140"/>
      <c r="O91" s="141"/>
      <c r="P91" s="142"/>
      <c r="Q91" s="139"/>
      <c r="R91" s="139"/>
      <c r="S91" s="139"/>
      <c r="T91" s="139"/>
      <c r="U91" s="139"/>
      <c r="V91" s="139"/>
      <c r="W91" s="121"/>
      <c r="X91" s="140"/>
      <c r="Y91" s="141"/>
      <c r="Z91" s="142"/>
      <c r="AA91" s="563"/>
      <c r="AB91" s="563"/>
      <c r="AC91" s="563"/>
      <c r="AD91" s="563"/>
      <c r="AE91" s="563"/>
      <c r="AF91" s="564"/>
      <c r="AG91" s="266"/>
      <c r="AH91" s="565"/>
      <c r="AI91" s="563"/>
      <c r="AJ91" s="563"/>
      <c r="AK91" s="563"/>
      <c r="AL91" s="563"/>
      <c r="AM91" s="563"/>
      <c r="AN91" s="140"/>
      <c r="AO91" s="141"/>
      <c r="AP91" s="142"/>
      <c r="AQ91" s="121"/>
      <c r="AR91" s="139"/>
      <c r="AS91" s="121"/>
      <c r="AT91" s="139"/>
      <c r="AU91" s="121"/>
      <c r="AV91" s="36"/>
      <c r="AX91" s="29"/>
      <c r="AY91" s="32"/>
      <c r="AZ91" s="322"/>
      <c r="BB91" s="29"/>
      <c r="BC91" s="46"/>
      <c r="BD91" s="32"/>
      <c r="BE91" s="46"/>
      <c r="BF91" s="32"/>
      <c r="BG91" s="46"/>
      <c r="BH91" s="36"/>
      <c r="BJ91" s="29"/>
      <c r="BK91" s="139"/>
      <c r="BL91" s="140"/>
      <c r="BM91" s="141"/>
      <c r="BN91" s="142"/>
      <c r="BO91" s="323"/>
      <c r="BP91" s="139"/>
      <c r="BQ91" s="323"/>
      <c r="BR91" s="139"/>
      <c r="BS91" s="323"/>
      <c r="BT91" s="140"/>
      <c r="BU91" s="141"/>
      <c r="BV91" s="142"/>
      <c r="BW91" s="139"/>
      <c r="BX91" s="140"/>
      <c r="BY91" s="141"/>
      <c r="BZ91" s="142"/>
      <c r="CA91" s="121"/>
      <c r="CB91" s="140"/>
      <c r="CC91" s="141"/>
      <c r="CD91" s="142"/>
      <c r="CE91" s="121"/>
      <c r="CF91" s="139"/>
      <c r="CG91" s="121"/>
      <c r="CH91" s="139"/>
      <c r="CI91" s="121"/>
      <c r="CJ91" s="139"/>
      <c r="CK91" s="121"/>
      <c r="CL91" s="36"/>
      <c r="CO91" s="29"/>
      <c r="CP91" s="143"/>
      <c r="CQ91" s="143"/>
      <c r="CR91" s="143"/>
      <c r="CS91" s="143"/>
      <c r="CT91" s="143"/>
      <c r="CU91" s="144"/>
      <c r="CV91" s="145"/>
      <c r="CW91" s="146"/>
      <c r="CX91" s="124"/>
      <c r="CY91" s="143"/>
      <c r="CZ91" s="124"/>
      <c r="DA91" s="143"/>
      <c r="DB91" s="124"/>
      <c r="DC91" s="36"/>
      <c r="DE91" s="332"/>
      <c r="DF91" s="175"/>
      <c r="DG91" s="175"/>
      <c r="DH91" s="174"/>
      <c r="DI91" s="174"/>
      <c r="DJ91" s="174"/>
      <c r="DK91" s="174"/>
      <c r="DL91" s="174"/>
      <c r="DM91" s="174"/>
      <c r="DN91" s="333"/>
      <c r="DT91" s="133"/>
      <c r="DU91" s="252"/>
      <c r="DV91" s="149"/>
      <c r="DW91" s="252"/>
      <c r="DX91" s="134"/>
      <c r="DY91" s="141"/>
      <c r="DZ91" s="463"/>
      <c r="EA91" s="149"/>
      <c r="EB91" s="461"/>
      <c r="EC91" s="464"/>
      <c r="ED91" s="403"/>
      <c r="EE91" s="149"/>
      <c r="EF91" s="465"/>
      <c r="EG91" s="320"/>
      <c r="EH91" s="405"/>
      <c r="EI91" s="264"/>
      <c r="EJ91" s="406"/>
      <c r="EK91" s="406"/>
      <c r="EL91" s="264"/>
      <c r="EM91" s="407"/>
      <c r="EN91" s="145"/>
      <c r="EO91" s="466"/>
    </row>
    <row r="92" spans="1:145" s="92" customFormat="1" x14ac:dyDescent="0.35">
      <c r="A92" s="118"/>
      <c r="B92" s="46"/>
      <c r="C92" s="243" t="str">
        <f t="shared" si="41"/>
        <v/>
      </c>
      <c r="D92" s="46"/>
      <c r="E92" s="4"/>
      <c r="F92" s="119"/>
      <c r="H92" s="120"/>
      <c r="I92" s="15"/>
      <c r="J92" s="121"/>
      <c r="K92" s="15"/>
      <c r="L92" s="121"/>
      <c r="M92" s="15"/>
      <c r="N92" s="122"/>
      <c r="O92" s="40"/>
      <c r="P92" s="123"/>
      <c r="Q92" s="15"/>
      <c r="R92" s="121"/>
      <c r="S92" s="15"/>
      <c r="T92" s="121"/>
      <c r="U92" s="15"/>
      <c r="V92" s="121"/>
      <c r="W92" s="209">
        <f>SUM($Q92,$S92,$U92)</f>
        <v>0</v>
      </c>
      <c r="X92" s="122"/>
      <c r="Y92" s="40"/>
      <c r="Z92" s="123"/>
      <c r="AA92" s="560"/>
      <c r="AB92" s="224"/>
      <c r="AC92" s="560"/>
      <c r="AD92" s="224"/>
      <c r="AE92" s="560"/>
      <c r="AF92" s="561"/>
      <c r="AG92" s="216"/>
      <c r="AH92" s="562"/>
      <c r="AI92" s="560"/>
      <c r="AJ92" s="224"/>
      <c r="AK92" s="560"/>
      <c r="AL92" s="224"/>
      <c r="AM92" s="560"/>
      <c r="AN92" s="122"/>
      <c r="AO92" s="40"/>
      <c r="AP92" s="123"/>
      <c r="AQ92" s="209">
        <f>$Q92-$AA92+$AI92</f>
        <v>0</v>
      </c>
      <c r="AR92" s="121"/>
      <c r="AS92" s="209">
        <f t="shared" si="28"/>
        <v>0</v>
      </c>
      <c r="AT92" s="121"/>
      <c r="AU92" s="209">
        <f t="shared" si="18"/>
        <v>0</v>
      </c>
      <c r="AV92" s="119"/>
      <c r="AX92" s="120"/>
      <c r="AY92" s="1"/>
      <c r="AZ92" s="318">
        <v>1</v>
      </c>
      <c r="BB92" s="120"/>
      <c r="BC92" s="3">
        <f>CHOOSE($AZ92,0.99052544,1.01191919,1.00441378,1.00744042,0.97985155,0.99723525,0.99723525,0.99723525,1.02737929,0.99839832,1.00012425,0.97994767)</f>
        <v>0.99052543999999998</v>
      </c>
      <c r="BD92" s="46"/>
      <c r="BE92" s="3">
        <f>CHOOSE(AZ92,1.01007311,1.0162446,1.00802785,0.99745216,0.96170212,0.98906071,0.98906071,0.98906071,0.96644255,1.01344958,1.02255772,1.00405015)</f>
        <v>1.01007311</v>
      </c>
      <c r="BF92" s="46"/>
      <c r="BG92" s="3">
        <f>CHOOSE($AZ92, 1.00979385,0.9950623,0.99510091,0.98525914,0.94740453,0.975921526666667,0.975921526666667,0.975921526666667,0.96415274,1.04112113,1.03493102,1.02717428)</f>
        <v>1.0097938500000001</v>
      </c>
      <c r="BH92" s="119"/>
      <c r="BJ92" s="120"/>
      <c r="BK92" s="15"/>
      <c r="BL92" s="122"/>
      <c r="BM92" s="40"/>
      <c r="BN92" s="123"/>
      <c r="BO92" s="209">
        <f t="shared" si="29"/>
        <v>0</v>
      </c>
      <c r="BP92" s="121"/>
      <c r="BQ92" s="209">
        <f t="shared" si="30"/>
        <v>0</v>
      </c>
      <c r="BR92" s="121"/>
      <c r="BS92" s="209">
        <f t="shared" si="31"/>
        <v>0</v>
      </c>
      <c r="BT92" s="122"/>
      <c r="BU92" s="40"/>
      <c r="BV92" s="123"/>
      <c r="BW92" s="15"/>
      <c r="BX92" s="122"/>
      <c r="BY92" s="40"/>
      <c r="BZ92" s="123"/>
      <c r="CA92" s="209">
        <f>(SUM($BO92:$BS92))-$BW92</f>
        <v>0</v>
      </c>
      <c r="CB92" s="122"/>
      <c r="CC92" s="40"/>
      <c r="CD92" s="123"/>
      <c r="CE92" s="209">
        <f t="shared" si="32"/>
        <v>0</v>
      </c>
      <c r="CF92" s="121"/>
      <c r="CG92" s="209">
        <f t="shared" si="33"/>
        <v>0</v>
      </c>
      <c r="CH92" s="121"/>
      <c r="CI92" s="209">
        <f>ROUNDDOWN(CA92-CE92-CG92,0)</f>
        <v>0</v>
      </c>
      <c r="CJ92" s="121"/>
      <c r="CK92" s="209">
        <f>SUM($CE92:$CI92)</f>
        <v>0</v>
      </c>
      <c r="CL92" s="119"/>
      <c r="CO92" s="120"/>
      <c r="CP92" s="13">
        <v>0</v>
      </c>
      <c r="CQ92" s="124"/>
      <c r="CR92" s="13">
        <v>0</v>
      </c>
      <c r="CS92" s="124"/>
      <c r="CT92" s="13">
        <v>0</v>
      </c>
      <c r="CU92" s="125"/>
      <c r="CV92" s="126"/>
      <c r="CW92" s="127"/>
      <c r="CX92" s="210">
        <f>CP92*I92</f>
        <v>0</v>
      </c>
      <c r="CY92" s="124"/>
      <c r="CZ92" s="210">
        <f>CR92*K92</f>
        <v>0</v>
      </c>
      <c r="DA92" s="124"/>
      <c r="DB92" s="210">
        <f>CT92*M92</f>
        <v>0</v>
      </c>
      <c r="DC92" s="119"/>
      <c r="DE92" s="315"/>
      <c r="DF92" s="18"/>
      <c r="DG92" s="18"/>
      <c r="DH92" s="176"/>
      <c r="DI92" s="176"/>
      <c r="DJ92" s="176"/>
      <c r="DK92" s="176"/>
      <c r="DL92" s="176"/>
      <c r="DM92" s="176"/>
      <c r="DN92" s="334"/>
      <c r="DP92" s="18"/>
      <c r="DQ92" s="18"/>
      <c r="DR92" s="18"/>
      <c r="DT92" s="369">
        <f t="shared" si="25"/>
        <v>0</v>
      </c>
      <c r="DU92" s="280">
        <f t="shared" si="25"/>
        <v>0</v>
      </c>
      <c r="DV92" s="209">
        <f t="shared" si="26"/>
        <v>0</v>
      </c>
      <c r="DW92" s="280">
        <f t="shared" si="26"/>
        <v>0</v>
      </c>
      <c r="DX92" s="370">
        <f t="shared" si="27"/>
        <v>0</v>
      </c>
      <c r="DY92" s="216">
        <f t="shared" si="27"/>
        <v>0</v>
      </c>
      <c r="DZ92" s="369">
        <f t="shared" si="34"/>
        <v>0</v>
      </c>
      <c r="EA92" s="149"/>
      <c r="EB92" s="461"/>
      <c r="EC92" s="209">
        <f t="shared" si="35"/>
        <v>0</v>
      </c>
      <c r="ED92" s="403"/>
      <c r="EE92" s="149"/>
      <c r="EF92" s="370">
        <f t="shared" si="36"/>
        <v>0</v>
      </c>
      <c r="EG92" s="320"/>
      <c r="EH92" s="371">
        <f t="shared" si="37"/>
        <v>0</v>
      </c>
      <c r="EI92" s="264"/>
      <c r="EJ92" s="217">
        <f t="shared" si="38"/>
        <v>0</v>
      </c>
      <c r="EK92" s="401"/>
      <c r="EL92" s="264"/>
      <c r="EM92" s="372">
        <f t="shared" si="39"/>
        <v>0</v>
      </c>
      <c r="EN92" s="126"/>
      <c r="EO92" s="477">
        <f t="shared" si="40"/>
        <v>0</v>
      </c>
    </row>
    <row r="93" spans="1:145" ht="5.15" customHeight="1" x14ac:dyDescent="0.35">
      <c r="A93" s="115"/>
      <c r="B93" s="32"/>
      <c r="C93" s="46"/>
      <c r="D93" s="32"/>
      <c r="E93" s="32"/>
      <c r="F93" s="36"/>
      <c r="H93" s="29"/>
      <c r="I93" s="139"/>
      <c r="J93" s="139"/>
      <c r="K93" s="139"/>
      <c r="L93" s="139"/>
      <c r="M93" s="139"/>
      <c r="N93" s="140"/>
      <c r="O93" s="141"/>
      <c r="P93" s="142"/>
      <c r="Q93" s="139"/>
      <c r="R93" s="139"/>
      <c r="S93" s="139"/>
      <c r="T93" s="139"/>
      <c r="U93" s="139"/>
      <c r="V93" s="139"/>
      <c r="W93" s="121"/>
      <c r="X93" s="140"/>
      <c r="Y93" s="141"/>
      <c r="Z93" s="142"/>
      <c r="AA93" s="563"/>
      <c r="AB93" s="563"/>
      <c r="AC93" s="563"/>
      <c r="AD93" s="563"/>
      <c r="AE93" s="563"/>
      <c r="AF93" s="564"/>
      <c r="AG93" s="266"/>
      <c r="AH93" s="565"/>
      <c r="AI93" s="563"/>
      <c r="AJ93" s="563"/>
      <c r="AK93" s="563"/>
      <c r="AL93" s="563"/>
      <c r="AM93" s="563"/>
      <c r="AN93" s="140"/>
      <c r="AO93" s="141"/>
      <c r="AP93" s="142"/>
      <c r="AQ93" s="121"/>
      <c r="AR93" s="139"/>
      <c r="AS93" s="121"/>
      <c r="AT93" s="139"/>
      <c r="AU93" s="121"/>
      <c r="AV93" s="36"/>
      <c r="AX93" s="29"/>
      <c r="AY93" s="32"/>
      <c r="AZ93" s="322"/>
      <c r="BB93" s="29"/>
      <c r="BC93" s="46"/>
      <c r="BD93" s="32"/>
      <c r="BE93" s="46"/>
      <c r="BF93" s="32"/>
      <c r="BG93" s="46"/>
      <c r="BH93" s="36"/>
      <c r="BJ93" s="29"/>
      <c r="BK93" s="139"/>
      <c r="BL93" s="140"/>
      <c r="BM93" s="141"/>
      <c r="BN93" s="142"/>
      <c r="BO93" s="323"/>
      <c r="BP93" s="139"/>
      <c r="BQ93" s="323"/>
      <c r="BR93" s="139"/>
      <c r="BS93" s="323"/>
      <c r="BT93" s="140"/>
      <c r="BU93" s="141"/>
      <c r="BV93" s="142"/>
      <c r="BW93" s="139"/>
      <c r="BX93" s="140"/>
      <c r="BY93" s="141"/>
      <c r="BZ93" s="142"/>
      <c r="CA93" s="121"/>
      <c r="CB93" s="140"/>
      <c r="CC93" s="141"/>
      <c r="CD93" s="142"/>
      <c r="CE93" s="121"/>
      <c r="CF93" s="139"/>
      <c r="CG93" s="121"/>
      <c r="CH93" s="139"/>
      <c r="CI93" s="121"/>
      <c r="CJ93" s="139"/>
      <c r="CK93" s="121"/>
      <c r="CL93" s="36"/>
      <c r="CO93" s="29"/>
      <c r="CP93" s="143"/>
      <c r="CQ93" s="143"/>
      <c r="CR93" s="143"/>
      <c r="CS93" s="143"/>
      <c r="CT93" s="143"/>
      <c r="CU93" s="144"/>
      <c r="CV93" s="145"/>
      <c r="CW93" s="146"/>
      <c r="CX93" s="124"/>
      <c r="CY93" s="143"/>
      <c r="CZ93" s="124"/>
      <c r="DA93" s="143"/>
      <c r="DB93" s="124"/>
      <c r="DC93" s="36"/>
      <c r="DE93" s="332"/>
      <c r="DF93" s="175"/>
      <c r="DG93" s="175"/>
      <c r="DH93" s="177"/>
      <c r="DI93" s="177"/>
      <c r="DJ93" s="177"/>
      <c r="DK93" s="177"/>
      <c r="DL93" s="177"/>
      <c r="DM93" s="177"/>
      <c r="DN93" s="335"/>
      <c r="DT93" s="133"/>
      <c r="DU93" s="252"/>
      <c r="DV93" s="149"/>
      <c r="DW93" s="252"/>
      <c r="DX93" s="134"/>
      <c r="DY93" s="141"/>
      <c r="DZ93" s="463"/>
      <c r="EA93" s="149"/>
      <c r="EB93" s="461"/>
      <c r="EC93" s="464"/>
      <c r="ED93" s="403"/>
      <c r="EE93" s="149"/>
      <c r="EF93" s="465"/>
      <c r="EG93" s="320"/>
      <c r="EH93" s="405"/>
      <c r="EI93" s="264"/>
      <c r="EJ93" s="406"/>
      <c r="EK93" s="406"/>
      <c r="EL93" s="264"/>
      <c r="EM93" s="407"/>
      <c r="EN93" s="145"/>
      <c r="EO93" s="466"/>
    </row>
    <row r="94" spans="1:145" s="92" customFormat="1" x14ac:dyDescent="0.35">
      <c r="A94" s="118"/>
      <c r="B94" s="46"/>
      <c r="C94" s="243" t="str">
        <f t="shared" si="41"/>
        <v/>
      </c>
      <c r="D94" s="46"/>
      <c r="E94" s="4"/>
      <c r="F94" s="119"/>
      <c r="H94" s="120"/>
      <c r="I94" s="15"/>
      <c r="J94" s="121"/>
      <c r="K94" s="15"/>
      <c r="L94" s="121"/>
      <c r="M94" s="15"/>
      <c r="N94" s="122"/>
      <c r="O94" s="40"/>
      <c r="P94" s="123"/>
      <c r="Q94" s="15"/>
      <c r="R94" s="121"/>
      <c r="S94" s="15"/>
      <c r="T94" s="121"/>
      <c r="U94" s="15"/>
      <c r="V94" s="121"/>
      <c r="W94" s="209">
        <f>SUM($Q94,$S94,$U94)</f>
        <v>0</v>
      </c>
      <c r="X94" s="122"/>
      <c r="Y94" s="40"/>
      <c r="Z94" s="123"/>
      <c r="AA94" s="560"/>
      <c r="AB94" s="224"/>
      <c r="AC94" s="560"/>
      <c r="AD94" s="224"/>
      <c r="AE94" s="560"/>
      <c r="AF94" s="561"/>
      <c r="AG94" s="216"/>
      <c r="AH94" s="562"/>
      <c r="AI94" s="560"/>
      <c r="AJ94" s="224"/>
      <c r="AK94" s="560"/>
      <c r="AL94" s="224"/>
      <c r="AM94" s="560"/>
      <c r="AN94" s="122"/>
      <c r="AO94" s="40"/>
      <c r="AP94" s="123"/>
      <c r="AQ94" s="209">
        <f>$Q94-$AA94+$AI94</f>
        <v>0</v>
      </c>
      <c r="AR94" s="121"/>
      <c r="AS94" s="209">
        <f t="shared" si="28"/>
        <v>0</v>
      </c>
      <c r="AT94" s="121"/>
      <c r="AU94" s="209">
        <f t="shared" si="18"/>
        <v>0</v>
      </c>
      <c r="AV94" s="119"/>
      <c r="AX94" s="120"/>
      <c r="AY94" s="1"/>
      <c r="AZ94" s="318">
        <v>1</v>
      </c>
      <c r="BB94" s="120"/>
      <c r="BC94" s="3">
        <f>CHOOSE($AZ94,0.99052544,1.01191919,1.00441378,1.00744042,0.97985155,0.99723525,0.99723525,0.99723525,1.02737929,0.99839832,1.00012425,0.97994767)</f>
        <v>0.99052543999999998</v>
      </c>
      <c r="BD94" s="46"/>
      <c r="BE94" s="3">
        <f>CHOOSE(AZ94,1.01007311,1.0162446,1.00802785,0.99745216,0.96170212,0.98906071,0.98906071,0.98906071,0.96644255,1.01344958,1.02255772,1.00405015)</f>
        <v>1.01007311</v>
      </c>
      <c r="BF94" s="46"/>
      <c r="BG94" s="3">
        <f>CHOOSE($AZ94, 1.00979385,0.9950623,0.99510091,0.98525914,0.94740453,0.975921526666667,0.975921526666667,0.975921526666667,0.96415274,1.04112113,1.03493102,1.02717428)</f>
        <v>1.0097938500000001</v>
      </c>
      <c r="BH94" s="119"/>
      <c r="BJ94" s="120"/>
      <c r="BK94" s="15"/>
      <c r="BL94" s="122"/>
      <c r="BM94" s="40"/>
      <c r="BN94" s="123"/>
      <c r="BO94" s="209">
        <f t="shared" si="29"/>
        <v>0</v>
      </c>
      <c r="BP94" s="121"/>
      <c r="BQ94" s="209">
        <f t="shared" si="30"/>
        <v>0</v>
      </c>
      <c r="BR94" s="121"/>
      <c r="BS94" s="209">
        <f t="shared" si="31"/>
        <v>0</v>
      </c>
      <c r="BT94" s="122"/>
      <c r="BU94" s="40"/>
      <c r="BV94" s="123"/>
      <c r="BW94" s="15"/>
      <c r="BX94" s="122"/>
      <c r="BY94" s="40"/>
      <c r="BZ94" s="123"/>
      <c r="CA94" s="209">
        <f>(SUM($BO94:$BS94))-$BW94</f>
        <v>0</v>
      </c>
      <c r="CB94" s="122"/>
      <c r="CC94" s="40"/>
      <c r="CD94" s="123"/>
      <c r="CE94" s="209">
        <f t="shared" si="32"/>
        <v>0</v>
      </c>
      <c r="CF94" s="121"/>
      <c r="CG94" s="209">
        <f t="shared" si="33"/>
        <v>0</v>
      </c>
      <c r="CH94" s="121"/>
      <c r="CI94" s="209">
        <f>ROUNDDOWN(CA94-CE94-CG94,0)</f>
        <v>0</v>
      </c>
      <c r="CJ94" s="121"/>
      <c r="CK94" s="209">
        <f>SUM($CE94:$CI94)</f>
        <v>0</v>
      </c>
      <c r="CL94" s="119"/>
      <c r="CO94" s="120"/>
      <c r="CP94" s="13">
        <v>0</v>
      </c>
      <c r="CQ94" s="124"/>
      <c r="CR94" s="13">
        <v>0</v>
      </c>
      <c r="CS94" s="124"/>
      <c r="CT94" s="13">
        <v>0</v>
      </c>
      <c r="CU94" s="125"/>
      <c r="CV94" s="126"/>
      <c r="CW94" s="127"/>
      <c r="CX94" s="210">
        <f>CP94*I94</f>
        <v>0</v>
      </c>
      <c r="CY94" s="124"/>
      <c r="CZ94" s="210">
        <f>CR94*K94</f>
        <v>0</v>
      </c>
      <c r="DA94" s="124"/>
      <c r="DB94" s="210">
        <f>CT94*M94</f>
        <v>0</v>
      </c>
      <c r="DC94" s="119"/>
      <c r="DE94" s="315"/>
      <c r="DF94" s="18"/>
      <c r="DG94" s="18"/>
      <c r="DH94" s="18"/>
      <c r="DI94" s="18"/>
      <c r="DJ94" s="18"/>
      <c r="DK94" s="18"/>
      <c r="DL94" s="18"/>
      <c r="DM94" s="18"/>
      <c r="DN94" s="115"/>
      <c r="DP94" s="18"/>
      <c r="DQ94" s="18"/>
      <c r="DR94" s="18"/>
      <c r="DT94" s="369">
        <f t="shared" si="25"/>
        <v>0</v>
      </c>
      <c r="DU94" s="280">
        <f t="shared" si="25"/>
        <v>0</v>
      </c>
      <c r="DV94" s="209">
        <f t="shared" si="26"/>
        <v>0</v>
      </c>
      <c r="DW94" s="280">
        <f t="shared" si="26"/>
        <v>0</v>
      </c>
      <c r="DX94" s="370">
        <f t="shared" si="27"/>
        <v>0</v>
      </c>
      <c r="DY94" s="216">
        <f t="shared" si="27"/>
        <v>0</v>
      </c>
      <c r="DZ94" s="369">
        <f t="shared" si="34"/>
        <v>0</v>
      </c>
      <c r="EA94" s="149"/>
      <c r="EB94" s="461"/>
      <c r="EC94" s="209">
        <f t="shared" si="35"/>
        <v>0</v>
      </c>
      <c r="ED94" s="403"/>
      <c r="EE94" s="149"/>
      <c r="EF94" s="370">
        <f t="shared" si="36"/>
        <v>0</v>
      </c>
      <c r="EG94" s="320"/>
      <c r="EH94" s="371">
        <f t="shared" si="37"/>
        <v>0</v>
      </c>
      <c r="EI94" s="264"/>
      <c r="EJ94" s="217">
        <f t="shared" si="38"/>
        <v>0</v>
      </c>
      <c r="EK94" s="401"/>
      <c r="EL94" s="264"/>
      <c r="EM94" s="372">
        <f t="shared" si="39"/>
        <v>0</v>
      </c>
      <c r="EN94" s="126"/>
      <c r="EO94" s="477">
        <f t="shared" si="40"/>
        <v>0</v>
      </c>
    </row>
    <row r="95" spans="1:145" ht="5.15" customHeight="1" x14ac:dyDescent="0.35">
      <c r="A95" s="115"/>
      <c r="B95" s="32"/>
      <c r="C95" s="46"/>
      <c r="D95" s="32"/>
      <c r="E95" s="32"/>
      <c r="F95" s="36"/>
      <c r="H95" s="29"/>
      <c r="I95" s="139"/>
      <c r="J95" s="139"/>
      <c r="K95" s="139"/>
      <c r="L95" s="139"/>
      <c r="M95" s="139"/>
      <c r="N95" s="140"/>
      <c r="O95" s="141"/>
      <c r="P95" s="142"/>
      <c r="Q95" s="139"/>
      <c r="R95" s="139"/>
      <c r="S95" s="139"/>
      <c r="T95" s="139"/>
      <c r="U95" s="139"/>
      <c r="V95" s="139"/>
      <c r="W95" s="121"/>
      <c r="X95" s="140"/>
      <c r="Y95" s="141"/>
      <c r="Z95" s="142"/>
      <c r="AA95" s="563"/>
      <c r="AB95" s="563"/>
      <c r="AC95" s="563"/>
      <c r="AD95" s="563"/>
      <c r="AE95" s="563"/>
      <c r="AF95" s="564"/>
      <c r="AG95" s="266"/>
      <c r="AH95" s="565"/>
      <c r="AI95" s="563"/>
      <c r="AJ95" s="563"/>
      <c r="AK95" s="563"/>
      <c r="AL95" s="563"/>
      <c r="AM95" s="563"/>
      <c r="AN95" s="140"/>
      <c r="AO95" s="141"/>
      <c r="AP95" s="142"/>
      <c r="AQ95" s="121"/>
      <c r="AR95" s="139"/>
      <c r="AS95" s="121"/>
      <c r="AT95" s="139"/>
      <c r="AU95" s="121"/>
      <c r="AV95" s="36"/>
      <c r="AX95" s="29"/>
      <c r="AY95" s="32"/>
      <c r="AZ95" s="322"/>
      <c r="BB95" s="29"/>
      <c r="BC95" s="46"/>
      <c r="BD95" s="32"/>
      <c r="BE95" s="46"/>
      <c r="BF95" s="32"/>
      <c r="BG95" s="46"/>
      <c r="BH95" s="36"/>
      <c r="BJ95" s="29"/>
      <c r="BK95" s="139"/>
      <c r="BL95" s="140"/>
      <c r="BM95" s="141"/>
      <c r="BN95" s="142"/>
      <c r="BO95" s="323"/>
      <c r="BP95" s="139"/>
      <c r="BQ95" s="323"/>
      <c r="BR95" s="139"/>
      <c r="BS95" s="323"/>
      <c r="BT95" s="140"/>
      <c r="BU95" s="141"/>
      <c r="BV95" s="142"/>
      <c r="BW95" s="139"/>
      <c r="BX95" s="140"/>
      <c r="BY95" s="141"/>
      <c r="BZ95" s="142"/>
      <c r="CA95" s="121"/>
      <c r="CB95" s="140"/>
      <c r="CC95" s="141"/>
      <c r="CD95" s="142"/>
      <c r="CE95" s="121"/>
      <c r="CF95" s="139"/>
      <c r="CG95" s="121"/>
      <c r="CH95" s="139"/>
      <c r="CI95" s="121"/>
      <c r="CJ95" s="139"/>
      <c r="CK95" s="121"/>
      <c r="CL95" s="36"/>
      <c r="CO95" s="29"/>
      <c r="CP95" s="143"/>
      <c r="CQ95" s="143"/>
      <c r="CR95" s="143"/>
      <c r="CS95" s="143"/>
      <c r="CT95" s="143"/>
      <c r="CU95" s="144"/>
      <c r="CV95" s="145"/>
      <c r="CW95" s="146"/>
      <c r="CX95" s="124"/>
      <c r="CY95" s="143"/>
      <c r="CZ95" s="124"/>
      <c r="DA95" s="143"/>
      <c r="DB95" s="124"/>
      <c r="DC95" s="36"/>
      <c r="DE95" s="315"/>
      <c r="DN95" s="115"/>
      <c r="DT95" s="133"/>
      <c r="DU95" s="252"/>
      <c r="DV95" s="149"/>
      <c r="DW95" s="252"/>
      <c r="DX95" s="134"/>
      <c r="DY95" s="141"/>
      <c r="DZ95" s="463"/>
      <c r="EA95" s="149"/>
      <c r="EB95" s="461"/>
      <c r="EC95" s="464"/>
      <c r="ED95" s="403"/>
      <c r="EE95" s="149"/>
      <c r="EF95" s="465"/>
      <c r="EG95" s="320"/>
      <c r="EH95" s="405"/>
      <c r="EI95" s="264"/>
      <c r="EJ95" s="406"/>
      <c r="EK95" s="406"/>
      <c r="EL95" s="264"/>
      <c r="EM95" s="407"/>
      <c r="EN95" s="145"/>
      <c r="EO95" s="466"/>
    </row>
    <row r="96" spans="1:145" s="92" customFormat="1" x14ac:dyDescent="0.35">
      <c r="A96" s="118"/>
      <c r="B96" s="46"/>
      <c r="C96" s="243" t="str">
        <f t="shared" si="41"/>
        <v/>
      </c>
      <c r="D96" s="46"/>
      <c r="E96" s="4"/>
      <c r="F96" s="119"/>
      <c r="H96" s="120"/>
      <c r="I96" s="15"/>
      <c r="J96" s="121"/>
      <c r="K96" s="15"/>
      <c r="L96" s="121"/>
      <c r="M96" s="15"/>
      <c r="N96" s="122"/>
      <c r="O96" s="40"/>
      <c r="P96" s="123"/>
      <c r="Q96" s="15"/>
      <c r="R96" s="121"/>
      <c r="S96" s="15"/>
      <c r="T96" s="121"/>
      <c r="U96" s="15"/>
      <c r="V96" s="121"/>
      <c r="W96" s="209">
        <f>SUM($Q96,$S96,$U96)</f>
        <v>0</v>
      </c>
      <c r="X96" s="122"/>
      <c r="Y96" s="40"/>
      <c r="Z96" s="123"/>
      <c r="AA96" s="560"/>
      <c r="AB96" s="224"/>
      <c r="AC96" s="560"/>
      <c r="AD96" s="224"/>
      <c r="AE96" s="560"/>
      <c r="AF96" s="561"/>
      <c r="AG96" s="216"/>
      <c r="AH96" s="562"/>
      <c r="AI96" s="560"/>
      <c r="AJ96" s="224"/>
      <c r="AK96" s="560"/>
      <c r="AL96" s="224"/>
      <c r="AM96" s="560"/>
      <c r="AN96" s="122"/>
      <c r="AO96" s="40"/>
      <c r="AP96" s="123"/>
      <c r="AQ96" s="209">
        <f>$Q96-$AA96+$AI96</f>
        <v>0</v>
      </c>
      <c r="AR96" s="121"/>
      <c r="AS96" s="209">
        <f t="shared" si="28"/>
        <v>0</v>
      </c>
      <c r="AT96" s="121"/>
      <c r="AU96" s="209">
        <f t="shared" si="18"/>
        <v>0</v>
      </c>
      <c r="AV96" s="119"/>
      <c r="AX96" s="120"/>
      <c r="AY96" s="1"/>
      <c r="AZ96" s="318">
        <v>1</v>
      </c>
      <c r="BB96" s="120"/>
      <c r="BC96" s="3">
        <f>CHOOSE($AZ96,0.99052544,1.01191919,1.00441378,1.00744042,0.97985155,0.99723525,0.99723525,0.99723525,1.02737929,0.99839832,1.00012425,0.97994767)</f>
        <v>0.99052543999999998</v>
      </c>
      <c r="BD96" s="46"/>
      <c r="BE96" s="3">
        <f>CHOOSE(AZ96,1.01007311,1.0162446,1.00802785,0.99745216,0.96170212,0.98906071,0.98906071,0.98906071,0.96644255,1.01344958,1.02255772,1.00405015)</f>
        <v>1.01007311</v>
      </c>
      <c r="BF96" s="46"/>
      <c r="BG96" s="3">
        <f>CHOOSE($AZ96, 1.00979385,0.9950623,0.99510091,0.98525914,0.94740453,0.975921526666667,0.975921526666667,0.975921526666667,0.96415274,1.04112113,1.03493102,1.02717428)</f>
        <v>1.0097938500000001</v>
      </c>
      <c r="BH96" s="119"/>
      <c r="BJ96" s="120"/>
      <c r="BK96" s="15"/>
      <c r="BL96" s="122"/>
      <c r="BM96" s="40"/>
      <c r="BN96" s="123"/>
      <c r="BO96" s="209">
        <f t="shared" si="29"/>
        <v>0</v>
      </c>
      <c r="BP96" s="121"/>
      <c r="BQ96" s="209">
        <f t="shared" si="30"/>
        <v>0</v>
      </c>
      <c r="BR96" s="121"/>
      <c r="BS96" s="209">
        <f t="shared" si="31"/>
        <v>0</v>
      </c>
      <c r="BT96" s="122"/>
      <c r="BU96" s="40"/>
      <c r="BV96" s="123"/>
      <c r="BW96" s="15"/>
      <c r="BX96" s="122"/>
      <c r="BY96" s="40"/>
      <c r="BZ96" s="123"/>
      <c r="CA96" s="209">
        <f>(SUM($BO96:$BS96))-$BW96</f>
        <v>0</v>
      </c>
      <c r="CB96" s="122"/>
      <c r="CC96" s="40"/>
      <c r="CD96" s="123"/>
      <c r="CE96" s="209">
        <f t="shared" si="32"/>
        <v>0</v>
      </c>
      <c r="CF96" s="121"/>
      <c r="CG96" s="209">
        <f t="shared" si="33"/>
        <v>0</v>
      </c>
      <c r="CH96" s="121"/>
      <c r="CI96" s="209">
        <f>ROUNDDOWN(CA96-CE96-CG96,0)</f>
        <v>0</v>
      </c>
      <c r="CJ96" s="121"/>
      <c r="CK96" s="209">
        <f>SUM($CE96:$CI96)</f>
        <v>0</v>
      </c>
      <c r="CL96" s="119"/>
      <c r="CO96" s="120"/>
      <c r="CP96" s="13">
        <v>0</v>
      </c>
      <c r="CQ96" s="124"/>
      <c r="CR96" s="13">
        <v>0</v>
      </c>
      <c r="CS96" s="124"/>
      <c r="CT96" s="13">
        <v>0</v>
      </c>
      <c r="CU96" s="125"/>
      <c r="CV96" s="126"/>
      <c r="CW96" s="127"/>
      <c r="CX96" s="210">
        <f>CP96*I96</f>
        <v>0</v>
      </c>
      <c r="CY96" s="124"/>
      <c r="CZ96" s="210">
        <f>CR96*K96</f>
        <v>0</v>
      </c>
      <c r="DA96" s="124"/>
      <c r="DB96" s="210">
        <f>CT96*M96</f>
        <v>0</v>
      </c>
      <c r="DC96" s="119"/>
      <c r="DE96" s="315"/>
      <c r="DF96" s="18"/>
      <c r="DG96" s="18"/>
      <c r="DH96" s="18"/>
      <c r="DI96" s="18"/>
      <c r="DJ96" s="18"/>
      <c r="DK96" s="18"/>
      <c r="DL96" s="18"/>
      <c r="DM96" s="18"/>
      <c r="DN96" s="115"/>
      <c r="DP96" s="18"/>
      <c r="DQ96" s="18"/>
      <c r="DR96" s="18"/>
      <c r="DT96" s="369">
        <f t="shared" si="25"/>
        <v>0</v>
      </c>
      <c r="DU96" s="280">
        <f t="shared" si="25"/>
        <v>0</v>
      </c>
      <c r="DV96" s="209">
        <f t="shared" si="26"/>
        <v>0</v>
      </c>
      <c r="DW96" s="280">
        <f t="shared" si="26"/>
        <v>0</v>
      </c>
      <c r="DX96" s="370">
        <f t="shared" si="27"/>
        <v>0</v>
      </c>
      <c r="DY96" s="216">
        <f t="shared" si="27"/>
        <v>0</v>
      </c>
      <c r="DZ96" s="369">
        <f t="shared" si="34"/>
        <v>0</v>
      </c>
      <c r="EA96" s="149"/>
      <c r="EB96" s="461"/>
      <c r="EC96" s="209">
        <f t="shared" si="35"/>
        <v>0</v>
      </c>
      <c r="ED96" s="403"/>
      <c r="EE96" s="149"/>
      <c r="EF96" s="370">
        <f t="shared" si="36"/>
        <v>0</v>
      </c>
      <c r="EG96" s="320"/>
      <c r="EH96" s="371">
        <f t="shared" si="37"/>
        <v>0</v>
      </c>
      <c r="EI96" s="264"/>
      <c r="EJ96" s="217">
        <f t="shared" si="38"/>
        <v>0</v>
      </c>
      <c r="EK96" s="401"/>
      <c r="EL96" s="264"/>
      <c r="EM96" s="372">
        <f t="shared" si="39"/>
        <v>0</v>
      </c>
      <c r="EN96" s="126"/>
      <c r="EO96" s="477">
        <f t="shared" si="40"/>
        <v>0</v>
      </c>
    </row>
    <row r="97" spans="1:145" ht="5.15" customHeight="1" x14ac:dyDescent="0.35">
      <c r="A97" s="115"/>
      <c r="B97" s="32"/>
      <c r="C97" s="46"/>
      <c r="D97" s="32"/>
      <c r="E97" s="32"/>
      <c r="F97" s="36"/>
      <c r="H97" s="29"/>
      <c r="I97" s="139"/>
      <c r="J97" s="139"/>
      <c r="K97" s="139"/>
      <c r="L97" s="139"/>
      <c r="M97" s="139"/>
      <c r="N97" s="140"/>
      <c r="O97" s="141"/>
      <c r="P97" s="142"/>
      <c r="Q97" s="139"/>
      <c r="R97" s="139"/>
      <c r="S97" s="139"/>
      <c r="T97" s="139"/>
      <c r="U97" s="139"/>
      <c r="V97" s="139"/>
      <c r="W97" s="121"/>
      <c r="X97" s="140"/>
      <c r="Y97" s="141"/>
      <c r="Z97" s="142"/>
      <c r="AA97" s="563"/>
      <c r="AB97" s="563"/>
      <c r="AC97" s="563"/>
      <c r="AD97" s="563"/>
      <c r="AE97" s="563"/>
      <c r="AF97" s="564"/>
      <c r="AG97" s="266"/>
      <c r="AH97" s="565"/>
      <c r="AI97" s="563"/>
      <c r="AJ97" s="563"/>
      <c r="AK97" s="563"/>
      <c r="AL97" s="563"/>
      <c r="AM97" s="563"/>
      <c r="AN97" s="140"/>
      <c r="AO97" s="141"/>
      <c r="AP97" s="142"/>
      <c r="AQ97" s="121"/>
      <c r="AR97" s="139"/>
      <c r="AS97" s="121"/>
      <c r="AT97" s="139"/>
      <c r="AU97" s="121"/>
      <c r="AV97" s="36"/>
      <c r="AX97" s="29"/>
      <c r="AY97" s="32"/>
      <c r="AZ97" s="322"/>
      <c r="BB97" s="29"/>
      <c r="BC97" s="46"/>
      <c r="BD97" s="32"/>
      <c r="BE97" s="46"/>
      <c r="BF97" s="32"/>
      <c r="BG97" s="46"/>
      <c r="BH97" s="36"/>
      <c r="BJ97" s="29"/>
      <c r="BK97" s="139"/>
      <c r="BL97" s="140"/>
      <c r="BM97" s="141"/>
      <c r="BN97" s="142"/>
      <c r="BO97" s="323"/>
      <c r="BP97" s="139"/>
      <c r="BQ97" s="323"/>
      <c r="BR97" s="139"/>
      <c r="BS97" s="323"/>
      <c r="BT97" s="140"/>
      <c r="BU97" s="141"/>
      <c r="BV97" s="142"/>
      <c r="BW97" s="139"/>
      <c r="BX97" s="140"/>
      <c r="BY97" s="141"/>
      <c r="BZ97" s="142"/>
      <c r="CA97" s="121"/>
      <c r="CB97" s="140"/>
      <c r="CC97" s="141"/>
      <c r="CD97" s="142"/>
      <c r="CE97" s="121"/>
      <c r="CF97" s="139"/>
      <c r="CG97" s="121"/>
      <c r="CH97" s="139"/>
      <c r="CI97" s="121"/>
      <c r="CJ97" s="139"/>
      <c r="CK97" s="121"/>
      <c r="CL97" s="36"/>
      <c r="CO97" s="29"/>
      <c r="CP97" s="143"/>
      <c r="CQ97" s="143"/>
      <c r="CR97" s="143"/>
      <c r="CS97" s="143"/>
      <c r="CT97" s="143"/>
      <c r="CU97" s="144"/>
      <c r="CV97" s="145"/>
      <c r="CW97" s="146"/>
      <c r="CX97" s="124"/>
      <c r="CY97" s="143"/>
      <c r="CZ97" s="124"/>
      <c r="DA97" s="143"/>
      <c r="DB97" s="124"/>
      <c r="DC97" s="36"/>
      <c r="DE97" s="315"/>
      <c r="DN97" s="115"/>
      <c r="DT97" s="133"/>
      <c r="DU97" s="252"/>
      <c r="DV97" s="149"/>
      <c r="DW97" s="252"/>
      <c r="DX97" s="134"/>
      <c r="DY97" s="141"/>
      <c r="DZ97" s="463"/>
      <c r="EA97" s="149"/>
      <c r="EB97" s="461"/>
      <c r="EC97" s="464"/>
      <c r="ED97" s="403"/>
      <c r="EE97" s="149"/>
      <c r="EF97" s="465"/>
      <c r="EG97" s="320"/>
      <c r="EH97" s="405"/>
      <c r="EI97" s="264"/>
      <c r="EJ97" s="406"/>
      <c r="EK97" s="406"/>
      <c r="EL97" s="264"/>
      <c r="EM97" s="407"/>
      <c r="EN97" s="145"/>
      <c r="EO97" s="466"/>
    </row>
    <row r="98" spans="1:145" s="92" customFormat="1" x14ac:dyDescent="0.35">
      <c r="A98" s="118"/>
      <c r="B98" s="46"/>
      <c r="C98" s="243" t="str">
        <f t="shared" si="41"/>
        <v/>
      </c>
      <c r="D98" s="46"/>
      <c r="E98" s="4"/>
      <c r="F98" s="119"/>
      <c r="H98" s="120"/>
      <c r="I98" s="15"/>
      <c r="J98" s="121"/>
      <c r="K98" s="15"/>
      <c r="L98" s="121"/>
      <c r="M98" s="15"/>
      <c r="N98" s="122"/>
      <c r="O98" s="40"/>
      <c r="P98" s="123"/>
      <c r="Q98" s="15"/>
      <c r="R98" s="121"/>
      <c r="S98" s="15"/>
      <c r="T98" s="121"/>
      <c r="U98" s="15"/>
      <c r="V98" s="121"/>
      <c r="W98" s="209">
        <f>SUM($Q98,$S98,$U98)</f>
        <v>0</v>
      </c>
      <c r="X98" s="122"/>
      <c r="Y98" s="40"/>
      <c r="Z98" s="123"/>
      <c r="AA98" s="560"/>
      <c r="AB98" s="224"/>
      <c r="AC98" s="560"/>
      <c r="AD98" s="224"/>
      <c r="AE98" s="560"/>
      <c r="AF98" s="561"/>
      <c r="AG98" s="216"/>
      <c r="AH98" s="562"/>
      <c r="AI98" s="560"/>
      <c r="AJ98" s="224"/>
      <c r="AK98" s="560"/>
      <c r="AL98" s="224"/>
      <c r="AM98" s="560"/>
      <c r="AN98" s="122"/>
      <c r="AO98" s="40"/>
      <c r="AP98" s="123"/>
      <c r="AQ98" s="209">
        <f>$Q98-$AA98+$AI98</f>
        <v>0</v>
      </c>
      <c r="AR98" s="121"/>
      <c r="AS98" s="209">
        <f t="shared" si="28"/>
        <v>0</v>
      </c>
      <c r="AT98" s="121"/>
      <c r="AU98" s="209">
        <f t="shared" ref="AU98:AU118" si="42">U98-AE98+AM98</f>
        <v>0</v>
      </c>
      <c r="AV98" s="119"/>
      <c r="AX98" s="120"/>
      <c r="AY98" s="1"/>
      <c r="AZ98" s="318">
        <v>1</v>
      </c>
      <c r="BB98" s="120"/>
      <c r="BC98" s="3">
        <f>CHOOSE($AZ98,0.99052544,1.01191919,1.00441378,1.00744042,0.97985155,0.99723525,0.99723525,0.99723525,1.02737929,0.99839832,1.00012425,0.97994767)</f>
        <v>0.99052543999999998</v>
      </c>
      <c r="BD98" s="46"/>
      <c r="BE98" s="3">
        <f>CHOOSE(AZ98,1.01007311,1.0162446,1.00802785,0.99745216,0.96170212,0.98906071,0.98906071,0.98906071,0.96644255,1.01344958,1.02255772,1.00405015)</f>
        <v>1.01007311</v>
      </c>
      <c r="BF98" s="46"/>
      <c r="BG98" s="3">
        <f>CHOOSE($AZ98, 1.00979385,0.9950623,0.99510091,0.98525914,0.94740453,0.975921526666667,0.975921526666667,0.975921526666667,0.96415274,1.04112113,1.03493102,1.02717428)</f>
        <v>1.0097938500000001</v>
      </c>
      <c r="BH98" s="119"/>
      <c r="BJ98" s="120"/>
      <c r="BK98" s="15"/>
      <c r="BL98" s="122"/>
      <c r="BM98" s="40"/>
      <c r="BN98" s="123"/>
      <c r="BO98" s="209">
        <f t="shared" si="29"/>
        <v>0</v>
      </c>
      <c r="BP98" s="121"/>
      <c r="BQ98" s="209">
        <f t="shared" si="30"/>
        <v>0</v>
      </c>
      <c r="BR98" s="121"/>
      <c r="BS98" s="209">
        <f t="shared" si="31"/>
        <v>0</v>
      </c>
      <c r="BT98" s="122"/>
      <c r="BU98" s="40"/>
      <c r="BV98" s="123"/>
      <c r="BW98" s="15"/>
      <c r="BX98" s="122"/>
      <c r="BY98" s="40"/>
      <c r="BZ98" s="123"/>
      <c r="CA98" s="209">
        <f>(SUM($BO98:$BS98))-$BW98</f>
        <v>0</v>
      </c>
      <c r="CB98" s="122"/>
      <c r="CC98" s="40"/>
      <c r="CD98" s="123"/>
      <c r="CE98" s="209">
        <f t="shared" si="32"/>
        <v>0</v>
      </c>
      <c r="CF98" s="121"/>
      <c r="CG98" s="209">
        <f t="shared" si="33"/>
        <v>0</v>
      </c>
      <c r="CH98" s="121"/>
      <c r="CI98" s="209">
        <f>ROUNDDOWN(CA98-CE98-CG98,0)</f>
        <v>0</v>
      </c>
      <c r="CJ98" s="121"/>
      <c r="CK98" s="209">
        <f>SUM($CE98:$CI98)</f>
        <v>0</v>
      </c>
      <c r="CL98" s="119"/>
      <c r="CO98" s="120"/>
      <c r="CP98" s="13">
        <v>0</v>
      </c>
      <c r="CQ98" s="124"/>
      <c r="CR98" s="13">
        <v>0</v>
      </c>
      <c r="CS98" s="124"/>
      <c r="CT98" s="13">
        <v>0</v>
      </c>
      <c r="CU98" s="125"/>
      <c r="CV98" s="126"/>
      <c r="CW98" s="127"/>
      <c r="CX98" s="210">
        <f>CP98*I98</f>
        <v>0</v>
      </c>
      <c r="CY98" s="124"/>
      <c r="CZ98" s="210">
        <f>CR98*K98</f>
        <v>0</v>
      </c>
      <c r="DA98" s="124"/>
      <c r="DB98" s="210">
        <f>CT98*M98</f>
        <v>0</v>
      </c>
      <c r="DC98" s="119"/>
      <c r="DE98" s="315"/>
      <c r="DF98" s="18"/>
      <c r="DG98" s="18"/>
      <c r="DH98" s="18"/>
      <c r="DI98" s="18"/>
      <c r="DJ98" s="18"/>
      <c r="DK98" s="18"/>
      <c r="DL98" s="18"/>
      <c r="DM98" s="18"/>
      <c r="DN98" s="115"/>
      <c r="DP98" s="18"/>
      <c r="DQ98" s="18"/>
      <c r="DR98" s="18"/>
      <c r="DT98" s="369">
        <f t="shared" si="25"/>
        <v>0</v>
      </c>
      <c r="DU98" s="280">
        <f t="shared" si="25"/>
        <v>0</v>
      </c>
      <c r="DV98" s="209">
        <f t="shared" si="26"/>
        <v>0</v>
      </c>
      <c r="DW98" s="280">
        <f t="shared" si="26"/>
        <v>0</v>
      </c>
      <c r="DX98" s="370">
        <f t="shared" si="27"/>
        <v>0</v>
      </c>
      <c r="DY98" s="216">
        <f t="shared" si="27"/>
        <v>0</v>
      </c>
      <c r="DZ98" s="369">
        <f t="shared" si="34"/>
        <v>0</v>
      </c>
      <c r="EA98" s="149"/>
      <c r="EB98" s="461"/>
      <c r="EC98" s="209">
        <f t="shared" si="35"/>
        <v>0</v>
      </c>
      <c r="ED98" s="403"/>
      <c r="EE98" s="149"/>
      <c r="EF98" s="370">
        <f t="shared" si="36"/>
        <v>0</v>
      </c>
      <c r="EG98" s="320"/>
      <c r="EH98" s="371">
        <f t="shared" si="37"/>
        <v>0</v>
      </c>
      <c r="EI98" s="264"/>
      <c r="EJ98" s="217">
        <f t="shared" si="38"/>
        <v>0</v>
      </c>
      <c r="EK98" s="401"/>
      <c r="EL98" s="264"/>
      <c r="EM98" s="372">
        <f t="shared" si="39"/>
        <v>0</v>
      </c>
      <c r="EN98" s="126"/>
      <c r="EO98" s="477">
        <f t="shared" si="40"/>
        <v>0</v>
      </c>
    </row>
    <row r="99" spans="1:145" ht="5.15" customHeight="1" x14ac:dyDescent="0.35">
      <c r="A99" s="115"/>
      <c r="B99" s="32"/>
      <c r="C99" s="46"/>
      <c r="D99" s="32"/>
      <c r="E99" s="32"/>
      <c r="F99" s="36"/>
      <c r="H99" s="29"/>
      <c r="I99" s="139"/>
      <c r="J99" s="139"/>
      <c r="K99" s="139"/>
      <c r="L99" s="139"/>
      <c r="M99" s="139"/>
      <c r="N99" s="140"/>
      <c r="O99" s="141"/>
      <c r="P99" s="142"/>
      <c r="Q99" s="139"/>
      <c r="R99" s="139"/>
      <c r="S99" s="139"/>
      <c r="T99" s="139"/>
      <c r="U99" s="139"/>
      <c r="V99" s="139"/>
      <c r="W99" s="121"/>
      <c r="X99" s="140"/>
      <c r="Y99" s="141"/>
      <c r="Z99" s="142"/>
      <c r="AA99" s="563"/>
      <c r="AB99" s="563"/>
      <c r="AC99" s="563"/>
      <c r="AD99" s="563"/>
      <c r="AE99" s="563"/>
      <c r="AF99" s="564"/>
      <c r="AG99" s="266"/>
      <c r="AH99" s="565"/>
      <c r="AI99" s="563"/>
      <c r="AJ99" s="563"/>
      <c r="AK99" s="563"/>
      <c r="AL99" s="563"/>
      <c r="AM99" s="563"/>
      <c r="AN99" s="140"/>
      <c r="AO99" s="141"/>
      <c r="AP99" s="142"/>
      <c r="AQ99" s="121"/>
      <c r="AR99" s="139"/>
      <c r="AS99" s="121"/>
      <c r="AT99" s="139"/>
      <c r="AU99" s="121"/>
      <c r="AV99" s="36"/>
      <c r="AX99" s="29"/>
      <c r="AY99" s="32"/>
      <c r="AZ99" s="322"/>
      <c r="BB99" s="29"/>
      <c r="BC99" s="46"/>
      <c r="BD99" s="32"/>
      <c r="BE99" s="46"/>
      <c r="BF99" s="32"/>
      <c r="BG99" s="46"/>
      <c r="BH99" s="36"/>
      <c r="BJ99" s="29"/>
      <c r="BK99" s="139"/>
      <c r="BL99" s="140"/>
      <c r="BM99" s="141"/>
      <c r="BN99" s="142"/>
      <c r="BO99" s="323"/>
      <c r="BP99" s="139"/>
      <c r="BQ99" s="323"/>
      <c r="BR99" s="139"/>
      <c r="BS99" s="323"/>
      <c r="BT99" s="140"/>
      <c r="BU99" s="141"/>
      <c r="BV99" s="142"/>
      <c r="BW99" s="139"/>
      <c r="BX99" s="140"/>
      <c r="BY99" s="141"/>
      <c r="BZ99" s="142"/>
      <c r="CA99" s="121"/>
      <c r="CB99" s="140"/>
      <c r="CC99" s="141"/>
      <c r="CD99" s="142"/>
      <c r="CE99" s="121"/>
      <c r="CF99" s="139"/>
      <c r="CG99" s="121"/>
      <c r="CH99" s="139"/>
      <c r="CI99" s="121"/>
      <c r="CJ99" s="139"/>
      <c r="CK99" s="121"/>
      <c r="CL99" s="36"/>
      <c r="CO99" s="29"/>
      <c r="CP99" s="143"/>
      <c r="CQ99" s="143"/>
      <c r="CR99" s="143"/>
      <c r="CS99" s="143"/>
      <c r="CT99" s="143"/>
      <c r="CU99" s="144"/>
      <c r="CV99" s="145"/>
      <c r="CW99" s="146"/>
      <c r="CX99" s="124"/>
      <c r="CY99" s="143"/>
      <c r="CZ99" s="124"/>
      <c r="DA99" s="143"/>
      <c r="DB99" s="124"/>
      <c r="DC99" s="36"/>
      <c r="DE99" s="315"/>
      <c r="DN99" s="115"/>
      <c r="DT99" s="133"/>
      <c r="DU99" s="252"/>
      <c r="DV99" s="149"/>
      <c r="DW99" s="252"/>
      <c r="DX99" s="134"/>
      <c r="DY99" s="141"/>
      <c r="DZ99" s="463"/>
      <c r="EA99" s="149"/>
      <c r="EB99" s="461"/>
      <c r="EC99" s="464"/>
      <c r="ED99" s="403"/>
      <c r="EE99" s="149"/>
      <c r="EF99" s="465"/>
      <c r="EG99" s="320"/>
      <c r="EH99" s="405"/>
      <c r="EI99" s="264"/>
      <c r="EJ99" s="406"/>
      <c r="EK99" s="406"/>
      <c r="EL99" s="264"/>
      <c r="EM99" s="407"/>
      <c r="EN99" s="145"/>
      <c r="EO99" s="466"/>
    </row>
    <row r="100" spans="1:145" s="92" customFormat="1" x14ac:dyDescent="0.35">
      <c r="A100" s="118"/>
      <c r="B100" s="46"/>
      <c r="C100" s="243" t="str">
        <f t="shared" si="41"/>
        <v/>
      </c>
      <c r="D100" s="46"/>
      <c r="E100" s="4"/>
      <c r="F100" s="119"/>
      <c r="H100" s="120"/>
      <c r="I100" s="15"/>
      <c r="J100" s="121"/>
      <c r="K100" s="15"/>
      <c r="L100" s="121"/>
      <c r="M100" s="15"/>
      <c r="N100" s="122"/>
      <c r="O100" s="40"/>
      <c r="P100" s="123"/>
      <c r="Q100" s="15"/>
      <c r="R100" s="121"/>
      <c r="S100" s="15"/>
      <c r="T100" s="121"/>
      <c r="U100" s="15"/>
      <c r="V100" s="121"/>
      <c r="W100" s="209">
        <f>SUM($Q100,$S100,$U100)</f>
        <v>0</v>
      </c>
      <c r="X100" s="122"/>
      <c r="Y100" s="40"/>
      <c r="Z100" s="123"/>
      <c r="AA100" s="560"/>
      <c r="AB100" s="224"/>
      <c r="AC100" s="560"/>
      <c r="AD100" s="224"/>
      <c r="AE100" s="560"/>
      <c r="AF100" s="561"/>
      <c r="AG100" s="216"/>
      <c r="AH100" s="562"/>
      <c r="AI100" s="560"/>
      <c r="AJ100" s="224"/>
      <c r="AK100" s="560"/>
      <c r="AL100" s="224"/>
      <c r="AM100" s="560"/>
      <c r="AN100" s="122"/>
      <c r="AO100" s="40"/>
      <c r="AP100" s="123"/>
      <c r="AQ100" s="209">
        <f>$Q100-$AA100+$AI100</f>
        <v>0</v>
      </c>
      <c r="AR100" s="121"/>
      <c r="AS100" s="209">
        <f t="shared" si="28"/>
        <v>0</v>
      </c>
      <c r="AT100" s="121"/>
      <c r="AU100" s="209">
        <f t="shared" si="42"/>
        <v>0</v>
      </c>
      <c r="AV100" s="119"/>
      <c r="AX100" s="120"/>
      <c r="AY100" s="1"/>
      <c r="AZ100" s="318">
        <v>1</v>
      </c>
      <c r="BB100" s="120"/>
      <c r="BC100" s="3">
        <f>CHOOSE($AZ100,0.99052544,1.01191919,1.00441378,1.00744042,0.97985155,0.99723525,0.99723525,0.99723525,1.02737929,0.99839832,1.00012425,0.97994767)</f>
        <v>0.99052543999999998</v>
      </c>
      <c r="BD100" s="46"/>
      <c r="BE100" s="3">
        <f>CHOOSE(AZ100,1.01007311,1.0162446,1.00802785,0.99745216,0.96170212,0.98906071,0.98906071,0.98906071,0.96644255,1.01344958,1.02255772,1.00405015)</f>
        <v>1.01007311</v>
      </c>
      <c r="BF100" s="46"/>
      <c r="BG100" s="3">
        <f>CHOOSE($AZ100, 1.00979385,0.9950623,0.99510091,0.98525914,0.94740453,0.975921526666667,0.975921526666667,0.975921526666667,0.96415274,1.04112113,1.03493102,1.02717428)</f>
        <v>1.0097938500000001</v>
      </c>
      <c r="BH100" s="119"/>
      <c r="BJ100" s="120"/>
      <c r="BK100" s="15"/>
      <c r="BL100" s="122"/>
      <c r="BM100" s="40"/>
      <c r="BN100" s="123"/>
      <c r="BO100" s="209">
        <f t="shared" si="29"/>
        <v>0</v>
      </c>
      <c r="BP100" s="121"/>
      <c r="BQ100" s="209">
        <f t="shared" si="30"/>
        <v>0</v>
      </c>
      <c r="BR100" s="121"/>
      <c r="BS100" s="209">
        <f t="shared" si="31"/>
        <v>0</v>
      </c>
      <c r="BT100" s="122"/>
      <c r="BU100" s="40"/>
      <c r="BV100" s="123"/>
      <c r="BW100" s="15"/>
      <c r="BX100" s="122"/>
      <c r="BY100" s="40"/>
      <c r="BZ100" s="123"/>
      <c r="CA100" s="209">
        <f>(SUM($BO100:$BS100))-$BW100</f>
        <v>0</v>
      </c>
      <c r="CB100" s="122"/>
      <c r="CC100" s="40"/>
      <c r="CD100" s="123"/>
      <c r="CE100" s="209">
        <f t="shared" si="32"/>
        <v>0</v>
      </c>
      <c r="CF100" s="121"/>
      <c r="CG100" s="209">
        <f t="shared" si="33"/>
        <v>0</v>
      </c>
      <c r="CH100" s="121"/>
      <c r="CI100" s="209">
        <f>ROUNDDOWN(CA100-CE100-CG100,0)</f>
        <v>0</v>
      </c>
      <c r="CJ100" s="121"/>
      <c r="CK100" s="209">
        <f>SUM($CE100:$CI100)</f>
        <v>0</v>
      </c>
      <c r="CL100" s="119"/>
      <c r="CO100" s="120"/>
      <c r="CP100" s="13">
        <v>0</v>
      </c>
      <c r="CQ100" s="124"/>
      <c r="CR100" s="13">
        <v>0</v>
      </c>
      <c r="CS100" s="124"/>
      <c r="CT100" s="13">
        <v>0</v>
      </c>
      <c r="CU100" s="125"/>
      <c r="CV100" s="126"/>
      <c r="CW100" s="127"/>
      <c r="CX100" s="210">
        <f>CP100*I100</f>
        <v>0</v>
      </c>
      <c r="CY100" s="124"/>
      <c r="CZ100" s="210">
        <f>CR100*K100</f>
        <v>0</v>
      </c>
      <c r="DA100" s="124"/>
      <c r="DB100" s="210">
        <f>CT100*M100</f>
        <v>0</v>
      </c>
      <c r="DC100" s="119"/>
      <c r="DE100" s="315"/>
      <c r="DF100" s="18"/>
      <c r="DG100" s="18"/>
      <c r="DH100" s="18"/>
      <c r="DI100" s="18"/>
      <c r="DJ100" s="18"/>
      <c r="DK100" s="18"/>
      <c r="DL100" s="18"/>
      <c r="DM100" s="18"/>
      <c r="DN100" s="115"/>
      <c r="DP100" s="18"/>
      <c r="DQ100" s="18"/>
      <c r="DR100" s="18"/>
      <c r="DT100" s="369">
        <f t="shared" ref="DT100:DU118" si="43">IF($CE100=0,0,ROUND(($DH$32*($CE100/$CE$120)),0))</f>
        <v>0</v>
      </c>
      <c r="DU100" s="280">
        <f t="shared" si="43"/>
        <v>0</v>
      </c>
      <c r="DV100" s="209">
        <f t="shared" ref="DV100:DW118" si="44">IF($CG100=0,0,ROUND(($DJ$32*($CG100/$CG$120)),0))</f>
        <v>0</v>
      </c>
      <c r="DW100" s="280">
        <f t="shared" si="44"/>
        <v>0</v>
      </c>
      <c r="DX100" s="370">
        <f t="shared" ref="DX100:DY118" si="45">IF($CI100=0,0,ROUND(($DL$32*($CI100/$CI$120)),0))</f>
        <v>0</v>
      </c>
      <c r="DY100" s="216">
        <f t="shared" si="45"/>
        <v>0</v>
      </c>
      <c r="DZ100" s="369">
        <f t="shared" si="34"/>
        <v>0</v>
      </c>
      <c r="EA100" s="149"/>
      <c r="EB100" s="461"/>
      <c r="EC100" s="209">
        <f t="shared" si="35"/>
        <v>0</v>
      </c>
      <c r="ED100" s="403"/>
      <c r="EE100" s="149"/>
      <c r="EF100" s="370">
        <f t="shared" si="36"/>
        <v>0</v>
      </c>
      <c r="EG100" s="320"/>
      <c r="EH100" s="371">
        <f t="shared" si="37"/>
        <v>0</v>
      </c>
      <c r="EI100" s="264"/>
      <c r="EJ100" s="217">
        <f t="shared" si="38"/>
        <v>0</v>
      </c>
      <c r="EK100" s="401"/>
      <c r="EL100" s="264"/>
      <c r="EM100" s="372">
        <f t="shared" si="39"/>
        <v>0</v>
      </c>
      <c r="EN100" s="126"/>
      <c r="EO100" s="477">
        <f t="shared" si="40"/>
        <v>0</v>
      </c>
    </row>
    <row r="101" spans="1:145" ht="5.15" customHeight="1" x14ac:dyDescent="0.35">
      <c r="A101" s="115"/>
      <c r="B101" s="32"/>
      <c r="C101" s="46"/>
      <c r="D101" s="32"/>
      <c r="E101" s="32"/>
      <c r="F101" s="36"/>
      <c r="H101" s="29"/>
      <c r="I101" s="139"/>
      <c r="J101" s="139"/>
      <c r="K101" s="139"/>
      <c r="L101" s="139"/>
      <c r="M101" s="139"/>
      <c r="N101" s="140"/>
      <c r="O101" s="141"/>
      <c r="P101" s="142"/>
      <c r="Q101" s="139"/>
      <c r="R101" s="139"/>
      <c r="S101" s="139"/>
      <c r="T101" s="139"/>
      <c r="U101" s="139"/>
      <c r="V101" s="139"/>
      <c r="W101" s="121"/>
      <c r="X101" s="140"/>
      <c r="Y101" s="141"/>
      <c r="Z101" s="142"/>
      <c r="AA101" s="563"/>
      <c r="AB101" s="563"/>
      <c r="AC101" s="563"/>
      <c r="AD101" s="563"/>
      <c r="AE101" s="563"/>
      <c r="AF101" s="564"/>
      <c r="AG101" s="266"/>
      <c r="AH101" s="565"/>
      <c r="AI101" s="563"/>
      <c r="AJ101" s="563"/>
      <c r="AK101" s="563"/>
      <c r="AL101" s="563"/>
      <c r="AM101" s="563"/>
      <c r="AN101" s="140"/>
      <c r="AO101" s="141"/>
      <c r="AP101" s="142"/>
      <c r="AQ101" s="121"/>
      <c r="AR101" s="139"/>
      <c r="AS101" s="121"/>
      <c r="AT101" s="139"/>
      <c r="AU101" s="121"/>
      <c r="AV101" s="36"/>
      <c r="AX101" s="29"/>
      <c r="AY101" s="32"/>
      <c r="AZ101" s="322"/>
      <c r="BB101" s="29"/>
      <c r="BC101" s="46"/>
      <c r="BD101" s="32"/>
      <c r="BE101" s="46"/>
      <c r="BF101" s="32"/>
      <c r="BG101" s="46"/>
      <c r="BH101" s="36"/>
      <c r="BJ101" s="29"/>
      <c r="BK101" s="139"/>
      <c r="BL101" s="140"/>
      <c r="BM101" s="141"/>
      <c r="BN101" s="142"/>
      <c r="BO101" s="323"/>
      <c r="BP101" s="139"/>
      <c r="BQ101" s="323"/>
      <c r="BR101" s="139"/>
      <c r="BS101" s="323"/>
      <c r="BT101" s="140"/>
      <c r="BU101" s="141"/>
      <c r="BV101" s="142"/>
      <c r="BW101" s="139"/>
      <c r="BX101" s="140"/>
      <c r="BY101" s="141"/>
      <c r="BZ101" s="142"/>
      <c r="CA101" s="121"/>
      <c r="CB101" s="140"/>
      <c r="CC101" s="141"/>
      <c r="CD101" s="142"/>
      <c r="CE101" s="121"/>
      <c r="CF101" s="139"/>
      <c r="CG101" s="121"/>
      <c r="CH101" s="139"/>
      <c r="CI101" s="121"/>
      <c r="CJ101" s="139"/>
      <c r="CK101" s="121"/>
      <c r="CL101" s="36"/>
      <c r="CO101" s="29"/>
      <c r="CP101" s="143"/>
      <c r="CQ101" s="143"/>
      <c r="CR101" s="143"/>
      <c r="CS101" s="143"/>
      <c r="CT101" s="143"/>
      <c r="CU101" s="144"/>
      <c r="CV101" s="145"/>
      <c r="CW101" s="146"/>
      <c r="CX101" s="124"/>
      <c r="CY101" s="143"/>
      <c r="CZ101" s="124"/>
      <c r="DA101" s="143"/>
      <c r="DB101" s="124"/>
      <c r="DC101" s="36"/>
      <c r="DE101" s="315"/>
      <c r="DN101" s="115"/>
      <c r="DT101" s="133"/>
      <c r="DU101" s="252"/>
      <c r="DV101" s="149"/>
      <c r="DW101" s="252"/>
      <c r="DX101" s="134"/>
      <c r="DY101" s="141"/>
      <c r="DZ101" s="463"/>
      <c r="EA101" s="149"/>
      <c r="EB101" s="461"/>
      <c r="EC101" s="464"/>
      <c r="ED101" s="403"/>
      <c r="EE101" s="149"/>
      <c r="EF101" s="465"/>
      <c r="EG101" s="320"/>
      <c r="EH101" s="405"/>
      <c r="EI101" s="264"/>
      <c r="EJ101" s="406"/>
      <c r="EK101" s="406"/>
      <c r="EL101" s="264"/>
      <c r="EM101" s="407"/>
      <c r="EN101" s="145"/>
      <c r="EO101" s="466"/>
    </row>
    <row r="102" spans="1:145" s="92" customFormat="1" x14ac:dyDescent="0.35">
      <c r="A102" s="118"/>
      <c r="B102" s="46"/>
      <c r="C102" s="243" t="str">
        <f t="shared" si="41"/>
        <v/>
      </c>
      <c r="D102" s="46"/>
      <c r="E102" s="4"/>
      <c r="F102" s="119"/>
      <c r="H102" s="120"/>
      <c r="I102" s="15"/>
      <c r="J102" s="121"/>
      <c r="K102" s="15"/>
      <c r="L102" s="121"/>
      <c r="M102" s="15"/>
      <c r="N102" s="122"/>
      <c r="O102" s="40"/>
      <c r="P102" s="123"/>
      <c r="Q102" s="15"/>
      <c r="R102" s="121"/>
      <c r="S102" s="15"/>
      <c r="T102" s="121"/>
      <c r="U102" s="15"/>
      <c r="V102" s="121"/>
      <c r="W102" s="209">
        <f>SUM($Q102,$S102,$U102)</f>
        <v>0</v>
      </c>
      <c r="X102" s="122"/>
      <c r="Y102" s="40"/>
      <c r="Z102" s="123"/>
      <c r="AA102" s="560"/>
      <c r="AB102" s="224"/>
      <c r="AC102" s="560"/>
      <c r="AD102" s="224"/>
      <c r="AE102" s="560"/>
      <c r="AF102" s="561"/>
      <c r="AG102" s="216"/>
      <c r="AH102" s="562"/>
      <c r="AI102" s="560"/>
      <c r="AJ102" s="224"/>
      <c r="AK102" s="560"/>
      <c r="AL102" s="224"/>
      <c r="AM102" s="560"/>
      <c r="AN102" s="122"/>
      <c r="AO102" s="40"/>
      <c r="AP102" s="123"/>
      <c r="AQ102" s="209">
        <f>$Q102-$AA102+$AI102</f>
        <v>0</v>
      </c>
      <c r="AR102" s="121"/>
      <c r="AS102" s="209">
        <f t="shared" si="28"/>
        <v>0</v>
      </c>
      <c r="AT102" s="121"/>
      <c r="AU102" s="209">
        <f t="shared" si="42"/>
        <v>0</v>
      </c>
      <c r="AV102" s="119"/>
      <c r="AX102" s="120"/>
      <c r="AY102" s="1"/>
      <c r="AZ102" s="318">
        <v>1</v>
      </c>
      <c r="BB102" s="120"/>
      <c r="BC102" s="3">
        <f>CHOOSE($AZ102,0.99052544,1.01191919,1.00441378,1.00744042,0.97985155,0.99723525,0.99723525,0.99723525,1.02737929,0.99839832,1.00012425,0.97994767)</f>
        <v>0.99052543999999998</v>
      </c>
      <c r="BD102" s="46"/>
      <c r="BE102" s="3">
        <f>CHOOSE(AZ102,1.01007311,1.0162446,1.00802785,0.99745216,0.96170212,0.98906071,0.98906071,0.98906071,0.96644255,1.01344958,1.02255772,1.00405015)</f>
        <v>1.01007311</v>
      </c>
      <c r="BF102" s="46"/>
      <c r="BG102" s="3">
        <f>CHOOSE($AZ102, 1.00979385,0.9950623,0.99510091,0.98525914,0.94740453,0.975921526666667,0.975921526666667,0.975921526666667,0.96415274,1.04112113,1.03493102,1.02717428)</f>
        <v>1.0097938500000001</v>
      </c>
      <c r="BH102" s="119"/>
      <c r="BJ102" s="120"/>
      <c r="BK102" s="15"/>
      <c r="BL102" s="122"/>
      <c r="BM102" s="40"/>
      <c r="BN102" s="123"/>
      <c r="BO102" s="209">
        <f t="shared" si="29"/>
        <v>0</v>
      </c>
      <c r="BP102" s="121"/>
      <c r="BQ102" s="209">
        <f t="shared" si="30"/>
        <v>0</v>
      </c>
      <c r="BR102" s="121"/>
      <c r="BS102" s="209">
        <f t="shared" si="31"/>
        <v>0</v>
      </c>
      <c r="BT102" s="122"/>
      <c r="BU102" s="40"/>
      <c r="BV102" s="123"/>
      <c r="BW102" s="15"/>
      <c r="BX102" s="122"/>
      <c r="BY102" s="40"/>
      <c r="BZ102" s="123"/>
      <c r="CA102" s="209">
        <f>(SUM($BO102:$BS102))-$BW102</f>
        <v>0</v>
      </c>
      <c r="CB102" s="122"/>
      <c r="CC102" s="40"/>
      <c r="CD102" s="123"/>
      <c r="CE102" s="209">
        <f t="shared" si="32"/>
        <v>0</v>
      </c>
      <c r="CF102" s="121"/>
      <c r="CG102" s="209">
        <f t="shared" si="33"/>
        <v>0</v>
      </c>
      <c r="CH102" s="121"/>
      <c r="CI102" s="209">
        <f>ROUNDDOWN(CA102-CE102-CG102,0)</f>
        <v>0</v>
      </c>
      <c r="CJ102" s="121"/>
      <c r="CK102" s="209">
        <f>SUM($CE102:$CI102)</f>
        <v>0</v>
      </c>
      <c r="CL102" s="119"/>
      <c r="CO102" s="120"/>
      <c r="CP102" s="13">
        <v>0</v>
      </c>
      <c r="CQ102" s="124"/>
      <c r="CR102" s="13">
        <v>0</v>
      </c>
      <c r="CS102" s="124"/>
      <c r="CT102" s="13">
        <v>0</v>
      </c>
      <c r="CU102" s="125"/>
      <c r="CV102" s="126"/>
      <c r="CW102" s="127"/>
      <c r="CX102" s="210">
        <f>CP102*I102</f>
        <v>0</v>
      </c>
      <c r="CY102" s="124"/>
      <c r="CZ102" s="210">
        <f>CR102*K102</f>
        <v>0</v>
      </c>
      <c r="DA102" s="124"/>
      <c r="DB102" s="210">
        <f>CT102*M102</f>
        <v>0</v>
      </c>
      <c r="DC102" s="119"/>
      <c r="DE102" s="315"/>
      <c r="DF102" s="18"/>
      <c r="DG102" s="18"/>
      <c r="DH102" s="18"/>
      <c r="DI102" s="18"/>
      <c r="DJ102" s="18"/>
      <c r="DK102" s="18"/>
      <c r="DL102" s="18"/>
      <c r="DM102" s="18"/>
      <c r="DN102" s="115"/>
      <c r="DP102" s="18"/>
      <c r="DQ102" s="18"/>
      <c r="DR102" s="18"/>
      <c r="DT102" s="369">
        <f t="shared" si="43"/>
        <v>0</v>
      </c>
      <c r="DU102" s="280">
        <f t="shared" si="43"/>
        <v>0</v>
      </c>
      <c r="DV102" s="209">
        <f t="shared" si="44"/>
        <v>0</v>
      </c>
      <c r="DW102" s="280">
        <f t="shared" si="44"/>
        <v>0</v>
      </c>
      <c r="DX102" s="370">
        <f t="shared" si="45"/>
        <v>0</v>
      </c>
      <c r="DY102" s="216">
        <f t="shared" si="45"/>
        <v>0</v>
      </c>
      <c r="DZ102" s="369">
        <f t="shared" si="34"/>
        <v>0</v>
      </c>
      <c r="EA102" s="149"/>
      <c r="EB102" s="461"/>
      <c r="EC102" s="209">
        <f t="shared" si="35"/>
        <v>0</v>
      </c>
      <c r="ED102" s="403"/>
      <c r="EE102" s="149"/>
      <c r="EF102" s="370">
        <f t="shared" si="36"/>
        <v>0</v>
      </c>
      <c r="EG102" s="320"/>
      <c r="EH102" s="371">
        <f t="shared" si="37"/>
        <v>0</v>
      </c>
      <c r="EI102" s="264"/>
      <c r="EJ102" s="217">
        <f t="shared" si="38"/>
        <v>0</v>
      </c>
      <c r="EK102" s="401"/>
      <c r="EL102" s="264"/>
      <c r="EM102" s="372">
        <f t="shared" si="39"/>
        <v>0</v>
      </c>
      <c r="EN102" s="126"/>
      <c r="EO102" s="477">
        <f t="shared" si="40"/>
        <v>0</v>
      </c>
    </row>
    <row r="103" spans="1:145" ht="5.15" customHeight="1" x14ac:dyDescent="0.35">
      <c r="A103" s="115"/>
      <c r="B103" s="32"/>
      <c r="C103" s="46"/>
      <c r="D103" s="32"/>
      <c r="E103" s="32"/>
      <c r="F103" s="36"/>
      <c r="H103" s="29"/>
      <c r="I103" s="139"/>
      <c r="J103" s="139"/>
      <c r="K103" s="139"/>
      <c r="L103" s="139"/>
      <c r="M103" s="139"/>
      <c r="N103" s="140"/>
      <c r="O103" s="141"/>
      <c r="P103" s="142"/>
      <c r="Q103" s="139"/>
      <c r="R103" s="139"/>
      <c r="S103" s="139"/>
      <c r="T103" s="139"/>
      <c r="U103" s="139"/>
      <c r="V103" s="139"/>
      <c r="W103" s="121"/>
      <c r="X103" s="140"/>
      <c r="Y103" s="141"/>
      <c r="Z103" s="142"/>
      <c r="AA103" s="563"/>
      <c r="AB103" s="563"/>
      <c r="AC103" s="563"/>
      <c r="AD103" s="563"/>
      <c r="AE103" s="563"/>
      <c r="AF103" s="564"/>
      <c r="AG103" s="266"/>
      <c r="AH103" s="565"/>
      <c r="AI103" s="563"/>
      <c r="AJ103" s="563"/>
      <c r="AK103" s="563"/>
      <c r="AL103" s="563"/>
      <c r="AM103" s="563"/>
      <c r="AN103" s="140"/>
      <c r="AO103" s="141"/>
      <c r="AP103" s="142"/>
      <c r="AQ103" s="121"/>
      <c r="AR103" s="139"/>
      <c r="AS103" s="121"/>
      <c r="AT103" s="139"/>
      <c r="AU103" s="121"/>
      <c r="AV103" s="36"/>
      <c r="AX103" s="29"/>
      <c r="AY103" s="32"/>
      <c r="AZ103" s="322"/>
      <c r="BB103" s="29"/>
      <c r="BC103" s="46"/>
      <c r="BD103" s="32"/>
      <c r="BE103" s="46"/>
      <c r="BF103" s="32"/>
      <c r="BG103" s="46"/>
      <c r="BH103" s="36"/>
      <c r="BJ103" s="29"/>
      <c r="BK103" s="139"/>
      <c r="BL103" s="140"/>
      <c r="BM103" s="141"/>
      <c r="BN103" s="142"/>
      <c r="BO103" s="323"/>
      <c r="BP103" s="139"/>
      <c r="BQ103" s="323"/>
      <c r="BR103" s="139"/>
      <c r="BS103" s="323"/>
      <c r="BT103" s="140"/>
      <c r="BU103" s="141"/>
      <c r="BV103" s="142"/>
      <c r="BW103" s="139"/>
      <c r="BX103" s="140"/>
      <c r="BY103" s="141"/>
      <c r="BZ103" s="142"/>
      <c r="CA103" s="121"/>
      <c r="CB103" s="140"/>
      <c r="CC103" s="141"/>
      <c r="CD103" s="142"/>
      <c r="CE103" s="121"/>
      <c r="CF103" s="139"/>
      <c r="CG103" s="121"/>
      <c r="CH103" s="139"/>
      <c r="CI103" s="121"/>
      <c r="CJ103" s="139"/>
      <c r="CK103" s="121"/>
      <c r="CL103" s="36"/>
      <c r="CO103" s="29"/>
      <c r="CP103" s="143"/>
      <c r="CQ103" s="143"/>
      <c r="CR103" s="143"/>
      <c r="CS103" s="143"/>
      <c r="CT103" s="143"/>
      <c r="CU103" s="144"/>
      <c r="CV103" s="145"/>
      <c r="CW103" s="146"/>
      <c r="CX103" s="124"/>
      <c r="CY103" s="143"/>
      <c r="CZ103" s="124"/>
      <c r="DA103" s="143"/>
      <c r="DB103" s="124"/>
      <c r="DC103" s="36"/>
      <c r="DE103" s="315"/>
      <c r="DN103" s="115"/>
      <c r="DT103" s="133"/>
      <c r="DU103" s="252"/>
      <c r="DV103" s="149"/>
      <c r="DW103" s="252"/>
      <c r="DX103" s="134"/>
      <c r="DY103" s="141"/>
      <c r="DZ103" s="463"/>
      <c r="EA103" s="149"/>
      <c r="EB103" s="461"/>
      <c r="EC103" s="464"/>
      <c r="ED103" s="403"/>
      <c r="EE103" s="149"/>
      <c r="EF103" s="465"/>
      <c r="EG103" s="320"/>
      <c r="EH103" s="405"/>
      <c r="EI103" s="264"/>
      <c r="EJ103" s="406"/>
      <c r="EK103" s="406"/>
      <c r="EL103" s="264"/>
      <c r="EM103" s="407"/>
      <c r="EN103" s="145"/>
      <c r="EO103" s="466"/>
    </row>
    <row r="104" spans="1:145" s="92" customFormat="1" x14ac:dyDescent="0.35">
      <c r="A104" s="118"/>
      <c r="B104" s="46"/>
      <c r="C104" s="243" t="str">
        <f t="shared" si="41"/>
        <v/>
      </c>
      <c r="D104" s="46"/>
      <c r="E104" s="4"/>
      <c r="F104" s="119"/>
      <c r="H104" s="120"/>
      <c r="I104" s="15"/>
      <c r="J104" s="121"/>
      <c r="K104" s="15"/>
      <c r="L104" s="121"/>
      <c r="M104" s="15"/>
      <c r="N104" s="122"/>
      <c r="O104" s="40"/>
      <c r="P104" s="123"/>
      <c r="Q104" s="15"/>
      <c r="R104" s="121"/>
      <c r="S104" s="15"/>
      <c r="T104" s="121"/>
      <c r="U104" s="15"/>
      <c r="V104" s="121"/>
      <c r="W104" s="209">
        <f>SUM($Q104,$S104,$U104)</f>
        <v>0</v>
      </c>
      <c r="X104" s="122"/>
      <c r="Y104" s="40"/>
      <c r="Z104" s="123"/>
      <c r="AA104" s="560"/>
      <c r="AB104" s="224"/>
      <c r="AC104" s="560"/>
      <c r="AD104" s="224"/>
      <c r="AE104" s="560"/>
      <c r="AF104" s="561"/>
      <c r="AG104" s="216"/>
      <c r="AH104" s="562"/>
      <c r="AI104" s="560"/>
      <c r="AJ104" s="224"/>
      <c r="AK104" s="560"/>
      <c r="AL104" s="224"/>
      <c r="AM104" s="560"/>
      <c r="AN104" s="122"/>
      <c r="AO104" s="40"/>
      <c r="AP104" s="123"/>
      <c r="AQ104" s="209">
        <f>$Q104-$AA104+$AI104</f>
        <v>0</v>
      </c>
      <c r="AR104" s="121"/>
      <c r="AS104" s="209">
        <f t="shared" si="28"/>
        <v>0</v>
      </c>
      <c r="AT104" s="121"/>
      <c r="AU104" s="209">
        <f t="shared" si="42"/>
        <v>0</v>
      </c>
      <c r="AV104" s="119"/>
      <c r="AX104" s="120"/>
      <c r="AY104" s="1"/>
      <c r="AZ104" s="318">
        <v>1</v>
      </c>
      <c r="BB104" s="120"/>
      <c r="BC104" s="3">
        <f>CHOOSE($AZ104,0.99052544,1.01191919,1.00441378,1.00744042,0.97985155,0.99723525,0.99723525,0.99723525,1.02737929,0.99839832,1.00012425,0.97994767)</f>
        <v>0.99052543999999998</v>
      </c>
      <c r="BD104" s="46"/>
      <c r="BE104" s="3">
        <f>CHOOSE(AZ104,1.01007311,1.0162446,1.00802785,0.99745216,0.96170212,0.98906071,0.98906071,0.98906071,0.96644255,1.01344958,1.02255772,1.00405015)</f>
        <v>1.01007311</v>
      </c>
      <c r="BF104" s="46"/>
      <c r="BG104" s="3">
        <f>CHOOSE($AZ104, 1.00979385,0.9950623,0.99510091,0.98525914,0.94740453,0.975921526666667,0.975921526666667,0.975921526666667,0.96415274,1.04112113,1.03493102,1.02717428)</f>
        <v>1.0097938500000001</v>
      </c>
      <c r="BH104" s="119"/>
      <c r="BJ104" s="120"/>
      <c r="BK104" s="15"/>
      <c r="BL104" s="122"/>
      <c r="BM104" s="40"/>
      <c r="BN104" s="123"/>
      <c r="BO104" s="209">
        <f t="shared" si="29"/>
        <v>0</v>
      </c>
      <c r="BP104" s="121"/>
      <c r="BQ104" s="209">
        <f t="shared" si="30"/>
        <v>0</v>
      </c>
      <c r="BR104" s="121"/>
      <c r="BS104" s="209">
        <f t="shared" si="31"/>
        <v>0</v>
      </c>
      <c r="BT104" s="122"/>
      <c r="BU104" s="40"/>
      <c r="BV104" s="123"/>
      <c r="BW104" s="15"/>
      <c r="BX104" s="122"/>
      <c r="BY104" s="40"/>
      <c r="BZ104" s="123"/>
      <c r="CA104" s="209">
        <f>(SUM($BO104:$BS104))-$BW104</f>
        <v>0</v>
      </c>
      <c r="CB104" s="122"/>
      <c r="CC104" s="40"/>
      <c r="CD104" s="123"/>
      <c r="CE104" s="209">
        <f t="shared" si="32"/>
        <v>0</v>
      </c>
      <c r="CF104" s="121"/>
      <c r="CG104" s="209">
        <f t="shared" si="33"/>
        <v>0</v>
      </c>
      <c r="CH104" s="121"/>
      <c r="CI104" s="209">
        <f>ROUNDDOWN(CA104-CE104-CG104,0)</f>
        <v>0</v>
      </c>
      <c r="CJ104" s="121"/>
      <c r="CK104" s="209">
        <f>SUM($CE104:$CI104)</f>
        <v>0</v>
      </c>
      <c r="CL104" s="119"/>
      <c r="CO104" s="120"/>
      <c r="CP104" s="13">
        <v>0</v>
      </c>
      <c r="CQ104" s="124"/>
      <c r="CR104" s="13">
        <v>0</v>
      </c>
      <c r="CS104" s="124"/>
      <c r="CT104" s="13">
        <v>0</v>
      </c>
      <c r="CU104" s="125"/>
      <c r="CV104" s="126"/>
      <c r="CW104" s="127"/>
      <c r="CX104" s="210">
        <f>CP104*I104</f>
        <v>0</v>
      </c>
      <c r="CY104" s="124"/>
      <c r="CZ104" s="210">
        <f>CR104*K104</f>
        <v>0</v>
      </c>
      <c r="DA104" s="124"/>
      <c r="DB104" s="210">
        <f>CT104*M104</f>
        <v>0</v>
      </c>
      <c r="DC104" s="119"/>
      <c r="DE104" s="315"/>
      <c r="DF104" s="18"/>
      <c r="DG104" s="18"/>
      <c r="DH104" s="18"/>
      <c r="DI104" s="18"/>
      <c r="DJ104" s="18"/>
      <c r="DK104" s="18"/>
      <c r="DL104" s="18"/>
      <c r="DM104" s="18"/>
      <c r="DN104" s="115"/>
      <c r="DP104" s="18"/>
      <c r="DQ104" s="18"/>
      <c r="DR104" s="18"/>
      <c r="DT104" s="369">
        <f t="shared" si="43"/>
        <v>0</v>
      </c>
      <c r="DU104" s="280">
        <f t="shared" si="43"/>
        <v>0</v>
      </c>
      <c r="DV104" s="209">
        <f t="shared" si="44"/>
        <v>0</v>
      </c>
      <c r="DW104" s="280">
        <f t="shared" si="44"/>
        <v>0</v>
      </c>
      <c r="DX104" s="370">
        <f t="shared" si="45"/>
        <v>0</v>
      </c>
      <c r="DY104" s="216">
        <f t="shared" si="45"/>
        <v>0</v>
      </c>
      <c r="DZ104" s="369">
        <f t="shared" si="34"/>
        <v>0</v>
      </c>
      <c r="EA104" s="149"/>
      <c r="EB104" s="461"/>
      <c r="EC104" s="209">
        <f t="shared" si="35"/>
        <v>0</v>
      </c>
      <c r="ED104" s="403"/>
      <c r="EE104" s="149"/>
      <c r="EF104" s="370">
        <f t="shared" si="36"/>
        <v>0</v>
      </c>
      <c r="EG104" s="320"/>
      <c r="EH104" s="371">
        <f t="shared" si="37"/>
        <v>0</v>
      </c>
      <c r="EI104" s="264"/>
      <c r="EJ104" s="217">
        <f t="shared" si="38"/>
        <v>0</v>
      </c>
      <c r="EK104" s="401"/>
      <c r="EL104" s="264"/>
      <c r="EM104" s="372">
        <f t="shared" si="39"/>
        <v>0</v>
      </c>
      <c r="EN104" s="126"/>
      <c r="EO104" s="477">
        <f t="shared" si="40"/>
        <v>0</v>
      </c>
    </row>
    <row r="105" spans="1:145" ht="5.15" customHeight="1" x14ac:dyDescent="0.35">
      <c r="A105" s="115"/>
      <c r="B105" s="32"/>
      <c r="C105" s="46"/>
      <c r="D105" s="32"/>
      <c r="E105" s="32"/>
      <c r="F105" s="36"/>
      <c r="H105" s="29"/>
      <c r="I105" s="139"/>
      <c r="J105" s="139"/>
      <c r="K105" s="139"/>
      <c r="L105" s="139"/>
      <c r="M105" s="139"/>
      <c r="N105" s="140"/>
      <c r="O105" s="141"/>
      <c r="P105" s="142"/>
      <c r="Q105" s="139"/>
      <c r="R105" s="139"/>
      <c r="S105" s="139"/>
      <c r="T105" s="139"/>
      <c r="U105" s="139"/>
      <c r="V105" s="139"/>
      <c r="W105" s="121"/>
      <c r="X105" s="140"/>
      <c r="Y105" s="141"/>
      <c r="Z105" s="142"/>
      <c r="AA105" s="563"/>
      <c r="AB105" s="563"/>
      <c r="AC105" s="563"/>
      <c r="AD105" s="563"/>
      <c r="AE105" s="563"/>
      <c r="AF105" s="564"/>
      <c r="AG105" s="266"/>
      <c r="AH105" s="565"/>
      <c r="AI105" s="563"/>
      <c r="AJ105" s="563"/>
      <c r="AK105" s="563"/>
      <c r="AL105" s="563"/>
      <c r="AM105" s="563"/>
      <c r="AN105" s="140"/>
      <c r="AO105" s="141"/>
      <c r="AP105" s="142"/>
      <c r="AQ105" s="121"/>
      <c r="AR105" s="139"/>
      <c r="AS105" s="121"/>
      <c r="AT105" s="139"/>
      <c r="AU105" s="121"/>
      <c r="AV105" s="36"/>
      <c r="AX105" s="29"/>
      <c r="AY105" s="32"/>
      <c r="AZ105" s="322"/>
      <c r="BB105" s="29"/>
      <c r="BC105" s="46"/>
      <c r="BD105" s="32"/>
      <c r="BE105" s="46"/>
      <c r="BF105" s="32"/>
      <c r="BG105" s="46"/>
      <c r="BH105" s="36"/>
      <c r="BJ105" s="29"/>
      <c r="BK105" s="139"/>
      <c r="BL105" s="140"/>
      <c r="BM105" s="141"/>
      <c r="BN105" s="142"/>
      <c r="BO105" s="323"/>
      <c r="BP105" s="139"/>
      <c r="BQ105" s="323"/>
      <c r="BR105" s="139"/>
      <c r="BS105" s="323"/>
      <c r="BT105" s="140"/>
      <c r="BU105" s="141"/>
      <c r="BV105" s="142"/>
      <c r="BW105" s="139"/>
      <c r="BX105" s="140"/>
      <c r="BY105" s="141"/>
      <c r="BZ105" s="142"/>
      <c r="CA105" s="121"/>
      <c r="CB105" s="140"/>
      <c r="CC105" s="141"/>
      <c r="CD105" s="142"/>
      <c r="CE105" s="121"/>
      <c r="CF105" s="139"/>
      <c r="CG105" s="121"/>
      <c r="CH105" s="139"/>
      <c r="CI105" s="121"/>
      <c r="CJ105" s="139"/>
      <c r="CK105" s="121"/>
      <c r="CL105" s="36"/>
      <c r="CO105" s="29"/>
      <c r="CP105" s="143"/>
      <c r="CQ105" s="143"/>
      <c r="CR105" s="143"/>
      <c r="CS105" s="143"/>
      <c r="CT105" s="143"/>
      <c r="CU105" s="144"/>
      <c r="CV105" s="145"/>
      <c r="CW105" s="146"/>
      <c r="CX105" s="124"/>
      <c r="CY105" s="143"/>
      <c r="CZ105" s="124"/>
      <c r="DA105" s="143"/>
      <c r="DB105" s="124"/>
      <c r="DC105" s="36"/>
      <c r="DE105" s="315"/>
      <c r="DN105" s="115"/>
      <c r="DT105" s="133"/>
      <c r="DU105" s="252"/>
      <c r="DV105" s="149"/>
      <c r="DW105" s="252"/>
      <c r="DX105" s="134"/>
      <c r="DY105" s="141"/>
      <c r="DZ105" s="463"/>
      <c r="EA105" s="149"/>
      <c r="EB105" s="461"/>
      <c r="EC105" s="464"/>
      <c r="ED105" s="403"/>
      <c r="EE105" s="149"/>
      <c r="EF105" s="465"/>
      <c r="EG105" s="320"/>
      <c r="EH105" s="405"/>
      <c r="EI105" s="264"/>
      <c r="EJ105" s="406"/>
      <c r="EK105" s="406"/>
      <c r="EL105" s="264"/>
      <c r="EM105" s="407"/>
      <c r="EN105" s="145"/>
      <c r="EO105" s="466"/>
    </row>
    <row r="106" spans="1:145" s="92" customFormat="1" x14ac:dyDescent="0.35">
      <c r="A106" s="118"/>
      <c r="B106" s="46"/>
      <c r="C106" s="243" t="str">
        <f t="shared" si="41"/>
        <v/>
      </c>
      <c r="D106" s="46"/>
      <c r="E106" s="4"/>
      <c r="F106" s="119"/>
      <c r="H106" s="120"/>
      <c r="I106" s="15"/>
      <c r="J106" s="121"/>
      <c r="K106" s="15"/>
      <c r="L106" s="121"/>
      <c r="M106" s="15"/>
      <c r="N106" s="122"/>
      <c r="O106" s="40"/>
      <c r="P106" s="123"/>
      <c r="Q106" s="15"/>
      <c r="R106" s="121"/>
      <c r="S106" s="15"/>
      <c r="T106" s="121"/>
      <c r="U106" s="15"/>
      <c r="V106" s="121"/>
      <c r="W106" s="209">
        <f>SUM($Q106,$S106,$U106)</f>
        <v>0</v>
      </c>
      <c r="X106" s="122"/>
      <c r="Y106" s="40"/>
      <c r="Z106" s="123"/>
      <c r="AA106" s="560"/>
      <c r="AB106" s="224"/>
      <c r="AC106" s="560"/>
      <c r="AD106" s="224"/>
      <c r="AE106" s="560"/>
      <c r="AF106" s="561"/>
      <c r="AG106" s="216"/>
      <c r="AH106" s="562"/>
      <c r="AI106" s="560"/>
      <c r="AJ106" s="224"/>
      <c r="AK106" s="560"/>
      <c r="AL106" s="224"/>
      <c r="AM106" s="560"/>
      <c r="AN106" s="122"/>
      <c r="AO106" s="40"/>
      <c r="AP106" s="123"/>
      <c r="AQ106" s="209">
        <f>$Q106-$AA106+$AI106</f>
        <v>0</v>
      </c>
      <c r="AR106" s="121"/>
      <c r="AS106" s="209">
        <f t="shared" si="28"/>
        <v>0</v>
      </c>
      <c r="AT106" s="121"/>
      <c r="AU106" s="209">
        <f t="shared" si="42"/>
        <v>0</v>
      </c>
      <c r="AV106" s="119"/>
      <c r="AX106" s="120"/>
      <c r="AY106" s="1"/>
      <c r="AZ106" s="318">
        <v>1</v>
      </c>
      <c r="BB106" s="120"/>
      <c r="BC106" s="3">
        <f>CHOOSE($AZ106,0.99052544,1.01191919,1.00441378,1.00744042,0.97985155,0.99723525,0.99723525,0.99723525,1.02737929,0.99839832,1.00012425,0.97994767)</f>
        <v>0.99052543999999998</v>
      </c>
      <c r="BD106" s="46"/>
      <c r="BE106" s="3">
        <f>CHOOSE(AZ106,1.01007311,1.0162446,1.00802785,0.99745216,0.96170212,0.98906071,0.98906071,0.98906071,0.96644255,1.01344958,1.02255772,1.00405015)</f>
        <v>1.01007311</v>
      </c>
      <c r="BF106" s="46"/>
      <c r="BG106" s="3">
        <f>CHOOSE($AZ106, 1.00979385,0.9950623,0.99510091,0.98525914,0.94740453,0.975921526666667,0.975921526666667,0.975921526666667,0.96415274,1.04112113,1.03493102,1.02717428)</f>
        <v>1.0097938500000001</v>
      </c>
      <c r="BH106" s="119"/>
      <c r="BJ106" s="120"/>
      <c r="BK106" s="15"/>
      <c r="BL106" s="122"/>
      <c r="BM106" s="40"/>
      <c r="BN106" s="123"/>
      <c r="BO106" s="209">
        <f t="shared" si="29"/>
        <v>0</v>
      </c>
      <c r="BP106" s="121"/>
      <c r="BQ106" s="209">
        <f t="shared" si="30"/>
        <v>0</v>
      </c>
      <c r="BR106" s="121"/>
      <c r="BS106" s="209">
        <f t="shared" si="31"/>
        <v>0</v>
      </c>
      <c r="BT106" s="122"/>
      <c r="BU106" s="40"/>
      <c r="BV106" s="123"/>
      <c r="BW106" s="15"/>
      <c r="BX106" s="122"/>
      <c r="BY106" s="40"/>
      <c r="BZ106" s="123"/>
      <c r="CA106" s="209">
        <f>(SUM($BO106:$BS106))-$BW106</f>
        <v>0</v>
      </c>
      <c r="CB106" s="122"/>
      <c r="CC106" s="40"/>
      <c r="CD106" s="123"/>
      <c r="CE106" s="209">
        <f t="shared" si="32"/>
        <v>0</v>
      </c>
      <c r="CF106" s="121"/>
      <c r="CG106" s="209">
        <f t="shared" si="33"/>
        <v>0</v>
      </c>
      <c r="CH106" s="121"/>
      <c r="CI106" s="209">
        <f>ROUNDDOWN(CA106-CE106-CG106,0)</f>
        <v>0</v>
      </c>
      <c r="CJ106" s="121"/>
      <c r="CK106" s="209">
        <f>SUM($CE106:$CI106)</f>
        <v>0</v>
      </c>
      <c r="CL106" s="119"/>
      <c r="CO106" s="120"/>
      <c r="CP106" s="13">
        <v>0</v>
      </c>
      <c r="CQ106" s="124"/>
      <c r="CR106" s="13">
        <v>0</v>
      </c>
      <c r="CS106" s="124"/>
      <c r="CT106" s="13">
        <v>0</v>
      </c>
      <c r="CU106" s="125"/>
      <c r="CV106" s="126"/>
      <c r="CW106" s="127"/>
      <c r="CX106" s="210">
        <f>CP106*I106</f>
        <v>0</v>
      </c>
      <c r="CY106" s="124"/>
      <c r="CZ106" s="210">
        <f>CR106*K106</f>
        <v>0</v>
      </c>
      <c r="DA106" s="124"/>
      <c r="DB106" s="210">
        <f>CT106*M106</f>
        <v>0</v>
      </c>
      <c r="DC106" s="119"/>
      <c r="DE106" s="315"/>
      <c r="DF106" s="18"/>
      <c r="DG106" s="18"/>
      <c r="DH106" s="18"/>
      <c r="DI106" s="18"/>
      <c r="DJ106" s="18"/>
      <c r="DK106" s="18"/>
      <c r="DL106" s="18"/>
      <c r="DM106" s="18"/>
      <c r="DN106" s="115"/>
      <c r="DP106" s="18"/>
      <c r="DQ106" s="18"/>
      <c r="DR106" s="18"/>
      <c r="DT106" s="369">
        <f t="shared" si="43"/>
        <v>0</v>
      </c>
      <c r="DU106" s="280">
        <f t="shared" si="43"/>
        <v>0</v>
      </c>
      <c r="DV106" s="209">
        <f t="shared" si="44"/>
        <v>0</v>
      </c>
      <c r="DW106" s="280">
        <f t="shared" si="44"/>
        <v>0</v>
      </c>
      <c r="DX106" s="370">
        <f t="shared" si="45"/>
        <v>0</v>
      </c>
      <c r="DY106" s="216">
        <f t="shared" si="45"/>
        <v>0</v>
      </c>
      <c r="DZ106" s="369">
        <f t="shared" si="34"/>
        <v>0</v>
      </c>
      <c r="EA106" s="149"/>
      <c r="EB106" s="461"/>
      <c r="EC106" s="209">
        <f t="shared" si="35"/>
        <v>0</v>
      </c>
      <c r="ED106" s="403"/>
      <c r="EE106" s="149"/>
      <c r="EF106" s="370">
        <f t="shared" si="36"/>
        <v>0</v>
      </c>
      <c r="EG106" s="320"/>
      <c r="EH106" s="371">
        <f t="shared" si="37"/>
        <v>0</v>
      </c>
      <c r="EI106" s="264"/>
      <c r="EJ106" s="217">
        <f t="shared" si="38"/>
        <v>0</v>
      </c>
      <c r="EK106" s="401"/>
      <c r="EL106" s="264"/>
      <c r="EM106" s="372">
        <f t="shared" si="39"/>
        <v>0</v>
      </c>
      <c r="EN106" s="126"/>
      <c r="EO106" s="477">
        <f t="shared" si="40"/>
        <v>0</v>
      </c>
    </row>
    <row r="107" spans="1:145" ht="5.15" customHeight="1" x14ac:dyDescent="0.35">
      <c r="A107" s="115"/>
      <c r="B107" s="32"/>
      <c r="C107" s="46"/>
      <c r="D107" s="32"/>
      <c r="E107" s="32"/>
      <c r="F107" s="36"/>
      <c r="H107" s="29"/>
      <c r="I107" s="139"/>
      <c r="J107" s="139"/>
      <c r="K107" s="139"/>
      <c r="L107" s="139"/>
      <c r="M107" s="139"/>
      <c r="N107" s="140"/>
      <c r="O107" s="141"/>
      <c r="P107" s="142"/>
      <c r="Q107" s="139"/>
      <c r="R107" s="139"/>
      <c r="S107" s="139"/>
      <c r="T107" s="139"/>
      <c r="U107" s="139"/>
      <c r="V107" s="139"/>
      <c r="W107" s="121"/>
      <c r="X107" s="140"/>
      <c r="Y107" s="141"/>
      <c r="Z107" s="142"/>
      <c r="AA107" s="563"/>
      <c r="AB107" s="563"/>
      <c r="AC107" s="563"/>
      <c r="AD107" s="563"/>
      <c r="AE107" s="563"/>
      <c r="AF107" s="564"/>
      <c r="AG107" s="266"/>
      <c r="AH107" s="565"/>
      <c r="AI107" s="563"/>
      <c r="AJ107" s="563"/>
      <c r="AK107" s="563"/>
      <c r="AL107" s="563"/>
      <c r="AM107" s="563"/>
      <c r="AN107" s="140"/>
      <c r="AO107" s="141"/>
      <c r="AP107" s="142"/>
      <c r="AQ107" s="121"/>
      <c r="AR107" s="139"/>
      <c r="AS107" s="121"/>
      <c r="AT107" s="139"/>
      <c r="AU107" s="121"/>
      <c r="AV107" s="36"/>
      <c r="AX107" s="29"/>
      <c r="AY107" s="32"/>
      <c r="AZ107" s="322"/>
      <c r="BB107" s="29"/>
      <c r="BC107" s="46"/>
      <c r="BD107" s="32"/>
      <c r="BE107" s="46"/>
      <c r="BF107" s="32"/>
      <c r="BG107" s="46"/>
      <c r="BH107" s="36"/>
      <c r="BJ107" s="29"/>
      <c r="BK107" s="139"/>
      <c r="BL107" s="140"/>
      <c r="BM107" s="141"/>
      <c r="BN107" s="142"/>
      <c r="BO107" s="323"/>
      <c r="BP107" s="139"/>
      <c r="BQ107" s="323"/>
      <c r="BR107" s="139"/>
      <c r="BS107" s="323"/>
      <c r="BT107" s="140"/>
      <c r="BU107" s="141"/>
      <c r="BV107" s="142"/>
      <c r="BW107" s="139"/>
      <c r="BX107" s="140"/>
      <c r="BY107" s="141"/>
      <c r="BZ107" s="142"/>
      <c r="CA107" s="121"/>
      <c r="CB107" s="140"/>
      <c r="CC107" s="141"/>
      <c r="CD107" s="142"/>
      <c r="CE107" s="121"/>
      <c r="CF107" s="139"/>
      <c r="CG107" s="121"/>
      <c r="CH107" s="139"/>
      <c r="CI107" s="121"/>
      <c r="CJ107" s="139"/>
      <c r="CK107" s="121"/>
      <c r="CL107" s="36"/>
      <c r="CO107" s="29"/>
      <c r="CP107" s="143"/>
      <c r="CQ107" s="143"/>
      <c r="CR107" s="143"/>
      <c r="CS107" s="143"/>
      <c r="CT107" s="143"/>
      <c r="CU107" s="144"/>
      <c r="CV107" s="145"/>
      <c r="CW107" s="146"/>
      <c r="CX107" s="124"/>
      <c r="CY107" s="143"/>
      <c r="CZ107" s="124"/>
      <c r="DA107" s="143"/>
      <c r="DB107" s="124"/>
      <c r="DC107" s="36"/>
      <c r="DE107" s="315"/>
      <c r="DN107" s="115"/>
      <c r="DT107" s="133"/>
      <c r="DU107" s="252"/>
      <c r="DV107" s="149"/>
      <c r="DW107" s="252"/>
      <c r="DX107" s="134"/>
      <c r="DY107" s="141"/>
      <c r="DZ107" s="463"/>
      <c r="EA107" s="149"/>
      <c r="EB107" s="461"/>
      <c r="EC107" s="464"/>
      <c r="ED107" s="403"/>
      <c r="EE107" s="149"/>
      <c r="EF107" s="465"/>
      <c r="EG107" s="320"/>
      <c r="EH107" s="405"/>
      <c r="EI107" s="264"/>
      <c r="EJ107" s="406"/>
      <c r="EK107" s="406"/>
      <c r="EL107" s="264"/>
      <c r="EM107" s="407"/>
      <c r="EN107" s="145"/>
      <c r="EO107" s="466"/>
    </row>
    <row r="108" spans="1:145" s="92" customFormat="1" x14ac:dyDescent="0.35">
      <c r="A108" s="118"/>
      <c r="B108" s="46"/>
      <c r="C108" s="243" t="str">
        <f t="shared" si="41"/>
        <v/>
      </c>
      <c r="D108" s="46"/>
      <c r="E108" s="4"/>
      <c r="F108" s="119"/>
      <c r="H108" s="120"/>
      <c r="I108" s="15"/>
      <c r="J108" s="121"/>
      <c r="K108" s="15"/>
      <c r="L108" s="121"/>
      <c r="M108" s="15"/>
      <c r="N108" s="122"/>
      <c r="O108" s="40"/>
      <c r="P108" s="123"/>
      <c r="Q108" s="15"/>
      <c r="R108" s="121"/>
      <c r="S108" s="15"/>
      <c r="T108" s="121"/>
      <c r="U108" s="15"/>
      <c r="V108" s="121"/>
      <c r="W108" s="209">
        <f>SUM($Q108,$S108,$U108)</f>
        <v>0</v>
      </c>
      <c r="X108" s="122"/>
      <c r="Y108" s="40"/>
      <c r="Z108" s="123"/>
      <c r="AA108" s="560"/>
      <c r="AB108" s="224"/>
      <c r="AC108" s="560"/>
      <c r="AD108" s="224"/>
      <c r="AE108" s="560"/>
      <c r="AF108" s="561"/>
      <c r="AG108" s="216"/>
      <c r="AH108" s="562"/>
      <c r="AI108" s="560"/>
      <c r="AJ108" s="224"/>
      <c r="AK108" s="560"/>
      <c r="AL108" s="224"/>
      <c r="AM108" s="560"/>
      <c r="AN108" s="122"/>
      <c r="AO108" s="40"/>
      <c r="AP108" s="123"/>
      <c r="AQ108" s="209">
        <f>$Q108-$AA108+$AI108</f>
        <v>0</v>
      </c>
      <c r="AR108" s="121"/>
      <c r="AS108" s="209">
        <f t="shared" si="28"/>
        <v>0</v>
      </c>
      <c r="AT108" s="121"/>
      <c r="AU108" s="209">
        <f t="shared" si="42"/>
        <v>0</v>
      </c>
      <c r="AV108" s="119"/>
      <c r="AX108" s="120"/>
      <c r="AY108" s="1"/>
      <c r="AZ108" s="318">
        <v>1</v>
      </c>
      <c r="BB108" s="120"/>
      <c r="BC108" s="3">
        <f>CHOOSE($AZ108,0.99052544,1.01191919,1.00441378,1.00744042,0.97985155,0.99723525,0.99723525,0.99723525,1.02737929,0.99839832,1.00012425,0.97994767)</f>
        <v>0.99052543999999998</v>
      </c>
      <c r="BD108" s="46"/>
      <c r="BE108" s="3">
        <f>CHOOSE(AZ108,1.01007311,1.0162446,1.00802785,0.99745216,0.96170212,0.98906071,0.98906071,0.98906071,0.96644255,1.01344958,1.02255772,1.00405015)</f>
        <v>1.01007311</v>
      </c>
      <c r="BF108" s="46"/>
      <c r="BG108" s="3">
        <f>CHOOSE($AZ108, 1.00979385,0.9950623,0.99510091,0.98525914,0.94740453,0.975921526666667,0.975921526666667,0.975921526666667,0.96415274,1.04112113,1.03493102,1.02717428)</f>
        <v>1.0097938500000001</v>
      </c>
      <c r="BH108" s="119"/>
      <c r="BJ108" s="120"/>
      <c r="BK108" s="15"/>
      <c r="BL108" s="122"/>
      <c r="BM108" s="40"/>
      <c r="BN108" s="123"/>
      <c r="BO108" s="209">
        <f t="shared" si="29"/>
        <v>0</v>
      </c>
      <c r="BP108" s="121"/>
      <c r="BQ108" s="209">
        <f t="shared" si="30"/>
        <v>0</v>
      </c>
      <c r="BR108" s="121"/>
      <c r="BS108" s="209">
        <f t="shared" si="31"/>
        <v>0</v>
      </c>
      <c r="BT108" s="122"/>
      <c r="BU108" s="40"/>
      <c r="BV108" s="123"/>
      <c r="BW108" s="15"/>
      <c r="BX108" s="122"/>
      <c r="BY108" s="40"/>
      <c r="BZ108" s="123"/>
      <c r="CA108" s="209">
        <f>(SUM($BO108:$BS108))-$BW108</f>
        <v>0</v>
      </c>
      <c r="CB108" s="122"/>
      <c r="CC108" s="40"/>
      <c r="CD108" s="123"/>
      <c r="CE108" s="209">
        <f t="shared" si="32"/>
        <v>0</v>
      </c>
      <c r="CF108" s="121"/>
      <c r="CG108" s="209">
        <f t="shared" si="33"/>
        <v>0</v>
      </c>
      <c r="CH108" s="121"/>
      <c r="CI108" s="209">
        <f>ROUNDDOWN(CA108-CE108-CG108,0)</f>
        <v>0</v>
      </c>
      <c r="CJ108" s="121"/>
      <c r="CK108" s="209">
        <f>SUM($CE108:$CI108)</f>
        <v>0</v>
      </c>
      <c r="CL108" s="119"/>
      <c r="CO108" s="120"/>
      <c r="CP108" s="13">
        <v>0</v>
      </c>
      <c r="CQ108" s="124"/>
      <c r="CR108" s="13">
        <v>0</v>
      </c>
      <c r="CS108" s="124"/>
      <c r="CT108" s="13">
        <v>0</v>
      </c>
      <c r="CU108" s="125"/>
      <c r="CV108" s="126"/>
      <c r="CW108" s="127"/>
      <c r="CX108" s="210">
        <f>CP108*I108</f>
        <v>0</v>
      </c>
      <c r="CY108" s="124"/>
      <c r="CZ108" s="210">
        <f>CR108*K108</f>
        <v>0</v>
      </c>
      <c r="DA108" s="124"/>
      <c r="DB108" s="210">
        <f>CT108*M108</f>
        <v>0</v>
      </c>
      <c r="DC108" s="119"/>
      <c r="DE108" s="315"/>
      <c r="DF108" s="18"/>
      <c r="DG108" s="18"/>
      <c r="DH108" s="18"/>
      <c r="DI108" s="18"/>
      <c r="DJ108" s="18"/>
      <c r="DK108" s="18"/>
      <c r="DL108" s="18"/>
      <c r="DM108" s="18"/>
      <c r="DN108" s="115"/>
      <c r="DP108" s="18"/>
      <c r="DQ108" s="18"/>
      <c r="DR108" s="18"/>
      <c r="DT108" s="369">
        <f t="shared" si="43"/>
        <v>0</v>
      </c>
      <c r="DU108" s="280">
        <f t="shared" si="43"/>
        <v>0</v>
      </c>
      <c r="DV108" s="209">
        <f t="shared" si="44"/>
        <v>0</v>
      </c>
      <c r="DW108" s="280">
        <f t="shared" si="44"/>
        <v>0</v>
      </c>
      <c r="DX108" s="370">
        <f t="shared" si="45"/>
        <v>0</v>
      </c>
      <c r="DY108" s="216">
        <f t="shared" si="45"/>
        <v>0</v>
      </c>
      <c r="DZ108" s="369">
        <f t="shared" si="34"/>
        <v>0</v>
      </c>
      <c r="EA108" s="149"/>
      <c r="EB108" s="461"/>
      <c r="EC108" s="209">
        <f t="shared" si="35"/>
        <v>0</v>
      </c>
      <c r="ED108" s="403"/>
      <c r="EE108" s="149"/>
      <c r="EF108" s="370">
        <f t="shared" si="36"/>
        <v>0</v>
      </c>
      <c r="EG108" s="320"/>
      <c r="EH108" s="371">
        <f t="shared" si="37"/>
        <v>0</v>
      </c>
      <c r="EI108" s="264"/>
      <c r="EJ108" s="217">
        <f t="shared" si="38"/>
        <v>0</v>
      </c>
      <c r="EK108" s="401"/>
      <c r="EL108" s="264"/>
      <c r="EM108" s="372">
        <f t="shared" si="39"/>
        <v>0</v>
      </c>
      <c r="EN108" s="126"/>
      <c r="EO108" s="477">
        <f t="shared" si="40"/>
        <v>0</v>
      </c>
    </row>
    <row r="109" spans="1:145" ht="5.15" customHeight="1" x14ac:dyDescent="0.35">
      <c r="A109" s="115"/>
      <c r="B109" s="32"/>
      <c r="C109" s="46"/>
      <c r="D109" s="32"/>
      <c r="E109" s="32"/>
      <c r="F109" s="36"/>
      <c r="H109" s="29"/>
      <c r="I109" s="139"/>
      <c r="J109" s="139"/>
      <c r="K109" s="139"/>
      <c r="L109" s="139"/>
      <c r="M109" s="139"/>
      <c r="N109" s="140"/>
      <c r="O109" s="141"/>
      <c r="P109" s="142"/>
      <c r="Q109" s="139"/>
      <c r="R109" s="139"/>
      <c r="S109" s="139"/>
      <c r="T109" s="139"/>
      <c r="U109" s="139"/>
      <c r="V109" s="139"/>
      <c r="W109" s="121"/>
      <c r="X109" s="140"/>
      <c r="Y109" s="141"/>
      <c r="Z109" s="142"/>
      <c r="AA109" s="563"/>
      <c r="AB109" s="563"/>
      <c r="AC109" s="563"/>
      <c r="AD109" s="563"/>
      <c r="AE109" s="563"/>
      <c r="AF109" s="564"/>
      <c r="AG109" s="266"/>
      <c r="AH109" s="565"/>
      <c r="AI109" s="563"/>
      <c r="AJ109" s="563"/>
      <c r="AK109" s="563"/>
      <c r="AL109" s="563"/>
      <c r="AM109" s="563"/>
      <c r="AN109" s="140"/>
      <c r="AO109" s="141"/>
      <c r="AP109" s="142"/>
      <c r="AQ109" s="121"/>
      <c r="AR109" s="139"/>
      <c r="AS109" s="121"/>
      <c r="AT109" s="139"/>
      <c r="AU109" s="121"/>
      <c r="AV109" s="36"/>
      <c r="AX109" s="29"/>
      <c r="AY109" s="32"/>
      <c r="AZ109" s="322"/>
      <c r="BB109" s="29"/>
      <c r="BC109" s="46"/>
      <c r="BD109" s="32"/>
      <c r="BE109" s="46"/>
      <c r="BF109" s="32"/>
      <c r="BG109" s="46"/>
      <c r="BH109" s="36"/>
      <c r="BJ109" s="29"/>
      <c r="BK109" s="139"/>
      <c r="BL109" s="140"/>
      <c r="BM109" s="141"/>
      <c r="BN109" s="142"/>
      <c r="BO109" s="323"/>
      <c r="BP109" s="139"/>
      <c r="BQ109" s="323"/>
      <c r="BR109" s="139"/>
      <c r="BS109" s="323"/>
      <c r="BT109" s="140"/>
      <c r="BU109" s="141"/>
      <c r="BV109" s="142"/>
      <c r="BW109" s="139"/>
      <c r="BX109" s="140"/>
      <c r="BY109" s="141"/>
      <c r="BZ109" s="142"/>
      <c r="CA109" s="121"/>
      <c r="CB109" s="140"/>
      <c r="CC109" s="141"/>
      <c r="CD109" s="142"/>
      <c r="CE109" s="121"/>
      <c r="CF109" s="139"/>
      <c r="CG109" s="121"/>
      <c r="CH109" s="139"/>
      <c r="CI109" s="121"/>
      <c r="CJ109" s="139"/>
      <c r="CK109" s="121"/>
      <c r="CL109" s="36"/>
      <c r="CO109" s="29"/>
      <c r="CP109" s="143"/>
      <c r="CQ109" s="143"/>
      <c r="CR109" s="143"/>
      <c r="CS109" s="143"/>
      <c r="CT109" s="143"/>
      <c r="CU109" s="144"/>
      <c r="CV109" s="145"/>
      <c r="CW109" s="146"/>
      <c r="CX109" s="124"/>
      <c r="CY109" s="143"/>
      <c r="CZ109" s="124"/>
      <c r="DA109" s="143"/>
      <c r="DB109" s="124"/>
      <c r="DC109" s="36"/>
      <c r="DE109" s="315"/>
      <c r="DN109" s="115"/>
      <c r="DT109" s="133"/>
      <c r="DU109" s="252"/>
      <c r="DV109" s="149"/>
      <c r="DW109" s="252"/>
      <c r="DX109" s="134"/>
      <c r="DY109" s="141"/>
      <c r="DZ109" s="463"/>
      <c r="EA109" s="149"/>
      <c r="EB109" s="461"/>
      <c r="EC109" s="464"/>
      <c r="ED109" s="403"/>
      <c r="EE109" s="149"/>
      <c r="EF109" s="465"/>
      <c r="EG109" s="320"/>
      <c r="EH109" s="405"/>
      <c r="EI109" s="264"/>
      <c r="EJ109" s="406"/>
      <c r="EK109" s="406"/>
      <c r="EL109" s="264"/>
      <c r="EM109" s="407"/>
      <c r="EN109" s="145"/>
      <c r="EO109" s="466"/>
    </row>
    <row r="110" spans="1:145" s="92" customFormat="1" x14ac:dyDescent="0.35">
      <c r="A110" s="118"/>
      <c r="B110" s="46"/>
      <c r="C110" s="243" t="str">
        <f t="shared" si="41"/>
        <v/>
      </c>
      <c r="D110" s="46"/>
      <c r="E110" s="4"/>
      <c r="F110" s="119"/>
      <c r="H110" s="120"/>
      <c r="I110" s="15"/>
      <c r="J110" s="121"/>
      <c r="K110" s="15"/>
      <c r="L110" s="121"/>
      <c r="M110" s="15"/>
      <c r="N110" s="122"/>
      <c r="O110" s="40"/>
      <c r="P110" s="123"/>
      <c r="Q110" s="15"/>
      <c r="R110" s="121"/>
      <c r="S110" s="15"/>
      <c r="T110" s="121"/>
      <c r="U110" s="15"/>
      <c r="V110" s="121"/>
      <c r="W110" s="209">
        <f>SUM($Q110,$S110,$U110)</f>
        <v>0</v>
      </c>
      <c r="X110" s="122"/>
      <c r="Y110" s="40"/>
      <c r="Z110" s="123"/>
      <c r="AA110" s="560"/>
      <c r="AB110" s="224"/>
      <c r="AC110" s="560"/>
      <c r="AD110" s="224"/>
      <c r="AE110" s="560"/>
      <c r="AF110" s="561"/>
      <c r="AG110" s="216"/>
      <c r="AH110" s="562"/>
      <c r="AI110" s="560"/>
      <c r="AJ110" s="224"/>
      <c r="AK110" s="560"/>
      <c r="AL110" s="224"/>
      <c r="AM110" s="560"/>
      <c r="AN110" s="122"/>
      <c r="AO110" s="40"/>
      <c r="AP110" s="123"/>
      <c r="AQ110" s="209">
        <f>$Q110-$AA110+$AI110</f>
        <v>0</v>
      </c>
      <c r="AR110" s="121"/>
      <c r="AS110" s="209">
        <f t="shared" si="28"/>
        <v>0</v>
      </c>
      <c r="AT110" s="121"/>
      <c r="AU110" s="209">
        <f t="shared" si="42"/>
        <v>0</v>
      </c>
      <c r="AV110" s="119"/>
      <c r="AX110" s="120"/>
      <c r="AY110" s="1"/>
      <c r="AZ110" s="318">
        <v>1</v>
      </c>
      <c r="BB110" s="120"/>
      <c r="BC110" s="3">
        <f>CHOOSE($AZ110,0.99052544,1.01191919,1.00441378,1.00744042,0.97985155,0.99723525,0.99723525,0.99723525,1.02737929,0.99839832,1.00012425,0.97994767)</f>
        <v>0.99052543999999998</v>
      </c>
      <c r="BD110" s="46"/>
      <c r="BE110" s="3">
        <f>CHOOSE(AZ110,1.01007311,1.0162446,1.00802785,0.99745216,0.96170212,0.98906071,0.98906071,0.98906071,0.96644255,1.01344958,1.02255772,1.00405015)</f>
        <v>1.01007311</v>
      </c>
      <c r="BF110" s="46"/>
      <c r="BG110" s="3">
        <f>CHOOSE($AZ110, 1.00979385,0.9950623,0.99510091,0.98525914,0.94740453,0.975921526666667,0.975921526666667,0.975921526666667,0.96415274,1.04112113,1.03493102,1.02717428)</f>
        <v>1.0097938500000001</v>
      </c>
      <c r="BH110" s="119"/>
      <c r="BJ110" s="120"/>
      <c r="BK110" s="15"/>
      <c r="BL110" s="122"/>
      <c r="BM110" s="40"/>
      <c r="BN110" s="123"/>
      <c r="BO110" s="209">
        <f t="shared" si="29"/>
        <v>0</v>
      </c>
      <c r="BP110" s="121"/>
      <c r="BQ110" s="209">
        <f t="shared" si="30"/>
        <v>0</v>
      </c>
      <c r="BR110" s="121"/>
      <c r="BS110" s="209">
        <f t="shared" si="31"/>
        <v>0</v>
      </c>
      <c r="BT110" s="122"/>
      <c r="BU110" s="40"/>
      <c r="BV110" s="123"/>
      <c r="BW110" s="15"/>
      <c r="BX110" s="122"/>
      <c r="BY110" s="40"/>
      <c r="BZ110" s="123"/>
      <c r="CA110" s="209">
        <f>(SUM($BO110:$BS110))-$BW110</f>
        <v>0</v>
      </c>
      <c r="CB110" s="122"/>
      <c r="CC110" s="40"/>
      <c r="CD110" s="123"/>
      <c r="CE110" s="209">
        <f t="shared" si="32"/>
        <v>0</v>
      </c>
      <c r="CF110" s="121"/>
      <c r="CG110" s="209">
        <f t="shared" si="33"/>
        <v>0</v>
      </c>
      <c r="CH110" s="121"/>
      <c r="CI110" s="209">
        <f>ROUNDDOWN(CA110-CE110-CG110,0)</f>
        <v>0</v>
      </c>
      <c r="CJ110" s="121"/>
      <c r="CK110" s="209">
        <f>SUM($CE110:$CI110)</f>
        <v>0</v>
      </c>
      <c r="CL110" s="119"/>
      <c r="CO110" s="120"/>
      <c r="CP110" s="13">
        <v>0</v>
      </c>
      <c r="CQ110" s="124"/>
      <c r="CR110" s="13">
        <v>0</v>
      </c>
      <c r="CS110" s="124"/>
      <c r="CT110" s="13">
        <v>0</v>
      </c>
      <c r="CU110" s="125"/>
      <c r="CV110" s="126"/>
      <c r="CW110" s="127"/>
      <c r="CX110" s="210">
        <f>CP110*I110</f>
        <v>0</v>
      </c>
      <c r="CY110" s="124"/>
      <c r="CZ110" s="210">
        <f>CR110*K110</f>
        <v>0</v>
      </c>
      <c r="DA110" s="124"/>
      <c r="DB110" s="210">
        <f>CT110*M110</f>
        <v>0</v>
      </c>
      <c r="DC110" s="119"/>
      <c r="DE110" s="315"/>
      <c r="DF110" s="18"/>
      <c r="DG110" s="18"/>
      <c r="DH110" s="18"/>
      <c r="DI110" s="18"/>
      <c r="DJ110" s="18"/>
      <c r="DK110" s="18"/>
      <c r="DL110" s="18"/>
      <c r="DM110" s="18"/>
      <c r="DN110" s="115"/>
      <c r="DP110" s="18"/>
      <c r="DQ110" s="18"/>
      <c r="DR110" s="18"/>
      <c r="DT110" s="369">
        <f t="shared" si="43"/>
        <v>0</v>
      </c>
      <c r="DU110" s="280">
        <f t="shared" si="43"/>
        <v>0</v>
      </c>
      <c r="DV110" s="209">
        <f t="shared" si="44"/>
        <v>0</v>
      </c>
      <c r="DW110" s="280">
        <f t="shared" si="44"/>
        <v>0</v>
      </c>
      <c r="DX110" s="370">
        <f t="shared" si="45"/>
        <v>0</v>
      </c>
      <c r="DY110" s="216">
        <f t="shared" si="45"/>
        <v>0</v>
      </c>
      <c r="DZ110" s="369">
        <f t="shared" si="34"/>
        <v>0</v>
      </c>
      <c r="EA110" s="149"/>
      <c r="EB110" s="461"/>
      <c r="EC110" s="209">
        <f t="shared" si="35"/>
        <v>0</v>
      </c>
      <c r="ED110" s="403"/>
      <c r="EE110" s="149"/>
      <c r="EF110" s="370">
        <f t="shared" si="36"/>
        <v>0</v>
      </c>
      <c r="EG110" s="320"/>
      <c r="EH110" s="371">
        <f t="shared" si="37"/>
        <v>0</v>
      </c>
      <c r="EI110" s="264"/>
      <c r="EJ110" s="217">
        <f t="shared" si="38"/>
        <v>0</v>
      </c>
      <c r="EK110" s="401"/>
      <c r="EL110" s="264"/>
      <c r="EM110" s="372">
        <f t="shared" si="39"/>
        <v>0</v>
      </c>
      <c r="EN110" s="126"/>
      <c r="EO110" s="477">
        <f t="shared" si="40"/>
        <v>0</v>
      </c>
    </row>
    <row r="111" spans="1:145" ht="5.15" customHeight="1" x14ac:dyDescent="0.35">
      <c r="A111" s="115"/>
      <c r="B111" s="32"/>
      <c r="C111" s="46"/>
      <c r="D111" s="32"/>
      <c r="E111" s="32"/>
      <c r="F111" s="36"/>
      <c r="H111" s="29"/>
      <c r="I111" s="139"/>
      <c r="J111" s="139"/>
      <c r="K111" s="139"/>
      <c r="L111" s="139"/>
      <c r="M111" s="139"/>
      <c r="N111" s="140"/>
      <c r="O111" s="141"/>
      <c r="P111" s="142"/>
      <c r="Q111" s="139"/>
      <c r="R111" s="139"/>
      <c r="S111" s="139"/>
      <c r="T111" s="139"/>
      <c r="U111" s="139"/>
      <c r="V111" s="139"/>
      <c r="W111" s="121"/>
      <c r="X111" s="140"/>
      <c r="Y111" s="141"/>
      <c r="Z111" s="142"/>
      <c r="AA111" s="563"/>
      <c r="AB111" s="563"/>
      <c r="AC111" s="563"/>
      <c r="AD111" s="563"/>
      <c r="AE111" s="563"/>
      <c r="AF111" s="564"/>
      <c r="AG111" s="266"/>
      <c r="AH111" s="565"/>
      <c r="AI111" s="563"/>
      <c r="AJ111" s="563"/>
      <c r="AK111" s="563"/>
      <c r="AL111" s="563"/>
      <c r="AM111" s="563"/>
      <c r="AN111" s="140"/>
      <c r="AO111" s="141"/>
      <c r="AP111" s="142"/>
      <c r="AQ111" s="121"/>
      <c r="AR111" s="139"/>
      <c r="AS111" s="121"/>
      <c r="AT111" s="139"/>
      <c r="AU111" s="121"/>
      <c r="AV111" s="36"/>
      <c r="AX111" s="29"/>
      <c r="AY111" s="32"/>
      <c r="AZ111" s="322"/>
      <c r="BB111" s="29"/>
      <c r="BC111" s="46"/>
      <c r="BD111" s="32"/>
      <c r="BE111" s="46"/>
      <c r="BF111" s="32"/>
      <c r="BG111" s="46"/>
      <c r="BH111" s="36"/>
      <c r="BJ111" s="29"/>
      <c r="BK111" s="139"/>
      <c r="BL111" s="140"/>
      <c r="BM111" s="141"/>
      <c r="BN111" s="142"/>
      <c r="BO111" s="323"/>
      <c r="BP111" s="139"/>
      <c r="BQ111" s="323"/>
      <c r="BR111" s="139"/>
      <c r="BS111" s="323"/>
      <c r="BT111" s="140"/>
      <c r="BU111" s="141"/>
      <c r="BV111" s="142"/>
      <c r="BW111" s="139"/>
      <c r="BX111" s="140"/>
      <c r="BY111" s="141"/>
      <c r="BZ111" s="142"/>
      <c r="CA111" s="121"/>
      <c r="CB111" s="140"/>
      <c r="CC111" s="141"/>
      <c r="CD111" s="142"/>
      <c r="CE111" s="121"/>
      <c r="CF111" s="139"/>
      <c r="CG111" s="121"/>
      <c r="CH111" s="139"/>
      <c r="CI111" s="121"/>
      <c r="CJ111" s="139"/>
      <c r="CK111" s="121"/>
      <c r="CL111" s="36"/>
      <c r="CO111" s="29"/>
      <c r="CP111" s="143"/>
      <c r="CQ111" s="143"/>
      <c r="CR111" s="143"/>
      <c r="CS111" s="143"/>
      <c r="CT111" s="143"/>
      <c r="CU111" s="144"/>
      <c r="CV111" s="145"/>
      <c r="CW111" s="146"/>
      <c r="CX111" s="124"/>
      <c r="CY111" s="143"/>
      <c r="CZ111" s="124"/>
      <c r="DA111" s="143"/>
      <c r="DB111" s="124"/>
      <c r="DC111" s="36"/>
      <c r="DE111" s="315"/>
      <c r="DN111" s="115"/>
      <c r="DT111" s="133"/>
      <c r="DU111" s="252"/>
      <c r="DV111" s="149"/>
      <c r="DW111" s="252"/>
      <c r="DX111" s="134"/>
      <c r="DY111" s="141"/>
      <c r="DZ111" s="463"/>
      <c r="EA111" s="149"/>
      <c r="EB111" s="461"/>
      <c r="EC111" s="464"/>
      <c r="ED111" s="403"/>
      <c r="EE111" s="149"/>
      <c r="EF111" s="465"/>
      <c r="EG111" s="320"/>
      <c r="EH111" s="405"/>
      <c r="EI111" s="264"/>
      <c r="EJ111" s="406"/>
      <c r="EK111" s="406"/>
      <c r="EL111" s="264"/>
      <c r="EM111" s="407"/>
      <c r="EN111" s="145"/>
      <c r="EO111" s="466"/>
    </row>
    <row r="112" spans="1:145" s="92" customFormat="1" x14ac:dyDescent="0.35">
      <c r="A112" s="118"/>
      <c r="B112" s="46"/>
      <c r="C112" s="243" t="str">
        <f t="shared" si="41"/>
        <v/>
      </c>
      <c r="D112" s="46"/>
      <c r="E112" s="4"/>
      <c r="F112" s="119"/>
      <c r="H112" s="120"/>
      <c r="I112" s="15"/>
      <c r="J112" s="121"/>
      <c r="K112" s="15"/>
      <c r="L112" s="121"/>
      <c r="M112" s="15"/>
      <c r="N112" s="122"/>
      <c r="O112" s="40"/>
      <c r="P112" s="123"/>
      <c r="Q112" s="15"/>
      <c r="R112" s="121"/>
      <c r="S112" s="15"/>
      <c r="T112" s="121"/>
      <c r="U112" s="15"/>
      <c r="V112" s="121"/>
      <c r="W112" s="209">
        <f>SUM($Q112,$S112,$U112)</f>
        <v>0</v>
      </c>
      <c r="X112" s="122"/>
      <c r="Y112" s="40"/>
      <c r="Z112" s="123"/>
      <c r="AA112" s="560"/>
      <c r="AB112" s="224"/>
      <c r="AC112" s="560"/>
      <c r="AD112" s="224"/>
      <c r="AE112" s="560"/>
      <c r="AF112" s="561"/>
      <c r="AG112" s="216"/>
      <c r="AH112" s="562"/>
      <c r="AI112" s="560"/>
      <c r="AJ112" s="224"/>
      <c r="AK112" s="560"/>
      <c r="AL112" s="224"/>
      <c r="AM112" s="560"/>
      <c r="AN112" s="122"/>
      <c r="AO112" s="40"/>
      <c r="AP112" s="123"/>
      <c r="AQ112" s="209">
        <f>$Q112-$AA112+$AI112</f>
        <v>0</v>
      </c>
      <c r="AR112" s="121"/>
      <c r="AS112" s="209">
        <f t="shared" si="28"/>
        <v>0</v>
      </c>
      <c r="AT112" s="121"/>
      <c r="AU112" s="209">
        <f t="shared" si="42"/>
        <v>0</v>
      </c>
      <c r="AV112" s="119"/>
      <c r="AX112" s="120"/>
      <c r="AY112" s="1"/>
      <c r="AZ112" s="318">
        <v>1</v>
      </c>
      <c r="BB112" s="120"/>
      <c r="BC112" s="3">
        <f>CHOOSE($AZ112,0.99052544,1.01191919,1.00441378,1.00744042,0.97985155,0.99723525,0.99723525,0.99723525,1.02737929,0.99839832,1.00012425,0.97994767)</f>
        <v>0.99052543999999998</v>
      </c>
      <c r="BD112" s="46"/>
      <c r="BE112" s="3">
        <f>CHOOSE(AZ112,1.01007311,1.0162446,1.00802785,0.99745216,0.96170212,0.98906071,0.98906071,0.98906071,0.96644255,1.01344958,1.02255772,1.00405015)</f>
        <v>1.01007311</v>
      </c>
      <c r="BF112" s="46"/>
      <c r="BG112" s="3">
        <f>CHOOSE($AZ112, 1.00979385,0.9950623,0.99510091,0.98525914,0.94740453,0.975921526666667,0.975921526666667,0.975921526666667,0.96415274,1.04112113,1.03493102,1.02717428)</f>
        <v>1.0097938500000001</v>
      </c>
      <c r="BH112" s="119"/>
      <c r="BJ112" s="120"/>
      <c r="BK112" s="15"/>
      <c r="BL112" s="122"/>
      <c r="BM112" s="40"/>
      <c r="BN112" s="123"/>
      <c r="BO112" s="209">
        <f t="shared" si="29"/>
        <v>0</v>
      </c>
      <c r="BP112" s="121"/>
      <c r="BQ112" s="209">
        <f t="shared" si="30"/>
        <v>0</v>
      </c>
      <c r="BR112" s="121"/>
      <c r="BS112" s="209">
        <f t="shared" si="31"/>
        <v>0</v>
      </c>
      <c r="BT112" s="122"/>
      <c r="BU112" s="40"/>
      <c r="BV112" s="123"/>
      <c r="BW112" s="15"/>
      <c r="BX112" s="122"/>
      <c r="BY112" s="40"/>
      <c r="BZ112" s="123"/>
      <c r="CA112" s="209">
        <f>(SUM($BO112:$BS112))-$BW112</f>
        <v>0</v>
      </c>
      <c r="CB112" s="122"/>
      <c r="CC112" s="40"/>
      <c r="CD112" s="123"/>
      <c r="CE112" s="209">
        <f t="shared" si="32"/>
        <v>0</v>
      </c>
      <c r="CF112" s="121"/>
      <c r="CG112" s="209">
        <f t="shared" si="33"/>
        <v>0</v>
      </c>
      <c r="CH112" s="121"/>
      <c r="CI112" s="209">
        <f>ROUNDDOWN(CA112-CE112-CG112,0)</f>
        <v>0</v>
      </c>
      <c r="CJ112" s="121"/>
      <c r="CK112" s="209">
        <f>SUM($CE112:$CI112)</f>
        <v>0</v>
      </c>
      <c r="CL112" s="119"/>
      <c r="CO112" s="120"/>
      <c r="CP112" s="13">
        <v>0</v>
      </c>
      <c r="CQ112" s="124"/>
      <c r="CR112" s="13">
        <v>0</v>
      </c>
      <c r="CS112" s="124"/>
      <c r="CT112" s="13">
        <v>0</v>
      </c>
      <c r="CU112" s="125"/>
      <c r="CV112" s="126"/>
      <c r="CW112" s="127"/>
      <c r="CX112" s="210">
        <f>CP112*I112</f>
        <v>0</v>
      </c>
      <c r="CY112" s="124"/>
      <c r="CZ112" s="210">
        <f>CR112*K112</f>
        <v>0</v>
      </c>
      <c r="DA112" s="124"/>
      <c r="DB112" s="210">
        <f>CT112*M112</f>
        <v>0</v>
      </c>
      <c r="DC112" s="119"/>
      <c r="DE112" s="315"/>
      <c r="DF112" s="18"/>
      <c r="DG112" s="18"/>
      <c r="DH112" s="18"/>
      <c r="DI112" s="18"/>
      <c r="DJ112" s="18"/>
      <c r="DK112" s="18"/>
      <c r="DL112" s="18"/>
      <c r="DM112" s="18"/>
      <c r="DN112" s="115"/>
      <c r="DP112" s="18"/>
      <c r="DQ112" s="18"/>
      <c r="DR112" s="18"/>
      <c r="DT112" s="369">
        <f t="shared" si="43"/>
        <v>0</v>
      </c>
      <c r="DU112" s="280">
        <f t="shared" si="43"/>
        <v>0</v>
      </c>
      <c r="DV112" s="209">
        <f t="shared" si="44"/>
        <v>0</v>
      </c>
      <c r="DW112" s="280">
        <f t="shared" si="44"/>
        <v>0</v>
      </c>
      <c r="DX112" s="370">
        <f t="shared" si="45"/>
        <v>0</v>
      </c>
      <c r="DY112" s="216">
        <f t="shared" si="45"/>
        <v>0</v>
      </c>
      <c r="DZ112" s="369">
        <f t="shared" si="34"/>
        <v>0</v>
      </c>
      <c r="EA112" s="149"/>
      <c r="EB112" s="461"/>
      <c r="EC112" s="209">
        <f t="shared" si="35"/>
        <v>0</v>
      </c>
      <c r="ED112" s="403"/>
      <c r="EE112" s="149"/>
      <c r="EF112" s="370">
        <f t="shared" si="36"/>
        <v>0</v>
      </c>
      <c r="EG112" s="320"/>
      <c r="EH112" s="371">
        <f t="shared" si="37"/>
        <v>0</v>
      </c>
      <c r="EI112" s="264"/>
      <c r="EJ112" s="217">
        <f t="shared" si="38"/>
        <v>0</v>
      </c>
      <c r="EK112" s="401"/>
      <c r="EL112" s="264"/>
      <c r="EM112" s="372">
        <f t="shared" si="39"/>
        <v>0</v>
      </c>
      <c r="EN112" s="126"/>
      <c r="EO112" s="477">
        <f t="shared" si="40"/>
        <v>0</v>
      </c>
    </row>
    <row r="113" spans="1:145" ht="5.15" customHeight="1" x14ac:dyDescent="0.35">
      <c r="A113" s="115"/>
      <c r="B113" s="32"/>
      <c r="C113" s="46"/>
      <c r="D113" s="32"/>
      <c r="E113" s="32"/>
      <c r="F113" s="36"/>
      <c r="H113" s="29"/>
      <c r="I113" s="139"/>
      <c r="J113" s="139"/>
      <c r="K113" s="139"/>
      <c r="L113" s="139"/>
      <c r="M113" s="139"/>
      <c r="N113" s="140"/>
      <c r="O113" s="141"/>
      <c r="P113" s="142"/>
      <c r="Q113" s="139"/>
      <c r="R113" s="139"/>
      <c r="S113" s="139"/>
      <c r="T113" s="139"/>
      <c r="U113" s="139"/>
      <c r="V113" s="139"/>
      <c r="W113" s="121"/>
      <c r="X113" s="140"/>
      <c r="Y113" s="141"/>
      <c r="Z113" s="142"/>
      <c r="AA113" s="563"/>
      <c r="AB113" s="563"/>
      <c r="AC113" s="563"/>
      <c r="AD113" s="563"/>
      <c r="AE113" s="563"/>
      <c r="AF113" s="564"/>
      <c r="AG113" s="266"/>
      <c r="AH113" s="565"/>
      <c r="AI113" s="563"/>
      <c r="AJ113" s="563"/>
      <c r="AK113" s="563"/>
      <c r="AL113" s="563"/>
      <c r="AM113" s="563"/>
      <c r="AN113" s="140"/>
      <c r="AO113" s="141"/>
      <c r="AP113" s="142"/>
      <c r="AQ113" s="121"/>
      <c r="AR113" s="139"/>
      <c r="AS113" s="121"/>
      <c r="AT113" s="139"/>
      <c r="AU113" s="121"/>
      <c r="AV113" s="36"/>
      <c r="AX113" s="29"/>
      <c r="AY113" s="32"/>
      <c r="AZ113" s="322"/>
      <c r="BB113" s="29"/>
      <c r="BC113" s="46"/>
      <c r="BD113" s="32"/>
      <c r="BE113" s="46"/>
      <c r="BF113" s="32"/>
      <c r="BG113" s="46"/>
      <c r="BH113" s="36"/>
      <c r="BJ113" s="29"/>
      <c r="BK113" s="139"/>
      <c r="BL113" s="140"/>
      <c r="BM113" s="141"/>
      <c r="BN113" s="142"/>
      <c r="BO113" s="323"/>
      <c r="BP113" s="139"/>
      <c r="BQ113" s="323"/>
      <c r="BR113" s="139"/>
      <c r="BS113" s="323"/>
      <c r="BT113" s="140"/>
      <c r="BU113" s="141"/>
      <c r="BV113" s="142"/>
      <c r="BW113" s="139"/>
      <c r="BX113" s="140"/>
      <c r="BY113" s="141"/>
      <c r="BZ113" s="142"/>
      <c r="CA113" s="121"/>
      <c r="CB113" s="140"/>
      <c r="CC113" s="141"/>
      <c r="CD113" s="142"/>
      <c r="CE113" s="121"/>
      <c r="CF113" s="139"/>
      <c r="CG113" s="121"/>
      <c r="CH113" s="139"/>
      <c r="CI113" s="121"/>
      <c r="CJ113" s="139"/>
      <c r="CK113" s="121"/>
      <c r="CL113" s="36"/>
      <c r="CO113" s="29"/>
      <c r="CP113" s="143"/>
      <c r="CQ113" s="143"/>
      <c r="CR113" s="143"/>
      <c r="CS113" s="143"/>
      <c r="CT113" s="143"/>
      <c r="CU113" s="144"/>
      <c r="CV113" s="145"/>
      <c r="CW113" s="146"/>
      <c r="CX113" s="124"/>
      <c r="CY113" s="143"/>
      <c r="CZ113" s="124"/>
      <c r="DA113" s="143"/>
      <c r="DB113" s="124"/>
      <c r="DC113" s="36"/>
      <c r="DE113" s="315"/>
      <c r="DN113" s="115"/>
      <c r="DT113" s="133"/>
      <c r="DU113" s="252"/>
      <c r="DV113" s="149"/>
      <c r="DW113" s="252"/>
      <c r="DX113" s="134"/>
      <c r="DY113" s="141"/>
      <c r="DZ113" s="463"/>
      <c r="EA113" s="149"/>
      <c r="EB113" s="461"/>
      <c r="EC113" s="464"/>
      <c r="ED113" s="403"/>
      <c r="EE113" s="149"/>
      <c r="EF113" s="465"/>
      <c r="EG113" s="320"/>
      <c r="EH113" s="405"/>
      <c r="EI113" s="264"/>
      <c r="EJ113" s="406"/>
      <c r="EK113" s="406"/>
      <c r="EL113" s="264"/>
      <c r="EM113" s="407"/>
      <c r="EN113" s="145"/>
      <c r="EO113" s="466"/>
    </row>
    <row r="114" spans="1:145" s="92" customFormat="1" x14ac:dyDescent="0.35">
      <c r="A114" s="118"/>
      <c r="B114" s="46"/>
      <c r="C114" s="243" t="str">
        <f t="shared" si="41"/>
        <v/>
      </c>
      <c r="D114" s="46"/>
      <c r="E114" s="4"/>
      <c r="F114" s="119"/>
      <c r="H114" s="120"/>
      <c r="I114" s="15"/>
      <c r="J114" s="121"/>
      <c r="K114" s="15"/>
      <c r="L114" s="121"/>
      <c r="M114" s="15"/>
      <c r="N114" s="122"/>
      <c r="O114" s="40"/>
      <c r="P114" s="123"/>
      <c r="Q114" s="15"/>
      <c r="R114" s="121"/>
      <c r="S114" s="15"/>
      <c r="T114" s="121"/>
      <c r="U114" s="15"/>
      <c r="V114" s="121"/>
      <c r="W114" s="209">
        <f>SUM($Q114,$S114,$U114)</f>
        <v>0</v>
      </c>
      <c r="X114" s="122"/>
      <c r="Y114" s="40"/>
      <c r="Z114" s="123"/>
      <c r="AA114" s="560"/>
      <c r="AB114" s="224"/>
      <c r="AC114" s="560"/>
      <c r="AD114" s="224"/>
      <c r="AE114" s="560"/>
      <c r="AF114" s="561"/>
      <c r="AG114" s="216"/>
      <c r="AH114" s="562"/>
      <c r="AI114" s="560"/>
      <c r="AJ114" s="224"/>
      <c r="AK114" s="560"/>
      <c r="AL114" s="224"/>
      <c r="AM114" s="560"/>
      <c r="AN114" s="122"/>
      <c r="AO114" s="40"/>
      <c r="AP114" s="123"/>
      <c r="AQ114" s="209">
        <f>$Q114-$AA114+$AI114</f>
        <v>0</v>
      </c>
      <c r="AR114" s="121"/>
      <c r="AS114" s="209">
        <f t="shared" si="28"/>
        <v>0</v>
      </c>
      <c r="AT114" s="121"/>
      <c r="AU114" s="209">
        <f t="shared" si="42"/>
        <v>0</v>
      </c>
      <c r="AV114" s="119"/>
      <c r="AX114" s="120"/>
      <c r="AY114" s="1"/>
      <c r="AZ114" s="318">
        <v>1</v>
      </c>
      <c r="BB114" s="120"/>
      <c r="BC114" s="3">
        <f>CHOOSE($AZ114,0.99052544,1.01191919,1.00441378,1.00744042,0.97985155,0.99723525,0.99723525,0.99723525,1.02737929,0.99839832,1.00012425,0.97994767)</f>
        <v>0.99052543999999998</v>
      </c>
      <c r="BD114" s="46"/>
      <c r="BE114" s="3">
        <f>CHOOSE(AZ114,1.01007311,1.0162446,1.00802785,0.99745216,0.96170212,0.98906071,0.98906071,0.98906071,0.96644255,1.01344958,1.02255772,1.00405015)</f>
        <v>1.01007311</v>
      </c>
      <c r="BF114" s="46"/>
      <c r="BG114" s="3">
        <f>CHOOSE($AZ114, 1.00979385,0.9950623,0.99510091,0.98525914,0.94740453,0.975921526666667,0.975921526666667,0.975921526666667,0.96415274,1.04112113,1.03493102,1.02717428)</f>
        <v>1.0097938500000001</v>
      </c>
      <c r="BH114" s="119"/>
      <c r="BJ114" s="120"/>
      <c r="BK114" s="15"/>
      <c r="BL114" s="122"/>
      <c r="BM114" s="40"/>
      <c r="BN114" s="123"/>
      <c r="BO114" s="209">
        <f t="shared" si="29"/>
        <v>0</v>
      </c>
      <c r="BP114" s="121"/>
      <c r="BQ114" s="209">
        <f t="shared" si="30"/>
        <v>0</v>
      </c>
      <c r="BR114" s="121"/>
      <c r="BS114" s="209">
        <f t="shared" si="31"/>
        <v>0</v>
      </c>
      <c r="BT114" s="122"/>
      <c r="BU114" s="40"/>
      <c r="BV114" s="123"/>
      <c r="BW114" s="15"/>
      <c r="BX114" s="122"/>
      <c r="BY114" s="40"/>
      <c r="BZ114" s="123"/>
      <c r="CA114" s="209">
        <f>(SUM($BO114:$BS114))-$BW114</f>
        <v>0</v>
      </c>
      <c r="CB114" s="122"/>
      <c r="CC114" s="40"/>
      <c r="CD114" s="123"/>
      <c r="CE114" s="209">
        <f t="shared" si="32"/>
        <v>0</v>
      </c>
      <c r="CF114" s="121"/>
      <c r="CG114" s="209">
        <f t="shared" si="33"/>
        <v>0</v>
      </c>
      <c r="CH114" s="121"/>
      <c r="CI114" s="209">
        <f>ROUNDDOWN(CA114-CE114-CG114,0)</f>
        <v>0</v>
      </c>
      <c r="CJ114" s="121"/>
      <c r="CK114" s="209">
        <f>SUM($CE114:$CI114)</f>
        <v>0</v>
      </c>
      <c r="CL114" s="119"/>
      <c r="CO114" s="120"/>
      <c r="CP114" s="13">
        <v>0</v>
      </c>
      <c r="CQ114" s="124"/>
      <c r="CR114" s="13">
        <v>0</v>
      </c>
      <c r="CS114" s="124"/>
      <c r="CT114" s="13">
        <v>0</v>
      </c>
      <c r="CU114" s="125"/>
      <c r="CV114" s="126"/>
      <c r="CW114" s="127"/>
      <c r="CX114" s="210">
        <f>CP114*I114</f>
        <v>0</v>
      </c>
      <c r="CY114" s="124"/>
      <c r="CZ114" s="210">
        <f>CR114*K114</f>
        <v>0</v>
      </c>
      <c r="DA114" s="124"/>
      <c r="DB114" s="210">
        <f>CT114*M114</f>
        <v>0</v>
      </c>
      <c r="DC114" s="119"/>
      <c r="DE114" s="315"/>
      <c r="DF114" s="18"/>
      <c r="DG114" s="18"/>
      <c r="DH114" s="18"/>
      <c r="DI114" s="18"/>
      <c r="DJ114" s="18"/>
      <c r="DK114" s="18"/>
      <c r="DL114" s="18"/>
      <c r="DM114" s="18"/>
      <c r="DN114" s="115"/>
      <c r="DP114" s="18"/>
      <c r="DQ114" s="18"/>
      <c r="DR114" s="18"/>
      <c r="DT114" s="369">
        <f t="shared" si="43"/>
        <v>0</v>
      </c>
      <c r="DU114" s="280">
        <f t="shared" si="43"/>
        <v>0</v>
      </c>
      <c r="DV114" s="209">
        <f t="shared" si="44"/>
        <v>0</v>
      </c>
      <c r="DW114" s="280">
        <f t="shared" si="44"/>
        <v>0</v>
      </c>
      <c r="DX114" s="370">
        <f t="shared" si="45"/>
        <v>0</v>
      </c>
      <c r="DY114" s="216">
        <f t="shared" si="45"/>
        <v>0</v>
      </c>
      <c r="DZ114" s="369">
        <f t="shared" si="34"/>
        <v>0</v>
      </c>
      <c r="EA114" s="149"/>
      <c r="EB114" s="461"/>
      <c r="EC114" s="209">
        <f t="shared" si="35"/>
        <v>0</v>
      </c>
      <c r="ED114" s="403"/>
      <c r="EE114" s="149"/>
      <c r="EF114" s="370">
        <f t="shared" si="36"/>
        <v>0</v>
      </c>
      <c r="EG114" s="320"/>
      <c r="EH114" s="371">
        <f t="shared" si="37"/>
        <v>0</v>
      </c>
      <c r="EI114" s="264"/>
      <c r="EJ114" s="217">
        <f t="shared" si="38"/>
        <v>0</v>
      </c>
      <c r="EK114" s="401"/>
      <c r="EL114" s="264"/>
      <c r="EM114" s="372">
        <f t="shared" si="39"/>
        <v>0</v>
      </c>
      <c r="EN114" s="126"/>
      <c r="EO114" s="477">
        <f t="shared" si="40"/>
        <v>0</v>
      </c>
    </row>
    <row r="115" spans="1:145" ht="5.15" customHeight="1" x14ac:dyDescent="0.35">
      <c r="A115" s="115"/>
      <c r="B115" s="32"/>
      <c r="C115" s="46"/>
      <c r="D115" s="32"/>
      <c r="E115" s="32"/>
      <c r="F115" s="36"/>
      <c r="H115" s="29"/>
      <c r="I115" s="139"/>
      <c r="J115" s="139"/>
      <c r="K115" s="139"/>
      <c r="L115" s="139"/>
      <c r="M115" s="139"/>
      <c r="N115" s="140"/>
      <c r="O115" s="141"/>
      <c r="P115" s="142"/>
      <c r="Q115" s="139"/>
      <c r="R115" s="139"/>
      <c r="S115" s="139"/>
      <c r="T115" s="139"/>
      <c r="U115" s="139"/>
      <c r="V115" s="139"/>
      <c r="W115" s="121"/>
      <c r="X115" s="140"/>
      <c r="Y115" s="141"/>
      <c r="Z115" s="142"/>
      <c r="AA115" s="563"/>
      <c r="AB115" s="563"/>
      <c r="AC115" s="563"/>
      <c r="AD115" s="563"/>
      <c r="AE115" s="563"/>
      <c r="AF115" s="564"/>
      <c r="AG115" s="266"/>
      <c r="AH115" s="565"/>
      <c r="AI115" s="563"/>
      <c r="AJ115" s="563"/>
      <c r="AK115" s="563"/>
      <c r="AL115" s="563"/>
      <c r="AM115" s="563"/>
      <c r="AN115" s="140"/>
      <c r="AO115" s="141"/>
      <c r="AP115" s="142"/>
      <c r="AQ115" s="121"/>
      <c r="AR115" s="139"/>
      <c r="AS115" s="121"/>
      <c r="AT115" s="139"/>
      <c r="AU115" s="121"/>
      <c r="AV115" s="36"/>
      <c r="AX115" s="29"/>
      <c r="AY115" s="32"/>
      <c r="AZ115" s="322"/>
      <c r="BB115" s="29"/>
      <c r="BC115" s="46"/>
      <c r="BD115" s="32"/>
      <c r="BE115" s="46"/>
      <c r="BF115" s="32"/>
      <c r="BG115" s="46"/>
      <c r="BH115" s="36"/>
      <c r="BJ115" s="29"/>
      <c r="BK115" s="139"/>
      <c r="BL115" s="140"/>
      <c r="BM115" s="141"/>
      <c r="BN115" s="142"/>
      <c r="BO115" s="323"/>
      <c r="BP115" s="139"/>
      <c r="BQ115" s="323"/>
      <c r="BR115" s="139"/>
      <c r="BS115" s="323"/>
      <c r="BT115" s="140"/>
      <c r="BU115" s="141"/>
      <c r="BV115" s="142"/>
      <c r="BW115" s="139"/>
      <c r="BX115" s="140"/>
      <c r="BY115" s="141"/>
      <c r="BZ115" s="142"/>
      <c r="CA115" s="121"/>
      <c r="CB115" s="140"/>
      <c r="CC115" s="141"/>
      <c r="CD115" s="142"/>
      <c r="CE115" s="121"/>
      <c r="CF115" s="139"/>
      <c r="CG115" s="121"/>
      <c r="CH115" s="139"/>
      <c r="CI115" s="121"/>
      <c r="CJ115" s="139"/>
      <c r="CK115" s="121"/>
      <c r="CL115" s="36"/>
      <c r="CO115" s="29"/>
      <c r="CP115" s="143"/>
      <c r="CQ115" s="143"/>
      <c r="CR115" s="143"/>
      <c r="CS115" s="143"/>
      <c r="CT115" s="143"/>
      <c r="CU115" s="144"/>
      <c r="CV115" s="145"/>
      <c r="CW115" s="146"/>
      <c r="CX115" s="124"/>
      <c r="CY115" s="143"/>
      <c r="CZ115" s="124"/>
      <c r="DA115" s="143"/>
      <c r="DB115" s="124"/>
      <c r="DC115" s="36"/>
      <c r="DE115" s="315"/>
      <c r="DN115" s="115"/>
      <c r="DT115" s="133"/>
      <c r="DU115" s="252"/>
      <c r="DV115" s="149"/>
      <c r="DW115" s="252"/>
      <c r="DX115" s="134"/>
      <c r="DY115" s="141"/>
      <c r="DZ115" s="463"/>
      <c r="EA115" s="149"/>
      <c r="EB115" s="461"/>
      <c r="EC115" s="464"/>
      <c r="ED115" s="403"/>
      <c r="EE115" s="149"/>
      <c r="EF115" s="465"/>
      <c r="EG115" s="320"/>
      <c r="EH115" s="405"/>
      <c r="EI115" s="264"/>
      <c r="EJ115" s="406"/>
      <c r="EK115" s="406"/>
      <c r="EL115" s="264"/>
      <c r="EM115" s="407"/>
      <c r="EN115" s="145"/>
      <c r="EO115" s="466"/>
    </row>
    <row r="116" spans="1:145" s="92" customFormat="1" x14ac:dyDescent="0.35">
      <c r="A116" s="118"/>
      <c r="B116" s="46"/>
      <c r="C116" s="11"/>
      <c r="D116" s="46"/>
      <c r="E116" s="4"/>
      <c r="F116" s="119"/>
      <c r="H116" s="120"/>
      <c r="I116" s="15"/>
      <c r="J116" s="121"/>
      <c r="K116" s="15"/>
      <c r="L116" s="121"/>
      <c r="M116" s="15"/>
      <c r="N116" s="122"/>
      <c r="O116" s="40"/>
      <c r="P116" s="123"/>
      <c r="Q116" s="15"/>
      <c r="R116" s="121"/>
      <c r="S116" s="15"/>
      <c r="T116" s="121"/>
      <c r="U116" s="15"/>
      <c r="V116" s="121"/>
      <c r="W116" s="209">
        <f>SUM($Q116,$S116,$U116)</f>
        <v>0</v>
      </c>
      <c r="X116" s="122"/>
      <c r="Y116" s="40"/>
      <c r="Z116" s="123"/>
      <c r="AA116" s="560"/>
      <c r="AB116" s="224"/>
      <c r="AC116" s="560"/>
      <c r="AD116" s="224"/>
      <c r="AE116" s="560"/>
      <c r="AF116" s="561"/>
      <c r="AG116" s="216"/>
      <c r="AH116" s="562"/>
      <c r="AI116" s="560"/>
      <c r="AJ116" s="224"/>
      <c r="AK116" s="560"/>
      <c r="AL116" s="224"/>
      <c r="AM116" s="560"/>
      <c r="AN116" s="122"/>
      <c r="AO116" s="40"/>
      <c r="AP116" s="123"/>
      <c r="AQ116" s="209">
        <f>$Q116-$AA116+$AI116</f>
        <v>0</v>
      </c>
      <c r="AR116" s="121"/>
      <c r="AS116" s="209">
        <f t="shared" si="28"/>
        <v>0</v>
      </c>
      <c r="AT116" s="121"/>
      <c r="AU116" s="209">
        <f t="shared" si="42"/>
        <v>0</v>
      </c>
      <c r="AV116" s="119"/>
      <c r="AX116" s="120"/>
      <c r="AY116" s="1"/>
      <c r="AZ116" s="318">
        <v>1</v>
      </c>
      <c r="BB116" s="120"/>
      <c r="BC116" s="3">
        <f>CHOOSE($AZ116,0.99052544,1.01191919,1.00441378,1.00744042,0.97985155,0.99723525,0.99723525,0.99723525,1.02737929,0.99839832,1.00012425,0.97994767)</f>
        <v>0.99052543999999998</v>
      </c>
      <c r="BD116" s="46"/>
      <c r="BE116" s="3">
        <f>CHOOSE(AZ116,1.01007311,1.0162446,1.00802785,0.99745216,0.96170212,0.98906071,0.98906071,0.98906071,0.96644255,1.01344958,1.02255772,1.00405015)</f>
        <v>1.01007311</v>
      </c>
      <c r="BF116" s="46"/>
      <c r="BG116" s="3">
        <f>CHOOSE($AZ116, 1.00979385,0.9950623,0.99510091,0.98525914,0.94740453,0.975921526666667,0.975921526666667,0.975921526666667,0.96415274,1.04112113,1.03493102,1.02717428)</f>
        <v>1.0097938500000001</v>
      </c>
      <c r="BH116" s="119"/>
      <c r="BJ116" s="120"/>
      <c r="BK116" s="15"/>
      <c r="BL116" s="122"/>
      <c r="BM116" s="40"/>
      <c r="BN116" s="123"/>
      <c r="BO116" s="209">
        <f t="shared" si="29"/>
        <v>0</v>
      </c>
      <c r="BP116" s="121"/>
      <c r="BQ116" s="209">
        <f t="shared" si="30"/>
        <v>0</v>
      </c>
      <c r="BR116" s="121"/>
      <c r="BS116" s="209">
        <f t="shared" si="31"/>
        <v>0</v>
      </c>
      <c r="BT116" s="122"/>
      <c r="BU116" s="40"/>
      <c r="BV116" s="123"/>
      <c r="BW116" s="15"/>
      <c r="BX116" s="122"/>
      <c r="BY116" s="40"/>
      <c r="BZ116" s="123"/>
      <c r="CA116" s="209">
        <f>(SUM($BO116:$BS116))-$BW116</f>
        <v>0</v>
      </c>
      <c r="CB116" s="122"/>
      <c r="CC116" s="40"/>
      <c r="CD116" s="123"/>
      <c r="CE116" s="209">
        <f t="shared" si="32"/>
        <v>0</v>
      </c>
      <c r="CF116" s="121"/>
      <c r="CG116" s="209">
        <f t="shared" si="33"/>
        <v>0</v>
      </c>
      <c r="CH116" s="121"/>
      <c r="CI116" s="209">
        <f>ROUNDDOWN(CA116-CE116-CG116,0)</f>
        <v>0</v>
      </c>
      <c r="CJ116" s="121"/>
      <c r="CK116" s="209">
        <f>SUM($CE116:$CI116)</f>
        <v>0</v>
      </c>
      <c r="CL116" s="119"/>
      <c r="CO116" s="120"/>
      <c r="CP116" s="13">
        <v>0</v>
      </c>
      <c r="CQ116" s="124"/>
      <c r="CR116" s="13">
        <v>0</v>
      </c>
      <c r="CS116" s="124"/>
      <c r="CT116" s="13">
        <v>0</v>
      </c>
      <c r="CU116" s="125"/>
      <c r="CV116" s="126"/>
      <c r="CW116" s="127"/>
      <c r="CX116" s="210">
        <f>CP116*I116</f>
        <v>0</v>
      </c>
      <c r="CY116" s="124"/>
      <c r="CZ116" s="210">
        <f>CR116*K116</f>
        <v>0</v>
      </c>
      <c r="DA116" s="336"/>
      <c r="DB116" s="375">
        <f>CT116*M116</f>
        <v>0</v>
      </c>
      <c r="DC116" s="119"/>
      <c r="DE116" s="315"/>
      <c r="DF116" s="18"/>
      <c r="DG116" s="18"/>
      <c r="DH116" s="18"/>
      <c r="DI116" s="18"/>
      <c r="DJ116" s="18"/>
      <c r="DK116" s="18"/>
      <c r="DL116" s="18"/>
      <c r="DM116" s="18"/>
      <c r="DN116" s="115"/>
      <c r="DP116" s="18"/>
      <c r="DQ116" s="18"/>
      <c r="DR116" s="18"/>
      <c r="DT116" s="369">
        <f t="shared" si="43"/>
        <v>0</v>
      </c>
      <c r="DU116" s="280">
        <f t="shared" si="43"/>
        <v>0</v>
      </c>
      <c r="DV116" s="209">
        <f t="shared" si="44"/>
        <v>0</v>
      </c>
      <c r="DW116" s="280">
        <f t="shared" si="44"/>
        <v>0</v>
      </c>
      <c r="DX116" s="370">
        <f t="shared" si="45"/>
        <v>0</v>
      </c>
      <c r="DY116" s="216">
        <f t="shared" si="45"/>
        <v>0</v>
      </c>
      <c r="DZ116" s="369">
        <f t="shared" si="34"/>
        <v>0</v>
      </c>
      <c r="EA116" s="149"/>
      <c r="EB116" s="461"/>
      <c r="EC116" s="209">
        <f t="shared" si="35"/>
        <v>0</v>
      </c>
      <c r="ED116" s="403"/>
      <c r="EE116" s="149"/>
      <c r="EF116" s="370">
        <f t="shared" si="36"/>
        <v>0</v>
      </c>
      <c r="EG116" s="320"/>
      <c r="EH116" s="371">
        <f t="shared" si="37"/>
        <v>0</v>
      </c>
      <c r="EI116" s="264"/>
      <c r="EJ116" s="217">
        <f t="shared" si="38"/>
        <v>0</v>
      </c>
      <c r="EK116" s="401"/>
      <c r="EL116" s="264"/>
      <c r="EM116" s="372">
        <f t="shared" si="39"/>
        <v>0</v>
      </c>
      <c r="EN116" s="126"/>
      <c r="EO116" s="477">
        <f t="shared" si="40"/>
        <v>0</v>
      </c>
    </row>
    <row r="117" spans="1:145" ht="5.15" customHeight="1" x14ac:dyDescent="0.35">
      <c r="A117" s="115"/>
      <c r="B117" s="32"/>
      <c r="C117" s="46"/>
      <c r="D117" s="32"/>
      <c r="E117" s="32"/>
      <c r="F117" s="36"/>
      <c r="H117" s="29"/>
      <c r="I117" s="139"/>
      <c r="J117" s="139"/>
      <c r="K117" s="139"/>
      <c r="L117" s="139"/>
      <c r="M117" s="139"/>
      <c r="N117" s="140"/>
      <c r="O117" s="141"/>
      <c r="P117" s="142"/>
      <c r="Q117" s="139"/>
      <c r="R117" s="139"/>
      <c r="S117" s="139"/>
      <c r="T117" s="139"/>
      <c r="U117" s="139"/>
      <c r="V117" s="139"/>
      <c r="W117" s="121"/>
      <c r="X117" s="140"/>
      <c r="Y117" s="141"/>
      <c r="Z117" s="142"/>
      <c r="AA117" s="563"/>
      <c r="AB117" s="563"/>
      <c r="AC117" s="563"/>
      <c r="AD117" s="563"/>
      <c r="AE117" s="563"/>
      <c r="AF117" s="564"/>
      <c r="AG117" s="266"/>
      <c r="AH117" s="565"/>
      <c r="AI117" s="563"/>
      <c r="AJ117" s="563"/>
      <c r="AK117" s="563"/>
      <c r="AL117" s="563"/>
      <c r="AM117" s="563"/>
      <c r="AN117" s="140"/>
      <c r="AO117" s="141"/>
      <c r="AP117" s="142"/>
      <c r="AQ117" s="121"/>
      <c r="AR117" s="139"/>
      <c r="AS117" s="121"/>
      <c r="AT117" s="139"/>
      <c r="AU117" s="121"/>
      <c r="AV117" s="36"/>
      <c r="AX117" s="29"/>
      <c r="AY117" s="32"/>
      <c r="AZ117" s="322"/>
      <c r="BB117" s="29"/>
      <c r="BC117" s="46"/>
      <c r="BD117" s="32"/>
      <c r="BE117" s="46"/>
      <c r="BF117" s="32"/>
      <c r="BG117" s="46"/>
      <c r="BH117" s="36"/>
      <c r="BJ117" s="29"/>
      <c r="BK117" s="139"/>
      <c r="BL117" s="140"/>
      <c r="BM117" s="141"/>
      <c r="BN117" s="142"/>
      <c r="BO117" s="323"/>
      <c r="BP117" s="139"/>
      <c r="BQ117" s="323"/>
      <c r="BR117" s="139"/>
      <c r="BS117" s="323"/>
      <c r="BT117" s="140"/>
      <c r="BU117" s="141"/>
      <c r="BV117" s="142"/>
      <c r="BW117" s="139"/>
      <c r="BX117" s="140"/>
      <c r="BY117" s="141"/>
      <c r="BZ117" s="142"/>
      <c r="CA117" s="121"/>
      <c r="CB117" s="140"/>
      <c r="CC117" s="141"/>
      <c r="CD117" s="142"/>
      <c r="CE117" s="121"/>
      <c r="CF117" s="139"/>
      <c r="CG117" s="121"/>
      <c r="CH117" s="139"/>
      <c r="CI117" s="121"/>
      <c r="CJ117" s="139"/>
      <c r="CK117" s="121"/>
      <c r="CL117" s="36"/>
      <c r="CO117" s="29"/>
      <c r="CP117" s="143"/>
      <c r="CQ117" s="143"/>
      <c r="CR117" s="143"/>
      <c r="CS117" s="143"/>
      <c r="CT117" s="143"/>
      <c r="CU117" s="144"/>
      <c r="CV117" s="145"/>
      <c r="CW117" s="146"/>
      <c r="CX117" s="124"/>
      <c r="CY117" s="143"/>
      <c r="CZ117" s="124"/>
      <c r="DA117" s="143"/>
      <c r="DB117" s="124"/>
      <c r="DC117" s="36"/>
      <c r="DE117" s="315"/>
      <c r="DN117" s="115"/>
      <c r="DT117" s="133"/>
      <c r="DU117" s="252"/>
      <c r="DV117" s="149"/>
      <c r="DW117" s="252"/>
      <c r="DX117" s="134"/>
      <c r="DY117" s="141"/>
      <c r="DZ117" s="402"/>
      <c r="EA117" s="149"/>
      <c r="EB117" s="461"/>
      <c r="EC117" s="464"/>
      <c r="ED117" s="403"/>
      <c r="EE117" s="149"/>
      <c r="EF117" s="465"/>
      <c r="EG117" s="320"/>
      <c r="EH117" s="405"/>
      <c r="EI117" s="264"/>
      <c r="EJ117" s="406"/>
      <c r="EK117" s="406"/>
      <c r="EL117" s="264"/>
      <c r="EM117" s="407"/>
      <c r="EN117" s="145"/>
      <c r="EO117" s="466"/>
    </row>
    <row r="118" spans="1:145" s="92" customFormat="1" ht="15" thickBot="1" x14ac:dyDescent="0.4">
      <c r="A118" s="118"/>
      <c r="B118" s="46"/>
      <c r="C118" s="11"/>
      <c r="D118" s="46"/>
      <c r="E118" s="4"/>
      <c r="F118" s="119"/>
      <c r="H118" s="120"/>
      <c r="I118" s="15"/>
      <c r="J118" s="121"/>
      <c r="K118" s="15"/>
      <c r="L118" s="121"/>
      <c r="M118" s="15"/>
      <c r="N118" s="122"/>
      <c r="O118" s="40"/>
      <c r="P118" s="123"/>
      <c r="Q118" s="15"/>
      <c r="R118" s="121"/>
      <c r="S118" s="15"/>
      <c r="T118" s="121"/>
      <c r="U118" s="15"/>
      <c r="V118" s="121"/>
      <c r="W118" s="209">
        <f>SUM($Q118,$S118,$U118)</f>
        <v>0</v>
      </c>
      <c r="X118" s="122"/>
      <c r="Y118" s="40"/>
      <c r="Z118" s="123"/>
      <c r="AA118" s="560"/>
      <c r="AB118" s="224"/>
      <c r="AC118" s="560"/>
      <c r="AD118" s="224"/>
      <c r="AE118" s="560"/>
      <c r="AF118" s="561"/>
      <c r="AG118" s="216"/>
      <c r="AH118" s="562"/>
      <c r="AI118" s="560"/>
      <c r="AJ118" s="224"/>
      <c r="AK118" s="560"/>
      <c r="AL118" s="224"/>
      <c r="AM118" s="560"/>
      <c r="AN118" s="122"/>
      <c r="AO118" s="40"/>
      <c r="AP118" s="123"/>
      <c r="AQ118" s="209">
        <f>$Q118-$AA118+$AI118</f>
        <v>0</v>
      </c>
      <c r="AR118" s="121"/>
      <c r="AS118" s="209">
        <f t="shared" si="28"/>
        <v>0</v>
      </c>
      <c r="AT118" s="121"/>
      <c r="AU118" s="209">
        <f t="shared" si="42"/>
        <v>0</v>
      </c>
      <c r="AV118" s="119"/>
      <c r="AX118" s="120"/>
      <c r="AY118" s="1"/>
      <c r="AZ118" s="318">
        <v>1</v>
      </c>
      <c r="BB118" s="120"/>
      <c r="BC118" s="3">
        <f>CHOOSE($AZ118,0.99052544,1.01191919,1.00441378,1.00744042,0.97985155,0.99723525,0.99723525,0.99723525,1.02737929,0.99839832,1.00012425,0.97994767)</f>
        <v>0.99052543999999998</v>
      </c>
      <c r="BD118" s="46"/>
      <c r="BE118" s="3">
        <f>CHOOSE(AZ118,1.01007311,1.0162446,1.00802785,0.99745216,0.96170212,0.98906071,0.98906071,0.98906071,0.96644255,1.01344958,1.02255772,1.00405015)</f>
        <v>1.01007311</v>
      </c>
      <c r="BF118" s="46"/>
      <c r="BG118" s="3">
        <f>CHOOSE($AZ118, 1.00979385,0.9950623,0.99510091,0.98525914,0.94740453,0.975921526666667,0.975921526666667,0.975921526666667,0.96415274,1.04112113,1.03493102,1.02717428)</f>
        <v>1.0097938500000001</v>
      </c>
      <c r="BH118" s="119"/>
      <c r="BJ118" s="120"/>
      <c r="BK118" s="15"/>
      <c r="BL118" s="122"/>
      <c r="BM118" s="40"/>
      <c r="BN118" s="123"/>
      <c r="BO118" s="209">
        <f t="shared" si="29"/>
        <v>0</v>
      </c>
      <c r="BP118" s="121"/>
      <c r="BQ118" s="209">
        <f t="shared" si="30"/>
        <v>0</v>
      </c>
      <c r="BR118" s="121"/>
      <c r="BS118" s="209">
        <f t="shared" si="31"/>
        <v>0</v>
      </c>
      <c r="BT118" s="122"/>
      <c r="BU118" s="40"/>
      <c r="BV118" s="123"/>
      <c r="BW118" s="15"/>
      <c r="BX118" s="122"/>
      <c r="BY118" s="40"/>
      <c r="BZ118" s="123"/>
      <c r="CA118" s="209">
        <f>(SUM($BO118:$BS118))-$BW118</f>
        <v>0</v>
      </c>
      <c r="CB118" s="122"/>
      <c r="CC118" s="40"/>
      <c r="CD118" s="123"/>
      <c r="CE118" s="209">
        <f t="shared" si="32"/>
        <v>0</v>
      </c>
      <c r="CF118" s="121"/>
      <c r="CG118" s="209">
        <f t="shared" si="33"/>
        <v>0</v>
      </c>
      <c r="CH118" s="121"/>
      <c r="CI118" s="209">
        <f>ROUNDDOWN(CA118-CE118-CG118,0)</f>
        <v>0</v>
      </c>
      <c r="CJ118" s="121"/>
      <c r="CK118" s="209">
        <f>SUM($CE118:$CI118)</f>
        <v>0</v>
      </c>
      <c r="CL118" s="119"/>
      <c r="CO118" s="120"/>
      <c r="CP118" s="13">
        <v>0</v>
      </c>
      <c r="CQ118" s="124"/>
      <c r="CR118" s="13">
        <v>0</v>
      </c>
      <c r="CS118" s="124"/>
      <c r="CT118" s="13">
        <v>0</v>
      </c>
      <c r="CU118" s="125"/>
      <c r="CV118" s="126"/>
      <c r="CW118" s="338"/>
      <c r="CX118" s="376">
        <f>CP118*I118</f>
        <v>0</v>
      </c>
      <c r="CY118" s="339"/>
      <c r="CZ118" s="376">
        <f>CR118*K118</f>
        <v>0</v>
      </c>
      <c r="DA118" s="339"/>
      <c r="DB118" s="376">
        <f>CT118*M118</f>
        <v>0</v>
      </c>
      <c r="DC118" s="340"/>
      <c r="DE118" s="347"/>
      <c r="DF118" s="342"/>
      <c r="DG118" s="342"/>
      <c r="DH118" s="342"/>
      <c r="DI118" s="342"/>
      <c r="DJ118" s="342"/>
      <c r="DK118" s="342"/>
      <c r="DL118" s="342"/>
      <c r="DM118" s="342"/>
      <c r="DN118" s="348"/>
      <c r="DP118" s="18"/>
      <c r="DQ118" s="18"/>
      <c r="DR118" s="18"/>
      <c r="DT118" s="426">
        <f t="shared" si="43"/>
        <v>0</v>
      </c>
      <c r="DU118" s="280">
        <f t="shared" si="43"/>
        <v>0</v>
      </c>
      <c r="DV118" s="285">
        <f t="shared" si="44"/>
        <v>0</v>
      </c>
      <c r="DW118" s="280">
        <f t="shared" si="44"/>
        <v>0</v>
      </c>
      <c r="DX118" s="427">
        <f t="shared" si="45"/>
        <v>0</v>
      </c>
      <c r="DY118" s="216">
        <f t="shared" si="45"/>
        <v>0</v>
      </c>
      <c r="DZ118" s="369">
        <f t="shared" si="34"/>
        <v>0</v>
      </c>
      <c r="EA118" s="149"/>
      <c r="EB118" s="461"/>
      <c r="EC118" s="209">
        <f t="shared" si="35"/>
        <v>0</v>
      </c>
      <c r="ED118" s="403"/>
      <c r="EE118" s="149"/>
      <c r="EF118" s="370">
        <f t="shared" si="36"/>
        <v>0</v>
      </c>
      <c r="EG118" s="320"/>
      <c r="EH118" s="377">
        <f t="shared" si="37"/>
        <v>0</v>
      </c>
      <c r="EI118" s="417"/>
      <c r="EJ118" s="378">
        <f t="shared" si="38"/>
        <v>0</v>
      </c>
      <c r="EK118" s="418"/>
      <c r="EL118" s="417"/>
      <c r="EM118" s="379">
        <f t="shared" si="39"/>
        <v>0</v>
      </c>
      <c r="EN118" s="126"/>
      <c r="EO118" s="477">
        <f t="shared" si="40"/>
        <v>0</v>
      </c>
    </row>
    <row r="119" spans="1:145" ht="5.15" customHeight="1" thickBot="1" x14ac:dyDescent="0.4">
      <c r="A119" s="115"/>
      <c r="B119" s="29"/>
      <c r="C119" s="46"/>
      <c r="D119" s="32"/>
      <c r="E119" s="32"/>
      <c r="F119" s="36"/>
      <c r="H119" s="29"/>
      <c r="I119" s="139"/>
      <c r="J119" s="139"/>
      <c r="K119" s="139"/>
      <c r="L119" s="139"/>
      <c r="M119" s="139"/>
      <c r="N119" s="140"/>
      <c r="O119" s="345"/>
      <c r="P119" s="142"/>
      <c r="Q119" s="139"/>
      <c r="R119" s="139"/>
      <c r="S119" s="139"/>
      <c r="T119" s="139"/>
      <c r="U119" s="139"/>
      <c r="V119" s="139"/>
      <c r="W119" s="121"/>
      <c r="X119" s="140"/>
      <c r="Y119" s="141"/>
      <c r="Z119" s="142"/>
      <c r="AA119" s="139"/>
      <c r="AB119" s="139"/>
      <c r="AC119" s="139"/>
      <c r="AD119" s="139"/>
      <c r="AE119" s="139"/>
      <c r="AF119" s="140"/>
      <c r="AG119" s="141"/>
      <c r="AH119" s="142"/>
      <c r="AI119" s="139"/>
      <c r="AJ119" s="139"/>
      <c r="AK119" s="139"/>
      <c r="AL119" s="139"/>
      <c r="AM119" s="139"/>
      <c r="AN119" s="140"/>
      <c r="AO119" s="141"/>
      <c r="AP119" s="142"/>
      <c r="AQ119" s="121"/>
      <c r="AR119" s="139"/>
      <c r="AS119" s="121"/>
      <c r="AT119" s="139"/>
      <c r="AU119" s="121"/>
      <c r="AV119" s="36"/>
      <c r="AX119" s="29"/>
      <c r="AY119" s="32"/>
      <c r="AZ119" s="322"/>
      <c r="BB119" s="29"/>
      <c r="BC119" s="46"/>
      <c r="BD119" s="32"/>
      <c r="BE119" s="46"/>
      <c r="BF119" s="32"/>
      <c r="BG119" s="46"/>
      <c r="BH119" s="36"/>
      <c r="BJ119" s="29"/>
      <c r="BK119" s="139"/>
      <c r="BL119" s="140"/>
      <c r="BM119" s="141"/>
      <c r="BN119" s="142"/>
      <c r="BO119" s="121"/>
      <c r="BP119" s="139"/>
      <c r="BQ119" s="121"/>
      <c r="BR119" s="139"/>
      <c r="BS119" s="121"/>
      <c r="BT119" s="140"/>
      <c r="BU119" s="141"/>
      <c r="BV119" s="142"/>
      <c r="BW119" s="139"/>
      <c r="BX119" s="140"/>
      <c r="BY119" s="141"/>
      <c r="BZ119" s="142"/>
      <c r="CA119" s="346"/>
      <c r="CB119" s="140"/>
      <c r="CC119" s="141"/>
      <c r="CD119" s="142"/>
      <c r="CE119" s="121"/>
      <c r="CF119" s="139"/>
      <c r="CG119" s="121"/>
      <c r="CH119" s="139"/>
      <c r="CI119" s="121"/>
      <c r="CJ119" s="139"/>
      <c r="CK119" s="121"/>
      <c r="CL119" s="36"/>
      <c r="CO119" s="29"/>
      <c r="CP119" s="143"/>
      <c r="CQ119" s="143"/>
      <c r="CR119" s="143"/>
      <c r="CS119" s="143"/>
      <c r="CT119" s="143"/>
      <c r="CU119" s="144"/>
      <c r="CV119" s="145"/>
      <c r="CW119" s="470"/>
      <c r="CX119" s="339"/>
      <c r="CY119" s="471"/>
      <c r="CZ119" s="339"/>
      <c r="DA119" s="471"/>
      <c r="DB119" s="339"/>
      <c r="DC119" s="81"/>
      <c r="DT119" s="149"/>
      <c r="DU119" s="149"/>
      <c r="DV119" s="149"/>
      <c r="DW119" s="149"/>
      <c r="DX119" s="149"/>
      <c r="DY119" s="266">
        <f t="shared" ref="DY119" si="46">IF($CK119=0,0,ROUND(($DN$32*($CK119/$CK$120)),0))</f>
        <v>0</v>
      </c>
      <c r="DZ119" s="472"/>
      <c r="EA119" s="149"/>
      <c r="EB119" s="473"/>
      <c r="EC119" s="473"/>
      <c r="ED119" s="474"/>
      <c r="EE119" s="169"/>
      <c r="EF119" s="475"/>
      <c r="EG119" s="320"/>
      <c r="EH119" s="419"/>
      <c r="EI119" s="419"/>
      <c r="EJ119" s="419"/>
      <c r="EK119" s="419"/>
      <c r="EL119" s="264"/>
      <c r="EM119" s="419"/>
      <c r="EN119" s="145"/>
      <c r="EO119" s="466"/>
    </row>
    <row r="120" spans="1:145" ht="15" thickBot="1" x14ac:dyDescent="0.4">
      <c r="B120" s="260"/>
      <c r="C120" s="179"/>
      <c r="D120" s="179"/>
      <c r="E120" s="179" t="s">
        <v>162</v>
      </c>
      <c r="F120" s="179"/>
      <c r="G120" s="179"/>
      <c r="H120" s="179"/>
      <c r="I120" s="230">
        <f>SUM(I18:I119)</f>
        <v>0</v>
      </c>
      <c r="J120" s="187"/>
      <c r="K120" s="230">
        <f>SUM(K18:K119)</f>
        <v>0</v>
      </c>
      <c r="L120" s="187"/>
      <c r="M120" s="230">
        <f>SUM(M18:M119)</f>
        <v>0</v>
      </c>
      <c r="N120" s="187"/>
      <c r="O120" s="187"/>
      <c r="P120" s="187"/>
      <c r="Q120" s="230">
        <f>SUM(Q18:Q119)</f>
        <v>0</v>
      </c>
      <c r="R120" s="187"/>
      <c r="S120" s="230">
        <f>SUM(S18:S119)</f>
        <v>0</v>
      </c>
      <c r="T120" s="187"/>
      <c r="U120" s="230">
        <f>SUM(U18:U119)</f>
        <v>0</v>
      </c>
      <c r="V120" s="187"/>
      <c r="W120" s="230">
        <f>SUM(W18:W119)</f>
        <v>0</v>
      </c>
      <c r="X120" s="187"/>
      <c r="Y120" s="187"/>
      <c r="Z120" s="187"/>
      <c r="AA120" s="230">
        <f>SUM(AA18:AA119)</f>
        <v>0</v>
      </c>
      <c r="AB120" s="187"/>
      <c r="AC120" s="230">
        <f>SUM(AC18:AC119)</f>
        <v>0</v>
      </c>
      <c r="AD120" s="187"/>
      <c r="AE120" s="230">
        <f>SUM(AE18:AE119)</f>
        <v>0</v>
      </c>
      <c r="AF120" s="187"/>
      <c r="AG120" s="187"/>
      <c r="AH120" s="187"/>
      <c r="AI120" s="230">
        <f>SUM(AI18:AI119)</f>
        <v>0</v>
      </c>
      <c r="AJ120" s="187"/>
      <c r="AK120" s="230">
        <f>SUM(AK18:AK119)</f>
        <v>0</v>
      </c>
      <c r="AL120" s="187"/>
      <c r="AM120" s="230">
        <f>SUM(AM18:AM119)</f>
        <v>0</v>
      </c>
      <c r="AN120" s="187"/>
      <c r="AO120" s="187"/>
      <c r="AP120" s="187"/>
      <c r="AQ120" s="230">
        <f>SUM(AQ18:AQ119)</f>
        <v>0</v>
      </c>
      <c r="AR120" s="187"/>
      <c r="AS120" s="230">
        <f>SUM(AS18:AS119)</f>
        <v>0</v>
      </c>
      <c r="AT120" s="187"/>
      <c r="AU120" s="230">
        <f>SUM(AU18:AU119)</f>
        <v>0</v>
      </c>
      <c r="AV120" s="179"/>
      <c r="AW120" s="179"/>
      <c r="AX120" s="179"/>
      <c r="AY120" s="179"/>
      <c r="AZ120" s="179"/>
      <c r="BA120" s="179"/>
      <c r="BB120" s="179"/>
      <c r="BC120" s="179"/>
      <c r="BD120" s="179"/>
      <c r="BE120" s="179"/>
      <c r="BF120" s="179"/>
      <c r="BG120" s="179"/>
      <c r="BH120" s="179"/>
      <c r="BI120" s="179"/>
      <c r="BJ120" s="179"/>
      <c r="BK120" s="230">
        <f>SUM(BK18:BK119)</f>
        <v>0</v>
      </c>
      <c r="BL120" s="187"/>
      <c r="BM120" s="187"/>
      <c r="BN120" s="187"/>
      <c r="BO120" s="230">
        <f>SUM(BO18:BO119)</f>
        <v>0</v>
      </c>
      <c r="BP120" s="187"/>
      <c r="BQ120" s="230">
        <f>SUM(BQ18:BQ119)</f>
        <v>0</v>
      </c>
      <c r="BR120" s="187"/>
      <c r="BS120" s="230">
        <f>SUM(BS18:BS119)</f>
        <v>0</v>
      </c>
      <c r="BT120" s="187"/>
      <c r="BU120" s="187"/>
      <c r="BV120" s="187"/>
      <c r="BW120" s="230">
        <f>SUM(BW18:BW119)</f>
        <v>0</v>
      </c>
      <c r="BX120" s="187"/>
      <c r="BY120" s="187"/>
      <c r="BZ120" s="187"/>
      <c r="CA120" s="230">
        <f>SUM(CA18:CA119)</f>
        <v>0</v>
      </c>
      <c r="CB120" s="187"/>
      <c r="CC120" s="187"/>
      <c r="CD120" s="187"/>
      <c r="CE120" s="230">
        <f>SUM(CE18:CE119)</f>
        <v>0</v>
      </c>
      <c r="CF120" s="187"/>
      <c r="CG120" s="230">
        <f>SUM(CG18:CG119)</f>
        <v>0</v>
      </c>
      <c r="CH120" s="187"/>
      <c r="CI120" s="230">
        <f>SUM(CI18:CI119)</f>
        <v>0</v>
      </c>
      <c r="CJ120" s="187"/>
      <c r="CK120" s="230">
        <f>SUM(CK18:CK119)</f>
        <v>0</v>
      </c>
      <c r="CL120" s="179"/>
      <c r="CM120" s="179"/>
      <c r="CN120" s="179"/>
      <c r="CO120" s="179"/>
      <c r="CP120" s="190"/>
      <c r="CQ120" s="190"/>
      <c r="CR120" s="190"/>
      <c r="CS120" s="190"/>
      <c r="CT120" s="190"/>
      <c r="CU120" s="190"/>
      <c r="CV120" s="190"/>
      <c r="CW120" s="190"/>
      <c r="CX120" s="232">
        <f>SUM(CX18:CX119)</f>
        <v>0</v>
      </c>
      <c r="CY120" s="190"/>
      <c r="CZ120" s="232">
        <f>SUM(CZ18:CZ119)</f>
        <v>0</v>
      </c>
      <c r="DA120" s="190"/>
      <c r="DB120" s="232">
        <f>SUM(DB18:DB119)</f>
        <v>0</v>
      </c>
      <c r="DC120" s="179"/>
      <c r="DD120" s="179"/>
      <c r="DE120" s="358"/>
      <c r="DF120" s="260"/>
      <c r="DG120" s="358"/>
      <c r="DH120" s="358"/>
      <c r="DI120" s="358"/>
      <c r="DJ120" s="358"/>
      <c r="DK120" s="358"/>
      <c r="DL120" s="358"/>
      <c r="DM120" s="358"/>
      <c r="DN120" s="358"/>
      <c r="DO120" s="358"/>
      <c r="DP120" s="358"/>
      <c r="DQ120" s="358"/>
      <c r="DR120" s="358"/>
      <c r="DS120" s="261"/>
      <c r="DT120" s="382">
        <f t="shared" ref="DT120:DZ120" si="47">SUM(DT18:DT118)</f>
        <v>0</v>
      </c>
      <c r="DU120" s="382">
        <f t="shared" si="47"/>
        <v>0</v>
      </c>
      <c r="DV120" s="382">
        <f t="shared" si="47"/>
        <v>0</v>
      </c>
      <c r="DW120" s="382">
        <f t="shared" si="47"/>
        <v>0</v>
      </c>
      <c r="DX120" s="382">
        <f t="shared" si="47"/>
        <v>0</v>
      </c>
      <c r="DY120" s="231">
        <f t="shared" si="47"/>
        <v>0</v>
      </c>
      <c r="DZ120" s="234">
        <f t="shared" si="47"/>
        <v>0</v>
      </c>
      <c r="EA120" s="192"/>
      <c r="EB120" s="192"/>
      <c r="EC120" s="234">
        <f>SUM(EC18:EC118)</f>
        <v>0</v>
      </c>
      <c r="ED120" s="192"/>
      <c r="EE120" s="192"/>
      <c r="EF120" s="234">
        <f>SUM(EF18:EF118)</f>
        <v>0</v>
      </c>
      <c r="EG120" s="476"/>
      <c r="EH120" s="429">
        <f>SUM(EH18:EH118)</f>
        <v>0</v>
      </c>
      <c r="EI120" s="196"/>
      <c r="EJ120" s="239">
        <f>SUM(EJ18:EJ118)</f>
        <v>0</v>
      </c>
      <c r="EK120" s="196"/>
      <c r="EL120" s="190"/>
      <c r="EM120" s="430">
        <f>SUM(EM18:EM118)</f>
        <v>0</v>
      </c>
      <c r="EN120" s="145"/>
      <c r="EO120" s="478">
        <f>SUM(EO18:EO118)</f>
        <v>0</v>
      </c>
    </row>
    <row r="121" spans="1:145" x14ac:dyDescent="0.35">
      <c r="EO121" s="19"/>
    </row>
    <row r="122" spans="1:145" x14ac:dyDescent="0.35">
      <c r="EO122" s="18"/>
    </row>
    <row r="123" spans="1:145" x14ac:dyDescent="0.35">
      <c r="EO123" s="19"/>
    </row>
    <row r="124" spans="1:145" x14ac:dyDescent="0.35">
      <c r="EO124" s="19"/>
    </row>
    <row r="125" spans="1:145" x14ac:dyDescent="0.35">
      <c r="EO125" s="19"/>
    </row>
    <row r="126" spans="1:145" x14ac:dyDescent="0.35">
      <c r="EO126" s="19"/>
    </row>
    <row r="127" spans="1:145" x14ac:dyDescent="0.35">
      <c r="EO127" s="19"/>
    </row>
    <row r="128" spans="1:145" x14ac:dyDescent="0.35">
      <c r="EO128" s="19"/>
    </row>
    <row r="129" spans="145:145" x14ac:dyDescent="0.35">
      <c r="EO129" s="19"/>
    </row>
    <row r="130" spans="145:145" x14ac:dyDescent="0.35">
      <c r="EO130" s="19"/>
    </row>
    <row r="131" spans="145:145" x14ac:dyDescent="0.35">
      <c r="EO131" s="19"/>
    </row>
    <row r="132" spans="145:145" x14ac:dyDescent="0.35">
      <c r="EO132" s="19"/>
    </row>
    <row r="133" spans="145:145" x14ac:dyDescent="0.35">
      <c r="EO133" s="19"/>
    </row>
    <row r="134" spans="145:145" x14ac:dyDescent="0.35">
      <c r="EO134" s="19"/>
    </row>
    <row r="135" spans="145:145" x14ac:dyDescent="0.35">
      <c r="EO135" s="19"/>
    </row>
    <row r="136" spans="145:145" x14ac:dyDescent="0.35">
      <c r="EO136" s="19"/>
    </row>
    <row r="137" spans="145:145" x14ac:dyDescent="0.35">
      <c r="EO137" s="19"/>
    </row>
    <row r="138" spans="145:145" x14ac:dyDescent="0.35">
      <c r="EO138" s="19"/>
    </row>
    <row r="139" spans="145:145" x14ac:dyDescent="0.35">
      <c r="EO139" s="19"/>
    </row>
    <row r="140" spans="145:145" x14ac:dyDescent="0.35">
      <c r="EO140" s="19"/>
    </row>
    <row r="141" spans="145:145" x14ac:dyDescent="0.35">
      <c r="EO141" s="19"/>
    </row>
    <row r="142" spans="145:145" x14ac:dyDescent="0.35">
      <c r="EO142" s="19"/>
    </row>
    <row r="143" spans="145:145" x14ac:dyDescent="0.35">
      <c r="EO143" s="19"/>
    </row>
    <row r="144" spans="145:145" x14ac:dyDescent="0.35">
      <c r="EO144" s="19"/>
    </row>
    <row r="145" spans="145:145" x14ac:dyDescent="0.35">
      <c r="EO145" s="19"/>
    </row>
    <row r="146" spans="145:145" x14ac:dyDescent="0.35">
      <c r="EO146" s="19"/>
    </row>
    <row r="147" spans="145:145" x14ac:dyDescent="0.35">
      <c r="EO147" s="19"/>
    </row>
    <row r="148" spans="145:145" x14ac:dyDescent="0.35">
      <c r="EO148" s="19"/>
    </row>
    <row r="149" spans="145:145" x14ac:dyDescent="0.35">
      <c r="EO149" s="19"/>
    </row>
    <row r="150" spans="145:145" x14ac:dyDescent="0.35">
      <c r="EO150" s="19"/>
    </row>
    <row r="151" spans="145:145" x14ac:dyDescent="0.35">
      <c r="EO151" s="19"/>
    </row>
    <row r="152" spans="145:145" x14ac:dyDescent="0.35">
      <c r="EO152" s="19"/>
    </row>
    <row r="153" spans="145:145" x14ac:dyDescent="0.35">
      <c r="EO153" s="19"/>
    </row>
    <row r="154" spans="145:145" x14ac:dyDescent="0.35">
      <c r="EO154" s="19"/>
    </row>
    <row r="155" spans="145:145" x14ac:dyDescent="0.35">
      <c r="EO155" s="19"/>
    </row>
    <row r="156" spans="145:145" x14ac:dyDescent="0.35">
      <c r="EO156" s="19"/>
    </row>
    <row r="157" spans="145:145" x14ac:dyDescent="0.35">
      <c r="EO157" s="19"/>
    </row>
    <row r="158" spans="145:145" x14ac:dyDescent="0.35">
      <c r="EO158" s="19"/>
    </row>
    <row r="159" spans="145:145" x14ac:dyDescent="0.35">
      <c r="EO159" s="19"/>
    </row>
    <row r="160" spans="145:145" x14ac:dyDescent="0.35">
      <c r="EO160" s="19"/>
    </row>
    <row r="161" spans="145:145" x14ac:dyDescent="0.35">
      <c r="EO161" s="19"/>
    </row>
    <row r="162" spans="145:145" x14ac:dyDescent="0.35">
      <c r="EO162" s="19"/>
    </row>
    <row r="163" spans="145:145" x14ac:dyDescent="0.35">
      <c r="EO163" s="19"/>
    </row>
    <row r="164" spans="145:145" x14ac:dyDescent="0.35">
      <c r="EO164" s="19"/>
    </row>
    <row r="165" spans="145:145" x14ac:dyDescent="0.35">
      <c r="EO165" s="19"/>
    </row>
    <row r="166" spans="145:145" x14ac:dyDescent="0.35">
      <c r="EO166" s="19"/>
    </row>
    <row r="167" spans="145:145" x14ac:dyDescent="0.35">
      <c r="EO167" s="19"/>
    </row>
    <row r="168" spans="145:145" x14ac:dyDescent="0.35">
      <c r="EO168" s="19"/>
    </row>
    <row r="169" spans="145:145" x14ac:dyDescent="0.35">
      <c r="EO169" s="19"/>
    </row>
    <row r="170" spans="145:145" x14ac:dyDescent="0.35">
      <c r="EO170" s="19"/>
    </row>
    <row r="171" spans="145:145" x14ac:dyDescent="0.35">
      <c r="EO171" s="19"/>
    </row>
    <row r="172" spans="145:145" x14ac:dyDescent="0.35">
      <c r="EO172" s="19"/>
    </row>
    <row r="173" spans="145:145" x14ac:dyDescent="0.35">
      <c r="EO173" s="19"/>
    </row>
    <row r="174" spans="145:145" x14ac:dyDescent="0.35">
      <c r="EO174" s="19"/>
    </row>
    <row r="175" spans="145:145" x14ac:dyDescent="0.35">
      <c r="EO175" s="19"/>
    </row>
    <row r="176" spans="145:145" x14ac:dyDescent="0.35">
      <c r="EO176" s="19"/>
    </row>
    <row r="177" spans="145:145" x14ac:dyDescent="0.35">
      <c r="EO177" s="19"/>
    </row>
    <row r="178" spans="145:145" x14ac:dyDescent="0.35">
      <c r="EO178" s="19"/>
    </row>
    <row r="179" spans="145:145" x14ac:dyDescent="0.35">
      <c r="EO179" s="19"/>
    </row>
    <row r="180" spans="145:145" x14ac:dyDescent="0.35">
      <c r="EO180" s="19"/>
    </row>
    <row r="181" spans="145:145" x14ac:dyDescent="0.35">
      <c r="EO181" s="19"/>
    </row>
    <row r="182" spans="145:145" x14ac:dyDescent="0.35">
      <c r="EO182" s="19"/>
    </row>
    <row r="183" spans="145:145" x14ac:dyDescent="0.35">
      <c r="EO183" s="19"/>
    </row>
    <row r="184" spans="145:145" x14ac:dyDescent="0.35">
      <c r="EO184" s="19"/>
    </row>
    <row r="185" spans="145:145" x14ac:dyDescent="0.35">
      <c r="EO185" s="19"/>
    </row>
    <row r="186" spans="145:145" x14ac:dyDescent="0.35">
      <c r="EO186" s="19"/>
    </row>
    <row r="187" spans="145:145" x14ac:dyDescent="0.35">
      <c r="EO187" s="19"/>
    </row>
    <row r="188" spans="145:145" x14ac:dyDescent="0.35">
      <c r="EO188" s="19"/>
    </row>
    <row r="189" spans="145:145" x14ac:dyDescent="0.35">
      <c r="EO189" s="19"/>
    </row>
    <row r="190" spans="145:145" x14ac:dyDescent="0.35">
      <c r="EO190" s="19"/>
    </row>
    <row r="191" spans="145:145" x14ac:dyDescent="0.35">
      <c r="EO191" s="19"/>
    </row>
    <row r="192" spans="145:145" x14ac:dyDescent="0.35">
      <c r="EO192" s="19"/>
    </row>
    <row r="193" spans="145:145" x14ac:dyDescent="0.35">
      <c r="EO193" s="19"/>
    </row>
    <row r="194" spans="145:145" x14ac:dyDescent="0.35">
      <c r="EO194" s="19"/>
    </row>
    <row r="195" spans="145:145" x14ac:dyDescent="0.35">
      <c r="EO195" s="19"/>
    </row>
    <row r="196" spans="145:145" x14ac:dyDescent="0.35">
      <c r="EO196" s="19"/>
    </row>
    <row r="197" spans="145:145" x14ac:dyDescent="0.35">
      <c r="EO197" s="19"/>
    </row>
    <row r="198" spans="145:145" x14ac:dyDescent="0.35">
      <c r="EO198" s="19"/>
    </row>
    <row r="199" spans="145:145" x14ac:dyDescent="0.35">
      <c r="EO199" s="19"/>
    </row>
    <row r="200" spans="145:145" x14ac:dyDescent="0.35">
      <c r="EO200" s="19"/>
    </row>
    <row r="201" spans="145:145" x14ac:dyDescent="0.35">
      <c r="EO201" s="19"/>
    </row>
    <row r="202" spans="145:145" x14ac:dyDescent="0.35">
      <c r="EO202" s="19"/>
    </row>
    <row r="203" spans="145:145" x14ac:dyDescent="0.35">
      <c r="EO203" s="19"/>
    </row>
    <row r="204" spans="145:145" x14ac:dyDescent="0.35">
      <c r="EO204" s="19"/>
    </row>
    <row r="205" spans="145:145" x14ac:dyDescent="0.35">
      <c r="EO205" s="19"/>
    </row>
    <row r="206" spans="145:145" x14ac:dyDescent="0.35">
      <c r="EO206" s="19"/>
    </row>
    <row r="207" spans="145:145" x14ac:dyDescent="0.35">
      <c r="EO207" s="19"/>
    </row>
    <row r="208" spans="145:145" x14ac:dyDescent="0.35">
      <c r="EO208" s="19"/>
    </row>
    <row r="209" spans="145:145" x14ac:dyDescent="0.35">
      <c r="EO209" s="19"/>
    </row>
    <row r="210" spans="145:145" x14ac:dyDescent="0.35">
      <c r="EO210" s="19"/>
    </row>
    <row r="211" spans="145:145" x14ac:dyDescent="0.35">
      <c r="EO211" s="19"/>
    </row>
    <row r="212" spans="145:145" x14ac:dyDescent="0.35">
      <c r="EO212" s="19"/>
    </row>
    <row r="213" spans="145:145" x14ac:dyDescent="0.35">
      <c r="EO213" s="19"/>
    </row>
    <row r="214" spans="145:145" x14ac:dyDescent="0.35">
      <c r="EO214" s="19"/>
    </row>
    <row r="215" spans="145:145" x14ac:dyDescent="0.35">
      <c r="EO215" s="19"/>
    </row>
    <row r="216" spans="145:145" x14ac:dyDescent="0.35">
      <c r="EO216" s="19"/>
    </row>
    <row r="217" spans="145:145" x14ac:dyDescent="0.35">
      <c r="EO217" s="19"/>
    </row>
    <row r="218" spans="145:145" x14ac:dyDescent="0.35">
      <c r="EO218" s="19"/>
    </row>
    <row r="219" spans="145:145" x14ac:dyDescent="0.35">
      <c r="EO219" s="19"/>
    </row>
    <row r="220" spans="145:145" x14ac:dyDescent="0.35">
      <c r="EO220" s="19"/>
    </row>
    <row r="221" spans="145:145" x14ac:dyDescent="0.35">
      <c r="EO221" s="19"/>
    </row>
    <row r="222" spans="145:145" x14ac:dyDescent="0.35">
      <c r="EO222" s="19"/>
    </row>
    <row r="223" spans="145:145" x14ac:dyDescent="0.35">
      <c r="EO223" s="19"/>
    </row>
    <row r="224" spans="145:145" x14ac:dyDescent="0.35">
      <c r="EO224" s="19"/>
    </row>
    <row r="225" spans="145:145" x14ac:dyDescent="0.35">
      <c r="EO225" s="19"/>
    </row>
    <row r="226" spans="145:145" x14ac:dyDescent="0.35">
      <c r="EO226" s="19"/>
    </row>
    <row r="227" spans="145:145" x14ac:dyDescent="0.35">
      <c r="EO227" s="19"/>
    </row>
    <row r="228" spans="145:145" x14ac:dyDescent="0.35">
      <c r="EO228" s="19"/>
    </row>
    <row r="229" spans="145:145" x14ac:dyDescent="0.35">
      <c r="EO229" s="19"/>
    </row>
    <row r="230" spans="145:145" x14ac:dyDescent="0.35">
      <c r="EO230" s="19"/>
    </row>
    <row r="231" spans="145:145" x14ac:dyDescent="0.35">
      <c r="EO231" s="19"/>
    </row>
    <row r="232" spans="145:145" x14ac:dyDescent="0.35">
      <c r="EO232" s="19"/>
    </row>
    <row r="233" spans="145:145" x14ac:dyDescent="0.35">
      <c r="EO233" s="19"/>
    </row>
    <row r="234" spans="145:145" x14ac:dyDescent="0.35">
      <c r="EO234" s="19"/>
    </row>
    <row r="235" spans="145:145" x14ac:dyDescent="0.35">
      <c r="EO235" s="19"/>
    </row>
    <row r="236" spans="145:145" x14ac:dyDescent="0.35">
      <c r="EO236" s="19"/>
    </row>
    <row r="237" spans="145:145" x14ac:dyDescent="0.35">
      <c r="EO237" s="19"/>
    </row>
    <row r="238" spans="145:145" x14ac:dyDescent="0.35">
      <c r="EO238" s="19"/>
    </row>
    <row r="239" spans="145:145" x14ac:dyDescent="0.35">
      <c r="EO239" s="19"/>
    </row>
    <row r="240" spans="145:145" x14ac:dyDescent="0.35">
      <c r="EO240" s="19"/>
    </row>
    <row r="241" spans="145:145" x14ac:dyDescent="0.35">
      <c r="EO241" s="19"/>
    </row>
    <row r="242" spans="145:145" x14ac:dyDescent="0.35">
      <c r="EO242" s="19"/>
    </row>
    <row r="243" spans="145:145" x14ac:dyDescent="0.35">
      <c r="EO243" s="19"/>
    </row>
    <row r="244" spans="145:145" x14ac:dyDescent="0.35">
      <c r="EO244" s="19"/>
    </row>
    <row r="245" spans="145:145" x14ac:dyDescent="0.35">
      <c r="EO245" s="19"/>
    </row>
    <row r="246" spans="145:145" x14ac:dyDescent="0.35">
      <c r="EO246" s="19"/>
    </row>
    <row r="247" spans="145:145" x14ac:dyDescent="0.35">
      <c r="EO247" s="19"/>
    </row>
    <row r="248" spans="145:145" x14ac:dyDescent="0.35">
      <c r="EO248" s="19"/>
    </row>
    <row r="249" spans="145:145" x14ac:dyDescent="0.35">
      <c r="EO249" s="19"/>
    </row>
    <row r="250" spans="145:145" x14ac:dyDescent="0.35">
      <c r="EO250" s="19"/>
    </row>
    <row r="251" spans="145:145" x14ac:dyDescent="0.35">
      <c r="EO251" s="19"/>
    </row>
    <row r="252" spans="145:145" x14ac:dyDescent="0.35">
      <c r="EO252" s="19"/>
    </row>
    <row r="253" spans="145:145" x14ac:dyDescent="0.35">
      <c r="EO253" s="19"/>
    </row>
    <row r="254" spans="145:145" x14ac:dyDescent="0.35">
      <c r="EO254" s="19"/>
    </row>
    <row r="255" spans="145:145" x14ac:dyDescent="0.35">
      <c r="EO255" s="19"/>
    </row>
    <row r="256" spans="145:145" x14ac:dyDescent="0.35">
      <c r="EO256" s="19"/>
    </row>
    <row r="257" spans="145:145" x14ac:dyDescent="0.35">
      <c r="EO257" s="19"/>
    </row>
    <row r="258" spans="145:145" x14ac:dyDescent="0.35">
      <c r="EO258" s="19"/>
    </row>
    <row r="259" spans="145:145" x14ac:dyDescent="0.35">
      <c r="EO259" s="19"/>
    </row>
    <row r="260" spans="145:145" x14ac:dyDescent="0.35">
      <c r="EO260" s="19"/>
    </row>
    <row r="261" spans="145:145" x14ac:dyDescent="0.35">
      <c r="EO261" s="19"/>
    </row>
    <row r="262" spans="145:145" x14ac:dyDescent="0.35">
      <c r="EO262" s="19"/>
    </row>
    <row r="263" spans="145:145" x14ac:dyDescent="0.35">
      <c r="EO263" s="19"/>
    </row>
    <row r="264" spans="145:145" x14ac:dyDescent="0.35">
      <c r="EO264" s="19"/>
    </row>
    <row r="265" spans="145:145" x14ac:dyDescent="0.35">
      <c r="EO265" s="19"/>
    </row>
    <row r="266" spans="145:145" x14ac:dyDescent="0.35">
      <c r="EO266" s="19"/>
    </row>
    <row r="267" spans="145:145" x14ac:dyDescent="0.35">
      <c r="EO267" s="19"/>
    </row>
    <row r="268" spans="145:145" x14ac:dyDescent="0.35">
      <c r="EO268" s="19"/>
    </row>
    <row r="269" spans="145:145" x14ac:dyDescent="0.35">
      <c r="EO269" s="19"/>
    </row>
    <row r="270" spans="145:145" x14ac:dyDescent="0.35">
      <c r="EO270" s="19"/>
    </row>
    <row r="271" spans="145:145" x14ac:dyDescent="0.35">
      <c r="EO271" s="19"/>
    </row>
    <row r="272" spans="145:145" x14ac:dyDescent="0.35">
      <c r="EO272" s="19"/>
    </row>
    <row r="273" spans="145:145" x14ac:dyDescent="0.35">
      <c r="EO273" s="19"/>
    </row>
    <row r="274" spans="145:145" x14ac:dyDescent="0.35">
      <c r="EO274" s="19"/>
    </row>
    <row r="275" spans="145:145" x14ac:dyDescent="0.35">
      <c r="EO275" s="19"/>
    </row>
    <row r="276" spans="145:145" x14ac:dyDescent="0.35">
      <c r="EO276" s="19"/>
    </row>
    <row r="277" spans="145:145" x14ac:dyDescent="0.35">
      <c r="EO277" s="19"/>
    </row>
    <row r="278" spans="145:145" x14ac:dyDescent="0.35">
      <c r="EO278" s="19"/>
    </row>
    <row r="279" spans="145:145" x14ac:dyDescent="0.35">
      <c r="EO279" s="19"/>
    </row>
    <row r="280" spans="145:145" x14ac:dyDescent="0.35">
      <c r="EO280" s="19"/>
    </row>
    <row r="281" spans="145:145" x14ac:dyDescent="0.35">
      <c r="EO281" s="19"/>
    </row>
    <row r="282" spans="145:145" x14ac:dyDescent="0.35">
      <c r="EO282" s="19"/>
    </row>
    <row r="283" spans="145:145" x14ac:dyDescent="0.35">
      <c r="EO283" s="19"/>
    </row>
    <row r="284" spans="145:145" x14ac:dyDescent="0.35">
      <c r="EO284" s="19"/>
    </row>
    <row r="285" spans="145:145" x14ac:dyDescent="0.35">
      <c r="EO285" s="19"/>
    </row>
    <row r="286" spans="145:145" x14ac:dyDescent="0.35">
      <c r="EO286" s="19"/>
    </row>
    <row r="287" spans="145:145" x14ac:dyDescent="0.35">
      <c r="EO287" s="19"/>
    </row>
    <row r="288" spans="145:145" x14ac:dyDescent="0.35">
      <c r="EO288" s="19"/>
    </row>
    <row r="289" spans="145:145" x14ac:dyDescent="0.35">
      <c r="EO289" s="19"/>
    </row>
    <row r="290" spans="145:145" x14ac:dyDescent="0.35">
      <c r="EO290" s="19"/>
    </row>
    <row r="291" spans="145:145" x14ac:dyDescent="0.35">
      <c r="EO291" s="19"/>
    </row>
    <row r="292" spans="145:145" x14ac:dyDescent="0.35">
      <c r="EO292" s="19"/>
    </row>
    <row r="293" spans="145:145" x14ac:dyDescent="0.35">
      <c r="EO293" s="19"/>
    </row>
    <row r="294" spans="145:145" x14ac:dyDescent="0.35">
      <c r="EO294" s="19"/>
    </row>
    <row r="295" spans="145:145" x14ac:dyDescent="0.35">
      <c r="EO295" s="19"/>
    </row>
    <row r="296" spans="145:145" x14ac:dyDescent="0.35">
      <c r="EO296" s="19"/>
    </row>
    <row r="297" spans="145:145" x14ac:dyDescent="0.35">
      <c r="EO297" s="19"/>
    </row>
    <row r="298" spans="145:145" x14ac:dyDescent="0.35">
      <c r="EO298" s="19"/>
    </row>
    <row r="299" spans="145:145" x14ac:dyDescent="0.35">
      <c r="EO299" s="19"/>
    </row>
    <row r="300" spans="145:145" x14ac:dyDescent="0.35">
      <c r="EO300" s="19"/>
    </row>
    <row r="301" spans="145:145" x14ac:dyDescent="0.35">
      <c r="EO301" s="19"/>
    </row>
    <row r="302" spans="145:145" x14ac:dyDescent="0.35">
      <c r="EO302" s="19"/>
    </row>
    <row r="303" spans="145:145" x14ac:dyDescent="0.35">
      <c r="EO303" s="19"/>
    </row>
    <row r="304" spans="145:145" x14ac:dyDescent="0.35">
      <c r="EO304" s="19"/>
    </row>
    <row r="305" spans="145:145" x14ac:dyDescent="0.35">
      <c r="EO305" s="19"/>
    </row>
    <row r="306" spans="145:145" x14ac:dyDescent="0.35">
      <c r="EO306" s="19"/>
    </row>
    <row r="307" spans="145:145" x14ac:dyDescent="0.35">
      <c r="EO307" s="19"/>
    </row>
    <row r="308" spans="145:145" x14ac:dyDescent="0.35">
      <c r="EO308" s="19"/>
    </row>
    <row r="309" spans="145:145" x14ac:dyDescent="0.35">
      <c r="EO309" s="19"/>
    </row>
    <row r="310" spans="145:145" x14ac:dyDescent="0.35">
      <c r="EO310" s="19"/>
    </row>
    <row r="311" spans="145:145" x14ac:dyDescent="0.35">
      <c r="EO311" s="19"/>
    </row>
    <row r="312" spans="145:145" x14ac:dyDescent="0.35">
      <c r="EO312" s="19"/>
    </row>
    <row r="313" spans="145:145" x14ac:dyDescent="0.35">
      <c r="EO313" s="19"/>
    </row>
    <row r="314" spans="145:145" x14ac:dyDescent="0.35">
      <c r="EO314" s="19"/>
    </row>
    <row r="315" spans="145:145" x14ac:dyDescent="0.35">
      <c r="EO315" s="19"/>
    </row>
    <row r="316" spans="145:145" x14ac:dyDescent="0.35">
      <c r="EO316" s="19"/>
    </row>
    <row r="317" spans="145:145" x14ac:dyDescent="0.35">
      <c r="EO317" s="19"/>
    </row>
    <row r="318" spans="145:145" x14ac:dyDescent="0.35">
      <c r="EO318" s="19"/>
    </row>
    <row r="319" spans="145:145" x14ac:dyDescent="0.35">
      <c r="EO319" s="19"/>
    </row>
    <row r="320" spans="145:145" x14ac:dyDescent="0.35">
      <c r="EO320" s="19"/>
    </row>
    <row r="321" spans="145:145" x14ac:dyDescent="0.35">
      <c r="EO321" s="19"/>
    </row>
    <row r="322" spans="145:145" x14ac:dyDescent="0.35">
      <c r="EO322" s="19"/>
    </row>
    <row r="323" spans="145:145" x14ac:dyDescent="0.35">
      <c r="EO323" s="19"/>
    </row>
    <row r="324" spans="145:145" x14ac:dyDescent="0.35">
      <c r="EO324" s="19"/>
    </row>
    <row r="325" spans="145:145" x14ac:dyDescent="0.35">
      <c r="EO325" s="19"/>
    </row>
    <row r="326" spans="145:145" x14ac:dyDescent="0.35">
      <c r="EO326" s="19"/>
    </row>
    <row r="327" spans="145:145" x14ac:dyDescent="0.35">
      <c r="EO327" s="19"/>
    </row>
    <row r="328" spans="145:145" x14ac:dyDescent="0.35">
      <c r="EO328" s="19"/>
    </row>
    <row r="329" spans="145:145" x14ac:dyDescent="0.35">
      <c r="EO329" s="19"/>
    </row>
    <row r="330" spans="145:145" x14ac:dyDescent="0.35">
      <c r="EO330" s="19"/>
    </row>
    <row r="331" spans="145:145" x14ac:dyDescent="0.35">
      <c r="EO331" s="19"/>
    </row>
    <row r="332" spans="145:145" x14ac:dyDescent="0.35">
      <c r="EO332" s="19"/>
    </row>
    <row r="333" spans="145:145" x14ac:dyDescent="0.35">
      <c r="EO333" s="19"/>
    </row>
    <row r="334" spans="145:145" x14ac:dyDescent="0.35">
      <c r="EO334" s="19"/>
    </row>
    <row r="335" spans="145:145" x14ac:dyDescent="0.35">
      <c r="EO335" s="19"/>
    </row>
    <row r="336" spans="145:145" x14ac:dyDescent="0.35">
      <c r="EO336" s="19"/>
    </row>
    <row r="337" spans="145:145" x14ac:dyDescent="0.35">
      <c r="EO337" s="19"/>
    </row>
    <row r="338" spans="145:145" x14ac:dyDescent="0.35">
      <c r="EO338" s="19"/>
    </row>
    <row r="339" spans="145:145" x14ac:dyDescent="0.35">
      <c r="EO339" s="19"/>
    </row>
    <row r="340" spans="145:145" x14ac:dyDescent="0.35">
      <c r="EO340" s="19"/>
    </row>
    <row r="341" spans="145:145" x14ac:dyDescent="0.35">
      <c r="EO341" s="19"/>
    </row>
    <row r="342" spans="145:145" x14ac:dyDescent="0.35">
      <c r="EO342" s="19"/>
    </row>
    <row r="343" spans="145:145" x14ac:dyDescent="0.35">
      <c r="EO343" s="19"/>
    </row>
    <row r="344" spans="145:145" x14ac:dyDescent="0.35">
      <c r="EO344" s="19"/>
    </row>
    <row r="345" spans="145:145" x14ac:dyDescent="0.35">
      <c r="EO345" s="19"/>
    </row>
    <row r="346" spans="145:145" x14ac:dyDescent="0.35">
      <c r="EO346" s="19"/>
    </row>
    <row r="347" spans="145:145" x14ac:dyDescent="0.35">
      <c r="EO347" s="19"/>
    </row>
    <row r="348" spans="145:145" x14ac:dyDescent="0.35">
      <c r="EO348" s="19"/>
    </row>
    <row r="349" spans="145:145" x14ac:dyDescent="0.35">
      <c r="EO349" s="19"/>
    </row>
    <row r="350" spans="145:145" x14ac:dyDescent="0.35">
      <c r="EO350" s="19"/>
    </row>
    <row r="351" spans="145:145" x14ac:dyDescent="0.35">
      <c r="EO351" s="19"/>
    </row>
    <row r="352" spans="145:145" x14ac:dyDescent="0.35">
      <c r="EO352" s="19"/>
    </row>
    <row r="353" spans="145:145" x14ac:dyDescent="0.35">
      <c r="EO353" s="19"/>
    </row>
    <row r="354" spans="145:145" x14ac:dyDescent="0.35">
      <c r="EO354" s="19"/>
    </row>
    <row r="355" spans="145:145" x14ac:dyDescent="0.35">
      <c r="EO355" s="19"/>
    </row>
    <row r="356" spans="145:145" x14ac:dyDescent="0.35">
      <c r="EO356" s="19"/>
    </row>
    <row r="357" spans="145:145" x14ac:dyDescent="0.35">
      <c r="EO357" s="19"/>
    </row>
    <row r="358" spans="145:145" x14ac:dyDescent="0.35">
      <c r="EO358" s="19"/>
    </row>
    <row r="359" spans="145:145" x14ac:dyDescent="0.35">
      <c r="EO359" s="19"/>
    </row>
    <row r="360" spans="145:145" x14ac:dyDescent="0.35">
      <c r="EO360" s="19"/>
    </row>
    <row r="361" spans="145:145" x14ac:dyDescent="0.35">
      <c r="EO361" s="19"/>
    </row>
    <row r="362" spans="145:145" x14ac:dyDescent="0.35">
      <c r="EO362" s="19"/>
    </row>
    <row r="363" spans="145:145" x14ac:dyDescent="0.35">
      <c r="EO363" s="19"/>
    </row>
    <row r="364" spans="145:145" x14ac:dyDescent="0.35">
      <c r="EO364" s="19"/>
    </row>
    <row r="365" spans="145:145" x14ac:dyDescent="0.35">
      <c r="EO365" s="19"/>
    </row>
    <row r="366" spans="145:145" x14ac:dyDescent="0.35">
      <c r="EO366" s="19"/>
    </row>
    <row r="367" spans="145:145" x14ac:dyDescent="0.35">
      <c r="EO367" s="19"/>
    </row>
    <row r="368" spans="145:145" x14ac:dyDescent="0.35">
      <c r="EO368" s="19"/>
    </row>
    <row r="369" spans="145:145" x14ac:dyDescent="0.35">
      <c r="EO369" s="19"/>
    </row>
    <row r="370" spans="145:145" x14ac:dyDescent="0.35">
      <c r="EO370" s="19"/>
    </row>
    <row r="371" spans="145:145" x14ac:dyDescent="0.35">
      <c r="EO371" s="19"/>
    </row>
    <row r="372" spans="145:145" x14ac:dyDescent="0.35">
      <c r="EO372" s="19"/>
    </row>
    <row r="373" spans="145:145" x14ac:dyDescent="0.35">
      <c r="EO373" s="19"/>
    </row>
    <row r="374" spans="145:145" x14ac:dyDescent="0.35">
      <c r="EO374" s="19"/>
    </row>
    <row r="375" spans="145:145" x14ac:dyDescent="0.35">
      <c r="EO375" s="19"/>
    </row>
    <row r="376" spans="145:145" x14ac:dyDescent="0.35">
      <c r="EO376" s="19"/>
    </row>
    <row r="377" spans="145:145" x14ac:dyDescent="0.35">
      <c r="EO377" s="19"/>
    </row>
    <row r="378" spans="145:145" x14ac:dyDescent="0.35">
      <c r="EO378" s="19"/>
    </row>
    <row r="379" spans="145:145" x14ac:dyDescent="0.35">
      <c r="EO379" s="19"/>
    </row>
    <row r="380" spans="145:145" x14ac:dyDescent="0.35">
      <c r="EO380" s="19"/>
    </row>
    <row r="381" spans="145:145" x14ac:dyDescent="0.35">
      <c r="EO381" s="19"/>
    </row>
    <row r="382" spans="145:145" x14ac:dyDescent="0.35">
      <c r="EO382" s="19"/>
    </row>
    <row r="383" spans="145:145" x14ac:dyDescent="0.35">
      <c r="EO383" s="19"/>
    </row>
    <row r="384" spans="145:145" x14ac:dyDescent="0.35">
      <c r="EO384" s="19"/>
    </row>
    <row r="385" spans="145:145" x14ac:dyDescent="0.35">
      <c r="EO385" s="19"/>
    </row>
    <row r="386" spans="145:145" x14ac:dyDescent="0.35">
      <c r="EO386" s="19"/>
    </row>
    <row r="387" spans="145:145" x14ac:dyDescent="0.35">
      <c r="EO387" s="19"/>
    </row>
    <row r="388" spans="145:145" x14ac:dyDescent="0.35">
      <c r="EO388" s="19"/>
    </row>
    <row r="389" spans="145:145" x14ac:dyDescent="0.35">
      <c r="EO389" s="19"/>
    </row>
    <row r="390" spans="145:145" x14ac:dyDescent="0.35">
      <c r="EO390" s="19"/>
    </row>
    <row r="391" spans="145:145" x14ac:dyDescent="0.35">
      <c r="EO391" s="19"/>
    </row>
    <row r="392" spans="145:145" x14ac:dyDescent="0.35">
      <c r="EO392" s="19"/>
    </row>
    <row r="393" spans="145:145" x14ac:dyDescent="0.35">
      <c r="EO393" s="19"/>
    </row>
    <row r="394" spans="145:145" x14ac:dyDescent="0.35">
      <c r="EO394" s="19"/>
    </row>
    <row r="395" spans="145:145" x14ac:dyDescent="0.35">
      <c r="EO395" s="19"/>
    </row>
    <row r="396" spans="145:145" x14ac:dyDescent="0.35">
      <c r="EO396" s="19"/>
    </row>
    <row r="397" spans="145:145" x14ac:dyDescent="0.35">
      <c r="EO397" s="19"/>
    </row>
    <row r="398" spans="145:145" x14ac:dyDescent="0.35">
      <c r="EO398" s="19"/>
    </row>
    <row r="399" spans="145:145" x14ac:dyDescent="0.35">
      <c r="EO399" s="19"/>
    </row>
  </sheetData>
  <sheetProtection algorithmName="SHA-512" hashValue="Wz7Qc3Csn2FMUhBgMSro2muWlveFbxQDKh0frHVXhCFHfHcmKilNiKUjky6PxF64Ouldrp8/hE2wqqa2ACg+Gg==" saltValue="NNR0w6JMM4/mTAyRrLzCew==" spinCount="100000" sheet="1" objects="1" scenarios="1"/>
  <mergeCells count="41">
    <mergeCell ref="Z13:AF13"/>
    <mergeCell ref="EH13:EM13"/>
    <mergeCell ref="DZ13:EF13"/>
    <mergeCell ref="DT13:DX13"/>
    <mergeCell ref="BZ13:CB16"/>
    <mergeCell ref="CD13:CL13"/>
    <mergeCell ref="CO13:CU13"/>
    <mergeCell ref="CW13:DC13"/>
    <mergeCell ref="DF13:DN13"/>
    <mergeCell ref="EO13:EO15"/>
    <mergeCell ref="B2:AU2"/>
    <mergeCell ref="B3:AU3"/>
    <mergeCell ref="B5:K5"/>
    <mergeCell ref="M5:X5"/>
    <mergeCell ref="Z5:AN5"/>
    <mergeCell ref="AP5:AU5"/>
    <mergeCell ref="BC5:BH7"/>
    <mergeCell ref="AI6:AI7"/>
    <mergeCell ref="AJ6:AK6"/>
    <mergeCell ref="AQ6:AS6"/>
    <mergeCell ref="F7:I7"/>
    <mergeCell ref="M7:S10"/>
    <mergeCell ref="BC8:BH10"/>
    <mergeCell ref="F9:I9"/>
    <mergeCell ref="AJ9:AK9"/>
    <mergeCell ref="AJ7:AK7"/>
    <mergeCell ref="AQ7:AS7"/>
    <mergeCell ref="B13:C16"/>
    <mergeCell ref="BV13:BX16"/>
    <mergeCell ref="BJ13:BL16"/>
    <mergeCell ref="BN13:BT13"/>
    <mergeCell ref="AQ9:AS9"/>
    <mergeCell ref="AH13:AN13"/>
    <mergeCell ref="AP13:AV13"/>
    <mergeCell ref="AX13:AZ16"/>
    <mergeCell ref="BB13:BH13"/>
    <mergeCell ref="AQ8:AS8"/>
    <mergeCell ref="AJ8:AK8"/>
    <mergeCell ref="E13:F16"/>
    <mergeCell ref="H13:N13"/>
    <mergeCell ref="P13:X13"/>
  </mergeCells>
  <dataValidations count="1">
    <dataValidation type="list" allowBlank="1" showInputMessage="1" showErrorMessage="1" sqref="AU9" xr:uid="{00000000-0002-0000-0800-000000000000}">
      <formula1>yesno</formula1>
    </dataValidation>
  </dataValidations>
  <hyperlinks>
    <hyperlink ref="EO13:EO15" location="'SSO-SBP RECALC ErrorCat'!BC8" display="19. Total Fiscal Action for Site" xr:uid="{00000000-0004-0000-08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Drop Down 1">
              <controlPr defaultSize="0" autoLine="0" autoPict="0">
                <anchor moveWithCells="1">
                  <from>
                    <xdr:col>50</xdr:col>
                    <xdr:colOff>0</xdr:colOff>
                    <xdr:row>16</xdr:row>
                    <xdr:rowOff>31750</xdr:rowOff>
                  </from>
                  <to>
                    <xdr:col>51</xdr:col>
                    <xdr:colOff>0</xdr:colOff>
                    <xdr:row>18</xdr:row>
                    <xdr:rowOff>19050</xdr:rowOff>
                  </to>
                </anchor>
              </controlPr>
            </control>
          </mc:Choice>
        </mc:AlternateContent>
        <mc:AlternateContent xmlns:mc="http://schemas.openxmlformats.org/markup-compatibility/2006">
          <mc:Choice Requires="x14">
            <control shapeId="121858" r:id="rId5" name="Drop Down 2">
              <controlPr defaultSize="0" autoLine="0" autoPict="0">
                <anchor moveWithCells="1">
                  <from>
                    <xdr:col>50</xdr:col>
                    <xdr:colOff>0</xdr:colOff>
                    <xdr:row>19</xdr:row>
                    <xdr:rowOff>0</xdr:rowOff>
                  </from>
                  <to>
                    <xdr:col>51</xdr:col>
                    <xdr:colOff>0</xdr:colOff>
                    <xdr:row>20</xdr:row>
                    <xdr:rowOff>19050</xdr:rowOff>
                  </to>
                </anchor>
              </controlPr>
            </control>
          </mc:Choice>
        </mc:AlternateContent>
        <mc:AlternateContent xmlns:mc="http://schemas.openxmlformats.org/markup-compatibility/2006">
          <mc:Choice Requires="x14">
            <control shapeId="121859" r:id="rId6" name="Drop Down 3">
              <controlPr defaultSize="0" autoLine="0" autoPict="0">
                <anchor moveWithCells="1">
                  <from>
                    <xdr:col>50</xdr:col>
                    <xdr:colOff>0</xdr:colOff>
                    <xdr:row>20</xdr:row>
                    <xdr:rowOff>38100</xdr:rowOff>
                  </from>
                  <to>
                    <xdr:col>51</xdr:col>
                    <xdr:colOff>0</xdr:colOff>
                    <xdr:row>22</xdr:row>
                    <xdr:rowOff>0</xdr:rowOff>
                  </to>
                </anchor>
              </controlPr>
            </control>
          </mc:Choice>
        </mc:AlternateContent>
        <mc:AlternateContent xmlns:mc="http://schemas.openxmlformats.org/markup-compatibility/2006">
          <mc:Choice Requires="x14">
            <control shapeId="121860" r:id="rId7" name="Drop Down 4">
              <controlPr defaultSize="0" autoLine="0" autoPict="0">
                <anchor moveWithCells="1">
                  <from>
                    <xdr:col>50</xdr:col>
                    <xdr:colOff>0</xdr:colOff>
                    <xdr:row>23</xdr:row>
                    <xdr:rowOff>0</xdr:rowOff>
                  </from>
                  <to>
                    <xdr:col>51</xdr:col>
                    <xdr:colOff>0</xdr:colOff>
                    <xdr:row>24</xdr:row>
                    <xdr:rowOff>19050</xdr:rowOff>
                  </to>
                </anchor>
              </controlPr>
            </control>
          </mc:Choice>
        </mc:AlternateContent>
        <mc:AlternateContent xmlns:mc="http://schemas.openxmlformats.org/markup-compatibility/2006">
          <mc:Choice Requires="x14">
            <control shapeId="121861" r:id="rId8" name="Drop Down 5">
              <controlPr defaultSize="0" autoLine="0" autoPict="0">
                <anchor moveWithCells="1">
                  <from>
                    <xdr:col>50</xdr:col>
                    <xdr:colOff>0</xdr:colOff>
                    <xdr:row>25</xdr:row>
                    <xdr:rowOff>0</xdr:rowOff>
                  </from>
                  <to>
                    <xdr:col>51</xdr:col>
                    <xdr:colOff>0</xdr:colOff>
                    <xdr:row>26</xdr:row>
                    <xdr:rowOff>19050</xdr:rowOff>
                  </to>
                </anchor>
              </controlPr>
            </control>
          </mc:Choice>
        </mc:AlternateContent>
        <mc:AlternateContent xmlns:mc="http://schemas.openxmlformats.org/markup-compatibility/2006">
          <mc:Choice Requires="x14">
            <control shapeId="121862" r:id="rId9" name="Drop Down 6">
              <controlPr defaultSize="0" autoLine="0" autoPict="0">
                <anchor moveWithCells="1">
                  <from>
                    <xdr:col>50</xdr:col>
                    <xdr:colOff>0</xdr:colOff>
                    <xdr:row>27</xdr:row>
                    <xdr:rowOff>0</xdr:rowOff>
                  </from>
                  <to>
                    <xdr:col>51</xdr:col>
                    <xdr:colOff>0</xdr:colOff>
                    <xdr:row>28</xdr:row>
                    <xdr:rowOff>19050</xdr:rowOff>
                  </to>
                </anchor>
              </controlPr>
            </control>
          </mc:Choice>
        </mc:AlternateContent>
        <mc:AlternateContent xmlns:mc="http://schemas.openxmlformats.org/markup-compatibility/2006">
          <mc:Choice Requires="x14">
            <control shapeId="121863" r:id="rId10" name="Drop Down 7">
              <controlPr defaultSize="0" autoLine="0" autoPict="0">
                <anchor moveWithCells="1">
                  <from>
                    <xdr:col>50</xdr:col>
                    <xdr:colOff>0</xdr:colOff>
                    <xdr:row>29</xdr:row>
                    <xdr:rowOff>0</xdr:rowOff>
                  </from>
                  <to>
                    <xdr:col>51</xdr:col>
                    <xdr:colOff>0</xdr:colOff>
                    <xdr:row>30</xdr:row>
                    <xdr:rowOff>19050</xdr:rowOff>
                  </to>
                </anchor>
              </controlPr>
            </control>
          </mc:Choice>
        </mc:AlternateContent>
        <mc:AlternateContent xmlns:mc="http://schemas.openxmlformats.org/markup-compatibility/2006">
          <mc:Choice Requires="x14">
            <control shapeId="121864" r:id="rId11" name="Drop Down 8">
              <controlPr defaultSize="0" autoLine="0" autoPict="0">
                <anchor moveWithCells="1">
                  <from>
                    <xdr:col>50</xdr:col>
                    <xdr:colOff>0</xdr:colOff>
                    <xdr:row>31</xdr:row>
                    <xdr:rowOff>0</xdr:rowOff>
                  </from>
                  <to>
                    <xdr:col>51</xdr:col>
                    <xdr:colOff>0</xdr:colOff>
                    <xdr:row>32</xdr:row>
                    <xdr:rowOff>0</xdr:rowOff>
                  </to>
                </anchor>
              </controlPr>
            </control>
          </mc:Choice>
        </mc:AlternateContent>
        <mc:AlternateContent xmlns:mc="http://schemas.openxmlformats.org/markup-compatibility/2006">
          <mc:Choice Requires="x14">
            <control shapeId="121865" r:id="rId12" name="Drop Down 9">
              <controlPr defaultSize="0" autoLine="0" autoPict="0">
                <anchor moveWithCells="1">
                  <from>
                    <xdr:col>50</xdr:col>
                    <xdr:colOff>0</xdr:colOff>
                    <xdr:row>33</xdr:row>
                    <xdr:rowOff>0</xdr:rowOff>
                  </from>
                  <to>
                    <xdr:col>51</xdr:col>
                    <xdr:colOff>0</xdr:colOff>
                    <xdr:row>34</xdr:row>
                    <xdr:rowOff>19050</xdr:rowOff>
                  </to>
                </anchor>
              </controlPr>
            </control>
          </mc:Choice>
        </mc:AlternateContent>
        <mc:AlternateContent xmlns:mc="http://schemas.openxmlformats.org/markup-compatibility/2006">
          <mc:Choice Requires="x14">
            <control shapeId="121866" r:id="rId13" name="Drop Down 10">
              <controlPr defaultSize="0" autoLine="0" autoPict="0">
                <anchor moveWithCells="1">
                  <from>
                    <xdr:col>50</xdr:col>
                    <xdr:colOff>0</xdr:colOff>
                    <xdr:row>35</xdr:row>
                    <xdr:rowOff>0</xdr:rowOff>
                  </from>
                  <to>
                    <xdr:col>51</xdr:col>
                    <xdr:colOff>0</xdr:colOff>
                    <xdr:row>36</xdr:row>
                    <xdr:rowOff>19050</xdr:rowOff>
                  </to>
                </anchor>
              </controlPr>
            </control>
          </mc:Choice>
        </mc:AlternateContent>
        <mc:AlternateContent xmlns:mc="http://schemas.openxmlformats.org/markup-compatibility/2006">
          <mc:Choice Requires="x14">
            <control shapeId="121867" r:id="rId14" name="Drop Down 11">
              <controlPr defaultSize="0" autoLine="0" autoPict="0">
                <anchor moveWithCells="1">
                  <from>
                    <xdr:col>50</xdr:col>
                    <xdr:colOff>0</xdr:colOff>
                    <xdr:row>37</xdr:row>
                    <xdr:rowOff>0</xdr:rowOff>
                  </from>
                  <to>
                    <xdr:col>51</xdr:col>
                    <xdr:colOff>0</xdr:colOff>
                    <xdr:row>38</xdr:row>
                    <xdr:rowOff>19050</xdr:rowOff>
                  </to>
                </anchor>
              </controlPr>
            </control>
          </mc:Choice>
        </mc:AlternateContent>
        <mc:AlternateContent xmlns:mc="http://schemas.openxmlformats.org/markup-compatibility/2006">
          <mc:Choice Requires="x14">
            <control shapeId="121868" r:id="rId15" name="Drop Down 12">
              <controlPr defaultSize="0" autoLine="0" autoPict="0">
                <anchor moveWithCells="1">
                  <from>
                    <xdr:col>50</xdr:col>
                    <xdr:colOff>0</xdr:colOff>
                    <xdr:row>39</xdr:row>
                    <xdr:rowOff>0</xdr:rowOff>
                  </from>
                  <to>
                    <xdr:col>51</xdr:col>
                    <xdr:colOff>0</xdr:colOff>
                    <xdr:row>40</xdr:row>
                    <xdr:rowOff>19050</xdr:rowOff>
                  </to>
                </anchor>
              </controlPr>
            </control>
          </mc:Choice>
        </mc:AlternateContent>
        <mc:AlternateContent xmlns:mc="http://schemas.openxmlformats.org/markup-compatibility/2006">
          <mc:Choice Requires="x14">
            <control shapeId="121869" r:id="rId16" name="Drop Down 13">
              <controlPr defaultSize="0" autoLine="0" autoPict="0">
                <anchor moveWithCells="1">
                  <from>
                    <xdr:col>50</xdr:col>
                    <xdr:colOff>0</xdr:colOff>
                    <xdr:row>41</xdr:row>
                    <xdr:rowOff>0</xdr:rowOff>
                  </from>
                  <to>
                    <xdr:col>51</xdr:col>
                    <xdr:colOff>0</xdr:colOff>
                    <xdr:row>42</xdr:row>
                    <xdr:rowOff>19050</xdr:rowOff>
                  </to>
                </anchor>
              </controlPr>
            </control>
          </mc:Choice>
        </mc:AlternateContent>
        <mc:AlternateContent xmlns:mc="http://schemas.openxmlformats.org/markup-compatibility/2006">
          <mc:Choice Requires="x14">
            <control shapeId="121870" r:id="rId17" name="Drop Down 14">
              <controlPr defaultSize="0" autoLine="0" autoPict="0">
                <anchor moveWithCells="1">
                  <from>
                    <xdr:col>50</xdr:col>
                    <xdr:colOff>0</xdr:colOff>
                    <xdr:row>43</xdr:row>
                    <xdr:rowOff>0</xdr:rowOff>
                  </from>
                  <to>
                    <xdr:col>51</xdr:col>
                    <xdr:colOff>0</xdr:colOff>
                    <xdr:row>44</xdr:row>
                    <xdr:rowOff>19050</xdr:rowOff>
                  </to>
                </anchor>
              </controlPr>
            </control>
          </mc:Choice>
        </mc:AlternateContent>
        <mc:AlternateContent xmlns:mc="http://schemas.openxmlformats.org/markup-compatibility/2006">
          <mc:Choice Requires="x14">
            <control shapeId="121871" r:id="rId18" name="Drop Down 15">
              <controlPr defaultSize="0" autoLine="0" autoPict="0">
                <anchor moveWithCells="1">
                  <from>
                    <xdr:col>50</xdr:col>
                    <xdr:colOff>0</xdr:colOff>
                    <xdr:row>45</xdr:row>
                    <xdr:rowOff>0</xdr:rowOff>
                  </from>
                  <to>
                    <xdr:col>51</xdr:col>
                    <xdr:colOff>0</xdr:colOff>
                    <xdr:row>46</xdr:row>
                    <xdr:rowOff>19050</xdr:rowOff>
                  </to>
                </anchor>
              </controlPr>
            </control>
          </mc:Choice>
        </mc:AlternateContent>
        <mc:AlternateContent xmlns:mc="http://schemas.openxmlformats.org/markup-compatibility/2006">
          <mc:Choice Requires="x14">
            <control shapeId="121872" r:id="rId19" name="Drop Down 16">
              <controlPr defaultSize="0" autoLine="0" autoPict="0">
                <anchor moveWithCells="1">
                  <from>
                    <xdr:col>50</xdr:col>
                    <xdr:colOff>0</xdr:colOff>
                    <xdr:row>47</xdr:row>
                    <xdr:rowOff>0</xdr:rowOff>
                  </from>
                  <to>
                    <xdr:col>51</xdr:col>
                    <xdr:colOff>0</xdr:colOff>
                    <xdr:row>48</xdr:row>
                    <xdr:rowOff>19050</xdr:rowOff>
                  </to>
                </anchor>
              </controlPr>
            </control>
          </mc:Choice>
        </mc:AlternateContent>
        <mc:AlternateContent xmlns:mc="http://schemas.openxmlformats.org/markup-compatibility/2006">
          <mc:Choice Requires="x14">
            <control shapeId="121873" r:id="rId20" name="Drop Down 17">
              <controlPr defaultSize="0" autoLine="0" autoPict="0">
                <anchor moveWithCells="1">
                  <from>
                    <xdr:col>50</xdr:col>
                    <xdr:colOff>0</xdr:colOff>
                    <xdr:row>49</xdr:row>
                    <xdr:rowOff>0</xdr:rowOff>
                  </from>
                  <to>
                    <xdr:col>51</xdr:col>
                    <xdr:colOff>0</xdr:colOff>
                    <xdr:row>50</xdr:row>
                    <xdr:rowOff>19050</xdr:rowOff>
                  </to>
                </anchor>
              </controlPr>
            </control>
          </mc:Choice>
        </mc:AlternateContent>
        <mc:AlternateContent xmlns:mc="http://schemas.openxmlformats.org/markup-compatibility/2006">
          <mc:Choice Requires="x14">
            <control shapeId="121874" r:id="rId21" name="Drop Down 18">
              <controlPr defaultSize="0" autoLine="0" autoPict="0">
                <anchor moveWithCells="1">
                  <from>
                    <xdr:col>50</xdr:col>
                    <xdr:colOff>0</xdr:colOff>
                    <xdr:row>51</xdr:row>
                    <xdr:rowOff>0</xdr:rowOff>
                  </from>
                  <to>
                    <xdr:col>51</xdr:col>
                    <xdr:colOff>0</xdr:colOff>
                    <xdr:row>52</xdr:row>
                    <xdr:rowOff>19050</xdr:rowOff>
                  </to>
                </anchor>
              </controlPr>
            </control>
          </mc:Choice>
        </mc:AlternateContent>
        <mc:AlternateContent xmlns:mc="http://schemas.openxmlformats.org/markup-compatibility/2006">
          <mc:Choice Requires="x14">
            <control shapeId="121875" r:id="rId22" name="Drop Down 19">
              <controlPr defaultSize="0" autoLine="0" autoPict="0">
                <anchor moveWithCells="1">
                  <from>
                    <xdr:col>50</xdr:col>
                    <xdr:colOff>0</xdr:colOff>
                    <xdr:row>53</xdr:row>
                    <xdr:rowOff>0</xdr:rowOff>
                  </from>
                  <to>
                    <xdr:col>51</xdr:col>
                    <xdr:colOff>0</xdr:colOff>
                    <xdr:row>54</xdr:row>
                    <xdr:rowOff>19050</xdr:rowOff>
                  </to>
                </anchor>
              </controlPr>
            </control>
          </mc:Choice>
        </mc:AlternateContent>
        <mc:AlternateContent xmlns:mc="http://schemas.openxmlformats.org/markup-compatibility/2006">
          <mc:Choice Requires="x14">
            <control shapeId="121876" r:id="rId23" name="Drop Down 20">
              <controlPr defaultSize="0" autoLine="0" autoPict="0">
                <anchor moveWithCells="1">
                  <from>
                    <xdr:col>50</xdr:col>
                    <xdr:colOff>0</xdr:colOff>
                    <xdr:row>55</xdr:row>
                    <xdr:rowOff>0</xdr:rowOff>
                  </from>
                  <to>
                    <xdr:col>51</xdr:col>
                    <xdr:colOff>0</xdr:colOff>
                    <xdr:row>56</xdr:row>
                    <xdr:rowOff>19050</xdr:rowOff>
                  </to>
                </anchor>
              </controlPr>
            </control>
          </mc:Choice>
        </mc:AlternateContent>
        <mc:AlternateContent xmlns:mc="http://schemas.openxmlformats.org/markup-compatibility/2006">
          <mc:Choice Requires="x14">
            <control shapeId="121877" r:id="rId24" name="Drop Down 21">
              <controlPr defaultSize="0" autoLine="0" autoPict="0">
                <anchor moveWithCells="1">
                  <from>
                    <xdr:col>50</xdr:col>
                    <xdr:colOff>0</xdr:colOff>
                    <xdr:row>57</xdr:row>
                    <xdr:rowOff>0</xdr:rowOff>
                  </from>
                  <to>
                    <xdr:col>51</xdr:col>
                    <xdr:colOff>0</xdr:colOff>
                    <xdr:row>58</xdr:row>
                    <xdr:rowOff>19050</xdr:rowOff>
                  </to>
                </anchor>
              </controlPr>
            </control>
          </mc:Choice>
        </mc:AlternateContent>
        <mc:AlternateContent xmlns:mc="http://schemas.openxmlformats.org/markup-compatibility/2006">
          <mc:Choice Requires="x14">
            <control shapeId="121878" r:id="rId25" name="Drop Down 22">
              <controlPr defaultSize="0" autoLine="0" autoPict="0">
                <anchor moveWithCells="1">
                  <from>
                    <xdr:col>50</xdr:col>
                    <xdr:colOff>0</xdr:colOff>
                    <xdr:row>59</xdr:row>
                    <xdr:rowOff>0</xdr:rowOff>
                  </from>
                  <to>
                    <xdr:col>51</xdr:col>
                    <xdr:colOff>0</xdr:colOff>
                    <xdr:row>60</xdr:row>
                    <xdr:rowOff>19050</xdr:rowOff>
                  </to>
                </anchor>
              </controlPr>
            </control>
          </mc:Choice>
        </mc:AlternateContent>
        <mc:AlternateContent xmlns:mc="http://schemas.openxmlformats.org/markup-compatibility/2006">
          <mc:Choice Requires="x14">
            <control shapeId="121879" r:id="rId26" name="Drop Down 23">
              <controlPr defaultSize="0" autoLine="0" autoPict="0">
                <anchor moveWithCells="1">
                  <from>
                    <xdr:col>50</xdr:col>
                    <xdr:colOff>0</xdr:colOff>
                    <xdr:row>61</xdr:row>
                    <xdr:rowOff>0</xdr:rowOff>
                  </from>
                  <to>
                    <xdr:col>51</xdr:col>
                    <xdr:colOff>0</xdr:colOff>
                    <xdr:row>62</xdr:row>
                    <xdr:rowOff>19050</xdr:rowOff>
                  </to>
                </anchor>
              </controlPr>
            </control>
          </mc:Choice>
        </mc:AlternateContent>
        <mc:AlternateContent xmlns:mc="http://schemas.openxmlformats.org/markup-compatibility/2006">
          <mc:Choice Requires="x14">
            <control shapeId="121880" r:id="rId27" name="Drop Down 24">
              <controlPr defaultSize="0" autoLine="0" autoPict="0">
                <anchor moveWithCells="1">
                  <from>
                    <xdr:col>50</xdr:col>
                    <xdr:colOff>0</xdr:colOff>
                    <xdr:row>63</xdr:row>
                    <xdr:rowOff>0</xdr:rowOff>
                  </from>
                  <to>
                    <xdr:col>51</xdr:col>
                    <xdr:colOff>0</xdr:colOff>
                    <xdr:row>64</xdr:row>
                    <xdr:rowOff>19050</xdr:rowOff>
                  </to>
                </anchor>
              </controlPr>
            </control>
          </mc:Choice>
        </mc:AlternateContent>
        <mc:AlternateContent xmlns:mc="http://schemas.openxmlformats.org/markup-compatibility/2006">
          <mc:Choice Requires="x14">
            <control shapeId="121881" r:id="rId28" name="Drop Down 25">
              <controlPr defaultSize="0" autoLine="0" autoPict="0">
                <anchor moveWithCells="1">
                  <from>
                    <xdr:col>50</xdr:col>
                    <xdr:colOff>0</xdr:colOff>
                    <xdr:row>65</xdr:row>
                    <xdr:rowOff>0</xdr:rowOff>
                  </from>
                  <to>
                    <xdr:col>51</xdr:col>
                    <xdr:colOff>0</xdr:colOff>
                    <xdr:row>66</xdr:row>
                    <xdr:rowOff>19050</xdr:rowOff>
                  </to>
                </anchor>
              </controlPr>
            </control>
          </mc:Choice>
        </mc:AlternateContent>
        <mc:AlternateContent xmlns:mc="http://schemas.openxmlformats.org/markup-compatibility/2006">
          <mc:Choice Requires="x14">
            <control shapeId="121882" r:id="rId29" name="Drop Down 26">
              <controlPr defaultSize="0" autoLine="0" autoPict="0">
                <anchor moveWithCells="1">
                  <from>
                    <xdr:col>50</xdr:col>
                    <xdr:colOff>0</xdr:colOff>
                    <xdr:row>67</xdr:row>
                    <xdr:rowOff>0</xdr:rowOff>
                  </from>
                  <to>
                    <xdr:col>51</xdr:col>
                    <xdr:colOff>0</xdr:colOff>
                    <xdr:row>68</xdr:row>
                    <xdr:rowOff>19050</xdr:rowOff>
                  </to>
                </anchor>
              </controlPr>
            </control>
          </mc:Choice>
        </mc:AlternateContent>
        <mc:AlternateContent xmlns:mc="http://schemas.openxmlformats.org/markup-compatibility/2006">
          <mc:Choice Requires="x14">
            <control shapeId="121883" r:id="rId30" name="Drop Down 27">
              <controlPr defaultSize="0" autoLine="0" autoPict="0">
                <anchor moveWithCells="1">
                  <from>
                    <xdr:col>50</xdr:col>
                    <xdr:colOff>0</xdr:colOff>
                    <xdr:row>69</xdr:row>
                    <xdr:rowOff>0</xdr:rowOff>
                  </from>
                  <to>
                    <xdr:col>51</xdr:col>
                    <xdr:colOff>0</xdr:colOff>
                    <xdr:row>70</xdr:row>
                    <xdr:rowOff>19050</xdr:rowOff>
                  </to>
                </anchor>
              </controlPr>
            </control>
          </mc:Choice>
        </mc:AlternateContent>
        <mc:AlternateContent xmlns:mc="http://schemas.openxmlformats.org/markup-compatibility/2006">
          <mc:Choice Requires="x14">
            <control shapeId="121884" r:id="rId31" name="Drop Down 28">
              <controlPr defaultSize="0" autoLine="0" autoPict="0">
                <anchor moveWithCells="1">
                  <from>
                    <xdr:col>50</xdr:col>
                    <xdr:colOff>0</xdr:colOff>
                    <xdr:row>71</xdr:row>
                    <xdr:rowOff>0</xdr:rowOff>
                  </from>
                  <to>
                    <xdr:col>51</xdr:col>
                    <xdr:colOff>0</xdr:colOff>
                    <xdr:row>72</xdr:row>
                    <xdr:rowOff>19050</xdr:rowOff>
                  </to>
                </anchor>
              </controlPr>
            </control>
          </mc:Choice>
        </mc:AlternateContent>
        <mc:AlternateContent xmlns:mc="http://schemas.openxmlformats.org/markup-compatibility/2006">
          <mc:Choice Requires="x14">
            <control shapeId="121885" r:id="rId32" name="Drop Down 29">
              <controlPr defaultSize="0" autoLine="0" autoPict="0">
                <anchor moveWithCells="1">
                  <from>
                    <xdr:col>50</xdr:col>
                    <xdr:colOff>0</xdr:colOff>
                    <xdr:row>73</xdr:row>
                    <xdr:rowOff>0</xdr:rowOff>
                  </from>
                  <to>
                    <xdr:col>51</xdr:col>
                    <xdr:colOff>0</xdr:colOff>
                    <xdr:row>74</xdr:row>
                    <xdr:rowOff>19050</xdr:rowOff>
                  </to>
                </anchor>
              </controlPr>
            </control>
          </mc:Choice>
        </mc:AlternateContent>
        <mc:AlternateContent xmlns:mc="http://schemas.openxmlformats.org/markup-compatibility/2006">
          <mc:Choice Requires="x14">
            <control shapeId="121886" r:id="rId33" name="Drop Down 30">
              <controlPr defaultSize="0" autoLine="0" autoPict="0">
                <anchor moveWithCells="1">
                  <from>
                    <xdr:col>50</xdr:col>
                    <xdr:colOff>0</xdr:colOff>
                    <xdr:row>75</xdr:row>
                    <xdr:rowOff>0</xdr:rowOff>
                  </from>
                  <to>
                    <xdr:col>51</xdr:col>
                    <xdr:colOff>0</xdr:colOff>
                    <xdr:row>76</xdr:row>
                    <xdr:rowOff>19050</xdr:rowOff>
                  </to>
                </anchor>
              </controlPr>
            </control>
          </mc:Choice>
        </mc:AlternateContent>
        <mc:AlternateContent xmlns:mc="http://schemas.openxmlformats.org/markup-compatibility/2006">
          <mc:Choice Requires="x14">
            <control shapeId="121887" r:id="rId34" name="Drop Down 31">
              <controlPr defaultSize="0" autoLine="0" autoPict="0">
                <anchor moveWithCells="1">
                  <from>
                    <xdr:col>50</xdr:col>
                    <xdr:colOff>0</xdr:colOff>
                    <xdr:row>77</xdr:row>
                    <xdr:rowOff>0</xdr:rowOff>
                  </from>
                  <to>
                    <xdr:col>51</xdr:col>
                    <xdr:colOff>0</xdr:colOff>
                    <xdr:row>78</xdr:row>
                    <xdr:rowOff>19050</xdr:rowOff>
                  </to>
                </anchor>
              </controlPr>
            </control>
          </mc:Choice>
        </mc:AlternateContent>
        <mc:AlternateContent xmlns:mc="http://schemas.openxmlformats.org/markup-compatibility/2006">
          <mc:Choice Requires="x14">
            <control shapeId="121888" r:id="rId35" name="Drop Down 32">
              <controlPr defaultSize="0" autoLine="0" autoPict="0">
                <anchor moveWithCells="1">
                  <from>
                    <xdr:col>50</xdr:col>
                    <xdr:colOff>0</xdr:colOff>
                    <xdr:row>79</xdr:row>
                    <xdr:rowOff>0</xdr:rowOff>
                  </from>
                  <to>
                    <xdr:col>51</xdr:col>
                    <xdr:colOff>0</xdr:colOff>
                    <xdr:row>80</xdr:row>
                    <xdr:rowOff>19050</xdr:rowOff>
                  </to>
                </anchor>
              </controlPr>
            </control>
          </mc:Choice>
        </mc:AlternateContent>
        <mc:AlternateContent xmlns:mc="http://schemas.openxmlformats.org/markup-compatibility/2006">
          <mc:Choice Requires="x14">
            <control shapeId="121889" r:id="rId36" name="Drop Down 33">
              <controlPr defaultSize="0" autoLine="0" autoPict="0">
                <anchor moveWithCells="1">
                  <from>
                    <xdr:col>50</xdr:col>
                    <xdr:colOff>0</xdr:colOff>
                    <xdr:row>81</xdr:row>
                    <xdr:rowOff>0</xdr:rowOff>
                  </from>
                  <to>
                    <xdr:col>51</xdr:col>
                    <xdr:colOff>0</xdr:colOff>
                    <xdr:row>82</xdr:row>
                    <xdr:rowOff>19050</xdr:rowOff>
                  </to>
                </anchor>
              </controlPr>
            </control>
          </mc:Choice>
        </mc:AlternateContent>
        <mc:AlternateContent xmlns:mc="http://schemas.openxmlformats.org/markup-compatibility/2006">
          <mc:Choice Requires="x14">
            <control shapeId="121890" r:id="rId37" name="Drop Down 34">
              <controlPr defaultSize="0" autoLine="0" autoPict="0">
                <anchor moveWithCells="1">
                  <from>
                    <xdr:col>50</xdr:col>
                    <xdr:colOff>0</xdr:colOff>
                    <xdr:row>83</xdr:row>
                    <xdr:rowOff>0</xdr:rowOff>
                  </from>
                  <to>
                    <xdr:col>51</xdr:col>
                    <xdr:colOff>0</xdr:colOff>
                    <xdr:row>84</xdr:row>
                    <xdr:rowOff>19050</xdr:rowOff>
                  </to>
                </anchor>
              </controlPr>
            </control>
          </mc:Choice>
        </mc:AlternateContent>
        <mc:AlternateContent xmlns:mc="http://schemas.openxmlformats.org/markup-compatibility/2006">
          <mc:Choice Requires="x14">
            <control shapeId="121891" r:id="rId38" name="Drop Down 35">
              <controlPr defaultSize="0" autoLine="0" autoPict="0">
                <anchor moveWithCells="1">
                  <from>
                    <xdr:col>50</xdr:col>
                    <xdr:colOff>0</xdr:colOff>
                    <xdr:row>85</xdr:row>
                    <xdr:rowOff>0</xdr:rowOff>
                  </from>
                  <to>
                    <xdr:col>51</xdr:col>
                    <xdr:colOff>0</xdr:colOff>
                    <xdr:row>86</xdr:row>
                    <xdr:rowOff>19050</xdr:rowOff>
                  </to>
                </anchor>
              </controlPr>
            </control>
          </mc:Choice>
        </mc:AlternateContent>
        <mc:AlternateContent xmlns:mc="http://schemas.openxmlformats.org/markup-compatibility/2006">
          <mc:Choice Requires="x14">
            <control shapeId="121892" r:id="rId39" name="Drop Down 36">
              <controlPr defaultSize="0" autoLine="0" autoPict="0">
                <anchor moveWithCells="1">
                  <from>
                    <xdr:col>50</xdr:col>
                    <xdr:colOff>0</xdr:colOff>
                    <xdr:row>87</xdr:row>
                    <xdr:rowOff>0</xdr:rowOff>
                  </from>
                  <to>
                    <xdr:col>51</xdr:col>
                    <xdr:colOff>0</xdr:colOff>
                    <xdr:row>88</xdr:row>
                    <xdr:rowOff>19050</xdr:rowOff>
                  </to>
                </anchor>
              </controlPr>
            </control>
          </mc:Choice>
        </mc:AlternateContent>
        <mc:AlternateContent xmlns:mc="http://schemas.openxmlformats.org/markup-compatibility/2006">
          <mc:Choice Requires="x14">
            <control shapeId="121893" r:id="rId40" name="Drop Down 37">
              <controlPr defaultSize="0" autoLine="0" autoPict="0">
                <anchor moveWithCells="1">
                  <from>
                    <xdr:col>50</xdr:col>
                    <xdr:colOff>0</xdr:colOff>
                    <xdr:row>89</xdr:row>
                    <xdr:rowOff>0</xdr:rowOff>
                  </from>
                  <to>
                    <xdr:col>51</xdr:col>
                    <xdr:colOff>0</xdr:colOff>
                    <xdr:row>90</xdr:row>
                    <xdr:rowOff>19050</xdr:rowOff>
                  </to>
                </anchor>
              </controlPr>
            </control>
          </mc:Choice>
        </mc:AlternateContent>
        <mc:AlternateContent xmlns:mc="http://schemas.openxmlformats.org/markup-compatibility/2006">
          <mc:Choice Requires="x14">
            <control shapeId="121894" r:id="rId41" name="Drop Down 38">
              <controlPr defaultSize="0" autoLine="0" autoPict="0">
                <anchor moveWithCells="1">
                  <from>
                    <xdr:col>50</xdr:col>
                    <xdr:colOff>0</xdr:colOff>
                    <xdr:row>91</xdr:row>
                    <xdr:rowOff>0</xdr:rowOff>
                  </from>
                  <to>
                    <xdr:col>51</xdr:col>
                    <xdr:colOff>0</xdr:colOff>
                    <xdr:row>92</xdr:row>
                    <xdr:rowOff>19050</xdr:rowOff>
                  </to>
                </anchor>
              </controlPr>
            </control>
          </mc:Choice>
        </mc:AlternateContent>
        <mc:AlternateContent xmlns:mc="http://schemas.openxmlformats.org/markup-compatibility/2006">
          <mc:Choice Requires="x14">
            <control shapeId="121895" r:id="rId42" name="Drop Down 39">
              <controlPr defaultSize="0" autoLine="0" autoPict="0">
                <anchor moveWithCells="1">
                  <from>
                    <xdr:col>50</xdr:col>
                    <xdr:colOff>0</xdr:colOff>
                    <xdr:row>93</xdr:row>
                    <xdr:rowOff>0</xdr:rowOff>
                  </from>
                  <to>
                    <xdr:col>51</xdr:col>
                    <xdr:colOff>0</xdr:colOff>
                    <xdr:row>94</xdr:row>
                    <xdr:rowOff>19050</xdr:rowOff>
                  </to>
                </anchor>
              </controlPr>
            </control>
          </mc:Choice>
        </mc:AlternateContent>
        <mc:AlternateContent xmlns:mc="http://schemas.openxmlformats.org/markup-compatibility/2006">
          <mc:Choice Requires="x14">
            <control shapeId="121896" r:id="rId43" name="Drop Down 40">
              <controlPr defaultSize="0" autoLine="0" autoPict="0">
                <anchor moveWithCells="1">
                  <from>
                    <xdr:col>50</xdr:col>
                    <xdr:colOff>0</xdr:colOff>
                    <xdr:row>95</xdr:row>
                    <xdr:rowOff>0</xdr:rowOff>
                  </from>
                  <to>
                    <xdr:col>51</xdr:col>
                    <xdr:colOff>0</xdr:colOff>
                    <xdr:row>96</xdr:row>
                    <xdr:rowOff>19050</xdr:rowOff>
                  </to>
                </anchor>
              </controlPr>
            </control>
          </mc:Choice>
        </mc:AlternateContent>
        <mc:AlternateContent xmlns:mc="http://schemas.openxmlformats.org/markup-compatibility/2006">
          <mc:Choice Requires="x14">
            <control shapeId="121897" r:id="rId44" name="Drop Down 41">
              <controlPr defaultSize="0" autoLine="0" autoPict="0">
                <anchor moveWithCells="1">
                  <from>
                    <xdr:col>50</xdr:col>
                    <xdr:colOff>0</xdr:colOff>
                    <xdr:row>97</xdr:row>
                    <xdr:rowOff>0</xdr:rowOff>
                  </from>
                  <to>
                    <xdr:col>51</xdr:col>
                    <xdr:colOff>0</xdr:colOff>
                    <xdr:row>98</xdr:row>
                    <xdr:rowOff>19050</xdr:rowOff>
                  </to>
                </anchor>
              </controlPr>
            </control>
          </mc:Choice>
        </mc:AlternateContent>
        <mc:AlternateContent xmlns:mc="http://schemas.openxmlformats.org/markup-compatibility/2006">
          <mc:Choice Requires="x14">
            <control shapeId="121898" r:id="rId45" name="Drop Down 42">
              <controlPr defaultSize="0" autoLine="0" autoPict="0">
                <anchor moveWithCells="1">
                  <from>
                    <xdr:col>50</xdr:col>
                    <xdr:colOff>0</xdr:colOff>
                    <xdr:row>99</xdr:row>
                    <xdr:rowOff>0</xdr:rowOff>
                  </from>
                  <to>
                    <xdr:col>51</xdr:col>
                    <xdr:colOff>0</xdr:colOff>
                    <xdr:row>100</xdr:row>
                    <xdr:rowOff>19050</xdr:rowOff>
                  </to>
                </anchor>
              </controlPr>
            </control>
          </mc:Choice>
        </mc:AlternateContent>
        <mc:AlternateContent xmlns:mc="http://schemas.openxmlformats.org/markup-compatibility/2006">
          <mc:Choice Requires="x14">
            <control shapeId="121899" r:id="rId46" name="Drop Down 43">
              <controlPr defaultSize="0" autoLine="0" autoPict="0">
                <anchor moveWithCells="1">
                  <from>
                    <xdr:col>50</xdr:col>
                    <xdr:colOff>0</xdr:colOff>
                    <xdr:row>101</xdr:row>
                    <xdr:rowOff>0</xdr:rowOff>
                  </from>
                  <to>
                    <xdr:col>51</xdr:col>
                    <xdr:colOff>0</xdr:colOff>
                    <xdr:row>102</xdr:row>
                    <xdr:rowOff>19050</xdr:rowOff>
                  </to>
                </anchor>
              </controlPr>
            </control>
          </mc:Choice>
        </mc:AlternateContent>
        <mc:AlternateContent xmlns:mc="http://schemas.openxmlformats.org/markup-compatibility/2006">
          <mc:Choice Requires="x14">
            <control shapeId="121900" r:id="rId47" name="Drop Down 44">
              <controlPr defaultSize="0" autoLine="0" autoPict="0">
                <anchor moveWithCells="1">
                  <from>
                    <xdr:col>50</xdr:col>
                    <xdr:colOff>0</xdr:colOff>
                    <xdr:row>103</xdr:row>
                    <xdr:rowOff>0</xdr:rowOff>
                  </from>
                  <to>
                    <xdr:col>51</xdr:col>
                    <xdr:colOff>0</xdr:colOff>
                    <xdr:row>104</xdr:row>
                    <xdr:rowOff>19050</xdr:rowOff>
                  </to>
                </anchor>
              </controlPr>
            </control>
          </mc:Choice>
        </mc:AlternateContent>
        <mc:AlternateContent xmlns:mc="http://schemas.openxmlformats.org/markup-compatibility/2006">
          <mc:Choice Requires="x14">
            <control shapeId="121901" r:id="rId48" name="Drop Down 45">
              <controlPr defaultSize="0" autoLine="0" autoPict="0">
                <anchor moveWithCells="1">
                  <from>
                    <xdr:col>50</xdr:col>
                    <xdr:colOff>0</xdr:colOff>
                    <xdr:row>105</xdr:row>
                    <xdr:rowOff>0</xdr:rowOff>
                  </from>
                  <to>
                    <xdr:col>51</xdr:col>
                    <xdr:colOff>0</xdr:colOff>
                    <xdr:row>106</xdr:row>
                    <xdr:rowOff>19050</xdr:rowOff>
                  </to>
                </anchor>
              </controlPr>
            </control>
          </mc:Choice>
        </mc:AlternateContent>
        <mc:AlternateContent xmlns:mc="http://schemas.openxmlformats.org/markup-compatibility/2006">
          <mc:Choice Requires="x14">
            <control shapeId="121902" r:id="rId49" name="Drop Down 46">
              <controlPr defaultSize="0" autoLine="0" autoPict="0">
                <anchor moveWithCells="1">
                  <from>
                    <xdr:col>50</xdr:col>
                    <xdr:colOff>0</xdr:colOff>
                    <xdr:row>107</xdr:row>
                    <xdr:rowOff>0</xdr:rowOff>
                  </from>
                  <to>
                    <xdr:col>51</xdr:col>
                    <xdr:colOff>0</xdr:colOff>
                    <xdr:row>108</xdr:row>
                    <xdr:rowOff>19050</xdr:rowOff>
                  </to>
                </anchor>
              </controlPr>
            </control>
          </mc:Choice>
        </mc:AlternateContent>
        <mc:AlternateContent xmlns:mc="http://schemas.openxmlformats.org/markup-compatibility/2006">
          <mc:Choice Requires="x14">
            <control shapeId="121903" r:id="rId50" name="Drop Down 47">
              <controlPr defaultSize="0" autoLine="0" autoPict="0">
                <anchor moveWithCells="1">
                  <from>
                    <xdr:col>50</xdr:col>
                    <xdr:colOff>0</xdr:colOff>
                    <xdr:row>109</xdr:row>
                    <xdr:rowOff>0</xdr:rowOff>
                  </from>
                  <to>
                    <xdr:col>51</xdr:col>
                    <xdr:colOff>0</xdr:colOff>
                    <xdr:row>110</xdr:row>
                    <xdr:rowOff>19050</xdr:rowOff>
                  </to>
                </anchor>
              </controlPr>
            </control>
          </mc:Choice>
        </mc:AlternateContent>
        <mc:AlternateContent xmlns:mc="http://schemas.openxmlformats.org/markup-compatibility/2006">
          <mc:Choice Requires="x14">
            <control shapeId="121904" r:id="rId51" name="Drop Down 48">
              <controlPr defaultSize="0" autoLine="0" autoPict="0">
                <anchor moveWithCells="1">
                  <from>
                    <xdr:col>50</xdr:col>
                    <xdr:colOff>0</xdr:colOff>
                    <xdr:row>111</xdr:row>
                    <xdr:rowOff>0</xdr:rowOff>
                  </from>
                  <to>
                    <xdr:col>51</xdr:col>
                    <xdr:colOff>0</xdr:colOff>
                    <xdr:row>112</xdr:row>
                    <xdr:rowOff>19050</xdr:rowOff>
                  </to>
                </anchor>
              </controlPr>
            </control>
          </mc:Choice>
        </mc:AlternateContent>
        <mc:AlternateContent xmlns:mc="http://schemas.openxmlformats.org/markup-compatibility/2006">
          <mc:Choice Requires="x14">
            <control shapeId="121905" r:id="rId52" name="Drop Down 49">
              <controlPr defaultSize="0" autoLine="0" autoPict="0">
                <anchor moveWithCells="1">
                  <from>
                    <xdr:col>50</xdr:col>
                    <xdr:colOff>0</xdr:colOff>
                    <xdr:row>113</xdr:row>
                    <xdr:rowOff>0</xdr:rowOff>
                  </from>
                  <to>
                    <xdr:col>51</xdr:col>
                    <xdr:colOff>0</xdr:colOff>
                    <xdr:row>114</xdr:row>
                    <xdr:rowOff>19050</xdr:rowOff>
                  </to>
                </anchor>
              </controlPr>
            </control>
          </mc:Choice>
        </mc:AlternateContent>
        <mc:AlternateContent xmlns:mc="http://schemas.openxmlformats.org/markup-compatibility/2006">
          <mc:Choice Requires="x14">
            <control shapeId="121906" r:id="rId53" name="Drop Down 50">
              <controlPr defaultSize="0" autoLine="0" autoPict="0">
                <anchor moveWithCells="1">
                  <from>
                    <xdr:col>50</xdr:col>
                    <xdr:colOff>0</xdr:colOff>
                    <xdr:row>115</xdr:row>
                    <xdr:rowOff>0</xdr:rowOff>
                  </from>
                  <to>
                    <xdr:col>51</xdr:col>
                    <xdr:colOff>0</xdr:colOff>
                    <xdr:row>116</xdr:row>
                    <xdr:rowOff>19050</xdr:rowOff>
                  </to>
                </anchor>
              </controlPr>
            </control>
          </mc:Choice>
        </mc:AlternateContent>
        <mc:AlternateContent xmlns:mc="http://schemas.openxmlformats.org/markup-compatibility/2006">
          <mc:Choice Requires="x14">
            <control shapeId="121907" r:id="rId54" name="Drop Down 51">
              <controlPr defaultSize="0" autoLine="0" autoPict="0">
                <anchor moveWithCells="1">
                  <from>
                    <xdr:col>50</xdr:col>
                    <xdr:colOff>0</xdr:colOff>
                    <xdr:row>117</xdr:row>
                    <xdr:rowOff>0</xdr:rowOff>
                  </from>
                  <to>
                    <xdr:col>51</xdr:col>
                    <xdr:colOff>0</xdr:colOff>
                    <xdr:row>118</xdr:row>
                    <xdr:rowOff>0</xdr:rowOff>
                  </to>
                </anchor>
              </controlPr>
            </control>
          </mc:Choice>
        </mc:AlternateContent>
        <mc:AlternateContent xmlns:mc="http://schemas.openxmlformats.org/markup-compatibility/2006">
          <mc:Choice Requires="x14">
            <control shapeId="121908" r:id="rId55" name="Drop Down 52">
              <controlPr defaultSize="0" autoLine="0" autoPict="0">
                <anchor moveWithCells="1">
                  <from>
                    <xdr:col>10</xdr:col>
                    <xdr:colOff>57150</xdr:colOff>
                    <xdr:row>7</xdr:row>
                    <xdr:rowOff>76200</xdr:rowOff>
                  </from>
                  <to>
                    <xdr:col>10</xdr:col>
                    <xdr:colOff>762000</xdr:colOff>
                    <xdr:row>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56E28EC2-5D4D-433C-9A08-0048C3726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B1C2E1-23DA-41B1-AB70-48888A2BEB48}">
  <ds:schemaRefs>
    <ds:schemaRef ds:uri="http://schemas.microsoft.com/sharepoint/v3/contenttype/forms"/>
  </ds:schemaRefs>
</ds:datastoreItem>
</file>

<file path=customXml/itemProps3.xml><?xml version="1.0" encoding="utf-8"?>
<ds:datastoreItem xmlns:ds="http://schemas.openxmlformats.org/officeDocument/2006/customXml" ds:itemID="{2336EEFA-1900-40E0-9EB4-855A8861C38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6a7a95b-6783-4604-b22d-7f36f0c0d5dc"/>
    <ds:schemaRef ds:uri="http://purl.org/dc/elements/1.1/"/>
    <ds:schemaRef ds:uri="http://schemas.microsoft.com/office/2006/metadata/properties"/>
    <ds:schemaRef ds:uri="874c7462-c8cb-40c2-b374-5b788dbff0aa"/>
    <ds:schemaRef ds:uri="http://www.w3.org/XML/1998/namespace"/>
    <ds:schemaRef ds:uri="http://purl.org/dc/dcmitype/"/>
    <ds:schemaRef ds:uri="947b21cd-4129-4b0f-8f05-4520d1faf544"/>
    <ds:schemaRef ds:uri="73fb875a-8af9-4255-b008-0995492d31c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Sheet1</vt:lpstr>
      <vt:lpstr>NSLP - Standard</vt:lpstr>
      <vt:lpstr>SBP - Standard</vt:lpstr>
      <vt:lpstr>SSO - NSLP (Closed and Migrant)</vt:lpstr>
      <vt:lpstr>SSO - SBP (Closed and Migrant)</vt:lpstr>
      <vt:lpstr>NSLP-Std RECALC </vt:lpstr>
      <vt:lpstr>SBP-Std RECALC</vt:lpstr>
      <vt:lpstr>SSO-NSLP RECALC </vt:lpstr>
      <vt:lpstr>SSO-SBP RECALC </vt:lpstr>
      <vt:lpstr>NSLP - P2 &amp; CEP</vt:lpstr>
      <vt:lpstr>SBP - P2 &amp; CEP</vt:lpstr>
      <vt:lpstr>NSLP - P2 &amp; CEP RECALC</vt:lpstr>
      <vt:lpstr>SBP - P2 &amp; CEP RECALC</vt:lpstr>
      <vt:lpstr>NSLP - P3</vt:lpstr>
      <vt:lpstr>SBP - P3</vt:lpstr>
      <vt:lpstr>SMP</vt:lpstr>
      <vt:lpstr>FA Summary</vt:lpstr>
      <vt:lpstr>KM Data</vt:lpstr>
      <vt:lpstr>allsnacks</vt:lpstr>
      <vt:lpstr>freebreakfast</vt:lpstr>
      <vt:lpstr>FreeLunch</vt:lpstr>
      <vt:lpstr>freesnack</vt:lpstr>
      <vt:lpstr>paidbreakfast</vt:lpstr>
      <vt:lpstr>paidlunch</vt:lpstr>
      <vt:lpstr>paidsnack</vt:lpstr>
      <vt:lpstr>reducedbreakfast</vt:lpstr>
      <vt:lpstr>reducedlunch</vt:lpstr>
      <vt:lpstr>reducedsnack</vt:lpstr>
      <vt:lpstr>Select_Month</vt:lpstr>
      <vt:lpstr>SelectMonth</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Administrative Review – SY 2018-2019 Fiscal Action Workbook Update</dc:title>
  <dc:subject>11</dc:subject>
  <dc:creator>James Abraham-FNS</dc:creator>
  <cp:lastModifiedBy>Sandberg, Christina - FNS</cp:lastModifiedBy>
  <dcterms:created xsi:type="dcterms:W3CDTF">2014-04-29T12:50:39Z</dcterms:created>
  <dcterms:modified xsi:type="dcterms:W3CDTF">2023-07-30T14:25:31Z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_dlc_DocIdItemGuid">
    <vt:lpwstr>c6e3976b-d25c-4f03-92b8-cb0ce49e13a5</vt:lpwstr>
  </property>
  <property fmtid="{D5CDD505-2E9C-101B-9397-08002B2CF9AE}" pid="4" name="_dlc_DocId">
    <vt:lpwstr>TAJ556MMHHRD-1196466982-1150</vt:lpwstr>
  </property>
  <property fmtid="{D5CDD505-2E9C-101B-9397-08002B2CF9AE}" pid="5" name="_dlc_DocIdUrl">
    <vt:lpwstr>https://fncspro.usda.net/collaboration/pmos/_layouts/15/DocIdRedir.aspx?ID=TAJ556MMHHRD-1196466982-1150, TAJ556MMHHRD-1196466982-1150</vt:lpwstr>
  </property>
</Properties>
</file>